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Scene Length" sheetId="2" r:id="rId5"/>
    <sheet state="visible" name="Categories - AI Analysis" sheetId="3" r:id="rId6"/>
    <sheet state="visible" name="Scene Count" sheetId="4" r:id="rId7"/>
  </sheets>
  <definedNames/>
  <calcPr/>
  <extLst>
    <ext uri="GoogleSheetsCustomDataVersion2">
      <go:sheetsCustomData xmlns:go="http://customooxmlschemas.google.com/" r:id="rId8" roundtripDataChecksum="/0e/zIBSpEo0RvtxaaCsP4pPek5FASzJJMABhSNTb2w="/>
    </ext>
  </extLst>
</workbook>
</file>

<file path=xl/sharedStrings.xml><?xml version="1.0" encoding="utf-8"?>
<sst xmlns="http://schemas.openxmlformats.org/spreadsheetml/2006/main" count="60388" uniqueCount="13747">
  <si>
    <t>Domain</t>
  </si>
  <si>
    <t>Length</t>
  </si>
  <si>
    <t>Scene #</t>
  </si>
  <si>
    <t>Description</t>
  </si>
  <si>
    <t>AI Category</t>
  </si>
  <si>
    <t>Category</t>
  </si>
  <si>
    <t>Description Revision</t>
  </si>
  <si>
    <t>Comment</t>
  </si>
  <si>
    <t>bmc.edu</t>
  </si>
  <si>
    <t>00:00:06:00</t>
  </si>
  <si>
    <t>A group of young adults, mostly students, are shown in profile, facing forward and slightly upward. They are seated in a row, likely at an event. The background is dark and speckled with small dots or particles, giving it a blurred, almost abstract effect.  The word "TRUTH" is prominently displayed in white lettering across the center of the image, overlaid on the group's faces. Some individuals have visible necklaces or badges around their necks.</t>
  </si>
  <si>
    <t>Social responsibility</t>
  </si>
  <si>
    <t>00:00:06.01</t>
  </si>
  <si>
    <t>A middle-aged man with graying hair and a beard is standing in front of a white projector screen displaying a complex graph or chart filled with data points. He’s wearing a blue and white plaid shirt. His right hand is raised, pointing at a specific area on the graph, while his left hand rests near his waist. The word “KNOWLEDGE” is prominently displayed in large, white letters superimposed over the image of the graph, surrounded by small, light blue dots or sparkles. The background is dark and slightly blurred.</t>
  </si>
  <si>
    <t>Academics, Teaching and Research</t>
  </si>
  <si>
    <t>"Teaching, Classroom, Training"</t>
  </si>
  <si>
    <t>00:00:06.34</t>
  </si>
  <si>
    <t>A close-up shot focuses on a person’s hands playing an acoustic guitar against a dark background speckled with small white dots resembling stars. The person is wearing a light brown jacket and a blue bracelet. The guitar has a warm, golden tone. Text reading “VIRTUE” appears in white letters overlayed on the right side of the image. There are subtle paint-like splatters surrounding the hands and instrument, adding an artistic effect.</t>
  </si>
  <si>
    <t>Fine arts</t>
  </si>
  <si>
    <t>00:00:05.67</t>
  </si>
  <si>
    <t>A young man stands in the foreground with his eyes closed and a small white circle over his right eye. He is wearing a short-sleeved shirt patterned with a light gray and white geometric design. Behind him, there’s a large crowd of blurred faces filling the background, mostly students, seated in rows. The lighting appears to be coming from above, casting a warm glow on the audience and creating a bokeh effect with numerous small, colorful dots scattered throughout the image.</t>
  </si>
  <si>
    <t>University environment, Campus aesthetics</t>
  </si>
  <si>
    <t>Student life</t>
  </si>
  <si>
    <t>00:00:03.00</t>
  </si>
  <si>
    <t>An aerial shot of a grassy area with a circular stone pathway extending outwards in multiple directions. A person is riding a bicycle along one of the pathways. Lush green trees and shrubs frame the edges of the image, including some flowering bushes near the center of the pathway. The sky is visible as a dark background above the scene.</t>
  </si>
  <si>
    <t>"University environment, Campus aesthetics"</t>
  </si>
  <si>
    <t>00:00:01.00</t>
  </si>
  <si>
    <t>A group of men are gathered around a large display board. The board is white with black text that reads "Display Board" and dimensions: “36x48 in / 91.4 x 121.9 cm”.  The board has a graphic of a smartphone on it. One man, wearing a plaid shirt and glasses, is pointing at the board. Another man in a dark suit and tie is looking at him intently. Behind them are several other men, partially visible, some wearing suits and others with casual attire. In the background, there’s a glimpse of a hallway with lockers and signage. A banner above the display reads “Bring Your Ideas to Life” with a website address: www.elmers.com.</t>
  </si>
  <si>
    <t>"Academics, Studying, Groupwork"</t>
  </si>
  <si>
    <t>00:00:03.34</t>
  </si>
  <si>
    <t>A young man with brown hair and a beard is in profile, looking slightly off-center to the right of the frame. He’s wearing a dark blue button-down shirt. Behind him are other students; one partially visible on his left side, and another woman with glasses on his right. The background appears to be a classroom or lecture hall with a yellow wall and some white shelving. The overall image is slightly blurred, suggesting it's a still from a video.</t>
  </si>
  <si>
    <t>The image depicts an interior shot looking upwards through a dark ceiling with numerous recessed lights. The lights cast bright spots on a wooden floor. A red object, possibly a small ball or marker, is visible in the center of the frame, reflecting light from one of the lights. There are also what appear to be shelves or cabinets partially visible along the upper edge of the frame. The overall impression is of a slightly blurred and dimly lit space with an emphasis on the ceiling structure and lighting.</t>
  </si>
  <si>
    <t>Other</t>
  </si>
  <si>
    <t>Intercollegiate athletics</t>
  </si>
  <si>
    <t>Athletics - a women's basketball game where a player shoots and scores.</t>
  </si>
  <si>
    <t>00:00:01.33</t>
  </si>
  <si>
    <t>The image is an aerial shot of a college campus. A brick building with multiple windows and a beige trim dominates the right side of the frame. Below it is a grassy area leading to a street lined with several cars parked in a single lane. To the left, there's a large, gabled roofed structure with a porch and a group of people walking along a sidewalk. Trees are visible throughout the scene, suggesting a green campus setting. The sky appears bright and sunny.</t>
  </si>
  <si>
    <t>00:00:01.67</t>
  </si>
  <si>
    <t>A person’s back and hands are shown playing a golden trumpet. The trumpet is held close to the face, with fingers wrapped around the mouthpiece. Behind the musician, there are sheet music pages visible on a dark surface, partially obscured by shadow. A wooden desk or table is in the background.</t>
  </si>
  <si>
    <t>A large, empty auditorium with rows of dark wooden chairs facing forward. The seats are a deep blue color. A long row of arched windows extends across the back wall, filled with light. Above the windows is a decorative molding and a series of hanging lights. The ceiling is white with recessed lighting strips. To the left of the seating area is a small, white alcove containing what appears to be a pulpit or lectern.</t>
  </si>
  <si>
    <t>A woman with red curly hair wearing a red jacket stands at a desk in front of a whiteboard. She is gesturing with her right hand while looking towards the camera. A computer monitor sits on the desk behind her, and a dark background fills most of the frame. A window can be seen partially visible in the upper left corner, and a wooden cabinet is present in the upper right corner.</t>
  </si>
  <si>
    <t>00:00:02.00</t>
  </si>
  <si>
    <t>A young woman with long brown hair and braids wearing a black baseball cap with a graphic design is seated at a table. She has a dark shirt with an American flag design on her left arm. Her head is turned slightly to the right, and she appears to be looking down at something in front of her. Another student, partially visible behind her, is also seated at the table and looking towards the same direction. A laptop is placed on the table in front of the first student. The background is a plain white wall with a dark shadow across the bottom portion of the image.</t>
  </si>
  <si>
    <t>00:00:01:00</t>
  </si>
  <si>
    <t>A young man in a light tan suit and white shirt stands at a podium with his hands raised slightly as if gesturing. He is turned slightly away from the camera, showing his profile. Behind him is a dark curtain or backdrop, partially obscured by blue drapery. A microphone stand is visible to the left of the podium, and a wooden chair can be seen in the background behind the curtains. The lighting appears to be focused on the man and the podium, with the rest of the scene in shadow.</t>
  </si>
  <si>
    <t>The image depicts an indoor basketball court at night. A player in a red jersey is mid-jump, appearing to be shooting a ball. Several other players are visible on the court, some near the basket and others standing along the sidelines. The background includes a green metal roof structure with numerous hanging lights, scoreboards displaying numbers, and bleachers filled with spectators. There’s a blue tarp covering part of the floor in the lower left corner. The overall lighting is dim, with spotlights illuminating the court and players.</t>
  </si>
  <si>
    <t>A man with graying hair and wearing glasses and a red and white striped polo shirt is speaking into a microphone. He holds a piece of paper in his right hand and gestures with his left hand. Behind him, a large whiteboard displays the word "FOUNDED" in dark blue lettering. A potted plant sits on a shelf to the left of the whiteboard. In the foreground, blurred figures of several people are seated, facing towards the speaker.</t>
  </si>
  <si>
    <t>A close-up shot focuses on a person’s hand typing on a silver laptop keyboard. The laptop screen displays a light gray background with faint vertical lines. A portion of a wooden table is visible beneath the laptop, and in the blurred background are hints of chairs and papers. The lighting appears to be somewhat dim, casting shadows around the scene.</t>
  </si>
  <si>
    <t>Computer lab, high-tech equipment (e.g., solar panels, high-powered telescope)</t>
  </si>
  <si>
    <t>00:00:00:30</t>
  </si>
  <si>
    <t>Value</t>
  </si>
  <si>
    <t>A graduation scene outside a campus building, with multiple students in graduation attire.</t>
  </si>
  <si>
    <t>00:00:02.34</t>
  </si>
  <si>
    <t>A young woman with blonde hair styled in a braid is smiling and looking off-camera to her right. She wears a dark gray shirt and has a name tag that reads "Hello Martha Crane." A man’s shoulder and part of his jacket are visible on the left side of the frame, blurred out. Behind them is a wooden panel with a white rectangular shape painted on it. The background is softly focused and appears to be an interior room with muted colors.</t>
  </si>
  <si>
    <t>A man in a white dress shirt with a gold and brown patterned tie is holding an open, leather-bound Bible. His right hand is raised, palm facing upwards, as if gesturing emphatically. The background is dark and out of focus, showing hints of a room with what appears to be bookshelves or other furniture. A portion of another person’s head and shoulder can be seen in the lower right corner.</t>
  </si>
  <si>
    <t>The image shows several young men walking across a wide, light-colored concrete surface. The camera angle is low, looking up at them from ground level, creating a shallow depth of field where their legs and feet are in sharp focus while the background is blurred. They are wearing shorts, t-shirts, and athletic shoes in various colors including blue, green, gray, red, and white. Behind them is a lush green landscape with trees and foliage, and a brick structure or wall partially visible on the right side of the frame. The sky is overcast and light gray.</t>
  </si>
  <si>
    <t>The image presents an aerial view of a university campus green space. A wide, curved pathway made of concrete leads across the grass towards a building in the distance. Several people are walking along the path and sitting on benches.  A large tree is positioned near the center of the frame. Below the pathway, there’s a set of stone steps leading up to a multi-tiered outdoor area with seating and decorative elements. The overall scene has a bright, sunny appearance.</t>
  </si>
  <si>
    <t>A person’s back and shoulders are visible, wearing a light-colored shirt. A hand is pointing at a large sheet of paper mounted on a dark green bulletin board. The paper contains a graph with several lines and points plotted on an x and y axis. Below the graph are several lined sheets of paper stacked together. To the left of the graph is a small, green object partially visible.</t>
  </si>
  <si>
    <t>A middle-aged man with graying hair and a beard is speaking into a webcam. He’s wearing a light blue striped button-down shirt. His hands are raised, palms facing outward, as if gesturing emphatically. Behind him is a dark background with a wooden cabinet on the left and a darker wood paneling on the right. A Dell computer monitor sits on a desk in front of him.</t>
  </si>
  <si>
    <t>A man in glasses and a light blue shirt with a blue tie is speaking animatedly into a camera. He has his mouth open wide as he gestures with both hands. Behind him, a young man wearing a white collared shirt and dark pants is listening intently, leaning forward slightly. To the right of the speakers, a printed poster promoting "Blue Mountain College" is visible, featuring the college logo and the title “The Application of Salvation.” A red flower is partially visible in the upper right corner of the image. The background appears to be a blurred interior space with a brick wall and a window.</t>
  </si>
  <si>
    <t>00:00:03:00</t>
  </si>
  <si>
    <t>A white brick building with a steeply pitched gable roof dominates the frame. The building has several arched windows and a prominent entrance with a dark wooden door and three rectangular windows above it. A tree branches across the top left corner of the image, partially obscuring some of the upper portion of the building. The sky is visible in the background, appearing light blue and slightly cloudy.</t>
  </si>
  <si>
    <t>00:00:07.01</t>
  </si>
  <si>
    <t>A wide shot captures an elevated view of a college campus. A white church with a steeple and multiple windows sits on the left side of the frame, connected by a road to a larger brick building with several stories and numerous windows. Several cars are visible along the road. Beyond these buildings, a dense forest covers rolling hills in the background under a partly cloudy sky. The grass is green and well-maintained in front of the buildings.</t>
  </si>
  <si>
    <t>00:00:07:50</t>
  </si>
  <si>
    <t>A young woman with dark hair and wearing a tie-dye hoodie is folding a navy blue sweatshirt on a wooden table. A smartwatch is visible on her wrist. Behind her are racks filled with various sweatshirts and hats in shades of blue, gray, and white. The background includes a metal shelving unit and more clothing hanging on hangers.</t>
  </si>
  <si>
    <t>Industry and work</t>
  </si>
  <si>
    <t xml:space="preserve">I frankly don't know how to code this. I think this is describing a kid at a campus bookstore job... but from a brand image perspective, I'm struggling with what the intent is to show here. A well-rounded student? Student life? </t>
  </si>
  <si>
    <t>00:00:04.00</t>
  </si>
  <si>
    <t>An aerial shot shows a campus with several buildings surrounded by trees and rolling hills in the distance. A large, light-colored building dominates the center of the frame, likely a main academic structure. To its left is a white church-like building.  A brick dormitory building sits to the right. Several smaller buildings are scattered throughout the grounds, and there’s a grassy lawn with several trees. The sky is bright blue with some clouds. A road winds through the campus.</t>
  </si>
  <si>
    <t>00:00:04.67</t>
  </si>
  <si>
    <t>The image depicts a brightly lit medical simulation lab. Several hospital beds are arranged in rows, each covered with blue sheets and blankets. Students wearing white coats and scrubs are present at the beds, some observing patients lying down, while others appear to be interacting or performing procedures. There is a doorway leading into another room on the right side of the frame. The walls are painted a light gray color, and there are several fluorescent lights overhead. A wooden floor runs through the center of the space.</t>
  </si>
  <si>
    <t>00:00:07.67</t>
  </si>
  <si>
    <t>A brightly lit classroom scene with rows of computer workstations visible in the background. A young woman with red hair and a light-colored sweater is smiling and looking at a tablet while a young man with dark hair and a light blue shirt leans towards her, also smiling. Both are seated at desks covered in papers. On a large screen behind them, there’s text that reads “FIND US ON” followed by the Facebook logo. A few other students can be seen in the background, partially obscured by the rows of computers.</t>
  </si>
  <si>
    <t>Student life, "Teaching, Classroom, Training"</t>
  </si>
  <si>
    <t>00:00:07.34</t>
  </si>
  <si>
    <t>An aerial shot depicts a baseball field complex situated in a grassy area with trees lining the background. The main baseball diamond is surrounded by a red dirt infield and blue fencing. Adjacent to the field are several small, low-roofed buildings with blue roofs. A large parking lot filled with cars extends out from the complex. To the right of the field is a white building with a gray roof, likely a concession stand or similar facility. The sky is bright blue with scattered clouds. A body of water can be seen in the distance on the far right side of the image.</t>
  </si>
  <si>
    <t>A dark figure with their back facing the camera sits at a desk with three computer monitors. The primary monitor displays a video feed showing a group of medical students and instructors in what appears to be a hospital room. In the video, individuals are gathered around a patient lying in an adjustable bed, examining equipment like an IV line and heart rate monitor. A smaller window within the main screen shows a close-up image of a mannequin with various medical instruments attached. The bottom monitor is a laptop displaying a complex graph or data visualization.</t>
  </si>
  <si>
    <t>A young man with dark hair and wearing a white lab coat and blue tie is seated at a desk in a dimly lit room. He’s looking towards a large computer monitor displaying a 3D rendering of what appears to be a human heart, possibly for medical training or simulation. To the left of him is another smaller monitor showing a spreadsheet with data. A laptop is positioned on the right side of the desk, its screen illuminated and displaying a blue interface. The background shows a white door with a small window revealing a glimpse of other people inside.</t>
  </si>
  <si>
    <t>"Research, Laboratory"</t>
  </si>
  <si>
    <t>A man in a blue polo shirt with a mountain logo is looking at a patient lying on a white hospital bed. A woman with blonde hair is assisting him. Another student wearing a light blue shirt with “Blue Mountain College” printed on it stands to the right, and another student is partially visible behind her. The background includes a wall with a motivational poster that reads "Let for..." and a small television screen. The lighting appears to be artificial and somewhat dim.</t>
  </si>
  <si>
    <t>00:00:03.67</t>
  </si>
  <si>
    <t>A classroom setting with several people seated at tables facing forward. A woman in a light blue shirt is prominently featured on the right, looking towards the camera with a slight smile. Behind her are other students and faculty members, mostly women, wearing casual clothing. The room has neutral-colored walls, fluorescent lighting, and large rectangular windows covered with blinds. A small white document lies on one of the tables in the foreground.</t>
  </si>
  <si>
    <t>A small, stone-lined pond with a waterfall flows into it. A wooden bridge crosses over the pond. Lush green trees and grass surround the pond area. In the background, there are picnic tables and people sitting on benches under trees. Several tall trees stand to the right of the pond. The sky is overcast.</t>
  </si>
  <si>
    <t>00:00:02:00</t>
  </si>
  <si>
    <t>Student life, Value</t>
  </si>
  <si>
    <t>Students standing outside a building posing for a photo. A woman in particular looks at the camera and smiles as it zooms out.</t>
  </si>
  <si>
    <t>00:00:05.45</t>
  </si>
  <si>
    <t>A white logo against a black background features the words "BLUE MOUNTAIN CHRISTIAN UNIVERSITY" in dark blue text. Above the university name is an emblem consisting of the letters “BMC” stacked on top of each other, with the number “1873” above them and a small circle connecting them.</t>
  </si>
  <si>
    <t>Brand mark</t>
  </si>
  <si>
    <t>cmn.edu</t>
  </si>
  <si>
    <t>00:00:10.00</t>
  </si>
  <si>
    <t>A dark blue banner with a teal border displays the text "LIVE NOW!" in large white letters and exclamation points. Above the text is an emblem featuring a basketball, the letters “AIHEC” in gold, and a stylized star pattern within a turquoise circle. Below the banner is the text "2025 AIHEC National Basketball Tournament Day 2 - Tournament Play" in a smaller, gray font. A red glow emanates from behind the banner, creating a spotlight effect.</t>
  </si>
  <si>
    <t>Advertisement</t>
  </si>
  <si>
    <t>denison.edu</t>
  </si>
  <si>
    <t>00:00:33.70</t>
  </si>
  <si>
    <t>An aerial shot showcases a college campus nestled within rolling hills and trees. The sky is filled with golden sunlight streaming from the right side of the frame, creating a warm glow over the landscape. A large athletic field with red track and football goalposts is visible in the foreground. Several buildings of varying architectural styles – brick, stone, and modern designs – are spread across the campus, connected by walkways and roads. The trees surrounding the buildings display autumn colors ranging from green to yellow and orange. In the distance, a hazy mountain range can be seen on the horizon.</t>
  </si>
  <si>
    <t>Campus aesthetics</t>
  </si>
  <si>
    <t>eicollege.edu</t>
  </si>
  <si>
    <t>A young woman in a blue jacket sits at a black table examining a piece of paper while a Black female healthcare professional wearing a white lab coat and stethoscope is leaning over her shoulder, pointing to something on the document. A red medical waste container is visible behind the woman. There’s a roll of toilet paper and a small box of supplies on the table as well. In the background, part of a television screen is visible.</t>
  </si>
  <si>
    <t>00:00:04.33</t>
  </si>
  <si>
    <t>The image depicts a brightly lit medical examination room. A woman in a blue scrubs uniform is standing with her hands clasped together, looking towards another woman wearing a white lab coat and smiling. Behind them, slightly out of focus, is another person in scrubs. To the left of the women are medical supplies including a cabinet filled with colorful boxes and a chart on the wall. A metal examination screen is visible behind the second woman, along with a computer monitor and printer. A small box containing what appears to be a stethoscope sits on the floor near the screen. The background is a plain white wall.</t>
  </si>
  <si>
    <t>A close-up shot focuses on an ultrasound monitor displaying a grayscale image with sound wave patterns. The image appears to show a fetal profile within a gestational sac. A person’s head is partially visible, resting on a white bedsheet, looking down at the screen. Behind the monitor are pale yellow curtains. Text overlays the ultrasound image including measurements and numerical data.</t>
  </si>
  <si>
    <t>A large, white ultrasound machine dominates the frame. The screen displays a grayscale image of a heart, showing chambers and vessels with varying shades of gray. A keyboard is positioned beneath the monitor, its keys illuminated in green. Above the monitor sits a control unit with several buttons and a small display panel. The background is a dark, neutral wall.</t>
  </si>
  <si>
    <t>00:00:02.33</t>
  </si>
  <si>
    <t>A man with a shaved head wearing a dark blue medical uniform stands in profile, looking intently at a large ultrasound monitor. The monitor displays a grayscale image of what appears to be an internal anatomical structure, possibly a fetus or organ. Behind him is a wall with several framed photographs and a telephone mounted on it. The lighting is dim, casting shadows across the scene and highlighting the glow of the monitor screen.</t>
  </si>
  <si>
    <t>A woman’s profile is shown in shadow, looking intently at an ultrasound monitor. The monitor displays a grayscale image of a fetal form within a womb-like shape. Behind the woman and the monitor are white curtains with vertical lines visible through them. The overall lighting is dim, casting strong shadows and highlighting the screen's glow.</t>
  </si>
  <si>
    <t>00:00:03.33</t>
  </si>
  <si>
    <t>A young woman wearing a blue surgical mask and safety glasses is seated at a dental chair, performing a procedure on a patient’s mouth. She is wearing a light-colored protective gown and blue gloves. A dental instrument is in her hand. Behind her is a modern dental office with wooden cabinets, a sink, and overhead lighting. The background is dark.</t>
  </si>
  <si>
    <t>gm.edu</t>
  </si>
  <si>
    <t>A dark blue background displays a logo for Grace Mission University. The logo is primarily gold in color and features an open book with a stylized "G" inside it. Below the image, in Korean script, reads “Grace Mission University” followed by “GRACE UNIVERSITY.”</t>
  </si>
  <si>
    <t>A wide-angle photograph captures an aerial view of Los Angeles at sunrise. The foreground is dominated by densely packed residential neighborhoods with a mix of houses and apartment buildings, interspersed with mature trees and green lawns. A body of water, possibly a lake or pond, is visible in the lower center. In the distance, the iconic skyline of downtown Los Angeles rises dramatically against a pale blue sky. Buildings are silhouetted against the light, creating a strong contrast between the foreground and background. The overall tone is warm, with golden sunlight illuminating the cityscape.</t>
  </si>
  <si>
    <t>A wide-angle shot captures a sprawling cityscape dominated by numerous tall skyscrapers under a hazy sky. In the foreground, a grassy hillside is covered with trees and shrubs. A prominent white building, likely the Griffith Observatory, sits atop the hill, offering a view of the city below. The text “미주 복음의 중심” (Mi-ju Pok-eum-ui Jong-sin) – meaning "Center of Gospel in America" – is overlaid in Korean characters across the image.</t>
  </si>
  <si>
    <t>00:00:06.33</t>
  </si>
  <si>
    <t>The image depicts an aerial view of a university campus under a bright blue sky with some hazy mountains in the distance. Several buildings are visible, including a large, modern white building on the left and a smaller, more traditional-looking building with a glass facade on the right. A road runs through the center of the frame, lined with trees and parked cars. The landscape is predominantly green, suggesting lawns and vegetation surrounding the buildings.</t>
  </si>
  <si>
    <t>A large, modern building with a glass facade dominates the frame. The upper portion features a geometric pattern of windows and a dark green roofline. Below this is a covered entrance area with a metal lattice structure. Text in Korean reads "세계선교의 사명은 감동하고 있는" (The mission of World Mission is to move people). To the right, a clock tower is partially visible. The sky above is blue with some clouds.</t>
  </si>
  <si>
    <t>00:00:01.93</t>
  </si>
  <si>
    <t>A large purple sign dominates the frame, displaying the name “GRACE MISSION UNIVERSITY” in bold white letters. Below the text is a circular emblem featuring the words "Grace Mission University" and an image of a cross. The university’s name is also written in Korean script beneath the English version. A blurred background shows a green building and trees, with a portion of a light-colored wall visible above the sign.</t>
  </si>
  <si>
    <t>Brand mark, "University environment, Campus aesthetics"</t>
  </si>
  <si>
    <t>hthgse.edu</t>
  </si>
  <si>
    <t>A light beige building with several windows is shown against a blue sky with scattered clouds. The letters “HTH” are prominently displayed in large, dark blue block letters on the side of the building. A tree branch and leaves are visible on the left side of the frame, casting a shadow across the building.</t>
  </si>
  <si>
    <t>A woman with blonde hair and wearing a gray sweater is pointing at a white sheet of paper covered in handwritten notes and diagrams. Two students are seated beside her at a wooden table. One student, a young Asian man, is looking down at his hands while another, a young man with dark hair, is leaning forward intently, also looking at the paper. A small number "8" is visible on a yellow sign next to a can of soda and a bottle of water on the table. The background appears to be a modern classroom or office space with large windows.</t>
  </si>
  <si>
    <t>A group of approximately ten adults are standing outdoors on a sidewalk in front of a building. They are wearing name tags and some have t-shirts. A red string is stretched across the sidewalk, with several people holding ends of it. The string appears to be creating a line or path. In the foreground, a man in a blue shirt is holding a small green ball. Behind him, there's a blurred view of a street scene including trees, buildings, and cars. A concrete overhang provides partial shade above the group.</t>
  </si>
  <si>
    <t>"University environment, Campus aesthetics", Student life</t>
  </si>
  <si>
    <t>00:00:02.09</t>
  </si>
  <si>
    <t>A group of four people are seated around a table in a classroom setting. A man with short brown hair and wearing a dark blazer is looking down at papers in front of him. Next to him, an older man with a bald head is gesturing with his hands while looking intently forward. Across from them, a woman wearing glasses and a green sweater is also focused on her work. To the right of her sits a Black man wearing a red jacket and holding a water bottle. The table is covered in papers and notebooks. A large window behind the group provides natural light, with horizontal blinds partially lowered.</t>
  </si>
  <si>
    <t>00:00:00.83</t>
  </si>
  <si>
    <t>A woman with dark hair and wearing a black shirt and lanyard is laughing while working at a table covered in colorful paper, magazines, and craft supplies. She’s holding a can of soda and appears to be assembling something with the materials. A woman with blonde hair and glasses is beside her, smiling and looking towards her. Behind them are several other people blurred out, some wearing jackets and one wearing a bright yellow vest. The background includes a wall with colorful posters and a shelf filled with boxes and supplies.</t>
  </si>
  <si>
    <t>A young woman with long brown hair and wearing a red cardigan stands in front of a projector screen displaying an abstract purple and pink light display. She is holding her hands up as if praying or singing, with a look of intense emotion on her face. Behind her are two other people partially visible: a man to the left wearing a white sweatshirt with “10” on it, and a woman to the right with long brown hair. Hanging from the ceiling above the projector screen are strands of fairy lights and artificial flowers. The room is dimly lit, with pink walls and a dark floor.</t>
  </si>
  <si>
    <t>A large room filled with people sits in rows of chairs facing a stage. A projector screen displays the words "Congratulations Graduates!" in white text on a light gray background. Several graduates are raising their black graduation caps in celebration. People in the audience are wearing hats and suits, and some are taking photos or videos. The walls are painted with colorful murals, and there is a window with greenery visible in the background. A podium stands at the front of the stage where a person is speaking.</t>
  </si>
  <si>
    <t>00:00:04.59</t>
  </si>
  <si>
    <t>A group of five students are seated around a large wooden table in a classroom setting. A whiteboard is visible on the left wall with handwritten notes and diagrams. An Apple laptop sits open on one of the tables. Several blue water bottles are scattered across the surface. The lighting appears to be dim, casting shadows and creating a slightly dark atmosphere. In the background, there are closed lockers lining the wall. One student in the back is partially out of focus.</t>
  </si>
  <si>
    <t>A large crowd of people are seated on colorful blankets spread across a grassy lawn under a bright blue sky. Many individuals are in various yoga poses, some with their hands raised. Behind the crowd is a building with a peaked roof and windows, partially obscured by trees. Several white tents are scattered throughout the scene. A sidewalk runs along the bottom edge of the frame.</t>
  </si>
  <si>
    <t>Student life, "University environment, Campus aesthetics"</t>
  </si>
  <si>
    <t>A large room with a high ceiling and several windows is filled with people participating in a dance class. In the foreground, a man in a black vest and white shirt is dancing with a woman wearing a patterned top and wide-legged pants. Several other individuals are also engaged in various dance movements throughout the space. There are tables and chairs visible near the back of the room. A fan hangs from the ceiling, and exposed ductwork is present on the walls.</t>
  </si>
  <si>
    <t>00:00:00.42</t>
  </si>
  <si>
    <t>A wide shot depicts a busy indoor hallway within a university building. A large, curving staircase dominates the center of the frame, with several people ascending it. The hallway is filled with a diverse group of individuals – students and faculty – dressed in casual clothing and carrying bags. There are signs and posters visible on the walls to the left, suggesting an informational area. People are clustered together, some standing in lines, others walking past. A few faces are clearly visible, showing varied ages and ethnicities. The lighting appears bright, with a slightly dark background that emphasizes the crowd.</t>
  </si>
  <si>
    <t>00:00:02.92</t>
  </si>
  <si>
    <t>Two people are kneeling on a wooden floor, surrounded by cardboard scraps and crafting supplies. One person is holding a pink piece of paper and appears to be gluing something with a glue stick. Another person’s legs are visible, wearing dark jeans and black boots. A box of Crayola markers, a pen, scissors, straws, and small white cups are scattered across the floor. The lighting is dim, casting shadows and creating a slightly moody atmosphere.</t>
  </si>
  <si>
    <t>00:00:02.50</t>
  </si>
  <si>
    <t>A man with dark hair and a blue shirt is seated at a table, holding a microphone and looking towards the camera. A woman wearing glasses and a blue top is positioned next to him, also holding a microphone and speaking into it. Behind them are two other women in black clothing, one gesturing slightly while listening. To the left of the group is a large mural depicting an abstract image with a stylized bird and plant. Above the speakers is a wall covered in photographs of diverse people. A microphone stand is visible on the right side of the frame, and a small DL 2022 logo is located in the bottom-right corner.</t>
  </si>
  <si>
    <t>A large crowd of people sits in folding chairs facing a stage. The stage has a projector displaying an image with text that reads “Esperanza” and “DAPER LEARNING.”  Behind the audience, there is a mezzanine level filled with more people. Large windows are visible on the left side of the frame, and the building appears to have exposed wooden beams in its ceiling. A dark foreground shows a portion of what looks like a table or desk.</t>
  </si>
  <si>
    <t>A young man with dark hair and wearing a gray shirt with a floral pattern is painting at an easel. He’s looking down at his work, which depicts a stylized moon phase progression in shades of blue and white on a light blue background. A palette filled with various paint colors sits to the left of him. To the right of the canvas are several smaller images, possibly sketches or studies, depicting a coastal scene with a lighthouse. There’s a green bottle of paint and a tray of brushes on the table in front of the easel. The overall lighting is somewhat dim.</t>
  </si>
  <si>
    <t>The image depicts an interior space within a university building. A large, open area is filled with wooden shelving units and tables where people are seated. Above this area hangs a complex installation featuring numerous paper cutouts of stylized figures in various poses and colors, suspended from metal rods and chains. The ceiling is a grid of exposed beams and pipes. Large windows line one side of the space, offering views of an exterior sky. To the left, dark brown curtains partially obscure the entrance to another area. A small, modern sculpture sits on a table near the center of the frame.</t>
  </si>
  <si>
    <t>00:00:01.25</t>
  </si>
  <si>
    <t>A wooden geodesic dome structure dominates the foreground, constructed with light-colored wood beams and supports. Inside the dome are two brown leather armchairs facing each other, occupied by two people who appear to be working on laptops. Behind the dome is a large, open atrium space of a higher education building. The atrium features tall glass walls, metal support columns, colorful banners hanging from the ceiling, and artwork displayed on the walls. Several cylindrical waste bins are visible in the background. A person wearing a dark jacket stands near one of the walls to the left of the dome.</t>
  </si>
  <si>
    <t>Innovation</t>
  </si>
  <si>
    <t>Innovation, Fine arts</t>
  </si>
  <si>
    <t>Two students are working at a workbench. One student, wearing safety glasses and a black shirt, is looking towards the other student. The second student, wearing glasses and a gray hoodie, is focused on operating a machine with several red nozzles. A white board with equations or diagrams is visible in the background. There’s a bottle of blue liquid and a small container of what appears to be glue on the workbench surface.</t>
  </si>
  <si>
    <t>A man with gray hair and glasses wearing a blue t-shirt is speaking into a microphone at a lectern. Behind him on a large screen is an animated image depicting a scene with two figures: one appears to be a man in a dark robe, gesturing with his hand, and another figure is seated and looking upwards. The background of the animation is a red and green landscape.</t>
  </si>
  <si>
    <t>A brightly lit, modern hallway in a university building is the setting. Several students are gathered near a stage area with colorful paper and markers spread out on tables. A group of three students stand facing the camera, gesturing while holding cardboard boxes. Behind them, other students are seated at tables, writing or drawing. There's a large display wall behind the presenters featuring flags and student portraits. A staircase rises in the background, and a window with natural light is visible.</t>
  </si>
  <si>
    <t>"University environment, Campus aesthetics", "Academics, Studying, Groupwork"</t>
  </si>
  <si>
    <t>Two people are shown working with a wood-cutting machine. A man wearing glasses and an apron is operating the machine while looking down at a piece of wood being cut. A woman in a dark shirt and glasses stands beside him, observing the process. In the foreground, a student wearing a gray sweater is partially visible, leaning over to watch. Behind them, there’s a blurred view of a building exterior with greenery visible through a window, and a large Hitachi circular saw machine is partially visible on the right side of the frame.</t>
  </si>
  <si>
    <t>A woman stands behind a wooden podium speaking into a microphone. She is wearing a black graduation gown with green and gold accents, a black mortarboard hat, and a light-colored jacket. A small piece of paper rests on the podium in front of her. The background is a plain white wall with a horizontal gray line at the top. A dark shadow appears to be cast from a graduation cap slightly out of frame to the left of the woman.</t>
  </si>
  <si>
    <t>00:00:03.75</t>
  </si>
  <si>
    <t>A large crowd of people sits and stands on a grassy field under a bright blue sky with scattered clouds. Many individuals are smiling and waving their hands upwards. In the foreground, a person dressed in a white fluffy lamb costume is being held up by another individual wearing a yellow shirt. White chairs are arranged throughout the audience. Trees and tents are visible in the background.</t>
  </si>
  <si>
    <t>mru.edu</t>
  </si>
  <si>
    <t>00:00:01.75</t>
  </si>
  <si>
    <t>A wide aerial shot depicts a bright blue sky with scattered clouds. Below is a large body of water filled with numerous sailboats and smaller boats, many clustered together. In the distance, a prominent skyline of Miami’s skyscrapers is visible against the horizon. A bridge spans across the water towards the city. Lush green islands are situated between the water and the buildings. The overall scene has a warm, golden light suggesting either sunrise or sunset.</t>
  </si>
  <si>
    <t>A large, light-beige building with many windows dominates the frame. The building’s facade is reflective, showing a distorted view of the sky and surrounding area. Three flags are mounted on poles in front of the building: a red and yellow flag (likely representing Cuba), an American flag, and a white flag with a blue emblem. Above the building, there's a bright blue sky filled with fluffy white clouds. To the right of the building is a palm tree silhouetted against the sky.</t>
  </si>
  <si>
    <t>00:00:00.29</t>
  </si>
  <si>
    <t>A group of six men and one woman are standing closely together against a plain white wall. They are all wearing light gray surgical scrubs with dark blue accents on the sleeves. The central figure is a man in the middle, wearing sunglasses over his eyes and a white shirt underneath his scrub top. His scrub top has “AMRU” printed on it. Several of the other individuals have serious expressions. A woman is partially visible on the right side of the frame, looking to the left.</t>
  </si>
  <si>
    <t>A group of people are seated behind a long white bar, raising their arms in celebration. Most are wearing black t-shirts with text on them and holding blue cans. Some individuals have pink bracelets on their wrists. The lighting is dim, with spotlights illuminating the group. Behind them is a wall with several doors and some electrical panels. A small screen is visible at the top of the frame.</t>
  </si>
  <si>
    <t>00:00:01.17</t>
  </si>
  <si>
    <t>A large, cartoonish milk jug mascot with a smiling face and outstretched arms is prominently featured in the center of the frame. Behind the mascot are several people – mostly men – raising their hands in celebration or excitement. They wear t-shirts with text that reads “We Are Loyal” and “Show Me.” The background appears to be an indoor arena setting, with blurred images of a scoreboard and other spectators visible. A blue liquid is spilling from a container on the lower left side of the image.</t>
  </si>
  <si>
    <t>A woman with light brown hair styled in an updo and wearing a red blazer is speaking intently while gesturing with her hands. She’s seated at a table with several other people, some partially visible behind her. A man with short dark hair is looking directly at her, leaning slightly forward. In the background, two men are standing near a table covered with a white tablecloth. The setting appears to be an indoor room with gray walls and a blue floor.</t>
  </si>
  <si>
    <t>Management</t>
  </si>
  <si>
    <t>00:00:00.58</t>
  </si>
  <si>
    <t>A woman with blonde hair and wearing a red blazer over a black top is speaking animatedly while gesturing with her right hand towards an unseen point. She’s surrounded by several other people in a group setting, including a man with short dark hair facing directly at her, and another man with glasses looking on from the side. In the background, blurred figures of additional attendees are visible against a gray wall. A table covered with a white tablecloth is partially visible to the right. The overall scene appears to be an event or meeting taking place in a large room.</t>
  </si>
  <si>
    <t>00:00:00.88</t>
  </si>
  <si>
    <t>A person wearing a life vest and sunglasses is riding a pink jet ski across choppy water. White spray arcs up from beneath the jet ski as it moves through the waves. The sky is a muted gray, and the overall image has a slightly blurred, action-shot feel.</t>
  </si>
  <si>
    <t>A wide aerial shot captures a beachfront scene with a long stretch of sandy beach extending into the turquoise ocean. A paved walkway runs parallel to the shoreline, lined with palm trees and grassy areas. Several buildings are visible along the coastline, including a large white high-rise hotel on the left and a smaller, modern building on the right. The water is slightly choppy with small waves rolling in. The sky is overcast and light blue.</t>
  </si>
  <si>
    <t>A group of people wearing yellow t-shirts are running down a paved street. They appear to be participating in a race or event. Some individuals have bibs with numbers on them. In the background, there are buildings, trees, and banners along the route. A few other runners can be seen further ahead in the distance.</t>
  </si>
  <si>
    <t>Three people are standing in front of a dark brown wall with wood paneling and a large television mounted on it. A mascot resembling a shark is positioned between them, wearing a baseball uniform. The person on the left wears a black t-shirt with text that reads "We are More." The man next to the mascot has a similar shirt. The man on the right also wears a black t-shirt with “We are More” printed on it. All three individuals appear to be smiling and looking at the camera.</t>
  </si>
  <si>
    <t>A bright blue sky fills most of the frame. Several tall buildings dominate the view, primarily consisting of modern apartment complexes with a mix of gray and light green facades. Some have balconies lined with windows. A street lamp is visible in the lower left corner, partially obscured by foliage. The bottom edge of the image shows a portion of a building facade with a reddish-brown color.</t>
  </si>
  <si>
    <t>A woman in a white nurse’s uniform is performing chest compressions on a patient mannequin lying on a hospital bed. The mannequin has a breathing tube inserted into its mouth and an IV line attached to its arm. Several other healthcare professionals, wearing green gowns and head coverings, are observing the simulation from behind. A computer monitor and medical equipment are visible in the background of the room, which appears to be a simulated operating or emergency room setting with windows overlooking a cloudy sky.</t>
  </si>
  <si>
    <t>A woman in a white nurse’s uniform is positioned over a patient mannequin lying on a hospital bed. She is holding a bag and mask connected to the mannequin's face, administering what appears to be assisted ventilation. Behind her are several other nurses wearing scrubs and surgical caps, observing the procedure. The room is a brightly lit hospital setting with medical equipment visible in the background, including monitors, carts, and beds. A window can be seen at the top of the frame.</t>
  </si>
  <si>
    <t>A yacht on the sea with a ferris-wheel in the background in front of the Miami skyscape.</t>
  </si>
  <si>
    <t>A woman in a white nurse’s uniform sits in a wheelchair, being congratulated by several people. A man in a light gray suit and tie is kneeling beside her, extending his hand for a handshake. Another man in a dark blue suit stands behind him, also applauding. Behind them are other individuals seated in chairs, many of whom appear to be clapping as well. The background shows a large, modern conference hall with tall, white walls and a doorway with an illuminated sign that reads “Exit.” A few people are visible in the blurred background, suggesting an audience.</t>
  </si>
  <si>
    <t>A group of approximately ten students in white lab coats are celebrating with raised hands and smiles. They are holding small, ornate golden trophies that each have a lit candle on top. The background is dark with logos for “AMPU” and “IMRU” displayed prominently on a banner. Each student wears a lanyard around their neck.</t>
  </si>
  <si>
    <t>The image shows an entranceway with a large sign displaying “MRU” in bold lettering above “MIAMI REGIONAL UNIVERSITY.” The sign is on a blue background with white triangular shapes. A glass door and wall are visible to the right, partially obscured by a floral arrangement consisting of white flowers and greenery in a clear vase. Above the doorway, there’s a ceiling with recessed lighting and a small red electrical box. The overall scene appears to be indoors, likely within a modern building.</t>
  </si>
  <si>
    <t>A group of ten people are gathered closely together in front of a plain white wall. Seven individuals are wearing white nurse uniforms and smiling broadly at the camera. One man, presumably a faculty member, is standing in the center with his arms raised in a celebratory gesture. He’s wearing a light blue shirt, dark pants, and a white lab coat with an emblem on it. Three other students are also in white uniforms, one of them wearing glasses. The background is dark and out of focus, suggesting a hallway or institutional space.</t>
  </si>
  <si>
    <t>A woman in a white nursing uniform is being pinned with a gold medal by a man in a gray suit and dark tie. Several people are gathered around them, including a woman in a red dress with sequins and another woman in a white nurse’s uniform. There's a podium with an American flag behind the man pinning the medal. The background features a large, abstract blue and white graphic on a wall. A few other individuals are visible in the distance, some clapping.</t>
  </si>
  <si>
    <t>Sole image of instructor</t>
  </si>
  <si>
    <t>A man in a blue scrubs uniform is looking down at a tablet he’s holding. He's standing next to a large black printer and a stainless steel sink with cabinets above it. The tablet screen displays what appears to be a medical chart or record. A small, framed poster is visible on the wall behind him. A lanyard with an ID badge hangs around his neck.</t>
  </si>
  <si>
    <t>A large group of nurses in white uniforms and headbands stand facing forward in a dimly lit ballroom. They are holding small, illuminated candles in their hands. The woman closest to the camera is older with blonde hair and a warm expression. Other nurses vary in age and ethnicity, all looking upwards towards something out of frame. A blue lanyard with a logo hangs around several of their necks. The background features a dark wall with purple lighting and hints of architectural details like columns and a ceiling design.</t>
  </si>
  <si>
    <t>A large group of women in white nurse uniforms are standing together in a dimly lit ballroom. Many are holding small, ornate lamps with candles inside. The woman closest to the camera is looking upwards and smiling slightly. Other nurses are gazing forward as well. A blue lanyard with a logo is visible around several of their necks. The background features dark walls with subtle lighting and architectural details, including what appears to be a staircase.</t>
  </si>
  <si>
    <t>A large group of people, mostly adults in scrubs and casual clothing, are gathered closely together for a photograph. Many are smiling and some are giving thumbs up. A white board is visible behind them with handwritten notes and diagrams on it. A banner or slide displays the text "MRU is proud to announce the MASTER'S OF SCIENCE IN NURSING PROGRAM AND POST-MASTER CERTIFICATE" along with an ACEN accreditation logo. In the foreground, a person is holding up a smartphone taking a picture of the group. The background is dark and appears to be a conference room or auditorium setting.</t>
  </si>
  <si>
    <t>00:00:00.55</t>
  </si>
  <si>
    <t>A man in a white medical coat stands with his right hand raised to his chest, looking off into the distance. He has dark hair and is wearing a blue shirt underneath the coat. Behind him are several women also in white coats, blurred out, standing in a large room with a high ceiling and recessed lighting. The walls appear to be a light gray or beige color. A blue accent line runs along the top of the wall.</t>
  </si>
  <si>
    <t>A large group of people wearing white nurse’s caps and white shirts are seated in rows, facing forward. Several individuals are smiling and clapping with their hands raised. A woman on the left is holding a red rose. A man is looking directly at the camera with a slight smile. The background is dark, suggesting an indoor setting like a hall or auditorium.</t>
  </si>
  <si>
    <t>A group of students and mascot figures are posed on a baseball field at night. A large stadium is visible in the background with bright lights illuminating the stands. The foreground features a cartoon character wearing a hat and holding a shovel, alongside a Miami Marlins mascot. Several students are standing behind them, all wearing t-shirts with what appears to be the university’s logo. Some of the students are raising their hands or arms in a celebratory gesture.</t>
  </si>
  <si>
    <t>A group of people are posing for a photograph on a baseball field at night. A large mascot resembling a milk jug with a smiling face stands on the left side of the frame, wearing a black t-shirt. To his right is a dolphin mascot also in a black t-shirt. Behind them are several other individuals, mostly women and men, all wearing matching black t-shirts with text that appears to read "Let's Go to the Ballgame." The background shows a baseball stadium with bright lights illuminating the field and stands. A large scoreboard is visible above the crowd in the distance displaying the words “WELCOME CHAMPIONS.”</t>
  </si>
  <si>
    <t>A woman in a white lab coat and blue shirt stands beside two hospital beds. One bed contains a patient mannequin with various medical tubing attached to it. The other bed is empty but has a white sheet covering it. Behind the woman, there’s a wall with fluorescent lighting, electrical outlets, and a small bulletin board. A glimpse of another room can be seen in the upper right corner.</t>
  </si>
  <si>
    <t>A person in a mascot costume resembling a milk jug is walking alongside a runner wearing a yellow shirt and bib number 12601. Several other people are walking behind them, some wearing hats and wristbands. A man with a mask is on the right side of the frame. There’s a table set up with chairs and tents in the background, and buildings can be seen in the distance. The sidewalk is made of gray bricks.</t>
  </si>
  <si>
    <t>A young Black woman in a graduation gown and cap is smiling brightly at the camera. She’s holding up a laptop with a blue ribbon that reads “Today is Mom &amp; T.T. Thank You.” The gown has “Class of 2019” printed on a gold sash. Behind her, blurred figures of other graduates wearing similar gowns and caps are visible, along with an American flag and a dark-colored table. A man in a suit stands to the right of the woman, partially obscured by the background.</t>
  </si>
  <si>
    <t>Three women stand on a stage in front of a dark purple curtain. They are all wearing long blue graduation gowns with gold accents and black caps adorned with tassels. The woman on the left has a small, light blue pin on her gown. The woman in the center is holding a diploma or certificate with a golden ribbon. The woman on the right wears a purple tassel on her cap. A microphone stands to the right of them on a podium. Part of another person’s graduation robe can be seen on the left side of the frame.</t>
  </si>
  <si>
    <t>00:00:01.08</t>
  </si>
  <si>
    <t>The image depicts a classroom setting with several people wearing blue scrubs seated at desks facing computers. Most are looking down at their screens intently. A person in a white lab coat is walking towards the camera from the right side of the frame, passing by other students. There are posters on the walls behind the desks, and fluorescent lights illuminate the room. The floor appears to be tiled.</t>
  </si>
  <si>
    <t>A man in a dark blue surgical scrub top and pants is kneeling beside a hospital bed. He’s looking down at a laptop screen displaying what appears to be a medical simulation or training program. A mannequin, covered in a light blue blanket and connected to various tubes and monitors, lies on the bed. Another person, partially visible in the background, is sitting on a stool near the wall. The wall behind them has posters and a small electrical panel. There’s a bright light shining from above, casting shadows across the scene.</t>
  </si>
  <si>
    <t>A classroom setting with several students seated at desks facing forward. A man in a dark shirt and jeans is looking down at his laptop. A woman wearing a white uniform and black hair is also working on a laptop, her hand pointing to the screen. Another student, wearing a blue uniform and a lanyard with “AMRU” printed on it, is using a laptop as well. The desks are arranged in rows, and there’s a blurred background showing windows and what appears to be other students or faculty members.</t>
  </si>
  <si>
    <t>Two women are performing a medical examination on a mannequin lying on a white sheet. One woman is wearing a black scrub top and gray pants, and she’s holding a stethoscope to the mannequin's chest. The other woman is in a dark green scrub top and has glasses on. She appears to be palpating the mannequin’s abdomen with her hand. A small IV bag is visible attached to the mannequin’s arm. The background is a plain purple wall, and the lighting is focused on the subjects.</t>
  </si>
  <si>
    <t>A group of six women in dark blue graduation gowns and matching caps are clustered together. They are smiling broadly at the camera. Each woman wears a gold sash across their chest. One woman is holding up a smartphone, presumably taking a picture. The background is blurred and appears to be an indoor hallway with darker purple walls.</t>
  </si>
  <si>
    <t>nirc.edu</t>
  </si>
  <si>
    <t>An aerial shot of a college campus featuring several buildings connected by walkways and roads. The buildings are primarily brick with flat roofs and appear to be multi-story structures. There are trees scattered throughout the grounds, including a large pine tree in the center. Several cars are parked on the asphalt roadways. A grassy area is visible between some of the buildings. The sky is overcast and dark, suggesting dusk or early morning lighting.</t>
  </si>
  <si>
    <t>00:00:05.34</t>
  </si>
  <si>
    <t>A large room filled with young men wearing white shirts and dark suits is seated at rows of desks covered in books and papers. Many are focused on their work, while others appear to be talking or gesturing. A wooden ark-like structure with a decorative archway and menorah is visible behind the students. The walls are beige brick, and there are large windows along one side of the room. Several men stand near the desks, some wearing hats. The overall scene suggests a study hall or classroom setting within a religious institution.</t>
  </si>
  <si>
    <t>A man with a long white beard and dark glasses is speaking intently into a conversation with another man wearing glasses and a suit. Both men are dressed in black suits and have hats on their heads. The background is dark, showing a ceiling with fluorescent lights and some wooden paneling.</t>
  </si>
  <si>
    <t>A group of young men in dark yarmulkes and suits are gathered around an older man with a long white beard and a large black hat. The older man is leaning forward slightly, his hand raised as if speaking or pointing. One of the younger men is looking intently at him, also leaning forward. Other men in the background are partially visible, wearing similar attire and looking towards the interaction. The lighting appears to be dim, with a dark backdrop and some light reflecting off the yarmulkes.</t>
  </si>
  <si>
    <t>A man with a long gray beard and glasses wearing a black suit and a dark blue kippah is seated at a desk, looking intently at another man who is partially visible in the background. The man at the desk is holding an open book with text on the pages. Behind them is a wooden bookshelf filled with numerous books, some bound in leather. A small blue plastic container sits on the shelf to the right of the books. The background is dark and slightly out of focus.</t>
  </si>
  <si>
    <t>Two men are seated at a table, facing each other and engaged in conversation. Both men wear black hats (yarmulkes) and white shirts. The man on the left has a long beard and glasses. He is gesturing with his right hand while looking intently at the man on the right, who is wearing glasses and appears to be listening attentively. A book lies open between them on the table. Behind them are several other men also wearing yarmulkes, seated around tables in what appears to be a library or study hall setting. Bookshelves line the background.</t>
  </si>
  <si>
    <t>Three young men wearing black yarmulkes and white shirts are seated at a wooden table. One man is gesturing with his hands while looking intently at another man who is holding a large, open document. The third man is observing them both, also wearing glasses. A window with blinds is visible in the background, partially obscured by brick walls. The lighting appears to be soft and slightly warm-toned.</t>
  </si>
  <si>
    <t>A dimly lit classroom scene features several men seated around a wooden table. A younger man in a dark suit and white shirt is engaged in conversation with an older man wearing a black hat and a long, white beard. Other men are visible in the background, some reading books or writing. The table is covered with a stack of books, including what appears to be a Hebrew Bible with red lettering. Sunlight streams through windows on the left side of the room, casting strong shadows across the scene.</t>
  </si>
  <si>
    <t>Two men are walking side-by-side down a paved path in a grassy area. They are both wearing light-colored shirts and dark pants. One man is holding what appears to be a briefcase or folder. A large tree trunk with textured bark is visible on the right side of the frame, partially obscuring the background. The scene is bathed in sunlight, casting shadows across the path and grass. In the distance, there are trees and a fence line.</t>
  </si>
  <si>
    <t>A group of men in dark clothing and hats are gathered around a table covered with numerous books, including a large, reddish-brown book. One man wearing glasses is speaking intently to another man with a long beard and a black hat. Other individuals are seated at the table, some looking towards the speakers, while others appear to be reading or studying. Behind them are bookshelves filled with more books. The background is dark, suggesting a library setting.</t>
  </si>
  <si>
    <t>A man with a long white beard and wearing a black hat stands behind a wooden lectern. He is holding open books in his hands and appears to be speaking. Several young men, also wearing black hats, are seated at desks facing him, each with a book or notebook in front of them. A whiteboard is visible in the background. A television monitor is mounted on the wall above the whiteboard.</t>
  </si>
  <si>
    <t>00:00:02.67</t>
  </si>
  <si>
    <t>A man with a long white beard and glasses wearing a dark suit, black hat, and tie is looking directly at the camera with a slight smile. He is flanked by two other men in suits, one on his left and one on his right. Behind them are several other men wearing black hats and suits, some of whom appear to be gesturing or speaking. The background is blurred and dark, suggesting an indoor setting with possibly religious significance.</t>
  </si>
  <si>
    <t>00:00:01.22</t>
  </si>
  <si>
    <t>A man with a long white beard and glasses wearing a black suit is looking at a young man in a white shirt and dark hat. The young man is smiling and looking towards the man. Behind them, blurred figures of other people are visible, some wearing dark suits and others wearing white garments. A bookshelf is partially visible in the background.</t>
  </si>
  <si>
    <t>np.edu</t>
  </si>
  <si>
    <t>00:00:05.33</t>
  </si>
  <si>
    <t>A two-story building with a light tan facade and large windows dominates the frame. The building has a sign that reads “River Valley Community College” above the entrance. Two American flags and a flag representing Ohio are flying from flagpoles on either side of the building. A red car is parked in front of the building, along with landscaping including shrubs and a circular flower bed. Above the building is a blue sky filled with puffy white clouds. The ground is asphalt, and there’s a road leading up to the building. Trees line the background on both sides of the building.</t>
  </si>
  <si>
    <t>00:00:09.68</t>
  </si>
  <si>
    <t>An aerial shot shows a campus nestled within a forested mountain range under a blue sky with scattered clouds. Several buildings are visible, including a large brick building with a red roof and a smaller, lighter-colored building also with a red roof. A road winds through the campus, and several cars are parked along it. The mountains in the background are covered in dense green trees.</t>
  </si>
  <si>
    <t>nwc.edu</t>
  </si>
  <si>
    <t>00:00:01.50</t>
  </si>
  <si>
    <t>Four young people are standing outdoors in front of a brick building. A girl with blonde hair and a colorful t-shirt is smiling and gesturing towards another person. She’s holding a water bottle. To her left, a girl wearing a white shirt and jeans is looking at the camera. Beside her is a boy in a blue long-sleeved shirt, partially turned away from the camera. Another boy, wearing a white t-shirt with a graphic on it and a baseball cap, is drinking from a water bottle. The background shows a building with large windows and some greenery.</t>
  </si>
  <si>
    <t>A young person with short dark hair and large sunglasses is smiling broadly and giving a thumbs-up. They are wearing a white button-down shirt unbuttoned to their waist, over a black backpack. Behind them, several other students are visible in an outdoor campus setting, some waving or gesturing. A woman with long brown hair and a t-shirt featuring a cartoon character is partially visible on the left side of the frame. Trees and buildings are blurred in the background under a cloudy sky.</t>
  </si>
  <si>
    <t>00:00:02.07</t>
  </si>
  <si>
    <t>A young Black man with short hair and wearing a white t-shirt and dark pants is walking towards a large brick building entrance. He has a gray backpack on his back and appears to be holding something in his hand, possibly a phone. To his left, a woman in a blue shirt stands near a small table displaying flags. A second person, partially visible, is standing to the right of the man. The building’s exterior is brick with large double doors and metal railings along the walkway. Sunlight casts shadows across the pavement.</t>
  </si>
  <si>
    <t>A young man with dark hair and wearing a black shirt and baseball cap is gesturing with his hand towards a group of students sitting on the ground outdoors. Several other students are visible in the background, some looking at him intently. The scene appears to be taking place on a campus green or lawn, with trees and buildings faintly visible in the distance. A few cars are parked along a street nearby.</t>
  </si>
  <si>
    <t>00:00:01.84</t>
  </si>
  <si>
    <t>A man with short brown hair and a slight smile is holding a large black camera. He’s wearing a red shirt. Behind him are trees and part of a brick building. The background is blurred, suggesting depth of field.</t>
  </si>
  <si>
    <t>A young woman with dark hair pulled back in a bun is laughing widely, her mouth open and eyes closed. She’s wearing a white shirt and has small earrings. Behind her are several other people, including a man in a black uniform and another woman smiling faintly. In the background, there's a glimpse of a sidewalk, greenery, and what appears to be a building or structure with windows.</t>
  </si>
  <si>
    <t>00:00:02.17</t>
  </si>
  <si>
    <t>A group of three young men are gathered outdoors near brick buildings and greenery. One man in the center is laughing with his mouth open wide, wearing a white shirt with red lettering and glasses. He has a backpack on. To his left is another man wearing a plaid shirt and carrying a black backpack. The third man to the right is wearing a light blue shirt and has a backpack slung over his shoulder. A green hedge separates them from the buildings in the background.</t>
  </si>
  <si>
    <t>00:00:01.80</t>
  </si>
  <si>
    <t>A man with reddish-brown hair and a beard is looking directly at the camera. He has sunglasses on and a braided strand hangs down from his left side. He’s wearing a gray shirt with a textured pattern, and a black necklace. Behind him are blurred trees and foliage suggesting an outdoor setting.</t>
  </si>
  <si>
    <t>00:00:02.84</t>
  </si>
  <si>
    <t>A large, furry mascot costume resembling a badger is prominently featured in the foreground. The badger has blue eyes and is wearing a dark gray fur hat with a black trim. Its arms are raised upwards, as if waving or gesturing. Behind the mascot, there’s a blurred background of red banners hanging from what appears to be a gymnasium or large hall. Several spotlights are visible illuminating the space.</t>
  </si>
  <si>
    <t>Brand mark, Intercollegiate athletics</t>
  </si>
  <si>
    <t>A man with a red baseball cap and a light pink and white patterned shirt is shown in the foreground. He’s wearing a black guitar strap across his shoulder and appears to be holding a microphone, partially covering his mouth as he speaks or sings. Behind him is a blurred background of trees and foliage under a bright sky.</t>
  </si>
  <si>
    <t>A man with a reddish-brown beard and dark hair is the primary focus. He’s wearing bright orange sunglasses with a reflective lens that mirrors an image of a landscape behind him. His mouth is slightly open in a puckered expression, as if making a silly face. A black sports headband is visible around his forehead. The background shows blurred trees and foliage against a cloudy sky.</t>
  </si>
  <si>
    <t>otero.edu</t>
  </si>
  <si>
    <t>The image is an aerial shot of a college campus. A brick building with a distinctive tower and red tiled roof dominates the foreground. The building has a light-colored stone base and windows arranged in a symmetrical pattern.  A paved walkway leads to the entrance. Several cars are parked along a road leading to the building. In the background, there are other buildings of varying sizes, including a larger, modern structure with a beige facade and a multi-story building with a darker color scheme. The campus is surrounded by green lawns and trees under a slightly overcast sky.</t>
  </si>
  <si>
    <t>A wide-angle shot from an elevated perspective shows a grassy area leading towards a brick building complex. A concrete sidewalk runs along the left side of the frame, lined with mature trees and shrubbery. Several people are walking on the sidewalk in the distance. A black car is parked near the edge of the grass on the left. The sky is bright blue with some clouds.</t>
  </si>
  <si>
    <t>A group of graduates in dark blue graduation gowns and light orange tassels are walking towards the camera. One graduate is prominently featured, smiling and holding a diploma. Behind them, other graduates are lined up with caps and gowns. A black rope barrier separates the graduates from the audience. The background shows a large gymnasium filled with spectators seated on bleachers. Banners hang along the walls of the gym, and overhead lighting fixtures are visible.</t>
  </si>
  <si>
    <t>A young woman with long brown hair pulled back in a ponytail sits cross-legged on a plaid blanket covering a bed. She is wearing a gray t-shirt and appears to be writing at a wooden desk next to her. A laptop displaying a dark screen is open on the desk, illuminated by a small, warm-toned light above it. Behind her is a dorm room setting with a white bed covered in pillows and a blanket, a mirror with decorative items hanging on it, string lights, and a red LED strip lighting up the wall.</t>
  </si>
  <si>
    <t>The image depicts an interior view through a large window, looking out onto a cityscape at night. The dominant color is a warm orange-yellow glow, likely from streetlights and building lights. A figure in dark clothing stands partially obscured by the window frame, their back facing the viewer. Sparks are flying intensely in the foreground, suggesting metal being cut or worked on – possibly welding. Reflections of buildings and other structures are visible through the glass, creating a layered effect. The overall impression is one of industry and activity within a modern urban environment.</t>
  </si>
  <si>
    <t>The image depicts an interior view through a lamination cover covering someone working with power tools. The dominant color is a warm orange-yellow glow, likely from streetlights and building lights. A figure in dark clothing stands partially obscured by the cover, their back facing the viewer. Sparks are flying intensely in the foreground, suggesting metal being cut or worked on – possibly welding. Reflections of the laminate appear, creating a layered effect. The overall impression is one of industry and activity within a modern urban environment.</t>
  </si>
  <si>
    <t>Three students are seated at desks in a classroom setting. One student is facing forward and appears to be working on a laptop; another is turned away, also using a laptop. A third student is partially visible behind them, looking towards the whiteboard. Each student wears a hat. A white board with some writing is visible in the background. There are two chairs, one black and one gray, positioned behind each student. A black backpack sits on the floor near one of the desks. A cup of liquid rests on the desk next to the student using the laptop facing forward.</t>
  </si>
  <si>
    <t>A group of four young adults are seated around a gray table in a brightly lit indoor space. One man with short brown hair and wearing a black jacket is looking towards the right side of the frame, his left hand raised slightly. A woman with dark hair and glasses is facing forward, her head tilted downward. To her right is a woman wearing an orange sweater and holding up a finger as if speaking. Another woman, partially visible on the right edge, is eating from a plate with food. In the background, there are other people seated at tables, and a hallway with doors can be seen. A large screen displays what appears to be a sports game or event.</t>
  </si>
  <si>
    <t>A group of young men in white basketball jerseys are gathered on a hardwood court. Several players are facing forward, with one player wearing number 1 holding a basketball and being addressed by a man in a gray shirt gesturing towards him. Other players stand behind them, mostly obscured from the waist up. In the background, there is a blurred crowd of people seated in bleachers, and a large banner displaying the school’s name and logo is visible on the wall. The lighting appears to be focused on the court area, creating shadows and highlighting the figures in the foreground.</t>
  </si>
  <si>
    <t>00:00:02.64</t>
  </si>
  <si>
    <t>The image depicts an aerial view of a college campus on a sunny day. A wide, paved walkway curves through a grassy area lined with mature trees. Several buildings are visible in the background, including a brick building and a smaller, modern structure with windows. There are people walking along the walkways. The sky is clear blue.</t>
  </si>
  <si>
    <t>00:00:01.79</t>
  </si>
  <si>
    <t>A large group of graduates in dark blue graduation gowns are seated in rows facing forward. Many have mortarboards tilted slightly back and adorned with colorful decorations like flowers and small signs. Some graduates have tassels hanging down, and others wear purple ribbons on their gowns. A woman is prominently featured in the foreground, partially turned to face the camera, holding a phone and looking downwards. Behind her are more graduates, some wearing hats with personalized messages. In the background, there’s a blurred view of other graduates, stage decorations including flags, and what appears to be a banner or sign reading “Flushing.” The overall scene is brightly lit, suggesting an indoor event space.</t>
  </si>
  <si>
    <t>scsu.edu</t>
  </si>
  <si>
    <t>A brick sign reading “South Carolina State University” sits in front of a building with the words "Law Center" above it. The sign is surrounded by lush green bushes and flowers. Behind the building are several trees, an American flag, and a blue state flag. A bronze statue of a man stands to the left of the building. The sky is bright blue with some clouds.</t>
  </si>
  <si>
    <t>The image shows an aerial view of a university campus under a partly cloudy blue sky. A large, modern building with red and gray accents is prominently featured on the right side of the frame. Several other buildings of varying sizes and colors are visible in the background, including brick structures and what appears to be residential housing. A road runs through the center of the image, with a car parked along its edge. Text overlays read "SC State University" and “Achieves Prestigious R2 Carnegie Classification.” The overall scene suggests a sunny day on a college campus.</t>
  </si>
  <si>
    <t>00:00:00.67</t>
  </si>
  <si>
    <t>A large green John Deere tractor dominates the left side of the frame, positioned in front of a bale of hay. A man wearing a black shirt, jeans, and a white hat is standing on the right side of the frame, posing with his hand raised. Behind him is another man in a dark polo shirt. In the background, there’s a field of green grass under a cloudy sky with trees visible in the distance. Text reading “Nine Centers of Research Excellence” appears in the upper-left corner.</t>
  </si>
  <si>
    <t>A young man wearing a maroon polo shirt, khaki pants, and a white baseball cap is kneeling in a field of dark soil. He’s holding a small tool and appears to be examining the ground. Several yellow markers are scattered around him. Behind the field is a row of buildings and trees under a cloudy sky. A text box at the bottom of the image reads “Nine Centers of Research Excellence.”</t>
  </si>
  <si>
    <t>Four women in white lab coats are gathered around a table in a brightly lit laboratory setting. They appear to be engaged in conversation, with one gesturing while looking at another. Shelves filled with various scientific equipment and supplies line the walls behind them. A computer monitor is visible on the right side of the frame. Above them, text reads "Where Innovation Meets Impact."</t>
  </si>
  <si>
    <t>Two Black women are seated side-by-side at a lab bench. They both wear white lab coats over red tops and glasses. One is looking intently at a laptop screen displaying the text "Leading with Research" and a green logo. The background shows a brightly lit laboratory space with equipment, including what appears to be a microscope or other scientific instrument. A sign reading “TUMBLE ROOM” is visible on the wall behind them.</t>
  </si>
  <si>
    <t>A blue and white globe dominates the center of the image, with North America prominently featured. Lines of light radiate outward from several points across North America, connecting to other locations around the world in a complex network. The text “Solving Global Challenges” is overlaid on the bottom left corner of the globe. A dark, starry background fills the space surrounding the Earth and lines.</t>
  </si>
  <si>
    <t>International Projection</t>
  </si>
  <si>
    <t>The image displays several beakers filled with brightly colored liquids. One beaker contains a vibrant green liquid, another is filled with blue liquid, and a third has a mixture of purple and green. A larger beaker on the left side holds a pinkish-purple liquid. The beakers are arranged on a dark surface, and there’s a slightly blurred background suggesting a laboratory setting. Text overlayed on the image reads “Transforming the Future.”</t>
  </si>
  <si>
    <t>A group of three young Black men are gathered around a laptop screen. One man, wearing a dark blue hooded jacket with a red circular logo on his chest, is pointing at something on the screen with his index finger. His face is partially obscured by his hair. Another man has his hand resting on the laptop keyboard. The third man’s arm is visible, and he appears to be looking down at the screen as well. The background is dark and out of focus, suggesting a dimly lit room.</t>
  </si>
  <si>
    <t>A wide shot depicts a grassy field with rows of solar panels stretching into the distance. Several wind turbines are positioned behind and between the rows of panels. The sky is blue with scattered white clouds and a bright sun shining prominently in the upper center. A text overlay reads “Clean Energy for a Better Tomorrow” in a light green color. Power lines run along the horizon connecting the solar panel array to an unseen location.</t>
  </si>
  <si>
    <t>A young Black man in a white medical coat and stethoscope is looking intently at a patient whose face is partially obscured by a surgical mask. The background is dark and out of focus, suggesting a clinical setting. A text overlay reads "Advancing Healthcare Through Discovery."</t>
  </si>
  <si>
    <t>Two students are working at microscopes in a laboratory setting. One student, with dark hair pulled back into a bun, is focused on adjusting the microscope and appears to be looking through it. The other student, also wearing a lab coat, has their head turned slightly towards the viewer, also examining a specimen under the microscope. Both students are wearing white lab coats over blue shirts. A black headband is visible on the student in the foreground. Behind them, there’s a window with daylight coming through, and a computer monitor is partially visible on the wall. The lighting in the room appears to be fluorescent.</t>
  </si>
  <si>
    <t>A close-up shot focuses on a white stylus being held by a hand and used to trace over a document covered in charts and data. The document is laid out on a wooden surface with a blurred background suggesting an office setting. The charts are predominantly green and red, displaying lines and points representing financial or statistical information. Numbers and text are densely packed across the page, indicating detailed analysis.</t>
  </si>
  <si>
    <t>The image depicts a futuristic, dark background with multiple glowing blue lines converging towards a central point. A stylized shield icon composed of digital particles is prominently displayed in this center area. Below the shield icon, text reads “Cybersecurity &amp; AI Innovation.”  Thin horizontal lines and small rectangular shapes are scattered across the upper portion of the image, suggesting technological interfaces or data streams. The overall impression is one of a high-tech environment focused on cybersecurity and artificial intelligence.</t>
  </si>
  <si>
    <t>A wide shot of a vast cornfield stretching across a flat landscape under a bright blue sky with scattered clouds. The rows of corn are neatly aligned and appear healthy and green. In the distance, there are mountains silhouetted against the horizon. A text overlay reads "Smart Agriculture for a Growing World."</t>
  </si>
  <si>
    <t>A group of eleven men are standing outdoors in front of a sign. They are dressed in various shades of blue, khaki, and brown shirts and pants. Behind them is a large banner that reads “Accelerated Solar-Powered Water System Project” with logos for USAID and the University of Ghana. A smaller sign to the left details information about waste liquid fertilizer and bee keeping. Below the group is text reading "Economic Development that Empowers Communities." The background shows a dirt area, some stone walls, and a black fence.</t>
  </si>
  <si>
    <t>International Projection, Social responsibility</t>
  </si>
  <si>
    <t>A large field of golden-brown corn stalks stretches across the bottom of the frame. A combine harvester with a green trailer is actively harvesting the corn. The combine’s grain auger extends towards the trailer, which appears to be filling up. Above the combine, a blue sky with scattered white clouds dominates the upper portion of the image. Text reading “The Future of Farming” is overlaid on the right side of the image in a white box.</t>
  </si>
  <si>
    <t>A large red combine harvester dominates the frame, positioned in front of a field of dried corn stalks. The combine has “CASE” and “7088” printed on its side. A Kansas State University logo is prominently displayed on the right-hand side of the machine’s cab. The combine's grain chute is extended upwards. Behind the combine, there are numerous dry, golden brown corn stalks extending into the blurred background. The sky above is a pale blue with some clouds.</t>
  </si>
  <si>
    <t>A woman in a black graduation gown and cap is being draped with a red stole by a man in a similar gown and cap. A third person, also in a black gown and cap, stands slightly behind them, offering support. The woman has a warm expression on her face. Behind the figures are blue and gold banners hanging vertically. Text at the bottom of the image reads “SC State Faculty, Staff, and Students lead the way.” A laptop with the SC State logo is visible in the center of the scene.</t>
  </si>
  <si>
    <t>A group of diverse students and faculty members are gathered around a poster in front of a doorway. The poster is titled "Assessing PC Pure Audit Situation Analysis" and features images and data related to a project. A man in a dark suit is speaking, gesturing towards the poster with his hands. Several women are listening attentively, wearing various clothing styles including blazers, sweaters, and hoodies. Some students have their hair styled elaborately. Outside the doorway, there's a glimpse of buildings and trees suggesting an outdoor setting. The text "From the Classroom to the Boardroom" is overlaid on the image.</t>
  </si>
  <si>
    <t>A young woman with dark curly hair wearing a white lab coat is focused intently while using a microscope. She’s seated at a wooden table in what appears to be a laboratory setting. Behind her, there's a computer monitor, other scientific equipment like centrifuges and incubators, and shelves filled with glassware. The text “Innovation. Impact. Excellence.” is overlaid on the image.</t>
  </si>
  <si>
    <t>The image depicts an outdoor walkway at South Carolina State University. A concrete pathway leads through a grassy area lined with low-lying bushes and benches. To the left is a multi-story building with a gray exterior, featuring steps leading up to it.  A brick building is visible further down the path. On the right side of the frame is another building with white walls and windows. A tree stands prominently in the background. The university’s name, “South Carolina State University,” is overlaid on the image as a watermark.</t>
  </si>
  <si>
    <t>A young Black man wearing a black suit, glasses, and a bow tie is standing with his back partially turned to the camera. He’s looking slightly off-center towards the right. Behind him is a modern building with large glass windows reflecting the sky and surrounding trees. The building has a reddish-brown brick facade. Text reading “Elevating Excellence” is overlaid on the right side of the image. A sidewalk runs along the base of the building.</t>
  </si>
  <si>
    <t>A young Black man with dreadlocks sits in a dark gray office chair. He is wearing an orange and green patterned shirt. His head is slightly bowed downward as he looks towards the left side of the frame. Behind him, there’s a desk with a computer monitor and a small printer. To his right is a blue toolbox with a yellow lid. A robotic arm is mounted on a table to the right of the toolbox. Text in a blue box reads “Driving Innovation.” The background is mostly dark, suggesting a low-light environment.</t>
  </si>
  <si>
    <t>A man wearing a gray sweater and a face mask is working on an open laptop. The laptop’s internal components are visible, including a motherboard with numerous wires and circuit boards. Several other laptops in similar states of disassembly are positioned on a white table behind him. A large monitor sits to the left of the man, and smaller monitors are also present on the table. Various electronic components and tools are scattered across the table surface. The background is dark and out of focus.</t>
  </si>
  <si>
    <t>A Black man in a white lab coat and mask is holding a pipette over a glass beaker containing a cloudy liquid. He’s looking towards the camera with a serious expression. Behind him, partially obscured, are two other people wearing masks and lab coats, focused on equipment near a microscope. A text overlay reads “Changing the World.” The background shows laboratory cabinets, windows with blinds, and a large piece of scientific equipment.</t>
  </si>
  <si>
    <t>A group of young people are gathered around a blue table with the SCState logo prominently displayed. Several books are arranged on the table in front of them. Some students are sitting on the floor while others stand behind the table. A large, decorative wall mural featuring stylized snowflakes is visible in the background. The lighting appears to be artificial and somewhat dim.</t>
  </si>
  <si>
    <t>Three men are standing together in formal attire at an outdoor stage setting. The man on the left is wearing a maroon robe and a dark blue cap with gold trim, holding a red diploma. He is smiling broadly. To his right stands a woman in a similar maroon robe and dark blue cap, presenting him with a wooden trophy. The man on the right wears a darker maroon robe and a dark blue cap with gold trim, also smiling slightly. Behind them are several flags hanging from a backdrop of blue curtains, some featuring stars and stripes.</t>
  </si>
  <si>
    <t>A gold shield with the words "SC STATE UNIVERSITY 1896" in red and black lettering is on the left side. The shield has a dark red border and a white interior. To the right of the shield is a large, bold “R2” in white text against a blue background. Below that are the words “CARNEGIE CLASSIFICATION HIGH RESEARCH ACTIVITY” in smaller, white font. At the bottom of the image is the phrase "Elevating Excellence - scsu.edu" in a lighter gray font. The background is black.</t>
  </si>
  <si>
    <t>Brand mark, Advertisement</t>
  </si>
  <si>
    <t>shiloh.edu</t>
  </si>
  <si>
    <t>00:00:20.72</t>
  </si>
  <si>
    <t>A dark black background fades into a blue sky with scattered white clouds. The clouds are primarily in the upper center and right portions of the frame, appearing soft and diffused. There is a brighter area, possibly sunlight, illuminating one of the clouds on the right side.</t>
  </si>
  <si>
    <t>Atmosphere</t>
  </si>
  <si>
    <t>springfield.edu</t>
  </si>
  <si>
    <t>The image depicts an aerial view of a college campus and surrounding town. Several brick buildings are clustered together in the center foreground, with green lawns and trees extending outwards. A river flows through the lower portion of the frame. Beyond the buildings, there is a large athletic field complex with multiple football/soccer fields and track surrounds it. In the distance, a city skyline can be seen on the left side of the image, partially obscured by trees. The sky is overcast and gray.</t>
  </si>
  <si>
    <t>A dark background displays two large red banners. On the left banner is the word "SPRINGFIELD" in white lettering with a circular emblem above it. On the right banner is the word “COLLEGE” also in white lettering and an emblem below it. Below the banners, there’s a view of a grassy lawn with several pink and yellow tulips blooming. Behind the lawn is a brick building with windows.</t>
  </si>
  <si>
    <t>A young woman with dark hair and wearing a red helmet and harness is smiling brightly at the camera. She’s positioned slightly in front of other students who are partially visible in the background. Behind her, several people are climbing what appears to be a rope course or zip line structure within a lush green forest setting. A few individuals are wearing helmets and harnesses as well. The background foliage is dense with trees and hints at a bright, sunny day.</t>
  </si>
  <si>
    <t>A large group of people, mostly wearing maroon shirts and hats, are raising their arms in celebration. An American flag is prominently displayed behind them. The background shows a multi-level building with people standing on balconies and stairs. Some individuals are visible in the upper levels, and there's a sense of excitement and activity within the crowd.</t>
  </si>
  <si>
    <t>A wide-angle aerial shot of a college campus. Several brick buildings are clustered together, with a river running along the left side of the frame. Trees and grassy areas fill in the spaces between the buildings. A circular building is visible on the right side of the image. The sky is blue with some clouds.</t>
  </si>
  <si>
    <t>A three-story brick building with several windows is prominently featured against a blue sky. The building has a dark gray trim along the bottom edge and a lighter gray section at the top. The windows are rectangular and vary in size, some with darker shutters. A small light fixture is visible on one of the upper floors. The overall impression is of a modern, well-maintained academic structure.</t>
  </si>
  <si>
    <t>Four healthcare professionals in white lab coats are gathered around a patient mannequin lying on a table. One woman is examining the mannequin’s chest with a device, another is applying something to the mannequin's arm, and a man is looking at a monitor. A fourth woman is wearing blue gloves and appears to be assisting. Behind them is medical equipment including an IV stand, monitors, and electrical outlets. A window is visible in the background, showing a glimpse of a hallway or other room.</t>
  </si>
  <si>
    <t>Three people are seated in chairs facing each other. A woman in a light blue patterned shirt is adjusting a black garment around another woman’s shoulders. The woman being fitted wears a white gown and has her hair pulled back. A third woman, wearing a gray sweater, looks on attentively. Behind them is a hospital-like setting with medical equipment visible, including what appears to be an IV stand and a large window.</t>
  </si>
  <si>
    <t>A group of uniformed cadets are performing a synchronized movement routine on a dark gray asphalt surface. The scene is shot from an aerial perspective, looking down at the cadets who are lined up in a row. They are wearing white shirts and dark blue pants or skirts. White lines mark the ground, creating geometric shapes around them. Some cadets are gesturing with their arms, while others maintain a straight posture.</t>
  </si>
  <si>
    <t>A group of baseball players are performing a synchronized movement routine on a dark gray dirt surface. The scene is shot from an aerial perspective, looking down at the players who are lined up in a row. They are wearing white shirts and dark blue pants or skirts. White lines mark the ground, creating geometric shapes around them. Some players are gesturing with their arms, while others maintain a straight posture.</t>
  </si>
  <si>
    <t>A large crowd of people wearing maroon t-shirts and hats are gathered together, likely at a sporting event. Many individuals are raising their hands in celebration or pointing towards something out of frame. A young woman with dark hair is smiling broadly and gesturing with her hands. Several men are also smiling and making gestures. In the background, there’s a glimpse of stadium seating and what appears to be a blue light fixture.</t>
  </si>
  <si>
    <t>A wide-angle aerial shot depicts a grassy lawn filled with a group of people sitting in a circle. Several individuals are seated on blankets and folding chairs, some appear to be talking while others are listening intently. A small white picnic blanket is visible near the center of the group. Trees with blossoming white flowers flank the edges of the lawn, and a paved pathway runs along the right side of the frame. The sky is dark, suggesting it may be dusk or early evening.</t>
  </si>
  <si>
    <t>A group of approximately fifteen people are performing on a stage bathed in darkness. They are dressed in layered clothing featuring patterns of gray and white stripes. Several individuals hold small instruments, including what appears to be a tambourine. Some dancers are kneeling or crouching while others stand. The lighting is focused on the performers, creating shadows behind them. A few people are barefoot, while others wear shoes.</t>
  </si>
  <si>
    <t>A man with short dark hair wearing blue gloves and a white lab coat is examining a young man’s face. The young man has a mask covering his mouth and nose, connected by a tube to an oxygen source on his shoulder. A small blood stain is visible on the young man's shirt. Behind them, blurred figures of other people are partially visible in the background. The setting appears to be a medical or laboratory environment with a dark, neutral tone.</t>
  </si>
  <si>
    <t>00:00:03.50</t>
  </si>
  <si>
    <t>A woman with dark hair and glasses wearing a white shirt is speaking to two young women. The woman holds up a painting showing vibrant colors and abstract shapes. One of the younger women has reddish-brown hair and is looking at the painting intently, while the other has blonde hair pulled back and is listening attentively. Behind them are several easels with paintings on them, and some art supplies are visible on tables. The background is dark, suggesting a studio or workshop setting.</t>
  </si>
  <si>
    <t>A young man with dark hair and a beard is looking off to his left, slightly smiling. He’s wearing a red shirt. Behind him are several large posters on a light brown wall, displaying text and graphs. In the lower right corner, another person's head is partially visible, turned away from the camera, wearing dark hair and a dark jacket.</t>
  </si>
  <si>
    <t>An aerial view showcases a town nestled within a valley, with a river winding through it. The sky is transitioning from dark blue at the top to orange and pink hues near the horizon, suggesting either sunrise or sunset. A large athletic field with a stadium building sits in the center of the frame, surrounded by trees. Several buildings, likely residential, are scattered throughout the town below, and a distant cityscape can be seen on the right side of the image. The overall scene is bathed in soft light from the horizon.</t>
  </si>
  <si>
    <t>A football game in progress at night. Several players are running towards the camera, wearing maroon and white uniforms with numbers visible. A player in blue and yellow uniforms is pursuing them. Trees are silhouetted in the background along a chain-link fence. The field appears to be green grass.</t>
  </si>
  <si>
    <t>A young Black woman with curly hair and wearing a necklace stands in front of a display board. She is looking slightly off-camera to her left, with a thoughtful expression on her face. The display board features diagrams and text related to genetics or biology, including a circular DNA strand graphic. Behind her, blurred figures of other people are visible, suggesting an event or presentation setting. A blue wall is partially visible in the upper left corner.</t>
  </si>
  <si>
    <t>A young woman with blonde hair pulled back in a ponytail is holding a paintbrush and painting a wooden railing. Several other people are gathered around her, some looking on, and one appears to be assisting by holding a bucket. Behind them is a chain-link fence, a grassy area with trees, and a street scene including a minivan and a dark SUV. The lighting suggests it’s daytime.</t>
  </si>
  <si>
    <t>00:00:04.50</t>
  </si>
  <si>
    <t>The image depicts an aerial view of a college campus. Several brick buildings are clustered together, primarily red in color with some variations and accents. A body of water, likely a lake or river, runs along the right side of the frame. Trees and grassy areas fill the spaces between the buildings. Some buildings have peaked roofs and chimneys. There is a green lawn area in front of several of the structures. The sky appears bright and blue with some clouds.</t>
  </si>
  <si>
    <t>Two students are in a laboratory setting. A young woman with light brown hair and wearing safety glasses is looking at a young man who is holding up a green liquid in a beaker. Behind them is a complex piece of lab equipment, including tubes, gauges, and a metal frame. The background is dark, suggesting the lighting is focused on the students and their experiment.</t>
  </si>
  <si>
    <t>A group of young women in maroon and white basketball jerseys are gathered closely around a woman wearing a black jacket and glasses. Several other adults stand behind them, some with arms crossed. The setting appears to be an indoor gymnasium with dark wooden bleachers visible in the background. A sign reading "Spencfield" is partially visible on one of the players' uniforms.</t>
  </si>
  <si>
    <t>A basketball court with three female players in maroon uniforms are captured mid-action. One player, wearing number 33, is running towards the camera and appears to be dribbling a ball. Another player, wearing number 34, is positioned behind her, also in motion. A third player, wearing number 22, is partially visible on the left side of the frame. In the background, there's a large crowd seated in wooden bleachers, and a brick wall with windows and architectural details is present along the right side of the court.</t>
  </si>
  <si>
    <t>An aerial shot shows a circular stone fountain with a triangular indentation in its center. The fountain is surrounded by a paved walkway made of gray bricks. Lush green grass and trees are visible on either side of the walkway, with some pink flowers blooming near the right edge of the frame. A dark, overcast sky fills the background.</t>
  </si>
  <si>
    <t>00:00:05.42</t>
  </si>
  <si>
    <t>An aerial view of a college campus at night. Several buildings are visible, including a large brick building with a light on its roof and another smaller, lighter-colored building. A football field is illuminated in the distance, surrounded by trees and landscaping. Roads and pathways wind through the campus, lined with streetlights. The sky is dark, and there’s a slight glow from the buildings and field lights.</t>
  </si>
  <si>
    <t>statetechmo.edu</t>
  </si>
  <si>
    <t>A person wearing an orange safety suit and a welding helmet is intensely focused on a metal plate being cut with sparks flying upwards. The plate is positioned horizontally in front of them. A dark industrial space surrounds the scene, featuring exposed ductwork and machinery visible in the background. Bright light emanates from the welding process, illuminating the worker's face and the sparks.</t>
  </si>
  <si>
    <t>I'm actually curious - does working with metal tools signify a vocation, academics, or industry? Now I'm second guessing the new label.</t>
  </si>
  <si>
    <t>A woman with gray hair and glasses wearing a blue shirt and gray pants is assisting a young man lying on his back on a large inflatable ball. A young woman in a dark blue uniform is kneeling beside him, holding his legs and flexing them upward. Several other students are visible in the background, seated at tables and working with equipment including a rolling chair and anatomical models of muscles and bones. The room appears to be a physical therapy or rehabilitation facility.</t>
  </si>
  <si>
    <t>00:00:00.33</t>
  </si>
  <si>
    <t>Two men are working under the chassis of a vehicle. One man wears a red baseball cap and a dark green shirt, and he is pointing at a brake rotor with his right hand. The other man wears camouflage clothing and glasses, and he is looking at the same brake rotor. The brake rotor is partially visible, showing its surface and some components attached to it. Behind them, there’s part of another vehicle on a lift, and a yellow tool or equipment is visible in the background.</t>
  </si>
  <si>
    <t>Four young men are seated at computer workstations in a dimly lit room. The primary focus is on a large monitor displaying code – likely a programming interface with lines of text and graphs. One man wearing glasses is actively typing on a keyboard, while another is looking towards the screen. A third man wears a camouflage hat and appears to be observing the screen. In the background, partially visible, are other computer workstations with similar monitors. The desks appear to be made of gray concrete or stone.</t>
  </si>
  <si>
    <t>A yellow John Deere backhoe is positioned in a dirt field, digging into a large pile of brown earth. A person wearing a bright green safety vest is visible inside the cab of the machine. The sky above is overcast with gray clouds. Bare trees are silhouetted against the horizon on either side of the field.</t>
  </si>
  <si>
    <t>In the context of the video, I'd say this is education focused and not some sort of social responsibility or campus expansion building.</t>
  </si>
  <si>
    <t>A young woman with blonde hair in a braided ponytail wearing a white uniform is kneeling beside a patient simulation manikin lying on a white hospital bed. She is adjusting something on the manikin’s chest, likely a breathing device. Behind her is a white curtain and a small wall panel labeled “BAY 4” with various medical equipment attached. A blue IV bag hangs from a pole to the right of the bed.</t>
  </si>
  <si>
    <t>Two young men are working on an airplane engine. One man, wearing a light gray t-shirt and a camouflage baseball cap, is examining the nose section of the engine with his hands. He has dark hair and a beard. The other man, wearing safety glasses and a green shirt, is looking at the engine from behind, holding a red tool. Behind them, partially visible through a doorway, is a white airplane with red stripes along its fuselage. The background is dimly lit, showing industrial-style walls and a large metal door.</t>
  </si>
  <si>
    <t>A dental student wearing a gray sweatshirt with “STRITER TECH” printed on it and blue gloves is examining a patient’s mouth. The patient is wearing sunglasses and has their mouth open slightly while being examined by the student, who is holding a dental instrument. A white bib covers the patient's chest, and a green pad rests in the patient's lap. The background shows parts of a dental operatory with equipment like a light fixture and chair.</t>
  </si>
  <si>
    <t>A dark gray metal table with a grid pattern covers most of the frame. On the table is a black laptop computer displaying a graph with undulating waves. To the left of the laptop is a complex optical setup consisting of a laser, lenses, and a small reflective target. A microphone cable runs from the target to the laptop. Behind the table is a dark gray enclosure with a mesh-like surface. In the upper right corner, part of another piece of equipment, possibly a printer or scanner, is visible.</t>
  </si>
  <si>
    <t>Four men are gathered around a red and gray piece of machinery with multiple gears and components. They are wearing work shirts and hats. One man is pointing at the machine while another appears to be examining it closely. A third man is holding a wrench, and the fourth is looking towards the camera. Behind them is a large yellow excavator and a crane. The background shows a brightly lit industrial workshop with metal beams and pipes.</t>
  </si>
  <si>
    <t>A man wearing a black beanie and a dark blue shirt over a white undershirt is working on a motorcycle. He’s kneeling with his back against what appears to be a garage wall. His arm is extended, holding a wrench and manipulating something underneath the motorcycle's seat. The motorcycle itself is silver and has “MOTORCYCLE DOCTOR” printed on its tail light. A second person, partially visible in the background wearing jeans, is standing near a black cabinet or shelving unit. Tools are scattered around the area beneath the motorcycle.</t>
  </si>
  <si>
    <t>A man in a gray t-shirt and baseball cap is leaning against a bright yellow Case 50W excavator. He’s wearing blue jeans and a brown belt. The excavator has “CASE” prominently displayed on its side, along with “50W.” A red stripe runs down the length of the machine. Another person, partially visible in the background, is wearing a white hard hat and dark work pants. The setting appears to be an indoor workshop or garage with large windows allowing natural light to flood the space.</t>
  </si>
  <si>
    <t>A man wearing a yellow hard hat with “Union Electric Cooperative” printed on it and dark sunglasses is shown working on a wooden structure. He’s wearing tan work pants and a light-colored shirt. His hands are gripping a complex system of cables and pulleys, secured to the wooden beam he's leaning against. Behind him is a blurred background of green hills and trees under a partly cloudy sky. A stone column is visible on the right side of the frame.</t>
  </si>
  <si>
    <t>uhcno.edu</t>
  </si>
  <si>
    <t>00:00:00.93</t>
  </si>
  <si>
    <t>A large brick building with a white portico and columns dominates the frame. The building is flanked by green lawns and trees. A road runs in front of the building, with several cars parked along it. Above the building, dark clouds are visible in the sky. Text reading “University of Holy Cross” is overlaid across the bottom of the image in a white font on a dark green background. The university logo appears to the left of the text.</t>
  </si>
  <si>
    <t>00:00:00.70</t>
  </si>
  <si>
    <t>A woman with dark hair and glasses is seated in front of a blurred background. She’s wearing a gray cardigan over a purple shirt. Her expression appears thoughtful as she looks slightly off-camera. The University of Holy Cross logo is prominently displayed at the bottom right corner of the image. A portion of what appears to be a classroom or office setting is visible behind her, including desks and chairs.</t>
  </si>
  <si>
    <t>A young woman in a white t-shirt and jeans is handing a stack of brochures to another student sitting at a red table. A man wearing a red shirt and shorts stands behind her, looking towards the camera. Several other students are visible in the background, some standing and others seated on couches near a window with a view of greenery. The table has a woven basket labeled "WELCOME" on it. There is a laptop open on the table next to the brochures. A floor lamp sits beside the couch. The walls are painted white with a sign that reads “Holy Cross.”</t>
  </si>
  <si>
    <t>00:00:01.64</t>
  </si>
  <si>
    <t>The image depicts a university campus scene with a purple and hazy sky in the background. A large, light-colored building is centrally located, appearing to be a multi-story academic structure. Below the building, a paved road curves into the distance. The text "TRANSFORM YOUR LIFE TODAY AT THE" is overlaid on the top left of the image in white lettering. Beneath this text, “University of HOLY CROSS” is displayed in a similar white font and centered. The overall color scheme is dominated by shades of purple and gray.</t>
  </si>
  <si>
    <t>"University environment, Campus aesthetics", Advertisement</t>
  </si>
  <si>
    <t>A man in a white lab coat and glasses is pointing at a large, illuminated display case containing a partially preserved skeletal structure, likely a dinosaur skeleton. Around him are seven young women wearing gray sweatshirts with the University of Holy Cross logo on them. The sweatshirt designs vary slightly. A projector screen displays a black and white image of what appears to be a dinosaur skull or head. The background is a plain white wall. The University of Holy Cross logo is visible in the lower left corner.</t>
  </si>
  <si>
    <t>A woman in a red suit stands in a library aisle filled with bookshelves packed with books. The shelves are tall and extend into the background. Sunlight streams through a window on the right side of the frame, illuminating part of the scene. The university logo "University of HOLY CROSS" is prominently displayed at the bottom center of the image.</t>
  </si>
  <si>
    <t>00:00:00.47</t>
  </si>
  <si>
    <t>A large statue of the Virgin Mary in flowing robes stands prominently in the foreground, with her hands clasped together in prayer. Behind her is a tall, pointed steeple rising against a cloudy sky. To the right of the statue is a large green tree with full foliage. The University of Holy Cross logo is displayed at the bottom left corner of the image.</t>
  </si>
  <si>
    <t>A young woman in a maroon shirt and pants is shown playing pool. She’s smiling and leaning over a green felt table with several billiard balls scattered around. The University of Holy Cross logo is prominently displayed at the bottom left corner of the image. Behind her, there's a room with fluorescent lighting, a television mounted on the wall, a vending machine, and a doorway leading to another room painted red.</t>
  </si>
  <si>
    <t>00:00:01.40</t>
  </si>
  <si>
    <t>Two young women in maroon scrubs are shown closely examining a syringe filled with liquid. One woman is wearing glasses and pointing at the syringe while the other holds it up for closer inspection. Behind them is a pale green wall with a sign that reads “EMERGENCY CODE CART.” The University of Holy Cross logo is prominently displayed in the bottom left corner of the image, set against a black background.</t>
  </si>
  <si>
    <t>Four young women are lying together on a white duvet in what appears to be a bedroom. One woman is holding up a smartphone and taking a selfie with the others. They all have smiles on their faces and appear to be enjoying themselves. A University of Holy Cross logo is visible at the bottom left corner of the image. Behind them, there’s a window with white curtains and some greenery can be seen in the background.</t>
  </si>
  <si>
    <t>A large brick building with a white portico and columns dominates the frame. The building is set against a backdrop of a cloudy sky and green grass. A paved walkway leads towards the entrance, lined with several cars. In front of the building is a small garden featuring a statue and flower beds. Text reading “University of Holy Cross” is overlaid across the bottom of the image in white lettering.</t>
  </si>
  <si>
    <t>00:00:01.92</t>
  </si>
  <si>
    <t>The image displays an aerial view of a city skyline with a prominent brown and maroon bridge spanning across it. The University of Holy Cross logo is overlaid in the top left corner, featuring the words "University of HOLY CROSS" in large, dark red letters and “go.UHCNO.edu” underneath in smaller, white letters. Below the logo, text reads “Where good people do.” A portion of a building with a light-colored facade is visible on the right side of the frame. The overall color palette leans towards muted browns and grays, suggesting an overcast day.</t>
  </si>
  <si>
    <t>uwm.edu</t>
  </si>
  <si>
    <t>00:00:02.90</t>
  </si>
  <si>
    <t>A small research vessel named “Heeskay” is shown in a body of water under a blue sky with some clouds. A person in dark wetsuit gear is jumping from the ship’s side, creating a splash. The ship has a crane extending upwards and various masts and equipment are visible on deck. The horizon line is visible in the distance.</t>
  </si>
  <si>
    <t>Several people are riding bicycles down a street lined with trees. The sun is shining brightly and casting long shadows on the pavement. The buildings in the background appear to be older style houses. The cyclists wear casual clothing, including jeans and sneakers. The overall scene has a warm, inviting feel.</t>
  </si>
  <si>
    <t>A woman with dark hair and wearing a maroon shirt sits at a table examining an old, rolled-up map. Two large, blue globes are visible in the blurred background, partially obscured by what appears to be shelves filled with other globes. The lighting is dim, casting shadows across the scene.</t>
  </si>
  <si>
    <t>A student wearing a gray sweater is focused intently over a workbench with various scientific instruments. A large, white light fixture with an arm extends above the student, illuminating their work area. To the left of the student is a robotic arm holding a microscope. Behind the student and to the right is a poster promoting “Environmental Chemistry” featuring images of a beaker and a computer screen. The background is a muted yellow wall with some shelves containing additional equipment visible in the distance.</t>
  </si>
  <si>
    <t>A person wearing a white lab coat and red tie is working at a workbench with various test tubes and containers arranged on it. The workbench is positioned in front of a large window overlooking a cityscape with buildings, trees, and a blue sky. Bookshelves are visible to the right of the workbench. The lighting appears to be coming from outside through the window, casting shadows across the scene.</t>
  </si>
  <si>
    <t>00:00:02.70</t>
  </si>
  <si>
    <t>The image depicts an indoor hallway within a historic building, likely part of a university campus. The hallway is long and features arched windows with brick walls on either side. A wooden floor runs along the center, leading towards a higher level. Several people are present: two individuals working at desks near the left edge, a man in a suit walking down the middle of the hall, and another person wearing a white t-shirt standing on a staircase to the right. There is a large, exposed metal beam structure overhead with hanging light fixtures. The overall lighting is dim, creating a slightly moody atmosphere.</t>
  </si>
  <si>
    <t>This is probably the first time I've tagged an internal building view as "University environment".</t>
  </si>
  <si>
    <t>00:00:02.29</t>
  </si>
  <si>
    <t>A woman with short blonde hair wearing a black tank top and glasses is intently focused on a piece of glowing red metal being worked on by a machine. She’s standing at a workbench with various tools, including a wrench. Behind her, partially obscured in shadow, is the back of another person wearing a dark green shirt. The machine itself appears to be a large industrial press or forging apparatus, with a red light emanating from within its mechanism. The background is dimly lit and textured with what looks like concrete walls and pipes.</t>
  </si>
  <si>
    <t>A woman sits on a red exercise bench with her legs elevated and supported by foam pads. A trainer wearing a black polo shirt and dark pants stands beside her, demonstrating an exercise involving a resistance band wrapped around her lower leg. The trainer is holding the band and pointing towards the woman’s leg. In the background, there are mirrors reflecting the scene, along with weightlifting equipment including Rogue benches and plates. The floor is concrete and dimly lit.</t>
  </si>
  <si>
    <t>00:00:03.96</t>
  </si>
  <si>
    <t>Three young women are walking together on a sidewalk. The woman on the left is wearing a white sweater and carrying a pink water bottle. The woman in the middle is wearing a sweatshirt with “MICHIGAN 1956” printed on it, along with other text, and has a backpack. The woman on the right is wearing a black top and jeans. Behind them are trees with fall foliage, including yellow and orange leaves. A building with large windows is visible in the background to the left of the sidewalk.</t>
  </si>
  <si>
    <t>00:00:04.17</t>
  </si>
  <si>
    <t>A large, brick building with multiple stories and columns dominates the frame. The building has a symmetrical facade with windows arranged in rows. A flag pole stands prominently in front of the entrance, displaying an American flag and what appears to be a university banner. Below the building is a well-maintained lawn with several trees and landscaping beds. Several people are walking along two paved walkways leading towards the main entrance. The sky above is blue with some clouds.</t>
  </si>
  <si>
    <t>00:00:06.00</t>
  </si>
  <si>
    <t>A large, multi-story building with a concrete facade and glass windows dominates the frame. A covered walkway extends from the building’s entrance, supported by pillars. Several people are walking along the sidewalk in front of the building, some wearing backpacks. To the left is a bus stop sign. In the foreground, there's a landscaped area with small shrubs and trees. The sky is overcast and dark gray. A sign reading "PantherShop" is visible on the right side of the building’s entrance.</t>
  </si>
  <si>
    <t>vcfa.edu</t>
  </si>
  <si>
    <t>A hand with a white pen is writing on a white piece of paper. The words "freely distant" are at the top left, followed by “dose” and then “here and fall away.” Below that, the text reads: “These mountains are my own but I claim them – Raggled and vi…” The hand is partially out of frame, with a portion of a yellow shirt visible on the left side. The background is dark and slightly blurred.</t>
  </si>
  <si>
    <t>A person with short, dark hair and wearing a pink and purple floral shirt is positioned in profile, leaning into a microphone. The microphone is mounted on a black stand against a dark background. To the left of the person is a table draped with a black cloth holding a large bouquet of colorful flowers.</t>
  </si>
  <si>
    <t>A man in a gray t-shirt and shorts stands with his back to the camera, holding a large double bass. The bass is a warm golden color with dark accents. He’s wearing sandals. Behind him is a white wall with a black chalkboard on the left. To the right of the man are two light beige cabinets and a small piano with a dark purple stool in front of it. A folding table with various musical accessories, including a music stand and a helmet, sits to the left of the man. The room appears to be a practice space or music studio with dim lighting.</t>
  </si>
  <si>
    <t>A split-screen image displays two scenes within an art gallery. The left side shows a woman in a light purple jacket and white dress gesturing towards a large, intricately decorated sculpture resembling a doll or mannequin covered in flowers and fabric. The right side depicts a group of four people – three young women and one older woman – standing before a wall filled with various sculptures made of plaster or clay, some draped on the floor.  The gallery walls are painted white, and spotlights illuminate the artwork. A blue light is visible in the background near a chair. Wooden flooring covers the ground.</t>
  </si>
  <si>
    <t>A close-up shot of a Black man with a long, graying beard and dark eyes is centered in the frame. He’s wearing a teal shirt and appears to be playing drums. A microphone is positioned near his head. In a smaller inset image on the left side of the screen, there are several pink drum heads and a black drum stool. The background is a muted beige color with some shadows.</t>
  </si>
  <si>
    <t>A large, rectangular display dominates the frame, featuring layered images and text. The top portion prominently displays “FLOW” in large white letters with a yellow circle around it, followed by “LIFE JACKETS REQUIRED” in smaller white lettering below. Beneath this is a collage of photographs – landscapes, portraits, architectural shots, and abstract images – overlapping each other to create a textured effect. To the left of the main display are two smaller panels: one labeled "Richard A. Celesta Theater" with a collection of black-and-white photos, and another panel displaying a colorful poster with an image of a person in a field. On the right side is another small display featuring a vibrant blue and white poster with text and imagery related to design or art. Two black chairs are positioned in front of each of the displays. The background shows a modern interior space with large windows and a gray ceiling.</t>
  </si>
  <si>
    <t>A pair of weathered hands with prominent wrinkles and tattoos are typing on a silver laptop. The hands wear a silver bracelet and a black wristwatch. A tattoo depicting a bird is visible on the forearm. To the right of the laptop, there’s a small green jar, a notepad, and a crumpled piece of paper. The background is dark and out of focus.</t>
  </si>
  <si>
    <t>A wide shot of a brightly lit stage area within a large room. A black grand piano is center stage with several musicians surrounding it. There’s a bassist, a drummer, a keyboard player, and other instrumentalists seated around the piano.  Several microphones are set up on stands. Speakers are positioned throughout the space. The floor is light-colored wood. In the background, there's a doorway leading to another room with visible offices or workspaces. A man sits in a chair near the front of the stage, holding a device. The lighting appears to be focused primarily on the performance area.</t>
  </si>
  <si>
    <t>A man with gray hair and red-framed glasses sits at a grand piano in a darkened concert hall. He is wearing a dark green shirt and appears to be playing or practicing. Rows of light green seats are visible behind him, filled with an audience. A conductor stands near the left side of the stage, holding a music stand. Another person is partially visible in the background, seated in one of the rows. A small framed photograph sits on top of the piano. The floor appears to be polished wood.</t>
  </si>
  <si>
    <t>A group of four adults are gathered in front of a white wall with several posters attached. A man in a light gray shirt and dark pants is centered, looking back over his shoulder at two women laughing beside him. One woman wears a gray t-shirt and a blue tote bag; the other has a black t-shirt with “Look Relevant” printed on it. To the left of the group stands a man wearing glasses and a light blue shirt. A fourth person, partially visible to the left, is wearing a dark blue shirt and a yellow tote bag. The posters include images related to graphic design and visual arts, featuring portraits and illustrations.</t>
  </si>
  <si>
    <t>A young woman with long brown hair and wearing a green shirt is looking at a poster attached to a gray metal door. The poster features a black-and-white photograph of a pregnant Black woman in a sports bra, with the word "BIRTH" prominently displayed across the image in large white letters. To the left of the poster, there's a silhouette of a person facing away from the camera. Above the poster is a sign that reads “Back.” The background consists of a gray brick wall and a dark hallway.</t>
  </si>
  <si>
    <t>A dimly lit movie theater scene with rows of students seated in black chairs. A young man with blonde hair and a green shirt is prominently featured on the left side of the frame, leaning forward slightly with his hands clasped together, looking intently at the screen. Several other students are visible behind him, mostly obscured by shadows but appearing to be engaged in watching something. The screen itself is dark, with a faint red light reflecting off its surface. The overall tone is dark and moody, emphasizing the atmosphere of shared experience within the theater.</t>
  </si>
  <si>
    <t>A woman stands at a small stage with a microphone, addressing a group of people seated in rows facing her. Behind her is a makeshift set constructed from white panels and draped fabric. A large banner reading "WORKING MOTHER" hangs above a doorway framed by a curtain. The banner also includes the text “CONTRAADICTING MY MOTHERING.”  A poster with a floral design and text is visible on the right side of the stage. Several audience members are partially obscured in the background, some wearing hats or jackets. A small table with what appears to be microphones sits at the front of the stage.</t>
  </si>
  <si>
    <t>A large auditorium filled with seated people. The seats are dark green and arranged in rows facing an unseen screen. Many individuals are wearing casual clothing, including shirts and jackets. A few people have laptops on their laps. In the foreground, a podium is visible with a laptop connected to it. An emergency exit sign is located near the upper right corner of the frame. The lighting is dim, creating shadows throughout the room.</t>
  </si>
  <si>
    <t>A darkened auditorium with rows of silhouettes of people seated in chairs. A large screen dominates the view, displaying a photograph of a vintage-looking building with arched windows and the words "DELICATE SOUL" written above it in an ornate font. In front of the building is a small stage with a figure speaking at a lectern, partially visible in shadow.</t>
  </si>
  <si>
    <t>A group of people are seated in rows facing forward in a darkened room. A woman is centered and slightly highlighted, with her hands raised as if gesturing or asking a question. Her hair is shoulder-length and blonde. To her left is a man with dark hair and a partially visible shirt sleeve. To her right is another man with light brown hair and a green shirt. The background is mostly black, suggesting a theater or auditorium setting.</t>
  </si>
  <si>
    <t>A man in a dark grey t-shirt and light grey shorts is holding a large double bass. He’s positioned at a wooden table with a black strap resting on it. The bass has a warm, reddish-brown finish with gold accents around the f-holes and bridge. A bow rests across the strings. Behind the man, there's a white wall with a window partially visible, and a dark object (possibly a case) is tucked into the corner.</t>
  </si>
  <si>
    <t>Two men are seated in front of a Steinway piano. One man is playing a clarinet and gesturing with his left hand. The other man is holding a saxophone and appears to be listening intently. A microphone stands near the clarinet player. Behind them, there’s a drum set, amplifiers, music stands, and recording equipment. The background shows a dark room with brick walls and what looks like a doorway or window.</t>
  </si>
  <si>
    <t>A woman with blonde hair wearing sunglasses and a white t-shirt is operating a professional camera, focusing on a man who is gesturing towards a person with dark curly hair seated at a table. The man is wearing a green shirt and has his hand raised as if explaining something. A blurred figure of another individual stands to the right of the seated person. Behind them is a brick wall with a framed photograph hanging on it. The lighting appears to be natural, casting shadows across the scene.</t>
  </si>
  <si>
    <t>Two Black women are in conversation. One woman, wearing glasses and a denim top with a lanyard, has her arms crossed and is looking down at the other woman. The second woman, wearing glasses, a headband, and an orange and brown patterned shirt with a lanyard that reads “veta.edu,” is listening intently and leaning slightly forward. Behind them are blurred figures of other people in what appears to be a classroom or lecture hall setting. A microphone stand is visible on the right side of the frame.</t>
  </si>
  <si>
    <t>A group of musicians performs on a stage in a concert hall. A grand piano is centrally located with three musicians seated around it. From left to right, a woman plays a flute and sits at a small table with a marimba; a man plays a shakuhachi flute and sits at a music stand; and a woman plays a cello. Each musician has a microphone positioned in front of them. The stage floor is wooden, and the background is a plain gray wall. A single cup rests on the floor near the marimba.</t>
  </si>
  <si>
    <t>A young woman with light brown hair is playing a flute. She is wearing a sleeveless dress with a floral pattern. A music stand with sheet music is positioned in front of her. To her right, there’s a black Steinway piano and a microphone attached to a metal stand. The background is a plain beige wall.</t>
  </si>
  <si>
    <t>A woman with dark hair pulled back in a braid and wearing a green top and large red earrings is facing another woman who is looking at her with an expression of interest. The second woman is holding a smartphone, presumably taking notes or recording something. Behind them are two framed artworks: one on the left is a textured painting with shades of blue, yellow, and orange; and to the right is a colorful abstract piece featuring various shapes and hues of red, blue, white, and green. A small portion of another artwork can be seen in the background on the wall. The setting appears to be an art gallery or exhibition space, with a plain gray wall behind the artworks.</t>
  </si>
  <si>
    <t>A large-scale projection dominates the scene, displaying an abstract design featuring black and white patterns resembling scattered text fragments and bird silhouettes against a textured background. The words "Nuyorican Thoughts" are prominently displayed in bold, dark lettering on a rectangular panel positioned at eye level. To the right of the projection is a small, wooden table holding several books and a red object (possibly a sculpture or artwork). A white wall with a vertical black stripe extends to the right, partially obscured by what appears to be another display or artwork. The overall setting is dark, suggesting an exhibition space or gallery.</t>
  </si>
  <si>
    <t>A woman with curly brown hair and glasses is speaking into a microphone. She’s wearing a dark shirt and gesturing with her hands as she talks. Behind her is a black banner displaying the words “NUY” over “THO” in white, followed by “TRANSFORMATION.” A faint grid pattern is visible on the left side of the banner.</t>
  </si>
  <si>
    <t>A woman in a red and white floral top sits at a wooden table with a laptop open in front of her. She is smiling and looking towards the camera. Several other students are partially visible around the table, some leaning forward, some looking away, and one wearing a pink headband. The background is a plain light beige wall. There are laptops and notebooks scattered on the table surface.</t>
  </si>
  <si>
    <t>A group of students are seated around a long wooden table in what appears to be a classroom setting. One student is looking directly at the camera and has his back partially turned, with a laptop on the table in front of him. Several other students are engaged in conversation, gesturing with their hands. A few have water bottles and notebooks visible. The background is a plain wall, and there’s a dark area suggesting a doorway or another room beyond.</t>
  </si>
  <si>
    <t>A woman with dark hair and wearing a black cap and a gray t-shirt is speaking animatedly while gesturing with her right hand. She has a lanyard around her neck. A man with short, light-colored hair and a patterned Hawaiian shirt is listening intently, holding a green lanyard and a drink in his left hand. Behind them is a brick wall and part of what appears to be an outdoor seating area with a dark chair visible on the left side of the frame.</t>
  </si>
  <si>
    <t>A man with graying hair and wearing a white button-down shirt is looking at a woman who is smiling and gesturing towards a poster on the wall behind her. The woman is wearing a black t-shirt, a black hat, and a lanyard around her neck. A woman in a yellow dress stands to the right of the man, partially obscured by him. Several posters featuring graphic design work are visible on the wall, including one with an illustration of a woman in sunglasses. A small sign reading "Graphic Design Visualized" is attached to the poster.</t>
  </si>
  <si>
    <t>A large white display wall is filled with various photographs and artwork. The images are arranged in a grid-like fashion, showcasing diverse subjects including portraits, cityscapes, abstract patterns, and close-ups of textile textures. Several smaller framed prints are interspersed among the larger photos. In the foreground, blurred figures of people are observing the display, one woman wearing glasses and another man in a light blue shirt with a lanyard around his neck. A third person is partially visible to the right of the man. The background reveals an industrial space with exposed pipes and ductwork.</t>
  </si>
  <si>
    <t>A large-scale architectural model dominates the frame, presented against a dark background. The model is constructed from interlocking white and black geometric blocks of varying sizes and shapes – cubes, rectangular prisms, and stepped forms. These blocks are arranged in a complex, almost chaotic pattern that suggests an urban landscape or cityscape. Some blocks appear to be slightly raised above others, creating depth and suggesting layers within the design. The overall impression is one of a dense, abstract representation of buildings and structures.</t>
  </si>
  <si>
    <t>The image displays a large, dynamic collage of black and white photographs layered together. The dominant element is the word “MOVE” in bold, fragmented letters across the center, partially obscured by overlapping images. Below this are several other photographic elements: abstract patterns, blurred figures, architectural details, and geometric shapes. Some images appear to be slightly out of focus or have a grainy texture. A small portion of another image, showing text that reads “ordinary worlds,” is visible on the left side of the frame. The overall effect is chaotic yet visually engaging, with a sense of movement conveyed through the overlapping and distorted imagery.</t>
  </si>
  <si>
    <t>A large white screen dominates the frame, displaying text in black marker. The words "The Double of Skate" are prominently written across the top, followed by “of Bo” and then “the.” Below this text is a silhouette of a person standing with their back to the camera, appearing tall and slender. To the right of the silhouette, another figure is partially visible, wearing a white shirt and holding something (possibly a book or object) in their hands. The background is dark, suggesting a projection environment like a theater or lecture hall.</t>
  </si>
  <si>
    <t>A large lecture hall filled with students seated in rows of burgundy chairs. A woman stands at a podium presenting on a projector screen displaying an image of a man and text. Students are looking down at laptops, taking notes, or simply observing. The walls are brick, and there is a chalkboard behind the podium. Several blue recycling bins are visible near the back of the hall.</t>
  </si>
  <si>
    <t>A woman with dark hair and wearing a patterned blue and red dress is standing at a table in front of a projector screen. She is holding a microphone and looking towards the camera. A laptop is open on the table, along with a water bottle and some papers. The table appears to be made of black laminate material. Behind her is a beige wall with a dark gray horizontal line indicating a projector or display surface.</t>
  </si>
  <si>
    <t>A group of four people are standing in an art gallery hallway looking at several sculptures and artwork. A woman in a light purple shawl is gesturing towards one of the sculptures with her right hand. She wears a lanyard with a badge and a patterned shirt. To her left, a young woman wearing a blue hoodie and jeans is holding a water bottle. Another woman in shorts and a black backpack stands to the right, looking at another piece of art. A large, white sculpture dominates the foreground, partially obscuring a framed artwork on the wall behind it. The walls are painted a light gray, and there’s a doorway visible in the background.</t>
  </si>
  <si>
    <t>www.abac.edu</t>
  </si>
  <si>
    <t>00:00:01.68</t>
  </si>
  <si>
    <t>The image depicts an aerial view of a college campus. Several brick buildings are clustered together, primarily red in color with white columns and trim. A large grassy area stretches out between the buildings, marked with what appears to be a track or athletic field. Trees surround the buildings, and some dormitories are visible in the background. The sky is overcast and dark.</t>
  </si>
  <si>
    <t>A large, gray statue of a rearing horse dominates the frame. The horse is captured mid-leap, with its front legs raised and its head thrown back. Behind the statue is a blurred view of a red building and foliage, set against a bright blue sky with a sun partially obscured by clouds.</t>
  </si>
  <si>
    <t>A wide shot captures a pathway lined with green bushes and trees leading towards a building in the distance. Several students are walking along the path, some carrying backpacks. A decorative fountain is partially obscured in the foreground, its intricate design visible. The sky is bright blue with scattered clouds. Trees lining the path have bare branches, suggesting it might be late winter or early spring.</t>
  </si>
  <si>
    <t>A reddish-brown horse is the primary focus of the image. It’s facing slightly to the right and looking towards the viewer with a calm expression. The horse has dark eyes and a glossy coat. Behind the horse, there are several tall wooden posts or poles, likely utility poles, set in a grassy area. Beyond the poles, there's a blurred background of green trees and a light blue sky.</t>
  </si>
  <si>
    <t>A person wearing dark pants and a jacket stands near a wooden fence with a brown horse standing beside them. The horse is saddled and appears to be in motion, walking towards the viewer. Behind the fence are several small buildings including a green building with a white roof and another smaller structure. A grassy field extends into the background under a bright blue sky with some clouds. Shadows from the person and horse stretch across the grass.</t>
  </si>
  <si>
    <t>"University environment, Campus aesthetics", "Teaching, Classroom, Training"</t>
  </si>
  <si>
    <t>A group of five young adults are sitting on a grassy lawn in a circle. They appear to be engaged in conversation. One man is wearing a cowboy hat and a blue shirt. Three women are seated beside him, each with long hair and casual clothing. Behind them is a building with multiple windows and columns, partially obscured by trees. The sky is bright blue with sunlight illuminating the scene.</t>
  </si>
  <si>
    <t>A group of people are sitting in a circle on a grassy lawn. They appear to be engaged in conversation or activity. The shot is taken from an aerial perspective, looking down onto the scene. Shadows of trees fall across the grass and the individuals. Some people have backpacks or bags nearby. The overall lighting suggests it’s daytime with bright sunlight.</t>
  </si>
  <si>
    <t>An aerial shot depicts a college campus with several buildings clustered together. A large brick building with a flat roof is on the left side of the frame. Beyond it is a residential area consisting of multiple connected buildings with red roofs. In the center, there’s a grassy field used for sports, including a baseball diamond. To the right of the field is a pond with a small fountain in the middle. Several trees and landscaping are scattered throughout the scene. A road winds through the campus, leading to more buildings on the far side. A few cars are visible along the road. The sky is overcast and dark.</t>
  </si>
  <si>
    <t>Two young women are standing outdoors under a bright blue sky. One woman is smiling and reaching out with her hand towards the neck of a large black cow. The other woman is looking at the cow, also with a slight smile. The cow has a metal tag attached to its neck. Behind them is a gray fence or barrier.</t>
  </si>
  <si>
    <t>Two young women are interacting with a dark-colored horse. One woman is wearing a teal jacket and has her hair pulled back in a ponytail; she’s looking towards the other woman and smiling. The second woman, with red hair and visible tattoos on her arm, is gently touching the horse's flank. Behind them is a grassy field with bare trees silhouetted against a bright, golden-colored sky.</t>
  </si>
  <si>
    <t>A wide shot depicts a rural landscape with a large field of dry, brown grass dominating the foreground. A group of black cattle are scattered across the field, grazing. In the midground, there’s a red silo, a white barn, and a small shed. Beyond these structures is a pond or marshy area bordered by trees and shrubs. In the background, rolling hills covered in green vegetation extend into the distance, with a water tower visible on one of the hills. The sky is overcast with a muted light suggesting either early morning or late afternoon.</t>
  </si>
  <si>
    <t>A close-up shot focuses on the lower legs and feet of a person in athletic gear, likely a soccer player. The individual is wearing black shorts, dark blue socks with white stripes, and light blue sneakers. Their right leg is extended forward as if kicking a ball, captured mid-motion. Behind them, slightly out of focus, are two other athletes in green uniforms running on a grassy field under a cloudy sky. A soccer ball is visible in the upper right corner of the frame, appearing to be in flight. The background includes tall light poles and trees.</t>
  </si>
  <si>
    <t>A male soccer player in a green uniform is mid-air, performing a jump over a soccer goal. He’s wearing shorts and cleats. His arms are extended out to the sides for balance. Behind him is a chain-link fence with a soccer net, and beyond that, a grassy field, some trees, power lines, and buildings under a cloudy sky. A shadow of the player stretches across the grass below.</t>
  </si>
  <si>
    <t>A woman in a white lab coat is kneeling beside a patient mannequin lying on a green hospital bed. Two young women in white scrubs are standing behind her, observing the scene. The mannequin has its head tilted back and appears to be receiving assistance from the woman’s hands. Medical equipment, including an IV stand and monitors, is visible in the background.</t>
  </si>
  <si>
    <t>A young woman with long brown hair and fair skin is smiling at the camera. She’s wearing a gray sweater with a dark green logo on the left side of her chest. Her eyes are bright, and she has a slight smile. In the background, blurred figures of other people are visible, including a person with blonde hair partially obscured by their hand. The overall image is soft-focused, with a dark, neutral background.</t>
  </si>
  <si>
    <t>A man in a green t-shirt and khaki pants stands facing a woman seated at a desk. Behind them is a large banner that reads "Big Ideas! Entrepreneurs" with the acronym ABAC underneath. The banner has images depicting various entrepreneurial activities. A white board displays a schedule of events, including “Leadership Talks” and “Using Digital Career Counselors.” To the left of the man is a white chair and part of a table. The woman is wearing a black blazer and appears to be recording or taking notes on a tablet.</t>
  </si>
  <si>
    <t>A young Black woman with braided hair and wearing a white t-shirt and blue jeans is sitting on a grassy lawn. She’s smiling and gently petting a small, fluffy, gray and white dog that is sitting in front of her. The dog has a red collar. Behind them is a body of water with a fountain spraying water into the air. Lush green trees line the background. The sky is bright and appears to be at dusk or dawn.</t>
  </si>
  <si>
    <t>www.abcnash.edu</t>
  </si>
  <si>
    <t>00:00:12.00</t>
  </si>
  <si>
    <t>Two young Black men are seated side-by-side in black graduation gowns and mortarboards. They both have red tassels on their caps. One man is smiling slightly while looking towards the right; the other is gazing off to the left with a broader smile. Behind them, there's a large window with multiple panes, revealing a bright interior space with what appears to be a basketball hoop in the background. The overall image has a dark and muted color palette.</t>
  </si>
  <si>
    <t>www.abu.edu</t>
  </si>
  <si>
    <t>00:00:05.21</t>
  </si>
  <si>
    <t>An aerial shot shows a large green grassy area dotted with mature trees. A small pond is centrally located in the foreground, featuring a fountain in the middle. In the background, behind the trees, are several low-rise buildings and a taller, steeple-like structure that appears to be a church or chapel. Residential houses are visible on the horizon line. The sky is overcast with gray clouds.</t>
  </si>
  <si>
    <t>00:00:02.71</t>
  </si>
  <si>
    <t>The image depicts a grassy outdoor area with several people seated on benches beneath trees. The foreground is dominated by the branches and roots of two large trees that partially obscure the view. Four individuals are visible on the benches, appearing to be engaged in conversation. Behind them is a low-slung green building with a corrugated metal facade. A small white bird is flying across the upper right portion of the frame. The lighting suggests it’s daytime with some shadows cast by the trees.</t>
  </si>
  <si>
    <t>Four young adults are seated on metal benches outdoors. One person with dark hair and wearing a light blue shirt is looking down at a smartphone. Another individual, wearing a camouflage jacket and a baseball cap, is also focused on their phone. A third person, dressed in a gray hoodie and jeans, is similarly engrossed in their device. The fourth person, wearing a black t-shirt and dark pants, is seated to the right and appears to be looking at something off-screen. Behind them is a stone wall with a flagpole and a small sign. There’s a grassy area visible in the background, and a light gray building extends into the upper portion of the frame.</t>
  </si>
  <si>
    <t>Two young men are sitting side-by-side on a metal bench in a grassy area. One is wearing a black hoodie and looking down at a laptop screen; the other has a gray hoodie pulled over his head and is pointing at something on the laptop. A backpack sits between them on the ground. Behind them is a stone wall covered with greenery, and a building can be seen in the background. The lighting suggests it’s daytime.</t>
  </si>
  <si>
    <t>A group of six people are seated around a table in a classroom setting. A woman with dark hair and a patterned shirt is gesturing while speaking. A young man wearing a "Stars" t-shirt is looking at her intently. Another man, also wearing a blue shirt, is leaning forward slightly. Two other men are partially visible, one with his back to the camera and another looking down at papers on the table. The room has gray tile walls and a white board in the background. A small plant sits on a shelf near the top of the frame.</t>
  </si>
  <si>
    <t>00:00:03.13</t>
  </si>
  <si>
    <t>Three students are seated at a gray table in a classroom setting. A young man with dreadlocks wearing a red jacket is intently focused on a laptop screen. To his right, another student wearing a purple hoodie is looking down at a document and holding a pen. Across from him, a woman with long dark hair is also working on a paper, using a yellow highlighter. Behind them, partially visible in the background, is another student wearing an orange sweater. A wall with electrical outlets is behind the table.</t>
  </si>
  <si>
    <t>00:00:07.92</t>
  </si>
  <si>
    <t>A group of approximately ten people are standing in profile facing forward. They appear to be positioned on a raised platform or bleacher area within a large indoor space, possibly an arena or gymnasium. The lighting is dim and focused on the individuals, with the background mostly dark. Several other people can be seen partially visible in the lower left corner of the image, seated on benches. Some of the standing individuals are wearing athletic-style clothing, including red hoodies. There’s a purple light effect shining from above towards the right side of the frame.</t>
  </si>
  <si>
    <t>A band performs on stage in a dimly lit room. A keyboard player is center stage with several other musicians playing guitars and drums. The stage backdrop consists of draped purple curtains illuminated with a white light projection showing abstract shapes. An audience fills the space behind the performers, mostly young adults wearing casual clothing. Some individuals are visible in the foreground, partially obscured by others.</t>
  </si>
  <si>
    <t>00:00:03.55</t>
  </si>
  <si>
    <t>The image depicts an aerial view of a college campus. Several buildings are visible, including a large brick building with a curved roof, a smaller, more rustic-looking barn-style structure, and several other rectangular buildings. Trees and grassy areas fill much of the foreground, and a paved walkway winds through the landscape. The sky is overcast and gray.</t>
  </si>
  <si>
    <t>A still body of water reflects a bright blue sky and surrounding trees. A small fountain sprays water into the center of the lake. Lush green trees line the banks on both sides of the water, with some taller trees in the background. A paved path is visible along the edge of the water, leading towards buildings that are partially obscured by trees. The overall scene appears to be a peaceful outdoor setting.</t>
  </si>
  <si>
    <t>The photograph depicts a grassy area with several large trees framing the view. In the distance is a building with a tall white tower on its roof. A paved road runs in front of the building. The sky is blue and clear. Shadows from the trees are cast across the grass, creating a dappled effect.</t>
  </si>
  <si>
    <t>A grassy lawn slopes upward towards a brick building with large windows. A tall, white abstract sculpture dominates the center of the frame, appearing to be made of multiple stacked triangles. Large trees are visible on either side of the image, their branches partially obscuring the sky. The overall scene is bathed in bright daylight under a clear blue sky.</t>
  </si>
  <si>
    <t>A white wall with vertical grooves displays several hanging t-shirts. The shirts are various colors including red, blue, gray, and white, all featuring the school logo "AB" in a stylized font. A sign above the shirts reads “The Patriot Store.” To the left of the shirts is a small shelving unit holding more merchandise, including hats and other items. A silver metal rack holds additional t-shirts. The background is dark, suggesting an interior setting with lighting focused on the merchandise.</t>
  </si>
  <si>
    <t>Here's that bookstore environment again?</t>
  </si>
  <si>
    <t>Several t-shirts hang from hooks against a dark gray wall. A white t-shirt with red lettering and graphics displaying "ABU" in a bold font is prominently featured on the left. Below it, a red t-shirt also featuring “ABU” in the same style hangs to the right. The text “Arlington Baptist University” appears beneath the logo on both shirts.</t>
  </si>
  <si>
    <t>A young Black man stands in front of a wall-mounted rack displaying various athletic apparel. The apparel includes shirts and jackets in red, white, and blue with the university logo “ABU” prominently featured. Several items are hanging on hangers, including polo shirts, t-shirts, and a jacket. A small display case is visible to the left, containing more merchandise. The background is a plain white wall with some reflections.</t>
  </si>
  <si>
    <t>A brick building with a sign reading “Religious Education” is prominently featured. The sign is white and appears to be mounted on the side of the building. Branches from trees are partially obscuring the top portion of the sign, casting shadows across it. The bricks are a mix of red and tan, and sunlight creates dappled patterns on the wall. A small section of a roof with a reddish-brown color is visible at the very top left corner of the image.</t>
  </si>
  <si>
    <t>00:00:04.38</t>
  </si>
  <si>
    <t>A brick building with a low-pitched roof and large windows dominates the frame. A walkway leads from the bottom right corner towards the building, lined with green grass. Several young adults are walking along the walkway, some in small groups. Trees and shrubs flank the building on either side. The sky is blue and clear.</t>
  </si>
  <si>
    <t>Three young men are standing outdoors in front of a brick building. The building has windows and the word "CHAPEL" above them. One man is wearing a red long-sleeved shirt and black pants, another wears a teal patterned shirt and black pants, and the third is dressed in a black jacket over a dark colored shirt and black pants. They are holding small, round objects that appear to be golf balls. Trees with green leaves surround the building, and there’s a grassy field extending into the background under a cloudy sky. A tree branch partially obscures the upper left corner of the image.</t>
  </si>
  <si>
    <t>A group of students are walking along a paved walkway towards a building in the background. They are wearing backpacks and casual clothing. The sky is bright with sunlight casting shadows on the grass. A few people are sitting on benches near the building, and trees are visible to the right.</t>
  </si>
  <si>
    <t>A group of five young men are gathered around a wooden table in a brightly lit room. Three of them are intently looking at laptops displayed on the table, while another is pointing at one of the screens. A fourth man sits in a chair slightly to the left, partially obscured by others. One man wearing a Texas Rangers baseball cap stands behind the group, holding a backpack. The walls are painted white with exposed wood paneling and a framed picture hangs on the wall. There’s a window visible in the background, and a small appliance is mounted on the wall near the right side of the frame.</t>
  </si>
  <si>
    <t>A group of students are gathered around tables in a brightly lit indoor space. A young man with a red baseball cap and gray hoodie is leaning over a laptop, his backpack visible behind him. Another student wearing a dark green hoodie and a black hat is looking at a laptop screen as well. Several other students are partially visible in the background, some working on laptops or papers at different tables. There's a coffee cup on one of the tables near the foreground students. The overall scene suggests a study area or common space within the institution.</t>
  </si>
  <si>
    <t>Three students are seated around a round table in a room with gray walls and a large window. One student is looking at a laptop screen while another is writing in a notebook. A third student is also using a laptop, facing away from the camera. A blanket is draped over a chair to the left of the main group. Several other students are visible in the background, seated on chairs and benches. Backpacks are scattered around the table and floor.</t>
  </si>
  <si>
    <t>A high-angle shot captures a library scene with several students studying at round tables. The tables are light brown and surrounded by bookshelves filled with books. Students are wearing casual clothing – hoodies, t-shirts, backpacks – and appear to be using laptops or phones. One student is looking down at their phone while another is working on a laptop. The floor is dark blue carpet. Large windows provide natural light, illuminating the scene.</t>
  </si>
  <si>
    <t>A woman with dark hair pulled back in a bun sits at a table reading a book, wearing a green hoodie and jeans. A man is seated across from her at another table, also reading a book; he’s wearing a red sweater and blue jeans. Behind them are tall bookshelves filled with books of various colors and sizes. The lighting appears to be natural, coming from a window in the background. The floor is covered in carpet.</t>
  </si>
  <si>
    <t>00:00:06.05</t>
  </si>
  <si>
    <t>The image depicts an aerial view of a college campus. Lush green trees cover much of the foreground and middle ground, partially obscuring buildings. Several brick buildings are visible, including a large, white-roofed building with a distinctive spire or tower in the center. A smaller, red-roofed building is located to the left. A road runs through the lower portion of the image, with several vehicles present. The sky is overcast and gray.</t>
  </si>
  <si>
    <t>A close-up shot focuses on a brick pillar with a circular emblem affixed to its surface. The emblem is dark brown and gold in color, featuring the words "CITY OF ARLINGTON, TEXAS" around the perimeter and an “A” symbol within a circle at the center. Below this text is the word “LANDMARK.” The pillar is covered in patches of green moss or lichen. To the left of the emblem are branches of a tree with green leaves, and to the right is a glimpse of a building and grassy lawn under a cloudy sky.</t>
  </si>
  <si>
    <t>00:00:04.80</t>
  </si>
  <si>
    <t>A weathered, light gray sign reads "Top O' Hill Terrace" in an ornate, slightly distressed font. The words are painted with a dark brown color and surrounded by decorative swirls. Behind the sign is a blurred view of trees and foliage, suggesting an outdoor setting. Green blades of grass are partially visible in the foreground, creating a shallow depth of field effect.</t>
  </si>
  <si>
    <t>www.acp.edu</t>
  </si>
  <si>
    <t>A dark asphalt road stretches into the distance, flanked by tall trees with dense green foliage on either side. A small red car is visible driving along the road in the middle ground. The sky above is overcast and gray. The overall tone of the image is muted and slightly gloomy.</t>
  </si>
  <si>
    <t>A two-lane asphalt road stretches into the distance under a partly cloudy sky. Lush green trees line both sides of the road, with dense foliage on the right and a more open tree line on the left. The road is brightly lit, suggesting it’s daytime, and there's a slight perspective distortion as if taken from inside a vehicle. A small portion of what appears to be a building or structure is visible in the upper right corner.</t>
  </si>
  <si>
    <t>00:00:01.04</t>
  </si>
  <si>
    <t>A wide shot of a gray asphalt highway stretches into the distance under a partly cloudy blue sky. Lush green trees and hills flank both sides of the road. The camera angle appears to be from inside a vehicle, looking forward down the highway. A thin white line marks the center of the road. There is a slight dark shadow at the bottom of the frame.</t>
  </si>
  <si>
    <t>A narrow asphalt road curves sharply to the right, with double yellow lines marking its center. The road is flanked by a dense forest of green trees on one side and a steep, rocky hillside covered in vegetation on the other. A small building or house is visible partially obscured behind the trees on the left. Sunlight filters through the leaves, creating dappled light patterns on the road surface and illuminating parts of the foliage. The image appears to be taken from inside a vehicle, with the windshield providing the view.</t>
  </si>
  <si>
    <t>A wide asphalt road stretches into the distance under a partly cloudy blue sky. On either side of the road are green trees and bushes. In the background, several brick buildings with pitched roofs are visible, set against a backdrop of steep, wooded hillsides. A black metal fence runs along the left side of the road.</t>
  </si>
  <si>
    <t>A green sign with the text "Appalachian College of Pharmacy" is prominently displayed in the foreground. The sign features a blue circular emblem with an “R” inside and the words “Appalachian College of Pharmacy.” Behind the sign is a lush, green hillside covered in red flowers. A small body of water can be seen to the left of the sign, bordered by grass. Trees are scattered throughout the background, and the sky appears overcast.</t>
  </si>
  <si>
    <t>A close-up shot features a vibrant cluster of purple flowers with delicate petals spilling outwards from a branch. The flowers are in sharp focus against a blurred background. Behind the flowers is a green lawn extending into the distance, and partially visible behind the lawn is a brick building with multiple windows. The overall scene has a dark, slightly muted tone, with the black background emphasizing the brightness of the blossoms.</t>
  </si>
  <si>
    <t>00:00:06.26</t>
  </si>
  <si>
    <t>A large brick building with a white colonnade and a central cupola dominates the frame. The building is surrounded by manicured green lawns and pathways. A circular fountain sits in the foreground. To the left, a smaller brick building is visible. Lush green hills covered in trees rise up behind the main building, partially obscured by mist or low-hanging clouds. Several cars are parked near the left side of the image.</t>
  </si>
  <si>
    <t>Two young women are walking away from the camera along a brick walkway. One is wearing a blue shirt and carrying a black backpack. The other is wearing dark pants and a green jacket with a large backpack. Behind them is a red brick building with windows, flanked by low bushes and a grassy lawn. A stone wall runs alongside the walkway. There are steps leading up to the entrance of the building.</t>
  </si>
  <si>
    <t>A wide shot of a grassy bank slopes down to a small, flowing stream. Lush green trees line both sides of the stream and the hillside. The water is brown and appears shallow. A dark embankment runs along the far side of the stream, with some stonework visible. Beyond that, there’s a darker wooded area. The grass on the lower bank is bright green and slightly uneven.</t>
  </si>
  <si>
    <t>A large brick building with a white columned portico sits centrally in the frame. The building has multiple windows and a steeply pitched roof. A person is walking on a paved path in front of the building, heading towards the right side of the image. Lush green grass covers a wide expanse extending to the left and right of the building. Rolling hills covered in dense trees and vegetation form a backdrop behind the building and the grassy area. The sky above is overcast and gray.</t>
  </si>
  <si>
    <t>A man in a maroon shirt and dark pants with a blue backpack is standing beside an open doorway. He’s holding a door handle. A woman wearing a gray patterned shirt and a large blue backpack is walking through the doorway, looking towards the right side of the frame. Behind her, blurred figures are visible entering the building. To the left of the frame is a black metal bench and a brick building with windows. The doorway has a dark brown door and glass panels.</t>
  </si>
  <si>
    <t>Two people are walking away from the viewer down a long hallway. Both individuals are wearing backpacks with the letters “N” on them. The hallway walls are beige and feature framed pictures in what appear to be offices along one side. Above, there are fluorescent lights illuminating the space. The lighting is dim, creating shadows and emphasizing the depth of the corridor. A door is visible on the left side of the frame.</t>
  </si>
  <si>
    <t>00:00:09.59</t>
  </si>
  <si>
    <t>A medium-shot view of a classroom setting. Rows of desks and chairs are arranged facing a large blue screen television displaying text and graphics. A student wearing a gray backpack is walking towards the camera from the right side of the frame, carrying a black bag on their shoulder. Several other students are seated at the tables, some with laptops open. The walls are a light beige color, and fluorescent lights illuminate the room.</t>
  </si>
  <si>
    <t>A woman with long dreadlocks wearing a floral-patterned shirt is sitting at a table and looking down at a laptop screen. Several other people are seated at tables in the background, some using laptops or tablets. A large blue sign displaying “Theoretical Horizons Symposium” is visible on a wall behind the woman. There are windows with arched openings in the background, and fluorescent lights illuminate the room. Some students are seen carrying notebooks and pens.</t>
  </si>
  <si>
    <t>"Teaching, Classroom"</t>
  </si>
  <si>
    <t>Start of Academics subsets. We'll need to revise all above.</t>
  </si>
  <si>
    <t>00:00:01.46</t>
  </si>
  <si>
    <t>A young Black woman sits at a wooden desk with her right hand holding a pen and pointing at an open textbook. The textbook is open to a page featuring a diagram with colorful shapes and lines. To the left of her, a black tablet rests on the desk, displaying what appears to be a keyboard. She wears a bright orange top with a lace-like pattern around the sleeves. The background is dark and out of focus, suggesting a study environment.</t>
  </si>
  <si>
    <t>Three young adults are seated around a table in what appears to be an office setting. One man with dark hair and wearing a blue shirt and tie is looking intently at a tablet. A woman with long brown hair, dressed in a gray sweater, is focused on a document she’s holding. Another man, wearing a light blue shirt and tie, is also looking at a tablet. A laptop sits open on the table between them, displaying text. Behind the group is a window with blinds, and a blurred view of what looks like furniture can be seen in the background. There are two bottles of red liquid (likely juice or soda) on the table.</t>
  </si>
  <si>
    <t>Two healthcare professionals are interacting with a patient simulator lying on a white hospital bed. One man in a white coat and stethoscope is looking down at the simulator while wearing latex gloves. A woman in a white coat is adjusting equipment near the simulator, including an oxygen mask and tubing. Behind them is a monitor displaying medical data. The background is a plain beige wall with a dark, blurred area suggesting a room or hallway.</t>
  </si>
  <si>
    <t>A wide shot of a hallway with a focus on a table and two people seated at it. The walls are a pale yellow color. A decorative white molding runs along the top of one wall. A window with sheer curtains is visible in the background, offering a view of trees and sky. The floor is tiled with a checkerboard pattern of dark brown and light beige squares, reflecting light. Two framed pictures hang on the wall to the right of the table. One person is looking at a laptop while the other appears to be reviewing documents.</t>
  </si>
  <si>
    <t>A man in a dark suit and tie sits at a round table with a woman seated across from him. Both are looking down at tablets. A window behind them reveals a view of lush green trees and hills under a cloudy sky. The walls are a pale yellow color, and a decorative framed picture hangs on the right wall. A small lamp is positioned next to the man’s chair. Two chairs matching the table's design are visible beside the table.</t>
  </si>
  <si>
    <t>00:00:05.63</t>
  </si>
  <si>
    <t>The image depicts an indoor meeting room in a university building. The floor is tiled with large square tiles in shades of brown and beige. A potted plant sits prominently on the left side of the frame, near a window with blinds. Two groups of people are seated at tables; one group consists of two women engaged in conversation, while another group has a young man sitting alone at a table. The walls are painted in muted green tones. Above the windows and along the ceiling are fluorescent lights. A few chairs are scattered around the room.</t>
  </si>
  <si>
    <t>A brick building with two windows dominates the frame. Three people are seated at a small table beneath a leafy green bush in front of the building. The ground is covered in grass. A smaller bush and some foliage are visible on the left side of the image, partially obscuring the edge of the frame.</t>
  </si>
  <si>
    <t>A patio area with a dark metal table and chairs is visible. Three people are seated around the table; one woman in a blue shirt, one woman in a white top, and one man in a maroon blazer. They appear to be engaged in conversation, holding glasses or cups. Behind them is lush green foliage and a paved pathway leading into a wooded area. To the right of the frame, there's a white pillar structure with vertical lines. The overall lighting suggests an overcast day.</t>
  </si>
  <si>
    <t>Three people are seated around a small, dark metal table outdoors. Two women and one man are present. The woman on the left is facing away from the camera, holding a tablet in her lap. The man sits directly behind her, looking at his own tablet. The third woman is sitting to his right, also using a tablet. A pink drink with a straw is visible on the table between them. Behind the group is a brick building and lush green foliage including bushes and trees. A sidewalk and street are visible in the background.</t>
  </si>
  <si>
    <t>00:00:09.38</t>
  </si>
  <si>
    <t>A brick building with multiple windows and a white trim along the top is centered in the frame. The windows are rectangular and evenly spaced. A small porch extends from the front of the building. Below the building, there’s a neatly manicured lawn leading to a concrete walkway. Along the base of the building is a row of low-lying bushes with red flowers planted in front of them. In the background, a green hillside rises up slightly.</t>
  </si>
  <si>
    <t>00:00:07.51</t>
  </si>
  <si>
    <t>A young man with a gray backpack and dark jeans walks away from the camera down a stone walkway. He is looking over his shoulder slightly. Behind him is an older woman wearing a floral kimono-style jacket and carrying a pink lanyard. In the background, a brick building with multiple windows and a porch is visible. The building has black lampposts on its roof. A metal railing runs along the bottom of the frame.</t>
  </si>
  <si>
    <t>A long hallway with yellow tiled walls and dark brown floor tiles. A large circular logo is embedded in the floor depicting “Pharmacy” and “University of Appalachia.” Three people are visible: a man wearing a purple shirt and carrying a backpack, a woman in a skirt and heels walking behind him, and a man kneeling on the floor near the wall, appearing to be examining something. The hallway has two closed doors on either side.</t>
  </si>
  <si>
    <t>Three students are walking down a long hallway lined with lockers. The hallway walls are painted a light beige color and feature rows of dark gray metal lockers. A ceiling light is visible at the end of the hall. One student, wearing a black top and skirt, carries a large white tote bag. Another student, with long dark hair, has a similar tote bag. The third student, wearing a white shirt and khaki pants, has a blue backpack on. The lighting in the hallway is dim, creating a slightly shadowy effect.</t>
  </si>
  <si>
    <t>00:00:01.88</t>
  </si>
  <si>
    <t>The image shows a doorway framed by yellow glazed ceramic tiles with a beige border. The door opens into an office space dimly lit from windows on the left side. Inside, there is a dark wooden desk and chair, along with several pieces of furniture and artwork hanging on the wall. A patterned rug in shades of red, brown, and cream sits on the floor. To the right of the doorway is a wooden pillar or post with a textured surface.</t>
  </si>
  <si>
    <t>A woman sits at a dark wooden table in the foreground, partially obscured by shadow. An open wooden box with several small objects inside rests on the table next to her. A light-colored chair is visible to the right of the box. Behind the woman and box is a large window with multiple panes offering a view of lush green trees and foliage. To the left of the window, there’s a dark cabinet with glass doors. On the wall above the window hangs a framed painting depicting a landscape scene in warm colors. A potted plant sits on the windowsill beneath the window.</t>
  </si>
  <si>
    <t>00:00:10.43</t>
  </si>
  <si>
    <t>A student with long brown hair is sitting in a curved orange booth-like seat at a library table. The student’s back and head are visible, looking down at a tablet computer on the table. Behind the student are rows of similar booths extending into the darkness. A wooden floor runs along the front of the scene, illuminated by light coming from the left side. Bookshelves filled with books are visible in the background.</t>
  </si>
  <si>
    <t>00:00:08.76</t>
  </si>
  <si>
    <t>A group of four men are standing in a brightly lit laboratory setting. Three men are wearing white lab coats and glasses, one is wearing a light tan shirt under his coat. One man, darker-skinned with short hair, is centered and wearing a purple lab coat, intently examining a small device with a needle attached to it. Another man stands behind him, also in a white lab coat. A fourth man is partially visible on the right side of the frame, wearing a white lab coat and blue shirt underneath. Various pieces of laboratory equipment are visible in the background, including shelves filled with containers, a printer, and a workbench covered with beakers and tubes. The walls are painted a light beige color.</t>
  </si>
  <si>
    <t>A person wearing a white lab coat and blue surgical scrubs is kneeling at a black laboratory table. They are holding a box of green tissue boxes in their hands and appear to be placing something on top of a stack of papers. Several glass vials containing orange liquid are visible on the table behind them, along with a small conical flask and a container labeled “KMT.” A camera is mounted on the wall in the background.</t>
  </si>
  <si>
    <t>00:00:05.01</t>
  </si>
  <si>
    <t>A large gymnasium with a hardwood floor dominates the frame. The floor is marked with basketball key patterns and a school logo in green and white. To the left side of the image are tiered bleachers, partially visible, painted blue. A small railing runs along the front edge of the bleachers. On the wall behind the bleachers is a large mural featuring a green dragon. Above the mural is a stage area with draped curtains and a backdrop. A basketball hoop is visible on the right side of the court. The ceiling is exposed, showing ductwork and lighting fixtures. The overall lighting appears dim, casting shadows across the space.</t>
  </si>
  <si>
    <t>Intercollegiate athletics, "University environment, Campus aesthetics"</t>
  </si>
  <si>
    <t>A wooden gymnasium floor dominates the frame, with white lines marking basketball court boundaries. Centered on the floor is a large circular logo featuring an Rx symbol within a green and blue border. The text “Appalachian College of Pharmacy” is written around the outer edge of the circle. Behind the floor is a stage with a draped curtain, a podium, and American and Kentucky flags. To the left of the stage are two dark wooden benches with potted plants on them. A tall, light-colored pillar stands to the right of the stage.</t>
  </si>
  <si>
    <t>A black pole supports a banner displaying the logo for Appalachian College of Pharmacy – a green circle with an Rx symbol and the words “Innovative Pharmacy Practice and Education.” Below the banner is a brick building with multiple windows, a small turret, and a dark gray roof. The building is partially obscured by trees on the left side of the frame, and a cloudy sky fills the background above the building.</t>
  </si>
  <si>
    <t>00:00:05.10</t>
  </si>
  <si>
    <t>A brick building with a dark gray roof sits alongside a small riverbank. The building is flanked by a concrete retaining wall covered in greenery. Lush green trees and foliage fill the background on both sides of the river, creating a hillside. A large tree branch partially obscures the view from the right side of the frame. In the foreground, there’s a grassy area with some patches of light-colored dirt.</t>
  </si>
  <si>
    <t>00:00:02.01</t>
  </si>
  <si>
    <t>A stone staircase leads up to a metal bridge flanked by two pillars. The pillars are constructed from stacked gray and brown stones with dark iron railings on top. Each pillar has a decorative lantern at its peak. The staircase is bordered by small, spherical shrubs. Lush green trees fill the background, partially obscuring a hillside. A paved walkway extends in front of the stairs.</t>
  </si>
  <si>
    <t>A grassy bank slopes down to a small, dark-colored creek. Several trees with green leaves line the creek’s edge. A street lamp with a blue banner displaying an “R” is visible on the right side of the frame. Beyond the trees and creek, there's a building partially obscured by foliage and a sidewalk. The sky is overcast and gray.</t>
  </si>
  <si>
    <t>00:00:07.09</t>
  </si>
  <si>
    <t>An aerial shot of a campus featuring a large, multi-story building with a gray asphalt roof and white trim. The building is surrounded by well-maintained green lawns and walkways. Several smaller buildings are visible in the periphery, including a brick structure to the left and another, lighter colored building on the right. A black asphalt parking lot extends outward from the main building. Trees line the edges of the campus, with a railroad track running along the far side. The sky is overcast and dark gray.</t>
  </si>
  <si>
    <t>A wide shot of a two-lane asphalt road stretching into the distance under a partly cloudy blue sky. The road is lined with yellow lane markers and a white center line. Lush green hills covered in trees flank both sides of the road, rising steeply upwards. Sunlight streams from the right side of the frame, creating a bright glare and lens flare effect. A small, dark vehicle is visible in the foreground, appearing to be driving straight ahead on the road.</t>
  </si>
  <si>
    <t>A wide-angle aerial shot depicts a winding road cutting through a valley surrounded by steep, forested hills. To the left, a large, dark gray cliff face rises abruptly from the landscape. The road curves sharply and continues into the distance, flanked by buildings on either side – a larger brick building with multiple stories and a smaller, more modern structure. A bridge spans a small river or stream running alongside the road. Trees are dense and green along the hillsides, suggesting a mountainous region. The sky is overcast and gray. There’s a parking lot visible near the buildings.</t>
  </si>
  <si>
    <t>A large Walmart store dominates the frame, set against a backdrop of steep, green-covered hills and cliffs. The building is light beige with a prominent golden Walmart logo on its roof. A parking lot surrounds the store, filled with several cars. A road curves around the lower portion of the image, leading to a smaller building on the left side. Below the main Walmart structure is a gravel area and a small retaining wall. The sky is overcast and dark gray.</t>
  </si>
  <si>
    <t>Atmosphere, Location</t>
  </si>
  <si>
    <t>Location code was added here - go back and refine the previous ones.</t>
  </si>
  <si>
    <t>A wide-angle shot depicts a lush, green valley with a river running through it. Dense forest covers steep slopes on either side of the river, creating a deep gorge. The river is narrow and rocky, flowing between large boulders. Sunlight filters through the trees, illuminating patches of the foliage and water. A dark cliff face forms the backdrop at the top of the frame.</t>
  </si>
  <si>
    <t>00:00:06.40</t>
  </si>
  <si>
    <t>A dark, still lake stretches across the center of the frame, reflecting the surrounding trees and sky. Lush green forest covers both banks of the lake, with dense foliage visible on either side. A small, rustic cabin with a green roof is situated on the left bank of the lake. The background consists of rolling hills covered in more dense greenery, fading into a cloudy gray sky.</t>
  </si>
  <si>
    <t>A large, angled sign reads "Breaks Interstate Park" in white lettering against a brown background. Below the name, it states “VA. KY.” The sign is positioned next to a stone wall and a small patch of green grass with some purple flowers. Behind the wall and grass are dense trees and foliage, creating a dark, blurred backdrop. A wooden fence runs along the bottom edge of the image.</t>
  </si>
  <si>
    <t>A light brown deer stands in a grassy area with small white flowers scattered across it. The deer is looking down and slightly to its left. It has reddish-brown antlers. Behind the deer are trees, some with exposed roots, and a dark, shaded ground. A wooden picnic table is visible in the upper left corner of the image.</t>
  </si>
  <si>
    <t>00:00:02.30</t>
  </si>
  <si>
    <t>A high-angle shot reveals a rocky cliff face covered in lush green trees and vegetation. A winding staircase leads up the side of the cliff, with several people visible ascending it. The cliff is layered with gray rock formations and appears to be part of a larger forested hillside that extends into the distance. The sky is dark and out of focus behind the foliage.</t>
  </si>
  <si>
    <t>A wide aerial shot depicts a winding river cutting through a densely forested mountain landscape. The river snakes its way through a series of curves and bends, reflecting the sky in patches. Lush green hills rise on either side of the river, covered in thick vegetation. A prominent rocky outcrop or cliff face dominates the center of the frame, partially obscured by trees. In the background, more distant mountains are visible under a cloudy gray sky. The overall impression is one of a remote and natural setting.</t>
  </si>
  <si>
    <t>A wide shot of a highway stretches into the distance under a bright blue sky with scattered clouds. The road is asphalt and has white lane markings. On either side of the road are green hills covered in trees. A silver guardrail runs along the edge of the highway. In the bottom left corner, there’s a blurred view of what appears to be a camera lens or dashboard showing a bright sun glare.</t>
  </si>
  <si>
    <t>A large, brick building with a classical architectural style dominates the frame. It features a prominent portico supported by four white columns and topped with a pediment containing a circular window. The building has multiple stories and evenly spaced windows. A small cupola sits atop the roof. Steps lead up to the entrance of the building, flanked by manicured green lawns and shrubbery. Behind the building is a large, forested hill shrouded in mist or low-hanging clouds. A paved walkway curves around the base of the building.</t>
  </si>
  <si>
    <t>00:00:16.46</t>
  </si>
  <si>
    <t>The image displays three lines of white text against a solid black background. Each line states that The Appalachian College of Pharmacy is accredited by a specific organization: the Accreditation Council for Pharmacy Education (ACPE), the Southern Association of Colleges and Schools Commission on Colleges (SACSCOC) to award the Doctor of Pharmacy degree, and the State Council of Higher Education for Virginia (SCHEV).</t>
  </si>
  <si>
    <t>www.acu.edu</t>
  </si>
  <si>
    <t>00:00:01.60</t>
  </si>
  <si>
    <t>A large stained-glass window dominates the frame, filling most of the view. The window is composed of numerous small, irregularly shaped pieces of colored glass – blues, greens, reds, yellows, and purples are prominent. Light streams intensely through the gaps between the glass fragments, creating a bright, almost blinding glare in the upper right corner. The surrounding areas are dark, suggesting a shadowed interior space. The overall effect is one of vibrant color contrasted with deep darkness, emphasizing the light emanating from the window.</t>
  </si>
  <si>
    <t>A large stained-glass window dominates the frame, filling most of the view. The window is composed of many individual panes in shades of blue, purple, red, and yellow, creating intricate patterns and geometric shapes. Light streams through the glass, casting vibrant colored beams across a dark background. The edges of the window are framed by a darker, possibly wooden structure. A portion of a ceiling with rounded molding is visible at the top of the frame.</t>
  </si>
  <si>
    <t>A group of seven young women are running in a line across a dirt path. They are wearing dark blue shorts and matching tops. Most have their hair pulled back into ponytails. The sky is a dusky purple and orange, suggesting either sunrise or sunset. In the background, there’s a flat, grassy area with sparse vegetation. The overall lighting is dim, giving the image a slightly muted tone.</t>
  </si>
  <si>
    <t>A group of six young men are running in a field during dusk. They are wearing matching black tracksuits with purple lettering and accents that spell out “ACU.” Each man is focused on his own stride, with varying levels of effort visible. The sky behind them is a muted gray-purple color, suggesting twilight. A few blades of grass are visible in the foreground.</t>
  </si>
  <si>
    <t>00:00:02.08</t>
  </si>
  <si>
    <t>The photograph depicts an elevated view of a university campus at night. A brick building with several windows is on the left side of the frame, illuminated by warm light spilling from within. In the center and right are modern buildings constructed primarily of glass and steel, featuring large windows that reflect the surrounding lights. Trees are visible in the foreground, partially obscuring the lower portions of the buildings. The ground is dark, with a few small figures walking near the brick building. Streetlights cast pools of light on the pavement.</t>
  </si>
  <si>
    <t>00:00:01.70</t>
  </si>
  <si>
    <t>The image depicts an exterior view through a large glass window looking into a modern building at night. The building has a multi-tiered design with levels connected by ramps and walkways. A portion of the lower level features orange seating areas. Several people are visible on the upper level, appearing to be working or socializing. The surrounding area is dark, suggesting nighttime, and there’s a hint of landscaping outside the window on the left side. The building's architecture is characterized by clean lines and extensive use of glass and metal.</t>
  </si>
  <si>
    <t>A man with dark hair and a serious expression is looking intently at a laptop screen. He’s wearing a light blue button-down shirt. The screen glows faintly in the dim room, illuminating his face. To the left of him are stacks of books partially visible in shadow. A window is slightly open to the right, casting a bright rectangle of light onto the wall behind him. The overall lighting is dark and moody.</t>
  </si>
  <si>
    <t>A person wearing an athletic helmet and purple jersey is partially visible in the foreground, facing towards the right side of the screen. Behind them is a large graphic featuring images of several famous football players: Darnell Manning, with his number 30 on his jersey, and Wilber Montgomery. The graphic also includes logos for various NFL teams – Arizona Cardinals, Houston Texans, Kansas City Chiefs, Dallas Cowboys, Los Angeles Rams, Miami Dolphins, and Minnesota Vikings – each accompanied by a year and player statistics. Below the images is text reading “WILDCATS IN T”.</t>
  </si>
  <si>
    <t xml:space="preserve">A woman is speaking to an unseen audience, gesturing with her pointer finger to the left. </t>
  </si>
  <si>
    <t>I couldn't get this transition to queue up without setting a ridiculous split difference (&lt;=10% difference over 10 frames), so I manually processed this one.</t>
  </si>
  <si>
    <t>A large crowd of people are gathered in darkness, illuminated by hundreds of lit candles held aloft. The individuals are mostly silhouetted against a dark background, and many appear to be holding their hands up as if in prayer or celebration. Some faces are visible, suggesting a diverse group. A few figures are partially visible on the left side of the frame, wearing casual clothing.</t>
  </si>
  <si>
    <t>A large, modern building with a glass facade dominates the frame. The building’s name, “ONSTEAD SCIENCE CENTER,” is prominently displayed above the main entrance. Large windows reflect the surrounding lights. A blue and purple light display hangs from the center of the building's entrance. Below the building is a stepped terrace covered in dark gravel, with several small spotlights illuminating it. Trees are visible on either side of the building, silhouetted against the night sky. The background shows other buildings and distant streetlights, all bathed in darkness.</t>
  </si>
  <si>
    <t>A wooden ladder leans against a wall with a warm, golden light illuminating it. The ladder’s rungs and frame are visible, showing signs of age and wear. A shadow of a hand is cast on the wall behind the ladder, partially obscuring a section of wood paneling. The background is dark, suggesting a dimly lit interior space.</t>
  </si>
  <si>
    <t>A man with dark skin and a beard is shown in profile, leaning over a large white canvas. He’s wearing a red baseball cap and a light-colored shirt. His arm is extended towards the canvas, holding a paintbrush poised to make a mark. Sunlight streams from the right side of the frame, illuminating his face and casting shadows across the canvas and his body. The background appears to be an outdoor setting with blurred buildings visible through a window.</t>
  </si>
  <si>
    <t>A high-angle shot captures an outdoor memorial area featuring a large, bronze statue of an angel with outstretched wings positioned atop a complex structure made of broken stone blocks. The base is surrounded by a circular pool and more fragmented stones. Lush green grass covers the surrounding ground, leading to curving pathways lined with trees. A pathway extends into the distance on the left side of the frame, and lampposts are visible along the edges of the lawn. The lighting suggests late afternoon or early morning, casting long shadows across the scene.</t>
  </si>
  <si>
    <t>A young woman in a graduation gown and mortarboard is centered in the frame. She has light brown hair pulled back from her face and is looking directly at the camera with a slight smile. Her hands are raised, gently adjusting the tassel on her hat. A purple emblem featuring a shield design is visible on the front of her gown. In the background, blurred figures suggest other graduates or attendees. The lighting is warm and slightly muted, creating a soft focus effect.</t>
  </si>
  <si>
    <t>A young woman in a graduation gown and cap stands before a mirror, adjusting her tassel with her hand. A woman’s shoulder and part of her dark hair are reflected in the mirror behind her. The background is dark, showing only glimpses of framed pictures on the wall. The lighting appears warm and slightly muted.</t>
  </si>
  <si>
    <t>A modern building with large glass windows dominates the frame. The building has a curved design and is illuminated from within with a warm yellow light. A concrete walkway extends in front of the building leading towards a grassy lawn. The sky is a gradient of blue, transitioning to orange near the horizon suggesting either sunrise or sunset. Trees are visible on both sides of the building, one on the left edge of the frame and another further back on the right. The roof has a cantilevered section extending over the walkway.</t>
  </si>
  <si>
    <t>00:00:03.05</t>
  </si>
  <si>
    <t>A silhouetted building with an arched entrance and a tall chimney dominates the center of the frame against a vibrant sunset sky. The sky is filled with streaks of pink, red, and purple clouds. Below the building are dark outlines of other buildings and trees, suggesting a campus setting. A faint glow from distant lights can be seen on the horizon.</t>
  </si>
  <si>
    <t>www.adelphi.edu</t>
  </si>
  <si>
    <t>00:00:03.70</t>
  </si>
  <si>
    <t>An aerial shot shows a large brick building with extensive glass windows and a flat roof. The building is surrounded by green lawns and trees. Several smaller buildings are visible in the background, including one with a prominent steeple. A pathway winds through the grass towards the main building. There are people walking along the path. The sky is overcast and gray.</t>
  </si>
  <si>
    <t>A young Black woman with long dreadlocks is seated at a lab bench in a brightly lit laboratory setting. She wears a white lab coat and is looking towards a computer monitor displaying an image of what appears to be a microscopic view, possibly of cells or tissue. To her left are two microscopes, one mounted on a stand and another attached to the monitor. A keyboard and mouse are positioned on the desk in front of her. Various laboratory equipment, including tubes and containers, are visible on the bench surface. The background is slightly out of focus but suggests other lab equipment and possibly shelving.</t>
  </si>
  <si>
    <t>A group of six students are seated around a wooden table in a brightly lit room. One student is wearing glasses and a yellow scarf, another has dark hair pulled back and is smiling at someone beside her. A young man with a black baseball cap is looking towards the right side of the frame. Another student is holding a pen and appears to be writing. The students are using laptops on the table, and a mouse rests nearby. An exit sign is visible in the upper left corner, and a window with blurred city lights can be seen in the background. The walls are painted a reddish-orange color.</t>
  </si>
  <si>
    <t>"Academics, Studying, Groupwork", Student life</t>
  </si>
  <si>
    <t>00:00:03.80</t>
  </si>
  <si>
    <t>A close-up shot focuses on a branch laden with pink cherry blossoms. The blossoms are delicate and slightly blurred. In the background, a paved walkway stretches into the distance beneath a canopy of trees in full bloom. Two people are walking along the path, their figures small and distant. Above them, more trees line the walkway, creating a shaded area. The sky is bright blue with scattered clouds.</t>
  </si>
  <si>
    <t>Two students are interacting with a mannequin in a clinical setting. One student, wearing a white t-shirt with “LPHS” printed on it, is adjusting equipment connected to the mannequin’s neck and chest. The other student, wearing a white shirt with “ADELPHI” printed on it and a stethoscope around his neck, is looking at the mannequin with a focused expression. A medical mannequin lies on a bed, equipped with various tubes and monitors. Behind them are blurred images of a clinical room with equipment and a doorway.</t>
  </si>
  <si>
    <t>A young woman with light brown hair pulled back in a bun sits in a wooden Adirondack chair facing slightly to the right. She is wearing glasses and a striped white and blue shirt. Her mouth is open in a wide smile, revealing her teeth. Behind her is a green lawn and a dense bush filled with small white flowers. To the left of the chair is another yellow Adirondack chair. The background is softly blurred, suggesting depth of field.</t>
  </si>
  <si>
    <t>A group of people are raising their arms in celebration, with many hands visible reaching upwards towards a golden trophy. The trophy is prominently displayed and features “NCAA” and “National Champion” text on it, along with the year "2023 Division I". Behind the crowd, there’s a blurred view of stadium seating and a large banner displaying the school's name, “Panthers,” and another banner reading “ARRI”.</t>
  </si>
  <si>
    <t>A group of three students (one woman, two men) present at a podium with a projected screen showing to the left of them. The screen shows "Removing Data".</t>
  </si>
  <si>
    <t>A woman with dark hair and wearing a black blazer over a white shirt is gesturing upwards with her right hand while looking at the camera. She’s positioned in front of a large green monitor displaying a presentation with charts, graphs, and QR codes. A tablet is placed on a table to the left of the screen. Several blurred people are visible in the background, suggesting an audience. The wall behind the woman appears to be made of dark wood paneling.</t>
  </si>
  <si>
    <t>Two young adults are seated at a table in a brightly lit space. One man is facing away from the camera, wearing a dark blue jacket and looking towards the other two individuals. A woman with brown skin and curly hair is smiling broadly and gesturing with her hands. The second man, who is speaking, has light brown hair and is wearing a cream-colored sweatshirt with the word “DELPH” printed on it. He’s pointing upwards and appears to be engaged in conversation. Behind them is a wall covered in a colorful mural depicting various food items like bananas, coffee cups, and waffles. Above the table are several bright yellow light fixtures. A laptop sits open on the table between them.</t>
  </si>
  <si>
    <t>www.afit.edu</t>
  </si>
  <si>
    <t>A silhouetted building with a tiered structure sits against a dark purple sky. Five flags are positioned on top of the building: a blue and yellow flag, an American flag, a red and white striped flag, a green and white flag, and a black and gold flag. A bright burst of light emanates from behind the building, creating a radial glow effect with rainbow colors.</t>
  </si>
  <si>
    <t>A brick building with a modern addition stands prominently in the frame. The main structure is made of brown bricks and has horizontal white stripes running along its facade. A glass tower extends upwards from the side, featuring large windows reflecting the cloudy sky. “SQUIER HALL” is written above an entrance door on the lower level. Low-cut bushes line a paved walkway leading to the building’s entrance. Trees are visible in the background under a partly cloudy sky.</t>
  </si>
  <si>
    <t>00:00:08.34</t>
  </si>
  <si>
    <t>A brick wall with the letters "AFIT" prominently displayed in white capital letters. Above the letters is a stylized symbol resembling an atom with radiating lines. To the right of the wall is a bronze statue of a soldier, partially obscured by greenery. Behind the wall and statue are trees and buildings, suggesting a campus setting under a cloudy sky.</t>
  </si>
  <si>
    <t>A dimly lit laboratory scene with a large, circular rotating platform in focus at the bottom center. A person wearing a white lab coat and gloves is working on the platform, holding a syringe. Behind the platform are several pieces of scientific equipment including a TAMCO freezer, a complex network of tubing and wires, and shelves filled with containers. The overall lighting is blueish-purple, casting shadows across the scene.</t>
  </si>
  <si>
    <t>A man with gray hair and glasses wearing a baseball cap and plaid shirt is standing with his back to the viewer, holding a remote control in his hand. He’s looking out at a drone flying high above a grassy field. Behind him is a chain-link fence, a sidewalk, and a parking lot filled with cars. The sky is blue with scattered clouds. A few bare trees are visible in the background.</t>
  </si>
  <si>
    <t>A dark blue background displays a grid of nine small, square-shaped lights arranged in a 3x3 pattern. A single, bright white light is positioned directly in the center of the grid, emitting a burst of sparks and radiating outward. The lower portion of the image shows a faint reflection of the grid on what appears to be a dark, smooth surface.</t>
  </si>
  <si>
    <t>A woman in a white lab coat and purple gloves is holding a long, dark-colored pipette with a liquid inside. The pipette is being used to transfer something into a clear container. Behind her, blurred figures of other people are working at various laboratory benches with equipment including tubing, beakers, and a centrifuge. A yellow tube is visible on the left side of the frame.</t>
  </si>
  <si>
    <t>The image depicts a brightly lit server room. Two men are visible within the space. One man is standing on the left side of the frame, wearing a light blue shirt and gray pants, holding a small device in his hand. He appears to be looking down at it. The second man is positioned further into the room on the right, also wearing a light blue shirt and jeans, and he’s using a laptop. Behind both men are rows of dark gray server racks filled with computer equipment. A white pillar separates the two men from the majority of the servers. Fluorescent lights illuminate the scene.</t>
  </si>
  <si>
    <t>Two men are working at a large table in a brightly lit industrial space. Both are wearing blue shirts and safety glasses. One man is adjusting a complex black machine with multiple buttons and controls, while the other is looking at it intently. They both have yellow gloves on. Behind them, there’s a wall lined with shelves containing various tools and equipment, including an American flag. To the right of the men are stacks of large rolls of white material, likely printing paper or similar. The floor is concrete and the lighting appears to be fluorescent overhead.</t>
  </si>
  <si>
    <t>A large brick sign with the letters “AFIT” prominently displayed in white lettering is positioned on the left side of the frame. Above the letters is a stylized graphic resembling an atom and a gear. To the right of the sign, there’s a shield-shaped emblem featuring a golden gear within a blue circle, with text reading "Air Force Institute of Technology" below it. Behind the sign is a modern building with a gray facade and large windows. The sky is bright blue with scattered white clouds. A small gravel path runs in front of the sign.</t>
  </si>
  <si>
    <t>A man with short brown hair wearing a white shirt is looking at a computer monitor from behind. The monitor displays a complex, colorful graphic resembling an antenna design. The graphic has a blue outline and various shades of red, yellow, and green fill within it. Above the screen, there’s a small yellow sign that reads “PROPERTY OF ANTENNA.” A Dell desktop computer is visible to the left of the monitor, along with a white cable and a small device labeled "48." The background is dark.</t>
  </si>
  <si>
    <t>Two F-22 Raptor fighter jets are positioned nose-to-nose on a concrete runway. Both aircraft have their canards and tails extended, suggesting they are in the process of takeoff or landing. The cockpits are visible with green lights illuminated. Behind them, blurred silhouettes of other military aircraft are visible along the runway. The sky is a dusky pink color, and a distant mountain range forms the backdrop.</t>
  </si>
  <si>
    <t>A brick building with large rectangular windows dominates the frame. The words “AIR FORCE INSTITUTE OF TECHNOLOGY” are prominently displayed above the windows in a dark font. A red colonnade extends across the front of the building, supported by white columns. Below the colonnade is a neatly manicured lawn and some low bushes. The sky is a dusky gray color, suggesting either early morning or late evening light.</t>
  </si>
  <si>
    <t>00:00:04.34</t>
  </si>
  <si>
    <t>A brick building with multiple windows stands on the left side of the frame. A glass-enclosed bridge spans between two buildings, supported by concrete pillars. The bridge has a dark gray roof and numerous rectangular windows. Below the bridge is a green lawn with trees and shrubs. In the background, a cloudy sky is visible.</t>
  </si>
  <si>
    <t>A woman in a dark blue academic gown and hood is presenting a diploma to another woman also wearing a similar gown. Both women are standing facing each other. Behind them are several seated individuals in gowns, some with military-style uniforms, including an Air Force officer. An American flag is visible on the left side of the frame. A yellow flower arrangement sits on a table near the seated figures. The background is dark and appears to be a stage or auditorium setting.</t>
  </si>
  <si>
    <t>A group of approximately twenty uniformed cadets are lined up in formation on a brick pathway. They are all wearing light blue military uniforms with dark navy pants and black ties. Most are saluting with their right hands raised, facing forward. A few individuals have their left hand resting on their right thigh. Behind the cadets is a building with large windows and a sign that reads "School of Airmen." Trees and greenery are visible in the background under a cloudy sky.</t>
  </si>
  <si>
    <t>Is "military service" social responsibility?  See Memo #6 for how we reconciled this.</t>
  </si>
  <si>
    <t>A group of uniformed cadets are saluting, with one man in focus at the center. He is wearing a light blue uniform shirt and a dark blue hat with a white insignia. His right hand is raised to his forehead in a salute. Several other cadets are visible behind him, also in similar uniforms, raising their hands in unison. The background appears to be outdoors, with a blurred view of greenery and a wooden fence.</t>
  </si>
  <si>
    <t>00:00:05.14</t>
  </si>
  <si>
    <t>A large brick sign stands prominently in front of a building. The sign reads "AFIT" in capital letters with a stylized star and arrow graphic above it. A ring of white pebbles surrounds the base of the sign, which is set on a patch of green grass. Behind the sign, there’s a blurred view of a gray building and a bright sun setting or rising to the right of the frame, creating a lens flare effect.</t>
  </si>
  <si>
    <t>www.agnesscott.edu</t>
  </si>
  <si>
    <t>The image depicts an aerial view of a campus with several brick buildings under a clear blue sky. The buildings are primarily red and have varying architectural styles, including gabled roofs and towers. A large tree is visible in the foreground on the left side of the frame. In the distance, there's a glimpse of a city skyline. The overall scene suggests a sunny day with a well-established university setting.</t>
  </si>
  <si>
    <t>A brick archway stands prominently in front of a large red building. The arch is constructed from red bricks and topped with a small arched section above the inscription. “AGNES SCOTT COLLEGE” is displayed in gold lettering on the stone plaque within the arch. Below that, it reads "Main Entrance On College Ave." A small shrub sits at the base of the brick structure. Behind the archway, the building’s facade is visible, featuring a repeating pattern of red and white stripes. The ground slopes upwards behind the building, covered in brown mulch and scattered trees with bare branches.</t>
  </si>
  <si>
    <t>A black wrought-iron archway with “MACNES SCOTT COLLEGE” inscribed across it stands in front of a large brick building. The building is multi-story and has several windows. Trees are visible on either side of the archway, some bare of leaves, suggesting late autumn or winter. A grassy path leads toward the building, and shrubs are planted along the base of the building. The overall color palette is muted with a slightly desaturated tone, giving it a vintage feel.</t>
  </si>
  <si>
    <t>A high-angle shot captures a red brick bell tower with a pointed spire and arched doorway against a bright blue sky dotted with clouds. Below the tower is a low wall covered in trees. In the distance, a cityscape featuring several buildings is visible under a hazy horizon. The foreground includes more bare trees and shrubbery.</t>
  </si>
  <si>
    <t>A large, multi-story building with a steeply pitched red roof dominates the center of the frame. The building has several windows and architectural details including gables and decorative stonework. A pathway lined with small trees leads towards the building. To the left of the building are more trees and shrubs casting shadows on the grass. A lamppost with a purple banner is visible on the right side of the image. The ground is covered in green grass, and there’s a sidewalk running along the bottom of the frame.</t>
  </si>
  <si>
    <t>A high-angle shot of a tennis court with maroon and white lines. The court is surrounded by a dark purple fence that reads “HOME OF THE SCOTTSIES” in white lettering. Behind the fence, there’s a brick building, trees, and several light poles. A black rectangular object sits on the side of the court near the fence.</t>
  </si>
  <si>
    <t>A brick building with multiple windows and a porch extends into the frame. A purple banner reading “AGNES SCOTT COLLEGE” is displayed on a pole in the foreground. A dark metal lamp post stands beside the banner, casting a shadow. A red brick pathway leads through a small grassy area toward another brick building with a covered porch. Bushes line the sides of the walkway and buildings.</t>
  </si>
  <si>
    <t>The image depicts an aerial view of a large, brick building with multiple stories and gabled roofs. The building has several windows arranged in various patterns. A small American flag is visible on a pole near the lower right corner. A red brick pathway leads towards the building, flanked by green bushes and bare trees. The sky is dark and overcast, casting shadows across the scene.</t>
  </si>
  <si>
    <t>A stone archway with “Augusta Scott College” inscribed above it is centered in the frame. The archway is constructed from red brick and has a small, arched window at its base. A paved walkway leads through the archway towards a large, multi-story building with multiple windows and a prominent tower visible in the background. Several trees are present on either side of the walkway, including one large tree to the left of the archway. The sky is bright blue with scattered clouds.</t>
  </si>
  <si>
    <t>A brick smokestack is visible in the middle of the frame, with letters in white "ASC" showing vertically. Trees line the landscape around the smokestack.</t>
  </si>
  <si>
    <t>www.aimc.edu</t>
  </si>
  <si>
    <t>00:00:22.73</t>
  </si>
  <si>
    <t>The image depicts a dense forest scene with tall evergreen trees dominating the view. The trees are predominantly green and have thick trunks covered in moss and lichen. Sunlight filters through the canopy, creating dappled light on the forest floor. Ferns and other ground cover plants grow abundantly around the base of the trees. A narrow path or trail is visible winding between the trees. The overall color palette is dominated by shades of green with a dark background suggesting depth and shadow.</t>
  </si>
  <si>
    <t>www.aimm.edu</t>
  </si>
  <si>
    <t>A person’s arm and hand are visible, reaching towards a large mixing console with numerous buttons and knobs. The console is surrounded by other equipment, including what appears to be lighting consoles and speakers. The background is dark blue and purple, suggesting a stage or performance space. A portion of a white screen is visible above the console.</t>
  </si>
  <si>
    <t>A dimly lit room with a large mixing console dominating the right side of the frame. A young woman in a yellow jacket is leaning over a man wearing a dark t-shirt featuring the Punisher logo, pointing at something on the console. Another person, partially visible behind the first two, appears to be looking at the screen as well. The lighting is predominantly blue and purple, casting shadows across the scene. A monitor with a blurred image is visible in the background.</t>
  </si>
  <si>
    <t>The image depicts a stage setting with a band performing. A drummer is visible in the center foreground, wearing a dark shirt and focused on his kit. To his right is a bassist, also in a dark shirt, looking towards the audience. Above them, silhouetted figures of other band members are present, including a guitarist and keyboardist. The stage backdrop is a gradient of purple and blue. A spotlight shines down from above, illuminating the performers. In the upper-left corner, a logo or graphic is partially visible.</t>
  </si>
  <si>
    <t>This is a tough one, but I categorized as teaching because I presume they're doing the audio work for this interview?</t>
  </si>
  <si>
    <t>The image depicts a dimly lit room filled with multiple computer monitors displaying various webpages and documents. Three individuals are visible: one person in a pink shirt is leaning over a monitor, partially obscured by another person’s arm; another individual wearing a gray hooded sweatshirt is seated at a desk looking at a screen; and a third person is standing behind the other two, also looking at a computer screen. The monitors have a blueish tint to them. A small bottle of what appears to be beer sits on the desk in front of the person in the gray sweatshirt.</t>
  </si>
  <si>
    <t>A person’s hands are playing an electric guitar against a dark background with blurred lights and reflections. The guitar is orange-colored, and the person is wearing a white shirt. There's a slight glow around the strings and fretboard. A small portion of a face is visible above the guitar, wearing a hat.</t>
  </si>
  <si>
    <t>Three musicians are performing onstage in low lighting. The stage is bathed in a deep blue hue. One musician, wearing a dark shirt and headphones, is singing into a microphone with their eyes closed. Another musician, also in a dark shirt, is holding a guitar and appears to be playing. A third musician, with blonde hair, is positioned on the right side of the frame, facing forward and singing into a microphone. The lighting creates strong shadows and highlights on their faces and clothing.</t>
  </si>
  <si>
    <t>www.akbible.edu</t>
  </si>
  <si>
    <t>A wide aerial shot depicts a valley landscape under an overcast sky. A small hill with a few figures standing on its peak is in the foreground, covered in golden-orange autumn foliage. Beyond the hill, rolling hills and mountains stretch into the distance. A large body of water, likely a lake or river, dominates the center of the frame. The town below is spread out across the valley floor, with buildings clustered together. Trees lining the edges of the valley are also displaying fall colors, primarily yellow and orange.</t>
  </si>
  <si>
    <t>Location</t>
  </si>
  <si>
    <t>A wide shot of a large, gray building with red accents under a cloudy sky. The building is situated on a grassy lawn and appears to be part of a campus setting. A small white van is parked in front of the building. There are several windows visible on the building’s facade, including some with dark frames. A smaller, single-story building with a red roof is attached to the main structure.</t>
  </si>
  <si>
    <t>A large red sign stands prominently in an outdoor setting. The sign’s text reads “ALASKA BIBLE COLLEGE” in white capital letters. Below this is a smaller line stating “info@akbible.edu” and “1(800) 478-7884”. The sign has a simple, rectangular shape with white supports on either side. Behind the sign is an asphalt parking lot, a building with multiple windows, some trees, and in the distance, a mountain range under a cloudy sky. A red barrier sits to the left of the sign.</t>
  </si>
  <si>
    <t>"University environment, Campus aesthetics", Brand mark</t>
  </si>
  <si>
    <t>A man with gray hair and a beard stands at a lectern presenting something. He is wearing a plaid shirt. A laptop sits on the lectern in front of him. In the background, there's a red door with a window, and another person can be seen sitting in the back row, partially obscured by shadows. The lighting appears to be dim, with a bright light source illuminating the man and his lectern.</t>
  </si>
  <si>
    <t>A woman with gray hair and glasses wearing a purple vest and dark shirt is talking to another woman who has long brown hair. They are sitting on a wooden bench outdoors in front of trees displaying autumn colors, including yellow and orange leaves. A large tree trunk is visible behind the second woman. The background is slightly blurred, suggesting depth of field.</t>
  </si>
  <si>
    <t>Two women are walking side-by-side down a paved path in a park setting. One woman is wearing a red vest and a blue baseball cap, while the other is wearing a gray t-shirt with a floral pattern. Both women are smiling and appear to be enjoying themselves. In the background, there’s a large, reddish-orange tree, a sizable rock formation, a water tower, a flag pole with a purple flag, benches, and buildings in the distance under a bright blue sky.</t>
  </si>
  <si>
    <t>A young man with short brown hair and wearing a light green shirt is sitting at a table in a classroom setting. He’s looking off to his right with a smile, his hand resting on his chin. Behind him are several other students seated at similar tables, each with laptops open and water bottles visible. A whiteboard is partially visible in the background. The lighting appears to be soft and diffused.</t>
  </si>
  <si>
    <t>Two people are standing in a long hallway lined with bookshelves. A woman with gray hair and wearing a dark blue jacket is reaching up to pull a book from a shelf. Another woman, wearing a plaid shirt and hoodie, stands beside her looking towards the same bookshelf. The shelves are filled with books of various colors and sizes. The lighting appears dim, casting shadows along the hallway walls.</t>
  </si>
  <si>
    <t>A woman with gray hair and glasses is smiling broadly at another woman who is looking down at something in her hands. Both women are wearing dark tops. Behind them is a bookshelf filled with books, mostly out of focus. The lighting appears to be soft and warm, creating a slightly blurred effect on the foreground figures.</t>
  </si>
  <si>
    <t>A man with gray hair and a flannel shirt sits across from a younger man with a beard and wearing a dark hoodie at a wooden picnic table. The background shows a street scene with mountains in the distance, a parked car, and a building. Both men are looking intently at each other, hands clasped together on the table.</t>
  </si>
  <si>
    <t>A dimly lit room with rows of red chairs facing a wooden stage. Several young adults are standing in front of the stage, some holding their hands together as if in prayer. A woman on the left is gesturing while another person behind her appears to be speaking into a microphone. There's a large screen displaying text above the stage and multiple overhead lights illuminating the scene. A camera is visible positioned near the stage.  A small group of people are seated in the back rows, and a drum set is partially visible on the right side of the frame.</t>
  </si>
  <si>
    <t>Student life, Social responsibility</t>
  </si>
  <si>
    <t>I'm actually at a crossroads on how to position prayer.</t>
  </si>
  <si>
    <t>A woman with long brown hair wearing a gray hooded sweatshirt and dark sleeves is standing in front of a group of seated students. She has her hands outstretched, palms up, as if gesturing emphatically. Behind her are several other students, mostly obscured by shadows, sitting in red chairs. A man in a plaid shirt is partially visible to the right of the group. The background appears to be a room with dark walls and a window.</t>
  </si>
  <si>
    <t>A person’s hand is raised in the air, palm facing upwards, against a dark background. Above the hand, there are several bright overhead lights illuminating a portion of the ceiling. A blurred figure wearing a gray sweater and a hat is partially visible at the bottom of the frame. The overall scene appears to be captured within a classroom or lecture hall setting.</t>
  </si>
  <si>
    <t>Two young adults are sitting at a wooden picnic table outdoors. The woman on the left is wearing a purple hoodie with “Alaska” printed on it and appears to be smiling while gesturing with her hands. The man on the right is wearing a plaid shirt and looking towards the woman, also appearing engaged in conversation. Behind them are trees and some colorful fall foliage, suggesting an autumn setting.</t>
  </si>
  <si>
    <t>Three men are seated around a small wooden table in a warmly lit room. One man, wearing a red sweater and jeans, is sitting with his legs crossed and looking down at a book. Another man, dressed in a light blue shirt and dark pants, has his arms crossed and is gesturing with his hands. The third man, older with white hair, is also seated and clapping his hands together. A small refrigerator and a framed picture are visible behind them. Bookshelves filled with books line one wall, and potted plants sit on the windowsill. Outside the window, there’s a glimpse of trees and a cloudy sky.</t>
  </si>
  <si>
    <t>Three individuals are seated around a wooden table in a room with light coming from above. A young man on the left is looking towards the camera and holding a pen; he’s wearing a green t-shirt. In the center, an older man with gray hair is sitting at a laptop, holding a coffee mug. To his right is another younger man wearing a baseball cap that reads “FIOCCO” and using a laptop. The walls are white, and there's a small electrical outlet visible on the wall behind the seated individuals. A stack of papers sits on the table in front of the young man on the left.</t>
  </si>
  <si>
    <t>A young man with light-colored hair pulled back into a bun is seated at a desk and typing on a silver laptop. He’s wearing a gray hoodie and wireless earbuds. A potted plant sits on the right side of the desk, behind the laptop. Behind him is a wall with a framed piece of artwork featuring colorful geometric shapes and a doorway with frosted glass windows letting in natural light. The background is slightly blurred and dark.</t>
  </si>
  <si>
    <t>A person’s back is facing the viewer, wearing a dark blue hooded jacket and a black hat with red accents on the brim. The background is dimly lit, showing parts of a room with framed artwork (including a portrait) and a reddish-brown door frame. A small portion of a wooden table or desk is visible in the distance.</t>
  </si>
  <si>
    <t>I'm actually not sure how to categorize this. It's not really showing anything novel about the student.. they're going through doors. I'm marking it as Atmosphere.</t>
  </si>
  <si>
    <t>00:00:06.12</t>
  </si>
  <si>
    <t>Two silhouetted figures stand facing away from the camera on a rocky outcrop. Below them is a wide panoramic view of a town nestled between mountains and a large body of water. The sky is overcast with gray clouds.  The text "ALASKA BIBLE COLLEGE" is prominently displayed across the top of the image in a dark red font, overlaid on a slightly textured background.</t>
  </si>
  <si>
    <t>Brand mark, Location</t>
  </si>
  <si>
    <t>www.alaskapacific.edu</t>
  </si>
  <si>
    <t>A young woman with dark hair and wearing a purple and white patterned hoodie is seated at a table facing another woman who has blonde hair pulled back in a bun and is wearing glasses and a black blazer. Both women are looking towards each other, appearing to be engaged in conversation. A blue ball hangs from the ceiling above them. The table is covered with papers and a clear plastic cup with a straw. Through large windows behind them is an outdoor grassy area with trees and a cloudy sky.</t>
  </si>
  <si>
    <t>A group of four people are standing in a dense forest. A man with gray hair and wearing a black jacket and backpack is pointing towards a plant on the ground. He’s wearing a light-colored cap. Beside him is a man with dark hair, wearing a gray jacket and a scarf. To his right is a woman wearing a red hooded jacket and a white shirt with colorful embroidery. Behind them is another person, partially obscured by the trees, wearing a gray jacket and a backpack. The forest has tall, slender trees covered in green moss and foliage. Light filters through the canopy above, creating a somewhat dim and muted atmosphere.</t>
  </si>
  <si>
    <t>A person wearing a red life jacket and yellow paddling gear is in a small inflatable raft navigating a turbulent river rapid. The water is white with foam and spray, creating a chaotic scene. Rocks are visible beneath the surface of the water. Above the raft, branches from evergreen trees frame the top of the image.</t>
  </si>
  <si>
    <t>Student life, Location</t>
  </si>
  <si>
    <t>A patient lies in a hospital bed with a dark complexion. A nurse in a teal uniform is standing to the right of the bed, holding a clipboard and looking at the patient. Another nurse in a light blue uniform stands on the left side of the bed, also looking towards the patient. Behind them is a wall with medical equipment including monitors displaying vital signs like pH, CO2, and HCO3. A chart titled "Acidosis Normal" is displayed on the wall. An Advancia monitor sits on a table next to the bed. The room has a sterile white and gray color scheme with various medical devices mounted on the walls.</t>
  </si>
  <si>
    <t>A group of approximately ten young adults are seated on a grassy lawn in front of a building. The building has a stone facade with large windows displaying a colorful mural and green foliage. A woman stands near the center of the group, appearing to be speaking or leading a discussion. Several other students are facing her, engaged in conversation. In the background, a man is standing near the entrance of Grant Hall, and another young woman walks away from the camera on the right side of the frame. The ground is covered with grass and small gravel.</t>
  </si>
  <si>
    <t>A woman with blonde hair and wearing a dark blue sweater is speaking intently. She has her hands clasped in front of her. To her left is another person partially visible with dark hair and wearing a blue jacket. To her right is another person, also partially visible, wearing a blue shirt. Behind them is a building facade featuring large windows in shades of white, blue, and red. The background is blurred and dark green, suggesting trees or foliage.</t>
  </si>
  <si>
    <t>Four people are gathered around a small stream. Three individuals – a woman in a blue jacket and dark pants, a woman wearing glasses and a gray shirt, and a man with long black hair – are looking at white plastic containers floating in the water. An older man in a brown jacket is holding one of the containers. Lush green foliage surrounds the stream bank, including plants with large leaves and bushes. Behind them is a wooden bridge spanning the stream. The background is slightly blurred, suggesting depth of field.</t>
  </si>
  <si>
    <t>"Teaching, Classroom, Training", "Research, Laboratory"</t>
  </si>
  <si>
    <t>Marking two of these, as it could be either training or research work.</t>
  </si>
  <si>
    <t>00:00:01.05</t>
  </si>
  <si>
    <t>A group of four people are gathered around a stainless steel lab table. Three students are wearing white lab coats and safety glasses; one has a mask covering their nose and mouth. A woman in a white lab coat, spectacles, and red-framed sunglasses is gesturing with her right hand while speaking to the students. Behind them is a wall of wooden lockers and large windows offering a view of trees and a cloudy sky. There’s also a metal exhaust fan mounted on the wall.</t>
  </si>
  <si>
    <t>A high-angle shot shows a group of eight cross-country skiers racing along a paved road. The skiers are wearing brightly colored jackets and helmets, and they are closely grouped together. Trees line both sides of the road, with lush green foliage visible above and to the left and right of the scene. The road curves slightly to the left. The background is dark, suggesting an overcast day or a distant forest.</t>
  </si>
  <si>
    <t>A young woman in a dark purple shirt and black leggings is mid-climb on a large, red climbing wall. She’s upside down with one arm extended towards the right and her legs bent at the knees. A man wearing a yellow shirt, khaki pants, and a light brown baseball cap stands to her right, gesturing upwards with his hand. Behind them are several other climbing walls of varying colors – blue, gray, green, and tan – adorned with colorful balls hanging from strings. The background is dimly lit, showing a portion of the floor and some overhead lighting fixtures.</t>
  </si>
  <si>
    <t>00:00:00.63</t>
  </si>
  <si>
    <t>A hand with dark skin and a visible tattoo is applying blue pastel chalk to a large painting. The painting depicts a stylized, abstract floral design in shades of purple, green, black, and white. The background appears to be a white canvas. Small dots of blue chalk are scattered across the darker areas of the artwork.</t>
  </si>
  <si>
    <t>A woman with dark hair and wearing a blue patterned jacket stands in front of a group of three students seated around a wooden table. She is pointing at an overhead map of Alaska that displays various indigenous tribal territories. The map has text labels including "Indigenous Nations and Territories of Alaska." One student wears a gray hoodie, another a plaid shirt, and the third appears to be looking down at a notebook. A projector screen is visible in the background, displaying a darker image.</t>
  </si>
  <si>
    <t>00:00:00.21</t>
  </si>
  <si>
    <t>Three people are walking through a dense field of leafy green plants, likely vegetables like kale and cabbage. One woman is wearing a blue jacket and a hat, another has on a green apron, and the third is in a black sweater. The background is dark, suggesting it’s either dusk or an overcast day.</t>
  </si>
  <si>
    <t>www.albright.edu</t>
  </si>
  <si>
    <t>A group of seven people are standing closely together outdoors under a bright blue sky with scattered clouds. They are all wearing light green t-shirts with a circular logo featuring a stylized image of a hand and plant on them. The individuals vary in height and appearance, including different hair colors and styles. One person is holding a baseball glove, another has a lanyard around their neck, and several have badges or name tags visible. Behind the group are trees and part of a brick building.</t>
  </si>
  <si>
    <t>A young Black woman wearing a white lab coat and safety glasses is intently looking at a large, silver furnace with an open door revealing glowing orange material inside. She’s wearing blue gloves on her left hand. A man in a light green shirt and khaki pants stands behind her, partially obscured, also looking towards the furnace. The background shows a laboratory setting with shelves filled with equipment and some white cabinets. There is a window visible in the upper right corner of the image.</t>
  </si>
  <si>
    <t>A woman in a large, purple and black gown stands center frame, facing away from the viewer. She is wearing blonde hair pulled back. Behind her are rows of seated people in white chairs, many with their heads turned to watch the model. A statue of a man is visible on the left side of the image. Lush green bushes fill the background, and a building with yellow accents is partially seen behind them. Several people stand around the perimeter of the seating area.</t>
  </si>
  <si>
    <t>00:00:03.21</t>
  </si>
  <si>
    <t>A basketball court with a bright red and white floor featuring the word “HIGGINS” in large lettering. A young man wearing a yellow jersey with the number 20 is dribbling the ball, facing towards the right side of the frame. Another player in a dark uniform is attempting to block him. In the background, there are rows of bleachers filled with spectators wearing red and white clothing. The overall lighting appears to be from overhead spotlights.</t>
  </si>
  <si>
    <t>A dimly lit room features several computer workstations arranged in rows. A young Black man and a young White woman are seated at one workstation, with an older, light-skinned man assisting them. The student on the left is playing a digital piano, while the student on the right looks towards the instructor. The instructor is pointing toward the screen of a large computer monitor displaying audio editing software. A mixing console and speakers are positioned to the right of the workstation. In the background, other workstations with open laptops can be seen, and a framed artwork hangs on the wall behind them. The walls are painted a deep orange color.</t>
  </si>
  <si>
    <t>Three young adults are walking up stone steps leading to a building entrance. A woman in jeans and a black shirt with a graphic is on the left, carrying a jacket over her shoulder. A man with bright green hair is in the center, wearing a gray sweatshirt with an Albright College logo and carrying a laptop bag. To his right is another young man in a white hoodie and dark pants. The building has large windows and columns along its facade, and a black metal railing runs alongside the steps. The sky is overcast.</t>
  </si>
  <si>
    <t>A group of five people are seated in a circle around a table in a bright classroom. Three students are sitting at the table with laptops and notebooks. A man with shaved hair wearing a black shirt is gesturing while speaking, likely leading a discussion. Another man with short dark hair and a gray shirt stands behind the table, looking towards the group. Two other people are partially visible in the background, one seated and another standing near the window. The walls of the classroom are white, and there are several windows with blinds across them. A whiteboard is visible on the left side of the frame.</t>
  </si>
  <si>
    <t>www.alfred.edu</t>
  </si>
  <si>
    <t>An aerial shot of a college campus nestled in a hilly landscape with vibrant fall foliage. Several buildings are visible, including a large brick building with a modern extension and a smaller, more traditional-looking structure. A football field is located to the left, bordered by trees and a small red building. Tennis courts are situated on the right side of the frame. The surrounding hillsides are covered in colorful autumn leaves – reds, oranges, and yellows. The sky is bright with sunlight, casting shadows across the campus.</t>
  </si>
  <si>
    <t>00:00:00.50</t>
  </si>
  <si>
    <t>A person wearing a black and purple Smith helmet with green tinted visor is shown from the shoulders up. The helmet has “SUR” and “SMITH” printed on it, along with “FOX” and “Dirty” logos. They are wearing a gray shirt and a dark-colored vest with white lettering that reads "FORCE". Behind them is a blurred background of trees and a cloudy sky.</t>
  </si>
  <si>
    <t>00:00:01.03</t>
  </si>
  <si>
    <t>A man wearing a tan work shirt, dark gloves, and a hard hat stands in front of a large purple metal structure with the numbers “53” and “41” prominently displayed on it in yellow lettering. The background is blurred, showing parts of machinery and what appears to be a workshop setting.</t>
  </si>
  <si>
    <t>How do I know if an industrial machine is classroom training or a laboratory?</t>
  </si>
  <si>
    <t>A person in a white lab coat is looking through a large telescope that extends upwards from a circular structure. The telescope’s base is supported by several thick, white columns. The interior of the structure has a curved, white ceiling with exposed metal supports and lighting fixtures. A small, bright light source (possibly a planet) is visible near the top center of the frame. The floor appears to be concrete.</t>
  </si>
  <si>
    <t>00:00:00.84</t>
  </si>
  <si>
    <t>A large, clear glass orb sits in the center of the frame. A dark metal cutting tool is positioned directly over the top of the orb, with flames licking up from underneath the blade and into the glass. The flames are bright yellow and orange. In the blurred background, there are hands holding what appears to be a workbench or table, and another person is partially visible.</t>
  </si>
  <si>
    <t>A young woman with dark hair pulled back and wearing safety glasses and a purple shirt is intently looking at a large industrial milling machine. She’s reaching out with both hands to operate the control panel, which displays numerical data including "-12.5200" and "7.8000". A blue flame emanates from the cutting head of the machine. The machine itself has a dark gray metal casing, numerous buttons and switches, and a large digital display screen. To the left of the woman is a black pipe and a small sign reading “CAUTION”. Above the machine are various labels and markings on the ceiling.</t>
  </si>
  <si>
    <t>A CNC milling machine is actively cutting into a gray metal block. The machine head is dark gray with visible moving parts and a blue coolant hose. Sparks are flying from the cut. Two identical gray metal blocks, one partially machined, are positioned on a workbench beneath the machine. A small "KILPORT" marking is visible on one of the blocks. The background is a plain white wall.</t>
  </si>
  <si>
    <t>A person wearing a full silver welding helmet and protective clothing is pouring molten metal from a ladle into two dark-colored ceramic molds on a workbench. The background shows a laboratory setting with various equipment including a large refrigerator, a control panel with buttons and gauges, and a window with white curtains. There are also some boxes and containers visible on the counter.</t>
  </si>
  <si>
    <t>A large, reddish-brown metal pouring pot is held above a dark gray block. Molten pink metal is flowing from the spout of the pot and solidifying on the surface of the block. The background is blurred and appears to be an industrial workshop with stainless steel surfaces and other equipment partially visible.</t>
  </si>
  <si>
    <t>A person’s arm and hand are shown holding a large, pale gray, roughly sculpted head form. The head has a prominent, circular indentation in the center of its face. A blue clamp is visible beneath the base of the head, securing it to a white surface. To the right of the head is a sander with a red handle and a pink sanding pad. A portion of a person’s forearm wearing a silver bracelet is also visible on the left side of the image. The background appears to be a workbench covered in a white cloth.</t>
  </si>
  <si>
    <t>Fine arts, "Teaching, Classroom, Training"</t>
  </si>
  <si>
    <t>A young woman with blonde hair pulled back in a braid is pouring a white liquid from a plastic container into a wooden box. The box has metal clamps securing it closed and a small label reading "Elias." Behind her, there’s a workshop setting with a large wood lathe machine, shelving filled with wood pieces, and windows providing natural light. The walls are painted in a pale beige color, and electrical wiring is visible on the wall near the window.</t>
  </si>
  <si>
    <t>A young man with dark hair and wearing a white t-shirt is playing a large tuba. He’s positioned in the foreground, looking towards the right side of the frame. Behind him are several other musicians, also wearing white shirts and sunglasses, holding various brass instruments including tubas and mutes. A chain-link fence runs across the lower portion of the image. In the background, there is a grassy area, trees, and a flag with yellow and blue stripes. The sky is bright and sunny.</t>
  </si>
  <si>
    <t>A dark gray desktop computer with a black monitor sits on a white desk. The monitor displays an open document with text and a large image of a stone building with arched windows. A mouse is visible in the foreground, being used by a hand. Two other computers are partially visible in the background, one with a silver screen and another with a dark green casing. Large windows with blinds are behind the desks, letting in natural light. Cables are running across the desk surface.</t>
  </si>
  <si>
    <t>Computer lab, high-tech equipment (e.g., solar panels, high-powered telescope).</t>
  </si>
  <si>
    <t>A book titled “The Gentleman’s New Jockey: Or Farmer’s Approved Guide” is open on a wooden desk. The cover features an illustration of a man in period clothing riding a horse. To the left of the book are several open books and papers, including handwritten notes and text pages. A hand wearing a dark glove is holding the corner of the open book. Behind the book, blurred images suggest a computer screen with various icons and windows visible. The background is a muted blue-gray color.</t>
  </si>
  <si>
    <t>A young Black man with short hair and a dark suit is presenting in front of a white screen. He’s pointing at a graph displayed on the screen with a red pen. The text “Compare, contrast, and evaluate” is visible on the left side of the screen, followed by bullet points outlining research and visual aids. A blurred figure of another person is partially visible in the upper-left corner of the image.</t>
  </si>
  <si>
    <t>A potter’s hands are shaping a white ceramic bowl on a spinning pottery wheel. The bowl is taking shape with defined ridges and curves. Flour dust covers the hands and the surface around the wheel. A portion of a blue shirt sleeve is visible at the bottom right corner of the image, suggesting the person operating the wheel. The background is blurred and dark.</t>
  </si>
  <si>
    <t>A young woman in a red dress with gold detailing is mid-motion dance pose in an empty studio. She’s leaping forward with her arms outstretched and legs slightly bent. The floor is polished wood, reflecting light from large windows behind her. The windows are framed by dark wooden blinds and offer a view of a distant hillside under a cloudy sky. A white curtain hangs on the left side of the frame.</t>
  </si>
  <si>
    <t>00:00:00.53</t>
  </si>
  <si>
    <t>The image captures an aerial view of a campus nestled within a hilly landscape. A prominent, ornate bell tower with a red tiled roof dominates the foreground, featuring a balcony and decorative spire. Behind it is a large brick building with multiple windows. The surrounding area is covered in trees displaying vibrant autumn colors – reds, oranges, and yellows. Rolling hills are visible in the background, also showing fall foliage. A few buildings of varying sizes are scattered across the landscape. A road and some parked cars can be seen near the base of the bell tower. The sky is a clear blue with a slight gradient towards darker tones at the top.</t>
  </si>
  <si>
    <t>www.alfredstate.edu</t>
  </si>
  <si>
    <t>00:00:02.66</t>
  </si>
  <si>
    <t>A man wearing a dark blue welding jacket and yellow gloves is leaning over a metal sheet while welding. He’s wearing a full face welding helmet with a visible gauge. Behind him is a large, black ventilation hood. To his left is a silver pipe and various tools. The background is a dark red wall with some blurred equipment visible.</t>
  </si>
  <si>
    <t>A group of students, including cheerleaders and football players, are gathered on a green turf field. A large banner reading “LET’S GO PIONEERS” is being held aloft by two individuals. An American flag is also visible nearby. Several other students in blue and white uniforms stand behind them. The background includes trees, a building with a blue roof, streetlights, and an overcast sky.</t>
  </si>
  <si>
    <t>Three people are gathered around a white examination table where a small, gray and black cat is lying down. One woman with dark braids wearing a purple uniform and a blue protective vest is assisting in positioning the cat. A woman in a white coat and glasses is examining the animal. Another young woman with blonde hair pulled back into a ponytail wears a purple uniform and is also helping to hold the cat. Behind them, there’s a large X-ray machine visible, along with a small cabinet on the wall. The room appears to be a veterinary clinic or examination area.</t>
  </si>
  <si>
    <t>A young woman with reddish-brown hair wearing a gray hoodie with purple lettering is holding a Canon video camera. The camera is mounted on a tripod and pointed towards a dark gray couch in the foreground. Behind her, another person is operating a second camera on a tripod. A blurred figure of a third person can be seen partially visible in the background. The setting appears to be an indoor space with windows providing natural light.</t>
  </si>
  <si>
    <t>Two people in white lab coats and surgical caps are working at a complex microscope setup. One man is looking over the equipment towards the right side of the image, while a woman is focused on manipulating something within the microscope. Both individuals wear purple gloves. The background shows a laboratory environment with stainless steel surfaces, a windowed wall, and various pieces of lab equipment including tubes and containers.</t>
  </si>
  <si>
    <t>A man in a dark blue jacket stands facing forward against a white wall with handwritten notes and equations. He is gesturing with his right hand. The whiteboard contains calculations including “HP(13)(L) = 17 HP” and “n=13”. Below this, there are further notations like "N1 = 17 koth", "HP rating: 45 HP”, and “Stand t=". A dark shadow is visible at the bottom of the image.</t>
  </si>
  <si>
    <t>A man in a white hard hat and gray hoodie is holding up a large solar panel. The panel has dark blue/purple cells arranged in rows. Behind him are several more solar panels mounted on a metal frame, angled upwards. Another person wearing a gray beanie stands further back, observing the installation. A building with a red roof is visible in the background to the right of the solar panels. The sky is overcast and gray.</t>
  </si>
  <si>
    <t>A young man with short brown hair and glasses wearing a dark blue shirt is operating an X-ray machine. He’s leaning over it, holding a control arm with both hands. The X-ray machine has a large viewing window and various tubes and cables attached to it. A yellow pad sits on the floor beneath the machine. Behind the man is a white wall and part of another piece of medical equipment. The background is dark gray.</t>
  </si>
  <si>
    <t>A young woman with dark hair wearing a black shirt and blue jeans is operating a large, silver surveying instrument on a yellow tripod. She’s looking through the device and appears to be adjusting it. A young man in a gray shirt, black cap, and gray pants is walking beside her, holding a water bottle. Behind them is a grassy area with trees and a hillside covered in autumn foliage. The background includes a paved walkway and some indistinct figures further away.</t>
  </si>
  <si>
    <t>A man with a dark beard and bald head wearing a black t-shirt is smiling broadly and gesturing with his hands towards the left side of the frame. He has a backpack on the floor behind him. A young woman in a maroon and red athletic jacket and shorts is laughing and looking at the man, her arms slightly outstretched as she walks to the right. Behind her is a white wall with a small light fixture mounted on it. To the left of the woman is a dark gray cabinet with various items on top of it, including what appears to be a green bag. A blue chair sits partially visible in the lower right corner of the frame. The background is mostly black.</t>
  </si>
  <si>
    <t>"Teaching, Classroom, Training", Fine arts</t>
  </si>
  <si>
    <t>A large group of graduates in black gowns and caps are standing together outdoors under an overcast sky. Several graduation caps are being thrown into the air, creating a sense of celebration. Some graduates are facing forward, while others are turned away from the camera, including one with curly brown hair wearing a yellow lanyard around his neck. In the background, there is a grassy hill, some trees, and stadium lights visible.</t>
  </si>
  <si>
    <t>A classroom setting with several students seated at tables covered in laptops and papers. A projector is visible above the students, displaying a white screen with text that reads “Report for Logitech Control.” An instructor stands near the projector, facing the class. Some students are looking towards the screen while others face away. There’s a gray wall to the right of the projection area, with an electrical outlet and a red fire alarm pull station. A few architectural drawings are spread out on one of the tables.</t>
  </si>
  <si>
    <t>00:00:01.66</t>
  </si>
  <si>
    <t>Three young adults are standing outdoors in front of a brick building. A woman with long brown hair and wearing a pink sweatshirt is laughing while looking at another person. That person, a Black woman with dark sunglasses and purple braids, holds a book open in her hands. The third person, a man with headphones on and wearing a black jacket and backpack, is speaking to the woman with the book. Behind them are trees with fall foliage and a grassy lawn. The building has several windows and appears to be a multi-story structure.</t>
  </si>
  <si>
    <t>A volleyball game in progress. A player wearing a green uniform is reaching up towards the ball at the net. Several other players in purple uniforms are positioned on the court, some jumping and extending their arms toward the ball. The background shows wooden bleachers and a blue wall with “NCAA” lettering. There’s a volleyball net visible across the frame.</t>
  </si>
  <si>
    <t>A young woman with blonde hair pulled back in a ponytail is intently looking through the eyepiece of an Olympus CX23 microscope. She’s wearing a white sweatshirt and has a sheet of paper in front of her, partially visible. Behind her are several other students, their backs to the camera, also observing the microscope. The background includes a window with greenery outside and a dark wall. An Olympus logo is printed on the microscope itself.</t>
  </si>
  <si>
    <t>Two young women are seated at a table in what appears to be an office setting. One woman is wearing a pink hoodie and pointing at something on a tablet displayed on the table. The other woman, with long blonde hair, is looking over her shoulder at the tablet, also smiling. A white mug with a blue stripe sits next to the tablet. A tote bag with a floral pattern rests on the table beside the woman’s purse. Behind them is a plain gray wall with an electrical outlet visible.</t>
  </si>
  <si>
    <t>www.allegheny.edu</t>
  </si>
  <si>
    <t>A young Black man with dreadlocks and wearing a gray hoodie featuring a blue and gold logo is intently focused on soldering wires on a circuit board. He has a slight smile and is looking down at his work. Behind him, a woman with dark hair is also working on a similar project, holding a small screwdriver and looking towards the man with a pleasant expression. The background shows a blurred view of a classroom or workshop setting with windows providing natural light. A black bag rests on the floor near the woman.</t>
  </si>
  <si>
    <t>A large, historic building with multiple stories and a prominent central tower dominates the frame. The building is constructed of light-colored stone and has a steeply pitched gray roof. It features numerous windows arranged in symmetrical patterns. A small portico extends from one side. Below the building sits a well-maintained lawn leading towards another smaller building on the right, also appearing to be an older structure with similar architectural details. The background is filled with rolling hills covered in trees and vegetation under a bright blue sky.</t>
  </si>
  <si>
    <t>Two young women are standing in shallow water next to a riverbank. One woman is wearing a purple fleece jacket and brown waders over jeans, holding a small fish with tweezers and looking at it. She has dark hair pulled back and is wearing a watch. The other woman is wearing a gray shirt under a brown wader vest and is holding a white plastic container with a lid and a clear bottle. Behind them are trees and foliage, suggesting a natural outdoor setting. A cloudy sky is visible in the background.</t>
  </si>
  <si>
    <t>A large crowd of people wearing predominantly yellow t-shirts and sweatshirts are packed into tiered seating within an indoor arena. Many individuals are raising their arms in excitement, some holding small water guns. A large “G” logo is visible on a banner at the top of the arena wall. Some fans are wearing hats or beanies, and several have facial hair. The background is dark, suggesting a low-light environment.</t>
  </si>
  <si>
    <t>A young man with light blonde hair and blue glasses is smiling broadly while holding a wooden staff in both hands. He’s wearing a green t-shirt and has a backpack on. Behind him, several other people are visible in a wooded area with lush green trees and foliage. A woman's shoulder and part of her back are partially visible to the left of the man. The background is blurred, suggesting depth of field.</t>
  </si>
  <si>
    <t>A group of six young adults in graduation gowns and caps are smiling for a photograph outdoors. They are clustered closely together, with one holding up a diploma. Behind them is a blurred background showing buildings, trees, and what appears to be a sunny sky. A few other graduates can be seen partially visible in the distance, wearing similar attire.</t>
  </si>
  <si>
    <t>00:00:05.80</t>
  </si>
  <si>
    <t>A young woman with shoulder-length brown hair wearing a dark blue shirt with a graphic on it is sitting at a desk and looking down at something in her hands. She appears to be engaged in conversation, as there's another person partially visible behind her, facing away from the camera. Behind her is a wall covered with bulletin boards displaying various notices and posters. To the left of the woman is a black printer and a small pink object on the desk. A dark gray computer monitor is also visible to the left. The background includes several filing cabinets and other office equipment.</t>
  </si>
  <si>
    <t>www.alvernia.edu</t>
  </si>
  <si>
    <t>A large bronze statue of a wolf dominates the frame. The wolf is depicted in profile, facing slightly to the left, with its head raised and eyes looking upwards. It has thick fur around its face and neck. Behind the statue is a building with red brick and several windows. The sky is bright blue and clear.</t>
  </si>
  <si>
    <t>A large, brick building dominates the frame, painted in shades of reddish-brown. The word “ALVERNIA” is prominently displayed vertically along one side of the building, followed by “UNIVERSITY.” A red banner stretches across the upper portion of the facade, reading “Albion R. Pool School of Engineering.” Below this banner is a sign indicating the John R. Post Center and its function as an engineering collaboration zone. A green light pole stands near the entrance. To the right of the building are glimpses of other buildings with red brick facades under a cloudy sky.</t>
  </si>
  <si>
    <t>Two men are standing beside a large orange 3D printer. One man, wearing a white shirt and glasses with a red tie, is gesturing towards the printer while looking at the other man. The second man, in a maroon shirt, is pointing to an open section of the printer’s housing, likely showing a printed object. A black and white copier sits on a table behind them, and a wall with some framed pictures is visible in the background.</t>
  </si>
  <si>
    <t>A large computer monitor dominates the frame, displaying a complex line graph in shades of blue and dark gray representing stock market data. The screen is filled with numerous windows and charts related to financial analysis. A man with dark hair and wearing a light-colored shirt is seated at the desk, actively typing on a keyboard connected to the monitor. Two other men are visible in the background, also seated at desks and looking towards the monitor. Outside of the window behind them, there’s a blurred view of a city street featuring buildings, including a Walmart sign, and a street-level sign for a restaurant. The overall lighting is dim, with the monitor providing the primary source of illumination.</t>
  </si>
  <si>
    <t>The image displays two computer monitors side-by-side. The left monitor shows a dark interface with lines of text and code displayed in a light yellow color. A hand is partially visible on the left, resting on the keyboard. The right monitor has a similar interface but with a lighter background and more prominent icons. Both screens are set against a black backdrop, with a red and blue stripe at the bottom of the right screen.</t>
  </si>
  <si>
    <t>A man with glasses and dark hair wearing a red and yellow gaming shirt is raising his hand in a wave gesture. He has headphones on. Behind him are several other people also wearing similar shirts, sitting at computer stations with monitors displaying video game footage. The lighting is dim, with pink accents along the walls. A woman with braided hair is visible in the background, also wearing a red and yellow shirt.</t>
  </si>
  <si>
    <t>Two large computer monitors are prominently displayed, positioned side-by-side. The left monitor features a screen displaying a complex audio mixing console with various knobs and sliders. A microphone is attached to the console. The right monitor shows a banner for BCTVorg, an organization logo, and text promoting the “Music Education and Appreciation in Boise County” association. Both monitors have a dark background with subtle lighting effects. Below the monitors, there’s a small table with some electronic equipment visible, including what appears to be a light panel.</t>
  </si>
  <si>
    <t>A woman with blonde hair and wearing a red shirt is looking directly at the camera with an open mouth and wide eyes, appearing excited. She is holding her hand up in front of a handheld video camera that is positioned close to her face, obscuring part of another person’s head. The other person has dark hair pulled back and is wearing headphones and glasses, partially visible behind the camera. The background is dark and out of focus.</t>
  </si>
  <si>
    <t>00:00:02.40</t>
  </si>
  <si>
    <t>A group of four students are seated at a table in a classroom setting. A large screen behind them displays a bar graph with numbers representing student enrollment figures: 30+, 75+, 10,000+, and 40+. The students appear to be engaged in a discussion or activity related to the material on the screen. One student is smiling at the camera, another is holding a book titled "Alternia," and the other two are focused on their respective papers and notebooks. A black laptop is visible on the table to the left of the first student. The walls of the classroom are a light gray color.</t>
  </si>
  <si>
    <t>A group of seven young adults are seated around a wooden picnic table outdoors. The table is covered in numerous plush white teddy bears. Several students are holding and posing with the bears. One student has a green tank top, another wears a purple bikini, one has a light blue shirt, and another has a dark purple top. A few of the students have backpacks on. In the background, there’s a brick building, trees, and other people walking in the distance.</t>
  </si>
  <si>
    <t>00:00:06.67</t>
  </si>
  <si>
    <t>The image is split into two distinct scenes. The left side shows a baseball game in progress with several players running across a green field under a cloudy sky. A stadium stands behind them with spectators visible in the seats. The right side depicts a group of young women, likely cheerleaders or dancers, celebrating on an indoor basketball court. They are wearing matching maroon and white uniforms with “A&amp;T” lettering on their shirts. Many of them are smiling and holding up medals. Some are sitting on the floor while others stand, one is in a wheelchair. A banner reading "A&amp;T" is visible behind them.</t>
  </si>
  <si>
    <t>Split screen, although I think both are athletics-associated.</t>
  </si>
  <si>
    <t>A man with gray hair and wearing a blue shirt sits in a wheelchair, holding a resistance band. A young man wearing a light blue polo shirt and a mask is assisting him by supporting the band. To his right stands a woman in a khaki uniform and a mask, gesturing with her hands as if encouraging or praising the man’s effort. The background features a curved wall painted in shades of pink and purple, and a glimpse of a table with some items on it.</t>
  </si>
  <si>
    <t>A young woman wearing a purple sweatshirt with a mushroom design and a black face mask is using a syringe in a lab setting. She’s wearing blue gloves. Behind her, there's a reflection showing a similar scene.
 In the right side of the image, three students are gathered around a large touchscreen display. One student, a young woman with blonde hair, is pointing at something on the screen. Another student, wearing a red polo shirt and black pants, is looking at the screen as well. A man in a gray sweater and glasses is also observing the screen. 
 The background of the right side shows a classroom with anatomical models of bones and muscles mounted on the wall, along with desks and chairs. There’s a light fixture visible above.</t>
  </si>
  <si>
    <t>Three young men are seated at a table with red chairs and built-in desks. One man is wearing a dark blue hoodie and looking towards the left, with a laptop on the desk in front of him. Another man is wearing an Under Armour jacket with “AU Football” printed on it and is smiling broadly. The third man is wearing glasses and a patterned shirt, also looking toward the left. A sign reading "No Smoking" is visible on the wall behind them. A window with blinds is partially visible in the background.</t>
  </si>
  <si>
    <t>A woman with long brown hair wearing a dark floral blouse and black pants is leaning in towards a young Asian woman who is smiling and looking at her. The younger woman is wearing a maroon Alvernia University hoodie. Behind them, there’s a white wall with a projector screen visible, and a blue painted wall.</t>
  </si>
  <si>
    <t>A young woman with long brown hair is holding up a bright yellow piece of trash, looking directly at the camera with a slight smile. Behind her, blurred in the background, is a street scene featuring a white van and buildings. To the right is a group of three people – a woman wearing a black t-shirt and jeans, and two men – collecting trash bags from a wall covered in graffiti. The wall has green foliage growing on it.</t>
  </si>
  <si>
    <t>Social responsibility, Student life</t>
  </si>
  <si>
    <t>A young person wearing a dark baseball cap and a green shirt with “Sort Your” printed on it is bending over in a garden bed filled with tomato plants. They are holding a small red tomato and appear to be harvesting or picking tomatoes from the vines. The tomato plants are lush and green, laden with ripe and unripe tomatoes. A wooden pergola structure provides partial shade above the garden. The background shows a bright sky and some distant foliage.</t>
  </si>
  <si>
    <t>Student life, Industry and work</t>
  </si>
  <si>
    <t>A group of four people are working at a table covered with various fresh vegetables and fruits. A large tent is behind them displaying a banner that reads "Bog Turtle Farm." There's a wooden barrel filled with leafy greens, another barrel with onions and tomatoes, and a basket containing oranges. One person is pouring vegetables from a bucket into a woven basket, while another is handing out produce to an older man wearing a blue hat. A younger man in a green shirt is standing behind the table, looking at the camera. In the background, there's a building with large windows and a metal bench.</t>
  </si>
  <si>
    <t>The image depicts an indoor setting, likely a chapel or auditorium, with a banner displaying “Alvernia University” in red and gold lettering. A group of people are gathered around a table. In the foreground, a young woman wearing a graduation gown and hood is being congratulated by two men in academic regalia – one in a dark green robe and another in a maroon robe. To the right, an older woman in a white habit is speaking into a microphone while holding up a framed portrait of a man with glasses. A book lies open on the table next to her. Behind them, there are other people partially visible, some wearing graduation gowns. The background features vertical blinds and a wooden wall.</t>
  </si>
  <si>
    <t>The image is split into two distinct scenes. The left side shows a large crowd of people immersed in purple foam under bright blue lights. Several individuals are silhouetted against the foam, and streetlights are visible in the background. The right side depicts a stage performance with three women dressed in traditional Middle Eastern attire – one wearing a white robe with red floral patterns, another in a dark green outfit, and the third in an elaborate, patterned brown and gold gown. They appear to be dancing or performing on a darkened stage with curtains visible behind them.</t>
  </si>
  <si>
    <t>A group of five young women are smiling broadly at the camera. They are all wearing white t-shirts and holding small bouquets of white flowers with a single red rose in each bouquet. Three of the women have dark hair, one has braids, and another has blonde hair. The background is blurred but appears to be an outdoor setting with some buildings visible.</t>
  </si>
  <si>
    <t>A group of six graduates in maroon and black graduation gowns are posed on a set of stone steps. One graduate is raising his arms in celebration, while another points upwards with one hand. A young woman is smiling broadly and waving her hand. Another graduate is holding her hat high, and two others are smiling and looking towards the camera. Behind them is a building facade with windows and signage visible.</t>
  </si>
  <si>
    <t>00:00:04.04</t>
  </si>
  <si>
    <t>A young woman with dark hair and wearing a red headband and a striped gray shirt stands facing a large, textured wall. The wall is a deep bronze color with raised lettering that reads “TO LEARN,” “TO LOVE,” and “TO SERVE” in capital letters. Light appears to be reflecting off the surface of the wall, creating highlights and shadows. The background is dark, suggesting a dimly lit space.</t>
  </si>
  <si>
    <t>Social responsibility, Brand mark, "University environment, Campus aesthetics"</t>
  </si>
  <si>
    <t>www.alverno.edu</t>
  </si>
  <si>
    <t>A young Asian woman with dark hair and wearing a white t-shirt over a gray cardigan is smiling directly at the camera. She is standing in an outdoor setting with several other people blurred in the background, including women with long hair and a man in blue. Behind them is a building with a glass facade and trees. The ground is covered in greenery, including grasses and small plants.</t>
  </si>
  <si>
    <t>Two people are inside a greenhouse examining plants. An older woman with short gray hair wearing a red shirt and blue gloves is looking at a plant in her left hand. A younger woman with purple-dyed hair, also wearing a gray shirt and blue gloves, is holding a different plant up to examine it. Several large, dark green leafy plants resembling kale or collard greens are visible throughout the frame, growing in rows within the greenhouse. The greenhouse structure has a white plastic roof and black support beams. A small flower can be seen on the right side of the image.</t>
  </si>
  <si>
    <t>Four young women are seated around a wooden table in an indoor setting. They appear to be engaged in conversation, with three of them holding laptops and one holding a red notebook. The background is a modern building interior featuring light-colored stone walls and a decorative metal railing. A framed artwork hangs on the wall behind the group. The lighting is bright and even, casting soft shadows.</t>
  </si>
  <si>
    <t>Three people are gathered around a hospital bed. One woman in a red uniform is kneeling beside the patient, assisting with something near their hand. A woman in a white lab coat is leaning over the patient, likely examining them or providing care. Another person, also in a white lab coat and wearing a red arm band, stands behind the bed, looking at equipment on a rolling cart. The bed is covered in a white sheet, and medical equipment including IV bags, monitors, and a blood pressure cuff are visible. A wall with a light fixture and a window can be seen in the background.</t>
  </si>
  <si>
    <t>A young Black woman with dark hair and smiling stands in a field of tall grasses and plants. She is wearing a gray long-sleeved shirt with “Alfred University” printed on it. In her hands, she holds a large butternut squash. Behind her, to the left, is a yellow tractor with a man operating it. Another person is visible inside the tractor cab. The sky is blue with scattered white clouds. A few trees are silhouetted in the background.</t>
  </si>
  <si>
    <t>A young woman with blonde hair and wearing a teal sweater and gray pants is seated on the left side of the frame, smiling and holding a set of maracas. She has her hands raised in a gesture of playing or demonstrating. A young man with dark hair and wearing a blue sweater is seated to her right, wearing black headphones and looking towards the maracas. Behind them are various musical instruments including a guitar, a keyboard, and a bellows accordion. The background is dark and appears to be a music room.</t>
  </si>
  <si>
    <t>Three women are seated at a lab table in a brightly lit classroom setting. One woman, wearing a purple shirt, is holding up a small, colorful model of DNA and gesturing towards it while smiling at the other two women. The second woman, dressed in an orange sweater, is looking at the DNA model with interest. The third woman, wearing glasses and an orange sweater, is seated and appears to be taking notes or reviewing documents on the table. Behind them are wooden cabinets filled with glassware and equipment. A white wall extends behind the cabinets. In the lower left corner of the image, a close-up shows a detailed model of DNA.</t>
  </si>
  <si>
    <t>00:00:01.23</t>
  </si>
  <si>
    <t>Two young women are walking side-by-side outdoors. One is wearing a maroon t-shirt with “Oberlin College” printed on it and blue jeans. She has blonde hair, glasses, and is smiling broadly. The other woman wears a denim overall dress and a red shirt with a white logo. Her dark curly hair is styled upwards. Behind them are trees in autumn colors – reds, oranges, and yellows – and some tall grasses. A stone wall and building are visible in the background.</t>
  </si>
  <si>
    <t>www.american.edu</t>
  </si>
  <si>
    <t>A group of young women in blue t-shirts and denim shorts are gathered together, smiling broadly and appearing to be posing for a photograph. A large mascot resembling an eagle with a red and white American flag design is positioned among them, also looking at the camera. Several other students can be seen in the background, some walking on stairs and others standing near a building with a green facade. The scene appears to take place outdoors on a sunny day.</t>
  </si>
  <si>
    <t>A group of three young women are performing a dance routine on an outdoor stage. One woman is in the center, striking a pose with her arms raised and hands open. She wears a black top and shorts with “U” printed on them. To her left is another woman wearing a black shirt and dark shorts. The third woman stands behind them, also in a black top and shorts. Behind the stage are rose bushes, a white fence, and an arched building entrance with people visible inside. A streetlight and tree branches are also present in the background.</t>
  </si>
  <si>
    <t>A group of young adults, mostly students, are gathered outdoors in a grassy area under trees. Many have their hands raised and arms extended upwards, some holding signs with text on them. The people vary in ethnicity and clothing styles. Behind them is a brick building and several tall evergreen trees. A few individuals are partially visible in the background, looking towards the group.</t>
  </si>
  <si>
    <t>A large white banner dominates the frame, emblazoned with “CLASS OF 2027” in blue lettering and the word "ACCEPTANCE CHALLENGE" underneath. Several young people are gathered around it, signing their names with black markers. They are wearing blue t-shirts with a star logo on the left side of the shirts. Some individuals are partially visible in the background, wearing various casual clothing including shorts and sandals, and holding water bottles. A white table is positioned in front of the banner, with two small containers of pens placed on it. The lighting appears to be natural outdoor light.</t>
  </si>
  <si>
    <t>A grassy outdoor area is filled with students and tables. A young woman sits at a table covered in a black tablecloth, using a laptop. To her right is a table displaying an “ARC” sign and promotional materials. Several other tables are scattered around the lawn, each staffed by individuals wearing t-shirts. Many students are standing and talking, carrying backpacks. In the background, there’s a large building with multiple windows and columns. The sky is bright blue with some clouds.</t>
  </si>
  <si>
    <t>A man with dark hair and a light tan t-shirt is facing away from the camera. The t-shirt features a graphic depicting two runners in front of a mountain range with text reading “California State Championships Cross Country 2023.” A woman wearing a purple shirt and carrying a black backpack sits to his left, looking towards him. To his right, a young woman is smiling and looking at the camera. The background shows blurred figures on a train interior, including a person in red sitting further down the car. There’s a digital display screen visible in the background with text about priority seating for elderly passengers.</t>
  </si>
  <si>
    <t>A group of young women are seated on an orange boat, looking out at a body of water. In the background is the Lincoln Memorial and surrounding landscape under a partly cloudy blue sky. An American flag is visible on the right side of the boat. Several people stand along the edge of the boat, partially obscured by the frame. Some of the women are holding drinks or bags, and one appears to be taking a photograph with her phone.</t>
  </si>
  <si>
    <t>The image shows three young women sitting on the edge of an orange boat, looking out at a body of water. In the background is a view of the Washington Monument and a line of trees along the shoreline. The sky is blue with scattered clouds. A portion of a fence is visible on the left side of the frame.</t>
  </si>
  <si>
    <t>A dark, slightly blurry interior shot shows a red and blue metal structure with two cushioned seats. The structure is emblazoned with the United States Senate seal in a circular design. A partial view of a person’s arm and shoulder, clad in a gray coat, is visible on the right side of the frame, partially obscuring the background.</t>
  </si>
  <si>
    <t>Two young women are standing in front of a large white banner that is being blown by wind. One woman has blonde hair and is smiling while pointing at the banner. She’s wearing a dark blue cropped shirt, jeans, and sneakers. The other woman has dark hair pulled back into a bun and is wearing a red tank top and denim shorts. Behind them are stacks of white folded blankets or towels. To the left, there's a person standing behind a red barrier with a clipboard. A digital display board in the background shows numbers and text.</t>
  </si>
  <si>
    <t>A large blue and red mascot resembling an eagle stands in front of a stadium. The mascot has a white feathered head with yellow eyes and sunglasses, wearing a red shirt with “AMERICA” printed on it. It is holding its wings out slightly. Behind the mascot is a blurred view of Nationals Park, including seating, a scoreboard that reads "Champion Club," and signage for the Washington Nationals baseball team.</t>
  </si>
  <si>
    <t>Intercollegiate athletics, Brand mark</t>
  </si>
  <si>
    <t>A woman in a light-colored dress with her arm raised is waving at the camera. Behind her is a large, white mascot resembling an eagle wearing a red and white jersey. To the right of the mascot is another person partially visible wearing a blue baseball cap. In the background, there’s a stadium filled with people, including those in the stands and individuals near the field. A red rope barrier separates the foreground from the seating area. The Washington Nationals logo is visible on the upper portion of the stadium.</t>
  </si>
  <si>
    <t>A large, white mascot resembling an eagle with blue accents stands in the foreground, extending its wing towards a young boy who is reaching out to shake it. The mascot has a red and blue uniform. Behind them are several people: a man wearing glasses and a dark jacket, a woman holding a lanyard, and a group of people in red baseball jerseys and hats. In the background, there's a large stadium with rows of spectators seated, signage reading "NATS" prominently displayed on the stands, and a brick walkway leading towards the field.</t>
  </si>
  <si>
    <t>A man in a white shirt with “America” and “Nationals” printed on it is smiling and wearing a lanyard that reads "Pre-Game Field Access." He’s standing next to an eagle mascot costume, which has a yellow beak, blue eyes, and a blue body. The mascot is raising its right claw towards the man. Behind them is a large stadium with many seats filled and a baseball field visible. A barrier separates the foreground from the stadium seating.</t>
  </si>
  <si>
    <t>A group of young women are gathered closely together, raising their arms upwards in celebration. A large, dark brown trophy with multiple plaques is being held aloft by several of them. Most of the women have long blonde hair pulled back and are wearing gloves and athletic attire. The background is a blurred out view of trees and foliage against a dark sky.</t>
  </si>
  <si>
    <t>00:00:01.20</t>
  </si>
  <si>
    <t>Three young men are tightly embracing in celebration. They are wearing gray soccer jerseys with the number nine prominently displayed on one player’s chest and a school logo on the sleeves. The background shows a blurred view of a light-colored building, some trees, and a pale blue sky suggesting twilight or dusk.</t>
  </si>
  <si>
    <t>A group of young adults, primarily Black students, are singing in a choir. They wear blue robes with red and white trim around the neck. Several individuals are actively singing, with open mouths and expressive faces. One student is holding a microphone. The background is a dark reddish-brown wooden wall, suggesting a concert hall or auditorium setting.</t>
  </si>
  <si>
    <t>Two women are standing in front of a whiteboard filled with mathematical equations and text. One woman is wearing a pink shirt and has a heart drawn on her arm. The other woman is wearing a gray sweater and is writing on the board with a marker. Below them, partially obscured, is another person looking down at the scene. The whiteboard contains the equation "5 is a harm" followed by "7=2+2+5-1", and instructions to define a list of numbers and determine if it is solvable. The lighting appears dim and focused on the board and the women.</t>
  </si>
  <si>
    <t>A person with dark hair and wearing a gray jacket is writing on a white board. The board has two numbered steps written in black marker: "1. define a function" and "2. create a list." A second person, wearing a pink sweater and glasses, stands to the right of the whiteboard, looking towards the writer. Behind the whiteboard, through a glass door, is a hallway with red lighting and graffiti on the wall. The scene appears to be in an office or classroom setting.</t>
  </si>
  <si>
    <t>A large crowd of people wearing blue t-shirts are gathered on a grassy lawn. The people are densely packed together, forming a circular shape. A paved walkway runs through the center of the group. Trees and greenery surround the lawn. The image is taken from an aerial perspective, looking down at the scene.</t>
  </si>
  <si>
    <t>www.anderson.edu</t>
  </si>
  <si>
    <t>A young woman stands in a hallway with a backpack on, facing towards the camera. She is wearing a dark-colored sweatshirt with “ANDERSON UNIVERSITY” printed across the front. Above her head are several digital displays showing stock market information, including “COST,” “CISCO,” and “CSCO.” The walls of the hallway are a warm brown color, and there’s a red light illuminating part of the space. A sign reading "CINEMA" is visible on the right side of the frame.</t>
  </si>
  <si>
    <t>This is basically an interview of a student.. it</t>
  </si>
  <si>
    <t>A close-up shot of a young Black woman’s profile is shown. She has dark eyebrows and eyes that are slightly narrowed as if in thought or emotion. Her skin tone appears to be medium brown, with subtle shadows on her face. A small amount of blue eyeshadow is visible. The background is blurred and consists of warm orange and pink hues, partially obscured by green foliage. In the upper left corner, the Anderson University logo is displayed in a bright orange color against a dark gray background.</t>
  </si>
  <si>
    <t>A young Black woman stands in a brick corridor with tall pillars. She is wearing a black sweatshirt with “ANDERSON UNIVERSITY” printed on it and blue jeans. She has her arm around a small, white balloon. Behind her is a building with windows and a green shrub visible to the right. The background is mostly dark, suggesting an evening or low-light setting.</t>
  </si>
  <si>
    <t>00:00:02:66</t>
  </si>
  <si>
    <t>A young man wearing glasses and a white lab coat is working at a laboratory bench. He’s looking down at a test tube filled with blue liquid. Behind him are various beakers, tubes, and other scientific equipment. A faucet is visible on the left side of the frame. The background is dark, but there's a glimpse of what appears to be a wall or shelving unit. In the upper right corner, the text “ANDERSON UNIVERSITY” is displayed in orange lettering.</t>
  </si>
  <si>
    <t>A dimly lit stage with red spotlights illuminates two drummers performing. One drummer is wearing a black floral shirt and a Santa hat, intensely focused on playing his drums. He has his arm raised above his head striking a cymbal. Another drummer, partially visible in the background, wears a white outfit and a white Santa hat. A drum set is prominently displayed with sheet music resting on a stand to the right of the kit. The Anderson University logo is located at the bottom left corner of the image.</t>
  </si>
  <si>
    <t>Three young adults are sitting in red theater seats and laughing joyfully at something on screen. A woman with dark hair wearing a red shirt is smiling broadly and pointing upwards. A woman with brown hair, wearing a gray sweater, is also laughing hysterically with her eyes closed. A man with light skin and short brown hair is leaning forward, partially covering his face with his hand while laughing as well. Behind them are blurred figures of other people seated in the theater. The Anderson University logo is visible in the bottom left corner.</t>
  </si>
  <si>
    <t>The image depicts a concert scene at night. Silhouetted figures of people are visible in the foreground, with several raising their hands in excitement towards a stage bathed in purple and pink lighting. A band is performing on the stage, partially obscured by smoke or haze. The Anderson University logo is located in the top left corner of the image.</t>
  </si>
  <si>
    <t>A young man with dark hair and glasses wearing a gray hoodie with an orange logo and a white Adidas baseball cap is sitting at a wooden table. He’s focused on manipulating a set of blue jigsaw puzzle pieces, arranging them in his hands. The table has several completed puzzles scattered across it. Behind him are wooden framed windows, a small framed picture hanging on the wall, and a light switch. A logo for Anderson University is visible in the lower left corner of the image.</t>
  </si>
  <si>
    <t>A young man with light brown hair and glasses wearing a white Adidas hat and a black sweatshirt with a university logo is sitting at a wooden desk. He’s focused on folding a piece of paper, likely creating origami. A laptop sits to his right, and a small Anderson University banner is visible on the table in front of him. Behind him is a dark wall with a window and a door. The room has orange-toned walls and a computer monitor is partially visible in the background.</t>
  </si>
  <si>
    <t>A young man with light brown hair and glasses wearing a white Adidas hat and a black sweatshirt with a university logo is sitting at a wooden desk. He's focused on multi-sided dice. A laptop sits to his right, and a small Anderson University banner is visible on the table in front of him. Behind him is a dark wall with a window and a door. The room has orange-toned walls and a computer monitor is partially visible in the background.</t>
  </si>
  <si>
    <t>www.andrewcollege.edu</t>
  </si>
  <si>
    <t>A young woman in a dark blue and white uniform is applying something to the face of a realistic-looking mannequin lying on a hospital bed. The mannequin has a white sheet covering its lower body. Behind her, another person wearing a similar uniform is partially visible, looking towards the scene. A clear IV bag is attached to a stand beside the bed. The background consists of exposed brick walls and medical equipment, including what appears to be an oxygen tank.</t>
  </si>
  <si>
    <t>A close-up shot focuses on a wrist with a white wristwatch resting against a pale pink sheet. The sheet is rumpled and partially obscures the hand holding the watch. The background is dark and out of focus, suggesting a room setting. The watch face shows the time, but the specific numbers are not clearly visible due to the depth of field.</t>
  </si>
  <si>
    <t>Three students are seated at a wooden table in a library setting. A woman with long brown hair and wearing a blue shirt is looking down at an open book while holding a pen. Across from her, a young man with dark curly hair and wearing a gray hoodie is writing in a notebook. To his right, another woman with long braided black hair and wearing a blue shirt is using a laptop. Behind the table is a tall bookshelf filled with numerous books. A large television screen is visible on the left side of the frame. The lighting appears to be fluorescent overhead lights.</t>
  </si>
  <si>
    <t>A man with glasses and wearing a light blue t-shirt that reads "EAGLE" is standing next to a young man who is seated at a grand piano. The seated man has his back to the camera, holding sheet music in front of him and using his right hand to play the keys. The man beside him is gesturing with his left hand towards the seated man. Behind them is a brick wall painted red. A dark background fills most of the frame.</t>
  </si>
  <si>
    <t>Three young adults are walking across a grassy field towards a brick building with a white steeple. The woman on the left is wearing a pink sweatshirt and carrying a backpack. The woman in the middle is wearing a light blue shirt and has her hair pulled back. The man on the right is wearing a gray long-sleeved shirt and shorts, also carrying a red backpack. A cloudy sky is visible above, and there are trees and lampposts in the background.</t>
  </si>
  <si>
    <t>A young man with a black hoodie and a baseball cap is sitting at a wooden table in a library setting. He’s wearing red shorts and appears to be focused on writing or taking notes on a piece of paper. Two large computer monitors are positioned in front of him, along with keyboards and mice. Behind the table, there are tall bookshelves filled with books, and a doorway is visible in the background. The lighting is dim, casting shadows across the scene.</t>
  </si>
  <si>
    <t>A group of four young adults are seated around a blue plastic picnic table outdoors. One woman with long dark hair wearing a teal shirt is laughing and looking towards the right side of the frame. Another woman with a ponytail in a gray sweatshirt is leaning forward, her hand resting on the table. A man in a light blue shirt is sitting to her left, his head turned slightly toward the group. In the background, there’s a brick building with windows, some greenery, and what appears to be an air conditioning unit. The lighting suggests it's dusk or early evening.</t>
  </si>
  <si>
    <t>An aerial shot of a college campus under a cloudy sky. Several brick buildings are visible, including a large central building with multiple stories and a smaller, more ornate church-like structure in the foreground. A football field is located to the left, surrounded by trees. In the distance, there’s a water tower and other buildings that appear to be part of the campus. Cars are parked near the buildings. The overall scene has a slightly muted color palette with shadows cast across the landscape.</t>
  </si>
  <si>
    <t>A brick wall with "ANDREWS COLLEGE" endorned on it.</t>
  </si>
  <si>
    <t>A close-up shot focuses on a red basketball with the word “ROCK” printed on it. The ball is slightly out of focus and reflects light onto the polished wooden floor. Behind the ball, in the blurred background, are several people practicing basketball within a gymnasium. Fluorescent lights illuminate the space, casting reflections across the floor. The overall scene has a dark, moody feel with bright highlights from the lights and the basketball.</t>
  </si>
  <si>
    <t>A group of ten people are seated in a circle on folding chairs against a dark purple wall with several arched windows behind them. A woman stands at a small table to the left, pointing with her hand while gesturing towards the seated individuals. Most of the participants have papers in their laps and appear to be engaged in a discussion or rehearsal. Some wear masks. The lighting is dim, casting shadows and highlighting the faces of those present.</t>
  </si>
  <si>
    <t>A group of young adults are gathered outdoors on a grassy lawn. A young man is lying on his back with his legs in the air, seemingly participating in a game involving a pole and a ball. Several women stand around him, some holding balls or directing actions.  Behind them is a house with a light-colored exterior and a colorful awning. Some people are wearing Hawaiian shirts and leis. A few other individuals are standing further back on the lawn, observing the activity.</t>
  </si>
  <si>
    <t>www.anselm.edu</t>
  </si>
  <si>
    <t>A large, brick building dominates the frame, featuring multiple stories with evenly spaced windows. The building is red and has a symmetrical facade. In front of the building is a wide expanse of green grass leading up to a set of stone steps and a bronze statue positioned on a raised platform. A low wall surrounds the steps. The sky is dark and overcast.</t>
  </si>
  <si>
    <t>A large, red brick building dominates the center of the frame, featuring multiple stories with numerous windows and a steeply pitched roof. Below the main building is a grassy courtyard with a tennis court. Surrounding the campus are trees and rolling hills under a cloudy sky. A water tower is visible in the background on the left side of the image. To the right of the main building is another smaller, brick building. The overall scene appears to be taken from an aerial perspective, looking down onto the college campus.</t>
  </si>
  <si>
    <t>An aerial shot showcases a sprawling campus with several buildings nestled amongst mature trees and green lawns. A prominent red-roofed building with a distinctive turret dominates the foreground. Beyond it, other brick buildings are visible, some with gabled roofs and dormer windows. In the distance, a cityscape is faintly discernible through the treeline. The sky is overcast with scattered clouds. Flags are positioned on top of one of the buildings.</t>
  </si>
  <si>
    <t>An aerial shot shows a circular building with a domed roof and numerous windows dominating the center of the frame. The building is surrounded by lush green trees and lawns. To the left of the central building are several brick buildings, including what appears to be student housing. A parking lot is visible in front of these buildings. A smaller, rectangular building with a steeple is located on the right side of the image. The sky is dark and overcast.</t>
  </si>
  <si>
    <t>An aerial shot of a grassy quadrangle at a university campus. A circular red stone monument sits in the center, surrounded by a ring of benches. Four pathways radiate outwards from the circle, lined with trees displaying autumn foliage – some green, some yellow, and one vibrant red tree. Several people are walking along the paths. The background is dark, suggesting evening or night.</t>
  </si>
  <si>
    <t>00:00:13.76</t>
  </si>
  <si>
    <t>An aerial shot captures an expansive campus at dusk. The foreground features a lower, brick building with a flat roof and solar panels. Beyond it is a grassy area leading towards a larger, multi-building complex dominated by a large red brick structure with multiple towers and windows. Several other buildings of similar style are clustered around the central building. Trees in the background display vibrant autumn colors – reds, oranges, and yellows – lining the hills that rise into the distance. A pinkish-purple sky fills the upper portion of the frame, suggesting twilight or sunrise. Smoke is visible rising from one of the buildings.</t>
  </si>
  <si>
    <t>www.apexcvt.edu</t>
  </si>
  <si>
    <t>A close-up shot of a gray tabby cat’s face is shown, viewed from the side. The cat's eyes are focused intently towards something outside of the frame. Its fur appears textured and slightly blurred. Behind the cat, a window with white wooden slats is visible, revealing a blurry outdoor scene including greenery, a red building, and a bright light source on the right. The overall image has a soft focus and a dark background.</t>
  </si>
  <si>
    <t>Atmosphere, Other</t>
  </si>
  <si>
    <t>A tabby cat with green eyes sits perched on a circular, moss-colored cushion inside a window frame. The cat is looking slightly upwards and to the right, towards an out-of-focus outdoor scene featuring greenery and what appears to be a white structure. The window frame is painted white and has a decorative metal grill pattern. A small piece of gray string hangs from the bottom of the window. The lighting is soft and highlights the cat’s fur and the window frame.</t>
  </si>
  <si>
    <t>A gray tabby cat is positioned in profile, looking intently towards something outside of the frame through a window. The cat has green eyes and distinctive dark stripes on its fur. It’s leaning slightly forward with its head tilted upwards. Behind the cat is a white curtain partially visible. The background is mostly dark, illuminated by light streaming from the window, creating highlights on the curtain and part of the window frame. A portion of a metal railing or support structure is also visible beneath the cat.</t>
  </si>
  <si>
    <t>00:00:05.00</t>
  </si>
  <si>
    <t>A gray tabby cat with closed eyes sits perched on a green cushion against a white window frame. The window has a white lattice pattern and a large “M” is visible within the bars. Light streams in from outside, illuminating the cat’s face and casting shadows across the window. The background is dark and out of focus.</t>
  </si>
  <si>
    <t>A brown tabby cat with green eyes is looking upwards and slightly to the right. The cat has white markings on its chest and chin. It’s positioned in front of a blurred, light-colored window or curtain, with hints of outdoor daylight visible through it. The background is dark and out of focus.</t>
  </si>
  <si>
    <t>A gray tabby cat sits perched atop a green scratching post, looking intently out a white-framed window. The window has decorative metal bars. The background is dark and blurred, suggesting an outdoor scene. A small portion of a light-colored wall is visible on the right side of the frame.</t>
  </si>
  <si>
    <t>A gray tabby cat sits perched atop a green scratching post next to a white window. The cat is looking out at something outside the window, its head tilted slightly. A blurred view of greenery and trees can be seen through the window bars. To the right of the window is a white curtain that extends into shadow. The overall lighting is soft and muted, with a dark background.</t>
  </si>
  <si>
    <t>www.apsu.edu</t>
  </si>
  <si>
    <t>00:00:01.30</t>
  </si>
  <si>
    <t>A brick building with multiple windows and a gray roof dominates the right side of the frame. A fountain in the foreground sprays water upwards. Two people are jogging along a sidewalk adjacent to the fountain; one is wearing a black shirt and red shorts, and the other is wearing a dark-colored shirt and red shorts. Trees and benches line the walkway on either side of the fountain. A lamppost stands near the building’s entrance. The sky is light blue with some clouds.</t>
  </si>
  <si>
    <t>A student in a gray sweatshirt and blue gloves is performing a procedure on a mannequin with a simulated wound. The mannequin is lying on a bed, and a nurse wearing a white uniform and blue gloves is partially visible in the background to the left. A light fixture is mounted above the bed. The image has a slightly blurred or distorted effect, as if captured through a window.</t>
  </si>
  <si>
    <t>Two people are standing back-to-back in front of a large painting displayed on a wall. The painting features a dark blue and purple background with white clouds and what appear to be birds flying across it. Both individuals are wearing backpacks, jackets, and hats. One person is wearing jeans and a backpack, while the other is wearing light green pants and a black backpack. A small suitcase sits on the floor in front of them. The wall behind them is illuminated by spotlights, casting a bright white glow.</t>
  </si>
  <si>
    <t>A group of people are gathered around a woman in a red shirt with a white “P” logo on it. Behind them is a large black banner with the words "#BE BUSINESS" and "COV" in pink lettering, slightly angled. Several other individuals wearing red shirts are visible in the background, some standing and others partially obscured. A woman wearing a leopard-print coat stands to the left of the central figure. To the right, another person is wearing a light gray sweater. There’s a small table with what appears to be coffee cups on it in the lower right corner.</t>
  </si>
  <si>
    <t>A young man in a red and black plaid shirt and jeans is interacting with a large, white mascot costume resembling a magician—it has a top hat and a red cape. Several other people are visible in the background, including a woman in a light-colored dress, a man wearing sunglasses and a backpack, and another person partially obscured by a tree. The setting appears to be an outdoor campus area with trees and greenery in the distance.</t>
  </si>
  <si>
    <t>A group of young men in red t-shirts and shorts are gathered on a grassy football field. One man is jumping excitedly with his arms raised, while another man stands near him gesturing with his hands. A third man, wearing glasses, is looking towards the first man and appears to be speaking. In the background, there are more people in similar attire, some walking or standing further away. The sky is a dusky orange color, suggesting either sunrise or sunset. Trees line the edge of the field on the left side of the image.</t>
  </si>
  <si>
    <t>Two young women in red t-shirts are prominently featured in the foreground, laughing and jumping with their arms raised. Behind them is a large banner that reads "WELCOME TO THE FORT ON MOVE" with “ON MOVE” in larger letters. A large inflatable slide is visible to the right of the banner. Numerous other students wearing red shirts are scattered across a green field in the background, some walking and others standing. Trees line the horizon above the field.</t>
  </si>
  <si>
    <t>A young woman with dark hair and wearing a black jacket and jeans is smiling brightly at the camera in an ice rink. She’s standing on the ice near the edge of the rink. Behind her, another person wearing a gray hoodie and pants is walking towards the camera. In the background, several other people are skating across the ice, and there's signage that reads "The Penalty Box" and “KARENA” along the walls. The lighting appears to be artificial and bright, illuminating the ice surface.</t>
  </si>
  <si>
    <t>A pair of bright pink Converse sneakers are resting on a dark gray surface, with the feet and lower legs visible. Behind the shoes is a grassy lawn leading towards a brick building with a prominent entrance. In the distance, there’s a large circular design in red and white on the grass. The sky is overcast and slightly hazy.</t>
  </si>
  <si>
    <t>www.aquinas.edu</t>
  </si>
  <si>
    <t>A large banner reading "WELCOME HOME SAINTS!" hangs across the top of the image against a dark background. Below the banner are five students standing in front of a brick building with a maroon door. The students are wearing orange t-shirts and shorts, and they are all raising their fists in celebration or greeting. One student is smiling widely and pointing upwards, another is holding up her hands, one is flexing his arm, and the other two are gesturing with their hands.</t>
  </si>
  <si>
    <t>A young Black woman in a maroon and gold basketball uniform with the number “22” is center frame, smiling broadly and extending her arms outward as if welcoming someone. She’s surrounded by several other women wearing similar maroon uniforms, all appearing to be gathered around her. Behind them are blurred figures of more people, likely teammates or supporters. White arrows point in various directions from the woman, and a white “X” is drawn on the right side of the frame. The background is dark, suggesting an indoor basketball court with burgundy-colored bleachers visible at the top.</t>
  </si>
  <si>
    <t>A group of college students in light blue shirts and hats are performing with a marching band. They are positioned on an asphalt road next to a building with a red banner that reads “Quinn.” The students are playing various percussion instruments, including drums, cymbals, and possibly other smaller instruments. A large bass drum is prominently displayed on the left side of the frame. Behind them is dense green foliage suggesting trees and a wooded area.</t>
  </si>
  <si>
    <t>Intercollegiate athletics, Fine arts</t>
  </si>
  <si>
    <t>Two young men are smiling and interacting with a woman in front of a backdrop featuring Canadian flags. One man wears a gray sweatshirt with “Aquinas College” printed on it, while the other is wearing a light blue Adidas shirt and a black hat. They are handing out white plates filled with what appears to be food. A white starburst graphic is overlaid on the image.</t>
  </si>
  <si>
    <t>A group of young women in black graduation gowns and red sashes are seated along a wooden pew in a church. They are holding sheet music and looking down at it intently. Some are smiling slightly, while others appear more focused. Behind them, blurred figures of other students and adults can be seen in the background. Large stained-glass windows with colorful designs are visible on the walls behind the group. The lighting is dim, highlighting the women and the church architecture.</t>
  </si>
  <si>
    <t>I presume this is faith based.</t>
  </si>
  <si>
    <t>A large, multi-story building with red brick and green glass windows is centered in an oval white frame. The building sits within a dense forest of trees, with lush greenery covering the surrounding landscape. A road runs along the bottom edge of the image, and a small portion of a lighter colored building can be seen on the left side of the frame. The sky above is partially visible through gaps in the tree canopy.</t>
  </si>
  <si>
    <t>A young woman with blonde hair wearing black gloves and a lab coat is peering intently into a clear plastic container filled with a cloudy liquid. She’s holding a pipette and appears to be drawing fluid from it. A man in a plaid shirt is partially visible in the background, leaning over a similar container. White lines are overlaid on the image, creating a graphic effect.</t>
  </si>
  <si>
    <t>A man with dark hair and wearing a black jacket is pointing at something small in his hand towards two women. One woman wears a white mask and glasses and is looking at the object as well. The other woman, wearing a gray sweatshirt with a logo on it, has her head tilted down and appears to be observing. A microscope and lab equipment are visible on a black table between them. There are several chairs and plants in the background, and framed pictures hang on the wall behind the group.</t>
  </si>
  <si>
    <t>A young woman in a white t-shirt with “PROJECT UNITE” printed on it is holding a large bundle of dried grass. She wears pink running shoes and black gloves. The background shows a grassy lawn, a brick building, and several trees under a partly cloudy sky. White diagonal lines frame the image.</t>
  </si>
  <si>
    <t>A hand with light-colored skin and several fingers are holding a paintbrush loaded with white paint. The brush is applying the paint to a large charcoal gray drawing of a human head and shoulders, partially obscured by shadow. The artwork appears to be in progress on a wooden easel. Behind the easel, there’s a blurred view of other art supplies and a dark background.</t>
  </si>
  <si>
    <t>A young boy in a gray sweatshirt and black pants is holding up a drawing of a crown above his head. He’s standing next to a draped chair covered with a blue fabric. Behind him, a man in a green shirt is reading from papers, and another young man wearing a black shirt and watch is looking at the boy. In the background, there's an ornate church interior with columns, statues of religious figures, and a dark altar area. A priest in a white robe stands near the altar. The overall scene appears to be taking place during a ceremony or event within a church setting.</t>
  </si>
  <si>
    <t>The photograph depicts an elevated view of a college campus. A large, brick building with a prominent tower is centrally located and partially covered in ivy. The building has multiple stories and windows. Below it is a stone pathway leading to another building. Trees with vibrant autumn foliage – yellows, oranges, and greens – line the path and surround the buildings. The sky is overcast and light blue. A white border frames the image.</t>
  </si>
  <si>
    <t>www.arbor.edu</t>
  </si>
  <si>
    <t>A wide shot of a university campus under a bright blue sky. A circular drive leads towards a tall clock tower in the center of the frame. To the left are several buildings with brick facades and windows, while to the right is another building with a more modern design. Green lawns surround the buildings, and trees line the edges of the shot. There are signs reading "SPRING ARBOR UNIVERSITY" along the circular drive. A black fence runs along the bottom edge of the image.</t>
  </si>
  <si>
    <t>A large metal cross stands in the center of a circular stone bed filled with small pebbles. The cross is white and has a stylized eagle emblem at its top. A paved walkway surrounds the stone bed, leading towards a brick building with windows and a doorway. Lush green grass covers the lawn behind the building, and several mature trees are visible on either side of the walkway. The sky is bright blue with some scattered clouds.</t>
  </si>
  <si>
    <t>A brightly lit stage faces a large church interior. A band composed of several musicians is performing, with one singer raising her hands in song. Behind them is a screen displaying lyrics: “But I will heal in Jesus Christ His death and resurrection.” A prominent wooden cross hangs on the wall behind the stage. The walls are painted a deep purple color, illuminated by spotlights.  A piano sits to the left of the stage, and a small brick pillar stands to the right.  The overall scene appears to be a church service or musical performance.</t>
  </si>
  <si>
    <t>Fine arts, Social responsibility</t>
  </si>
  <si>
    <t xml:space="preserve">Group prayer again. </t>
  </si>
  <si>
    <t>Three young adults are sitting outdoors on a stone ledge. A young woman with dark hair is seated on the left, writing in a notebook. She’s wearing a white t-shirt and green skirt. Next to her is a blonde woman reading a book, also wearing a blue shirt with a logo. On the right sits a young man in a white polo shirt, looking down at his hands. Behind them are large, leafy trees creating dappled sunlight and shadows. A building is partially visible in the background.</t>
  </si>
  <si>
    <t>A young man with blonde hair and glasses wearing a green sweater is intently looking at a circuit board setup while another man in a gray plaid suit gestures towards it. Behind them are multiple computer monitors and electronic equipment, all set up on shelves. The background is dark, suggesting a laboratory or workshop setting.</t>
  </si>
  <si>
    <t>A woman with dark hair pulled back in a ponytail is leaning over a table assisting two students. One student has long, wavy brown hair and is wearing a striped shirt and glasses; another student has shorter, darker hair and is wearing a light pink shirt. They are both looking down at papers on the table, which appears to be covered with drawings and sketches. The woman is in a black top and jeans, gesturing with her hands as she speaks. Behind them is a green chalkboard filled with doodles and handwritten notes. To the right of the students is a small shelf holding various supplies like pens, a bottle of hand sanitizer, and a small plant. The background is a light brown wall.</t>
  </si>
  <si>
    <t>A wide-angle shot of a green campus courtyard under a bright blue sky. A large, mature tree with dense foliage dominates the center of the frame, casting a significant shadow on the grass below. To the left is a building with a brick facade and a small clock tower.  A pathway lined with dark pavers winds through the lawn towards another building in the distance. Several trees are scattered throughout the scene, and there's a signpost with a blue banner visible near the right edge of the image. The grass appears well-maintained and green.</t>
  </si>
  <si>
    <t>A group of graduates in dark blue gowns and black caps are gathered together outdoors during sunset. A man in a dark robe with red trim is handing a small plant or garland to a young woman wearing a graduation cap. Several other graduates stand behind her, also holding similar plants. The background features a brick building and trees silhouetted against the bright golden light of the setting sun.</t>
  </si>
  <si>
    <t>00:00:05.50</t>
  </si>
  <si>
    <t>A high-angle shot captures an aerial view of a college campus under a bright blue sky with scattered clouds. A prominent clock tower dominates the center of the image, featuring a brick base and a green glass upper section displaying large clocks. Below the tower is a network of walkways lined with lush green grass leading to several buildings. These buildings include a modern, dark gray structure on the left, and two red-brick buildings with multiple stories on the right. Trees are visible in the background, creating a forested backdrop. The overall scene conveys a sense of openness and tranquility.</t>
  </si>
  <si>
    <t>www.arcadia.edu</t>
  </si>
  <si>
    <t>00:00:03.76</t>
  </si>
  <si>
    <t>A young woman with dark hair and glasses is smiling broadly at the camera. She’s wearing a gray hoodie and a white necklace. Behind her is a blurred image of a building with multiple windows, bathed in an orange-yellow hue. The background is mostly black.</t>
  </si>
  <si>
    <t>A large, gray stone castle-like building dominates the center of the frame, set against a backdrop of trees in autumn colors – reds, oranges, and yellows. The castle has multiple towers with crenellations and arched windows. A smaller, modern building is visible to the left of the castle, surrounded by manicured lawns. A paved driveway leads up to the castle entrance. The sky above is blue with some scattered clouds. The overall impression is a high-angle shot taken from an airplane or drone, showcasing the campus within a wooded area.</t>
  </si>
  <si>
    <t>00:00:02.53</t>
  </si>
  <si>
    <t>A young woman with brown hair wearing a white lab coat and blue gloves is working at a laboratory bench. She’s focused on a small purple vial in her hands, examining it closely. Behind her are various pieces of scientific equipment including beakers, pipettes, and a printer. There's a cabinet filled with bottles and jars to the right. Large windows provide natural light, showing an outdoor view of trees and buildings outside. A box of supplies is visible on the left side of the frame.</t>
  </si>
  <si>
    <t>A baseball player in a white uniform with number 31 is swinging a bat mid-swing, captured in motion. He’s wearing a black hat and has red trim on his pants. A catcher in blue gear is positioned behind him at home plate, ready to receive the ball. Behind them are several spectators in maroon jerseys seated along a brick structure. The field is covered in dirt, and the background features more seating and a dark sky suggesting late afternoon lighting.</t>
  </si>
  <si>
    <t>A young woman with dark hair and brown eyes is looking down at an open book in her hands. She wears a white collared shirt and a dark skirt. The background shows a library filled with bookshelves, some of which are out of focus and colored red and brown. Light appears to be coming from the left side of the frame, casting shadows on the shelves and illuminating the woman's face.</t>
  </si>
  <si>
    <t>A man with glasses and a plaid shirt stands in front of a row of students seated at computer desks. He is holding a tablet and gesturing towards the screens. The students are looking down at their computers, some with headphones on. Several monitors are visible behind the students, along with printers and filing cabinets. An exit sign is located on the wall to the left. The room appears to be a classroom or lab with fluorescent lighting.</t>
  </si>
  <si>
    <t>Three performers stand on a brightly colored stage set against a dark background. The central figure is a woman with large pink and purple curly hair and wearing a polka-dotted pink jacket over a pink skirt. She’s gesturing emphatically while speaking. To her left stands a woman in a blue wig, wearing an orange dress and glasses. A third performer, with a bright blue wig and orange clothing, sits at a small table on the right side of the stage. Behind them are stylized building facades painted in various colors – purple, yellow, green, and orange – creating a whimsical architectural backdrop. Small tables and stools are positioned around the set.</t>
  </si>
  <si>
    <t>A young man with dark hair and skin is smiling broadly at the camera. He’s wearing a gray V-neck t-shirt. His arms are crossed in front of his chest. The background is blurred, showing hints of lights and architectural elements in shades of blue and pink. A bright pink light streak appears on the right side of the image.</t>
  </si>
  <si>
    <t>A young man with dark hair and glasses wearing a light brown shirt and denim jacket is pointing at a large white canvas propped against a wall. He’s turned slightly towards the camera, looking intently at the canvas. Behind him, there's a cluttered art studio setting with various pieces of equipment including a blue tarp, a printer, and a television mounted on the wall. In the background, partially visible, are other students and artwork.</t>
  </si>
  <si>
    <t>00:00:01.62</t>
  </si>
  <si>
    <t>A young woman with blonde hair stands at a dark brown podium speaking into a microphone. She is wearing a light tan blazer over a white shirt and appears to be gesturing with her hands. Behind her is a wall covered in ornate, patterned wallpaper. In the foreground, blurred figures of other people are seated, some facing forward and others turned away. A gold chair frame is visible at the bottom of the image. The lighting is focused on the speaker and podium, creating a dark background.</t>
  </si>
  <si>
    <t>Management, "Teaching, Classroom, Training"</t>
  </si>
  <si>
    <t>www.artcenter.edu</t>
  </si>
  <si>
    <t>A dark metal bridge spans a deep ravine filled with dense green trees and foliage. The bridge is elevated and appears to be made of steel beams. The surrounding landscape consists of rolling hills covered in more trees, and a clear blue sky is visible at the top of the frame. Light filters through the trees, creating dappled shadows on the ground below.</t>
  </si>
  <si>
    <t>00:00:03.11</t>
  </si>
  <si>
    <t>A wide-angle shot depicts an elevated walkway and building exterior. The walkway is constructed with white metal supports and a glass floor section. A concrete building rises behind it, featuring textured walls and large windows. Several people are walking on the walkway, wearing casual clothing in various colors including green and black. The sky is bright blue with some clouds visible at the top of the frame. There's a hint of another building or structure in the background to the right.</t>
  </si>
  <si>
    <t>00:00:02.11</t>
  </si>
  <si>
    <t>A man wearing a white headband and a pink face mask is spraying a light orange-brown automotive model with an airbrush. The model is positioned on a gray surface, likely a workbench. Behind the man, there’s a plain, light gray wall. The lighting appears to be coming from above and slightly in front of the subject.</t>
  </si>
  <si>
    <t>"Teaching, Classroom, Training", Industry and work</t>
  </si>
  <si>
    <t>A hand with a paintbrush is applying paint to an easel holding a partially completed painting. The painting depicts a large, fluffy animal, likely a cat or dog, rendered in shades of pink, green, and blue. The background is dark, and only the upper portion of a person’s arm wearing a dark sweater is visible.</t>
  </si>
  <si>
    <t>A person wearing white gloves is carefully placing a letter “S” into a metal printing block. The machine itself is large and industrial-looking, with multiple gears, rollers, and a red ink roller visible. Other letters are arranged in rows within the machine. The background is dark, suggesting a studio or workshop setting.</t>
  </si>
  <si>
    <t>A hand with dark skin is holding a pencil and lightly shading a watercolor sketch of a shoe design. The sketch depicts a high-heeled shoe in shades of orange, yellow, and purple. Beside the sketch are several color swatches in various hues of red, pink, brown, and green. A wooden table surface is visible beneath the paper, with some scattered pencils and colored markers. The background is dark and out of focus.</t>
  </si>
  <si>
    <t>Fine arts, Industry and work</t>
  </si>
  <si>
    <t>A young woman with red hair wearing a light blue dress and dark shoes is standing in front of a white backdrop holding an acoustic guitar. She appears to be performing or posing for a video shoot. Behind her are several people, including a man in a striped shirt sitting on a wheeled stool operating a camera, another man adjusting lights, and a woman in olive green pants and a jacket looking at the performer. A man wearing a yellow beanie is partially visible in the background. The scene is brightly lit with studio lights.</t>
  </si>
  <si>
    <t>www.asbury.edu</t>
  </si>
  <si>
    <t>A woman with reddish-brown hair wearing a yellow life vest over a red shirt and black pants is paddling a wooden canoe on a river. She’s focused intently on her paddle, which is angled downwards into the water. The canoe is gray and weathered. Behind her are steep, green hillsides covered in trees. Sunlight filters through the trees, creating dappled light on the water and the woman's face.</t>
  </si>
  <si>
    <t>A student wearing a blue bracelet and gray sweatshirt is using a blue pipette to transfer liquid from a clear tube into two small amber-colored vials. The vials are sitting on top of a blue foam pad. A blurred background shows part of a lab bench with papers and other equipment visible.</t>
  </si>
  <si>
    <t>A young woman wearing a dark helmet and a black shirt with a logo is smiling and leaning towards a brown horse. The horse’s head is close to her shoulder. Behind them are other horses in a grassy field, blurred out of focus.</t>
  </si>
  <si>
    <t>A large professional camera, an ARRI ALEXA, is positioned on a tripod and supported by a fluid head. A person wearing a green shirt is adjusting controls on the side of the camera. Another person in a black t-shirt is operating a smaller monitor attached to the camera. The background shows a room with light gray walls, a ceiling with exposed beams, and a partially visible couch. There's a white sheet draped over part of the furniture. A clapboard is visible on the tripod leg.</t>
  </si>
  <si>
    <t>00:00:03.06</t>
  </si>
  <si>
    <t>A man in a black long-sleeved shirt and shorts with a logo on his chest is leaping forward across a grassy field. He’s pointing upwards with one hand. Behind him are three other people, two running and one standing still, also wearing athletic clothing. A soccer goal is visible in the background to the left of the man. The sky is a warm orange color, suggesting either sunrise or sunset, with a bright sun shining directly behind the leaping figure.</t>
  </si>
  <si>
    <t>Student life, Intercollegiate athletics</t>
  </si>
  <si>
    <t>www.asburyseminary.edu</t>
  </si>
  <si>
    <t>The photograph depicts the front facade of a stately brick building. The building has a symmetrical design with a prominent white pediment above a central entrance flanked by two large columns. “ASBURY THEOLOGICAL SEMINARY” is inscribed on the pediment in dark lettering. Rows of windows are visible along the sides of the building, and a small tree stands to the right. The roof is covered in gray shingles. The sky is a dusky orange color suggesting either sunrise or sunset.</t>
  </si>
  <si>
    <t>A black and white photograph depicts two elderly men standing outdoors in front of a small, brick building. The man on the left is wearing a dark suit, a hat, and appears to be holding a cane. He has a stern expression. The man on the right is dressed in a long, light-colored dress or robe and has a more relaxed posture. Both men are standing on a dirt surface with some small rocks visible. The building behind them has a simple doorway and a dark roofline.</t>
  </si>
  <si>
    <t>Interesting that this is the first historical clip I've seen in this data set.</t>
  </si>
  <si>
    <t>The image is an aerial shot of a campus scene at dusk or dawn. A large pair of spectacles overlays the entire frame, with the lenses appearing as eyes looking down. The top portion of the image shows a white church steeple and bell tower illuminated by golden light. Below the steeple, a grassy quadrangle is visible, featuring buildings with dark roofs and windows. Trees are scattered throughout the scene, casting long shadows. The overall tone is warm and slightly hazy due to the lighting conditions.</t>
  </si>
  <si>
    <t>A bronze statue of a man in a long coat and breeches stands prominently in the foreground. He is holding an open book with both hands raised above his head as if gesturing excitedly. Behind him are lush green bushes, a brick building with windows on its upper floors, and several trees casting shadows across a stone pathway. A lamppost is visible to the left of the statue. The background is slightly blurred, suggesting depth of field.</t>
  </si>
  <si>
    <t>The image displays a close-up view of an open, aged book. The pages are yellowed and have a slightly textured appearance. Text in both English and Greek is visible on the pages, with the Greek text appearing more faded and stylized. A dark, blurred background suggests a dimly lit room or setting. The focus is primarily on the text within the book, creating a shallow depth of field effect.</t>
  </si>
  <si>
    <t>A group of four students are seated at a table in a classroom setting. A young man with red hair is looking down and slightly towards the left side of the frame. Next to him is a woman with long, curly blonde hair who is gazing off into the distance with a thoughtful expression. To her right is another student wearing a floral patterned shirt and looking to the right. In the background, partially obscured by a man in a blue baseball cap holding a brochure, is a young Black woman wearing glasses and a maroon top, also looking downward. A black purse sits on the table between the red-haired man and the woman with blonde hair. The classroom wall behind them appears plain white.</t>
  </si>
  <si>
    <t>A middle-aged man with graying hair and glasses stands in front of a white screen displaying text. He is wearing a gray tweed blazer over a light blue shirt and dark pants. His hands are raised, palms facing forward, as if gesturing while speaking. The screen shows bullet points outlining concepts related to “Society,” including forming groups and establishing rules. A faint reflection of what appears to be a window or doorway can be seen in the lower left corner of the image.</t>
  </si>
  <si>
    <t>A group of college students are seated at a table in a classroom setting. A young man with blonde hair and a blue shirt is looking towards the camera on the left side of the frame. Next to him, a woman with red hair wearing a gray sweater is smiling brightly and holding a coffee cup. She has a laptop open in front of her with a sticker visible on the screen. Another student, a young Asian woman, is sitting further back, also looking towards the camera, with a laptop (HP) open in front of her. In the background, blurred figures of other students are partially visible, and a whiteboard can be seen at the top of the frame.</t>
  </si>
  <si>
    <t>A group of four people are seated around a dark brown wooden table in what appears to be a meeting room. A man with Asian features and glasses is speaking, gesturing with his hands. He wears a blue patterned shirt. To his right sits a Black man wearing a gray sweater and looking towards the camera. Another person, a woman with blonde hair and glasses, is partially visible on the right side of the frame, looking down at a tablet. A laptop is open in front of the Black man, along with some papers. There’s a blue travel mug and a silver metal container on the table. Behind the table are dark wood paneling and a door with a brass handle.</t>
  </si>
  <si>
    <t>Two young women are sitting side-by-side on a black metal park bench in a grassy area. One woman is wearing a blue dress and has a backpack on the ground beside her. The other woman is wearing a light green sweater and has a small bag and notepad on the bench with her. Behind them is a brick building with several windows, some of which have crosses above them. Trees line the edge of the lawn, and in the distance are more buildings and what appears to be a road. The sky is overcast.</t>
  </si>
  <si>
    <t>The photograph depicts an aerial view of a college campus. Several brick buildings with dark roofs are clustered together, surrounded by lush green trees and foliage. A large, white building with a dome is visible in the background. A smaller, flat-roofed building sits closer to the foreground. The sky is a dusky orange color, suggesting either sunrise or sunset. There’s a road winding through the campus grounds, and some greenery extends beyond the buildings into the distance.</t>
  </si>
  <si>
    <t>Three people are standing in a gymnasium. A woman with blonde hair wearing a gray shirt and black leggings is looking towards the left. A woman in a dark blue t-shirt and black leggings is performing a lunging motion, her arms extended forward. To her right, a man in a red shorts and a gray t-shirt is reaching out his hand. The background consists of a white wall with a few electrical outlets and a volleyball net dividing the space.</t>
  </si>
  <si>
    <t>A large indoor gymnasium floor with a volleyball court in the center. The court is marked with red, blue, and yellow lines. Several people are playing volleyball; one person appears to be spiking the ball. There’s also a basketball hoop on the left side of the frame. A badminton net is visible in the upper right corner.  The walls are white with a gray stripe near the floor. Some individuals are standing along the perimeter, watching the game. The lighting is bright and even across the space.</t>
  </si>
  <si>
    <t>A group of people are running in a street race. They are wearing blue shirts with numbers on them and some have headbands. Several runners are captured mid-stride, showing movement and exertion. Behind the runners is a brick building with columns and windows, likely part of a university campus. Trees line the street on either side, and the sky appears to be overcast. A few spectators are visible in the background watching the race.</t>
  </si>
  <si>
    <t>A dimly lit indoor gym space with gray cinder block walls and large windows. A man in a black shirt and dark pants is standing on the left, observing a woman performing a squat. The woman is wearing athletic attire and is mid-squat position. To her right, another man in a gray t-shirt and shorts is demonstrating a movement, possibly punching or swinging with a weight. Several rows of weight machines and benches are visible along the back wall. A small table with red items sits to the right of the second man. The floor is covered in rubber mats.</t>
  </si>
  <si>
    <t>A brick building with a prominent steeple dominates the frame. The building is red and has multiple windows arranged in an arched pattern on its upper level. A small white spire tops the steeple. Sunlight streams through the steeple, creating a bright beam that extends across the image. To the left of the building are some bushes and greenery, and to the right, there’s another building with a covered walkway. The sky is a pale orange color, suggesting either sunrise or sunset. Trees are visible on both sides of the building, partially obscuring the background.</t>
  </si>
  <si>
    <t>A man in a dark blue suit and yellow tie stands at a pulpit with his arms outstretched, appearing to sing or speak passionately. He is positioned slightly to the left of the frame. Behind him is a grand piano with sheet music on a stand. A woman in a gray suit sits at the piano, facing away from the camera, with her head turned towards the man. The background consists of tall windows and light-colored walls, suggesting an interior space like a chapel or auditorium.</t>
  </si>
  <si>
    <t>A group of approximately twenty people are gathered in a church setting, singing together. They are standing behind microphones and holding sheet music stands. The singers vary in age and appearance, wearing casual clothing like sweaters, jackets, and blouses. A large stained-glass window with blue and yellow colors is visible in the background. Some individuals are looking directly at the camera while others are focused on singing. In the lower left corner of the image, a portion of a wooden pew and a person’s face can be seen.</t>
  </si>
  <si>
    <t>A man in a gray suit is holding a plate with several pieces of unleavened bread. The bread appears to be being placed on another piece of bread on the plate. To the right of the plate are a burgundy-colored chalice and a smaller, ornate golden cup, both resting on white cloths draped over a teal tablecloth. A blurred background suggests a church setting.</t>
  </si>
  <si>
    <t>A man in a black t-shirt and dark jeans is presenting a cup filled with liquid to a woman wearing a purple sweater and a long skirt. Behind them are several light brown upholstered chairs arranged in rows, and a stained glass window depicting a stylized flame. To the right of the frame is an exit sign illuminated in red. The background is dimly lit, suggesting a church or chapel setting. A small table sits between the two figures, covered with a blue tablecloth.</t>
  </si>
  <si>
    <t>Two people are working in a raised garden bed. A man wearing a blue shirt and khaki shorts is holding a hose and spraying water onto the plants. A woman in a yellow sweater is walking towards him, looking at the plants. The garden beds are filled with dark soil and small seedlings. Behind the garden beds is a fence and a grassy field with trees visible in the distance under a cloudy sky.</t>
  </si>
  <si>
    <t>A dark metal steeple with a cross atop it dominates the foreground, positioned slightly off-center. The steeple is set against a backdrop of a large campus spread out below. A sprawling residential area and buildings are visible in the middle ground, surrounded by rolling mountains under a dusky sky. The sky transitions from a deep blue at the top to a lighter gray near the horizon, suggesting either sunrise or sunset. Several cars are parked in a lot adjacent to the campus buildings. Snow is scattered on the roof of the steeple.</t>
  </si>
  <si>
    <t>A dark blue wall dominates the frame, featuring a large logo for Asbury Theological Seminary – a shield with an open book and the words “Asbury theological seminary” in red lettering. Three gray armchairs are arranged in front of the wall, on a textured beige carpet. To the right of the chairs is a small table with a blue tray holding a few items, including a coffee cup and what appears to be a notebook. A hallway extends into the distance, with a doorway visible on the right side containing a light fixture and a sign reading “Carr”. Above the doorway is a fluorescent light strip. The wall itself has subtle texture and a slight gradient effect.</t>
  </si>
  <si>
    <t>A woman in a purple scrub top and lanyard stands facing a large screen displaying a video call. The screen shows four other individuals: a man with dark hair wearing glasses, a woman in scrubs, a man in a white shirt, and another woman in a blue shirt. All four are partially visible within the video call window. Behind the main subject is a gray wall with a whiteboard attached to it. Cables and equipment are visible on a small table to the right of the woman.</t>
  </si>
  <si>
    <t>www.ascent.edu</t>
  </si>
  <si>
    <t>A young woman with her hair in a bun sits at a wooden desk illuminated by natural light coming from a window with blinds. A large computer monitor displays a video call showing several other people – mostly blurred faces – engaged in conversation. The woman is wearing a green hoodie and appears to be writing or drawing on a notepad. To the right of the screen, there’s a potted plant and a small logo resembling a house with an “R” inside it. A keyboard, mouse, pen holder, and other desk accessories are visible on the desk surface.</t>
  </si>
  <si>
    <t>A young woman with long brown hair wearing a maroon hoodie sits in an armchair and is facing a laptop screen. The laptop displays a video call showing three other people sitting around a table in what appears to be a conference room. A small, gray metal side table is positioned in front of her, holding the open laptop. She has a notebook and pen in her lap and is writing on it. Light from an unseen window illuminates the scene, casting shadows across the room.</t>
  </si>
  <si>
    <t>A man in a light blue shirt with his arms raised high is centered in the frame. He’s wearing glasses and appears to be leading a group of people who are also raising their hands in unison, many of them obscured by shadows. Several spotlights illuminate the scene from above. In the foreground, on the left side of the image, another person is partially visible with their arms raised as well. The background is dark, suggesting an indoor event space. A small square with a red and white arrow pointing upwards is in the top right corner of the screenshot.</t>
  </si>
  <si>
    <t>A person’s arm and shoulder are visible from the upper left corner of the frame, wearing a blue shirt. A laptop screen is centered in the image, displaying a video call with multiple faces arranged in a grid layout. There are approximately ten people visible on the screen, each with their own camera feed. The backgrounds behind the participants vary – some appear to be home offices, while others show glimpses of outdoor spaces or rooms with bookshelves. A small red icon is located in the upper right corner of the laptop screen. A potted plant sits on a white table next to the laptop.</t>
  </si>
  <si>
    <t>This sincerely looks like stock videography.</t>
  </si>
  <si>
    <t>A young man with reddish-brown hair and wearing a red hoodie is looking towards the camera with a smile. He is standing on the right side of the frame. Behind him, a woman with long dark hair blowing in the wind is walking away from the camera, facing left. Above them is a building with large windows and a flat roof under a bright blue sky. A white square with a red border is positioned in the upper right corner of the image.</t>
  </si>
  <si>
    <t>A man with dark skin and glasses wearing a gray fedora and black shirt is looking directly at the camera. He has tattoos on his left arm. His mouth is open slightly as if speaking. Behind him is a blurred, textured wall in shades of gray and blue. In the upper right corner of the image is a red square containing an upward-pointing arrow.</t>
  </si>
  <si>
    <t>www.ashland.edu</t>
  </si>
  <si>
    <t>00:00:06.68</t>
  </si>
  <si>
    <t>An aerial shot captures a college campus bathed in autumnal colors. A tall, red brick building dominates the left side of the frame. Below it is a lower, multi-story building with a flat roof and windows. A long, grassy walkway leads towards a cluster of smaller buildings – a chapel, administrative offices, and dormitories – all constructed from brick and stone. The campus grounds are covered in trees displaying vibrant shades of yellow, orange, red, and brown. A parking lot is visible in the center with cars parked within it. The sky is a deep blue, contrasting sharply with the warm tones of the foliage.</t>
  </si>
  <si>
    <t>A tall, black banner dominates the frame, displaying the words "DUFACE RACE" in large, stylized red letters with white accents and a cartoon-like image of a person wearing a helmet and goggles racing on a motorcycle. The banner is angled upwards against a bright blue sky filled with fluffy white clouds. Sunlight streams from the upper left corner, creating a strong glare. Below the banner, partially obscured by the lower edge of the frame, are glimpses of green trees and foliage.</t>
  </si>
  <si>
    <t>00:00:02.51</t>
  </si>
  <si>
    <t>A young woman in a white sweater and red skirt is blowing a large iridescent bubble with a wand. Several children are gathered around her, looking up at the bubble. Behind them, on a grassy lawn, there’s a blue inflatable slide and a group of adults standing near it. In the background, a brick building with arched windows is visible, surrounded by trees in full bloom. Scattered orange cones are present on the grass.</t>
  </si>
  <si>
    <t>A group of people are gathered in an indoor space with a large mesh net in the background. Several individuals, mostly young adults and children, are clustered together in a tight embrace, smiling broadly. A man wearing a purple Ashland University shirt is at the center of the group, surrounded by others. Several other people stand behind them, also wearing purple shirts. In the background, there are more people standing and observing, some with equipment like a camera on a tripod. The floor appears to be artificial turf, and the walls are painted in shades of purple.</t>
  </si>
  <si>
    <t>Intercollegiate athletics, Student life</t>
  </si>
  <si>
    <t>A young Black woman in a black graduation gown and cap is the primary focus. She’s holding a small, decorated diploma card that reads “NURSE Nicole” in pink lettering. A blue floral design adorns the top of her mortarboard. Behind her are several other graduates also wearing black gowns and caps, partially visible in the blurred background. The lighting appears to be from stage lights, casting a bright glow on the foreground subjects while the rest of the scene is dark. In the very upper left corner, there’s a faint logo resembling a stylized bird in flight.</t>
  </si>
  <si>
    <t>A large group of graduates are shown from behind, wearing black graduation caps adorned with decorated signs. One cap prominently displays the text "I know she's smiling" along with a small photograph. Several other caps have various designs and colors. The background is dark, suggesting an indoor setting like a gymnasium or auditorium. Yellow tassels are visible on each graduate’s gowns.</t>
  </si>
  <si>
    <t>A large group of graduates in black gowns and mortarboards are lined up indoors. Many have gold tassels on their caps. Some graduates wear blue doctoral robes with white stripes. The background is a high, gray metal roof with fluorescent lights. A few graduates are looking at each other or towards the camera. The floor appears to be dark gray concrete.</t>
  </si>
  <si>
    <t>A young man wearing a yellow shirt and carrying a large blue rolling cart filled with numerous boxes is walking down a sidewalk. Behind him are several other students, some walking alongside, and one woman pushing a similar cart. In the background is a brick building with multiple windows and what appears to be a parking lot with cars. A few people are standing near a traffic cone on the sidewalk. The sky is bright blue with no clouds visible.</t>
  </si>
  <si>
    <t>A wooden easel with a partially visible painting leans against a dark wall. A paint palette sits on a table in front of the easel, covered in colorful paint splatters. Several paintbrushes are resting on the palette, including one orange-handled brush and another with a brown handle. To the right of the palette is a clear glass jar filled with a cloudy liquid. The overall scene has a warm, slightly blurred focus, suggesting depth of field.</t>
  </si>
  <si>
    <t>A young woman with long, wavy brown hair and wearing a purple shirt and dark apron is painting at an easel. She’s turned slightly towards the viewer, holding a paintbrush in her right hand and looking down at her work. Behind her are three framed paintings displayed on a wall. The first painting depicts a rural scene featuring a red barn, a tractor, and a body of water. The second painting shows a field with a tractor and a small house. The third painting is a colorful abstract piece with vertical stripes in shades of orange, pink, and green. A wooden easel stands beside the paintings.</t>
  </si>
  <si>
    <t>A nurse in white scrubs with purple accents is examining a patient mannequin lying on a hospital bed. The mannequin has a realistic face and is positioned on a padded mattress. A medical monitor displays vital signs, and various medical equipment including an IV pump and blood pressure cuff are attached to the bed and wall. Above the mannequin is a sign that reads "NURSING ASHLAND UNIVERSITY." The background is a muted green wall with a small sign reading “PENICILLIN ONLY – NO DISPOSITION.”</t>
  </si>
  <si>
    <t>00:00:03.54</t>
  </si>
  <si>
    <t>Three women are gathered around a small table. One woman, wearing a gray t-shirt with “HERBERT COLLEGE” printed on it, is seated and has her left arm raised while another woman is applying a blood pressure cuff to her wrist. A third woman stands behind the first woman, assisting with the procedure. The background shows a classroom setting with purple walls, a white board, and chairs. There's a purple stool visible in the lower left corner of the image.</t>
  </si>
  <si>
    <t>00:00:03.14</t>
  </si>
  <si>
    <t>A group of young women in shorts and boots are lined up on a grassy lawn facing forward. They are holding small American flags aloft. Behind them is a brick building with multiple windows and doors. Trees and foliage fill the background, suggesting a campus setting under a bright, sunny sky. A few scattered items, possibly props, are visible on the grass in front of the group.</t>
  </si>
  <si>
    <t>A marching band is walking down a sidewalk under a bright blue sky. The band members are wearing purple uniforms with gold accents and carrying brass instruments. Several large, purple balloons with the university logo are held aloft by people in the band. A brick building with windows is visible on the left side of the frame, and trees line the street to the right. Some band members are smiling and looking towards the camera.</t>
  </si>
  <si>
    <t>A large inflatable eagle with white feathers and a red beak dominates the center of the frame. It is held aloft by several people. Behind the eagle are a marching band in yellow and black uniforms, cheerleaders in purple, and flag bearers holding various colored flags. A cheerleader is running forward with a waving purple flag. The background shows a building with large windows and trees. The lighting suggests bright daylight.</t>
  </si>
  <si>
    <t>A large, white eagle mascot in purple and gold armor stands on a football field. The mascot has a blue crown and orange eyes. A young woman wearing a purple sash and holding a bouquet of flowers is being crowned by a man in a dark suit and tie. Beside him is another woman in a gray jacket with a shawl draped over her shoulders. Behind them are bleachers painted purple, and trees line the background under a bright blue sky.</t>
  </si>
  <si>
    <t>A group of diverse students are walking together outdoors, holding up various international flags. The flags are multicolored and represent different countries. Several students are wearing traditional clothing from their respective cultures. A few individuals are in more casual attire. The background is blurred, suggesting an outdoor campus setting with trees and buildings partially visible.</t>
  </si>
  <si>
    <t>I believe this is the first qualifier of "international projection" here.</t>
  </si>
  <si>
    <t>A man in a dark robe and black gown stands behind a white podium with a university emblem. He is shaking hands with another man wearing a suit and tie. Behind them are several flags representing different countries, including China, Sweden, Finland, and the United States. A woman in a red robe stands to the left of the podium, holding a microphone. The background is a church interior with pink walls and a stained-glass window visible on the left side.</t>
  </si>
  <si>
    <t>The image depicts an indoor event space illuminated with vibrant green and blue laser lights. A large inflatable character, resembling a stylized alien or robot, dominates the background, partially obscured by smoke and haze. Several silhouetted figures are visible on the floor, appearing to be dancing or moving within the light beams. Red carpet is present in the foreground, leading towards the stage area where the inflatable character is located. The overall atmosphere is dark with intense colored lighting.</t>
  </si>
  <si>
    <t>00:00:10.60</t>
  </si>
  <si>
    <t>An aerial shot showcases a university campus nestled within a landscape ablaze with autumn colors. Brick buildings, including a tall, multi-story structure and smaller, more traditional buildings, are clustered together in a central green space. A large, open grassy area is surrounded by trees displaying vibrant shades of red, orange, and yellow. Parking lots are visible around the buildings. The sky is bright and clear with a golden light illuminating the scene. Beyond the campus, rolling hills covered in similar fall foliage stretch into the distance.</t>
  </si>
  <si>
    <t>www.asnuntuck.edu</t>
  </si>
  <si>
    <t>The image displays the college logo for CT State Community College. The words "CT STATE" are in large, bold, dark blue letters stacked on top of the word “COMMUNITY COLLEGE” which is in a smaller, lighter blue font. The background transitions from black to white, creating a gradient effect.</t>
  </si>
  <si>
    <t>A shaded map of Connecticut is displayed against a blue and gray background. The state outline is a dark gray color. Numerous towns and regions are labeled with small white dots and text, including Northwestern, Asuntrust, Quinebaug Valley, Capital, Tunxis, Manchester, Middlesex, Three Rivers, Gateway, Norwalk, Housatonic, and Naugatuck Valley. At the bottom of the map, in a dark gray box, is the college logo "CT STATE COMMUNITY COLLEGE" in white lettering.</t>
  </si>
  <si>
    <t>A man with dark hair and glasses is pointing at a glowing purple bacterium illustration on a black background. Above him are text labels reading “MICROBIOLOGY” and “Antibiotic Mechanisms of Action.” Below the image, there’s a list of bullet points detailing different types of bacterial effects: “Bacteriostatic,” “DNA Replication,” “Bactericidal,” “Gene Expression,” and “Cell Wall Stability.” To the right of the bacterium is text reading "Fluoroquinolones." A purple arrow extends from the antibiotic to the bacterium. The bottom right corner shows a small, blurred graphic with the words “Watch Now – Play Video”.</t>
  </si>
  <si>
    <t>A group of six graduates in black gowns are gathered closely together against a clear blue sky. They are raising their arms and tossing graduation caps upwards into the air. One graduate is smiling broadly while another appears to be pointing upward. The lighting suggests it’s daytime, and the focus is on the group and the caps as they ascend.</t>
  </si>
  <si>
    <t>A man wearing a yellow hard hat and black-framed glasses stands in front of a large industrial machine. He is smiling slightly and looking at the camera. He’s wearing a gray hoodie with the “Laypro Sports” logo on it. Behind him, through a glass barrier, is a dimly lit factory floor filled with machinery, stacked boxes, and fluorescent lights. A dark blue banner spans across the top of the image.</t>
  </si>
  <si>
    <t>Industry and work, "Research, Laboratory"</t>
  </si>
  <si>
    <t>A young woman with reddish-brown hair wearing safety glasses and a dark blue shirt is looking directly at the camera with a smile. She’s positioned in front of a large, shiny metal drum. Behind her on the left is a computer monitor displaying a complex graphic with multiple colored lines and numbers. To her right, partially visible, is another person working at a workbench with various tools and equipment. The background is blurred but shows more computers, machinery, and industrial-looking shelving units in a brightly lit room. A blue banner with white text runs across the top of the image.</t>
  </si>
  <si>
    <t>A young Black man with glasses and a blue shirt stands in front of a large jet engine. He has his arms crossed and is looking directly at the camera with a confident expression. To his left, a second person wearing a gray uniform is partially visible, leaning against a support structure. The jet engine dominates the image, showcasing its complex blades and intricate details. A blue stripe runs horizontally across the bottom of the frame.</t>
  </si>
  <si>
    <t>A young Black man in a graduation gown and cap is embracing an older Black man wearing a blue shirt and dark pants. The graduate is smiling broadly with his mouth open, showing teeth. The older man has his arms wrapped around the graduate’s torso. Behind them is a blurred cityscape featuring tall buildings and greenery. A thin white stripe is visible on the older man's pants leg.</t>
  </si>
  <si>
    <t>A young Asian man with short dark hair and glasses smiles directly at the camera. He is wearing a black graduation gown and mortarboard hat. Behind him is blurred greenery suggesting trees and foliage, and in the distance, a portion of a brick building is visible. The background is predominantly green and blue due to the lighting and depth of field.</t>
  </si>
  <si>
    <t>A young woman in a black graduation cap and gown is smiling broadly as she embraces an older man wearing a suit jacket and tie. A woman with dark hair and a floral patterned dress stands beside them, also smiling. Another young man in a blue shirt and tie is partially visible on the right side of the frame, looking towards the group. Behind them is a building with a tiled roof and lush green foliage. The image appears to be taken outdoors under bright daylight.</t>
  </si>
  <si>
    <t>Three young adults are walking along a paved walkway lined with benches and trees. Two individuals are seated on blue metal benches in the foreground, one wearing a yellow and black striped sweater and another wearing a jacket and carrying a backpack. A third person is walking towards the camera on the right side of the frame, wearing a dark t-shirt, jeans, and sneakers. Behind them is a building with multiple stories and windows. There are pillars with decorative tops along the walkway, and trees are visible in the background. The sky appears overcast.</t>
  </si>
  <si>
    <t>A woman in a blue jacket stands at the front of a classroom, gesturing with papers in her hands. Several people are seated around a large table, facing her. Most of them have laptops and notebooks on their desks. There are several chairs arranged in rows behind the table. Large windows line one side of the room, offering a view of a city street and buildings outside. The walls are painted a light gray, and blinds are partially lowered across the windows. A patterned carpet covers the floor.</t>
  </si>
  <si>
    <t>A man in a dark suit and blue tie is looking at a document with a woman beside him. The woman has gray hair pulled back and is wearing a blazer over a light-colored shirt. She is holding a small, black device. Behind them are two other people, one of whom appears to be working on a computer. A large, green machine dominates the right side of the frame. There's a sign that reads "Dr. Olsen" above the green machine. The background is dark and out of focus.</t>
  </si>
  <si>
    <t>A group of five women are seated around a rectangular table in a meeting room. They appear to be students or professionals, wearing scrubs and casual clothing. A large television is mounted on the wall behind them, displaying a video of what looks like surgical procedures. A whiteboard with handwritten notes is visible to the right of the screen. The room has neutral walls and a window can be seen in the background.</t>
  </si>
  <si>
    <t>"Teaching, Classroom, Training", "Academics, Studying, Groupwork"</t>
  </si>
  <si>
    <t>A man with gray hair and wearing a plaid shirt is intently looking at a large computer monitor displaying a complex graphical interface. He’s leaning over it, appearing to be working on something. To his right, a woman in a dark gray sweater and earbuds is observing him and the equipment. Behind them, partially visible, are two other people – one wearing a green shirt and another with a red badge. A large industrial robotic arm system dominates the background, featuring multiple arms, cables, sensors, and a protective enclosure. The room appears to be a laboratory setting with fluorescent lighting and some safety signage on the wall.</t>
  </si>
  <si>
    <t>A classroom setting with rows of students seated at tables facing a projector screen. A man in a dark blue shirt is standing near the projector, gesturing towards a presentation on the screen which appears to be an image of a sailboat or ship. Students are wearing various casual clothing and have laptops and notebooks on their desks. The walls are painted orange, and fluorescent lights illuminate the room. There’s a small whiteboard visible in the background.</t>
  </si>
  <si>
    <t>A classroom setting with several students seated around rectangular white tables. A man in a dark shirt and khaki pants is standing at a whiteboard presenting something to the class. Behind him, a projector displays text on a screen titled "Basic Practices." Students are wearing various casual clothing, including a camouflage jacket, a hoodie, and jeans. Some have laptops open. The walls are painted a light beige color with white trim along the bottom. Fluorescent lights illuminate the room from above.</t>
  </si>
  <si>
    <t>A woman with braided hair wearing an apron and clay-covered gloves is seated at a pottery wheel, actively shaping a piece of clay. She’s looking down at the spinning clay with focused attention. To her right, another woman with curly dark brown hair is observing her work. Behind them are shelves filled with various art supplies, including buckets of clay, tools, and finished ceramic pieces. A few completed mugs sit on a table in front of the wheel. The background is dimly lit and appears to be an art studio.</t>
  </si>
  <si>
    <t>A dark-skinned man in an orange t-shirt stands at a whiteboard facing a classroom. He is gesturing with his right hand. Behind him on the whiteboard are handwritten notes and words like "Tips," "Ready Review," "Prepare," and "Take it Current." A student wearing a yellow shirt sits partially visible in the foreground, looking towards the speaker. To the right of the whiteboard is a projector displaying an image of a landscape with mountains and trees. Several students are seated at desks facing the board. The walls appear to be painted a light gray color.</t>
  </si>
  <si>
    <t>A man in a green shirt and khaki pants stands at a whiteboard with numbers written on it. He is holding a small microphone and appears to be speaking. Behind him are four students seated at tables, facing away from the camera. The students are wearing casual clothing – hoodies, jackets, and jeans. A gray speaker is visible on the wall behind the whiteboard. The classroom walls are white, and there’s a glimpse of a doorway in the background.</t>
  </si>
  <si>
    <t>A woman with blonde hair wearing a white chef’s coat and pink gloves is speaking into a headset while gesturing towards a small, wooden container in her hand. Behind her are shelves filled with stainless steel pots and pans arranged on metal racks. A man in a black chef's uniform is partially visible in the background, looking down at his phone. The setting appears to be a professional kitchen with industrial shelving and equipment. A blue banner spans across the top of the image.</t>
  </si>
  <si>
    <t>A woman with dark hair pulled back in a bob is smiling directly at the camera. She is wearing safety glasses and a red lace top. Behind her is a large industrial workshop filled with machinery, including green machines and various equipment. A blue banner spans across the top of the image.</t>
  </si>
  <si>
    <t>"Research, Laboratory", Innovation</t>
  </si>
  <si>
    <t>A person’s hand is holding a small, black and yellow robot with two large wheels. The robot has exposed wires and electronic components. A laptop computer with a keyboard and mouse are positioned on a white lab bench in front of the robot. To the right of the laptop is a pair of headphones and a small stool. Behind the laptop is a dark hallway with doors visible, and a partial view of chairs. The image is lit by overhead fluorescent lights, creating a slightly cool tone.</t>
  </si>
  <si>
    <t>A group of students in light blue scrubs are gathered around a patient mannequin lying on a hospital bed. The mannequin is pale green and appears to be in distress, with its head tilted back. Students are positioned around the bed, some leaning over it, while others stand behind or beside it. There’s a doorway visible in the background, partially obscured by a curtain. A light fixture is mounted on the wall above the doorway. The room has a neutral beige color and appears to be a medical simulation training area.</t>
  </si>
  <si>
    <t>Two women in purple scrubs are shown taking a patient’s blood pressure. One woman is leaning over and looking at the patient's arm where the blood pressure cuff is placed. The other woman is smiling and appears to be instructing or guiding the process. Behind them is a white wall with medical equipment mounted on it, including an IV pump, a stethoscope, and various buttons and switches. A blue clipboard with papers is also visible on the wall.</t>
  </si>
  <si>
    <t>A woman with brown hair and wearing a light-colored top sits on the floor surrounded by three young children. She is pointing at a wooden toy car. The children are playing with building blocks, a small train set, and colorful plastic toys scattered across a gray carpeted area. Behind them are shelves filled with books, baskets, and other learning materials. In the background, blurred figures of other adults and children can be seen seated at tables in a classroom setting. A blue banner is visible at the top of the image.</t>
  </si>
  <si>
    <t>A woman with blonde hair and wearing a white blouse and black pants stands at a wooden podium in front of a classroom. She is gesturing with her right hand. Several students are seated at desks arranged in rows, facing the podium. Most of them appear to be looking down or away from the speaker. The room has large windows covered with blinds, fluorescent lights on the ceiling, and a white board visible behind the woman. There are several chairs scattered around the room.</t>
  </si>
  <si>
    <t>A woman with blonde hair wearing a green sweater is seated at a table examining a model brain with a student beside her. The student, who has dark hair and is wearing a red jacket, appears engaged in the discussion, gesturing with her hands while looking at an open textbook. A mannequin torso is visible on the right side of the frame, partially obscured by a cabinet. Behind them are wooden cabinets with labels, a sink, and a light fixture. The background is a dark blue wall.</t>
  </si>
  <si>
    <t>A dimly lit classroom scene with students seated around a blue table. A man is speaking into a camera positioned above the table, facing towards the audience. On a projector screen behind him, there’s a white background displaying text and equations related to Faraday's Law of Induction. Several students are visible, some looking at the screen while others appear to be listening attentively. To the right of the man is a cabinet filled with scientific equipment. A blue light strip runs along the top edge of the wall.</t>
  </si>
  <si>
    <t>A woman with dark hair and glasses wearing a gold necklace is seated at a desk facing another young woman who is looking towards her. The woman at the desk is gesturing with her hands while looking at a laptop screen, which displays a blue background. Behind them are two monitors, a telephone, and various cables and electronic devices on the desk. A window with blurred trees can be seen in the background. A blue banner is visible at the top of the image.</t>
  </si>
  <si>
    <t>A man with dark hair and a blue lanyard sits behind a white desk facing a young woman who is looking down at her hands. The desk has a telephone on it. To the left of the man is a framed picture, and to his right is a bookshelf filled with books and decorative items. A small lamp stands on a table next to a potted plant. The walls are painted a light yellow color.</t>
  </si>
  <si>
    <t>A woman with dark hair and glasses is seated at a desk in an office setting. She’s wearing a black sweater and smiling while looking at someone off-camera. A young man with light brown hair is partially visible to the left, leaning slightly forward and looking towards the woman. The desk is wooden and has a computer, several colorful folders, pens, and other office supplies on it. Behind the desk, through a large window, there’s a view of trees and buildings outside. A bulletin board with colorful decorations is also visible in the background.</t>
  </si>
  <si>
    <t>A young man with dark hair and wearing a gray sweater is seated at a table, focused on writing or drawing on a sheet of paper. An older woman with curly brown hair and wearing a teal sweater and white blouse is leaning over his shoulder, pointing to something on the paper and appearing to be providing guidance. Several other students are visible in the background, sitting at tables and working on laptops. The setting appears to be a campus dining area or study space with white tables and chairs. A blue banner is present across the top of the image.</t>
  </si>
  <si>
    <t>The image depicts a library study area with several students working at tables. A woman in a gray sweater and glasses is seated at one table, engaged in conversation with a student wearing a plaid shirt. Another student sits at a nearby table reviewing papers. Several other students are visible using computers at adjacent workstations, separated by glass partitions. The floor is covered in a light-colored carpet with a geometric pattern. Blue chairs surround the tables. A digital sign or poster is partially visible on the wall behind the tables.</t>
  </si>
  <si>
    <t>A woman with red hair and glasses wearing a gray t-shirt is looking intently at a laptop screen. She has her hand raised as if speaking. A second woman with dark hair and wearing a gray hoodie is partially visible behind her, leaning in to look at the screen as well. In the background, blurred figures of other students are present, along with bulletin boards covered in posters and notices. The top of the image features a blue banner.</t>
  </si>
  <si>
    <t>A woman with red hair pulled back in a bun and wearing glasses is looking intently at a laptop screen. She’s wearing a dark blue top over a gray sweater. A second woman, also with dark hair and glasses, is seated beside her, leaning slightly forward and gesturing towards the laptop with her right hand. The background shows a portion of an office space with a window framed by orange trim, and a door to the left. A dark computer monitor sits on the desk in front of them.</t>
  </si>
  <si>
    <t>A group of five people are shown in a medium shot. From left to right, there is a woman wearing a black blazer and white shirt, a man with glasses and a patterned shirt, a bald man in a navy blue suit, a woman in a green sweater with a red and teal pattern, and a woman with blonde hair laughing. The background appears to be an office space with blurred windows. A dark blue bar is at the top of the image.</t>
  </si>
  <si>
    <t>A woman with brown hair and glasses wearing a floral blouse sits at a wooden table, smiling at a young man in a dark blue t-shirt with an anime character on it. The young man is looking down at an open textbook while the woman gestures towards something within the book. A plant sits on a shelf behind them. Several pens and pencils are scattered across the table near the woman’s hand. In the background, there's a library setting with bookshelves, computers, and chairs. A blue banner spans the top of the image.</t>
  </si>
  <si>
    <t>www.assumption.edu</t>
  </si>
  <si>
    <t>The photograph depicts an aerial view of a college campus during autumn. The landscape is dominated by trees in various shades of orange, yellow, and red, indicating fall foliage. Several buildings are visible, including a large stone building with arched windows on the left, a smaller, modern building with a flat roof in the center, and another building with a more traditional architectural style on the right. A pathway winds through the trees towards the buildings. The sky is a deep blue, suggesting either early morning or late afternoon lighting.</t>
  </si>
  <si>
    <t>00:00:02.52</t>
  </si>
  <si>
    <t>A group of seven young adults in matching blue t-shirts and shorts are jumping and cheering enthusiastically on an asphalt surface. One individual is holding his hands up in a clapping gesture, another is raising his arms in a cheerleading pose, and several others are leaping with expressions of excitement. An orange traffic cone sits near one of the individuals. Behind them is a building with signage indicating various campus locations, including "La Maison Française" and "Tennis Courts Hall." Trees and greenery fill the background, suggesting an outdoor setting on a sunny day. A water fountain is visible to the right.</t>
  </si>
  <si>
    <t>Three students are working at a laboratory bench. One student wearing a headband and safety glasses is spraying a liquid into a container. A man in a gray sweatshirt with number 13 on it is using a pipette to transfer a yellow liquid into a test tube. Another student, wearing safety glasses, is looking towards the first student. There are various beakers, bottles of chemicals, and other lab equipment visible behind them. The background includes shelves filled with more laboratory supplies.</t>
  </si>
  <si>
    <t>Three young Black men are clustered together in a dimly lit room. One man is wearing a white hoodie and has earbuds in his ears. Another is smiling broadly with his arms raised, gesturing with his hands. The third man has long dreadlocks and is also laughing, with his hands raised similarly. They all wear jackets – one black, one brown with a red scarf, and one bright yellow puffer jacket. A blue wall is visible behind them, along with what appears to be a light fixture.</t>
  </si>
  <si>
    <t>Two healthcare professionals are pictured in a brightly lit medical simulation room. One student is leaning over a mannequin, wearing a stethoscope around their neck and adjusting its position on the mannequin’s chest. The other professional stands beside the mannequin, holding a handheld device and looking down at it. A large monitor displays vital signs data including heart rate, blood pressure, and oxygen saturation levels. Behind them are medical equipment such as IV poles, electrical outlets, and a ceiling-mounted fan. The walls are painted a light gray with a dark gray accent panel above the monitor.</t>
  </si>
  <si>
    <t>00:00:03.17</t>
  </si>
  <si>
    <t>Two students are sitting at a desk facing each other. A laptop is open between them displaying a blue screen with white text and icons. The student on the left is wearing a gray sweatshirt with “ASSUMPT WORCESTER MA” printed on it. The student on the right is wearing a light blue and white patterned shirt. Both students are smiling broadly at the camera. Behind them, there’s a dark hallway with a door and some windows with blinds visible. A small sticker featuring an animal logo (possibly a bear) is on the laptop.</t>
  </si>
  <si>
    <t>A man in a patterned scarf stands at a lectern addressing a group of students seated behind him. The background includes a dark wood panel wall with built-in shelving and a framed picture. A small bouquet of white flowers sits on a table to the right. The floor is tiled in a gray and white pattern. In the foreground, part of a student’s back is visible, wearing a dark jacket. Another student has her head turned slightly towards the speaker. The top left corner shows the Assumption University logo with the words “Campus Visits.”</t>
  </si>
  <si>
    <t>Two football players are celebrating, one with his arms raised in victory and another jumping up excitedly. Both players wear dark blue and white uniforms with the word “HOUNDS” on their jerseys. The player with number four on his jersey is prominently featured. A crowd of spectators is visible behind them, some wearing blue hats. An official stands to the left, holding a whistle. In the background, there are trees displaying autumn foliage in shades of red and orange. A white tent structure is partially visible on the left side of the frame.</t>
  </si>
  <si>
    <t>A young man with dark hair and wearing a black baseball cap and a green hoodie is seated at a wooden table covered in white cloth. He’s intently focused on sketching a large, colorful drawing spread out before him. A charcoal pencil rests in his hand. To the left of the table is a tripod holding a light source. Behind the man are several draped fabric pieces, including a large gray sheet and a smaller white one. In the background, there's a mannequin head partially visible through a window. The overall lighting is soft and diffused, creating a slightly hazy atmosphere in the room.</t>
  </si>
  <si>
    <t>A young woman with long dark hair and fair skin is smiling broadly at the camera. She’s wearing a black graduation cap adorned with a pink tassel and ribbon. She's also wearing an orange robe or gown. Behind her, partially visible in the background, are other graduates wearing similar robes and caps, some holding flags. The setting appears to be an outdoor stadium or arena, with tiered seating visible in the distance under a dark sky.</t>
  </si>
  <si>
    <t>A blue and white pennant with the words "GO HOUNDS!" is angled towards the viewer. The pennant is positioned in front of a blurred background that appears to be an indoor event space, possibly a reception or gathering area. A small vase filled with white flowers sits partially obscured behind the pennant. The overall image has a slightly soft focus and a dark, muted color palette.</t>
  </si>
  <si>
    <t>Brand mark, Atmosphere</t>
  </si>
  <si>
    <t>www.asu.edu</t>
  </si>
  <si>
    <t>A young boy with short brown hair and a bright smile is looking directly at the camera. He’s wearing a maroon quarter-zip sweater over a light blue shirt. Behind him is a blurred hallway scene featuring gray walls, lockers, and what appears to be a vending machine or storage unit in the background. The lighting is focused on the boy, creating a shallow depth of field that blurs the surroundings.</t>
  </si>
  <si>
    <t>Other, Feature Story</t>
  </si>
  <si>
    <t>How do I categorize story-focused? This is a FAVB that was focused on video.</t>
  </si>
  <si>
    <t>A young Black girl with dark hair styled in two small buns is smiling brightly at the camera. She’s wearing a red polo shirt and appears to be standing in a classroom setting. Behind her, there's a window, colorful bulletin boards displaying student work, desks, and chairs. The lighting is dim, casting shadows across the scene.</t>
  </si>
  <si>
    <t>A young woman with long, wavy brown hair and a bright smile is centered in the frame. She’s wearing a maroon top. Behind her is a hallway with warm yellow walls adorned with colorful artwork, including a framed piece on the left side of the image. The background is softly blurred, creating depth of field and focusing attention on the woman. A dark shadow appears to be present at the right edge of the frame, partially obscuring another person.</t>
  </si>
  <si>
    <t>A smiling Black man with short gray hair and wrinkles is centered in the frame. He’s wearing a maroon polo shirt and a black guitar strap across his chest. His eyes are crinkled at the corners from smiling, and he appears to be looking slightly off-camera to the right. Behind him is a dimly lit hallway with columns and what looks like a light fixture on the wall. The background is mostly dark, creating a shallow depth of field that focuses attention on the man’s face.</t>
  </si>
  <si>
    <t>A young Black man with short dark hair and a serious expression is looking directly at the camera. He’s wearing a light blue button-down shirt with the top buttons undone. Behind him are tall, dark bookshelves filled with books, creating a blurred background. A red object – possibly a sign or shelf marker – is visible in the distance on the right side of the frame. The lighting is soft and focused on the man’s face.</t>
  </si>
  <si>
    <t>A man with a beard and short hair stands outdoors in front of a large building. He is wearing a maroon jacket over a dark blue shirt. The building behind him has “ASU” prominently displayed on its facade. Trees are visible to the right, and the sky is light blue with some clouds.</t>
  </si>
  <si>
    <t>A woman with dark hair and brown eyes is looking directly at the camera with a warm smile. She wears a white hijab and a patterned scarf draped over her shoulders. Behind her is a dimly lit, industrial-looking space filled with shelves stocked with various items. The lighting is focused on the woman, creating a soft glow around her face while the background remains dark.</t>
  </si>
  <si>
    <t>A young man with short dark hair and a slight smile stands facing forward in a gray sweatshirt and necklace. He is carrying a black guitar case over his shoulder. Behind him is a modern outdoor structure with curved, white canopies. Palm trees are visible in the background, along with a building with a rounded top and what appears to be a large satellite dish on its side. The sky is bright blue with some clouds.</t>
  </si>
  <si>
    <t>A young woman in a maroon and white volleyball uniform with the number “2” is centered in the frame. She has blonde hair pulled back into a ponytail and is looking directly at the camera with a slight smile. Behind her, there’s a large indoor volleyball court with rows of dark green stadium seating visible in the background. A scoreboard displays the time "2:35 PM".  There are spotlights illuminating the court, and logos for Coca-Cola and Cool Light are displayed on the scoreboard. An Adidas logo is on the front of her jersey.</t>
  </si>
  <si>
    <t>www.asurams.edu</t>
  </si>
  <si>
    <t>A dark, slightly blurred landscape dominates the frame. A river reflects a muted sunrise with a pale yellow glow in the upper left corner. Across the river is dense forest comprised of various shades of green trees and foliage. In the far distance, a line of buildings is visible against a lighter sky. The overall tone is subdued and atmospheric, suggesting either early morning or late evening.</t>
  </si>
  <si>
    <t>An aerial shot shows a university campus with several buildings spread across a green landscape. A large, modern building with a white roof and brick facade is prominently featured in the foreground. Several smaller, older buildings are visible behind it. A highway runs along the bottom edge of the image, flanked by trees and grassy areas. In the distance, there’s a town or city center with more buildings clustered together under a hazy sky. The overall lighting suggests early morning or late afternoon.</t>
  </si>
  <si>
    <t>A tall brick chimney dominates the frame, receding into a blue sky with scattered white clouds. The chimney is textured with red bricks and has a decorative top section. In the foreground, blurred pink blossoms are visible, partially obscuring the lower portion of the structure. The overall image has a slightly hazy or soft focus effect.</t>
  </si>
  <si>
    <t>An aerial view of a four-way intersection with asphalt roads and painted lane markings. A large, circular yellow sign with a bicycle icon is centered in the middle of one of the crosswalks. Several cars are parked along the edges of the streets. Buildings flank the sides of the intersection, including a multi-story building on the left and another smaller structure on the right. Trees and shrubbery line the sidewalks. A street light pole is visible on the right side of the image.</t>
  </si>
  <si>
    <t>Two young adults are walking side-by-side across a green lawn. One is wearing a blue t-shirt with “Albany State” and a number “03” on it, while the other wears a yellow t-shirt with “Golden Rams Albany State” printed on it and a blue baseball cap. Both are smiling. Behind them is a brick building with large windows and a grassy hill in the background. A person with purple hair is partially visible to the left of the frame.</t>
  </si>
  <si>
    <t>A healthcare professional in a light blue surgical gown and gloves stands beside a dental chair. A patient is seated in the chair, wearing a clear plastic shield over their face and mouth. The dental chair has various instruments attached, including a suction tube and an overhead light. Behind the patient and chair is a beige wall with a dark brown cabinet or storage unit visible on the right side of the frame. The overall image appears to be taken from a slightly angled perspective within a clinical setting.</t>
  </si>
  <si>
    <t>A young Black man wearing a gray Albany State Baseball t-shirt and a silver chain is looking slightly off to the right. He’s sitting in front of a computer with a dark screen. Behind him, on the left, another person wearing a blue shirt is partially visible at a computer. To the right of the main subject is a Dell computer monitor. The background is dimly lit and appears to be an office or study area with a yellow wall and a framed picture hanging on it.</t>
  </si>
  <si>
    <t>A person with a blue sweatshirt and a wristband is sitting at a table, using a pen to write on a page filled with equations and calculations. A calculator rests beside the paper. The background is dark and out of focus, suggesting an indoor study environment.</t>
  </si>
  <si>
    <t>Two women in white lab coats and blue gloves are shown working together in a laboratory setting. One woman is holding a small device with a clear tube, looking at it intently while the other woman observes her. Behind them are various pieces of scientific equipment including beakers, bottles, and cabinets filled with supplies. A large, blue box labeled "SDS" is visible on the wall. The background is dark, focusing attention on the two scientists and their activity.</t>
  </si>
  <si>
    <t>A wide shot of a university building under a partly cloudy blue sky. The building is a modern structure with multiple stories and large windows. A walkway lined with trees leads towards the entrance. Several other buildings are visible in the background, partially obscured by trees. Green foliage fills the foreground and surrounds the main building.</t>
  </si>
  <si>
    <t>An aerial view showcases a brick campus with multiple buildings arranged around a large central green space. The buildings are primarily red-brown in color and appear to be multi-story structures. A wide walkway, paved with light brown bricks, cuts through the grassy area, connecting the buildings. Several trees of varying sizes dot the landscape, providing shade. There are several people walking on the walkways. In the distance, a forested hill rises above the campus. Banners hang from poles in the central green space.</t>
  </si>
  <si>
    <t>A wide shot depicts an outdoor seating area with several people seated at benches. A black metal railing runs along the foreground. Large planters filled with flowers and greenery are positioned on either side of the benches. Behind the seating, there’s a backdrop of trees and shrubs, including some with red blossoms. A blue sky with scattered clouds is visible above. In the background, parts of a building can be seen. Several individuals are wearing white coats and appear to be healthcare professionals.</t>
  </si>
  <si>
    <t>A high-angle shot of a football field with bright yellow markings and yard lines. The word "GOLDEN RAMS" is prominently displayed in large yellow letters across the center of the field. A stylized, golden ram logo is centered on the field as well. Behind the field is a blue stadium seating area with rows of seats extending upwards. Trees and a cloudy sky are visible in the background.</t>
  </si>
  <si>
    <t>A group of four people are gathered in a brightly lit common area with several couches and chairs. A man in a dark suit is leaning towards a woman wearing a yellow sweater, seemingly engaged in conversation. To her right, another woman sits on a couch wearing a pink shirt and jeans. Behind them, a young man in a red and blue jacket stands near a table holding a coffee cup. In the background, there’s a glimpse of other people sitting or standing, along with architectural details like windows and a ceiling with fluorescent lights. A small yellow balloon is visible on the right side of the frame.</t>
  </si>
  <si>
    <t>00:00:05.30</t>
  </si>
  <si>
    <t>The image depicts an outdoor graduation ceremony. A large banner reading “Albany State University” is prominently displayed in the top left corner with the university’s logo. Several graduates are wearing black gowns and mortarboards, lined up on a blue carpet. Behind them, there's a stage with seating visible, and a dark building with lights behind it. To the right of the graduates is a sign that reads “Campus Recreation.” The lighting appears to be from overhead spotlights, casting shadows across the scene.</t>
  </si>
  <si>
    <t>Brand mark, Value</t>
  </si>
  <si>
    <t>www.ata.edu</t>
  </si>
  <si>
    <t>The image depicts an open office space within a building. A large, dark gray reception desk with the letters “ata” prominently displayed is centered in the frame. Behind the desk are several black printers and a small, white shelf holding papers. To the right of the desk, there’s a glass partition separating the area from another room where several people are seated around tables. The other room has large windows letting in natural light. Above, rectangular fluorescent lights hang from the ceiling. A doorway with frosted glass is visible on the left side of the frame, and a small red electrical box is mounted on the wall. The floor is covered in dark gray carpeting.</t>
  </si>
  <si>
    <t>The image depicts a brightly lit classroom or laboratory space. The floor is gray tile. Rows of black desks and chairs are arranged facing a wall with several whiteboards. To the right is a lab bench with various pieces of equipment, including beakers, sinks, and a cabinet. A door is visible on the far right side of the frame. Above, there are multiple rectangular fluorescent lights evenly spaced across the ceiling. There's a small bulletin board with colorful posters in the background on the left side of the image.</t>
  </si>
  <si>
    <t>Two women are walking down a long hallway in a building. They are both wearing black tops and pants. One woman is holding a stack of papers, while the other is holding a blue binder. The walls are white with the “ata COLLEGE” logo prominently displayed on the right wall. A window to an office area is visible on the left side of the frame, showing a desk and chair. Fluorescent lights line the ceiling of the hallway.</t>
  </si>
  <si>
    <t>A dental chair with a headrest and armrests sits in the foreground, facing towards the right side of the frame. The chair is light blue. To the left of the chair is a dental unit with an overhead lamp and instruments. A small table with a computer monitor is positioned on the right side of the image. A large window takes up much of the background, showing a cityscape under a cloudy sky. The walls are white.</t>
  </si>
  <si>
    <t>A young woman with long brown hair and glasses wearing a black shirt is centered in the frame, looking upwards and slightly to her left. She’s sitting at a desk with a computer screen displaying a vibrant green and purple graphic. Behind her on the right side of the frame, another person's head is partially visible, facing away from the camera. A white board is visible behind the woman. To the left of the woman is a dark monitor and a printer. The overall lighting is dim with a greenish hue casting shadows across the scene.</t>
  </si>
  <si>
    <t>A person wearing a black mask and blue gloves is holding a dental model with tweezers. Their hand is pointing at the model. Another person’s hand, also in blue gloves, is positioned near the model, seemingly demonstrating something. A bright light shines down on the model from above. In the background, a computer monitor is visible on a desk. The overall scene appears to be taking place in a dental lab or classroom setting.</t>
  </si>
  <si>
    <t>The image depicts an interior view of a dental clinic room. The walls and floor are painted a light gray. A large piece of medical equipment, possibly an X-ray machine, is visible along the left wall. In the center of the room is a dentist's chair with attached instruments. To the right of the chair is a small table with various supplies. There’s a window on the right side of the room and several square fluorescent lights are mounted on the ceiling. A dark-colored chair sits near the equipment on the left, and a bulletin board hangs on the wall behind it. The floor has some scattered papers or debris on it.</t>
  </si>
  <si>
    <t>A white X-ray table with two anatomical manikins lying on it is centered in the frame. The manikins are positioned side by side and appear to be in a fetal position. Above the table, an X-ray machine with its arm extended towards the manikins is visible. The room has pale green walls and a dark shadow cast across them from the X-ray machine. A black chair sits on the left side of the image, partially obscured by shadows. There’s a small framed picture hanging on the wall to the right of the chair.</t>
  </si>
  <si>
    <t>The image depicts an indoor classroom or lab setting. A gray counter runs along the right side of the frame, with several chairs positioned in front of it. Behind the counter are various medical supplies and equipment, including beakers, bottles, and a pink mannequin. To the left is a large white wall with a small poster on it. Above the counter is a fluorescent light fixture and a projector mounted on the ceiling. A window is visible on the right side of the frame, and there's a red waste bin located near the counter. The floor appears to be tiled in a neutral color.</t>
  </si>
  <si>
    <t>Two women are shown in a dental clinic setting. One woman, with red hair and wearing a floral print dress and a white mask, is pointing at something held in her hand. The other woman, wearing a black jacket and a dark blue mask, is seated at a dental chair, holding a model tooth and using tweezers to examine it under a bright overhead light. Behind them are cabinets filled with dental supplies and equipment, including a computer monitor on the wall. A framed image of teeth is visible above the dental chair.</t>
  </si>
  <si>
    <t>00:00:04.84</t>
  </si>
  <si>
    <t>Two women are standing at a white table in front of an X-ray machine. One woman is pointing at a plastic model of a hand on a black tray, wearing blue gloves. The other woman, who appears to be instructing, is looking directly at the camera and gesturing with her right hand. Behind them is a dark hallway with pipes running along the walls and a small cabinet. A third person, partially visible in the background, stands near a white mannequin.</t>
  </si>
  <si>
    <t>A man in a dark blue scrub uniform and a white surgical mask is kneeling beside a patient’s leg. He is applying a bandage with tape. A medical ID badge is visible on his chest, displaying an image of a person's face. The patient has a prosthetic leg. Behind the man is a hospital cart and a window with blinds. The background is dimly lit, suggesting a clinical environment.</t>
  </si>
  <si>
    <t>A woman in a purple floral blouse and dark pants is speaking intently into a microphone, gesturing with her hand. She has dark hair pulled back from her face. To her right, another woman wearing a black shirt with a stethoscope around her neck and glasses looks on, listening attentively. Behind them are two other people partially visible, one facing away and the other looking towards the speaker. A white cabinet containing medical supplies is visible in the background. The scene appears to be taking place in a classroom or training room with dark walls and chairs.</t>
  </si>
  <si>
    <t>Two people are silhouetted in the foreground, facing a large television screen displaying an X-ray image of a hand and wrist. The X-ray shows a detailed view of the bones within the hand and wrist, with highlighted areas indicating potential abnormalities. A digital interface surrounds the X-ray image, showing various tools and measurements related to medical imaging analysis. To the left of the screen is part of an X-ray machine, its green casing visible. The wall behind the screen is a muted green color.</t>
  </si>
  <si>
    <t>The image depicts a brightly lit medical simulation room. A patient mannequin lies on a hospital bed with various medical equipment surrounding it, including monitors, an IV stand, and a wheeled cart.  A large glass window separates the room from another area containing a second mannequin. Two chairs are positioned near the window. To the right of the bed is a small white cabinet. Above the bed hangs a surgical light system with cables. A television is mounted on the wall in the background. The ceiling has recessed lighting and a grid pattern.  The floor is a neutral gray color.</t>
  </si>
  <si>
    <t>00:00:17.92</t>
  </si>
  <si>
    <t>The image features the logo for Ata College against a gradient background that transitions from light beige to black. The logo consists of the word “ata” in a stylized, slightly rounded sans-serif font, followed by "COLLEGE" underneath in a smaller, similar typeface. To the right of the text is a golden square with four small squares arranged within it, creating a plus sign shape. Below the logo are the words "LEARN WELL. LIVE WELL." in a simple, dark gray font.</t>
  </si>
  <si>
    <t>www.atlantisuniversity.edu</t>
  </si>
  <si>
    <t>A grayscale, slightly distorted portrait of a man’s face is presented against a black background. The image appears to be heavily pixelated and has noticeable color bleed—primarily blues, pinks, and purples—across the features. The man's eyes are closed, and his expression is neutral. His hair is depicted with a textured, layered effect, and his chin and jawline are somewhat defined within the pixelated image.</t>
  </si>
  <si>
    <t>Feature Story</t>
  </si>
  <si>
    <t>www.atsu.edu</t>
  </si>
  <si>
    <t>The image depicts an interior space with large windows offering a view of a cityscape. Several people are seated on orange cushioned benches and chairs. A sign above them reads "DRABING HUMAN PATIENT SIMULATION CENTER." The ceiling is white with long, rectangular light fixtures running horizontally across it. There's a dark area in the foreground, likely indicating the edge of the frame or a shadowed space.</t>
  </si>
  <si>
    <t>"Teaching, Classroom, Training", "University environment, Campus aesthetics"</t>
  </si>
  <si>
    <t>Two people in dark blue scrubs are demonstrating an intravenous injection procedure on a mannequin. The person on the left is pointing a device at the mannequin’s arm and appears to be inserting a needle. The person on the right is holding the patient's hand, providing support. A large screen behind them displays text related to the procedure, including “Intravenous Insertion,” “Needle Gauge 21G,” and “Needle Length.” The mannequin has a realistic-looking torso and arm covered in simulated veins.</t>
  </si>
  <si>
    <t>A young woman with blonde hair and glasses is standing in front of a shelf filled with dental models. She is wearing a maroon t-shirt and blue jeans. She is holding a tablet and writing on it with a white pen, looking down at her work. The background consists of various dental models arranged on shelves, with some pink and white colors visible.</t>
  </si>
  <si>
    <t>A young Asian man with dark hair and glasses is looking intently at a blonde woman wearing glasses and a light-colored shirt. They are positioned close together, appearing to be in conversation. The background is blurred and dark, suggesting an indoor setting with soft lighting coming from the right side of the frame.</t>
  </si>
  <si>
    <t>www.augusta.edu</t>
  </si>
  <si>
    <t>A brightly lit room with a simulated hospital setting. A patient lies on a gurney covered in a blue sheet. Several students in white lab coats are gathered around the gurney, some examining the patient, one taking notes, and another holding a stethoscope to the patient’s chest. Medical equipment including monitors, an IV stand, and a defibrillator are visible along the walls. A small desk with a computer is located on the left side of the frame. The background includes several closed doors and a wall-mounted display screen.</t>
  </si>
  <si>
    <t>A woman in a dark blue doctoral gown and hood with gold trim is holding a ceremonial key or mace aloft, smiling broadly. She stands on a stage with a maroon backdrop behind her. Numerous graduates in black gowns and mortarboards are visible in the background, blurred slightly. Several adults, including a child, stand near the front of the stage. A camera operator wearing headphones is positioned to the left of the woman.</t>
  </si>
  <si>
    <t>The image depicts an indoor basketball court. A large blue bleacher section fills the lower portion of the frame, with rows of seats visible. Above the bleachers is a raised platform with a gray surface and a basketball hoop. Several advertisements are displayed on the wall above the platform, including logos for Daijan, Blue Cross, Discover Tire, and Coca-Cola. A banner reading “MS SPORT CHAMPIONS 2023” hangs from the ceiling. The lighting appears to be artificial and somewhat dim. A person’s arm is partially visible in the lower right corner of the image.</t>
  </si>
  <si>
    <t>A young Asian man with dark hair and wearing a light blue polo shirt is looking intently at a complex drone mounted on a black metal frame. An older white man in an olive-colored jacket and glasses is adjusting wires connected to the drone. Behind them, partially visible through a window, is a building sign that reads “Harrison.” The background is blurred with what appears to be other buildings and sky.</t>
  </si>
  <si>
    <t>Innovation, "Research, Laboratory"</t>
  </si>
  <si>
    <t>www.augustana.edu</t>
  </si>
  <si>
    <t>A high-angle aerial shot of a university campus set against a backdrop of colorful autumn foliage. A large, light-colored building with a prominent dome and multiple towers dominates the center of the frame. The building is flanked by other smaller buildings on either side. Lush green trees fill the surrounding landscape, displaying vibrant shades of red, orange, and yellow. Text in bold blue letters reads “BE BOLD. BE HERE.” below the image, followed by "Deposit now &gt;&gt;".</t>
  </si>
  <si>
    <t>"University environment, Campus aesthetics", Advertisement, Feature Story</t>
  </si>
  <si>
    <t>A wide shot of a forest scene with vibrant autumn foliage in shades of yellow, orange, and green. Trees are densely packed along the edges of a small, still body of water reflecting the trees and sky above. A stone path runs alongside the water. The words "BE BOLD. BE HERE." are overlaid in blue text on the left side of the image, with “Deposit now &gt;&gt;” displayed below them on the right.</t>
  </si>
  <si>
    <t>A large blue and gold arch sculpture dominates the left side of the frame, set upon a gray stone base. Text reading “BE BOLD. BE HERE.” is overlaid on the sculpture in a bold, white font. Below this text, to the right, is a call to action: "Deposit now &gt;&gt;" also in white. 
 Behind the sculpture is a blurred outdoor scene featuring trees with autumn foliage and a person walking away from the camera towards the right side of the image. The background is dark, suggesting evening or night. A small patch of pink flowers can be seen at the bottom left corner of the frame.</t>
  </si>
  <si>
    <t>The image is an aerial shot of a university campus. In the foreground are several buildings with gray roofs and white walls, including a large, multi-story building on the left. Trees in various shades of green and red fill the midground, creating a forest-like effect. Beyond the trees, there’s a cityscape visible, featuring buildings of different heights and architectural styles under a blue sky. A prominent dome-shaped structure is also present in the distance. The text “BE BOLD. BE HERE.” is overlaid on the image in a blue banner, with "Deposit now &gt;&gt;" underneath it.</t>
  </si>
  <si>
    <t>A young woman stands on a wooden bridge amidst vibrant fall foliage. The bridge is constructed with a layered, patterned design. Behind her are trees displaying autumn colors – reds, oranges, and yellows. Text overlays the image: "BE BOLD. BE HERE." followed by “Deposit now &gt;&gt;” in a blue box. The overall scene has a slightly blurred effect, suggesting movement or depth of field.</t>
  </si>
  <si>
    <t>00:00:07.61</t>
  </si>
  <si>
    <t>A wide shot captures a green lawn leading towards a stone building with a clock tower in the background under a blue sky dotted with clouds. The lawn is lined with trees displaying autumn foliage in shades of red, orange, and yellow. A paved walkway curves through the grass. Above the image, text reads "BE BOLD. BE HERE..." in bold white letters on a blue banner, followed by “Deposit now &gt;&gt;” in a smaller, lighter blue font. There are several lampposts along the pathway.</t>
  </si>
  <si>
    <t>www.aurora.edu</t>
  </si>
  <si>
    <t>00:00:02.43</t>
  </si>
  <si>
    <t>An aerial shot showcases a sprawling campus nestled within a dense forest. Several brick buildings are visible, with one large, multi-story structure dominating the center. A football field and track are located on the left side of the frame. Scattered throughout the landscape are well-maintained lawns, golf courses, and numerous mature trees, all bathed in warm sunlight suggesting late afternoon or early morning lighting. The sky is a deep blue, partially obscured by the tree canopy.</t>
  </si>
  <si>
    <t>A wide shot of a campus green space on a sunny day. A paved walkway runs across the foreground with several groups of people seated at blue tables and chairs enjoying outdoor seating. Beyond the walkway is a large grassy area filled with people relaxing, sitting on benches, and walking around. Trees in the background are displaying autumn foliage with shades of orange and yellow. A brick building is visible in the distance behind the trees. The sky is clear and bright blue.</t>
  </si>
  <si>
    <t>A man with gray hair and glasses stands beside a young man wearing glasses and a gray sweatshirt, both in a laboratory setting. The younger man is bent over a lab bench, wearing blue gloves and focused on examining a pink plastic box containing multiple small tubes or samples. Above the bench is a large, enclosed fume hood with digital readouts. To the left of the bench is a microscope and other equipment. A red stool sits beneath the bench.</t>
  </si>
  <si>
    <t>A grassy lawn is filled with students sitting on hay bales decorated with pumpkins. Several groups of people are gathered together, some talking and others using cell phones. In the background, a brick building and several trees with autumn foliage are visible. Streetlights stand along the perimeter of the lawn.</t>
  </si>
  <si>
    <t>A young Black woman in an orange jacket with teal pants and gray sneakers is center stage, raising her arm upwards. She’s holding a long, green ribbon that appears to be flowing behind her. Around her are several other performers dressed in brightly colored outfits – including yellow, pink, purple, and turquoise – standing on a wooden stage bathed in colorful spotlights. The background is dark with what looks like stylized foliage or clouds projected onto it.</t>
  </si>
  <si>
    <t>A large group of young adults, mostly students, are gathered in a grassy outdoor area. They are wearing blue t-shirts and khaki pants. Many are jumping up and down with their arms raised in excitement. One person is holding a red beach ball. In the background, there’s a brick building and some greenery. The lighting suggests it's daytime.</t>
  </si>
  <si>
    <t>A woman in a white lab coat and blue gloves is presenting a tray filled with dissected animal organs – primarily hearts and lungs – to a group of students. The students are wearing gray hoodies, aprons, and face masks. They are standing in what appears to be a laboratory setting with wooden cabinets lining the walls and fluorescent lighting overhead. Some students are looking directly at the woman while others are observing the specimens.</t>
  </si>
  <si>
    <t>A group of graduates in black gowns and mortarboards are walking down a paved pathway. Several people are waving and smiling at the camera. A hand is raised in a celebratory gesture towards the center of the frame. Trees with light green leaves line the path, and white tents are visible in the background. The sky appears bright blue with scattered clouds.</t>
  </si>
  <si>
    <t>A large group of people are gathered in a warmly lit room with a dark background. A pianist is seated at a grand piano center stage, facing an ensemble of singers who appear to be performing. The singers are diverse in age and ethnicity, wearing formal attire. Behind them is a band consisting of various instruments including drums, guitars, and bass. Large windows dominate the back wall, revealing a cityscape outside. Reflections of people and instruments are visible on the dark wooden floor, creating a layered effect. A logo for the institution is subtly placed at the bottom right corner of the image.</t>
  </si>
  <si>
    <t>A young woman with long brown hair and wearing a tan jacket and black graduation cap is smiling brightly at the camera. She has a small piece of paper in her hand. Behind her are several other people, including a man to her left wearing a black shirt and sunglasses, and a woman on her right wearing a floral print top. A crowd of graduates and spectators fills the background, with buildings visible in the distance under a bright sky. There is a stage or platform set up in the middle ground.</t>
  </si>
  <si>
    <t>Value, Student life</t>
  </si>
  <si>
    <t>www.auto.edu</t>
  </si>
  <si>
    <t>A dimly lit workshop scene featuring several individuals working around a large motorcycle engine. A man with dark hair and glasses is looking towards the camera while leaning over the engine. A woman wearing a blue shirt and focused on a clipboard is examining something near the engine. Another man in a gray shirt stands behind her, partially obscured. A bearded man with a cap is also present, reaching toward the engine. In the background, a dark pickup truck with the letters “DT” visible is parked. The overall color scheme is muted blue and gray, creating a slightly desaturated effect.</t>
  </si>
  <si>
    <t>"Academics, Studying, Groupwork", "Teaching, Classroom, Training"</t>
  </si>
  <si>
    <t>A close-up shot focuses on the front wheel of a car. The tire is black with a visible tread pattern. A silver gauge tool is being used to measure the distance between the top and bottom of the tire, held by a hand in a dark blue jacket. The car’s body is partially visible in the background, appearing as a light gray color. The overall lighting is dim and bluish-purple, creating a shadowy effect.</t>
  </si>
  <si>
    <t>A dark-colored diagnostic tool with a large touchscreen displays a graph and text related to engine diagnostics. A hand is using a stylus to interact with the screen, specifically pointing at data displayed on the graph. The device has buttons and controls along its sides. Blurred figures of other people are visible in the background, suggesting an educational setting or workshop environment. The overall tone is cool-toned blue and purple.</t>
  </si>
  <si>
    <t>00:00:05.41</t>
  </si>
  <si>
    <t>A close-up shot of a car dashboard in low light conditions. The dashboard is predominantly dark gray and black with illuminated digital readouts. A hand is partially visible on the steering wheel, obscuring part of the instrument panel. The speedometer shows a reading of 80 mph. The trip odometer displays "Trip 1" and “Distance to E” with a value of 124 miles. There are various gauges including a tachometer, fuel gauge, coolant temperature indicator, and warning lights. A small screen displays the word "Downs". The overall color scheme is tinted blue-purple.</t>
  </si>
  <si>
    <t>A silver car with its front wheel prominently displayed sits on an automotive lift. The car’s side features a large ATI (Advanced Technology Institute) logo and text indicating certificates, diplomas, and degrees are offered. A digital sign displaying “AUTO.EDU” and a phone number “888.346.2315” is visible on the vehicle. Below the car is a workbench with various automotive tools and equipment, including a Hunter lift. The image has a slightly blue-toned filter applied to it.</t>
  </si>
  <si>
    <t>The image depicts an automotive repair workshop setting. Three men are working around a disassembled engine on a workbench. One man is focused intently on examining parts, while another appears to be adjusting something with tools. A third man stands behind them, looking at the work area. Behind the men is a large black truck with an ATI logo prominently displayed on its hood. Various automotive tools and equipment are scattered across the bench and floor. The background includes a wall and a sign that reads "Welding - Heavy Vehicle &amp; Diesel – Truck Refrigeration – Commercial Driving Skills - Degrees - Certificates." The overall color scheme has a purple tint.</t>
  </si>
  <si>
    <t>A close-up shot of a black vehicle’s front wheel and tire. The tire is heavily textured with numerous circular holes. A dark tartan pattern wraps around the side of the vehicle, partially obscured by shadow. “ATI” in white lettering is visible on the side of the vehicle along with the text "ADVANCED TECHNOLOGY INSTITUTE." The background is dark and indistinct, showing hints of metal structures and a dimly lit interior space.</t>
  </si>
  <si>
    <t>A gray-toned digital image displays a rear view of a vehicle’s suspension system. The illustration focuses on the rear wheels and axles, with detailed lines indicating the geometry of the suspension components. Measurements are overlaid on the image: “Thrust Angle: -0.10°”, “Camber: -1.0°/” , “Toe: 0.19°/”. Below the main illustration is a panel showing options like "Show Bar Graphs," "Adjust rear toe," and "Measurements." The screen has a slight blueish tint, and there are faint text labels at the top of the image reading “2018 All Wheel Drive SUV.”</t>
  </si>
  <si>
    <t>Three students are shown in a dimly lit workshop area. One student, wearing a dark blue shirt and looking at a blueprint, is seated at a workbench with a complex engine partially visible beneath him. Another student, wearing a similar shirt, is leaning over the engine, examining it closely. The third student, wearing a white helmet and dark jacket, is standing to the right, also observing the engine. A large, black engine dominates the center of the image, surrounded by tools and equipment on the workbench. Above the workbench are fluorescent lights casting a blueish glow across the scene.</t>
  </si>
  <si>
    <t>www.avemarialaw.edu</t>
  </si>
  <si>
    <t>00:00:20.00</t>
  </si>
  <si>
    <t>A predominantly white abstract shape dominates the image, resembling a flowing wave or ribbon. The form has rounded edges and subtle gradients of light and shadow, creating an illusion of depth and movement. It’s positioned against a stark black background, emphasizing its luminosity and smooth curves.</t>
  </si>
  <si>
    <t>www.babson.edu</t>
  </si>
  <si>
    <t>00:00:01.51</t>
  </si>
  <si>
    <t>A large blue globe sculpture sits in the center of a brick pathway. Behind the globe are numerous flags representing different countries planted in neat rows along a grassy area. In the background is a campus with several buildings, including one that appears to be red brick and another with a light-colored facade. Trees line the path and surrounding areas, some displaying autumn foliage in shades of orange and red. The sky is blue and clear.</t>
  </si>
  <si>
    <t>Side by sides are tough here, standardize this theme in a memo.</t>
  </si>
  <si>
    <t>A young woman in a black shirt stands facing a large whiteboard filled with handwritten notes and diagrams in pink and green marker. The whiteboard is illuminated by a single light source from the right side, casting shadows on the wall behind her. A small sign reading “STEVEN” is visible on the wall to the right of the whiteboard. The background is dark, suggesting an indoor setting.</t>
  </si>
  <si>
    <t>A man with dark hair and wearing a red t-shirt and jeans is standing at a table writing on a piece of paper with a pen. He is looking towards the camera. To his right, a woman with blonde hair is leaning over a whiteboard, using a green marker to write or draw on it. Behind them are shelves filled with equipment and supplies, including what appears to be a digital scale. A "SERELA" logo is visible on a poster in the background. The room has a dim, slightly warm lighting.</t>
  </si>
  <si>
    <t>"Academics, Studying, Groupwork", Fine arts</t>
  </si>
  <si>
    <t>A woman with bright red curly hair wearing a tan blazer stands at a microphone in front of a black backdrop. She is gesturing with her hands while looking towards the camera. A young man in a dark shirt and green lanyard stands beside her, also pointing with his hand. Behind them are white fabric draped over what appears to be a tent or canopy structure, and glimpses of trees can be seen through the openings. In the lower left corner, part of a person’s head is visible, wearing a light-colored hat.</t>
  </si>
  <si>
    <t>A man in a light blue button-down shirt and dark pants is speaking into a microphone, gesturing with his hands. He’s seated among six young men who are mostly looking down or away from him, some appearing to be listening intently while others seem bored or distracted. The background is a green wall with a large white logo (likely the institution's) in the upper right corner and a whiteboard with handwritten notes visible on the left side of the frame. The lighting appears dim, casting shadows across the scene.</t>
  </si>
  <si>
    <t>Two men are seated side-by-side in armchairs against a dark green and yellow geometric background. One man, wearing a black suit and glasses, is looking down at a tablet he holds in his hands. The other man, dressed in a black jacket over a white shirt and tie, is gesturing with his hands while speaking. Both men have drinks on small side tables next to their chairs.</t>
  </si>
  <si>
    <t>A dark background features a large green and white geometric pattern in the upper right corner. In the lower left corner is a shot of three people seated at a table; one man with his back to the camera, another woman looking towards the camera, and a third woman facing away. To the right of the geometric pattern is a close-up view of a man in a black suit gesturing with both hands while sitting on a gray chair. A small microphone is visible on the table next to him.</t>
  </si>
  <si>
    <t>The image is split into two distinct scenes. The top left shows a classroom setting with several people seated at desks facing a large screen displaying a blue and white interface with text and graphs. A man in a suit is speaking, while others are listening attentively. To the right of him is another person gesturing. The top right shows a different room with a group of people standing around a table. One man is holding up his hand as if to speak, and a woman in a pink shirt is presenting or addressing the group. A woman wearing a baseball cap stands beside her. In both scenes, there are coffee cups on the tables. The background in both images appears to be an institutional building with wooden paneling and windows.</t>
  </si>
  <si>
    <t>A darkened classroom setting with rows of students seated in curved desks. A projector screen displays a graph with multiple lines and data points. Two individuals are standing near the front of the room; one is a man in a suit, and the other is a woman also in a suit. Students have laptops open on their desks. Water bottles and pens are visible on some of the desks. The walls are white with a small bulletin board in the background.</t>
  </si>
  <si>
    <t>00:00:01.83</t>
  </si>
  <si>
    <t>A large lecture hall filled with students seated in rows facing a whiteboard. A woman stands at the front of the room presenting on a projector screen displaying a graph with lines and data points. Several men are standing near the front as well, likely assisting or listening. Students have laptops open in front of them. The walls are white and there are electrical outlets visible along the sides of the seating area.</t>
  </si>
  <si>
    <t>A large, circular wheel with colorful sections labeled “FOLLOW,” “INSTA,” “TODAY,” “QUOTE,” “LOVE,” “GOOD,” “LIKE,” “WRITE,” “CHEF,” and “VIEW” is prominently displayed in a hallway. Two young men are standing near the wheel. One man wears a dark blue jacket and has his hand raised, seemingly pointing at the wheel. The other man wears a brown jacket and a baseball cap. Behind them is a long hallway with exposed ductwork and windows on the left side. A few people can be seen walking in the distance.</t>
  </si>
  <si>
    <t>A group of young adults are gathered in a dimly lit room. Several people are facing forward, while others have their backs to the camera. There are balloons – white, green, and clear bubble-shaped ones – scattered around the group. One person is holding a small gift or card. The background appears to be a plain gray wall with some draped fabric.</t>
  </si>
  <si>
    <t>A group of eight people are standing on a stage against a dark background with a teal backdrop featuring the Babson logo. A large red check is being held by a woman in a black blazer and smiling, while several other individuals stand behind her, including a man in a leather jacket, a man in a suit, a man in a black shirt, a woman in a gray blazer, a woman in a black coat, and an older man in a dark suit. The check reads “$300,000” and “Hundred Thousand Dollars.”</t>
  </si>
  <si>
    <t>Management, Innovation</t>
  </si>
  <si>
    <t>A man with dark hair and glasses wearing a yellow t-shirt and a maple leaf patch is looking at a wooden board on a workbench. Behind him is an Ultimaker Foundry FDM-01 3D printer, which is white with blue accents. A woman in a black blazer and a man in a light gray shirt are standing beside the printer, smiling and gesturing towards it. The background is dark, suggesting a studio setting.</t>
  </si>
  <si>
    <t>A man wearing glasses and a dark green shirt is operating a wood-cutting machine with a piece of wood on a table in front of him. Behind the man is an Ultimaker Foundry FDM-O 3D printer, prominently displaying a red plastic object being printed. A young girl wearing a pink shirt stands to the right, looking at a computer screen connected to the printer. The background shows industrial equipment and machinery within a dark room.</t>
  </si>
  <si>
    <t>A white Ultimaker 3 Extended Foundry-FDM-01 3D printer is prominently displayed against a dark background. The printer’s name and model number are printed on its side in red lettering. A pink, slightly rough-textured object is positioned on the build plate within the printer's chamber. The printer has yellow safety symbols visible near the front opening. The machine appears to be enclosed with a clear door or panel allowing a view of the internal components and the print area.</t>
  </si>
  <si>
    <t>A large, plush brown bear mascot wearing a green and white “Beaver State” logo is jumping in the air with both arms raised. Behind him are several people: a young man in jeans and a blue shirt with a lanyard, a woman in a blue dress smiling and waving, an older gentleman holding a drink, and other individuals blurred in the background. A white tent is visible on the right side of the frame, and there’s a bouncy castle and some balloons scattered across the green lawn.</t>
  </si>
  <si>
    <t>The image is a collage of four snapshots taken at an outdoor event. In the top left, two people in college t-shirts are interacting with a large, furry beaver mascot wearing a green Babson College shirt. A white tent is visible behind them. The middle left shows a young woman with long purple hair smiling and posing with the same beaver mascot. To the right of her is another person in a black t-shirt holding a camera. In the bottom right, a young woman with braided hair wearing a pink shirt is taking a selfie with the beaver mascot while a young man in a graphic tee stands beside her. Behind them is a large building and trees.</t>
  </si>
  <si>
    <t>Student life, Brand mark</t>
  </si>
  <si>
    <t>Four young women are sitting together on a green velvet armchair in front of a circular brick patio. One woman is holding up a pillow with “ABSON FRIENDSHIP” written on it. Another has her arm raised and appears to be waving. The fourth is smiling broadly, and the last is looking at the camera. Behind them is a large blue sculpture and a stone wall with the words "Barry Murphy Healey Park" inscribed on it. The background includes trees and greenery.</t>
  </si>
  <si>
    <t>Two young men are center stage, one wearing a blue jacket and singing into a microphone while gesturing with his arms. A woman in a white shirt is taking a photograph of him with her phone. Several other students are visible in the background, some holding phones and standing around tables covered with laptops and what appear to be promotional materials. A black speaker is positioned on the left side of the frame. In the upper right corner, there’s a staircase leading upwards. The overall setting appears to be an indoor event space, likely a campus hall.</t>
  </si>
  <si>
    <t>A brightly lit indoor space appears to be a university cafeteria or common area. Several round tables are occupied by groups of students engaged in conversation. A woman with long blonde hair is seated at one table, smiling and looking towards another woman who is also smiling. Other students can be seen sitting at other tables in the background, some appearing to be eating or drinking. Large windows provide natural light, reflecting a building exterior. The walls are a pale gray color, and there's a brick column visible on the right side of the frame.</t>
  </si>
  <si>
    <t>The image is divided into three panels. The left panel features a young woman kneeling with a golden retriever dog, and two other women standing behind her. A large banner with numbers “2” and “1” is visible in the background. The center panel shows a man posing with the university mascot, a green bear wearing a college-branded shirt. Next to him is another man holding up his hand. The right panel depicts a group of students sitting at tables in what appears to be a cafeteria or common area. There are several people seated and standing around the tables.</t>
  </si>
  <si>
    <t>Four people are standing together outdoors in bright daylight. A large brown teddy bear mascot wearing a Babson College shirt is positioned between them. Three students are wearing green t-shirts with “Babson College” printed on them, along with other graphics. One student wears an Under Armour shirt, another has a backpack, and the last one has a red hat. The background shows a blurred landscape of mountains and water, suggesting a coastal location.</t>
  </si>
  <si>
    <t>A group of six people are dancing in a dimly lit room. They appear to be performing some kind of choreographed movement. The individuals wear various clothing items including black leggings and tops, blue shorts and tops, and maroon leggings and tops. A large window with multiple panes is visible on the left side of the frame, revealing a hallway outside. Above the dancers are fluorescent lights and ceiling tiles. There are several black bags or equipment scattered on the floor in front of them.</t>
  </si>
  <si>
    <t>00:00:00.80</t>
  </si>
  <si>
    <t>The image is split into two distinct scenes. On the left, a group of six people are performing a dance routine in what appears to be a gymnasium or large room with fluorescent lighting and white walls. They are wearing casual clothing – t-shirts, jeans, and shorts – and are in various poses during their performance. On the right, a man is singing into a microphone while two women sing backup vocals. The stage backdrop is a dark blue color. A small speaker system is visible behind the singer.</t>
  </si>
  <si>
    <t>A group of eight young women are performing a dance in a darkened space. They are wearing black leggings and dark-colored tops with high necklines. The lighting appears to be focused on them from above, creating a spotlight effect that highlights their silhouettes. They are walking forward in unison, some appearing to lean slightly forward while others maintain a more upright posture. A piano is partially visible in the background, blurred by the darkness.</t>
  </si>
  <si>
    <t>A large indoor ice rink is visible, with a hockey game in progress. A crowd of people sits along the seating area at the rink’s edge, mostly silhouetted against the bright interior lighting. The ice surface shows two hockey players engaged in action near one of the goals. Above the rink are metal support beams and signage that reads “Molson Canadians” and “University of Calgary.”</t>
  </si>
  <si>
    <t>00:00:01.34</t>
  </si>
  <si>
    <t>A group of female hockey players are gathered closely together in green and white uniforms. They appear to be celebrating, with several of them raising their arms and shouting excitedly. The team’s logo, “Barron,” is visible on their jerseys. Some players have numbers on their backs: 2, 6, 14, and 3. The background is a dark green blur suggesting trees or foliage.</t>
  </si>
  <si>
    <t>The image is divided into three distinct panels. The left panel shows a group of people in green and white jerseys celebrating on a raised platform with trophies visible. A large banner displaying the university’s logo is present. The middle panel depicts a massive crowd of students wearing green and white, holding up signs and waving a flag. A scoreboard with “TTI” prominently displayed is also visible. The right panel shows another group of cheering students in green and white, holding up signs that read "TICKET PUNCHED 2023."</t>
  </si>
  <si>
    <t>A large green flag with a white silhouette of a falcon is waving in the background. Below the flag are many people seated in rows, wearing green and white clothing. There are spotlights illuminating the crowd. Above the crowd, there's a metal framework with signage that includes the letters "UT." The overall scene appears to be an indoor stadium or arena.</t>
  </si>
  <si>
    <t>An aerial shot shows a circular plaza with a large blue globe sculpture in the center. The plaza is surrounded by trees displaying autumn foliage in shades of red and orange. A paved road circles the plaza, leading towards a building complex on the right side of the frame, which appears to be made of glass and white stone. In the background, more buildings are visible, suggesting a campus setting.</t>
  </si>
  <si>
    <t>An aerial shot of a campus nestled in a forested area. Several brick buildings with gray roofs are clustered together, surrounded by lawns and trees. The trees have vibrant fall foliage in shades of red, orange, and yellow. A winding path leads through the grounds. In the distance, rolling hills and mountains are visible under a cloudy sky.</t>
  </si>
  <si>
    <t>www.bard.edu</t>
  </si>
  <si>
    <t>A large, white, classical-style building with columns and ornate detailing dominates the left side of the frame. A balcony extends from the building’s upper level. Below it is a sprawling green lawn dotted with people enjoying outdoor activities – some sitting on blankets, others near picnic tables. Beyond the lawn is a formal garden with manicured hedges, stone pathways, and small pavilions. In the distance, a large body of water (likely a river or lake) stretches across the horizon, flanked by forested hills. The sky is dusky, suggesting either sunrise or sunset.</t>
  </si>
  <si>
    <t>A group of approximately twenty students are seated around a long, dark-colored table in a room with light gray flooring. The table is surrounded by red chairs. A podium stands at one end of the table, and several people are gathered near it. There’s a whiteboard visible on the left wall, and a projector is mounted on the ceiling. A window with blinds is located on the right side of the frame. Some students have laptops or notebooks open in front of them.</t>
  </si>
  <si>
    <t>A woman with dark hair and glasses is speaking into a laptop, an Apple MacBook Pro, which is open on a desk. She’s wearing a black shirt and has her right arm raised, gesturing emphatically. A small water bottle sits to the right of the laptop. In the blurred background, there's a whiteboard and another person partially visible, leaning forward slightly. The lighting appears to be bright and focused on the woman.</t>
  </si>
  <si>
    <t>A group of five young adults are seated around a large table in what appears to be a classroom setting. One student with dark hair and dreadlocks is speaking intently, gesturing with his hand towards the right side of the frame. He’s wearing a black beanie and a black jacket. A student with light brown hair and a beard is looking down at a book open on the table. Another student, with short dark hair, is working on a laptop. Across from him is a student with red hair and a beard, also focused on his laptop. To the left of the group is another student wearing a gray hoodie and a black beanie. Each student has a white cup in front of them. A whiteboard is visible in the background.</t>
  </si>
  <si>
    <t>A wide shot of a grassy lawn in front of a large, light-colored building with multiple windows and architectural details. Three students are walking towards the camera on the left side of the frame, one carrying a backpack. In the foreground, two other students are sitting on a blanket under a large tree, while another student is seated nearby. The sky is bright blue with some clouds. Trees line the background behind the building.</t>
  </si>
  <si>
    <t>A man with brown hair and glasses wearing a checkered shirt stands facing a young Asian man who is listening intently. Behind them is a white wall covered in mathematical equations written in red marker. The equations include trigonometric functions, variables like E and φ, and symbols representing angles and values. The lighting appears to be somewhat dim, casting shadows on the wall and figures.</t>
  </si>
  <si>
    <t>A woman with blonde hair and glasses is looking at a young man who is holding his arms out in front of him, seemingly examining something. Behind them, another student stands near an easel displaying a partially finished painting. The background includes various art supplies, including palettes, brushes, and a stool. A large, dark-colored canvas is prominently displayed on the easel. The lighting appears to be somewhat dim, with shadows present in the room.</t>
  </si>
  <si>
    <t>A woman with short blonde hair and glasses wearing a black shirt stands facing away from the camera, looking at a large charcoal drawing on a white wall. The drawing consists of several overlapping circles in varying shades of gray. In the background, another person with their back to the camera and long dark hair is partially visible, also looking towards the artwork. The lighting appears dim, casting shadows across the scene.</t>
  </si>
  <si>
    <t>A person with dark hair and glasses is kneeling in dirt, using a measuring tape to mark a line on the ground. A small wooden clipboard with red ribbon markers is placed nearby. The area around them shows disturbed earth and what appears to be a shallow excavation or trench. There are some blue and red ribbons stretched across the scene, likely marking boundaries. The background is dark, suggesting a wooded area.</t>
  </si>
  <si>
    <t>Several people are kneeling and working in an outdoor excavation site. A man wearing a purple shirt is carefully brushing dirt away from a dark object with a small brush. Another woman, dressed in blue, is using a trowel to excavate soil into a bucket. A third person, partially visible behind the first two, is sitting on a tarp and appears to be examining something. There are several buckets of sand and dirt scattered around, along with plastic sheeting and bags. The ground is covered in leaves and debris. A backpack lies near one of the workers.</t>
  </si>
  <si>
    <t>A group of graduates in black academic gowns and mortarboards are walking along a paved path outdoors. The central graduate is smiling broadly and extending her arms outwards as if welcoming someone. She wears a light green skirt, a white blouse, and a dark bag over her shoulder. Behind her are three other graduates, also wearing gowns and mortarboards, with one woman barefoot. Trees line the background of the shot, suggesting a wooded area or campus setting. The sky is bright blue.</t>
  </si>
  <si>
    <t>A circular stone platform sits in the center of a small pond with green water. Large gray stones surround the edge of the platform. A person wearing a red jacket stands on the platform looking towards an archway structure located behind it, which is partially obscured by trees. Lush green trees and grass fill the background, extending into a blue sky dotted with white clouds. The image has a slightly dark, almost black, foreground.</t>
  </si>
  <si>
    <t>A young Black woman with long braided hair and wearing a red robe and a patterned headwrap is playing a violin outdoors. She’s positioned in front of a stone wall and a body of water, with trees and greenery visible in the background under a bright blue sky. Her fingers are on the strings of the instrument, and she appears to be actively performing. There are rings on her fingers.</t>
  </si>
  <si>
    <t>00:00:06.51</t>
  </si>
  <si>
    <t>The image depicts an unusual building with a highly curved, silver metal exterior. The structure appears to be made up of many overlapping, angled panels that create a dynamic and undulating shape. A large glass entranceway is visible on the right side of the building, framed by several doors. Below the main structure are two smaller, similarly shaped buildings, also clad in silver metal. A grassy lawn extends out from the base of the buildings, and trees line the background. The sky is bright blue with some clouds.</t>
  </si>
  <si>
    <t>A large, light-filled dance studio with a gray concrete floor is filled with students practicing various dance styles. A group of dancers in the foreground are engaged in what appears to be ballet, with one dancer leaping forward. Several other students are performing different movements and stances throughout the room, including some in black shorts and others in lighter colored clothing. A teacher or instructor stands near the center of the group, gesturing. The walls are white with a series of track lighting systems overhead. Large windows on the right side of the studio allow natural light to enter. A mirrored wall is visible along the back wall.</t>
  </si>
  <si>
    <t>00:00:08.00</t>
  </si>
  <si>
    <t>Two baseball players in dark jerseys with numbers 26 and 27 stand facing forward on a green baseball field. A third player, presumably a runner, is sprinting towards first base. An umpire wearing black pants and a jacket stands near home plate, watching the play. Behind the players are trees and a building, and a scoreboard with the number 320 is visible in the background.</t>
  </si>
  <si>
    <t>Two people are wading through shallow, fast-moving water in a rocky stream bed. One is a young man wearing dark shorts, a t-shirt, and orange gloves, holding a small orange container. The other is an older woman wearing a light blue shirt, khaki pants, and carrying a black bag. Behind them is a small waterfall cascading over rocks into the stream. Lush green trees and foliage line both sides of the stream, with sunlight filtering through the leaves above. Rocks are scattered throughout the water and along the banks.</t>
  </si>
  <si>
    <t>A young woman with long dark hair and fair skin is smiling broadly at the camera. She’s wearing a light blue baseball cap that reads “Diadora” on the front, a white t-shirt, and a denim jacket. Her hand is extended towards the camera, as if she's taking a selfie. Behind her are lush green trees, foliage, rocks covered in moss, and dappled sunlight filtering through the branches. The background is slightly blurred, suggesting depth of field.</t>
  </si>
  <si>
    <t>A woman with blonde hair and wearing safety glasses looks towards a man in a maroon shirt who is also wearing clear safety glasses. They are standing near a dark gray door with a yellow arrow sticker on it. A blurred outdoor scene, including trees and sky, is visible through the window of the door.</t>
  </si>
  <si>
    <t>A large red barn dominates the center of the frame, with several windows along its roofline. A group of people, mostly young adults and children, are walking towards the barn on a grassy path. Some individuals are facing away from the camera, while others are looking forward. To the left of the barn is a small table set up with chairs and what appears to be food or refreshments. Trees line the background, and the sky is a warm orange color suggesting either sunrise or sunset. A few canoes are visible near the edge of the grass on the left side of the image.</t>
  </si>
  <si>
    <t>A large orchestra performs on stage in a darkened concert hall. The backdrop is a deep red color. A conductor, wearing a black tuxedo, stands center-front, raising his baton. Musicians are positioned behind him, playing various instruments including violins, cellos, basses, trumpets, and trombones. Many of the musicians are wearing formal attire, such as tuxedos or evening gowns. Sheet music is visible on stands in front of each section of the orchestra. Several audience members can be seen blurred in the foreground.</t>
  </si>
  <si>
    <t>A group of young musicians are performing in an orchestra setting. A woman with blonde hair and red lipstick is playing a violin, focused intently on her instrument. To her left, another woman plays a cello, also looking forward. Behind them, a man wearing a tuxedo and bow tie holds a music stand with sheet music. Another musician, wearing glasses, is visible in the background playing a brass instrument. A young Asian woman with dark hair is positioned to the right, holding a violin and looking towards the audience. The overall setting appears to be a concert hall or performance space, with a dark backdrop and various musical instruments visible.</t>
  </si>
  <si>
    <t>A young dancer in a flowing white and blue costume is mid-movement on a dark stage. A large, billowing sheet of blue fabric drapes across the floor in front of her, illuminated by blue lighting that creates an ethereal glow. The background is mostly black, with subtle hints of warm light suggesting stage lights. The dancer’s arms are extended outward as if reaching or gesturing, and she appears to be leaping or spinning.</t>
  </si>
  <si>
    <t>00:00:05.31</t>
  </si>
  <si>
    <t>A high-angle aerial shot showcases a sprawling campus nestled within a lush green landscape. A large, multi-story building with a prominent gray roof and white trim dominates the center foreground. Surrounding it are numerous trees forming circular driveways. Below the main building is a large grassy field dotted with several smaller buildings, including what appears to be a barn and some agricultural structures. Beyond the campus, rolling hills fade into a distant lake reflecting a pinkish-orange sunset sky. A thin strip of road runs along the shoreline of the lake in the far distance.</t>
  </si>
  <si>
    <t>www.baycollege.edu</t>
  </si>
  <si>
    <t>An aerial shot of Bay College’s Besse-Center building. The building is a modern structure with large glass windows and a curved entrance. Flags representing the United States and Michigan are displayed on flagpoles in front of the building. A circular driveway leads to the entrance, bordered by greenery including trees and shrubs. There's a small blue sign near the right side of the image. The sky is overcast and gray.</t>
  </si>
  <si>
    <t>00:00:02.10</t>
  </si>
  <si>
    <t>A professor stands at a chalkboard in front of a classroom filled with students. He is wearing a red shirt and gesturing with his hands. A projector displays an image on a screen behind him, showing what appears to be a building or architectural design. Students are seated at desks, some taking notes, and one student has their back to the camera. The room has beige walls, fluorescent lighting, and several overhead lights. There is a small plant visible in the corner of the frame.</t>
  </si>
  <si>
    <t>The image depicts a large, open library space with a predominantly gray and purple color scheme. Several yellow armchairs are arranged in small groupings across a patterned gray carpet. A wooden table with a light-colored surface sits between two of the chairs. In the background, there’s a service desk area with multiple computer workstations and a pink illuminated sign. The ceiling is grid-like with fluorescent lights. Plants are visible near the service desk. The overall impression is one of a quiet study space within a university library.</t>
  </si>
  <si>
    <t>A dimly lit hallway with several students walking towards an open doorway. The doorway is maroon and has “Aisle B” written above it in white lettering. A poster hangs on the wall inside the doorway, featuring a black-and-white image of a person standing near a building. Several students are visible throughout the frame, wearing casual clothing like jeans, hoodies, and sneakers. Some appear to be holding papers or looking at their phones. The lighting is uneven, with shadows present and some areas brighter than others. A fluorescent light fixture is visible in the ceiling.</t>
  </si>
  <si>
    <t>The image depicts a modern library interior with large windows overlooking an outdoor landscape. The library has light-colored walls and a dark wood ceiling with exposed beams. Rows of bookshelves line both sides of a central hallway, filled with books. Several tables and chairs are visible in the distance through the expansive windows. Outside, there is a grassy area with trees and some buildings faintly visible under a partly cloudy sky. The overall lighting is bright due to the sunlight streaming through the windows.</t>
  </si>
  <si>
    <t>A large building with a glass and metal exterior features a prominent “WELCOME” sign. A grassy outdoor area is filled with people seated around numerous round tables covered in blue tablecloths. Several white tents are scattered throughout the space. Trees line the background, and a bright blue sky with some clouds is visible above. People of various ages are present, many wearing light-colored shirts.</t>
  </si>
  <si>
    <t>A large, dark theater space with rows of maroon and orange chairs arranged in a semi-circle facing a massive screen. The screen displays a vibrant, multicolored image – primarily greens, blues, and purples – with a logo at the top left corner. A red carpet leads from the center aisle towards the screen. Above the screen are several hanging projectors. The walls are painted a muted red and white, and there is a small stage area to the left of the screen. The ceiling is dark gray with recessed lighting fixtures.</t>
  </si>
  <si>
    <t>A man with gray hair and glasses stands at a chalkboard in front of a classroom. The chalkboard is covered with text detailing various health professions including Physical Therapy, Athletic Training &amp; Sports Science, Molecular Biotechnology, Fisheries &amp; Wildlife Management, Biology/Ecology/Pre-Veterinary Medicine, and Natural Resources &amp; Health Professions. He is holding a piece of paper and gesturing with his hands as he speaks. Several students are seated at desks in the foreground, their backs facing the camera. A small digital projector sits on a table to the right of the chalkboard.</t>
  </si>
  <si>
    <t>An aerial shot of a large, multi-building campus complex under a cloudy sky. The buildings are primarily gray and white with flat roofs. A prominent sign reading “LCCN BAY” is visible on one building. There’s a well-maintained grassy area in front of the buildings, bordered by asphalt roads and parking lots. Trees and shrubs are scattered throughout the grounds. In the background, there's a residential neighborhood with houses and some commercial buildings.</t>
  </si>
  <si>
    <t>A woman with shoulder-length brown hair and glasses sits at a dark gray table in front of a large glass door. She is looking directly at the camera and appears to be speaking or presenting. On the table are a white paper, a blue plastic bag, and a laptop displaying a Dell logo. To the left of the woman, within the glass door, is a poster featuring several young men in what appear to be academic settings. Above the poster is another sign that reads “BE IN-DEED.”</t>
  </si>
  <si>
    <t>A large, modern building with a curved roof dominates the frame, set against a backdrop of trees and sky. The building is primarily gray and appears to be multi-level. A smaller, rectangular building sits behind it on the left side. Green bushes line the base of the main structure. Below the building is a well-maintained grassy lawn. Trees are visible in the distance along the horizon line.</t>
  </si>
  <si>
    <t>A young man with reddish-brown hair and wearing a red shirt and black backpack is standing at a green table covered with a dark gray tablecloth. The table displays several brochures and flyers related to college enrollment, including one that reads "Enrollment." Behind him is a large blue banner reading “BAY IS THE WAY” with the university logo below it. A staircase rises in the background, partially obscured by shadows. There are potted plants on the table as well. The floor appears to be polished concrete.</t>
  </si>
  <si>
    <t>The image depicts an exterior shot of Bay College. A large building with multiple windows and a dark gray roof is centrally located. The words “I ❤️ BAY” are displayed in white block letters superimposed on the bottom right corner of the frame. In front of the building, there’s a paved road leading to the entrance, with a parked white van. To the left of the building is a grassy area with several small shrubs and trees. A flagpole stands tall on the left side of the image, and a cloudy sky fills the background.</t>
  </si>
  <si>
    <t>The image depicts an interior shot of a modern building, likely part of a university campus. A large, open staircase with teal railings dominates the foreground, leading upwards towards a glass-walled area. The staircase is flanked by walls painted in shades of green and gray. Above the staircase, expansive windows offer a view of trees and greenery outside. Fluorescent lights are visible on the ceiling. There’s a small section of a hallway to the left with some furniture and signage. The overall lighting is dim, suggesting it's either evening or a low-light setting.</t>
  </si>
  <si>
    <t>A young man wearing a dark green jacket and a baseball cap walks across a grassy area towards a large sign. The sign reads “I ❤️ B College” in white lettering on a blue background with a stylized heart graphic. Behind him is a backdrop of trees and shrubs, suggesting an outdoor campus setting. A shadow of the man stretches out behind him.</t>
  </si>
  <si>
    <t>A large, tan-colored building dominates the frame, featuring corrugated metal siding and a prominent gray garage door with multiple windows. A large graphic on the side of the building depicts a welder in protective gear surrounded by sparks. Above the graphic is the Bay College logo. To the left of the building is a white van parked on an asphalt surface. A small utility shed sits to the right of the van, and a gray metal drum is visible nearby. The sky above is overcast with dark clouds.</t>
  </si>
  <si>
    <t>A dark-colored wooden bench sits on a grassy area in front of a building with rounded edges and large windows. Behind the bench is a paved path winding through trees and a small pond. Several tall, slender trees are visible on either side of the path. A lamppost stands near the path’s edge. The sky appears overcast and gray.</t>
  </si>
  <si>
    <t>www.bc3.edu</t>
  </si>
  <si>
    <t>A wide-angle aerial shot depicts a campus setting under a clear blue sky. A winding asphalt road curves through well-maintained green lawns dotted with trees. Several buildings are visible: a large, modern building with a prominent tower and red accents is centrally located; to its left is a smaller, white building with a steeply pitched roof. In the background, there’s a dense line of trees forming a forested hillside. A flagpole stands near the larger building, displaying several flags. Streetlights are positioned along the road.</t>
  </si>
  <si>
    <t>A young man with dark hair and a black hat with white stripes is seated at a wooden table, intently focused on a book open in front of him. He’s wearing a teal cable-knit sweater. Behind him, there's a coffee bar area with people visible in the background, including a woman wearing a pink backpack. A window is partially visible to the right, letting in natural light and showing trees outside. The table has a dark gray tablecloth.</t>
  </si>
  <si>
    <t>Two young adults are seated at a table with three other people partially visible in the background. The person on the left is a woman with dark hair pulled back and wearing a green jacket over a blue shirt. She’s smiling broadly and looking towards the person on the right. The man on the right is wearing a gray hoodie with a Yankees logo and is also smiling, his eyes directed at the woman. A water bottle sits in front of him. Behind them are blurred figures seated around the table, and to the left of the main subjects is a small table with three water bottles and some napkins. The background is a plain white wall.</t>
  </si>
  <si>
    <t>A young woman with blonde hair pulled back in a ponytail is wearing a white lab coat and latex gloves. She is intently focused on a microscope, peering through the eyepieces. The microscope is positioned on a dark wooden table. Behind her are two other students, partially visible in the background, also wearing lab coats. To the right of the table is a blue plastic container with a red lid and a small tray with various items including a pen and a ruler. A light gray metal cabinet is visible in the upper right corner of the image.</t>
  </si>
  <si>
    <t>A small, wheeled robot sits on a light-colored table. The robot has two cameras mounted on top and a central control board with various wires and components visible. A small LED light is attached to the front.  To the left of the robot is another, larger robot partially obscured by shadow. Cables run from the robot to a power source on the table. Behind the robots, there's a blurred image of a computer screen displaying a blue background. The table surface appears to be made of tile or stone.</t>
  </si>
  <si>
    <t>Several people in yellow and black vests are wading through a fast-moving river. One person is being pulled by a rope towards a bright red inflatable raft with another individual on it. There are several other figures standing along the bank, some wearing similar vests and hats. A bridge spans the river in the background, surrounded by bare trees and vegetation. The water appears murky and turbulent.</t>
  </si>
  <si>
    <t>The image depicts a stainless steel kitchen workspace with several students wearing white chef's coats and hats. Hanging from the ceiling are numerous pots and pans. A long stainless steel counter runs across the center of the frame, with various cooking utensils, containers, and food preparation tools visible on it. Shelving units filled with green plastic storage bins line one side of the kitchen. In the background, a window is partially visible.</t>
  </si>
  <si>
    <t>Two healthcare professionals are attending to a patient mannequin in a hospital room setting. A male student in a dark blue scrub uniform is positioned on the left, while a female nurse wearing a white uniform with a patch on her sleeve is assisting on the right. The mannequin is lying on its side under a pink blanket and has an oxygen mask attached to its face. An IV bag hangs from a pole above the bed, and medical equipment is visible in the background, including monitors and tubing. A tray with medical supplies sits on a small table near the patient.</t>
  </si>
  <si>
    <t>A wide-angle shot of an indoor basketball court. Four young female basketball players are positioned on the court, engaged in a game. The floor is light brown with blue lines marking the boundaries and key areas. A large scoreboard is visible at the back wall, displaying numbers. Banners hang from the ceiling, including one featuring the “BC3 Pioneers” logo and flags representing the United States and Indiana. There are trophies displayed on shelves along the walls, and a small American flag is also present. The overall lighting appears bright and even.</t>
  </si>
  <si>
    <t>A group of five young women are gathered in front of a dark backdrop. They are wearing brightly colored novelty hats – one is neon green, another orange – and oversized sunglasses with pink frames. Several of them are holding red heart-shaped props. One woman is holding up a lollipop and smiling widely while pointing at the camera. Another is making a “shocked” face. The women are dressed in black jackets and dark pants or skirts. Their expressions range from laughter to playful gestures, suggesting they are participating in a fun event or photo booth.</t>
  </si>
  <si>
    <t>The image depicts a brightly lit library study area filled with students. Several individuals are seated on upholstered couches and chairs at tables, some working on laptops. There’s a mix of seating options including individual armchairs and small tables with chairs. A bookshelf is visible in the background along with several computer workstations. The floor is covered in a patterned carpet. Overhead, linear LED lighting strips run across the ceiling.</t>
  </si>
  <si>
    <t>www.beal.edu</t>
  </si>
  <si>
    <t>A young woman with long brown hair and dark glasses sits at a desk in a library setting. She is wearing a black sweater and looking down at a tablet computer on the desk. Behind her are bookshelves filled with books, and a blurred view of other desks and chairs can be seen in the background. The overall lighting is soft and warm.</t>
  </si>
  <si>
    <t>A group of approximately eight people are seated in a circle within a room. A man with graying hair and wearing glasses is sitting at the center of the circle, gesturing with his hands as he speaks. He has a dark blue shirt on and appears to be leading the discussion. Several other individuals are facing him, some leaning forward attentively. The participants wear a variety of clothing styles including a brown jacket, a plaid shirt, a gray t-shirt, and jeans. A water bottle is visible on a wall behind them. There are posters or artwork hanging on the walls in the background, partially obscured by shadows. The lighting appears to be dim, casting long shadows across the room.</t>
  </si>
  <si>
    <t>A young woman with curly brown hair and dark eyes wears safety glasses and is focused intently on a small plant held between her fingers. She’s using tweezers to manipulate the plant. A black microscope eyepiece is visible in the lower right corner of the frame, suggesting she's examining it closely. The background is blurred and appears to be a laboratory setting with cool blue lighting.</t>
  </si>
  <si>
    <t>A nurse wearing a blue surgical mask and glasses holds up a clear IV bag filled with fluid. She is standing in a hospital room with a patient lying on an adjustable bed covered in a blue sheet. Behind her, another healthcare professional is adjusting equipment near a medical cart. A window is visible in the background showing trees outside.</t>
  </si>
  <si>
    <t>A young woman with dark hair pulled back into a messy bun is looking intently at something on a computer screen. She wears round wire-frame glasses and is dressed in a gray t-shirt. The lighting is dim, casting shadows across her face and highlighting the glow of the screen. Behind her, there are indistinct shapes suggesting furniture or other objects within a room, all bathed in darkness.</t>
  </si>
  <si>
    <t>A close-up shot focuses on a hand pressing down on a laptop keyboard. The keys are illuminated with a warm yellow glow, contrasting sharply with the cool blue light emanating from the laptop screen. The background is dark and out of focus, suggesting a dimly lit room. The image has a slightly hazy or blurred effect, giving it an ethereal quality.</t>
  </si>
  <si>
    <t>A man’s back is facing the camera, wearing a blue denim shirt. He is looking at a laptop screen displaying a video call with three other people. The individuals in the video are seated around a table and appear to be engaged in a discussion. The laptop screen is dark except for the video feed, which shows a bright room with soft lighting. A blurred background suggests an interior setting, possibly a living room, with furniture visible.</t>
  </si>
  <si>
    <t>www.belhaven.edu</t>
  </si>
  <si>
    <t>A large, light-colored building with multiple windows and a white roof is centered in the frame under a bright blue sky. The building sits behind a neatly manicured lawn and rows of bushes. To the left of the building are several mature trees with green foliage. A stone wall with the words "BELLHAVEN UNIVERSITY" is visible at the bottom of the image, flanked by dense shrubs. In the distance to the left, there's a small red brick building and a dark-colored structure that could be a gazebo or similar outdoor feature. The overall scene appears to be outdoors on a sunny day.</t>
  </si>
  <si>
    <t>A wide shot captures a brick building with multiple windows under a bright blue sky. A large, ornate street lamp stands in the foreground, topped with a frosted glass globe. Lush green grass surrounds the base of the lamp, interspersed with small bushes and flowerbeds. A concrete walkway leads towards the building entrance. To the left, a multi-story parking garage is visible. A bench sits on the right side of the frame.</t>
  </si>
  <si>
    <t>A wide shot depicts a brick pathway leading towards a central fountain and two tall white columns. The pathway is bordered by lush green grass on either side. Behind the fountain are several large trees with pink blossoms, and in the background, there are buildings with classical architectural elements, including pillars and balconies. The sky is bright blue with scattered clouds.</t>
  </si>
  <si>
    <t>A red brick building with multiple windows and arched doorways dominates the frame. The building has a flat roof with a small white structure on top. A walkway lined with trees leads towards the building. In the background, there’s a blue sky with scattered clouds and other buildings visible in the distance. Trees are present on either side of the main building.</t>
  </si>
  <si>
    <t>00:00:02.04</t>
  </si>
  <si>
    <t>An aerial view of a football field with bright green grass and the word "Blazers" in large yellow letters across it. A brick stadium is situated on the left side of the field, with seating visible. Behind the stadium are several buildings, including one with a red roof. Trees surround the entire scene, creating a wooded backdrop.</t>
  </si>
  <si>
    <t>"University environment, Campus aesthetics", Intercollegiate athletics</t>
  </si>
  <si>
    <t>www.belmont.edu</t>
  </si>
  <si>
    <t>The image depicts a cityscape at dusk or dawn with a large, circular cloud formation dominating the sky. Below the clouds is a layer of lighter blue and gray clouds. A row of buildings, primarily in shades of red brick and beige, stretches across the middle ground, partially obscured by trees. The trees are dense and green, forming a line between the foreground and the buildings. In the distance, more buildings can be seen, suggesting a larger campus area. The overall lighting is soft and muted, with a slight gradient from darker at the top to lighter towards the horizon.</t>
  </si>
  <si>
    <t>00:00:02:09</t>
  </si>
  <si>
    <t>A man with short dark hair and wearing a white lab coat and stethoscope is looking at another man who has his back turned and is smiling slightly. The doctor in the white coat holds a clipboard in front of him, displaying text. Behind them are framed pictures on a wall and sheer curtains. A darker area occupies the lower left corner of the image.</t>
  </si>
  <si>
    <t>A young man with dark hair and a beard is wearing a white lab coat over a blue button-down shirt. He’s looking slightly off to his left with a thoughtful expression, subtly touching his shoulder with his right hand. Behind him are two framed pictures hanging on the wall – one appears to be a black and white drawing or print, and the other is a lighter colored image. The background is dark, suggesting a dimly lit room.</t>
  </si>
  <si>
    <t>A dimly lit room with large windows showing a blurred cityscape in the background. Three people are present: one woman is mid-jump on a white sheet, while two photographers are crouched down taking pictures of her. Several professional lighting equipment, including softboxes and reflectors, are positioned around the room, casting pools of light. A black table with a few items sits to the right, and a dark chair is visible in the lower right corner. The overall atmosphere suggests a photography or video shoot.</t>
  </si>
  <si>
    <t>A man with dreadlocks and wearing a light-colored jacket is facing another person who has short hair and is wearing glasses. The man in the jacket is pointing towards the other person with his index finger. A large, white photography lighting grid is visible behind them, partially obscured by a window. The background shows blurred city buildings through the window. The scene appears to be lit from above and slightly to the right of frame.</t>
  </si>
  <si>
    <t>A young woman with red hair and glasses is holding a violin in front of her. She’s wearing a black shirt and appears to be performing on stage. Behind her are dark curtains with gold trim, and an exit sign glows green in the background. The lighting is dim, casting shadows across the scene.</t>
  </si>
  <si>
    <t>A young woman with auburn hair and glasses is playing a violin in profile. She wears a dark jacket and has her head tilted slightly downward as she focuses on the instrument. The violin is a warm brown color with a blue highlight along its side. Behind her, there’s a blurred background of what appears to be a concert hall or auditorium with red curtains and stage lighting. A single spotlight illuminates her from the right.</t>
  </si>
  <si>
    <t>www.bemidjistate.edu</t>
  </si>
  <si>
    <t>A brick pillar topped with a lantern stands beneath an arched entryway sign that reads “PRESIDIA STATE.” The sign is dark blue and illuminated with white lights. Snow covers the trees in the background, which are densely packed evergreen trees. The sky is overcast and gray.</t>
  </si>
  <si>
    <t>www.bennington.edu</t>
  </si>
  <si>
    <t>An aerial shot depicts a sprawling campus set against a backdrop of rolling green mountains under a clear blue sky. A large, stately building with multiple stories and a prominent red roof dominates the center of the frame. The building is surrounded by expansive lawns and connected to smaller, rectangular buildings on either side. Several cars are parked along a circular driveway leading up to the main structure. Trees line the grounds, suggesting springtime foliage. In the distance, more mountains rise above the treeline.</t>
  </si>
  <si>
    <t>A group of four young adults are sitting on a grassy lawn. One man is leaning forward with his head down and appears to be looking at a device in his hands. A woman sits beside him, gesturing with her hands as if speaking. Another woman is seated next to her, wearing a necklace and looking towards the first woman. A fourth person, partially visible, wears a baseball cap and has a sign that reads "PASS." Several other students are scattered around the lawn in the background, sitting on the grass. The lighting suggests it’s daytime with bright sunlight.</t>
  </si>
  <si>
    <t>A wide shot captures a large wooden table in a brightly lit space, likely a campus cafe or study area. Three students are seated around the table. A young woman with long brown hair is engaged in conversation with a man wearing glasses and a blue sweater. Another man, darker-skinned with a beard, sits to his right, looking at a document. Behind them, there’s a counter with coffee equipment, pastries displayed in glass cases, and a sign reading “1025 Cafe.” A few other people are visible in the background, partially obscured by the architecture of the space, which includes exposed ductwork and industrial-style lighting. The overall impression is one of a lively student environment.</t>
  </si>
  <si>
    <t>Student life, "Academics, Studying, Groupwork"</t>
  </si>
  <si>
    <t>An aerial shot depicts a campus setting with several buildings clustered together. The buildings are primarily constructed from brick and stone, featuring gabled roofs and varying heights. A large tent is set up on a grassy field in the center of the campus. Roads and walkways weave through the green spaces, connecting the buildings. Trees surround the campus, creating a wooded backdrop. Several cars are parked along the roads. The sky is bright blue with scattered clouds.</t>
  </si>
  <si>
    <t>Two students are in a classroom setting. One student, wearing a dark blue parka with a hood up and holding papers, is standing near a whiteboard. The other student, wearing a red jacket, is seated at a desk with a computer and printer. A fish tank sits on a shelf behind the desk. Books are also visible on the shelf. The walls appear to be covered in a textured, brownish-gray material. There’s a small table with chairs to the left of the whiteboard.</t>
  </si>
  <si>
    <t>A young woman with light brown hair and wearing a white tank top and headphones is standing at a large white table. She is holding a small remote control in her hand and smiling at the camera. Behind her, there’s a storage closet filled with green plastic bins labeled with colors like “Brown,” “Pink,” “Beige,” and “Green.” Several mannequins are lined up against the back wall of the closet. To the left of the woman is a colorful patchwork quilt hanging on a wall. On the table in front of her, there’s a burlap sack with printed text and fabric scraps scattered around. The lighting appears to be somewhat dim, casting shadows throughout the scene.</t>
  </si>
  <si>
    <t>A young woman with dark hair and wearing a gray t-shirt over a white apron is seated at a pottery wheel. She’s actively shaping a lump of clay on the spinning wheel with her hands. A red lamp stands to the left of the frame, casting light onto the scene. Behind her are wooden panel walls, some with visible wear and discoloration. Two cinder blocks serve as makeshift steps or supports near the wheel. There is another finished ceramic piece sitting on a small table in the lower right corner of the image.</t>
  </si>
  <si>
    <t>A person with dark skin is centered in the frame, wearing a white t-shirt and black pants. Their hands are positioned on a spinning pottery wheel, shaping a lump of clay into a rounded form. The wheel sits within a light brown, speckled ceramic bowl. To the right of the wheel is another, larger, white ceramic bowl filled with water. Behind the person and to the left is a dark gray, textured surface, possibly fabric or carpeting. A small, concrete block structure stands in the background on the right side of the frame. The overall lighting appears dim and focused on the subject and the pottery wheel.</t>
  </si>
  <si>
    <t>Two silhouetted figures are sitting side-by-side in a window seat. The window is large and has multiple panes. Outside the window, there’s a snowy landscape with trees and distant hills under a cloudy sky. Bookshelves line the wall behind the seating area, partially visible as dark shapes. The overall tone of the image is very dark, creating strong contrast between the figures and the outside view.</t>
  </si>
  <si>
    <t>A group of students are engaged in a playful wrestling match outdoors in the snow. A young man with dark hair and wearing a black jacket is holding another student upside down, who is wearing a light blue hat and a gray sweater. Several other students are visible in the background, some kneeling or standing near the brick buildings that form the backdrop of the scene. Snow is falling lightly, covering the ground and trees.</t>
  </si>
  <si>
    <t>A man with short, messy brown hair and wearing a plaid shirt is facing away from the camera, his arm raised slightly. He appears to be speaking or gesturing at a lecture hall filled with masked students and faculty seated in rows. The lighting is dim, highlighting the audience and the speaker. A projector is visible above the stage. Wooden beams are part of the architecture of the building.</t>
  </si>
  <si>
    <t>A large auditorium filled with people seated in tiered rows. The seats are wooden and dark brown. Many attendees are wearing name tags. A small table with microphones is visible at the front of the stage, where a few individuals are speaking or listening intently. The walls are a combination of wood paneling and concrete. Overhead beams create a vaulted ceiling. Lighting appears to be focused on the audience and stage area, leaving much of the room in shadow.</t>
  </si>
  <si>
    <t>An aerial shot depicts a campus nestled in a hilly landscape under a partly cloudy sky. Several buildings are visible, including a large, multi-story brick building with red accents and a smaller, more traditional style building also painted red. A grassy field stretches out to the left of the main buildings, bordered by trees with autumnal foliage in shades of orange and brown. In the distance, rolling hills covered in similar colored trees extend into the horizon. A road winds through the campus grounds.</t>
  </si>
  <si>
    <t>A group of four young men are set up outdoors with musical equipment. A white canopy provides shade over them. One man is kneeling and appears to be adjusting something on a table covered in electronic instruments, including a mixer and various cables. Another man stands behind the table smiling at the camera. Two other men stand beside the table; one wearing a brown puffer jacket and holding an electric guitar, and another wearing a brown vest and looking towards the camera. A black Hart amplifier is visible to the right of the guitarist. The background shows a large windowed building with trees in front of it.</t>
  </si>
  <si>
    <t>A large lecture hall is filled with people seated at long tables facing a projector screen. The screen displays a white graphic depicting a circular process flow labeled "Process" with an arrow indicating movement in a loop. Several individuals are standing near the front, likely presenters or speakers. Attendees are wearing various winter clothing and some are using cell phones. Large windows provide natural light to the room, and the walls are painted a neutral beige color.</t>
  </si>
  <si>
    <t>A group of eight people are gathered outdoors on a grassy lawn in front of a large brick building with a prominent white tower. The building is partially obscured by trees. Several graduates are wearing dark blue graduation gowns and holding diplomas or certificates. One graduate is wearing a black feathered hat. The individuals vary in age and ethnicity, and they are all smiling and waving their arms enthusiastically. Trees line the background, and the sky is cloudy with patches of blue visible.</t>
  </si>
  <si>
    <t>00:00:02.75</t>
  </si>
  <si>
    <t>A large group of students are seated on a grassy lawn in front of a stately, light-colored brick building with multiple stories and a prominent white cupola. The sky is overcast. Many students are looking towards the camera, while others are facing away or engaged in conversation. They wear a variety of casual clothing including t-shirts, jeans, hoodies, and flannel shirts. Some have backpacks on their laps. Trees line the background behind the building.</t>
  </si>
  <si>
    <t>www.berea.edu</t>
  </si>
  <si>
    <t>An aerial view showcases a sprawling campus nestled within a dense forest. A prominent, historic building with a tall central tower and red brick construction dominates the center of the image. Several other buildings of varying sizes and architectural styles are scattered around it, also constructed from brick and stone. Lush green trees cover much of the landscape, partially obscuring some of the buildings. A winding road cuts through the campus, leading towards the buildings. The lighting suggests late afternoon or early morning with a warm glow on the buildings and foliage.</t>
  </si>
  <si>
    <t>A brick building with multiple windows and a prominent clock tower is partially obscured by green leaves. The sky is visible in the background behind the foliage.</t>
  </si>
  <si>
    <t>A large Triceratops skull is prominently displayed in a glass enclosure against a dark background. The skull is positioned at an angle, showcasing its frill and horns. A metal stand supports the skull. Behind the enclosure, through a reflective glass wall, we see a modern laboratory with a scientist working at a desk, surrounded by equipment. A staircase is visible on the left side of the frame, and there are other architectural elements like beams and lighting fixtures in the background. The overall impression is one of a blend between paleontology research and contemporary science facilities.</t>
  </si>
  <si>
    <t>A young woman in a light orange sweater and blue jeans stands inside a fume hood. She is pulling off a white lab coat over her shoulders. The fume hood is labeled "Supreme Air IV" and has various knobs, switches, and outlets along its sides. A microscope is visible on the right side of the image. There are several beakers and other laboratory equipment scattered across a wooden workbench below the fume hood. The background is dark, with some fluorescent lighting illuminating the scene.</t>
  </si>
  <si>
    <t>A close-up shot focuses on a dark brown microscope stage with several small screws visible. A blue surgical glove partially obscures the lower portion of the stage and part of the surrounding equipment. The background is out of focus, appearing as a soft, gray blur. Light seems to be coming from above, casting shadows and highlighting the textures of the stage and glove.</t>
  </si>
  <si>
    <t>A dark gray laboratory bench with a white wall in the background. A Nikon microscope is positioned prominently in the foreground, angled slightly towards the viewer. The microscope has a black base and silver components. The objective lens is labeled "Nikon E Plan 40x/0.65" and "100x Oil". There's a small light source illuminating the stage of the microscope. A small, dark object is visible on the stage beneath the objective lens.</t>
  </si>
  <si>
    <t>A young woman with dark hair pulled back and wearing green earrings is looking through a black microscope. Her face is partially illuminated by light coming from the right side of the frame, highlighting her features. The background is a muted beige color, slightly out of focus. A portion of a white laboratory instrument is visible in the upper right corner.</t>
  </si>
  <si>
    <t>00:00:01.87</t>
  </si>
  <si>
    <t>A young woman wearing a white lab coat and blue gloves is intently looking through a microscope at a table in front of her. She has dark hair pulled back into a bun. Behind her, partially obscured by shadow, another person in a similar white lab coat stands near a large piece of equipment. The laboratory bench is cluttered with scientific instruments including beakers, test tubes, and a notebook. Fluorescent lights illuminate the scene, casting a cool, bright glow on the room. A digital display screen is visible in the background.</t>
  </si>
  <si>
    <t>The image depicts a tennis court viewed through the branches of two trees. The foreground is dominated by the textured bark and green leaves of the trees, partially obscuring the view. Behind them is a chain-link fence surrounding a gray tennis court with a net. Two people are visible on the court, one holding a racket and another seemingly watching or preparing to play. A small flag stands near the edge of the court. The overall lighting suggests early morning or late afternoon, with a warm glow filtering through the trees and creating a hazy effect.</t>
  </si>
  <si>
    <t>A young Black woman with long braided hair is running across a grassy field. She is wearing a light gray shirt with “Bemidji State University Athletics” printed on it. The background shows trees and a dark, overcast sky. There are tall grasses in the foreground.</t>
  </si>
  <si>
    <t>Two young women are shown on a blue running track. One woman is in mid-kick, with her leg extended upwards and her arm reaching out as if guiding it. The other woman is walking alongside her, wearing a skirt and blouse. Behind them is a grassy field with trees lining the edge. The lighting suggests dusk or early evening, with shadows visible on the grass and trees. A small white hurdle is visible to the left of the track.</t>
  </si>
  <si>
    <t>A row of blue and white hurdles with “Berea College” printed on them is prominently featured in the foreground. Behind the hurdles are a few people: a woman running and a coach observing her. A track is visible in the background, partially obscured by trees. The overall lighting appears to be soft and slightly muted, giving the image a warm tone.</t>
  </si>
  <si>
    <t>A silhouetted figure stands facing away from the viewer, positioned behind a dark, vertical support structure with multiple spotlights shining brightly in front of them. In the foreground, several people are illuminated by the stage lights, appearing to be engaged in some kind of performance or activity – dancers and possibly musicians. The background is blurred and appears to show a large interior space, likely a theater or auditorium, with rows of seating visible. The overall lighting creates strong highlights and shadows, emphasizing the performers and the figure observing them.</t>
  </si>
  <si>
    <t>A young woman with long, dark hair is mid-air, leaping upwards and her hair is flying around her face. She’s wearing a light yellow tank top and appears to be in motion. To her left is a man in a white shirt and dark pants, partially visible as he runs alongside her. The background is a muted pink wall with a darker shadow line at the bottom. A bright yellow line is faintly visible on the upper-left corner of the image.</t>
  </si>
  <si>
    <t>A young Black man with short, curly hair and dark skin is looking down at something unseen in front of him. A bright light source, possibly a flashlight, illuminates his face from above and slightly to the left, casting strong shadows on his cheek and nose. He’s wearing a dark t-shirt. The background is mostly black, suggesting darkness or a low-light environment.</t>
  </si>
  <si>
    <t>A dark-skinned hand is playing a black and white piano keyboard. The focus is primarily on the hand and the keys being pressed. The background is a warm brown color, slightly out of focus, suggesting a room with wooden flooring. A portion of the piano's frame is visible in the upper left corner, and the rest of the person’s arm and clothing are shadowed.</t>
  </si>
  <si>
    <t>www.berklee.edu</t>
  </si>
  <si>
    <t>A young Black woman sits with her back to the viewer, playing a cello. She is wearing a patterned dress and appears to be focused on her music. To her right, a young man in a green shirt and jeans is seated and plays an acoustic guitar. A microphone stands between them on a black stand. Behind them are dark curtains and a small, ornate rug is visible on the floor. The background is mostly black.</t>
  </si>
  <si>
    <t>00:00:09.18</t>
  </si>
  <si>
    <t>A person’s hands are playing an acoustic guitar with a dark brown body and a light-colored neck. The guitar is resting on their lap. A blue patterned inlay featuring white birds adorns the soundhole. The person is wearing a green plaid shirt and has orange wristbands visible. The background is mostly black, with a hint of what appears to be a wall or curtain out of focus in the lower right corner.</t>
  </si>
  <si>
    <t>A young Black woman with dark hair pulled back in a bun and wearing hoop earrings is playing a cello. She is positioned slightly from profile, facing left. She wears a dark blue top with floral embroidery on the sleeves. The cello is held against her shoulder and chest, and she appears to be bowing it. Behind her is a dark curtain or backdrop, and a hint of another person’s arm can be seen in the lower right corner.</t>
  </si>
  <si>
    <t>Two hands are playing an acoustic guitar. The guitar has a warm brown body and a light-colored headstock with tuning pegs. Decorative tiles featuring blue birds adorn the soundhole. One hand is holding a pick, while the other fingers are pressing down on the strings. A person wearing a green plaid shirt and a white button-down shirt is partially visible in the background, blurred out against a dark backdrop.</t>
  </si>
  <si>
    <t>00:00:03.35</t>
  </si>
  <si>
    <t>A young Black woman sits in a chair playing a cello with her back partially turned towards the camera. She wears a patterned dress and a headwrap. To her right is a man seated in another chair, playing an acoustic guitar. A microphone stands beside him. Behind them are dark curtains and a richly colored, ornate rug covering the floor. The lighting is dim, creating shadows across the scene.</t>
  </si>
  <si>
    <t>www.bethanyseminary.edu</t>
  </si>
  <si>
    <t>A large sign mounted on a brick pillar displays the name “Bethany Theological Seminary” in dark blue lettering against a light beige background. Above the text is an emblem depicting two stylized leaves. The sign is positioned in front of a building with windows and a flagpole, set within a grassy area under a cloudy sky.</t>
  </si>
  <si>
    <t>A woman with shoulder-length brown hair and glasses is seated at a wooden table. She’s wearing a dark blue sweater with a floral pattern. Her hands are raised, palms facing upwards as she gestures while looking off to the side of the frame. A stack of papers sits in front of her on the table. To her right is a laptop and a white mug. Behind her is a large whiteboard and a gray wall. There are two black chairs visible behind her.</t>
  </si>
  <si>
    <t>A woman with gray hair and glasses wearing a black shirt is seated at a table writing in a notebook. She has a pen in her hand. Behind her are two other people: one man sitting at a laptop, and another woman partially visible behind him. A whiteboard is visible in the background. There’s a small cup of coffee on the table next to the papers. The lighting appears to be artificial and somewhat dim.</t>
  </si>
  <si>
    <t>A close-up shot focuses on an open book and a notebook with handwritten notes. The book’s pages are partially visible, displaying text and illustrations in shades of blue and purple. Above the book is a sheet of lined paper filled with neat handwriting in dark ink. A pair of hands, one holding a pen and the other appearing to be guiding the page, are positioned over the notebook, actively writing or reviewing notes. The background is blurred and dark, suggesting a dimly lit room.</t>
  </si>
  <si>
    <t>A large television screen mounted on a wall displays a man in a blue shirt speaking to the camera. He is partially obscured by a bookshelf behind him. Below the TV, a woman sits at a desk with a laptop open and a water bottle. She is gesturing while looking towards the camera. A student wearing a dark blue jacket and glasses is seated to her right, facing away from the camera, wearing a mask. The room has white walls and a wooden podium in the background.</t>
  </si>
  <si>
    <t>Two young men are seated at a table in a library setting. One man is wearing a black baseball cap and a plaid shirt, leaning forward with his hands clasped together as he appears to be listening intently. The other man is wearing a red hoodie and a baseball cap, holding a book open in front of him. Behind them is a tall bookshelf filled with numerous books. A window is visible on the left side of the frame, showing an outdoor scene with trees. The table surface is bright white and slightly reflective.</t>
  </si>
  <si>
    <t>00:00:02.77</t>
  </si>
  <si>
    <t>The image displays text overlaid on a dark purple background. The words "So that the world flourishes" are in white and appear to be the main focus. To the right of the text is a small, cropped portion of a video screen showing what appears to be a person playing a musical instrument, possibly a guitar or ukulele. A thin horizontal line separates the text from the video clip.</t>
  </si>
  <si>
    <t>www.bethel.edu</t>
  </si>
  <si>
    <t>A brick building with multiple stories and gabled roofs dominates the frame. The building is primarily red brick with some darker brown accents. Above it is a dark gray roofline. A sign reading “BETHEL UNIVERSITY” in white lettering is mounted on a blue panel, featuring a stylized image of a flame. Below the sign are several large, irregularly shaped stone benches arranged in a low wall. In front of the bench wall is a paved walkway with light-colored stones. Green bushes and grass are visible to the right of the bench wall. The sky is overcast and hazy.</t>
  </si>
  <si>
    <t>A young man with light brown hair and fair skin is looking directly at the camera. He’s wearing a light brown blazer over a white shirt. His hand is holding a blue marker and he's writing on a glass whiteboard, leaving blurred streaks behind him. The background is dark and out of focus, suggesting an office or classroom setting. Light reflects off the whiteboard and his marker.</t>
  </si>
  <si>
    <t>A man with gray hair and glasses is driving a car. He’s wearing a light pink polo shirt with white polka dots and a name tag that reads “ROSS” and “BETHHEL UNIVERSITY.” The name tag is slightly blurred. The background shows greenery, including trees and what appears to be a sidewalk or road. A portion of the car's dashboard is visible.</t>
  </si>
  <si>
    <t>A football player in a dark blue uniform with the number 13 is running forward across a green field. He’s wearing a white helmet and has his arm extended as if throwing a ball. Several other football players are visible in the background, wearing similar uniforms and helmets. Behind them is a line of trees with autumn-colored leaves. The sky is bright blue with some clouds.</t>
  </si>
  <si>
    <t>A young man with light brown hair and fair skin is shown in profile, facing slightly upward. He’s wearing a gray shirt. Behind him, blurred figures of other people are visible, suggesting a group setting. The background consists of a white wall and a doorway or archway that appears to be illuminated by bright sunlight coming from the right side of the frame.</t>
  </si>
  <si>
    <t>A young Black woman stands at a podium in a dark graduation gown and cap. She is wearing glasses and has long braids. A gold medal hangs from her stole, along with a beaded tassel. Her hands are raised as if gesturing or speaking. Behind her, blurred figures of other graduates can be seen in similar gowns. The background is a deep red wall with what appears to be architectural details.</t>
  </si>
  <si>
    <t>A person wearing a white lab coat is holding a clear glass beaker filled with water. The person’s face is partially visible, and they are looking down at the beaker. The background is blurred and appears to be an indoor setting with warm lighting. A light source is visible in the lower right corner of the image.</t>
  </si>
  <si>
    <t>A large crowd of people are silhouetted against a dark background, illuminated by colored stage lights. Several individuals in the foreground have their arms raised upwards, with one person prominently featured holding both hands up high and slightly forward. A man wearing a blue shirt is partially visible on the left side of the frame, looking towards the action. Other attendees appear to be clapping or raising their hands as well, creating a sense of enthusiastic participation. The overall impression is that of a lively event with a significant audience.</t>
  </si>
  <si>
    <t>Another group prayer.</t>
  </si>
  <si>
    <t>A Black man wearing glasses and a dark shirt is facing the camera with his mouth open, seemingly speaking. He’s writing musical notation on a large whiteboard. The notation appears to be for a string instrument, possibly a violin or cello, showing notes arranged in a staff with clef markings. A hand wearing a watch is partially visible at the bottom of the frame, holding sheet music. The background is a plain wall and part of a room, slightly out of focus.</t>
  </si>
  <si>
    <t>A young man wearing a black shirt and carrying a backpack is standing on a paved road and riding a skateboard. He is looking towards the right side of the frame. Behind him is a large brick building with several windows, some of which have dark shutters. Trees line both sides of the road, providing greenery in front of the building. The sky is overcast and light pink.</t>
  </si>
  <si>
    <t>A young woman with long dark hair and a warm smile stands in a hallway. She is wearing a plaid shirt over a black top, brown pants, and a brown belt with a circular buckle. Her hands are on her hips as she looks off to the right. Behind her is a doorway leading into another room, which appears to be dimly lit. Above is a fluorescent light fixture. The walls of the hallway are painted a pale beige color.</t>
  </si>
  <si>
    <t>A group of college students are gathered outdoors in celebration. A large, furry lion mascot is standing among them, arms raised and smiling widely. The students are wearing light blue t-shirts with “THE HEL” printed on them, and many have matching shorts or khaki pants. Several hold up a large banner that reads "2023." Some students are jumping and cheering while others wave their hands in the air. A few individuals are holding water bottles. Trees and a white tent structure are visible in the background.</t>
  </si>
  <si>
    <t>www.betheluniversity.edu</t>
  </si>
  <si>
    <t>A stone pillar stands in front of a large, circular wheel with bronze accents and small metal balls attached around its perimeter. The pillar is constructed from light-colored stones and has the words "CHRIST AT THE HELM" inscribed on it. Behind the pillar are lush green trees filling most of the frame, creating a blurred background. To the right of the pillar is a building with a red brick facade and a flagpole flying a blue and white flag. The sky is overcast with soft light filtering through the trees.</t>
  </si>
  <si>
    <t>A group of people are gathered around a small stage in a large room with tall windows. A musician is playing an acoustic guitar while several singers perform behind him. The walls and windows are dark, illuminated by string lights and spotlights on the stage. Chalkboards displaying text are visible along the walls. Several audience members are holding phones up to record the performance. There's a colorful banner hanging above the stage.</t>
  </si>
  <si>
    <t>Fine arts, Student life</t>
  </si>
  <si>
    <t>Two nurses are shown in a dimly lit room. One nurse, wearing a dark blue uniform with a badge on her chest, is looking towards the other nurse who is seated and reviewing a chart. The second nurse wears a gray uniform with “CITY UNIVERSITY” printed across it. Both nurses have stethoscopes around their necks. Behind them is a curtained window with a blurred view of what appears to be a hallway or exterior. A white medical waste container is visible in the lower right corner.</t>
  </si>
  <si>
    <t>A group of students are lying on a large white sheet pulled across the floor. Three men are positioned on top of the sheet, with one man holding the edges and pulling it forward while others lie beneath. Several other students are gathered around the edge of the court, some helping to pull the sheet along and others watching. In the background, a bleacher area is filled with cheering students wearing blue and white uniforms, including cheerleaders. A banner reading “BETH” is visible on the bleachers.</t>
  </si>
  <si>
    <t>A volleyball game in progress. A female player in a blue and white uniform is leaping high to hit a volleyball with her arm extended upwards. Several teammates are positioned on the court below, including one wearing number 13. In the background, spectators are seated in tiered bleachers. The volleyball net is visible, and a banner reading “B” is behind the team bench. A coach stands near the bench.</t>
  </si>
  <si>
    <t>A basketball game is in progress. A player in a purple and gray uniform is jumping to shoot a ball towards a red basketball hoop. Several other players are visible on the court, including one with his back to the camera wearing a dark blue and white uniform, and another wearing a purple and gray uniform. Behind the players is a scoreboard displaying years and scores, along with logos for NLKU and S.net. A banner reading “The House” is also present.</t>
  </si>
  <si>
    <t>A young man with dark hair and wearing a white t-shirt is intently focused on building a complex structure made of blue and red plastic rods and small wheels. He’s using an adjustable arm to position the components. Another student, partially visible in the background, is looking at him. Behind them are shelves filled with books and various equipment, suggesting a laboratory setting. The background is slightly blurred, with hints of wood paneling and a dark window.</t>
  </si>
  <si>
    <t>A group of young women are seated on a large, beige couch in a dimly lit room. They appear to be laughing and engaged in conversation. One woman is holding a phone, another is wearing glasses and smiling broadly, and several others have expressions of amusement. A few students are partially obscured by the couch. There’s a pink thermos and a stack of books visible on the floor near one of the women. The background is a dark brick wall.</t>
  </si>
  <si>
    <t>A blue banner hangs from a pole in front of trees and bright sunlight. The banner displays the words "CHRIST AT THE HELM" in white lettering. Sunlight is intensely bright and creates a strong glare, partially obscuring the details of the trees behind it.</t>
  </si>
  <si>
    <t>Advertisement, "University environment, Campus aesthetics"</t>
  </si>
  <si>
    <t>A stage with a band performing under blue lighting. A woman in a black shirt is singing and gesturing with her hands towards the front of the stage. Several other band members are visible: one playing an electric guitar, another holding a microphone and pointing upwards, a man wearing a light-colored shirt and jeans singing into a microphone, and a man on the right playing a bass guitar. A drum set is partially visible to the left. The audience is silhouetted in the foreground, mostly dark shapes. Blue curtains hang behind the band.</t>
  </si>
  <si>
    <t>Three young men are seated in a row, facing forward. The man in the center has his left arm around the back of the man on his right. All three have their hands raised upwards. The man furthest to the left is wearing a gray t-shirt with writing on it and has dark hair. The man in the middle wears a green shirt and has light brown hair. The man on the right has blond hair. Behind them, there are several other people seated in rows of chairs, partially visible in the darkness. Blue lighting illuminates the stage area in front of the three men, with a darker blue hue extending to the sides. A wooden wall is visible behind the seated group.</t>
  </si>
  <si>
    <t>Fine arts, Social responsibility, Student life</t>
  </si>
  <si>
    <t>A man with dark hair and glasses is standing beside a young woman who is seated at a table covered in art supplies. He is pointing towards something on his smartphone while she looks down at her phone as well, examining it. Behind them is a wall displaying numerous framed artwork samples, including sketches and paintings. A stack of paper sits to the left of the woman’s workspace. The room appears to be an art studio or classroom with dark walls and a red door visible in the background.</t>
  </si>
  <si>
    <t>A group of college students in athletic uniforms are engaged in a flag football game on a grassy field. Several players are clustered together near a young man holding the football, who is likely attempting a pass. A coach stands nearby observing the play. The background features trees with autumn foliage in shades of yellow and orange. There are cones marking yard lines along the field.</t>
  </si>
  <si>
    <t>A group of actors in period costumes are performing on a stage bathed in blue and purple lighting. Several individuals are positioned in front of stage sets that resemble buildings with doorways and windows. One woman stands prominently center, gesturing with her hands while wearing a light blue dress and carrying a small purse. Other actors are visible to the sides, some holding props or interacting with each other. The background is dark, suggesting a theatrical setting.</t>
  </si>
  <si>
    <t>A young man with dark hair and glasses wearing a blue hoodie sits in a chair facing an older bald man who is seated on a brown armchair. The older man is gesturing with his hands while looking at a book open on his lap. A potted plant is visible to the left of the frame, and a window with blurred outdoor scenery is behind them.</t>
  </si>
  <si>
    <t>Two students are seated at a dark table, working on papers and writing with pens. One student is wearing a gray hoodie with “Bethel University” printed across the front. The other student has headphones on. Several chairs and a piano are visible in the background, set against an orange wall. A third student is partially visible to the right, holding a cup.</t>
  </si>
  <si>
    <t>A high-angle shot depicts a grassy area with a large wooden cross standing in the center. The cross is surrounded by a meticulously manicured border of low bushes and shrubs in varying shades of green. Four stone benches are positioned at each corner of the cross’s perimeter. Several small trees, including one with bright yellow leaves, are scattered throughout the lawn. A dirt path runs along the left side of the image, leading towards a wooded area filled with evergreen trees.</t>
  </si>
  <si>
    <t>A large group of students in black clothing are singing on a stage with a dark green backdrop. A podium stands center-stage with the Bethel University logo prominently displayed. Several microphones are positioned throughout the group, and some students are holding sheet music. The lighting is focused on the performers and the podium, creating a spotlight effect.</t>
  </si>
  <si>
    <t>Several young women in lacrosse uniforms are running across a grassy field towards the camera. They are wearing white jerseys with numbers on them and dark shorts. One player is holding a lacrosse stick and appears to be moving forward aggressively, while others are trailing behind her. Behind the players, there's a backdrop of bare trees and a few brick buildings. The sky is overcast and gray.</t>
  </si>
  <si>
    <t>A soccer game is in progress at night on a grassy field. Several young men are running and playing, wearing blue and black uniforms with numbers visible. One player in a blue uniform is kicking a ball towards the right side of the frame. Another player in a black uniform is moving to intercept the ball. There's a soccer ball in the center of the image. Lights from streetlights illuminate the field, while the background is dark.</t>
  </si>
  <si>
    <t>A Black man wearing a black shirt, jeans, and a baseball cap is sitting at a table in front of a whiteboard. He has his arm raised with his hand open as if gesturing emphatically. Several students are seated at tables below him, and one student’s head and shoulders are visible in the foreground, looking towards the speaker. A backpack sits on the floor behind the table. Electrical outlets are visible on the wall behind the table. A small sign reading “Diversity Talk - God” is partially visible on the whiteboard.</t>
  </si>
  <si>
    <t>A group of five young adults are seated on wooden benches beneath a gazebo in an outdoor setting. The gazebo has a dark brown wooden frame and intricate latticework. Behind the gazebo is a lawn with several mature trees, and a building can be seen partially visible in the background. The ground is concrete, dappled with sunlight and shadow. One young man is leaning back on his bench, while others are sitting upright. They all appear to be wearing casual clothing.</t>
  </si>
  <si>
    <t>www.bgsu.edu</t>
  </si>
  <si>
    <t>A wide shot captures a university campus at dusk. The sky above is ablaze with orange and pink hues transitioning into darker blues and purples. Several buildings are visible in the foreground and middle ground, all covered in snow. These buildings appear to be constructed from brick and stone, with varying architectural styles. A large open space, likely a quad or courtyard, is also blanketed in snow. Trees line the edges of the square, silhouetted against the colorful sky. In the distance, a cityscape can be seen faintly through the haze.</t>
  </si>
  <si>
    <t>A snowy campus quad is filled with red Adirondack chairs arranged in a circular pattern. A metal fence surrounds the chairs. Several people are skating on the snow-covered area within the circle. Large, white flags featuring snowflake designs hang from poles along the perimeter. Two brick buildings are visible in the background, and sunlight illuminates the scene.</t>
  </si>
  <si>
    <t>A brick building with large windows labeled “BOWEN-THOMPSON STUDENT UNION” is prominently featured in the center of the frame. The building has a clock tower on its right side. Two students are walking down a snow-covered sidewalk towards the building, one wearing a yellow jacket and another with a purple backpack. A bicycle rack filled with bicycles sits to the left of the walkway. Snow covers the ground and branches of bare trees are visible in the background. The sky is overcast and appears to be snowing lightly.</t>
  </si>
  <si>
    <t>A young Black woman with curly hair and wearing an orange blazer and jeans stands in front of a whiteboard covered in colorful sticky notes. She is gesturing with her hands while speaking. Three students are seated at a wooden table, facing her. One student has his back to the camera and appears to be working on a laptop. Another student wears a blue hoodie and looks towards the speaker. The third student is wearing a pink shirt and looking down at a document on the table. Behind the whiteboard are hexagonal acoustic panels in shades of gray and black. A small portion of a bookshelf is visible in the background.</t>
  </si>
  <si>
    <t>Two students are standing in a laboratory setting. A young man with dark hair and wearing a white shirt is looking through a microscope. He’s turned slightly towards a young woman who is pointing at something on a nearby computer screen, which appears to be displaying an image or data related to the microscope observation. Behind them are several microscopes, a digital camera system, and other lab equipment. A small trash bin labeled “LANDFILL/TRASH” is visible on the wall along with a sign that reads "CLING." The background is a slightly blurred view of a laboratory space with windows and walls.</t>
  </si>
  <si>
    <t>Two young women are actively engaged in creating artwork on a large, colorful canvas spread across the floor. One woman is bent over and painting with a brush, while the other stands behind her, holding a camera or recording device. Several paintbrushes and containers of paint are scattered around the canvas. In the background, blurred figures of other students can be seen observing the activity. A white wall forms the backdrop, and text appears on a projection screen in the upper portion of the image, indicating the event is related to an art history class.</t>
  </si>
  <si>
    <t>A young woman with blonde hair and safety glasses is looking at a young man who is holding up a tablet displaying a robotic arm. The man wears glasses and a white shirt. Behind them are several other students, partially visible in the background, working around industrial equipment including a large yellow FANUC robot arm. A workbench covered in tools and materials sits on the left side of the frame. The lighting appears to be artificial and focused on the foreground subjects.</t>
  </si>
  <si>
    <t>A group of three students are walking across a snow-covered campus path. A large, light-colored building with arched windows is visible on the left side of the frame. Several bare trees line the path and the background. The sun is shining brightly, creating strong shadows on the snow. There's a wooden stump in the foreground, partially covered in snow. A red flag pole can be seen at the far right edge of the image.</t>
  </si>
  <si>
    <t>www.bhsu.edu</t>
  </si>
  <si>
    <t>A wide shot captures a green campus with well-maintained lawns and pathways. A large parking lot is filled with numerous vehicles. In the background, rolling hills covered in trees rise up towards several prominent mountain peaks under a partly cloudy blue sky. A tall communication tower stands on one of the higher mountains. Several small buildings are visible within the campus area, including what appears to be a pavilion or event space. People are walking along the pathways and near the parking lot.</t>
  </si>
  <si>
    <t>A woman with blonde hair pulled back in a ponytail is demonstrating a technique to a man wearing glasses and a black shirt over a gray sweater. She is pointing at his chest while he looks down at a model of a human spine, which is partially visible. Behind them are cardboard boxes and some industrial equipment. The background appears to be a laboratory or medical setting with a window in the distance.</t>
  </si>
  <si>
    <t>A group of six people dressed in period costumes are posed against a dark backdrop resembling wooden walls. A man in a light-colored shirt and pants stands beside a woman wearing a pink dress with ruffles, holding her arm. To their left sits a young girl in a pale blue dress and a boy in a light blue shirt. Another woman is standing on a small step, wearing a green blouse and a patterned skirt. A younger girl sits on a stool to the left of the group, also in a pale blue dress. The lighting appears focused on the central figures, with the background largely in shadow.</t>
  </si>
  <si>
    <t>A young woman with dark hair pulled back in a high ponytail stands prominently in the center of the frame. She is wearing a white t-shirt and has her hand raised towards her mouth as if singing or speaking passionately. Her eyes are wide open, and she appears to be engaged in an activity with a large group of people behind her. The background consists of many other students also wearing white shirts, illuminated by green and blue lights, creating a hazy, nighttime atmosphere. A single bright light source is visible above the crowd.</t>
  </si>
  <si>
    <t>00:00:03.04</t>
  </si>
  <si>
    <t>Several football players in yellow and green uniforms are celebrating after a play. One player is being lifted by another, both wearing numbers 14 and 28 respectively. The background appears to be a grassy field with trees visible. There’s a blurred figure in a white helmet on the left side of the frame.</t>
  </si>
  <si>
    <t>www.bishop.edu</t>
  </si>
  <si>
    <t>An aerial shot shows a large, light-colored building with a prominent dome and colonnade in the center of the frame. The building is surrounded by trees and other buildings that appear to be part of a campus or university complex. A road runs along the bottom of the image, with cars visible on it. In the distance, there are more buildings and what looks like a large retail store with a red sign. The sky is overcast and slightly hazy.</t>
  </si>
  <si>
    <t>A young Black man is walking away from the camera, facing left. He’s wearing a white t-shirt and carrying a light beige backpack. Behind him is a building with green columns and windows, flanked by a walkway lined with small bushes and lampposts. To the left of the building is another smaller structure with a sign that reads “Mid State.” The sky is overcast and gray.</t>
  </si>
  <si>
    <t>A young woman in a dark green uniform and hat is running towards the right side of the frame, holding a white dog in her left arm. She appears to be throwing a ball with her right hand. Behind her is a baseball field with a green grass surface, a chain-link fence, and buildings in the background under an overcast sky. A few people are visible on the sidelines.</t>
  </si>
  <si>
    <t>Two people are working at a complex machine in a brightly lit room with large windows. A younger Black man wearing a blue shirt is focused on operating the machine, while an older white man in a black t-shirt is assisting him. The machine has multiple components and screens. Outside the windows, there's a green lawn, trees, and what appears to be a sports field. The room’s interior features a modern design with glass walls and metal equipment.</t>
  </si>
  <si>
    <t>A person wearing blue shirt and gray gloves is adjusting a complex mechanical device with multiple gears and rollers. The device appears to be a large-format printing press. The background is dark, focusing attention on the machinery and the hand working on it.</t>
  </si>
  <si>
    <t>A large, industrial metal lathe machine dominates the frame. The lathe is silver and gray with visible mechanical components including a spindle, carriage, and tool rest. A dark-colored cylindrical workpiece is being turned by the rotating spindle. Water droplets are scattered around the cutting area, indicating machining activity. The background is mostly black, focusing attention on the machinery.</t>
  </si>
  <si>
    <t>A man in a yellow shirt and dark pants is gesturing towards a metal cutting machine with his hands raised. He’s looking at a young Black man wearing a blue jacket who is leaning over the machine, observing it intently. Behind them is a large window showing an exterior view of buildings and trees. A sign that reads “THINK SAFETY” is visible on a wall to the right. The room appears to be a workshop or lab with various tools and equipment present.</t>
  </si>
  <si>
    <t>A classroom setting with several students seated at computer workstations arranged in rows. The lighting is somewhat dim and casts shadows across the room. A whiteboard is visible on the right side of the frame, covered with handwritten notes and diagrams.  There's a window to the left with greenery outside. A small fan is mounted on the wall behind the desks. Some students are looking at their screens while others appear to be engaged in discussion.</t>
  </si>
  <si>
    <t>A group of five people are gathered around a large 3D printer in a brightly lit office space. A man in a white shirt and patterned tie is pointing at the printer, gesturing towards it with his hand. Several students wearing casual clothing – a yellow sweater, a black hoodie, a gray t-shirt, and a light blue t-shirt – are looking at the printer alongside him.  A computer monitor displaying what appears to be a 3D model is visible on another desk in the background. The office has large windows with city views and exposed ductwork.</t>
  </si>
  <si>
    <t>A white laser cutter machine is shown open, revealing its internal mechanics. A dark gray conveyor belt runs horizontally across the interior, with a small, robotic arm positioned above it. The arm has a circular tool attached to its end. Cables and wires are visible along the sides of the machine, and there’s a yellow safety warning label on the side panel. The background is mostly black, with a sliver of blue equipment partially visible in the upper right corner.</t>
  </si>
  <si>
    <t>Innovation, "Teaching, Classroom, Training"</t>
  </si>
  <si>
    <t>A man with a long white beard and gray hair wearing a green polo shirt is turned slightly towards the viewer, looking off-camera. He’s standing in front of a whiteboard displaying text and diagrams. Behind him are several students seated at tables in a classroom setting. The room has blue walls, curtains, and a doorway visible on the left side with a light fixture above it. A computer monitor is partially visible to the right of the whiteboard.</t>
  </si>
  <si>
    <t>A classroom setting with approximately twenty adults seated around tables. A man in a light-colored shirt is standing at the front of the room, gesturing towards a large white screen displaying what appears to be a diagram or chart. Several students are looking toward the screen and the instructor. The walls are painted a pale blue and gray, with fluorescent lighting overhead. There’s a red cabinet on the right side of the frame, and a window covered with dark blue curtains is visible in the background. A whiteboard is mounted on the wall behind the instructor.</t>
  </si>
  <si>
    <t>The image depicts an industrial-looking facility with numerous pipes and tanks arranged in a linear fashion. Several men wearing white hard hats and reflective vests are walking along a yellow safety line within the space. Steam or mist is visible, suggesting equipment operation. There’s signage reading “IN PARKING” and “UN 2018” on the walls. The lighting appears to be artificial and focused on the central walkway area.</t>
  </si>
  <si>
    <t>"Research, Laboratory", Industry and work</t>
  </si>
  <si>
    <t>00:00:01.35</t>
  </si>
  <si>
    <t>A man wearing a white hard hat and safety glasses is shown working with a large, blue pipe. He has gray gloves on his hands and is holding the pipe horizontally with both arms extended. The pipe appears to be connected to machinery in the background, which includes metal equipment and pipes. A portion of another person’s head is visible in the upper left corner, wearing a similar hard hat. The setting seems to be an industrial workshop or facility with bright overhead lighting.</t>
  </si>
  <si>
    <t>A basketball player in a bright yellow uniform is mid-air, leaping towards a basketball hoop. Several other players wearing matching yellow uniforms are standing on the court below him, looking up at the action. The background is dark with a partially visible wall and a light fixture illuminating the scene from above. The hoop itself has a green net.</t>
  </si>
  <si>
    <t>Four young Black men are standing in a basketball court, facing forward. They are wearing gold basketball jerseys with “Wildcat” written across the chest and numbers on the back. One player is mid-shout, mouth wide open, while another is yelling excitedly. The lighting is dramatic, with spotlights shining down on them, creating strong shadows and highlighting their expressions. A hoop is visible in the background, along with a ceiling structure and some dark walls.</t>
  </si>
  <si>
    <t>00:00:03.66</t>
  </si>
  <si>
    <t>A large crowd of students and adults are seated in bleachers, cheering enthusiastically. Many individuals are raising their hands, yelling, and clapping with excitement. Some people are wearing green shirts with “UAL” printed on them, likely representing a university or athletic team. A few individuals are holding up their hands to cover their mouths as they shout. The background is dark, suggesting an indoor arena or stadium setting.</t>
  </si>
  <si>
    <t>www.blinn.edu</t>
  </si>
  <si>
    <t>A red brick building with a prominent clock tower dominates the frame. The building has arched windows and a decorative cornice above the windows. A small, dark doorway is centered beneath the clock tower. The clock face is visible on the tower, displaying the time. Above the clock tower is a small, ornate structure resembling a miniature turret. The sky behind the building is blue with scattered white clouds. Green trees are partially visible on either side of the building.</t>
  </si>
  <si>
    <t>A high-angle shot shows a fenced pen filled with several light brown sheep. A woman in a dark shirt and jeans is walking towards the center of the pen, gesturing with her hand. Around the perimeter of the pen are young people wearing blue t-shirts and name tags, standing behind metal fencing. In the background, out of focus, is a brick building and some people standing near it. The ground inside the pen appears to be covered in reddish-brown dirt or sand.</t>
  </si>
  <si>
    <t>A young man with blonde hair and a dark jacket is looking towards his left, partially obscured by shadow. A woman with brown skin and wearing a burgundy sweater is leaning over a desk, pointing at a computer screen. The woman is smiling and appears to be assisting the student. Two large computer monitors are visible on the desk, along with a keyboard and mouse. Outside of the windows behind them is greenery and buildings.</t>
  </si>
  <si>
    <t>Two young men are working on a small, four-wheeled robot. One man is wearing a black shirt and looking at the robot with a focused expression. The other man has brown hair and is intently examining and adjusting wires connected to the robot’s chassis. A laptop and a smartphone are visible on a table in front of them. The robot itself is white and green, with large wheels. Behind them, there's a dark backdrop and a glimpse of a computer monitor.</t>
  </si>
  <si>
    <t>A woman with dark curly hair and wearing a light-colored, flowing gown stands center frame, arms outstretched in a gesture of dramatic expression. Behind her are four figures dressed in elaborate, dark costumes with stylized masks resembling ancient Greek or Roman faces. The background is a blurred projection depicting what appears to be an architectural scene—possibly ruins or columns—with purple and gold lighting effects. A partial view of people in the audience can be seen in the foreground, silhouetted against the stage lights.</t>
  </si>
  <si>
    <t>Three young men are seated at gaming stations with multiple monitors. One man, wearing a gray headband and dark glasses, is intently focused on his screen, reaching towards a bottle of water. Another man, wearing a blue and white team jacket and headphones, looks toward the first man. A third man sits in the background, partially obscured, also wearing a blue and white jacket and looking at his monitor. Each station has a gaming chair, keyboard, mouse, and headset. The lighting is dim, with bright light emanating from the screens.</t>
  </si>
  <si>
    <t>A female healthcare professional wearing a white coat, glasses, and a face mask is demonstrating how to use a suction device on a patient mannequin lying in a hospital bed. The mannequin has a red complexion, a patterned blanket covering it, and an oxygen tube connected to its nose. Behind the mannequin is medical equipment including a ventilator, monitors, and storage units. A small red box is visible on the left side of the frame.</t>
  </si>
  <si>
    <t>A young Black man in a blue graduation gown and orange sash stands prominently in the foreground, raising his right arm in a celebratory gesture. He has dark hair and is wearing a dark shirt. Behind him are several American flags hanging on a brick wall. To his right, partially obscured by shadow, another graduate is visible holding a piece of paper. An exit sign with a red light is visible in the background, along with what appears to be a doorway or hallway. The overall lighting is dim and focused on the foreground subjects.</t>
  </si>
  <si>
    <t>A woman with blonde hair and wearing a blue graduation gown and cap is presenting a rolled-up diploma to another woman who is wearing a blue graduation gown and cap with white tassels. The second woman is smiling broadly and reaching out to receive the diploma. Behind them, there’s a dark backdrop of curtains or stage material.</t>
  </si>
  <si>
    <t>www.bluefieldstate.edu</t>
  </si>
  <si>
    <t>A wide aerial shot of a college campus set against a backdrop of forested hills under a blue sky with scattered clouds. The campus features several buildings including a large, light-colored building with columns and another brick building on the left. A grassy lawn stretches across the foreground, dotted with parked cars and people walking around. In the lower right corner is a tennis court with fencing. Trees are in full fall foliage, displaying shades of red, orange, and green.</t>
  </si>
  <si>
    <t>A woman with blonde hair and wearing a dark blue shirt stands beside an X-ray machine. She is pointing at the screen displaying a black and white image of a human chest x-ray. A young woman in a light blue jacket and a lanyard around her neck is looking at the same X-ray, leaning slightly towards the first woman. The background consists of beige tiled walls with various medical equipment, including a metal tray and a small cabinet, visible on shelves. A sign is partially visible on the right wall.</t>
  </si>
  <si>
    <t>Two young people are shown traversing a zip line course in a wooded area. One person is moving forward on a wooden platform connected by cables, wearing a yellow helmet and harness. Another person is suspended below, also wearing a yellow helmet and harness, appearing to be at the end of their zip line run. The background consists of dense green trees and foliage, suggesting a forest setting. A tree trunk with metal supports is visible in the foreground.</t>
  </si>
  <si>
    <t>A wide shot of a busy street scene with a large group of people walking along the sidewalk. Cars are backed up in traffic on the road leading into the frame. A train track runs parallel to the street, and a freight train is visible on the tracks. Buildings line the street, including a multi-story building with a sign that reads “University.” There’s a flag pole with a banner near the sidewalk, and several potted plants are placed along the curb. The sky is overcast and gray.</t>
  </si>
  <si>
    <t>"University environment, Campus aesthetics", Location</t>
  </si>
  <si>
    <t>A football player in red and white pads is leaping high into the air while running with the ball. Below him, a player in blue pads is lying on the grass. A referee in black stands near the sideline, holding up his hand. In the background, there’s a scoreboard displaying “13 6 1” and trees along a hillside. The field is illuminated by stadium lights.</t>
  </si>
  <si>
    <t>A middle-aged man with gray hair and a beard is wearing safety glasses and a red and white plaid shirt. He’s standing in front of a large metal shelving unit filled with small, dark green objects. His hands are raised, showing he's pointing at something within the shelves. A wristwatch is visible on his left wrist. The background is dimly lit and appears to be an industrial workshop or storage area.</t>
  </si>
  <si>
    <t>Two men are shaking hands in a laboratory setting. One man, darker-skinned with graying hair and wearing a white lab coat, is looking directly at the other man. The second man, lighter-skinned with short hair and also wearing a white lab coat with “University of North Carolina” printed on it, is turned slightly towards the camera. Behind them are various laboratory equipment including refrigerators, a centrifuge, and a rack of tubes. A gray wall and fluorescent lighting complete the scene.</t>
  </si>
  <si>
    <t>Management, "Research, Laboratory"</t>
  </si>
  <si>
    <t>What does a laboratory scene where two men shake hands tell us? Not Research, but maybe Management?</t>
  </si>
  <si>
    <t>Two female healthcare professionals are interacting with a patient lying in a hospital bed. One is adjusting a blanket over the patient’s body while looking down at them. The other is holding a medical device, possibly an oxygen delivery system, and appears to be monitoring the patient's vitals. A clear plastic incubator or bassinet is positioned between them, containing a baby. Behind them are medical equipment including a ventilator and IV stand. The room has pale green walls and a neutral lighting scheme.</t>
  </si>
  <si>
    <t>A blurred close-up shot of a person wearing a blue sweatshirt with white lettering that reads “MEMPHIS” in a stylized font. The sweatshirt has green and yellow accents around the logo. Behind the figure, there are indistinct shapes suggesting other people or activity within a crowd, all rendered in dark tones.</t>
  </si>
  <si>
    <t>A woman with dark hair and a gray scrub top is shown from the chest up, holding a small vial and dropper in her right hand. A bracelet is visible on her left wrist. Her arm has a tattoo of a leaf design. The screen of a Dell computer dominates the frame, displaying an image of a young woman in a graduation gown with a diploma in her hands. Below the image are text fields and buttons related to registration or enrollment. The background is a plain beige wall.</t>
  </si>
  <si>
    <t>A basketball player in a black jersey with number 31 is mid-air, performing a slam dunk over the basketball hoop. The hoop has a Porter brand logo on it. Below him are two other players watching and reacting to the action. In the background, there’s a large crowd seated on red bleachers under a dome-shaped ceiling with lighting fixtures.</t>
  </si>
  <si>
    <t>A large, light-colored building with multiple stories dominates the frame. The word “STATE” is prominently displayed in blue on the roof. A parking lot filled with cars surrounds the base of the building. Trees and a hillside covered in dense green foliage stretch across the background, meeting a cloudy sky. A tall antenna sits atop the building.</t>
  </si>
  <si>
    <t>A long line of police officers in various uniforms and badges are marching forward. They are wearing dark blue jackets with gold insignia on their sleeves and hats. Some have visible firearms holstered at their hips. The background shows a grassy area, bare trees, and a gray building under a bright, sunny sky with lens flare. A few people are standing near the edge of the line, partially obscured by the officers.</t>
  </si>
  <si>
    <t>Value, Social responsibility, Industry and work</t>
  </si>
  <si>
    <t>I presume this is analogous to a graduation photo, given the bystanders taking video? It could also be social responsibility by the definition of law enforcement.</t>
  </si>
  <si>
    <t>A man in a yellow and black safety suit with a hard hat and headlamp is examining a piece of mining equipment – likely a conveyor belt – inside a dark, narrow coal mine tunnel. The tunnel walls are rough and uneven, covered in coal dust. Light from his headlamp illuminates the equipment and his face, while the rest of the scene remains shrouded in darkness. He wears work gloves and appears to be focused on inspecting something within the machinery.</t>
  </si>
  <si>
    <t>A woman in a white lab coat and dark glasses is smiling broadly at an older man wearing a white suit jacket and tie. The background features a textured wall with a pattern resembling stylized stars, partially obscured by blue curtains. A red “EXIT” sign is visible in the lower left corner of the image. In the bottom right corner, a blurred figure is partially visible.</t>
  </si>
  <si>
    <t>An advertisement for Bluefield State University on a blue background, with a B State logo above the name.</t>
  </si>
  <si>
    <t>www.bmats.edu</t>
  </si>
  <si>
    <t>00:00:04.18</t>
  </si>
  <si>
    <t>A brick sign stands prominently in front of a grassy field. The sign reads “BAPTIST MISSIONARY ASSOCIATION THEOLOGICAL SEMINARY” in large, dark lettering. Behind the sign is a low-rise building with a red roof and several windows. Trees are scattered around the building and across the horizon. The sky is overcast and gray.</t>
  </si>
  <si>
    <t>An aerial shot depicts a campus setting with several low-rise buildings arranged in a linear fashion across a large grassy area. A central, larger building is prominent, featuring a flat roof and multiple windows. Several vehicles are parked along roadways that run through the grounds. Trees and some smaller structures are scattered throughout the landscape, partially obscured by a light haze or fog. The overall scene appears to be bathed in soft, golden light, suggesting early morning or late afternoon.</t>
  </si>
  <si>
    <t>A brick building with a covered entryway sits in front of a green lawn. Two trees are positioned near the entrance. A black bench is located on the left side of the entryway. The building has windows and a sign that reads “ADMINISTRATION” above the doorway. The sky is overcast and gray.</t>
  </si>
  <si>
    <t>A brick building with a sign reading “Dorman Memorial Chapel” is centered in the frame. The entrance consists of three large rectangular windows with a cross above them. A small, dark doorway is visible beneath the windows. To the left and right of the chapel are trees with green foliage. Above the chapel is a gray sky with some clouds. There are two small lights on either side of the building’s facade.</t>
  </si>
  <si>
    <t>A brick building with “KELLAR LIBRARY” written above the entrance doors is centered in the frame. The library has a flat roof supported by black metal pillars extending outwards. A grassy lawn stretches across the foreground, leading towards a smaller building on the right side of the image. Bushes and small potted plants are visible near the library’s entrance. The sky is overcast and gray.</t>
  </si>
  <si>
    <t>00:00:12.50</t>
  </si>
  <si>
    <t>A large, open, red-bound Bible rests on a golden lectern. The pages are slightly yellowed and show text in dark ink. The background is dark and indistinct, suggesting bookshelves filled with books. A wooden table surface is visible beneath the lectern. Light appears to be coming from above, casting shadows and highlighting the book and lectern.</t>
  </si>
  <si>
    <t>An interior of a church is shown, with stained glass windows to the right.</t>
  </si>
  <si>
    <t>00:00:07.08</t>
  </si>
  <si>
    <t>A person wearing a dark jacket and backpack is walking away from the viewer down a narrow, gravel road. The road stretches into the distance through a dense forest of tall evergreen trees on either side. The sky appears overcast and gray. The ground along the sides of the road is covered in dry grass and patches of dirt.</t>
  </si>
  <si>
    <t>Atmosphere, "University environment, Campus aesthetics"</t>
  </si>
  <si>
    <t>www.boisebible.edu</t>
  </si>
  <si>
    <t>00:00:11.20</t>
  </si>
  <si>
    <t>The image is an aerial shot looking down at a residential area and surrounding landscape. A large tree-covered hill dominates the foreground, with several houses visible in the midground nestled amongst trees. Beyond the houses stretches a wide expanse of rolling hills and distant mountains under a hazy sky. The text "#URXPEDITION STARTS HERE" is overlaid on the image in white capital letters. A portion of a dark gray roofed building is visible in the lower left corner, suggesting it’s part of the campus or nearby area.</t>
  </si>
  <si>
    <t>00:00:00.13</t>
  </si>
  <si>
    <t>Two people are standing back-to-back against a bright blue sky. One person is facing away from the camera and has their arms raised upwards in a gesture that appears to be celebratory. The other person is turned slightly towards the camera, wearing a light gray t-shirt and looking up at the first person. Behind them is a building with a large mural painted on its side featuring colorful graffiti art. A taller, modern apartment building is visible in the background to the left of the mural.</t>
  </si>
  <si>
    <t>00:00:00.20</t>
  </si>
  <si>
    <t>A young man with short brown hair and ear piercings stands facing away from the camera, wearing a gray t-shirt. He has a tattoo visible on his upper arm. Behind him is a light beige building with windows and some equipment mounted on its exterior. To the right of the man is a green bush or hedge. The background includes a glimpse of another building with a dark doorway and what appears to be a metal pole extending from it.</t>
  </si>
  <si>
    <t>A man in a blue and white checkered shirt, dark sunglasses, and a name tag is speaking with a young woman who is smiling at him. He holds a coffee cup in his hand. Several other people are visible in the background, some wearing hats and jackets, gathered around tables outdoors. A building with large windows is partially visible behind them.</t>
  </si>
  <si>
    <t>A man in a gray shirt and dark jeans stands inside a heart-shaped frame. Behind him are several blue sweatshirts with “Boise State College” printed on them. A red fire extinguisher is visible on the left side of the image, and a white door is partially open to the right. The top of the screen displays an Instagram logo and handle "@boisebleedu."</t>
  </si>
  <si>
    <t>A young woman with dark hair and freckles stands center frame, holding a microphone and looking down slightly as she sings. She is wearing a plaid flannel shirt over a dark-colored top and jeans. To her right is a KORG keyboard. Behind her is a black backdrop with vertical blue light tubes. A man in a gray sweater is visible on the far right side of the frame, partially obscured by the keyboard.</t>
  </si>
  <si>
    <t>Student life, Fine arts</t>
  </si>
  <si>
    <t>A young man with light brown hair and fair skin is smiling at the camera. He’s wearing a black t-shirt. Behind him is a white building with large windows and a number “24” painted on one of them. A yellow awning extends over part of the building. In the background, there's a grassy field and trees under a bright sky with what appears to be sunlight filtering through.</t>
  </si>
  <si>
    <t>A group of seven young adults are sitting on a wooden railing overlooking a landscape with trees and a blue sky. They are dressed in casual clothing – jeans, t-shirts, and jackets. One person is wearing a baseball cap, another has long hair, and one is holding a phone. The lighting suggests it’s daytime, with sunlight casting shadows. A portion of a dark staircase is visible at the bottom of the frame.</t>
  </si>
  <si>
    <t>00:00:00.27</t>
  </si>
  <si>
    <t>Four young men are seated around a picnic table outdoors. They appear to be eating pizza and drinking beverages from bottles and cans. One man is wearing a blue plaid shirt, another a yellow t-shirt with “U” on it, and the third wears a gray hoodie. The fourth man has a silver water bottle with a logo on it. Behind them are several other people, including adults and students, sitting at tables under trees. A few cars are visible in the background.</t>
  </si>
  <si>
    <t>00:00:00.73</t>
  </si>
  <si>
    <t>A young man with brown hair and wearing a gray t-shirt and jeans stands at a stage in front of a darkened auditorium filled with blurred audience members seated in rows of chairs. He is holding a white document or presentation board, appearing to be giving a speech or presentation. Behind him are several blue light strips mounted on vertical panels. The lighting is focused primarily on the speaker, creating a dark background and emphasizing his figure.</t>
  </si>
  <si>
    <t>00:00:01.57</t>
  </si>
  <si>
    <t>A young woman with red hair and glasses sits next to a man in a dark blue shirt and khaki shorts on a wooden bench. They are both smiling and looking at each other. Behind them is a large, bright orange geometric sculpture. In the background, there’s a modern building with glass windows and a walkway leading towards it. The scene appears to be outdoors, possibly on a campus green space.</t>
  </si>
  <si>
    <t>00:00:01.13</t>
  </si>
  <si>
    <t>A person’s back is facing the camera, wearing a dark shirt and looking out at a river scene. The river flows through a rocky area with trees lining its banks. A small figure is standing on a concrete structure in the middle of the river, appearing to be surfing or riding a wave. The sky is partly cloudy.</t>
  </si>
  <si>
    <t>A young man in a gray hoodie and jeans is playing an acoustic guitar while standing center frame. He’s facing slightly towards the left. Behind him are two other men, one wearing a plaid shirt and another in a dark jacket, both seated at keyboards or music stands. A blue light illuminates the background behind them. To the left of the main group is a portion of a wall with a wooden handrail. In the upper right corner, a white projector screen displays an image, though it’s not clearly visible. The overall scene appears to be in a small performance space or music room.</t>
  </si>
  <si>
    <t>00:00:01.53</t>
  </si>
  <si>
    <t>Three young adults are smiling and laughing at the camera outdoors in soft, golden light. The person on the left has long brown hair and is wearing a gray shirt with a graphic design and a beige cardigan draped over his shoulders. A woman with blonde hair is standing behind him, beaming widely. To her right is another young adult with long, wavy blonde hair, also smiling and laughing. Behind them are trees adorned with string lights, and in the background, there’s a street scene with buildings and signage including a “No Parking” sign.</t>
  </si>
  <si>
    <t>A group of young adults are walking down a narrow street lined with buildings covered in colorful graffiti. The shot is taken from behind, showing their backs and shoulders. A woman with curly brown hair is pointing towards the right. Several other people are visible in the background, including one holding a smartphone. To the left, there’s a white van parked against a building adorned with more graffiti. The lighting appears to be bright and sunny, casting shadows down the street.</t>
  </si>
  <si>
    <t>A young woman with blonde hair and wearing a gray t-shirt is looking down at a large map held by a man in a dark blue shirt. The man is pointing at something on the map, and he is slightly turned towards her. Behind them is a grassy area with trees and a distant view of rolling hills under a bright blue sky. A black signpost is visible to the left of the woman.</t>
  </si>
  <si>
    <t>Two people are partially visible in the foreground, their backs facing the camera. One has reddish-brown hair and is wearing a blue hat. The other has blonde hair. Behind them is a wooden fence. In the background, there’s a cityscape with several tall buildings rising above a dense forest of trees. The sky is light blue with some haze.</t>
  </si>
  <si>
    <t>00:00:01.47</t>
  </si>
  <si>
    <t>Three young women are sitting side-by-side on a metal pole outdoors. They appear to be laughing and enjoying themselves. The woman on the left has long blonde hair and is wearing a red jacket. The woman in the middle has reddish-brown hair and is wearing a yellow shirt. The woman on the right has dark curly hair and is wearing glasses and a black shirt. A street with buildings and traffic lights can be seen in the background, bathed in warm sunlight.</t>
  </si>
  <si>
    <t>Two young men are standing outdoors in front of a large, modern building with multiple stories and blue accents. One man is wearing a black shirt with “Kahwuch” printed on it and khaki pants. He has his arms outstretched to the sides, palms facing upwards. The other man is wearing a dark-colored jacket over a gray t-shirt and khaki pants. He’s also standing with his arms extended outward. Sunlight streams from the right side of the frame, creating highlights on their faces and clothing. A black pillar or support structure is visible between them.</t>
  </si>
  <si>
    <t>A dark room with blue lighting illuminates a large projection screen displaying text that reads "YOUR VOICE IS IMPORTANT (RE)MARK OURS." A single hand is raised in the foreground, silhouetted against the light. Behind the screen, a person stands at a table with a laptop and keyboard, partially visible. Several other people are seated in the background, their forms indistinct due to the low lighting. There’s a small green light on a wall to the left of the person at the table.</t>
  </si>
  <si>
    <t>A young man with short, messy brown hair and wearing a gray t-shirt is facing away from the camera, standing outdoors. He’s looking towards the right side of the frame. Behind him is a light beige building with a dark doorway visible. To his left are some bushes and a portion of a silver car. The sky appears overcast and gray.</t>
  </si>
  <si>
    <t>A young man with long brown hair and a mustache is seated in front of a brightly colored mural. The mural depicts a portrait of Jesus Christ with a halo made of radiating yellow lines behind his head. The background of the mural consists of painted bricks in shades of blue, pink, purple, and teal. He is wearing a white cardigan over a gray shirt and jeans. The image has a slightly grainy quality and is set against a black background.</t>
  </si>
  <si>
    <t>A young woman with red hair and glasses is sitting on a grassy lawn, smiling broadly at the camera. She’s wearing a black shirt with a white polka dot pattern. A man with dark curly hair is partially visible to her left, leaning in slightly. Another person, wearing blue jeans, is seated to her right. Behind them is a green landscape with trees and some buildings in the distance under a bright sky.</t>
  </si>
  <si>
    <t>A young woman with light brown hair and freckles is smiling broadly at the camera. She’s wearing a floral-patterned dress and has her hands resting on a table. Behind her is a large blue sign that reads “BIBLE COLLEGE” in bold white letters, with the word "MOVE" underneath. To the left of the woman are two blue shopping bags and a green water bottle. In the upper left corner of the image, there’s part of a door labeled “BT03”. The background is dark gray.</t>
  </si>
  <si>
    <t>A group of people are seated in rows facing forward. In the foreground, three individuals are prominently featured. A man with his head bowed down and hands covering his face is positioned on the left. He wears a gray hoodie. To his right sits a young woman wearing a plaid shirt and a name tag that reads "Sarah Miller." She is looking down at her phone. Next to her is another young woman, also facing forward, with her eyes closed and her head slightly bowed. In the background, many more people are seated in the rows behind them, partially obscured by darkness. A man’s shoulder and part of his neck are visible on the left side of the image, suggesting he is at the front of the group.</t>
  </si>
  <si>
    <t>A man with a black baseball cap and a blue floral shirt is seen from behind, looking towards a lecture hall. In the background, a person stands at a whiteboard presenting something, gesturing with their right hand. A wooden desk and chairs are visible in front of the whiteboard. Another individual wearing a dark colored shirt is partially visible on the right side of the frame.</t>
  </si>
  <si>
    <t>The image depicts a dimly lit recording studio space. A man in a gray sweater is center frame, holding a microphone and gesturing towards a laptop on a table in front of him. Behind him are two other individuals seated at keyboards, partially obscured by shadows. To the left, there’s a person playing an instrument, possibly a keyboard or guitar, with their back to the camera. A blue light strip is mounted along the wall behind the subjects, and additional lights are visible on the ceiling. The background includes a portion of a staircase and a dark wall.</t>
  </si>
  <si>
    <t>A group of young adults, likely students, are walking along a paved pathway in daylight. The path is bordered by trees and shrubs on one side and a building with windows on the other. Several people are visible, dressed in casual clothing, some carrying bags or backpacks. Sunlight streams through the trees, creating highlights and shadows. A few individuals appear slightly blurred, suggesting movement.</t>
  </si>
  <si>
    <t>Three young men are standing outdoors in a wooded area. The lighting is dappled with sunlight filtering through the trees. One man wears a blue t-shirt and a baseball cap. Another has a flannel shirt on, and the third is wearing a blue shirt. They are looking towards the right side of the frame, which is filled with dense foliage and tree trunks.</t>
  </si>
  <si>
    <t>A group of four young adults are seated on a stone ledge overlooking a vast expanse of green forest and rolling hills under a bright blue sky. A wooden fence runs along the edge of the ledge. The individuals are facing outward, gazing at the landscape. One woman wears a yellow hat and has her back to the camera. Another is wearing a dark shirt with her back turned. A man faces forward, also with his back to the camera. The final person is partially visible, wearing a light-colored shirt and looking out at the view. The lighting suggests it’s late afternoon or early evening, casting long shadows on the ground below.</t>
  </si>
  <si>
    <t>00:00:02.87</t>
  </si>
  <si>
    <t>A long row of gray wooden desks and chairs are arranged in a lecture hall setting. The desks are facing forward with metal legs supporting them. A dark carpet covers the floor. In the upper left corner, there is a small glimpse of a white wall and what appears to be a light fixture. The overall lighting is dim and casts shadows across the scene.</t>
  </si>
  <si>
    <t>The image depicts two tall, dark wooden cabinets filled with books. The shelves are packed densely with various volumes, mostly in shades of brown and green. A small framed photograph of a man is displayed on one shelf within the cabinets. Below the cabinets, there’s a glimpse of a gray upholstered armchair and a table with what appears to be a laptop or tablet on it. The overall lighting is dim, casting shadows and highlighting the textures of the wood and books.</t>
  </si>
  <si>
    <t>00:00:05.27</t>
  </si>
  <si>
    <t>A young man with short brown hair and wearing a dark t-shirt is standing on a grassy hillside, looking out at a wide landscape. He’s turned slightly to his right, gazing towards a distant view. Below him stretches a valley filled with trees and some residential areas. Above the horizon is a clear blue sky. The hillside itself has a tan color and appears somewhat uneven.</t>
  </si>
  <si>
    <t>00:00:02.73</t>
  </si>
  <si>
    <t>A man in a red shirt sits at a table facing a camera. Behind him is a dark stage with vertical blue and purple light strips illuminating it. There are several small, circular lights positioned on the stage’s backdrop. To his left is a sign that reads “Welcome to the Journey.” A small, gray box is visible on the right side of the screen. The overall scene is dimly lit with a focus on the man and the illuminated stage elements.</t>
  </si>
  <si>
    <t>00:00:02.93</t>
  </si>
  <si>
    <t>A man in a red shirt stands at a podium on a stage with blue and white LED lighting strips behind him. A large screen displays the word “ROAR” in bold green letters. An audience is seated in rows facing the stage, their faces partially visible in the dim light. To the right of the speaker is a wooden cross mounted on a wall. A banner with images of people is visible to the left of the podium.</t>
  </si>
  <si>
    <t>A young man wearing a gray t-shirt with “Boise Bible College” printed on it is looking at a woman who is partially visible in the left foreground. Behind them is a white brick wall with the letters "FEE" painted vertically in black. In the background, there’s a street scene with trees, a car, and some buildings.</t>
  </si>
  <si>
    <t>00:00:05.20</t>
  </si>
  <si>
    <t>A man stands at a podium in a dimly lit room. He is wearing a red and black plaid shirt and dark jeans. His arms are raised as if gesturing emphatically. A small sign reading “EXIT” is visible on the side of the podium. The background is mostly dark with blue lighting highlighting a vertical beam and a section of the ceiling.</t>
  </si>
  <si>
    <t>00:00:10.40</t>
  </si>
  <si>
    <t>A large group of people are seated in rows facing forward. Many are raising their hands upwards and clapping enthusiastically. Some individuals are leaning forward slightly. The lighting is predominantly blue, casting shadows across the scene and making most figures appear dark silhouettes against a lighter background. A small square light fixture is visible on the wall behind the audience.</t>
  </si>
  <si>
    <t>Another prayer scene.</t>
  </si>
  <si>
    <t>00:00:00.07</t>
  </si>
  <si>
    <t>A group of four young adults are seated at a picnic table outdoors. A woman with long brown hair and sunglasses is looking towards another person. A man wearing a blue baseball cap and a teal shirt is smiling and talking. Next to him, a man in a red shirt with a graphic design on it is holding a bottle of water and a small plate with food. Another young man, wearing glasses and a black and white patterned shirt, is looking at the camera and holding a can of soda. Behind them, there’s a blurred crowd of other students and people enjoying an outdoor event. Trees are visible in the background under a bright sky.</t>
  </si>
  <si>
    <t>Three young adults are seated at a picnic table outdoors. A woman with blonde hair and wearing sunglasses is laughing and looking towards the camera. Next to her is a man in a teal shirt and white baseball cap, holding up a water bottle and smiling. To his right is another man wearing glasses and a red t-shirt with a graphic on it, eating pizza and holding a can of soda. Behind them are blurred figures of other students enjoying an outdoor event, with trees and some sky visible in the background. There's a small hand sanitizer dispenser on the table between the men.</t>
  </si>
  <si>
    <t>00:00:04.87</t>
  </si>
  <si>
    <t>A young man with short brown hair and fair skin is sitting outdoors, wearing a black t-shirt with the word "Yahweh" printed on it. He appears to be engaged in conversation with a woman whose back is turned towards the viewer; she has long dark hair and is wearing a cream-colored sweater. Behind them is an outdoor patio area with tables and chairs, surrounded by trees and buildings. The background is slightly blurred, suggesting depth of field.</t>
  </si>
  <si>
    <t>A group of young adults are seated in rows of dark blue theater seats facing a large screen. The screen is displaying a bright, light-colored image, possibly a video or presentation. Several students are looking towards the screen with expressions ranging from attentive to relaxed. One student has a cup and appears to be talking to someone beside them. Another student wears a red bandana around their head and is holding a tablet. The lighting in the scene is dim, with blue hues dominating the overall color palette.</t>
  </si>
  <si>
    <t>A man and a woman are standing back-to-back facing a body of water. The man is wearing a black t-shirt with tattoos on his arm and has short dark hair. He is looking out at the water. The woman is wearing a yellow shirt, a blue bandana around her head, and glasses. She is also looking out at the water. Lush green foliage fills the foreground, partially obscuring the view of the water. Sunlight filters through the trees creating dappled light on the scene.</t>
  </si>
  <si>
    <t>00:00:03.07</t>
  </si>
  <si>
    <t>Four young women are sitting together on a bright pink swing set in an outdoor plaza area. One woman has blue hair and is smiling at the camera. The other three women appear to be laughing and engaged with each other. Behind them, there’s a large, colorful slide also painted pink. In the background, there's a building, trees, cars, and people sitting on benches.</t>
  </si>
  <si>
    <t>A dark blue screen displays a close-up shot of a person with their head tilted back and hands raised towards a bright light source. The person is wearing a pink shirt. To the right of the blue screen, another monitor shows a grid of buttons and controls, likely related to video editing or playback. Both screens are illuminated by a focused beam of light, casting shadows on a dark surface in front of them.</t>
  </si>
  <si>
    <t>A young woman with red hair and glasses is smiling at someone whose face is mostly obscured in shadow. She’s wearing a black top with a white polka dot pattern. They are sitting at a metal table outdoors, next to wooden picnic benches. Behind them is a light-colored brick wall and a sign that reads “STOP.” A person in a dark shirt and jeans is walking away in the background on the left side of the frame. The overall lighting suggests it’s daytime.</t>
  </si>
  <si>
    <t>Two young women are sitting side-by-side outdoors, likely on a rooftop. One woman has red hair pulled back with a blue bandana and is wearing glasses and a yellow t-shirt. She is smiling broadly and appears to be speaking or laughing. The other woman has dark hair and is wearing sunglasses and a black shirt. She is also smiling and looking at the first woman. In the background, there are buildings visible, suggesting an urban setting. A portion of another person’s hair is visible on the left side of the frame.</t>
  </si>
  <si>
    <t>00:00:03.36</t>
  </si>
  <si>
    <t>A group of four young men are gathered around a table in a dimly lit room. One man is leaning forward with his hand on the table, gesturing towards another man who is looking down at a document. The man in the center is wearing an "Exs! Exs! Bible College" sweatshirt. Another man to his right wears a sweatshirt with “75” and “House Bible Col.” printed on it. A fourth man, wearing glasses, stands slightly behind them, looking towards the camera. Behind the group are blurred images of what appears to be audio equipment and a cross hanging on the wall. The overall lighting is dark, creating a focused effect on the individuals in the foreground.</t>
  </si>
  <si>
    <t>This is prayer related, think on this and reframe.</t>
  </si>
  <si>
    <t>00:00:03.27</t>
  </si>
  <si>
    <t>A large group of students are gathered in a dimly lit room, likely an auditorium or event space. Many people are raising their hands upwards, some with arms extended and palms facing up. Several individuals are holding cell phones, presumably recording. The lighting is predominantly blue, casting shadows across the faces and bodies of those present. A white draped surface is visible at the bottom of the frame. The overall impression is one of a lively event or gathering.</t>
  </si>
  <si>
    <t>A darkened room with rows of people seated in the foreground. A stage is visible at the back, illuminated by blue and white LED lights arranged vertically along the wall. Three men are on the stage; one plays a guitar, another stands near a microphone, and the third appears to be speaking or leading something. A banner reading “BE EQUIPPED FOR THE JOURNEY” hangs on the right side of the stage. The screen behind the speakers is visible but dark. The overall scene has a concert-like atmosphere with people raising their hands in what seems like worship or engagement.</t>
  </si>
  <si>
    <t>www.boscotech.edu</t>
  </si>
  <si>
    <t>00:00:08.54</t>
  </si>
  <si>
    <t>A young man with dark hair and wearing a black polo shirt with a gold emblem is focused on working with a drone frame. He’s holding a small tool and adjusting something on the frame, which sits on a wooden workbench. Behind him, blurred figures of other students are visible in the background, one wearing a gray hoodie and khaki pants, standing near a window. The wall behind them is painted a reddish-brown color with a white framed window showing an outdoor scene. A fire extinguisher is mounted on the wall to the left of the window. To the lower left, there’s a clear plastic bottle and a small black box. In the upper right corner, a square picture frame hangs on the wall.</t>
  </si>
  <si>
    <t>www.bowiestate.edu</t>
  </si>
  <si>
    <t>Two young men are walking side-by-side on a paved walkway. One is wearing a white hoodie, blue jeans with distressed denim, and pink sneakers, carrying a water bottle. The other is dressed in camouflage pants, dark jeans, and black shoes, and has a large backpack. Behind them is a modern building with glass windows labeled “STUDENT CENTER.” A weeping willow tree stands to the right of the men, casting shade over the walkway. There’s a metal railing on the left side of the frame, and a glimpse of other buildings in the background under a bright blue sky.</t>
  </si>
  <si>
    <t>Two women are in a brightly lit laboratory setting. One woman, with dark curly hair and wearing a white blouse patterned with pink flowers, is looking at the other woman who has bright pink hair styled in a pixie cut. The woman with pink hair is wearing a white lab coat over a black shirt and is smiling while pointing to something on a laptop screen that’s open on a table. Behind them are various laboratory equipment, including beakers, test tubes, and shelving units filled with supplies. A cardboard box sits on the floor in the background.</t>
  </si>
  <si>
    <t>A young Black woman with braided hair and wearing red headphones sits at a wooden table. She is focused on writing in a notebook with a pen while looking down at a tablet displaying a document. A smartphone and earbuds are also visible on the table. Behind her, there's a large window revealing an outdoor scene of trees and buildings. A brown backpack rests to the left of the table. The lighting appears natural, casting shadows across the desk.</t>
  </si>
  <si>
    <t>Three young adults are shown in a group setting outdoors. A man with braided hair and wearing a black hoodie is looking at a laptop screen with a smile. A woman with red braids and glasses is laughing, also looking at the laptop. Another man with dark hair and wearing a black shirt is partially visible on the right side of the frame, glancing towards the other two. Behind them is a blurred building facade with large windows. The lighting appears to be natural daylight.</t>
  </si>
  <si>
    <t>A Black woman with curly hair and glasses is standing in front of a large white screen displaying a flowchart. She’s wearing a cream-colored, textured sweater and dark pants. Her left arm is extended towards the screen, pointing to a specific section of the flowchart. The flowchart itself shows a series of interconnected boxes labeled with letters and numbers, arranged horizontally across the screen. A faint background suggests an indoor setting with wooden beams visible through a window.</t>
  </si>
  <si>
    <t>A young Black woman with braided hair and earrings is intently focused on adjusting fabric on a mannequin. She wears a blue uniform shirt with yellow accents. The mannequin is draped in a dark blue velvet garment, featuring an asymmetrical neckline and a visible belt. Behind the mannequin are other garments hanging on racks, partially visible in the background. A bright light shines down from above, illuminating the scene.</t>
  </si>
  <si>
    <t>"Research, Laboratory", Fine arts</t>
  </si>
  <si>
    <t>A man with dark skin and glasses wearing a light blue t-shirt that reads “JUST DO IT” is seated at a desk examining a drone. He’s looking down at it, holding wires in his hands. A purple Sun logo mat is under the drone. Behind him is a white wall with several colorful sticky notes and a tall, metallic robotic arm. To the right of the man is another drone and a black remote control. The background is softly blurred.</t>
  </si>
  <si>
    <t>www.bradley.edu</t>
  </si>
  <si>
    <t>An aerial view showcases a university campus with several buildings spread across a large green lawn. The buildings are primarily light-colored and appear to be constructed in a classical architectural style. A central building is multi-story with a prominent white facade, while others include smaller, more traditional structures. Trees are abundant throughout the campus, providing shade and framing the buildings. In the background, there’s a residential area with houses and streets visible beyond the campus grounds. Several cars are parked on the lawn near the buildings.</t>
  </si>
  <si>
    <t>The image depicts four young adults in a dimly lit room with red lighting. A large soundboard is visible on the left side of the frame. Three students are standing and smiling at the camera; one wearing a gray hoodie with "Bridgewater" printed on it, another in a black Adidas jacket, and the third with dark curly hair and an Adidas jacket as well. The fourth student is seated at a computer, laughing and looking towards the others. The ceiling has recessed lighting and appears to be a typical institutional space.</t>
  </si>
  <si>
    <t>A grassy outdoor area with several students participating in a game. A black ring-shaped target is centrally located on the grass, surrounded by yellow stakes. Two women wearing red and blue shirts are standing near the target, looking at it. Other students are visible in the background, some playing cornhole boards, and trees line the edges of the field. A building is partially seen behind the trees.</t>
  </si>
  <si>
    <t>Two students in red t-shirts are attending to a patient mannequin lying on a white hospital bed. One student is positioned behind the mannequin, applying pressure to its arm while looking down at it with concern. The other student has her hand over the mannequin’s chest and is wearing a white headband. Behind them is a medical cart with equipment and a wall with electrical outlets. The background is out of focus, appearing as a clinical room with IV lines and medical devices.</t>
  </si>
  <si>
    <t>A wide shot of a green grassy lawn under a bright sky. Several large trees with dense foliage are scattered across the frame. A man wearing a dark jacket and backpack is walking towards the camera on the left side of the image. In the background, there’s a light-colored building with multiple windows and columns.  Several red Adirondack chairs are placed throughout the lawn. The ground is covered in shadows cast by the trees.</t>
  </si>
  <si>
    <t>www.brandeis.edu</t>
  </si>
  <si>
    <t>00:00:03.60</t>
  </si>
  <si>
    <t>A wide shot captures a campus scene during autumn. A large tree with vibrant orange and yellow leaves dominates the foreground, casting dappled sunlight on the ground. Behind the tree is a brick building with several windows and a modern glass-fronted structure. A paved walkway curves through a grassy area, leading towards the buildings. To the left of the frame is a portion of another building with a reddish-brown facade. A small wooden picnic table sits beneath the tree. The sky is overcast and dark in the upper part of the image.</t>
  </si>
  <si>
    <t>00:00:04.40</t>
  </si>
  <si>
    <t>A paved pathway leads through a grassy area towards a body of water. Trees with autumn foliage line both sides of the path and the surrounding landscape. A building with red brick accents is visible in the background, alongside a multi-story dorm building. The water reflects sunlight, and there are several small rocks along the edge of the water. People can be seen walking on the pathway near the building.</t>
  </si>
  <si>
    <t>00:00:02.98</t>
  </si>
  <si>
    <t>A brick pathway leads through a garden area filled with colorful autumn foliage. Two wooden benches are positioned along the path. Trees with leaves in shades of yellow, orange, and red line either side of the walkway. A multi-story building is visible in the background on the left, partially obscured by trees. The ground is covered with mulch and small plants. Sunlight illuminates the scene, creating shadows and highlighting the vibrant colors of the fall season.</t>
  </si>
  <si>
    <t>www.briarcliff.edu</t>
  </si>
  <si>
    <t>The image depicts an aerial view of a college campus nestled within rolling green hills. Several large, multi-story buildings are visible, primarily constructed with brick and concrete, arranged in clusters. A baseball field is located at the bottom center of the frame, surrounded by trees and athletic facilities. The sky is blue with scattered clouds. Trees cover much of the landscape surrounding the buildings, creating a wooded setting.</t>
  </si>
  <si>
    <t>Four students are seated around a table in a library setting. Three of them are using laptops while one is reviewing papers. Bookshelves line the walls behind them, painted in shades of green and gray. A small desk with equipment is visible on the left side of the frame. The ceiling is white with fluorescent lighting. Each student has a backpack beside their chair.</t>
  </si>
  <si>
    <t>A young woman in a blue scrubs uniform is listening to a patient's heartbeat with a stethoscope. A young man wearing a gray medical coat and holding a blood pressure cuff is examining her arm. Behind them, there’s a framed mirror on the wall and some medical equipment visible. The background is a plain beige wall.</t>
  </si>
  <si>
    <t>Two young women are walking side-by-side across a grassy lawn. One is wearing a black sweatshirt with “Briar Cliff Chargers” printed on it and the other is wearing a white shirt with “Briar Cliff Golf” printed on it. Both have backpacks on. Behind them is a brick building with large windows, and several trees are visible in the background. A few people can be seen walking in the distance along a sidewalk.</t>
  </si>
  <si>
    <t>Two young adults are shown in a brightly lit indoor track setting. One woman with blonde hair pulled back into a ponytail is running on the treadmill, facing slightly towards the camera. A man wearing a blue shirt and dark shorts is also running on a separate treadmill to her right. Both individuals are wearing athletic gear and appear to be engaged in physical activity. The background consists of walls and a ceiling with exposed beams.</t>
  </si>
  <si>
    <t>A man in a blue shirt stands behind a small table with a computer monitor displaying an image. Several students are seated at tables facing him, their backs visible. The students have varying hairstyles and clothing. A few students are looking towards the screen while others appear to be listening attentively. The room is brightly lit with white walls and gray chairs.</t>
  </si>
  <si>
    <t>A hallway with dark brown walls and a light beige floor. Four people are walking towards the camera. A man in a blue scrub top and mask is holding hands with a young boy wearing a blue shirt with a forest design, black pants, and sneakers. A woman in jeans and a white top also wears a mask and holds a blue plastic bucket. Another man in a dark gray shirt and mask walks behind them. On the wall to the right of the hallway are several framed posters or pictures, including one showing a group of people with a child. An electrical light fixture is visible on the ceiling. A door with a dark wood paneling and a brass handle is seen on the left side of the frame.</t>
  </si>
  <si>
    <t>A large, multi-story brick building dominates the frame, colored in shades of tan and brown. The building has a symmetrical facade with numerous windows arranged in rows. A flagpole stands prominently in front of the entrance, topped with a red flag. Several cars are parked around a circular driveway leading up to the main entrance. Lush greenery surrounds the driveway and is visible along the edges of the building. Above the sky is blue with scattered white clouds.</t>
  </si>
  <si>
    <t>A group of young women are standing in formation against a dark background. They are wearing black tops and blue scarves around their necks. The women appear to be singing, with some raising their hands slightly. Behind them is a large, ornate wall with pillars and windows, bathed in warm light. A small floral arrangement sits on a table to the left of the group.</t>
  </si>
  <si>
    <t>A large crowd of students and adults are gathered in an indoor stadium setting. Many people are wearing blue jackets and hats. A large yellow flag with the words “Go Cliff’s” is being held aloft by several individuals, who appear to be cheering and raising their hands. Some people are holding up phones as if recording. The background shows bleachers and lighting fixtures.</t>
  </si>
  <si>
    <t>www.bridgew.edu</t>
  </si>
  <si>
    <t>A wide-angle shot captures an elevated view of a college campus at sunset. The sky is filled with warm orange and pink hues. Several brick buildings are visible, including a large central building with multiple stories and windows, and smaller structures lining a tree-lined road. A grassy lawn stretches out in front of the buildings. Trees surrounding the campus display autumn foliage in shades of red, orange, and yellow. A church steeple is seen on the left side of the frame. Cars are parked along the street.</t>
  </si>
  <si>
    <t>A group of young men are gathered in front of a dark wooden bench. A man in a suit and red tie is center frame, smiling broadly and gesturing with his hands. Several students surrounding him are raising their fists in celebration, some pointing at the man, while others appear to be yelling or cheering. Many of the students are wearing t-shirts with “BEARS” printed on them. The background shows more blurred figures seated on the bench, suggesting a larger crowd. A few people have phones out and seem to be recording.</t>
  </si>
  <si>
    <t>Two people are standing in a greenhouse filled with lush tropical plants. A woman with a dark bun and a blue bandana is gesturing with her hands towards large green leaves. She’s wearing a white t-shirt, light brown overalls, and has a serious expression. A young woman with blonde hair pulled back into a ponytail stands beside her, looking toward the woman and slightly to the left. The background is dominated by dense foliage, including banana plants and other tropical vegetation, all bathed in natural light filtering through the greenhouse structure.</t>
  </si>
  <si>
    <t>A young man in a dark gray hat and black jacket stands holding a large drum with the “BSU” logo and “BEAR BAND” text prominently displayed on its side. The drum has a stylized bear graphic on it. Behind him is a marching band performing, consisting of individuals wearing red and white striped shirts and playing brass instruments. The background is blurred with stage lights creating a hazy, colorful glow.</t>
  </si>
  <si>
    <t>Fine arts, Intercollegiate athletics</t>
  </si>
  <si>
    <t>A large, brightly colored “GB” logo in red, blue, green, and yellow is mounted on a light beige wall. Three people are walking down a hallway. A young person wearing an Adidas hoodie stands near the logo, looking towards the right. Behind them is a woman in a black blazer and jeans, gesturing with her hand as she walks. To the right of her is another woman wearing a brown jacket over a striped shirt and jeans. Above the doorway to the hallway is a sign that reads “PRIDE CENTER.” A fire extinguisher is mounted on the wall to the left of the logo. An exit sign is visible in the upper right corner.</t>
  </si>
  <si>
    <t>A group of four young adults are gathered together outdoors at night. The background is blurred and shows city lights and buildings. One woman in a blue jacket is holding hands with another woman wearing glasses and a red top. A third woman, dressed in a dark purple coat, is smiling and looking towards the other women. A fourth person, wearing a black hoodie and gold jewelry, is also smiling and appears to be gesturing with their hand. The lighting is dim, with the city lights providing some illumination.</t>
  </si>
  <si>
    <t>Two young men are seated at a wooden table with laptops open in front of them. One man is wearing a light blue sweatshirt with “Ridgewater State” printed on it and is smiling broadly while looking towards the other man. The second man is wearing a red hoodie and laughing as well. A few other students are partially visible in the background, seated around the table at different angles, some holding coffee cups. Shelving units with white shelves are behind the table. A window with wooden trim is visible on the right side of the frame.</t>
  </si>
  <si>
    <t>The image depicts a darkened room filled with multiple computer workstations. Each workstation has a large monitor displaying code and graphical interfaces, illuminated by red light. The screens show complex data visualizations, including world maps and network diagrams. Above the workstations is a ceiling lined with long, red LED strips that cast a dramatic glow across the scene. A projection on the wall behind the monitors shows an abstract, circuit-board like design in shades of red and black. Silhouettes of people are visible at each workstation, suggesting they are actively working on computers. The overall atmosphere is high-tech and somewhat ominous due to the dark setting and intense red lighting.</t>
  </si>
  <si>
    <t>A young Black man in a graduation gown and cap is holding a red book with his left hand. His right arm is raised high above his head. He is wearing sunglasses. Behind him is an outdoor stadium setting, including bleachers filled with people, banners, and signage indicating “2022.” A few other graduates are visible in the background.</t>
  </si>
  <si>
    <t>www.brookdalecc.edu</t>
  </si>
  <si>
    <t>A group of young adults, likely college students, are walking along a brick-paved pathway. They are dressed in casual clothing and carrying books and backpacks. Some are smiling and gesturing. Behind them is a stone building with arched windows and foliage framing the scene. The lighting suggests late afternoon or early morning, with shadows cast across the path and trees lining the walkway. There’s greenery on either side of the pathway, including bushes and small trees.</t>
  </si>
  <si>
    <t>Three students are gathered around a lab table in a brightly lit laboratory setting. All three wear white lab coats over black tops. One student with dark hair is looking towards the left, another with braided hair is looking at the apparatus, and a third student with long brown hair is smiling and adjusting her hair with her hand. A metal apparatus with a graduated cylinder and a burner is centered in the frame. Behind them are wooden cabinets filled with glassware.</t>
  </si>
  <si>
    <t>A young woman wearing a white lab coat and light-colored safety goggles is working at a laboratory table. She has long brown hair and is holding a beaker with liquid in her left hand. A graduated cylinder is positioned above the beaker, and she appears to be adjusting something connected to it. Behind her is a gray wall with what looks like electrical equipment mounted on it. Another person, partially visible in the lower right corner, is also at the table, wearing a lab coat and looking towards the woman.</t>
  </si>
  <si>
    <t>A group of students are gathered around a large wooden table in a brightly lit library space. Several other students are seated at adjacent tables throughout the room, some working on laptops. One student is wearing an orange shirt and has a backpack on the table. Another is wearing a plaid flannel shirt and a black hat. A third student is wearing a black hoodie and a white Nike jacket. The lighting appears to be coming from overhead fluorescent lights and possibly windows in the background. There’s a whiteboard visible in the distance, and a small electrical box on a pillar.</t>
  </si>
  <si>
    <t>A young Black woman with her hair in a high bun and glasses is sitting at a wooden table in a library setting. She’s wearing a dark blue sweatshirt with “BROOKDALE” printed on it. She's looking down at a laptop screen, which has a light gray background. To the left of her is a small, round wooden chair. A brown purse sits on the table to her right. In the blurred background, there are bookshelves and other seating areas within the library.</t>
  </si>
  <si>
    <t>A woman in a dark blazer stands at a whiteboard facing a classroom full of students seated at desks. A projector displays a map of the United States with several states highlighted in red. Students are looking towards the screen and some have laptops open on their laps. Several water bottles and a small plant are visible on the desk behind the woman. The room has large windows letting in natural light, and a portion of a concrete wall is visible in the background.</t>
  </si>
  <si>
    <t>Three people are working at a large wooden table in a brightly colored room. One man wearing a light blue shirt is looking intently at a 3D printed model on the table, his hand resting on it. Another man with short hair and a dark gray shirt is leaning over the table, also examining the model. A third person, wearing a plaid shirt, is positioned behind them, partially obscured, and appears to be working on something near the edge of the table. Behind them is a wall covered in a colorful geometric mural featuring triangles and various shades of pink, orange, blue, and yellow. A camera mounted on a stand is visible in the upper left corner of the frame.</t>
  </si>
  <si>
    <t>A large, reddish-brown mascot resembling a pirate stands in the foreground, wearing blue and red attire with a prominent hat. Behind him is a group of students gathered around, including a young man holding a drink, several women smiling and talking, and a woman with auburn hair looking directly at the camera. The background features a brick building labeled "Donald D. Wekselman Student Life Center." A banner displaying “BROCK” in large letters is visible on one of the students’ shirts. The overall scene appears to be outdoors, with trees and foliage visible in the blurred background.</t>
  </si>
  <si>
    <t>00:00:12.93</t>
  </si>
  <si>
    <t>The image depicts an aerial view of a college campus set within a wooded area. Several buildings are visible, including a large, multi-story building with a gray roof and several smaller structures scattered throughout the landscape. Trees in various shades of green and red dominate the foreground and midground, suggesting it is autumn. A bright sun shines through clouds in the upper portion of the frame, casting a warm glow over the scene. There’s a pathway leading towards one of the buildings, and some greenery extends into the distance along the horizon line.</t>
  </si>
  <si>
    <t>www.bsu.edu</t>
  </si>
  <si>
    <t>00:00:17.25</t>
  </si>
  <si>
    <t>A wide shot captures a meticulously manicured green lawn stretching horizontally across the frame. In the center distance are several tall, white columns supporting a fountain and statue. Behind the columns is a stately building with multiple windows. Lush trees line both sides of the lawn, creating a backdrop of deep green foliage. The sky is a muted gray, suggesting either dawn or dusk. A paved pathway runs along the edges of the lawn, leading towards the buildings in the background.</t>
  </si>
  <si>
    <t>www.buc.edu</t>
  </si>
  <si>
    <t>Three young men and one woman are walking through a doorway in what appears to be a hallway. The men are wearing red soccer jerseys with “B. Soccer” logos on them. One man is gesturing with his hand, while another looks at him. The woman is dressed in a white top under a black blazer and sunglasses. A blurred figure of another person is visible in the background. There’s a sign partially visible above the doorway.</t>
  </si>
  <si>
    <t>A young woman with blonde hair and fair skin is centered in the frame, wearing a blue shirt with a New York Yankees logo. She has a serious expression and is looking slightly off-camera to her left. Behind her are several other people seated in chairs – a man with dark hair and a gray t-shirt, a younger man in a white t-shirt and dark pants, and an older man wearing sunglasses and a light blue patterned shirt. A red fire extinguisher is visible on the wall behind them. The background is blurred and appears to be a classroom or meeting room.</t>
  </si>
  <si>
    <t>00:00:06.66</t>
  </si>
  <si>
    <t>A basketball court with a dark background. A woman in gray athletic wear is positioned near the center of the court, facing towards the right side. Several other students wearing black and gray jerseys are scattered around the perimeter of the court, some dribbling or moving toward the basket. A digital scoreboard displays "8:00" above a basketball hoop. The walls are brick with red accents, and fluorescent lighting illuminates the scene.</t>
  </si>
  <si>
    <t>A man in a red shirt and black tie stands at a table facing a whiteboard covered with writing. He is gesturing with his hands towards the board. Three students are partially visible behind him; one has dark hair pulled back, another has long brown hair, and the third is obscured by the other two. The background is slightly out of focus, suggesting depth of field. A small black device sits on the table in front of the man.</t>
  </si>
  <si>
    <t>A young woman with curly brown hair sits at a desk in a classroom setting. She is wearing a black t-shirt with white lettering that reads “CHASE THE DREAM.” A gold necklace is visible around her neck. Her expression appears thoughtful or serious. Behind her, blurred figures of other students are seated at desks and tables, some facing forward, others turned away. To the left of the woman, another student wearing a white t-shirt with a graphic on it is partially visible. The classroom has light gray desks and tables, and the lighting appears to be natural or slightly dimmed.</t>
  </si>
  <si>
    <t>A man with light brown hair and a beard is singing into a microphone. He has his eyes closed and is wearing a dark gray t-shirt. The microphone is mounted on a stand in front of him, and there’s a blurred background showing lights and what appears to be other people. A small portion of a piano keyboard is visible below the microphone.</t>
  </si>
  <si>
    <t>A close-up shot focuses on a young man playing an acoustic guitar. He is wearing a black t-shirt and has a tattoo visible on his forearm. The guitar is positioned on a microphone stand, with the neck angled slightly upwards. A second figure, partially obscured in the background, is also seen playing a guitar, wearing a gray shirt. Behind them is a blurred image of a large screen or monitor. The overall lighting is dim and dark, creating a moody atmosphere.</t>
  </si>
  <si>
    <t>A person’s hands are shown playing a drum set. The drums are orange with white drumheads. A drumstick is being struck against one of the drumheads. The background is dark and out of focus, showing what appears to be recording equipment. The person wearing jeans and a gray shirt is seated in front of the drums.</t>
  </si>
  <si>
    <t>A young Black man with curly hair and a beard is in profile, leaning forward slightly while running. He’s wearing a gray t-shirt and dark shorts. Behind him is a brick wall with a basketball hoop mounted on it. The background is mostly dark, suggesting an indoor setting like a gymnasium or sports facility.</t>
  </si>
  <si>
    <t>A wide-angle aerial shot of a large, rectangular soccer field with bright green grass and white lines marking the boundaries and goal areas. The field is named “Lake Forest” in large lettering across the top. Several small groups of people are scattered across the field, appearing to be engaged in drills or practice. Tall stadium lights are positioned along the sidelines. Palm trees line the edge of the field, and a low wall with benches runs along the back of the field. The sky is bright blue with some clouds.</t>
  </si>
  <si>
    <t>A group photograph of twenty-one young men in athletic uniforms stands on a green soccer field. They are wearing dark blue jerseys with numbers on their backs, ranging from 0 to 48. Most players wear black shorts and white socks. A few have red accents on their sleeves. The goalkeeper is in a light blue jersey with the number 13. Behind them are trees and several tall lampposts under a bright blue sky. Some soccer balls are scattered near the front of the group.</t>
  </si>
  <si>
    <t>Two men are seated at a recording studio desk. One man, with dark hair and wearing glasses, is pointing towards a computer screen displaying audio mixing software. He’s wearing a black t-shirt. The other man, with shorter dark hair, is looking at the screen as well. Behind them is a large monitor, a sound mixer console with various knobs and buttons, and two black studio monitors positioned on top of a wooden shelf. Acoustic panels line the walls behind them in a horizontal pattern. A cable runs from the computer to the mixing console. The overall lighting is dim and focused on the desk area.</t>
  </si>
  <si>
    <t>A hand is reaching out and lightly touching the spine of a blue book on a shelf filled with books. The books are arranged in rows and vary in color – primarily shades of green, blue, and red. The background is dark, suggesting a library setting. Some titles are partially visible, including “Law” and “History.”</t>
  </si>
  <si>
    <t>00:00:04.28</t>
  </si>
  <si>
    <t>The image depicts a long hallway lined with tall bookshelves filled with books. A young woman is seated in front of one of the shelves, reading a book. She wears a white t-shirt with the word "SIMPLE" printed on it and olive green pants. The lighting appears to be dim and warm, casting shadows along the walls and highlighting the spines of the books. To the left of the woman, there is another section of bookshelves that extends into the distance.</t>
  </si>
  <si>
    <t>www.bucknell.edu</t>
  </si>
  <si>
    <t>A wide-angle aerial shot showcases a sprawling campus of a university nestled in a hilly landscape. The buildings are primarily constructed from brick and stone, with varying heights and architectural styles. A large green lawn stretches across the center of the image, bordered by trees displaying autumn foliage in shades of yellow, orange, and red. Numerous parking lots are visible around the buildings. In the background, rolling hills covered in dense forest extend towards a cloudy sky. To the right, a blue water tower is prominent. The overall scene suggests a picturesque, historic college setting under overcast conditions.</t>
  </si>
  <si>
    <t>00:00:03.84</t>
  </si>
  <si>
    <t>An aerial shot of a college campus during autumn. The campus consists of several brick buildings with varying architectural styles, clustered around large green lawns. Many trees are in full fall foliage, displaying shades of orange, yellow, and red. A river or waterway runs along the horizon line. In the distance, there is a town or city with residential buildings visible. A parking lot is located near one of the buildings on the left side of the frame. The sky is dark and overcast.</t>
  </si>
  <si>
    <t>The image depicts an aerial view of a college campus nestled in a hilly landscape. A large blue water tower is visible on the left side of the frame. Several brick buildings are scattered across a green expanse, connected by roads and walkways. To the right, a stadium with seating and a track is prominent. The sky above is overcast with gray clouds. Rolling hills covered in trees extend into the distance along a river or waterway that runs through the landscape.</t>
  </si>
  <si>
    <t>www.bucks.edu</t>
  </si>
  <si>
    <t>A man with short dark hair and a gold chain is sitting at a round outdoor table with another man wearing a blue shirt. The seated man has a smile on his face. A green water bottle sits on the table next to him. Behind them is a grassy lawn, a large tree, and a brick building with windows. An umbrella stands beside the table.</t>
  </si>
  <si>
    <t>The image depicts an aerial view of a grassy lawn with two symmetrical bushes positioned in the center. The bushes are dense and green, casting distinct shadows across the grass. The shadows form a large "X" shape, indicating the sun is shining from above and slightly to the left of the frame. The ground around the bushes appears to be dirt or mulch. The overall image has a slight blur effect, suggesting movement or a panning shot.</t>
  </si>
  <si>
    <t>A wide-angle shot captures an elevated view of a stone staircase leading down to a manicured lawn. The staircase is flanked by low brick walls with ornate railings. At the base of the stairs, a small Buddha statue sits on a pedestal within a decorative planter. Behind the staircase, a row of trees and buildings are visible under a clear blue sky. A red-roofed building is prominent in the background to the left, while another brick building is situated to the right. The overall scene suggests a peaceful, well-maintained campus setting.</t>
  </si>
  <si>
    <t>Four people are walking side-by-side down a paved walkway. They are all wearing white shirts and blue scrubs pants with white sneakers. Three of them are also wearing face masks. One person carries a black tote bag, one holds a small bouquet of flowers, and another has a backpack. Behind them is a modern building with large windows and a brick facade. The sky is cloudy with patches of blue visible above.</t>
  </si>
  <si>
    <t>A wide shot of a college campus pathway with a large brick building in the background under a bright blue sky. A grassy area runs along the path on either side, bordered by concrete sidewalks. Three students are walking towards the camera on the right side of the frame, wearing casual clothing and backpacks. Trees with autumn foliage line the edges of the walkway and the building. Shadows from trees fall across the sidewalk.</t>
  </si>
  <si>
    <t>A wide-angle shot of an outdoor patio area at a university campus. The patio is paved with large white tiles arranged in a checkerboard pattern with green turf squares interspersed between them. Several blue umbrellas are positioned over picnic tables. A building with large windows and a dark brick facade is visible on the right side of the frame, partially obscured by trees. A few people are walking near the benches in the distance. Tall, white pillars stand at intervals across the patio. The sky is bright blue with scattered clouds.</t>
  </si>
  <si>
    <t>00:00:02.15</t>
  </si>
  <si>
    <t>A large brick building with a modern glass facade dominates the frame, set against a backdrop of dense green trees. A wide grassy lawn extends outwards from the building’s base. A concrete patio area is visible beneath the building, featuring several tables and chairs shaded by umbrellas. Steps lead down to the patio from the upper level of the building. A covered walkway with red accents runs along one side of the building. The sky is overcast and gray.</t>
  </si>
  <si>
    <t>www.buffalo.edu</t>
  </si>
  <si>
    <t>00:00:04.54</t>
  </si>
  <si>
    <t>A body of water reflects several buildings and a monument under a blue sky with hints of orange near the horizon. The water is calm, creating clear reflections of the structures. A large, ornate stone monument with multiple columns stands in the foreground, mirrored in the water. Behind it are several buildings including a brick building, a white building, and a taller, modern-looking structure. The overall scene suggests an early morning or late evening light.</t>
  </si>
  <si>
    <t>www.buffalostate.edu</t>
  </si>
  <si>
    <t>00:00:17.58</t>
  </si>
  <si>
    <t>A high-angle aerial shot shows a brick building with a white roof and a small tower situated in a green campus setting under a blue sky dotted with clouds. To the right is a modern, glass-walled building. A road runs through the foreground, leading to more buildings in the distance. Trees are scattered throughout the landscape, and there’s a hint of a highway visible on the horizon.</t>
  </si>
  <si>
    <t>www.butlercc.edu</t>
  </si>
  <si>
    <t>Two young adults are walking side-by-side down an outdoor staircase. One is wearing a light blue button-down shirt and dark pants, while the other has red hair styled in loose waves and is wearing a floral patterned short sleeve shirt and jeans. Behind them is a blurred background of a building with windows and what appears to be a walkway. The text “Real College Really Affordable” is overlaid on the left side of the image in purple lettering, and a button that reads "Enroll Today" is located at the bottom right corner of the image. The overall background color is dark purple or black.</t>
  </si>
  <si>
    <t>Student life, Advertisement</t>
  </si>
  <si>
    <t>A man in a dark blue shirt and jeans is sitting at a desk examining a tablet. Behind him are several miniature college buildings made of wood, arranged on a table with small plants. A purple banner reading “Real College Really Affordable” is overlaid on the left side of the image, with "Enroll Today" below it. To the right of the man is a translucent screen displaying what appears to be a map or campus layout. The background is dark and blurred.</t>
  </si>
  <si>
    <t>Innovation, "Research, Laboratory", Advertisement</t>
  </si>
  <si>
    <t>A dark purple background features text reading “Real College Really Affordable” and “Enroll Today.” In the foreground are three students seated at a table covered with laptops and textbooks. One student is looking towards the camera, another is smiling slightly, and the third appears to be listening intently. A small sticker collection is visible on one of the student’s backpacks. Behind them, blurred figures of other students can be seen in a classroom setting.</t>
  </si>
  <si>
    <t>"Teaching, Classroom, Training", Advertisement</t>
  </si>
  <si>
    <t>A group of young men in purple athletic uniforms are walking down a paved walkway towards the camera. They appear to be marching in formation. Behind them is a grassy area with trees and some people standing along the side of the path, possibly spectators or staff. The text “Real COLLEGE Really AFFORDABLE” is overlaid on the left side of the image in a pink and white font, and "ENROLL TODAY" is displayed below it in a purple button shape. The background is a dark purple gradient.</t>
  </si>
  <si>
    <t>Intercollegiate athletics, Advertisement</t>
  </si>
  <si>
    <t>A young Black man in a graduation gown and cap is the primary focus of the image. He’s wearing glasses and has his hand raised slightly as if giving a speech. Behind him are several other graduates also wearing purple gowns and caps, partially visible in the background. The overall color scheme is dominated by shades of purple and gold. A banner across the top of the image reads “Real College Really Affordable” with an “Enroll Today” button below it.</t>
  </si>
  <si>
    <t>Value, Advertisement</t>
  </si>
  <si>
    <t>A wide shot of a college campus under a partly cloudy sky. A large parking lot is visible in the foreground filled with cars. Beyond the parking lot, there’s a green area with trees and shrubbery leading up to a light-colored building that appears to be a main academic structure. In the distance, a tall communication tower stands prominently on the horizon. The text “Real College Really Affordable” is overlaid on the top left of the image in a purple and white font, and a button labeled "Enroll Today" sits below it.</t>
  </si>
  <si>
    <t>www.byui.edu</t>
  </si>
  <si>
    <t>A wide shot captures a campus scene under a bright blue sky with scattered clouds. In the foreground are green lawns and landscaping with several trees in bloom, including pink blossoms. A paved walkway leads toward a large, multi-story building with a light brown facade and many windows. Behind this main building is another, smaller building with a white exterior. Several people are walking along the walkways. Further back, other buildings of varying sizes and colors are visible, suggesting a larger campus setting. A tall tree stands on the right side of the frame.</t>
  </si>
  <si>
    <t>A man in a blue shirt and yellow tie is leaning over a table, pointing at something with his right hand towards three young women. One woman is smiling and looking directly at the camera, another is wearing a pink shirt and appears to be working on a robotic device, and the third is looking down at her laptop screen. Behind them are glimpses of other students and a blurred view of an outdoor setting including what looks like a red vehicle. The background is dark blue.</t>
  </si>
  <si>
    <t>A wide shot of a large auditorium filled with people seated in rows. The lighting is dramatic, with spotlights shining down onto a stage area at the front of the image. Many backs of heads are visible, suggesting a crowd. Some individuals are wearing light-colored shirts. A pinkish-purple hue dominates the color palette, and there's a sense of depth due to the receding rows of seats.</t>
  </si>
  <si>
    <t>A group of young adults are seated outdoors, likely at an event. They appear to be watching something on a large screen in front of them. The lighting is predominantly purple and pink, casting a dramatic glow on their faces. One man is mid-laugh, his mouth open wide. A woman with long red hair is looking upwards, seemingly engaged by what’s being shown. Behind them, a crowd of other people are visible, raising their hands in excitement or anticipation. The background is dark and indistinct.</t>
  </si>
  <si>
    <t>A young man with light-colored hair and fair skin stands in a classroom setting. He is wearing a red t-shirt and has his arms crossed. Behind him are several blurred figures of other students seated at desks, facing away from the camera. Large windows dominate the background, offering a view of an outdoor landscape – likely trees and sky – through multiple panes of glass. The lighting appears bright and natural, illuminating the scene evenly.</t>
  </si>
  <si>
    <t>A Black man in a tan suit and yellow tie stands at a whiteboard lecturing a group of students seated in rows. He is gesturing with a blue pen. The whiteboard contains handwritten notes and equations. Several students are looking towards him, some taking notes on laptops. Behind the teacher is a small red trash can and a framed plaque on the wall. The classroom walls are covered in gray tile.</t>
  </si>
  <si>
    <t>A group of young adults are dancing in low light, likely at an event. A woman with dark hair and wearing a plaid shirt is smiling and looking towards the camera. She’s holding hands with another person who appears to be male, wearing a white t-shirt with a red American flag design on it. Other people are visible in the background, partially obscured by shadows and dim lighting, suggesting movement and activity. The scene has a slightly blurred effect, contributing to a sense of energy and motion.</t>
  </si>
  <si>
    <t>A woman with glasses and dark hair is looking over her shoulder at a man in a gray sweater who is standing behind her. They are both positioned between tall shelves filled with books. The books vary in color, including red, green, blue, and brown spines. The background is mostly black, emphasizing the books and the two people in the foreground.</t>
  </si>
  <si>
    <t>A row of graduates in black gowns and mortarboards are seated facing forward in a church-like setting. They are smiling broadly at the camera. The background shows large windows and architectural details of the building, with other people partially visible in the distance.</t>
  </si>
  <si>
    <t>A large auditorium filled with hundreds of people sits in darkness. A stage is positioned at the front, illuminated by spotlights. Several speakers are seated behind a podium on the stage, facing the audience. The seats extend far into the background, creating a sea of dark figures. A large screen displays an image or video feed above the speakers. Red chairs line the sides of the stage.</t>
  </si>
  <si>
    <t>A young man with short brown hair and wearing a black jacket with “The North Face” logo is smiling at the camera while looking down at a tablet he’s holding. He's positioned behind a desk in what appears to be a busy student center or information area. Behind him, several other students are visible – a woman with blonde hair and a pink backpack, an older woman wearing glasses, and a man with a beard. A blue door is partially visible on the left side of the frame, along with a bulletin board displaying posters. The background is a gray wall with some lighting fixtures.</t>
  </si>
  <si>
    <t>A wide shot captures a busy outdoor campus scene. A large group of students and adults are milling about on a grassy area near a paved walkway. Several trees dot the landscape. In the background is a parking lot filled with vehicles, and a modern building with glass windows dominates the right side of the frame. The sky appears bright and clear.</t>
  </si>
  <si>
    <t>A wide-angle nighttime shot captures a large crowd gathered in an outdoor space, likely a stadium or plaza. Rows of people are illuminated by blue and white lights strung across the area, creating a linear pattern extending into the distance. Behind the crowd, several multi-story buildings with brick facades are visible, suggesting a campus setting. A few trees are present on the right side of the frame, and some streetlights add to the overall illumination. The sky is dark, indicating it’s nighttime.</t>
  </si>
  <si>
    <t>A large crowd of people fills an outdoor stadium bleachers. Many are raising their hands and arms in celebration, some holding up signs or wearing blue apparel. A few individuals are brightly colored with rainbow-patterned shirts. The lighting is dim, suggesting evening, and a dark background surrounds the scene.</t>
  </si>
  <si>
    <t>www.calaero.edu</t>
  </si>
  <si>
    <t>A dark-skinned man in a light blue shirt and khaki pants is walking towards the right side of the frame. He’s carrying a black briefcase. Behind him is a small, white Cessna aircraft with the number “16” on its tail. The plane is parked on a gray tarmac under a large, white, fabric-covered roof structure. Yellow pillars support the roof. A smaller airplane, painted blue and white with the number "35CA" on its side, is visible to the left of the main aircraft. There are green bushes in the background.</t>
  </si>
  <si>
    <t>Industry and work, "Teaching, Classroom, Training"</t>
  </si>
  <si>
    <t>A person with dark skin and wearing a light blue shirt is holding a white scanner device against the side of a white car. The scanner is positioned near a small, circular yellow sticker on the vehicle’s surface. Behind the car, there's a blurred background showing trees and what appears to be a parking lot with some yellow poles.</t>
  </si>
  <si>
    <t>A young Black man in a white polo shirt and khaki pants stands next to a small, gray airplane. He is gesturing towards the plane’s wing with his right hand. The aircraft has a number “16” painted on its side near the tail. Behind the plane is a hangar with a metal roof supported by yellow pillars. A blurry figure of another person can be seen in the background to the left, and a concrete wall extends into the distance on the right.</t>
  </si>
  <si>
    <t>A person’s hand is holding a dark gray and black airplane propeller. The propeller has “McCall” printed on it in white lettering. Behind the propeller is part of an aircraft fuselage, painted silver with a darker gray stripe along the bottom. A blurred background shows a chain-link fence and distant trees under a cloudy sky.</t>
  </si>
  <si>
    <t>A man in khaki pants and black shoes stands with his feet resting on the tire of a small airplane. The tire has a yellow stripe running around its circumference. Part of the plane’s fuselage is visible behind him, painted white with the letters “CA” on it. A blurred building can be seen in the background to the left. The ground is gray concrete and the lighting appears to be overcast.</t>
  </si>
  <si>
    <t>A young Black man named Eric Stanford, wearing a white shirt with “CAU” logo and “California Aeronautical University” text on it, is speaking directly at the camera. He has a serious expression. Behind him is a small, single-engine airplane parked outdoors against a blurred green background of trees and foliage. A banner overlayed across the bottom of the image reads "Eric Stanford CAU Student."</t>
  </si>
  <si>
    <t>This is an interview.</t>
  </si>
  <si>
    <t>A white Cessna airplane is parked under a large, dark gray awning. The plane’s tail has a blue stripe and the number “16” in a dark circle on it. The registration number "N43" is visible on the fuselage. There are four black tires on landing gear. A person is sitting in the cockpit. In the background, there's a building with a green and yellow facade and several people standing near it.</t>
  </si>
  <si>
    <t>A small, white and blue single-engine airplane is positioned on a gray tarmac. The plane’s tail has “CAU” in red lettering and the aircraft registration number “N450CC” is visible on the fuselage. Above the plane is a large, concrete structure with multiple wooden support pillars extending upwards. The background is out of focus, showing a hazy sky and distant buildings.</t>
  </si>
  <si>
    <t>Two young men are seated in a small airplane cockpit. Both are wearing white shirts with “California Aeronautical University” printed on them and dark headsets. One is looking forward, while the other is turned slightly towards the camera, also wearing a headset. A third man is visible in the back seat. The plane’s interior has a gray fabric seating area and metal framework. There's a small sign or label attached to the wall behind the pilot’s head. Outside the window, there appears to be a blurred landscape of what looks like an airfield.</t>
  </si>
  <si>
    <t>A small, white and blue single-engine airplane is positioned on a runway. The aircraft has “California Airtech” painted along its fuselage and the tail fin. Its registration number, N436CCA, is visible. A red number "16" is displayed on the engine cowling. The plane’s windows are visible, showing a pilot inside. The background is blurred, suggesting it's taken from a moving vehicle, with hints of buildings and overcast skies. The wheels are slightly raised off the ground.</t>
  </si>
  <si>
    <t>A man wearing a white flight suit with a California State University logo is seated in the cockpit of a small airplane. He has goggles over his eyes and is looking forward. A headset is on his head, and he’s holding a control panel device. Outside the window, there's an expansive view of a city sprawling below, bathed in sunlight. The plane appears to be flying at a high altitude.</t>
  </si>
  <si>
    <t>A wing of an airplane is visible in the upper left corner of the frame, casting a shadow across the landscape below. Below the wing stretches a vast expanse of farmland divided into rectangular fields of varying shades of brown and green. A small town or suburban area is located near the bottom center of the image, with houses clustered together. In the distance, hazy mountains are visible on the horizon. The sky above is overcast and gray.</t>
  </si>
  <si>
    <t>A person wearing black headphones and a light-colored shirt is seated in an airplane cockpit. The individual’s back is facing the camera, with their head turned slightly downward as they appear to be reviewing a chart or document.  The cockpit features a digital display screen showing a cityscape below, alongside other instrument panels with various gauges and buttons. Outside the window, there's a cloudy sky with some patches of blue visible.</t>
  </si>
  <si>
    <t>A small, white and yellow single-engine airplane is positioned facing forward on a gray tarmac. The aircraft has a registration number “N436CA” painted on its side. A number "16" is visible on the tail. Two people are seated in the cockpit. The plane’s landing gear is extended. The sky behind the plane appears cloudy and overcast, with hints of blue peeking through.</t>
  </si>
  <si>
    <t>A young Black man wearing a white polo shirt with “California Aeronautical University” and “CAU” logos is speaking directly at the camera. He’s gesturing slightly with his hands. Behind him, there's a small, single-engine airplane parked on a tarmac. The plane has a silver fuselage and a dark canopy. In the background, blurred green trees and a cloudy sky are visible.</t>
  </si>
  <si>
    <t>Interview.</t>
  </si>
  <si>
    <t>A white flight training device, labeled “RED BIRD,” stands in a room with a dark background. The device is rectangular and has a rounded front panel. A circular logo with an airplane symbol is on the left side. There’s a small table to the right of the simulator, and another one partially visible in the background. A sign reading "FLIGHT TRAINING DEVICE AREA" is located at the top center of the image.</t>
  </si>
  <si>
    <t>Two men are seated in front of a large flight simulator console. The man on the left is wearing a light blue shirt and has short dark hair. He’s looking at a screen displaying a simulated cockpit view with instruments and a map. The man on the right, older with graying hair, is leaning forward, his hand resting on the control column of the simulator. Three large screens dominate the background, each showing a different perspective of an aircraft in flight – one shows a close-up of the cockpit, another a wider view of the plane and surrounding landscape, and the third displays a similar aerial scene. The console is dark brown or black with various buttons, switches, and dials visible.</t>
  </si>
  <si>
    <t>A man with short dark hair wearing a white shirt and sitting in a pilot's seat is looking at three large monitors. The monitors display simulated aerial views: one shows a mountainous landscape with an airplane flying through it, another displays a view of a runway with an aircraft approaching, and the third shows a detailed cockpit instrument panel with various gauges and controls. The room surrounding the pilot’s station appears dark, illuminated primarily by the light emanating from the screens. A control panel is visible beneath the monitors.</t>
  </si>
  <si>
    <t>A woman with curly dark hair and wearing a light blue button-down shirt with “California University” printed on it is speaking directly at the camera. She has her hands spread open in an inviting gesture. Behind her, partially visible against a blurred background, is a small white airplane. To the right of the plane is a yellow pillar or support structure. The lighting appears to be bright and natural.</t>
  </si>
  <si>
    <t>The image depicts an outdoor shot of California Aeronautical University. A brick building with “California Aeronautical University” written on it is visible in the background. Several flagpoles stand in front of the building, each holding an American flag and a smaller state flag. Trees and bushes line the walkway leading to the building. The sky is overcast with some clouds.</t>
  </si>
  <si>
    <t>A wide shot of an airport tarmac with several small airplanes lined up in rows. A control tower is visible on the left side of the frame, supported by a long concrete structure. Trees are present in the background under a cloudy sky. A ground vehicle and a baggage cart are also parked near one of the planes.</t>
  </si>
  <si>
    <t>Two young men in white pilot uniforms are seated at a desk. One is leaning forward, looking down at a document with a pen in his hand. The other man is looking towards the camera and appears to be gesturing slightly. A black laptop sits on the desk between them. Behind them, through a large window, there’s a blurred view of a cityscape including skyscrapers and what looks like water or a harbor. Red lighting accents the edge of the window frame.</t>
  </si>
  <si>
    <t>Two young men in pilot uniforms are seated at a desk facing each other. They appear to be engaged in conversation while looking down at a laptop on the table between them. The laptop has a sticker on its lid. Behind them is a computer monitor, a small bookshelf with several books and photos, and a framed picture hanging on the wall. The room has a neutral color scheme with a bright blue light strip along one wall.</t>
  </si>
  <si>
    <t>A young Black man is shown in profile, wearing a white uniform with blue shoulder epaulettes and dark-colored trousers. He has short, neatly styled hair and is looking slightly upwards and to his right. Behind him is a wall with a large "A" logo for “Altitude Aviation” displayed on a window. Several framed photographs are mounted on the wall behind him, depicting images of airplanes and aviation related scenes. The background is dark and out of focus.</t>
  </si>
  <si>
    <t>A man in a white uniform with yellow shoulder epaulets is sitting at a desk and intently looking down at a tablet. He’s holding a pen and appears to be drawing or marking something on the screen. A black telephone is visible to his left, and a wall with a light fixture is behind him. The background is dimly lit and shows a tiled floor.</t>
  </si>
  <si>
    <t>A dark-colored tablet displays a simulated aviation chart. The screen is illuminated with white text and symbols against a black background. A hand is visible on the left side of the screen, touching the display in the upper right corner.  The chart shows various aircraft call signs (AXONE, GRAPE, GORMAN VOB, OJOY, WILOG), altitudes, distances, bearing information, and radio frequencies. There are also lines indicating headings and a simulated radar image with blips representing aircraft positions. Text at the top of the screen reads "Procedure not authorized for arrival on CTAF UCE alt 1138 radials 8-297 clockwise."</t>
  </si>
  <si>
    <t>A classroom setting with rows of students seated at desks facing a large screen displaying an image of a plane. A man stands near the screen, gesturing towards it. The room has fluorescent lights and windows with blinds. Most students are wearing white shirts and dark pants or jeans. Some students have laptops open on their desks.</t>
  </si>
  <si>
    <t>Two young men are seated at a table. One is wearing a white polo shirt with a blue logo on the left side and a dark lanyard around his neck. He has dark hair and is looking down intently, hands clasped together. The other man wears a navy blue baseball cap and a white polo shirt with a similar logo to the first man. He’s holding a baseball glove in his hands, resting it on the table. A black chair is visible beneath them. Behind them is a plain, light-colored wall.</t>
  </si>
  <si>
    <t>00:00:08.01</t>
  </si>
  <si>
    <t>A woman with dark curly hair and brown skin is looking slightly downward. She’s wearing a light blue polo shirt with the university logo “CAU” on it and the words "California Aviation University." The name “Adia Smith” and her title, “CAU Director of Admissions,” are printed beneath her image in a banner across the bottom of the frame. Behind her is a silver airplane partially visible against a blurred background that includes a building with orange accents and what appears to be an open hangar door.</t>
  </si>
  <si>
    <t>Two small airplanes are parked side-by-side on a concrete tarmac. Both aircraft have white and blue markings with “CAU” prominently displayed on their wings and fuselage. The tail number N435CA is visible on one plane, and N4715 is visible on the other. A yellow support pillar extends from the roof of an adjacent building over the planes. Behind the airplanes is a light-colored brick building with a green accent wall. The sky is bright blue with some clouds.</t>
  </si>
  <si>
    <t>A woman with curly dark hair and wearing a light blue shirt stands in front of two small airplanes. She is gesturing with her hands while looking directly at the camera. A watch is visible on her left wrist. Behind her, there's a blurred background of greenery and what appears to be a building or hangar with yellow accents. The planes are white with numbers painted on their sides.</t>
  </si>
  <si>
    <t>A dark room with fluorescent lighting reveals three men in pilot uniforms standing around a blue table displaying brochures and a tablet. The table is branded "UNITED EXPRESS" operated by ExpressJet Airlines. A man in a blue shirt, likely an employee, stands at the table speaking to two other pilots who are listening intently. Behind them is a wall with a sign reading “FLIGHT TRAINING DEVICE” and a small partitioned office area. A metal table and chairs are visible in the background.</t>
  </si>
  <si>
    <t>Talking with a vendor booth... I'</t>
  </si>
  <si>
    <t>Two men are standing side-by-side in white uniforms with green shoulder epaulets and caps that read “CALU”. One man is wearing a baseball cap and safety glasses, while the other has a lanyard around his neck. Both have serious expressions on their faces. The background is dark and indistinct, showing parts of a wall and what appears to be a doorway or hallway.</t>
  </si>
  <si>
    <t>A group of five young men in white pilot uniforms are gathered around a blue table displaying various aviation-related items like headsets and charts. One man, presumably an instructor, is pointing towards something on the table while speaking to another student. Behind them, there's a dark hallway with a sign reading "FLIGHT TRAINING" and an exit sign. The lighting appears to be fluorescent overhead.</t>
  </si>
  <si>
    <t>The image depicts an indoor training room with a dark gray floor. A young man in a white pilot uniform is speaking intently into a microphone, gesturing with his hands. He wears glasses and has short dark hair. Standing beside him is a middle-aged man wearing a blue polo shirt and identification badge. Behind them is a large, white flight simulator. Above the simulator is a fluorescent light fixture with multiple rectangular lights. A logo for California Aviation University (CAU) is visible on the wall to the left of the image.</t>
  </si>
  <si>
    <t>A woman with curly dark hair and wearing a blue shirt with “California University of Science &amp; Technology” logo is speaking into a camera. She has her hands raised and spread slightly apart as if gesturing emphatically. Behind her, partially visible in the background, are two light-colored airplanes parked outdoors under an overhanging structure. The sky is overcast.</t>
  </si>
  <si>
    <t>00:00:09.01</t>
  </si>
  <si>
    <t>A small private airplane sits on a tarmac in front of a building with a distinctive curved roof. The plane’s tail has the letters “CAU” and “N198TH” printed on it, along with the California Aeronautical University logo. A person is walking towards the entrance of the building. The building itself is tan colored and has green signage above its doors. There are trees and a grassy area visible in the background.</t>
  </si>
  <si>
    <t>Industry and work, Atmosphere</t>
  </si>
  <si>
    <t>www.calhoun.edu</t>
  </si>
  <si>
    <t>The image depicts an aerial view of a college campus. Two brick buildings are prominently featured in the foreground, surrounded by mature trees and green lawns. A large parking lot is filled with numerous vehicles. In the distance, beyond the campus grounds, there’s a runway extending into a flat, grassy field under a cloudy sky. The overall scene suggests a sunny day at a university setting.</t>
  </si>
  <si>
    <t>A two-story building with a light brown facade and large windows dominates the frame. The word “CALHOUN” is prominently displayed in white letters on the upper portion of the building’s front. Below the name, there's a smaller plaque reading "Jack Sordell &amp; Co." A small tree is visible near the entrance. The sky above is overcast with gray clouds.</t>
  </si>
  <si>
    <t>A large group of graduates in blue gowns and caps are seated together. Several graduates are smiling broadly at the camera. One graduate wears a gold stole around her neck. The background is dark and out of focus, suggesting an indoor setting like a graduation hall.</t>
  </si>
  <si>
    <t>A large American flag is prominently displayed waving in the upper left portion of the frame. Below the flag is a tall gray pole supporting it. Behind the flagpole are several tall wooden poles with figures climbing them, suggesting maintenance or athletic activity. A grassy field and distant buildings are visible in the background under a bright blue sky.</t>
  </si>
  <si>
    <t>A man in a dark blue shirt and pants stands with his arm raised, gesturing towards a group of young people seated on floor risers. The students are wearing light blue shirts. Several open sheet music books are spread out on stands between them. A woman is standing to the left of the conductor, looking at her own sheet music. There are two pianos visible in the background and a dark wood wall with some shelving. The lighting appears to be coming from above and slightly to the right of the frame.</t>
  </si>
  <si>
    <t>A baseball field with a bright green grass infield and a brown dirt base path. A player in a blue uniform is throwing a ball towards a group of players standing on the outfield grass. Several other players are visible further back, some running toward the ball. In the background, there’s a scoreboard, bleachers, and a line of trees along the field's edge under a partly cloudy blue sky.</t>
  </si>
  <si>
    <t>A person wearing a dark welding helmet and heavy leather gloves is holding a long, bright orange metal rod. Sparks are flying upwards from the weld point, illuminated by a blue light emanating from the welding equipment. Behind the gloved hand, there’s a blurred view of a dark green structure or machine with what appears to be a nozzle or opening. The background is mostly black.</t>
  </si>
  <si>
    <t>A young man in a dark blue scrub uniform stands facing a patient mannequin lying on a hospital bed. He is wearing white gloves and has a name tag visible on his shirt. The mannequin is positioned on a bed with white sheets, and there’s a medical chart labeled “12” near the head of the bed. Behind the mannequin are various medical equipment including an IV stand, a blood pressure monitor, and a wall-mounted smoke detector. A curtain hangs to the left of the frame.</t>
  </si>
  <si>
    <t>A group of Calhoon women’s basketball players are shown in a dimly lit arena setting. Several players are walking off the court, wearing blue jerseys with numbers on them. One player is wearing a light blue jersey with the number 23 and a blue headband. Another player is wearing a white jersey with the number 5. In the background, there are spectators seated in rows of chairs, some wearing red and blue clothing. A banner reading “ECC” is visible near the bottom left corner of the image.</t>
  </si>
  <si>
    <t>A wide shot of a crowded basketball arena bleacher section. Several people are seated in rows, with varying degrees of focus. A young woman wearing a blue and white jersey is prominently featured on the right side of the frame, smiling and looking towards the camera. To her left, a young man with his head tilted back is also smiling. In the background, other individuals are visible, some clapping their hands, while others appear to be watching the game intently. The bleachers are gray, and there's a dark backdrop behind them.</t>
  </si>
  <si>
    <t>A young man with light brown hair and fair skin is holding a red basketball in front of him. He’s wearing a blue t-shirt with a white logo on it. Behind him are two tall, bright blue fluorescent lights casting a cool glow. The background appears to be a dark hallway or room with wooden cabinets and a doorway visible.</t>
  </si>
  <si>
    <t>A young Black man with short, tightly coiled hair and a blue t-shirt is looking directly at the camera. He has a serious expression on his face. Behind him is a dark kitchen with light brown wooden cabinets illuminated by two tall, rectangular LED lights emitting a bright white glow. The background is predominantly dark blue.</t>
  </si>
  <si>
    <t>00:00:00.66</t>
  </si>
  <si>
    <t>A young man with light-colored hair and fair skin is centered in the frame, looking directly at the viewer. He’s wearing a blue t-shirt with a graphic on it. His left hand is raised, fingers extended as if pointing or gesturing. Behind him are dark wooden cabinets illuminated by bright blue LED strip lights that run vertically along the wall. The background is mostly dark and indistinct, suggesting a room with minimal other features besides the cabinets and lighting.</t>
  </si>
  <si>
    <t>A darkened room filled with rows of computer workstations. Each workstation has a large Dell monitor and a Dell logo on the tower. A student wearing a blue polo shirt is seated at one of the computers, looking slightly downward and to his right. An instructor in a white shirt stands behind another workstation, facing the students. Several chairs are visible between the workstations.</t>
  </si>
  <si>
    <t>Three young men are shown in profile, facing slightly towards the viewer. The first man from left is wearing glasses and a dark blue shirt with lettering on it. He has his hand raised to his chin as if deep in thought. The second man is wearing a black baseball cap and a dark gray t-shirt. His mouth is open slightly as he appears to be speaking or listening intently. The third man, on the right, is wearing a dark blue shirt and has his head turned towards the second man. All three men have short hair and appear to be in a classroom setting with a plain white wall behind them.</t>
  </si>
  <si>
    <t>A classroom setting with students seated at wooden tables arranged in rows facing forward. Most students are wearing casual clothing and some have masks on. A few students are looking towards the camera. There is a clipboard on one table, and a water bottle visible on another. The walls are white, and a window with blinds is partially visible in the background.</t>
  </si>
  <si>
    <t>A baseball player in a dark blue uniform with a light gray batting helmet and pants is swinging a bat mid-swing. Dust is kicking up behind him. The background shows a green grassy field with a white line indicating foul territory, and a blurred image of another player in the distance.</t>
  </si>
  <si>
    <t>A female volleyball player in a white uniform with blue trim is mid-jump, reaching upwards over a volleyball net. Her hair is flowing behind her. Behind her, another partially visible figure is also reaching up towards the net. The background shows a gymnasium wall with some shelving and a doorway. A blue line is visible on the floor near the net.</t>
  </si>
  <si>
    <t>A young woman in a white cheerleading uniform and black shorts is lying on her back on a blue mat. She has one arm extended forward and the other bent at her side. Her long brown hair is spread out behind her. Behind her, there’s a gray wall with framed photos of people and teams. A basketball hoop and backboard are visible in the background. The floor is a dark blue color with white lines.</t>
  </si>
  <si>
    <t>A man in a light blue patterned shirt and white cap is mid-swing while playing golf. He’s wearing khaki pants and holding a golf club with a yellow head. Behind him are several tall, thin trees and a green grassy fairway extending into the distance. The sky is visible above the trees, appearing bright and slightly overcast.</t>
  </si>
  <si>
    <t>A young woman in a black long-sleeved shirt and a blue visor is mid-swing while playing golf. She’s wearing dark pants and a blue skirt. Another woman, partially visible on the left side of the frame, is looking towards her with a blue visor as well. Behind them are trees and bushes, suggesting an outdoor golf course setting. The sky is overcast.</t>
  </si>
  <si>
    <t>00:00:04.66</t>
  </si>
  <si>
    <t>A brick building with “Alabama Center for Arts” written above its entrance is prominently featured. The building has a gray roof and large windows. A smaller, lighter-colored brick building sits adjacent to it. Steps lead up to the Alabama Center for Arts entrance. Green trees are scattered around the base of both buildings, and a road can be seen in the distance on the left side of the frame.</t>
  </si>
  <si>
    <t>A large, multi-story building dominates the frame, constructed primarily of red brick and white columns. The building has a symmetrical design with several windows arranged in rows. A small, square tower is situated at the top center of the structure. A walkway runs along the front of the building, lined with landscaping including bushes and trees. Above the walkway are lampposts. The sky is bright blue with no clouds visible.</t>
  </si>
  <si>
    <t>00:00:06.65</t>
  </si>
  <si>
    <t>A dark-colored sign reading “Calhoun Community College” is centered in the frame. The sign is mounted on a black wrought iron fence. Below the sign are lush green bushes and some small red flowers. Behind the fence, there’s a brick building with windows. A dark gradient fills the top portion of the image.</t>
  </si>
  <si>
    <t>www.callutheran.edu</t>
  </si>
  <si>
    <t>An aerial shot of a sprawling campus nestled in a hilly landscape. Several buildings are visible, including a large, modern building with a prominent tower and multiple stories. Trees line the streets and surrounding areas, creating a green canopy across the campus. In the distance, rolling hills and mountains fade into a hazy blue sky. A few cars are parked along roads within the campus area.</t>
  </si>
  <si>
    <t>A wide-angle aerial shot depicts a long, curving brick pathway lined with lush green trees and bushes. The path leads towards a large building complex in the distance, partially obscured by trees. Several people are walking along the pathway. A prominent, golden statue or monument stands at an angle on the left side of the frame. The sky is dark, suggesting either early morning or late afternoon lighting.</t>
  </si>
  <si>
    <t>A group of students and adults are walking along a brick sidewalk towards a modern building with large glass windows. The building’s name “Student Services” is visible on a sign above the entrance. Trees and greenery line the side of the walkway, and a cloudy sky with patches of blue is overhead. A yellow chair sits near the entrance to the building.</t>
  </si>
  <si>
    <t>A young man with dark hair and a beard wearing a purple hoodie is smiling at the camera. He’s seated at a table with another person whose face is partially obscured by shadow. Behind them, blurred figures are visible in a classroom setting – one person is standing near a window, and another is sitting at a desk. A maroon baseball cap is on the head of the person to the left of the main subject. The background consists of white walls and windows.</t>
  </si>
  <si>
    <t>A young man stands in profile, partially obscured by a blurred background. He is wearing a dark gray t-shirt with “CALISTHENICS” printed on it and black shorts. Behind him is a large, white, abstract structure resembling a climbing wall or net system, set against a bright blue sky. A metal pole extends from the structure towards the ground. The overall image has a shallow depth of field, focusing primarily on the man and blurring the background significantly.</t>
  </si>
  <si>
    <t>00:00:04.30</t>
  </si>
  <si>
    <t>A soccer field with several players in black and white uniforms actively engaged in a game. One player is mid-stride, kicking a ball towards the center of the field. Other players are positioned around him, some running, some defending, and one appears to be preparing to receive the ball. In the background, there’s a large scoreboard, a hillside with trees, and what looks like a small building or structure. The field has a purple stripe along the bottom edge.</t>
  </si>
  <si>
    <t>A young woman with dark hair and glasses wearing dangling earrings is looking through a microscope. She is wearing a light blue shirt. Behind her, partially visible in the background, is another person in a pink lab coat. The microscope is white and labeled "Prismo." A blurred, bright light source is visible in the upper right corner of the image.</t>
  </si>
  <si>
    <t>00:00:04.20</t>
  </si>
  <si>
    <t>A man with dark hair and wearing a black jacket and red scarf is standing in front of a drum set, gesturing with his hands as if giving instructions. He’s looking at a young man in a gray t-shirt who is seated and playing drums. Behind them are two other students: one plays a saxophone and the other is leaning over a music stand. A black microphone stands on a metal pole to the right of the drummer. The background is dark, with purple accents along the walls.</t>
  </si>
  <si>
    <t>A man with dark hair under a blue baseball cap and wearing a gray shirt is playing a saxophone. He’s blowing into it, his mouth open. Behind him, partially visible in profile, is another person holding a saxophone. The background is a purple wall with a white ceiling. There are indistinct figures in the lower left corner of the image.</t>
  </si>
  <si>
    <t>An aerial shot of an outdoor swimming pool complex filled with swimmers. The pool is rectangular and divided into multiple lanes by white lines. Many people are visible in the water, appearing to be swimming laps. A small group of people stands along the edge of the pool near the right side of the image, likely spectators or coaches. The sky above is bright blue with a few scattered clouds. The surrounding area appears to be concrete and buildings.</t>
  </si>
  <si>
    <t>A man in a dark blue suit and tie stands at a podium with a microphone, gesturing upwards while speaking. Behind him is a yellow wall with the words "La Luther University" printed on it. To his right is another man wearing a gray sweater and looking towards the speaker. In front of them are several blurred figures of students listening attentively. An American flag and a white banner are visible to the left of the podium. A large, white screen displays an image or text that is difficult to discern due to the depth of field. The overall lighting appears dim, with shadows dominating the scene.</t>
  </si>
  <si>
    <t>A young woman with dark hair and wearing a green blouse sits cross-legged at a round table outdoors. She is looking down at a laptop on the table, which also has open textbooks beside it. Behind her is a decorative fountain with a tiled base and palm trees. To the right of the woman is a doorway leading into a building, with a dark brown door and a small window. The floor is covered in red brick tiles. The background is mostly black.</t>
  </si>
  <si>
    <t>00:00:04.55</t>
  </si>
  <si>
    <t>A wide shot of rolling hills and mountains under a bright, golden sunset. The sun is positioned high in the sky on the right side of the frame, casting a warm glow over the landscape. A winding road cuts through the lower portion of the image, leading into the hills. Below the hills, there’s a glimpse of a town or settlement with buildings and roads visible. The sky is filled with soft clouds and haze, creating a sense of depth and distance.</t>
  </si>
  <si>
    <t>www.calmu.edu</t>
  </si>
  <si>
    <t>Three students are seated at a long table in what appears to be a classroom setting. One student, a woman with blonde hair, is looking towards the left side of the frame and has a sheet of paper in front of her. Another student, a man with dark hair, is focused on his laptop screen. A third student, a woman with black hair pulled back into a ponytail, is also working on a laptop. All three are wearing casual clothing. The background includes a window with daylight streaming through and a wall with what looks like electrical outlets.</t>
  </si>
  <si>
    <t>A woman with dark hair and glasses wearing a blue sari stands in front of a green chalkboard. She is pointing at diagrams drawn on the board depicting nighttime scenes, including what appears to be a landscape with arrows indicating heat flow and cold water. The background is blurred and dark.</t>
  </si>
  <si>
    <t>A group of five students are seated around a wooden table in a classroom setting. One student, wearing a red and black plaid shirt, is speaking intently towards another student who is looking at him with interest. A third student, wearing a white shirt, is writing on a tablet while another student, dressed in a purple sweater, looks on with a smile. The fourth student, wearing a dark top, is partially visible to the left of the group. Behind them is a green chalkboard with the letter "B" written on it and a blurred figure of another student standing near the back of the room. The lighting appears warm and focused on the students at the table.</t>
  </si>
  <si>
    <t>A man in a black suit stands at a whiteboard, pointing with a marker. He is facing a group of students seated around him. The whiteboard displays a graph with labeled axes and terms "UFT" and "CFT." Several students are partially visible, their heads bent down as they look at the board. A microphone stand is positioned to the left of the man. The background appears to be a classroom wall with electrical outlets.</t>
  </si>
  <si>
    <t>A young Black woman with short curly hair and glasses is standing in a library. She’s wearing an orange sweater and carrying a brown backpack filled with books. She's looking upwards and reaching out to touch a book on a shelf, which is lined with numerous other books. The shelves are white and wooden, and there’s bright light coming from a window behind her.</t>
  </si>
  <si>
    <t>00:00:04.86</t>
  </si>
  <si>
    <t>Four silhouetted figures stand closely together against a vibrant orange and pink sunset sky. Each person is wearing a black graduation gown and cap. One figure raises their hand with their hat held high above their head, while another extends their arm outward. The background shows a distant landscape of buildings and trees under the darkening sky.</t>
  </si>
  <si>
    <t>www.calvinseminary.edu</t>
  </si>
  <si>
    <t>The image depicts an interior view of a lecture hall. Several students are seated in rows facing a podium where a woman is speaking. The lighting appears warm and natural. Students have backs turned towards the camera, showing their hairstyles and clothing – one wears a red and blue striped shirt, another a gray hoodie, and a third a dark blue sweater. A wooden wall with a purple accent panel is visible behind the speaker. A window is partially seen on the right side of the frame. The overall scene suggests an active learning environment.</t>
  </si>
  <si>
    <t>A group of people are seated around a table in a bright room. A young Asian man with dark hair and glasses is leaning forward slightly, looking intently at another younger Asian man who is facing him. The man with glasses has his hands clasped together on the table. Behind them, other individuals are visible – an older gentleman wearing a plaid shirt, a woman in a floral dress, and a man in a suit. A laptop sits on the table between them. The background appears to be a modern office space with large windows.</t>
  </si>
  <si>
    <t>A man wearing a black baseball cap and a blue and gray plaid shirt is partially visible in the upper left corner of the frame, facing away from the camera. He has short hair and is wearing glasses. In the center of the image, a middle-aged man with balding hair sits at a white table. He’s wearing a light blue button-down shirt under a dark blazer and brown pants. He holds a cup in his hand and appears to be looking at documents spread out on the table. Behind him is a white wall with a black screen or display mounted on it. To the right of the man, there's a cardboard box leaning against the wall. A small, black device (likely a phone) is visible on the floor in the lower right corner.</t>
  </si>
  <si>
    <t>A woman with dark hair and glasses wearing a maroon shirt stands behind a lectern in a room with wooden paneling. She is looking off-camera to her left, with one hand raised slightly as if gesturing. In the background, two other students are partially visible; one has long brown hair and is facing forward, while the other has dark hair and is turned away from the camera. A projector screen displays an image of a stylized human head with a halo above it, overlaid with text that reads "Accounting of Creation by Zion."</t>
  </si>
  <si>
    <t>A young woman with glasses and dark hair wearing a black shirt and a bright green scarf is walking alongside an older woman in a light blue blazer over a white top. They are both looking towards the camera, smiling slightly. Behind them is a brick building, several trees with green leaves, a sidewalk, and a grassy lawn. There’s mulch visible along the edge of the walkway.</t>
  </si>
  <si>
    <t>A group of people are gathered in what appears to be a hallway or common area. A man with dark hair and wearing a black jacket is positioned on the left side of the frame, holding a small yellow fruit. Behind him is another Asian man. To his right is a woman with blonde hair speaking into a phone while gesturing slightly. Another woman, wearing a patterned shirt, stands to her right, also engaged in conversation. A student with a backpack and a baseball cap is partially visible on the left side of the frame. The background consists of a brick wall with a white tile section. Several people are holding drinks or snacks.</t>
  </si>
  <si>
    <t>A young woman with dark hair and fair skin is smiling broadly at the camera. She’s wearing a light-colored top with a lace pattern and a delicate necklace. Her eyes are closed as she laughs, revealing her teeth. A laptop screen is visible in the foreground, partially obscured by her hand. The background is blurred and appears to be a room with warm lighting and a white wall.</t>
  </si>
  <si>
    <t>Two men are walking side-by-side down a street. One man has dark hair and a beard, wearing a blue patterned shirt and glasses. The other man is wearing a red baseball cap and a striped shirt. They are both facing away from the camera. In the background is a residential area with houses and trees, and a white SUV parked on the side of the road.</t>
  </si>
  <si>
    <t>An aerial view shows a large, multi-building complex with reddish-brown tiled roofs and light brown brick walls. The buildings are surrounded by mature trees in full green foliage. A curving road leads through a grassy area towards more distant buildings that appear to be part of another campus section. Several cars are visible on the roads. In the foreground, there is a smaller building with white siding and a small lawn. The sky is overcast and dark gray.</t>
  </si>
  <si>
    <t>www.campbellsville.edu</t>
  </si>
  <si>
    <t>An aerial view of a college campus with several buildings clustered together. The buildings are primarily red-roofed and appear to be constructed from brick. There’s a large grassy area in the center, likely a sports field or open space. A road runs through the lower portion of the image, and there are trees and green spaces surrounding the buildings. Some vehicles are visible on the grounds.</t>
  </si>
  <si>
    <t>00:00:01.90</t>
  </si>
  <si>
    <t>Four young adults are standing outdoors against a brick building. A ramp is visible in the background. Three of them are wearing casual clothing – one has braided hair and a gray sweatshirt, another wears an Adidas t-shirt with red accents, and the third is dressed in a gray hoodie. The fourth person is wearing a dark green sweater. They appear to be looking at the camera with smiles on their faces. Sunlight casts shadows across the scene.</t>
  </si>
  <si>
    <t>A band performs on stage in a dimly lit room. Three people are visible directly in front: a woman singing into a microphone with her arm raised, a woman playing an electric guitar, and a man playing bass. Behind them is another musician playing a drum set. A small crowd of audience members sits in the background, mostly obscured by shadows. The walls are a warm yellow color, and spotlights illuminate the stage.</t>
  </si>
  <si>
    <t>A large screen dominates the frame, displaying text that reads “THE ONE WHO NEVER FAIL, HE WILL.” The words are in a light blue and purple gradient. A dark silhouette of a person’s arm is raised upwards, palm facing towards the screen. Behind the screen, blurred figures of other people are visible, appearing as dark shapes against a darker background with architectural elements like columns and what looks like a wall or paneling. The overall lighting is dim, with the screen being the brightest source of illumination.</t>
  </si>
  <si>
    <t>A dark background dominates the image. On the left side, there’s a bookshelf filled with framed photos of basketball players wearing jerseys for a team called “Tigers.” Two men are seated facing each other on stools in front of the shelf. One man is wearing a maroon shirt and the other is wearing a darker colored shirt. To the right of the two men is a black backdrop with the school’s logo, "C-U," prominently displayed. Behind the backdrop, a professional video recording setup consisting of multiple cameras, microphones, and tripods are visible. A man in a yellow sweater is adjusting one of the cameras.</t>
  </si>
  <si>
    <t>A young woman in a purple shirt stands at a table with a laptop, addressing a classroom of students. The screen behind her displays a blue circular timer reading “00:01:18”. Several students are visible, wearing hats and jackets, looking towards the speaker. A whiteboard is partially visible on the left side of the frame, covered in writing. The room appears to be a lecture hall with neutral-colored walls.</t>
  </si>
  <si>
    <t>00:00:01.26</t>
  </si>
  <si>
    <t>A large, illuminated anatomical heart model hangs on a wall. A man with gray hair and a green lab coat is pointing at it while looking towards a woman who is smiling slightly. Another man in a blue shirt stands beside her, also observing the heart model. To the left of the heart model is a partial human skeleton. The lighting is focused on the heart model, casting shadows around the room.</t>
  </si>
  <si>
    <t>A group of young women in blue and white tie-dye shirts are gathered together, many shouting with their mouths open and arms raised in excitement. One woman is prominently featured, wearing a light blue tie-dye shirt and looking directly at the camera with an enthusiastic expression. Several other women are partially visible behind her, also raising their arms and appearing to be cheering or celebrating. A wristband is visible on one of the women's wrists. The background appears to be outdoors under bright daylight, with what looks like a flag or pole in the distance.</t>
  </si>
  <si>
    <t>A large group of college football players are lined up in formation on a grassy field. They are wearing maroon jerseys with white numbers and lettering that reads “TIGERS.” Each player is wearing a white helmet. Behind them, there’s a white goal post and trees visible in the background under a cloudy sky.</t>
  </si>
  <si>
    <t>A group of college students are seated in bleachers, cheering enthusiastically during a basketball game. Many are raising their arms and yelling with excitement. Some have signs displaying the school’s logo – “CU” – in red and white. The bleachers are maroon colored. A black railing separates the seating area from the court. Several students are wearing casual clothing, including hoodies and jeans. One student is partially visible in the foreground, looking directly at the camera.</t>
  </si>
  <si>
    <t>A young woman in a dark blue and white marching band uniform is playing a saxophone. She has her head tilted slightly downward as she plays, and a red sash is visible around her waist. Behind her are several other members of the marching band wearing similar uniforms, including some with white plumes on their hats. In the background, there’s a brick building, utility poles, and a cloudy sky.</t>
  </si>
  <si>
    <t>Two female basketball players are in motion, one dribbling and moving towards the right, wearing a light blue jersey with the number 40. The other is running toward her, wearing a gray and white striped jersey with “WESTERN” printed on it. A crowd of people sits behind them in bleachers, watching the game. There are several young men and women seated in the stands, some wearing jackets and hats. The floor is dark brown and appears to be a basketball court.</t>
  </si>
  <si>
    <t>A swimmer is mid-stroke in a blue swimming pool. The water is slightly blurred with splashes and movement around their arms and torso. The swimmer wears a dark colored swim cap and goggles, and a black suit with “CO” emblazoned on it. Their arms are extended forward, and they appear to be moving through the water powerfully.</t>
  </si>
  <si>
    <t>A blurred action shot of two runners in a relay race. A white-shirted runner wearing a maroon sleeveless athletic top and dark shorts is sprinting forward, holding a baton. He has a watch on his left wrist. Behind him, another black-shirted runner is extending his arm to receive the baton. The background shows a green grassy track with tall poles lining the sides of the track, and trees in the distance.</t>
  </si>
  <si>
    <t>A young woman with blonde hair and fair skin sits at a table in a classroom setting. She is wearing a white hoodie and has her arms outstretched slightly as if reacting to something on her laptop screen, which is open and displaying an Apple logo. Her expression is one of surprise or confusion. To her right, another student, also with blonde hair, is looking towards the camera with a concerned expression. In the background, blurred figures of other students are seated at similar tables, some gesturing and others appearing to be listening attentively. The classroom walls are a light gray color, and there’s a door visible in the distance.</t>
  </si>
  <si>
    <t>Three people are seated on modern gray couches in a brightly lit lounge area. A young woman with dark hair and wearing a blue top is facing forward, seemingly engaged in conversation. Next to her sits a young man wearing a yellow shirt and looking at the camera. Across from them, a young man with short brown hair is also sitting on a couch, appearing to listen intently. Behind them is a large television screen displaying an image of a building or campus scene. To the left of the group is a wall with several framed pictures and a small sign. A glass door leads into another room, and a red sign reading "115" is visible on it. The background is mostly dark, suggesting a low-light environment outside the lounge area.</t>
  </si>
  <si>
    <t>A young woman with long dark hair and wearing a light pink shirt is smiling widely and making a peace sign with her fingers. She is standing in front of a display table covered with white tablecloths and stacks of what appear to be textbooks or notebooks. Behind her, there’s a large banner reading “KOREA” with the Korean flag displayed on it. To her left, another person is taking a photo with a smartphone. A poster board featuring images related to Korea is visible in the background, along with some food items arranged on a display case. The overall setting appears to be an event or exhibit at a college campus.</t>
  </si>
  <si>
    <t>Student life, International Projection</t>
  </si>
  <si>
    <t>The image shows a close-up shot of a welder in action. A bright blue arc of electricity is emanating from a welding torch, creating sparks that fly outwards. The welder’s dark blue work jacket and pants are visible, partially obscured by the intense light and movement. In the background, blurred figures of other people and what appear to be industrial machinery can be seen, suggesting a workshop or fabrication area.</t>
  </si>
  <si>
    <t>Three healthcare professionals are shown in a clinical setting. A woman with blonde hair and wearing a white coat is observing from the left, while a Black woman in a white coat is performing an injection on a patient’s arm. Another man in a white coat stands to the right of the patient. The patient's arm is covered with a light blue bandage. Behind them is a beige wall with medical equipment visible, including a blood pressure monitor and IV tubing. A small table with medical supplies sits on the floor in front of the patient.</t>
  </si>
  <si>
    <t>A young man with red hair and freckles is smiling while cutting someone's hair. He wears a plaid shirt and an apron. Behind him, there’s a mannequin head with long blonde hair, another person assisting with supplies, and a partially visible individual wearing a black baseball cap. A sign reading “25% OFF” is visible in the background. The scene appears to be inside a salon or barber shop.</t>
  </si>
  <si>
    <t>A woman in glasses and a black shirt stands at a lectern, gesturing with her right hand towards a large screen displaying an image of a hand reaching out toward a network of glowing lines and nodes. The screen text reads "Emerging Technology." Behind the woman is a classroom filled with students seated in rows, facing the screen. To the right of the screen is a white board with the words “EMERGEN TECHNOLOGY” written on it. A small sign at the top left corner of the screen displays “CMU 23-24 | Dr.…”</t>
  </si>
  <si>
    <t>A man in a light blue dress shirt and dark tie stands beside a student wearing headphones and glasses, seated at a desk with a laptop. The student is looking down at a large blue book open on the desk. A red folder sits to the right of the laptop. Behind them are framed pictures hanging on the wall, including one that appears to be a map. A window can be seen in the background.</t>
  </si>
  <si>
    <t>A man in a dark suit and glasses is playing a gold saxophone. He has his mouth open as he blows into it, and a red tie is visible. Behind him is a light-colored wall with a window partially visible on the right side of the frame. The background is mostly black.</t>
  </si>
  <si>
    <t>A man in a dark suit and bow tie stands behind a podium with a university logo (Ellsville United) on it. He is speaking into a microphone. To his left is a musician playing a cello, and another musician plays a double bass. A large floral arrangement sits to the right of the podium. Behind the speaker is a wall with the letters “SH” painted on it. The background is a white room with curtains partially drawn.</t>
  </si>
  <si>
    <t>A group of students are walking up a set of stairs toward a building entrance. The building is red brick with signage that reads “Campbellsville University” and “Alumni &amp; Donor Theater.” Large banners featuring portraits of people hang on the left side of the entrance. Several trees and greenery surround the building, including some bushes and a large tree to the right. A stone pillar stands on the left side of the stairs. The sky is bright with sunlight.</t>
  </si>
  <si>
    <t>A woman with dark hair and wearing a patterned blouse sits at a white Apple iMac computer. The screen is off. Outside the window behind her is a brick building and trees, suggesting an outdoor campus setting. Light streams in through the window, illuminating the scene.</t>
  </si>
  <si>
    <t>Four students are walking along a brick pathway in front of a building labeled “Winters Dining Hall.” The building is red brick with large windows. One student wears an Adidas hoodie and black headphones. Another student has a gray sweatshirt with a logo on it, and a maroon sweatshirt with the school’s logo (“CU”). A fourth student wears a blue shirt. Trees are visible to the right of the pathway.</t>
  </si>
  <si>
    <t>A man with a shaved head and wearing a light-colored shirt is kneeling beside a person with dark hair in dreadlocks who is sitting in a bathtub filled with water. The man is holding the person’s hands, and they are both looking down into the water. A man wearing khaki pants and a blue towel is standing to the left of the scene, seemingly assisting with drying off. The background is dimly lit and appears to be a bathroom or similar space with a window visible in the distance.</t>
  </si>
  <si>
    <t>A group of young adults are gathered around a small campfire at dusk. Several people are sitting on the ground surrounding the fire, while one man is playing an acoustic guitar. A woman is holding a roasting marshmallow over the flames. The background shows a brick building and a sidewalk with streetlights. Some students are wearing casual clothing and hats.</t>
  </si>
  <si>
    <t>A man in a dark robe and hat with a red sash is presenting a diploma to a young woman wearing a graduation gown and cap. The woman is smiling and looking at the diploma. Behind them is a large banner displaying “MPEP” in red letters, followed by “LEADERSHIP” and “UNIVERSITY” in white lettering on a curved background. To the left of the couple are dark curtains. A small American flag is visible on the left side of the image.</t>
  </si>
  <si>
    <t>www.capecod.edu</t>
  </si>
  <si>
    <t>A young woman in a blue graduation gown and cap stands smiling, holding a tablet. She wears an orange sash with a university emblem. Behind her is a large crowd of graduates wearing blue gowns, seated on bleachers under a white tent. A few people are visible in the background, some taking photos. A light pole is positioned to her right.</t>
  </si>
  <si>
    <t>A man in a dark blue robe with gold trim and a black cap is shaking hands with another man wearing a similar robe but with a brown cap and a yellow sash. The graduate is smiling and holding a diploma. Behind them, several other graduates are dressed in gowns and caps, standing near a podium with a stack of diplomas. A large white tent structure is visible in the background.</t>
  </si>
  <si>
    <t>A young woman with light brown hair and fair skin is sitting at a desk in a classroom setting. She’s wearing a dark blue hoodie and appears to be focused on something on her laptop screen, which is covered in stickers.  She has a pencil in her hand and several papers are spread out on the desk around her, including notebooks and what looks like a textbook. Another student, partially visible to the left, is also seated at a desk. Behind them, there’s a poster or image on the wall with a bicycle and some text. The background is a muted gray color.</t>
  </si>
  <si>
    <t>A young woman with dark hair pulled back in a bun is wearing a blue shirt and a face mask while using an electric sander on a large, light-colored aircraft wing. She’s bent over a workbench covered in gray concrete. Behind her, partially visible through a doorway, is a private jet parked in a hangar. The hangar walls are metal with exposed beams. A yellow toolbox sits to the right of the woman. To the left of the woman, there's a red ball or sphere resting on a surface.</t>
  </si>
  <si>
    <t>A man wearing a dark blue long-sleeved shirt and gray baseball cap with an gear design is bending over a large, heavy-duty metal press. He’s using a wrench to adjust something on the machine. Behind him is a workbench with tools including a drill and a yellow safety vest. A sign reading “WARNING: SAFETY GLASSES REQUIRED IN THIS AREA” is visible on the wall. The background shows a gray wall, a window with curtains, and a large industrial piece of equipment labeled "Railheight."</t>
  </si>
  <si>
    <t>A young Black woman with curly hair wearing a light green sweatshirt is focused intently on drawing with a pencil on a large sheet of paper spread across a table. She has dark skin and is looking down at her work. Behind her, several other students are seated at tables in a classroom setting, some wearing hats or sweaters. A water bottle sits to the right of the drawing. Through a large window behind them, there’s a view of trees and greenery. The room appears bright with natural light.</t>
  </si>
  <si>
    <t>A young Black man wearing a maroon shirt with "AEW" printed on it and black headphones is speaking into a Shure microphone positioned on a black boom arm. He’s smiling slightly. Behind him, blurred in the background, are two men wearing blue shirts with “Marks” printed on them and headphones. A recording booth wall is visible with several windows showing reflections of what appears to be an office space. The room has gray walls and a dark floor.</t>
  </si>
  <si>
    <t>A woman with braided hair and wearing a blue lab coat and mask is demonstrating medical procedures to two other people in a brightly lit room. She’s kneeling beside a patient mannequin lying on an examination table, which has various monitors and equipment attached. The mannequin has its eyes closed and appears to be receiving attention from the woman. A third person, partially visible on the left, wearing a white coat and mask is observing the demonstration. Behind them are curtains and medical equipment mounted on a wall.</t>
  </si>
  <si>
    <t>A woman with curly gray hair and wearing a dark burgundy shirt and a watch is sculpting a white plaster skull on a wooden table. Her hands are positioned over the skull, using a small tool to smooth out the surface. Another person’s hand is partially visible in the background, also working on a similar skull. Several printed images of faces are scattered around the table along with a smartphone and a pink-colored sculpting material. The background includes a dark gray wall and a black chair.</t>
  </si>
  <si>
    <t>A woman in a white lab coat and blue jeans, wearing a patterned head covering and a face mask, is leaning over a patient seated in a dental chair. The patient is wearing a light blue surgical gown and has an orange headband around their forehead. A dentist’s lamp illuminates the patient's mouth as they examine teeth on a tray. Behind them is a large television screen displaying the institution’s logo and text. To the right of the patient are cabinets with beige doors, and a small black device is mounted on the wall. The background is a pale yellow wall with a light switch visible.</t>
  </si>
  <si>
    <t>A young Asian man with dark hair and a serious expression sits at a desk in an office setting. He is wearing a patterned shirt with a landscape design. In front of him are two large computer monitors, one labeled "Dell," and a black keyboard and mouse. A network switch and cables are positioned on the desk as well. To his right is another monitor and a stack of files. Behind him, there's a glimpse of other desks, computers, and filing cabinets in the background, with blurred figures of other people visible. The overall lighting appears to be artificial and somewhat dim.</t>
  </si>
  <si>
    <t>Two people are seated at a table in what appears to be a library setting. A young woman with dark hair is looking intently at a document spread out before her, while a slightly older woman with blonde hair and wearing a green sweater is pointing at something on the same document. Both women have pens in their hands. Behind them, there’s a glimpse of a brick wall, a framed picture, and a window with blinds. The lighting is somewhat dim, casting shadows across the scene.</t>
  </si>
  <si>
    <t>Two students are working at a laboratory bench. Both are wearing white lab coats and blue gloves. One student is looking through a microscope with a focused expression, while the other is smiling and appears to be observing something on the slide. A microscope is positioned between them on the bench, along with various lab equipment and glassware. The background shows a stainless steel workbench area with ventilation hoods above.</t>
  </si>
  <si>
    <t>A young man with short hair and wearing a Kingston Soccer hoodie sits at a desk looking intently at a computer screen. A woman is leaning over his shoulder, pointing towards the screen and speaking to him. She has dark hair pulled back, wears glasses, and a green shirt with a pink lanyard. Behind them are shelves filled with books, supplies, and boxes. To the left of the man is a Dell computer monitor. The background is slightly blurred and appears to be an office or library setting.</t>
  </si>
  <si>
    <t>A man in a white chef’s uniform with his sleeves rolled up is gesturing towards a cooking surface with a blue utensil. He's speaking and appears to be demonstrating something. A young woman wearing a white chef’s coat and a light blue hat stands beside him, also wearing gloves. Behind them are two other individuals, one in a black jacket and the other partially obscured by a cabinet. The background is a commercial kitchen with stainless steel appliances, including a ventilation hood and a wall-mounted exit sign. A clock and some framed documents are visible on the wall.</t>
  </si>
  <si>
    <t>00:00:03.69</t>
  </si>
  <si>
    <t>A young Black woman in a blue graduation gown and cap stands center frame holding a diploma. She is smiling and looking towards the camera. Behind her is a large crowd seated in blue chairs under a white tent structure with stage lighting visible above. A speaker stand is to her left, and various audio equipment are positioned on the stage. The background is filled with blurred faces of audience members.</t>
  </si>
  <si>
    <t>www.carlow.edu</t>
  </si>
  <si>
    <t>Two young women are positioned one on top of the other, creating a mirrored effect. Both have dark hair and are smiling widely, showing their teeth. One woman wears purple-framed glasses. Behind them is blurred greenery suggesting an outdoor setting with trees and foliage. The overall image has a slightly hazy or soft focus quality.</t>
  </si>
  <si>
    <t>A person with dark skin and long braided hair is captured mid-motion, appearing to be dancing or gesturing emphatically. They are wearing a dark gray or black sweater and have their hands raised towards their face. The background is blurred and dimly lit, showing hints of wooden flooring and what appears to be a bench or chair in the distance. A second person, partially obscured by shadow, is visible behind them on the left side of the frame. The overall lighting has a warm, golden hue.</t>
  </si>
  <si>
    <t>The image depicts three young people in an indoor setting, likely within a building. One person is centered and facing forward, wearing a gray sweatshirt with a purple graphic on it. Their arms are raised upwards, palms open, as if in prayer or celebration. Two other individuals are positioned to the right of the central figure, also raising their arms upward, though slightly less dramatically. Behind them is a brick wall with large windows that allow light to stream through. Above the window area is a purple-colored horizontal beam or ledge. A metal railing runs along the top edge of the frame. The overall lighting appears soft and somewhat muted.</t>
  </si>
  <si>
    <t>The image depicts three young people in an indoor setting, likely within a building. One person is centered and facing forward, wearing a gray sweatshirt with a purple graphic on it. Their arms are raised upwards, palms open, preparing to spike a volleyball. Behind them is a brick wall with large windows that allow light to stream through. Above the window area is a purple-colored horizontal beam or ledge. A metal railing runs along the top edge of the frame. The overall lighting appears soft and somewhat muted.</t>
  </si>
  <si>
    <t>A close-up shot of a person wearing a white lab coat and stethoscope. The person’s neck is visible, with the stethoscope draped around it. Their hands are lightly touching another hand, which appears to be resting on a surface. The background is blurred and shows faint vertical lines suggesting windows or blinds. The lighting is dim and slightly blue-toned.</t>
  </si>
  <si>
    <t>An aerial shot of a brick building with arched windows and a smaller tower-like structure attached. Below the building is a large green lawn filled with students walking and standing. There are concrete walkways leading up to the building, bordered by railings. A tall light pole stands in the lower right corner of the image. The sky is overcast and gray.</t>
  </si>
  <si>
    <t>A group of young women are smiling and waving enthusiastically at the camera. They appear to be celebrating together, with several wearing t-shirts that read "-I AM A-CADLOW." The background is a bright yellow wall with a large mirror reflecting the scene. There's a soft glow in the image, suggesting it’s filmed indoors under lighting.</t>
  </si>
  <si>
    <t>A young Black woman in a purple scrubs top is smiling and looking at the camera. She has her hands raised, palms facing upwards, as if demonstrating something. Her arms are slightly bent at the elbows. Behind her, there’s a blurred background with what appears to be medical equipment and a white bed or surface. A window with curtains is visible in the upper left corner of the image.</t>
  </si>
  <si>
    <t>A man in a black graduation gown and mortarboard hat stands with his head slightly turned towards the camera. He is wearing dark sunglasses and has a beard. A gold medal hangs around his neck. Behind him, blurred figures of other graduates are seen in similar gowns, seated in rows. The background is dimly lit, suggesting an indoor setting like a large auditorium or chapel.</t>
  </si>
  <si>
    <t>A person’s head and shoulders are angled towards the right side of the frame, viewed from behind. They are wearing a dark blue shirt. A laptop screen is visible in the upper left corner displaying a white background with some faint gray lines or shapes. The person's hand is holding a pen and writing on a piece of paper placed directly in front of the laptop keyboard. A mouse is positioned to the left of the paper. The lighting appears dim, casting shadows across the desk surface.</t>
  </si>
  <si>
    <t>A green and white "Celtic Ambassador" sign is partially visible at the top left corner of the frame. Below that is a handmade cardboard sign with a silhouette of the Earth encircled by text reading “OUR FUTURE”. The sign has a red border and appears to be constructed from construction paper. In the lower right corner, blurred figures are seen working on what looks like a craft project involving white clay or modeling material.</t>
  </si>
  <si>
    <t>A young man with wavy brown hair and a dark green athletic shirt is seated at a wooden table. He’s leaning forward slightly, his hands resting on a piece of wood he appears to be working on. His posture suggests concentration. Behind him are several tall, light-colored wooden structures that resemble easels or drafting tables. The background is softly blurred with a gray tone and hints of white light.</t>
  </si>
  <si>
    <t>A dark brown pottery wheel spins rapidly with wet clay clinging to its surface. A hand is partially visible, reaching into the center of the spinning clay, manipulating it. Light reflects off the wet clay and the wheel’s surface, creating highlights and shadows. The background is a deep gray or black, obscuring any surrounding details.</t>
  </si>
  <si>
    <t>A young woman with curly dark hair and fair skin is wearing a purple t-shirt with a gold shamrock logo on it. She holds up a light brown cardboard sign that reads “LOVE &gt; HATE” in large, black letters. The background appears to be an outdoor setting with blurred greenery and sky.</t>
  </si>
  <si>
    <t>The image depicts an indoor basketball court. The floor is a dark brown wood with purple lines marking the boundaries. Two basketball hoops are visible, one on each side of the court. Above the hoops hang metal support structures and lights. A banner reading “CARLOW” is displayed along the baseline. To the left of the court is a maroon bench with a large "A" logo. An American flag hangs from the wall behind the bench. The ceiling is exposed, featuring beams and lighting fixtures.</t>
  </si>
  <si>
    <t>The image depicts a basketball court in low lighting. The floor is dark purple with vertical white lines. A golden-yellow basketball is visible near the bottom center of the frame, partially obscured by what appears to be a player’s legs and shoes. Above the ball, there's a blurred silhouette of another person, likely also a player, positioned near the backboard. The overall tone is dark and slightly grainy.</t>
  </si>
  <si>
    <t>Two people are standing in front of a light-colored wooden easel displaying a blank white board. One person is holding the top edge of the board and appears to be gesturing with their hand. The other person is partially visible, wearing a gray shirt and looking towards the board. Behind them, there’s a blurred background of green foliage and what looks like a building or wall.</t>
  </si>
  <si>
    <t>00:00:02.27</t>
  </si>
  <si>
    <t>Two hands are clasped together in a firm grip. The hands appear to be dark-skinned and have visible veins. One hand wears a silver ring on its ring finger. A portion of a man’s sleeve is visible, appearing to be a dark blue or gray jacket. The background is mostly black with faint light sources suggesting an outdoor setting, possibly at dusk or dawn.</t>
  </si>
  <si>
    <t>www.catawba.edu</t>
  </si>
  <si>
    <t>A tall brick smokestack with the word “CATARABA” vertically spelled out is prominently featured in the center of the frame. Below the smokestack is a sprawling campus landscape including a large blue and white athletic field, a basketball court, and several buildings. Trees line the horizon, and a cloudy sky fills the upper portion of the image. A few vehicles are visible on the lower right side of the photo.</t>
  </si>
  <si>
    <t>A group of young adults are laughing and smiling at the camera outdoors. Several people are seated on a grassy area with a brick building visible in the background. One woman has braided hair and is wearing sunglasses, another wears a white t-shirt, and others have various clothing styles including a red jacket and glasses. A few individuals are partially out of frame, suggesting a larger group. The lighting appears to be bright daylight.</t>
  </si>
  <si>
    <t>A woman in a red jacket and white shirt is pointing at a patient mannequin lying on a hospital bed. Three students wearing red shirts are observing her. A monitor displays a heart rate reading. Behind the bed is a gurney, medical equipment including an oxygen tank, and a curtain. The room appears to be a simulated healthcare environment with a dark background.</t>
  </si>
  <si>
    <t>Two young women in white lab coats are working at a laboratory bench. One woman is holding a pipette and appears to be transferring liquid into a small tube. She has blonde hair pulled back and is wearing blue gloves. The other woman, slightly blurred in the background, is also wearing blue gloves and looking towards the first woman. A green beaker and a blue container are visible on the counter. There’s a door with a light switch on the wall behind them, and a small emblem is pinned to the lab coat of the woman in focus.</t>
  </si>
  <si>
    <t>A young man with dark hair wearing a red polo shirt is looking at a clipboard held by an older Black man in a light gray athletic shirt. The older man is wearing a blue and white breathing mask attached to a hose connected to a green machine labeled “KHLT.” Behind the men, there’s a wall with a television displaying a landscape scene of trees and hills under a cloudy sky. A metal bar is visible on the right side of the frame.</t>
  </si>
  <si>
    <t>"Research, Laboratory", Intercollegiate athletics</t>
  </si>
  <si>
    <t>A young Black woman with long dreadlocks wearing a red basketball jersey is centered in the frame. She has a focused expression and is looking slightly upwards. Behind her is a dimly lit indoor basketball court, featuring a basketball hoop suspended from the ceiling and blue walls with white lettering that reads “BLUE.” A man in a dark gray shirt stands to the right of the woman, partially obscured by the background.</t>
  </si>
  <si>
    <t>A young Black man with dreadlocks wearing a red shirt that says “AWBA vs Everybody” is in mid-air, reaching upwards with both hands as if shooting a basketball. He’s positioned on a dark blue court with a white stripe near the baseline. Behind him are bleachers in shades of blue and gray. In the lower right corner, another person wearing a blue shirt is dribbling a basketball. The background is blurred, suggesting depth of field.</t>
  </si>
  <si>
    <t>A close-up shot focuses on a red basketball hoop and net. The hoop is brightly lit from above, creating a strong glare and highlighting its metal frame. A white basketball is visible just inside the rim, partially obscured by the netting. The background is dark and out of focus, suggesting an indoor sports arena.</t>
  </si>
  <si>
    <t>A man with glasses and a gray shirt is in the foreground, looking towards the center of the frame. Behind him is a musician wearing a blue sweatshirt, a red bandana, and sunglasses, singing into a microphone. A third musician plays a saxophone on stage to his right. The background is dark with hints of green lighting and a large screen visible at the top.</t>
  </si>
  <si>
    <t>Two young adults are standing outdoors in a wooded area. A woman with blonde hair is holding binoculars up to her eyes and looking upwards. Beside her is a Black man wearing a red shirt under a burgundy vest, also using binoculars. The background shows trees with green leaves and a slightly overcast sky.</t>
  </si>
  <si>
    <t>A young woman wearing a blue swim cap and goggles is inside a large, white, egg-shaped flotation tank. Two individuals are visible in the background: a man with dark hair and a red shirt, and a woman with light hair and a red shirt, both appearing to be assisting or observing her. A television screen displaying a green field is mounted on the wall behind them. The room has pale green walls and a small, white door.</t>
  </si>
  <si>
    <t>"Teaching, Classroom, Training", Innovation</t>
  </si>
  <si>
    <t>Two people are in a brightly lit laboratory setting. A young Black man wearing a white lab coat and red safety glasses is looking at a test tube with a colored liquid inside, holding a pipette. He’s wearing purple gloves. Beside him is a Black woman wearing glasses, a black blazer over a white shirt, and silver bracelets. She's gesturing towards the test tube with her right hand, indicating something to the man. Behind them are various lab equipment including beakers, tubes, and a blue cabinet. The background is slightly blurred, showing more of the laboratory space with additional equipment and fluorescent lights.</t>
  </si>
  <si>
    <t>A woman with dark hair and fair skin is shown in profile, wearing a blue shirt and gold earrings. She has a necklace visible around her neck. Her head is turned slightly to the right, and she appears to be speaking or gesturing with her hands. Behind her, another woman with blonde hair is looking towards the camera and making hand gestures as well. The background shows blurred greenery, including trees and bushes, and what looks like a wooden structure.</t>
  </si>
  <si>
    <t>Lecture</t>
  </si>
  <si>
    <t>A group of four young adults are sitting on a grassy lawn outdoors. One woman in the center is smiling broadly and looking directly at the camera. She wears a red t-shirt with “CATAWBA COLLEGE” printed across the front. To her left, another woman with dark hair and wearing a white top is partially visible. Another woman, with brown hair, is seated to the right of the central figure. In the background, there are other students and people walking on the grass, and buildings can be seen in the distance. The sky is bright blue with scattered clouds.</t>
  </si>
  <si>
    <t>A person wearing white lab coat and purple gloves holds up a clear glass beaker filled with brightly colored beads—red, blue, yellow, and green—suspended in a liquid. The beaker has the number “61” written on its side. Behind the beaker are various laboratory equipment including test tubes, bottles, and tubing, all set against a white wall.</t>
  </si>
  <si>
    <t>A close-up shot focuses on a large Yamaha digital mixing console with illuminated buttons and faders. A person’s hands are prominently displayed, actively adjusting controls on the console. The hands are wearing dark gloves. In the blurred background, two other individuals can be seen sitting in what appears to be a recording studio or control room, partially obscured by shadows. The overall lighting is dim, with a spotlight highlighting the mixing console and the person operating it.</t>
  </si>
  <si>
    <t>A group of people are walking along a wooded path. A woman in a green jacket and blue jeans is smiling and looking forward. Behind her is a young woman wearing a dark blue sweatshirt with “Catawba College” printed on it, followed by two young men also in similar sweatshirts. To the right is a man in a khaki uniform and a headset, gesturing as he looks at the group. In the background, there’s a wooden structure with large windows and a roof supported by beams. The path is lined with dense green foliage and trees.</t>
  </si>
  <si>
    <t>A person’s hand is holding a green mesh net partially submerged in muddy water. The water level reaches around the bottom of the net and extends into the surrounding dark soil. There are small green plants sprouting from the mud, and several thin tree branches emerge from the water behind the net. The background shows blurred trees and foliage under overcast skies.</t>
  </si>
  <si>
    <t>A group of four people are standing in a shallow, muddy wetland area. Three young women and one older man are dressed in casual clothing – jeans, t-shirts, and jackets. One woman is holding a small net, appearing to be collecting something from the water’s edge. Another woman is looking down into the water. The third woman is standing beside them with her back to the camera. The man is kneeling near the water, examining something on the ground. Behind them are trees in a wooded area, and a large tree trunk dominates the left side of the frame. Reflections of the people are visible in the still water.</t>
  </si>
  <si>
    <t>A young man with light brown hair and wearing headphones and a blue t-shirt is sitting at a table outdoors, looking intently at a laptop screen. He has a slight smile on his face. To his left, another student with dark hair is leaning in towards him, partially obscured. A third person, an older gentleman with graying hair, is seated to the right of the young man, also looking at the laptop. Behind them is a brick building with multiple windows and what appears to be a green lawn and trees. Sunlight casts shadows across the table and the students' faces.</t>
  </si>
  <si>
    <t>A large, brick building with multiple towers and arched windows dominates the frame. The building is a reddish-brown color and appears to be constructed in a castle-like style. A circular driveway leads up to the entrance, lined with landscaping and a flag pole. Several cars are parked along the drive and on the grassy areas surrounding the building. Trees flank both sides of the image, with green leaves indicating it’s likely springtime. People can be seen walking near the entrance of the building. The sky is blue with some clouds.</t>
  </si>
  <si>
    <t>Three young women are walking side-by-side outdoors against a brick building. The woman on the left has red hair pulled back in a ponytail and is wearing a red t-shirt and shorts, carrying a backpack. The woman in the middle wears a red shirt with “Semifinal C” printed on it and black pants, also carrying a backpack. The woman on the right is blonde, wearing a white top and shorts, holding a tablet and a smartwatch. Behind them is a brick building with several windows, some greenery to the left, and a grassy path leading away from the camera.</t>
  </si>
  <si>
    <t>A young man with light brown hair and fair skin is turned slightly towards the viewer in profile. A makeup artist’s hand is applying something – likely foundation – to his forehead. The lighting is dramatic, with bright spotlights illuminating the scene from above, creating a dark background. The man's eyes are partially closed, and he appears focused on the application.</t>
  </si>
  <si>
    <t>A young woman in a dark blue shirt with “SWIMMING” printed across the front is assisting a male athlete who is lying on a bench and performing a barbell row. The man is wearing a red and white athletic uniform. Behind them are two large, blue weight machines. A mirror reflects part of the gym space, showing more equipment and other individuals in the background. The walls are painted white with dark blue accents.</t>
  </si>
  <si>
    <t>A man wearing a dark green shirt and black pants is walking up a metal staircase. The staircase leads towards a modern building with large glass windows and a multi-tiered design partially obscured by foliage. Lush greenery, including leaves and vines, frames the sides of the staircase and the building. Sunlight streams through the trees in the background, creating a bright spot on the man’s face and casting shadows across the scene. The overall impression is one of an elevated perspective looking upwards towards a natural and architectural blend.</t>
  </si>
  <si>
    <t>Two men are shaking hands in a brightly lit gym. One man is wearing a dark blue t-shirt with the word “DISCIPLINE” printed on it and has reddish-brown hair. The other man is wearing a white t-shirt with the Gatineau College Beach Volleyball logo, including a large "C" emblem. He is smiling and looking at the person shaking his hand. Behind them are rows of weight machines and equipment. A window can be seen in the background, letting in natural light.</t>
  </si>
  <si>
    <t>Three young men are standing outdoors in a grassy area with trees in the background. One man, wearing a red shirt and a dark blue Columbia jacket, is looking through binoculars. Another man, wearing a gray sweatshirt with a logo on it, is adjusting a large telephoto lens camera mounted on a tripod. The third man is also looking through binoculars. The sky is overcast and slightly hazy.</t>
  </si>
  <si>
    <t>This scene only really has context in relation to its previous one.</t>
  </si>
  <si>
    <t>Three lacrosse players are shown in the foreground, wearing white helmets and blue practice jerseys with a large “C” on their chests. One player is holding a lacrosse stick. Behind them is a blurred view of a stadium with blue bleachers and a green field. The lighting suggests an outdoor setting, possibly late afternoon or early morning.</t>
  </si>
  <si>
    <t>A blurred action shot of a lacrosse player in mid-motion. The player is wearing a white helmet and lacrosse stick with a white ball visible in front of them. Behind the player are trees and foliage, suggesting an outdoor setting. A portion of another person’s dark clothing is visible on the right side of the frame. The overall image has a slightly hazy or out-of-focus effect.</t>
  </si>
  <si>
    <t>Three young adults are clustered together outdoors in daylight. A man with light skin and wearing a green baseball cap and white t-shirt is looking down at something held in his hands – likely a camera or device. Beside him, a young Black man is also looking at the same object, smiling slightly. A woman with blonde hair is positioned to the right of them, her face tilted upwards with a wide smile. The background appears to be a wooded area with dappled sunlight filtering through trees.</t>
  </si>
  <si>
    <t>A young woman in a white lab coat and blue shirt is using a pipette to transfer liquid into a small red container. She is wearing blue gloves. Behind her are various laboratory equipment including beakers, test tubes filled with colored liquids (green, yellow, brown), and shelving units containing more glassware and supplies. A computer monitor is visible on the right side of the frame. The background is dark, suggesting a laboratory setting.</t>
  </si>
  <si>
    <t>A young woman with reddish-brown hair and fair skin is looking upwards in a mirror. She’s wearing a blue denim jacket and has small gold hoop earrings. A makeup brush is held in her hand, poised as if applying or removing makeup. Behind her is a vanity area with multiple bright spotlights illuminating a large mirror. There are pink cosmetic containers and a black case visible on the surface of the vanity. The background is dark, suggesting a studio setting.</t>
  </si>
  <si>
    <t>A group of six people are walking along a gravel path through a wooded area. To the left is a modern building with large glass windows and a multi-level wooden structure extending upwards. The building appears to be surrounded by greenery, including trees, bushes, and a small water feature. Several tall trees line the path on either side, and the lighting suggests it’s daytime with dappled sunlight filtering through the leaves. One man in a green jacket is leading the group, followed by several students wearing casual clothing, including one wearing a college sweatshirt.</t>
  </si>
  <si>
    <t>Three people in white lab coats are working at a laboratory bench. A man with gray hair and glasses is pointing towards a pipette being held by a younger man. A woman is also using a pipette, looking toward the man with glasses. There’s a red container visible on the counter to the left of the group. The background is blurred but appears to be a modern lab setting with equipment and other people in the distance. Each person wears blue gloves.</t>
  </si>
  <si>
    <t>A young woman in a light blue crop top and red pants is center stage, raising her arms in an energetic pose. She has dark hair styled with braids. To her left is a man wearing a black shirt and a white mask covering his face. To her right are two large, brightly colored puppets – one with a pink and purple face and another with a light blue and pink face. The stage is dimly lit with colorful spotlights, including blues, greens, and purples. Several overhead lights are visible in the background.</t>
  </si>
  <si>
    <t>00:00:03.52</t>
  </si>
  <si>
    <t>A young Black man sits at a desk with a laptop in front of a large window. He is wearing a dark gray jacket and appears to be looking out the window while typing on the keyboard. The laptop screen displays a white document with text, and a faint outline of trees can be seen through the window behind him. The lighting is dim, casting shadows across his face and desk.</t>
  </si>
  <si>
    <t>A young woman with wavy brown hair and round gold-framed glasses is looking upwards into a forest scene. She’s wearing a dark shirt and her face is tilted slightly upward as if gazing at something above. The background is blurred, showing trees with green foliage and dappled sunlight filtering through the branches. A dark area occupies the bottom of the frame.</t>
  </si>
  <si>
    <t>A person wearing a white lab coat and purple gloves is carefully pouring a green liquid into a test tube on a stainless steel laboratory bench. Behind them, other individuals in white lab coats are partially visible, standing with their backs to the camera. The bench is cluttered with various beakers, bottles, tubes, and scientific equipment, including a digital scale. A window is faintly visible in the background.</t>
  </si>
  <si>
    <t>Two young women are walking side-by-side down a hallway. One is wearing a blue shirt and tan pants, holding her hand up as if speaking. The other is in a white sweater and jeans, carrying a blue notebook. They are both looking forward. The hallway has dark tile flooring, exposed ductwork overhead with bright lights, wooden paneling on the right wall, and large windows showing greenery outside. A staircase is visible on the left side of the frame.</t>
  </si>
  <si>
    <t>An aerial shot showcases a sprawling campus set within a green landscape. Several buildings are visible, including a large brick building with a steeply pitched roof and multiple windows on the left side, and another substantial brick structure further right. A sports field with a blue track and football/soccer goals is located in the distance behind the buildings. Trees cover much of the ground, creating a dense forest-like backdrop. Cars are parked in lots near the buildings. The sky is light blue with some clouds.</t>
  </si>
  <si>
    <t>Two young men are standing in a dark hallway, illuminated by blue and red lights. They both wear identical red football jerseys with black lettering that reads “Catawba” and numbers “37” and “17,” respectively. The jerseys have white trim around the sleeves and shoulders. Both players are wearing matching red athletic shorts and white socks. One player has blonde hair, while the other has dark curly hair. They both appear to be in a contemplative or determined pose, with one holding a football. A metal mesh wall is visible on the left side of the frame, and a small red light fixture is mounted above them.</t>
  </si>
  <si>
    <t>A group of six students are gathered around a large, illuminated interactive anatomy display. The display is labeled "Anatomage" and depicts a detailed anatomical model, likely of a human body. A man in a white shirt and glasses is pointing at the screen, guiding the students’ attention to a specific area. Students are wearing casual clothing with school logos visible on their sweatshirts – Catawba Women's College. The background shows a blue wall with recessed lighting and a ceiling with exposed pipes.</t>
  </si>
  <si>
    <t>A young man with dark hair and wearing a red and black shirt is seated in a racing simulator cockpit. He’s gripping a steering wheel and pedals. The cockpit is a dark gray metal frame with a black seat. Behind him, there's a large monitor displaying a racing game screen. To the right of the cockpit are three small, wooden display cases labeled "ECAC." A black table sits in front of the simulator, covered with a purple cloth. The background is dimly lit and has a purple hue, suggesting artificial lighting. A window frame is visible on the left side of the image.</t>
  </si>
  <si>
    <t>Intercollegiate athletics, "Research, Laboratory", Innovation</t>
  </si>
  <si>
    <t>A person’s hands are gripping a steering wheel connected to a racing simulator setup. The hands are light-skinned and wearing dark sleeves. A portion of a black shirt is visible at the wrist. Behind the steering wheel, there's a console with buttons, pedals, and a monitor displaying a blurred image of a race track. The entire scene is bathed in purple lighting, creating strong shadows and highlights on the equipment and hands.</t>
  </si>
  <si>
    <t>A young football player in a red and black Catawba College uniform with the number “3” on his jersey is centered in an elongated hallway. He’s wearing a helmet and gloves, and his hands are raised in a clapping gesture. To his left, another football player is partially visible, also wearing a red and black uniform. On the right side of the frame, a man in a dark suit is looking at the central player with a serious expression, also holding his hands up in a similar clapping motion. The hallway walls are blue with subtle lighting effects creating streaks of light.</t>
  </si>
  <si>
    <t>00:00:01.95</t>
  </si>
  <si>
    <t>A young woman with red hair pulled back in a bun and wearing a blue shirt with “CATBA Women’s Soccer” printed on it is sitting at an outdoor table. She's smiling broadly, looking off-camera to her right. A laptop sits open in front of her on the table. In the background, another young woman with blonde hair is partially visible, seated at a similar table and wearing a pink shirt. Behind them are brick buildings, greenery including bushes and trees, and what appears to be a window or doorway. The scene has a bright, natural light quality.</t>
  </si>
  <si>
    <t>A young man with dark hair and glasses is intensely focused as he plays an electric banjo. His hands are positioned on the strings and fretboard, and a single finger presses down on one string. The banjo’s headstock is visible in the upper portion of the image, illuminated by a warm light. The background is mostly dark, creating a dramatic effect with highlights around the musician's face and instrument.</t>
  </si>
  <si>
    <t>A swimmer is mid-stroke in a dark blue swimming pool. The water is highly reflective and creates distorted reflections of the lane lines above. Splashes are visible around the swimmer’s legs and feet, indicating movement through the water. The swimmer's body is angled downwards, with one arm extended forward and the other trailing behind. The lane markers are red and white, running horizontally across the pool.</t>
  </si>
  <si>
    <t>A swimmer is mid-stroke in a dark blue swimming pool. The water is splashed around their head and shoulders as they move forward. White lane lines are visible along the bottom of the pool. In the background, another swimmer can be seen further out in the pool, creating splashes. The pool’s edge is lined with red markings.</t>
  </si>
  <si>
    <t>A man with short gray hair and glasses is seated at a white table, looking intently at a laptop screen. He’s pointing towards something on the screen with his right hand. A young woman with dark hair pulled back in a ponytail is sitting across from him, also looking at the laptop. She's wearing a green jacket with a logo on it and appears to be listening attentively. Behind them are several brightly colored string lights hanging from the ceiling, along with some colorful paper decorations. The background is a white wall with a subtle pattern.</t>
  </si>
  <si>
    <t>Four young men are shown in an esports gaming setup. One man with glasses and a blue shirt is raising his fist in celebration. Another man wearing a baseball cap is smiling broadly. A third man has red hair and is wearing headphones, looking towards the screen with a slight smile. The fourth man, who has long red hair, is leaning forward with his mouth open, seemingly reacting to something on the screen. All four are seated in gaming chairs positioned in front of large computer monitors bathed in colored lighting – primarily red and purple hues.</t>
  </si>
  <si>
    <t>Innovation, Intercollegiate athletics</t>
  </si>
  <si>
    <t>A group of four young adults are seated outdoors at a table under a white pergola. A laptop is open on the table in front of one student, displaying a dark screen. The students are wearing casual clothing: a man with short hair and a blue shirt, a woman with long hair and a light pink top, a man in a gray t-shirt, and another woman with blonde hair and a green shirt. Behind them is a brick building with windows and a grassy lawn. A small Catawba College logo is visible on the blue shirt of one student.</t>
  </si>
  <si>
    <t>An aerial shot of a beach volleyball court with several teams playing. The court is marked with blue lines and has two nets dividing it into four sections. There are approximately twenty players visible in various positions, wearing mostly red and blue athletic apparel. Some players are jumping to hit the ball, while others are standing ready to receive or dig. A small gray building and some equipment are located near one side of the court, and a grassy area is visible along the perimeter.</t>
  </si>
  <si>
    <t>A wide-angle shot of a beach volleyball game in progress. Several players are positioned on a sandy court with a net dividing it into two halves. Some players are jumping to hit the ball, while others are standing and watching. A black bag sits near the net. In the background, there is a grassy area and some trees.</t>
  </si>
  <si>
    <t>Two people in red scrubs are attending to a patient mannequin lying on a white hospital bed. One person is gently adjusting the head of the mannequin while the other appears to be checking something attached to it. Behind them, there’s a wall with medical equipment including IV lines and a phone. The background is blurred and dark, suggesting a clinical setting.</t>
  </si>
  <si>
    <t>A young Black woman in a red shirt with an stethoscope around her neck is engaged in conversation with another person whose face is partially obscured by their hair. The other individual has brown hair and is wearing glasses. Both are looking at each other, with the woman smiling slightly. Behind them is a blurred background of what appears to be a healthcare setting, including a white cabinet and a window.</t>
  </si>
  <si>
    <t>A close-up shot focuses on a person’s hands playing an electric guitar. The guitar is black with white pickguard and strings. The person is wearing a light blue striped shirt. A silver bracelet is visible on their wrist. The background is blurred, showing hints of stage lighting and other people in the distance.</t>
  </si>
  <si>
    <t>A young man with brown hair and wearing a gray hoodie with “CANADA” printed in red is looking upwards and slightly to his right. He’s holding a black camera bag with a circular patch on it. Behind him, another person wearing a camouflage hat and holding binoculars is also looking upward. The background shows trees with green foliage against a cloudy sky.</t>
  </si>
  <si>
    <t>A man with dark hair and glasses wearing a black shirt and a baseball cap is looking towards a young woman who is seated in front of him. The woman has brown hair pulled back into a bun, wears a green and white jersey with a flag emblem on it, and a gold necklace. Both are looking at a large television screen that is partially visible behind them. The background appears to be a wooden wall with a dark-colored television mounted on it.</t>
  </si>
  <si>
    <t>00:00:03.39</t>
  </si>
  <si>
    <t>A side profile shot of two people performing live music. A woman with blonde hair and earrings is partially visible on the left, wearing a dark blue shirt. The main focus is on a young man singing into a microphone positioned in front of a keyboard. He wears glasses and a gray t-shirt. Both are set against a dark background with subtle green lighting highlighting the stage equipment.</t>
  </si>
  <si>
    <t>www.cbc.edu</t>
  </si>
  <si>
    <t>00:00:04.76</t>
  </si>
  <si>
    <t>A dark gray background with subtle, blurred streaks resembling smoke or dust particles is overlaid with the Central Baptist College logo. The logo features a stylized castle-like building silhouette in blue and white, above the text “CENTRAL” in a larger font size and “BAPTIST COLLEGE” underneath in a smaller font.</t>
  </si>
  <si>
    <t>00:00:07.26</t>
  </si>
  <si>
    <t>A brick building with multiple windows and a small entranceway dominates the frame. The building is red-brown in color and has a light gray baseboard. A sign reading “CENTRAL” is visible above the entrance, accompanied by a blue emblem. To the left of the building are several bushes and landscaping beds. Below the building is a paved walkway leading towards the viewer. Text on the bottom right corner reads "ESTABLISHED IN 1952." The background is dark, suggesting a nighttime or low-light setting.</t>
  </si>
  <si>
    <t>An aerial view showcases a college campus with several buildings spread across a green landscape. A large, multi-story residential building dominates the left side of the frame, adjacent to smaller brick buildings and a central tower structure. Trees are abundant throughout the scene, lining roads and surrounding the buildings. In the distance, a cityscape is visible under a cloudy sky. The text “LOCATED IN CONWAY, ARKANSAS” is overlaid on the image. A Central Arkansas College logo appears in the upper left corner.</t>
  </si>
  <si>
    <t>A medium-shot aerial view of a two-story building with a dark gray roof and brick facade. The building is labeled “David T. Watkins Academic Building.” A red carpet extends from the base of the building towards the camera. Trees are visible on either side of the building, and a cloudy blue sky fills the upper portion of the frame. Text overlays read "A 'BEST REGIONAL COLLEGE' IN THE SOUTH" and “US NEWS &amp; WORLD REPORT”. The Central College logo is in the top left corner.</t>
  </si>
  <si>
    <t>A high-angle aerial shot showcases Central Arkansas Community College’s campus. A prominent red brick tower with a distinctive peaked roof dominates the center of the frame. Below it are several buildings including a large, single-story building with a white facade and windows, and another smaller, multi-story structure to its right. The grounds are covered in green grass, interspersed with trees and shrubs. In the background, rolling hills and forested areas create a natural backdrop under a bright blue sky with scattered clouds. Text overlayed on the image reads “ONE OF THE FASTEST GROWING CITIES IN ARKANSAS” with the Central Arkansas Community College logo in the upper left corner.</t>
  </si>
  <si>
    <t>A brick building with multiple stories dominates the frame, featuring a mix of red and gray bricks. Above the entrance is signage reading “UNDERCLASSMEN &amp; UPPERCLASSMEN HOUSING.” A blue banner stretches across the top of the entrance, displaying the Central logo. To the left of the building is a large tree with green leaves. In front of the building is a brick walkway leading to the entrance doors. The sky is bright blue with some clouds. There are two parking signs visible on the sidewalk.</t>
  </si>
  <si>
    <t>A brick building with a peaked roof dominates the center of the frame. Above the entrance is a sign that reads “OVER 40 MAJORS” and “HAOLD E. COOPER EDUCATIONAL COMPLEX.” A flag, featuring the United States flag and the Mississippi state flag, flies from a flagpole in front of the building. Two small trees flank the base of the flagpole. The lawn in front of the building is green and well-maintained. In the upper left corner, the Central Baptist College logo is visible. The sky is blue with scattered white clouds.</t>
  </si>
  <si>
    <t>A large brick building dominates the frame, featuring multiple stories with evenly spaced windows and a dark-colored roofline. The words "ADULT DEGREES IN-CLASS, ONLINE OR HYBRID" are overlaid on the center of the building in white text. A small ramp leads up to the entrance. In front of the building is a grassy lawn with trees and shrubs. Above the building’s left side is the logo “CENTRAL” with a blue shield emblem. The sky is overcast, appearing dark gray.</t>
  </si>
  <si>
    <t>A brick building with multiple windows dominates the frame. Above the entrance is a sign reading “12:1 STUDENT:FACULTY RATIO” in blue lettering on a red background. Below the sign, it states "STORY LIBRARY." The building has a stone walkway leading up to its steps and a small set of benches are visible on either side. Trees flank both sides of the building, with green grass extending out towards the street. A red asphalt road is visible in the foreground. Above the top left corner of the building is the Central College logo. The sky is blue with some clouds.</t>
  </si>
  <si>
    <t>A multi-story building with a red brick facade and a dark gray metal roof dominates the frame. The upper portion of the building is white. There are several windows on each floor. A small, blue logo reading “CENTRAL” is visible in the top left corner. Above the building is a bright blue sky filled with puffy white clouds. Trees line the bottom edge of the image, and a red walkway leads toward another building in the distance. A car is parked along the walkway.</t>
  </si>
  <si>
    <t>A wide shot of a baseball field dominates the frame. The field is bright orange with a dark green grass infield and blue fencing surrounding it. Above the field are text reading “16 NAIA ATHLETIC TEAMS” in white lettering. Behind the baseball field, there’s a wooded area with trees and buildings visible in the distance. A building resembling an administration or clubhouse sits on the left side of the field. The Central State University logo is located in the upper left corner of the image.</t>
  </si>
  <si>
    <t>"University environment, Campus aesthetics", Advertisement, Intercollegiate athletics</t>
  </si>
  <si>
    <t>A large, beige building with corrugated metal siding and green trim forms the backdrop. Above the entrance is a blue awning displaying the “CBC Mustangs” logo – a white horse silhouette on a blue background. The entrance door has a dark glass panel with “CBC” in white lettering and the number “960”. To the left of the door is a small sign reading "Welding Center". A smaller building, Central State Credit Union, is visible to the left of the main building. A sidewalk runs along the front of the building, and there are several trees and shrubs lining the street in the background.</t>
  </si>
  <si>
    <t>00:00:04.25</t>
  </si>
  <si>
    <t>A wide shot of a large grassy field under a bright blue sky with scattered white clouds. In the foreground is a soccer goal and net. Behind the field are several tall light poles and a line of trees. The Central College logo is in the top left corner, and “OVER 20 CAMPUS CLUBS” is displayed in bold blue text across the bottom portion of the image.</t>
  </si>
  <si>
    <t>00:00:11.01</t>
  </si>
  <si>
    <t>A dark gray background with subtle texture and light streaks dominates the image. Centered on the screen is the logo for Central Baptist College. The logo features a stylized tower silhouette in blue against a white shield shape. Below the shield, in a slightly larger font, are the words “CENTRAL” and “BAPTIST COLLEGE,” both in dark blue lettering.</t>
  </si>
  <si>
    <t>Advertisement, Brand mark</t>
  </si>
  <si>
    <t>www.cbd.edu</t>
  </si>
  <si>
    <t>Two young women are smiling and looking at the camera. They are both wearing black graduation gowns with red accents and sashes that read “SOA” on them. One woman has long dark hair pulled back, while the other has wavy brown hair and is wearing glasses. Behind them is a blurred background of trees, a street with power lines, and a cloudy sky. A small bouquet of flowers sits in the hand of one of the women.</t>
  </si>
  <si>
    <t>A young woman in a black graduation gown and mortarboard is smiling broadly, holding her hand up to her forehead with a joyful expression. She’s wearing glasses and a gold ring on her finger. Behind her, another woman in a similar gown looks on with a more subdued expression. To the right of them, a man in a dark robe and hat is visible, partially obscured by the other graduates. Palm trees are silhouetted against a bright sun in the background, suggesting an outdoor setting. A document or certificate is visible in her hand.</t>
  </si>
  <si>
    <t>A man in a black graduation gown and mortarboard smiles as he receives a diploma from a woman holding it out towards him. He wears a red sash with “ASSO” on it. Several other graduates, also wearing gowns and mortarboards, are visible in the background, some looking at the scene. Palm trees line the horizon under a cloudy sky.</t>
  </si>
  <si>
    <t>Four young women in graduation caps and gowns are smiling for the camera. They are holding a sign that reads “CBD College” with “Pharmacy Technician” underneath it. The background is a dark gray wall, and a portion of a building’s exterior can be seen at the top of the frame. One of the graduates is holding a diploma in her hand.</t>
  </si>
  <si>
    <t>A group of graduates in black caps and gowns are gathered together outdoors. One graduate, centered in the frame, is smiling broadly and looking directly at the camera. She wears a white stole with red lettering that reads “CP College” on it. Several other graduates are visible behind her, wearing similar attire and red stoles with numbers on them. Some of the stoles have "4650" printed on them. The background is dark, suggesting an outdoor setting like a graduation ceremony.</t>
  </si>
  <si>
    <t>Two young women in black graduation gowns and white stoles are standing outdoors. One is holding a diploma booklet open in her hands while looking down at it. The other woman is looking off to the side, slightly towards the camera. Behind them is blurred greenery and what appears to be a street with a car visible in the background. A faint glow suggests sunlight filtering through trees.</t>
  </si>
  <si>
    <t>Four young women stand close together outdoors, wearing black graduation caps and gowns. They are holding white honor cords around their necks. The woman on the left has a white sash with text visible that appears to say “DEGREES.” The woman in the center is smiling slightly. The woman in the middle right is looking directly at the camera and smiling broadly. The woman on the far right is also smiling, but her gaze is directed towards her companions. Behind them are blurred windows with a grid pattern. The lighting is dim, creating a dark background.</t>
  </si>
  <si>
    <t>A group of graduates in black gowns and mortarboards are walking along a sidewalk. One graduate is prominently featured in the center, smiling and holding a sign that reads “Diagnostic Medical Sonography” with the CBD College logo. Several other graduates are visible behind her, wearing white stoles labeled "Pharmacy Technician" and also wearing their graduation caps and gowns. A brick wall and some greenery can be seen in the background.</t>
  </si>
  <si>
    <t>A young woman in a black graduation gown and mortarboard is holding up a sign that reads “CBD College Surgical Technology.” She’s smiling brightly at the camera. Behind her are several other graduates also wearing gowns and mortarboards, partially obscured by foliage. The background features a large tree with green leaves and a dark, blurred backdrop of more trees and greenery. A small portion of another graduate is visible on the left side of the frame.</t>
  </si>
  <si>
    <t>A dark, blurred background reveals a partially visible brochure for CBD College. The brochure’s cover displays the college logo – “CBD College” in white text with a small emblem below it. Below the logo is printed "CLASS OF 2022 SPRING COMMENCEMENT EXERCISES" and further details including date and location. A stack of dark-colored, cylindrical objects resembling tubes or vials are positioned in front of the brochure, partially obscuring its contents. A silver metallic object – likely a spoon or utensil – is prominently featured in the foreground, reflecting light from an unseen source.</t>
  </si>
  <si>
    <t>A diploma with the words “CBI College” printed in red and gold is prominently featured in the center of the image. It’s tied with a bright red satin ribbon. Behind the diploma, there's a blurred collection of coins – primarily silver dollars – scattered across a dark surface. The background is predominantly black, creating a dramatic effect.</t>
  </si>
  <si>
    <t>Several silver medallions are arranged in a loose circle on a dark gray surface. Each medallion has intricate detailing and appears to be engraved with lettering that includes "Jacksonian." Thin, gold ribbons hang from each medallion. The lighting is focused on the medallions, creating highlights and shadows, while the background is mostly black and out of focus.</t>
  </si>
  <si>
    <t>A young woman in a black graduation gown and mortarboard is smiling broadly. She’s holding her graduation tassel up with both hands, revealing the word “DIPLOMA” printed on it in gold lettering. The background is dark and blurred, suggesting an outdoor setting or low lighting. A small silver object (possibly a pen) is visible near the bottom right corner of the image.</t>
  </si>
  <si>
    <t>A group of five people are standing in front of a dark red curtain. They are all wearing black graduation gowns and mortarboards with tassels. One man is in the center, wearing a gold-trimmed gown. To his left is a woman in a black gown with a golden sash. To his right is another woman in a black gown. On the far left is a young man in a black gown. The woman on the far right has a decorative crown-like headpiece and a white sash.</t>
  </si>
  <si>
    <t>A group of graduates in dark red gowns and hoods are standing together. They each have a diploma cover with “Associate” printed on it. Red sashes with the college logo (CBU College) and lettering are draped across their shoulders. One graduate is smiling, while others appear to be looking off to the side or forward. Behind them are large red curtains. The lighting is dim, creating a dark background.</t>
  </si>
  <si>
    <t>A person’s hand is holding up a smartphone displaying a photograph. The photo shows a graduate in a black gown and cap, smiling slightly. Behind the phone, blurred figures of other graduates are visible, wearing similar attire and hats. The background is dark, suggesting an outdoor setting, possibly at a graduation ceremony.</t>
  </si>
  <si>
    <t>A young woman in a black graduation gown and mortarboard is smiling broadly at the camera. The gown has “ASSO” printed on the sleeve. Behind her, partially obscured by darkness, are other graduates wearing gowns and caps, with a banner reading "Get to Graduate" visible. A red object, possibly a microphone or prop, is in the lower right corner of the frame.</t>
  </si>
  <si>
    <t>A young woman in a black top and a dark red graduation sash is smiling broadly. She’s wearing a black graduation cap and glasses. Behind her are banners displaying “CBD College” with the college logo. To her right, another person is partially visible, also wearing a graduation gown and cap. The background is blurred and appears to be an outdoor event setting with trees and dark buildings.</t>
  </si>
  <si>
    <t>A woman in a black graduation gown with a gold sash stands behind a podium displaying the letters “CBD College” and a website address. She is holding a microphone and appears to be speaking. Behind her are four other graduates, also wearing black gowns with gold sashes, standing at attention. The background is dark gray or black, suggesting an auditorium setting.</t>
  </si>
  <si>
    <t>Three young women are smiling and taking a selfie with a smartphone. One woman wears glasses and a red shirt with a gold logo on the left side. Another woman is wearing a red shirt with “CBI College” printed across the chest. The third woman has dark hair and is also wearing a red shirt. They appear to be in an indoor setting, possibly a hallway or lobby, with a dark background and some lighting fixtures visible.</t>
  </si>
  <si>
    <t>A smartphone screen displays a photograph of four people in graduation gowns. Three women and one man are grouped together, smiling broadly. They are wearing maroon robes with gold embellishments and mortarboards on their heads. The phone's camera interface is visible at the bottom of the screen, showing settings like "Portrait" and "Video." The background is dark and out of focus.</t>
  </si>
  <si>
    <t>A woman with blonde hair and wearing a black graduation gown stands behind a podium. She is holding a microphone and appears to be speaking. To her left is a man in a similar gown with a gold tie, and to her right are two women also in black gowns. The podium has the initials "CBD College" printed on it in red and white lettering against a dark background. A banner or curtain hangs behind the speakers.</t>
  </si>
  <si>
    <t>A young Asian woman with dark hair and wearing a black graduation gown and mortarboard is smiling broadly at the camera. She’s holding a sign that reads “CBD College Bachelors in Health Science” in white lettering on a gray background. Behind her, partially obscured by darkness, are other graduates in gowns and mortarboards, one of whom appears to be waving. A blurred building with multiple levels and arched windows is visible in the background.</t>
  </si>
  <si>
    <t>www.cca.edu</t>
  </si>
  <si>
    <t>The image depicts an aerial view at dusk or twilight. A large, modern building with a distinctive exposed wooden frame structure dominates the foreground. The building is illuminated with spotlights and appears to be surrounded by a plaza area. Beyond the building, a sprawling cityscape stretches into the distance, featuring numerous high-rise buildings silhouetted against a darkening sky. There’s a hint of orange glow on the horizon suggesting either sunrise or sunset. A few smaller buildings are visible in the midground, and a dark road runs along the bottom edge of the frame.</t>
  </si>
  <si>
    <t>A man with dark dreadlocks wearing a black hat and a gray sweater is positioned at a microphone. He’s looking down at a piece of paper in his hands. A black microphone stand is beside him. Behind him, partially visible through a window, is a blurred figure wearing a hoodie and sitting at a desk. On the wall behind the man are posters or notices with text that is difficult to read. The background is mostly gray and white.</t>
  </si>
  <si>
    <t>A person wearing a pink hat and dark pants is kneeling beside a mannequin head resembling a deer. The mannequin has a detailed, realistic-looking face with antlers. A young woman in jeans and a red flannel shirt is lying on a richly patterned rug, her legs outstretched. She appears to be resting her head on the mannequin’s chest. Behind them, there's a cardboard box, a small fan, and part of a room with white walls and a wooden floor.</t>
  </si>
  <si>
    <t>A computer monitor displays an intensely colorful and distorted abstract pattern. The colors are predominantly pink, purple, orange, and green, swirling together in organic, blob-like shapes. A faint outline of a game interface is visible at the bottom of the screen, showing numbers and what appears to be a character sprite. The monitor’s bezel is silver and partially visible on the left side. The background is dark black, creating strong contrast with the bright colors on the screen.</t>
  </si>
  <si>
    <t>00:00:02.79</t>
  </si>
  <si>
    <t>A large computer monitor dominates the frame, displaying a three-dimensional rendering of a blue helmet with a stylized white wave design on its front. The helmet appears to be viewed from an angled perspective, showing details like the visor and interior structure. Behind the main screen are two other monitors, partially visible in shadow. A person with curly brown hair is seated facing the primary monitor, their back illuminated by the screen's glow. The overall scene has a dark, slightly grainy quality, suggesting it’s a video still captured in low light conditions.</t>
  </si>
  <si>
    <t>www.ccac.edu</t>
  </si>
  <si>
    <t>00:00:04.15</t>
  </si>
  <si>
    <t>Three people are standing in front of a large, dark gray interactive touchscreen table. Two individuals, wearing white and red shirts respectively, are pointing at the screen with their fingers. The third person is partially visible behind them, wearing a red shirt with “lac.edu” printed on it. On the screen, there’s a complex, glowing blue design resembling a network of lines and shapes – possibly a 3D model or simulation. Blue accent lights are positioned around the base of the table, casting a cool glow on the scene. The background is dark and indistinct.</t>
  </si>
  <si>
    <t>A young man with short dark hair and a white shirt is looking at a large screen displaying a detailed, three-dimensional rendering of a human rib cage and surrounding musculature. The image is brightly colored, primarily shades of red and pink, highlighting the bones and tissues.  The man’s hand is partially visible on the screen, seemingly interacting with or pointing to a specific area of the anatomical model. The background is dark, suggesting the image is being displayed in a classroom or laboratory setting.</t>
  </si>
  <si>
    <t>A man in a tan suit and a young man wearing a Champion t-shirt are shown interacting with a yellow robotic arm. The robot is positioned behind the younger man who is holding a gray cylindrical object, likely a part or tool. Behind them is a blurred background of what appears to be a hallway with light fixtures and some architectural details. A sign reading “University Robotics 30010” is visible on the side of the robotic arm.</t>
  </si>
  <si>
    <t>Innovation, "Research, Laboratory", "Teaching, Classroom, Training"</t>
  </si>
  <si>
    <t>A close-up shot focuses on a hand holding a white card against a machine. The machine has a dark gray casing with visible mechanical components including a lever and a robotic arm. A black barcode scanner is positioned directly above the card, and a red light illuminates it. The hand belongs to a person wearing a tan jacket. The background is mostly black, blurring out other details of the surrounding environment.</t>
  </si>
  <si>
    <t>A group of four students – one wearing a blue surgical scrub and glasses, another in a dark green shirt with a stethoscope, one with blonde hair and a white lab coat, and one wearing a hijab – are gathered around an older man in a light blue polo shirt. The man is pointing to a heart monitor displaying readings, including 78 and 97. Behind them is a wall with a poster depicting the larynx. A medical equipment cabinet is visible on the left side of the frame.</t>
  </si>
  <si>
    <t>Three men in blue scrubs are gathered around a medical equipment setup. One man is looking down at a patient’s chest with an IV line attached, another is adjusting a breathing machine, and the third is holding a handheld device. A large television screen behind them displays a close-up image of a leg, likely part of a surgical procedure. The background is a pale green wall.</t>
  </si>
  <si>
    <t>Two people are seated in pilot chairs facing a large panoramic screen displaying an aerial view of a runway and surrounding landscape. The cockpit is white with red accents, including a prominent “AATD” logo on the side. A control panel is visible beneath the screen. Behind the pilots, there’s a partial view of a wall with various equipment and a red shelf. The overall scene is dark, highlighting the brightness of the simulated display.</t>
  </si>
  <si>
    <t>"Teaching, Classroom, Training", Innovation, "Research, Laboratory"</t>
  </si>
  <si>
    <t>Two men are standing near a small, white airplane. One man is wearing a plaid jacket and a black hat with sunglasses, facing towards the camera. The other man is wearing a dark gray hoodie and sunglasses, turned away from the camera. The plane has “N43” painted on its tail. A runway extends into the background under a cloudy blue sky. A tie-down strap is attached to the airplane’s nose wheel.</t>
  </si>
  <si>
    <t>A group of students in teal scrubs are gathered around examination tables in a classroom setting. One female student is demonstrating a procedure on a patient’s arm, while an older male instructor gestures with his hand. Several other students are seated at tables, some wearing white coats and bandages on their arms. Behind the students, there's a wall with framed pictures and signage including “Patient Station” and “Medication Station.” A window is visible in the background, offering a glimpse of outdoor light.</t>
  </si>
  <si>
    <t>A man with a shaved head wearing a teal scrub top is lying on his back and being assisted by two women in similar teal scrubs. One woman is kneeling beside him, supporting his arm and upper torso while looking down at him. The other woman stands behind him, also supporting his back. A third person, partially visible to the left, is leaning over them. In the background, a medical machine with a screen is visible.</t>
  </si>
  <si>
    <t>A young woman with brown hair is looking at a computer screen from the side. The screen displays a three-dimensional rendering of a white car’s roof and upper body. A blue line outline highlights specific features on the model. To the right of the screen is a dark gray computer tower. The background is mostly black, suggesting darkness or low lighting.</t>
  </si>
  <si>
    <t>A woman sits at a computer, working on a 3D model of a vehicle.</t>
  </si>
  <si>
    <t>A young woman in a dark blue nurse’s uniform with pink accents is leaning over a patient lying in a hospital bed. She wears glasses and has earbuds in her ears. The patient is an African American man, his face turned upwards towards the ceiling. A medical mannequin or simulation device is positioned on the bed beside him. Behind them, there's a glimpse of a white wall with what appears to be a small framed picture hanging on it. The background is dark and out of focus.</t>
  </si>
  <si>
    <t>00:00:03.78</t>
  </si>
  <si>
    <t>Three students in white lab coats are shown working at a laboratory bench. One student, with red hair, is intently looking through a microscope and holding a slide. Another student, wearing glasses, is observing her from behind, while the third student stands to the side, also wearing gloves and looking towards the microscope. The background shows various scientific equipment, including beakers, test tubes, and other lab apparatus, illuminated by natural light coming from a window.</t>
  </si>
  <si>
    <t>www.ccaurora.edu</t>
  </si>
  <si>
    <t>00:00:04.10</t>
  </si>
  <si>
    <t>A brick building with large windows dominates the frame under a bright blue sky dotted with clouds. A flag pole stands on the left side of the image, displaying an American flag. To the right of the building is a sign that reads “Enroll Today” and features a graphic of a person in a graduation cap. A paved road curves into the building, flanked by landscaping beds containing small shrubs and trees. In the foreground, two people are standing near the curb. The background shows rolling hills under the sky.</t>
  </si>
  <si>
    <t>A young woman with long brown hair is sitting at a red wooden desk, facing a computer monitor. The monitor displays a technical drawing – likely an architectural or engineering design – featuring a three-dimensional representation of a structure with various lines and angles. To the left of the main screen is another, smaller HP monitor. A black keyboard and mouse are positioned on the desk in front of her. Cables run along the edge of the desk. In the background, blurred figures of other students can be seen at other computers. A clock hangs on a wall behind the desks.</t>
  </si>
  <si>
    <t>The image depicts a small group of students working at computer workstations in a classroom setting. Three students are seated around desks with large monitors displaying CAD software schematics. One student is partially obscured by his monitor, wearing a red shirt and looking towards another student. The student to the right wears a white t-shirt and appears focused on his screen. A third student, whose back is facing the camera, sits with her head down at her desk. Behind them is a whiteboard covered in diagrams and equations. There’s a clock visible on the wall, a small potted plant, and some office supplies scattered across the desks.</t>
  </si>
  <si>
    <t>Three people are gathered around a large gray machine with a handle. Two men and one woman are wearing hard hats and safety glasses. The man in red is pointing at the machine while the other two lean in to observe. Behind them, several other workers in yellow vests stand observing as well. A large ventilation duct runs along the ceiling, and there's a metal door with a red sign on the left side of the frame. A yellow pillar is visible on the right side of the image.</t>
  </si>
  <si>
    <t>Several students are gathered around a large, dark gray machine part on a workbench. The students are wearing grey work shirts with yellow reflective stripes and baseball caps. One student is actively working on the part with tools, while others observe. Behind them is a cluttered workshop setting with various tools, equipment, and machinery visible in the background. There's a doorway to another room partially visible on the right side of the frame.</t>
  </si>
  <si>
    <t>A large crowd of people sits on a grassy lawn in front of a multi-story building. The building is light green and has a blue roof. A large screen is positioned in the center of the lawn, with an image visible on it. Trees line the perimeter of the lawn, and a parking lot is visible to the right of the building. Several white tents are scattered across the lawn. The sky is overcast and gray.</t>
  </si>
  <si>
    <t>Value, "University environment, Campus aesthetics"</t>
  </si>
  <si>
    <t>00:00:02.91</t>
  </si>
  <si>
    <t>A group of graduates in maroon gowns and mortarboards are walking along a sidewalk. They are wearing white graduation caps and carrying small diplomas or certificates. Some have red sashes around their necks with lettering on them. Behind them is a building with large windows, trees, and a cloudy sky. A few people are visible further down the line, suggesting a procession.</t>
  </si>
  <si>
    <t>Two graduates are shown wearing elaborate graduation caps. One cap features white roses and greenery arranged around a red background with the text “Time for the next Adventure” in white lettering. The other cap is a bright red glittery hat with white flowers and butterflies, and Spanish text reading "¡Por fin mis padres que llegaron sin duda y me lo dieron todo!". Both graduates are wearing maroon robes and have dark hair pulled back. Behind them is a blurred hallway with greenery and a window visible.</t>
  </si>
  <si>
    <t>A man in a dark robe and gown stands behind a podium with a university logo on it. He is speaking into a microphone. Behind him are several seated graduates wearing black gowns and hoods. A backdrop of white banners displaying the university’s crest is visible to the left. In the background, there's a large building and trees under a partly cloudy blue sky. Several other people are standing further back in the crowd.</t>
  </si>
  <si>
    <t>A group of graduates in maroon gowns and red graduation caps are posing for a photograph outdoors on a cloudy day. Many of them are smiling and waving with one hand. Some have colorful sashes draped over their shoulders, including one with a rainbow design. They are seated on white folding chairs against a backdrop of trees and a large screen visible in the distance.</t>
  </si>
  <si>
    <t>Three women are smiling and posing for a photograph outdoors. The central woman is wearing a maroon graduation gown and mortarboard hat, holding a diploma covered in confetti. She has a gold necklace around her neck. To her left is a woman in a light gray coat with a white and gray plaid lining. On the right is a woman wearing a dark gray jacket. Behind them is a building with large windows and a sculpture visible on its roof. A banner reading “Congratulations Class of 2023” is partially visible in the background. Trees are present outside, suggesting it’s springtime.</t>
  </si>
  <si>
    <t>www.ccbcmd.edu</t>
  </si>
  <si>
    <t>A woman in a blue scrub uniform and glasses is seated at a large white table with a complex machine on it. She is holding two small, white pills. Behind her is a wall lined with shelves filled with various medications in boxes. Several students are sitting at tables across the room, using laptops. A computer monitor is attached to the machine, and cables run along the floor. There’s also a yellow container and some equipment on a nearby cart. The overall setting appears to be a pharmaceutical laboratory or pharmacy lab.</t>
  </si>
  <si>
    <t>A gray Chevrolet Camaro is lifted by two hydraulic lifts in an automotive repair shop. A man wearing a white shirt and blue jeans is standing next to the car, examining its engine bay with a tablet. The shop has fluorescent lighting, yellow walls, and various tools and equipment are visible throughout the space, including a red toolbox. There’s a banner on the wall behind the lifts that reads “Train young technicians to be an advanced as the cars they serve.” Other vehicles can be seen in the background.</t>
  </si>
  <si>
    <t>A man with short brown hair and glasses wearing a gray Snap-on work shirt is intently looking at a diagram or blueprint on a workbench. He has his hand raised as if pointing at something within the image. Above him, a dark metal hood is partially open, revealing part of a garage space with fluorescent lights and what appears to be a wall painted in shades of orange and yellow.</t>
  </si>
  <si>
    <t>Two young women are playing acoustic guitars outdoors. The woman on the left has dark braids and is wearing a navy blue sweatshirt with a logo on it. She’s singing into the microphone and holding a watch. The woman on the right is wearing a denim jacket over a white top and appears to be listening intently. Behind them, there's a vibrant backdrop of autumn trees in full color – primarily reds and oranges – against a slightly blurred blue sky. A few leaves are falling from the branches.</t>
  </si>
  <si>
    <t>Four young adults are gathered outdoors in a brick-paved courtyard. A fountain with water spraying is visible in the background. One person plays an acoustic guitar while others sing along, holding microphones. The lighting suggests it’s autumn, as there are trees with red and orange leaves. Each individual is wearing casual clothing – jackets, jeans, sneakers, and skirts. Shadows from the people are cast on the pavement.</t>
  </si>
  <si>
    <t>Fine arts, Student life, "University environment, Campus aesthetics"</t>
  </si>
  <si>
    <t>A man in a green t-shirt with “NINEING” printed on it is speaking animatedly, gesturing with his hands. He sits at a desk with two other people visible behind him – one woman wearing a bright orange jacket and another woman with her arm raised. Three computer monitors are positioned on the desks. Behind them are bulletin boards displaying images of buildings and architectural designs. The walls are painted a dark gray color.</t>
  </si>
  <si>
    <t>A young woman in a red and black softball uniform with white lettering is throwing a ball towards another player who is catching it. The catcher is wearing a similar red and black uniform. Behind them are chain-link fences, trees, and a person standing near a bench. The grass is green and the sky is overcast.</t>
  </si>
  <si>
    <t>Two men are walking up a set of stairs in a hallway. The staircase is painted with images of students and alumni. One man wears a gray t-shirt with a logo on it and has his arm around the other man’s shoulder. The second man carries a backpack and is looking down. To the right, there's a blue door with signage that reads "Also Admissions" and “Bureau.” A metal railing runs along both sides of the staircase. Above the stairs, a sign reads “STUDENT TODAY ALUMNI TOMORROW”.</t>
  </si>
  <si>
    <t>Two men are shaking hands in front of a service desk. The man on the left is wearing a white button-down shirt and brown belt, with his back partially visible. He has a dark complexion and appears to be smiling. The man on the right is wearing a gray jacket over a blue shirt, a white baseball cap, and jeans. He holds a stack of papers in his hand. Behind them is a reception desk with a computer, phone, and paperwork. A large window is visible on the left side of the frame, and there are other people partially visible behind the counter. The lighting appears to be fluorescent.</t>
  </si>
  <si>
    <t>A man in a white button-down shirt and dark pants shakes hands with a young man wearing a white baseball cap and a gray and blue jacket. The young man is standing behind a desk with a laptop on it. Above them are several square fluorescent lights in the ceiling, and a glimpse of bookshelves can be seen in the background.</t>
  </si>
  <si>
    <t>www.cccb.edu</t>
  </si>
  <si>
    <t>A brick building with large glass windows and white columns dominates the frame. The words “CENTRAL CHRISTIAN COLLEGE OF THE BIBLE” are prominently displayed above the entrance in dark lettering. A blue sky with scattered clouds is visible behind the building, and a tree and shrubbery are present on either side of the structure. There are two black chairs positioned just outside the entrance.</t>
  </si>
  <si>
    <t>A close-up shot focuses on a guitar neck and microphone stand against a dark background filled with blurred silhouettes of people. The guitar is angled slightly towards the viewer, its body partially visible. A silver microphone is mounted on the stand. The lighting appears to be predominantly purple or violet, casting shadows and highlighting the textures of the guitar and microphone. Below the microphone, a small portion of a red fabric is visible.</t>
  </si>
  <si>
    <t>A man with graying hair and glasses stands at a lectern in front of a whiteboard. He is gesturing with his right hand while speaking. Behind him are several students seated at tables; one woman has her back facing the camera, another is looking towards the speaker, and a man is wearing a blue shirt. The whiteboard displays a list of items written in black marker, including "Pray," "Stay &amp; Stay," "Eat &amp; Play," "Food Bonus - (seasonal)," "Quarter-Seasonal," "Mission Support," "Worked," "Paid," and "Bonus reports." The background is dark and appears to be a classroom setting.</t>
  </si>
  <si>
    <t>A man in glasses and a light blue button-down shirt with white stripes is standing at a lectern. He has his hands raised and spread out in front of him, gesturing emphatically. Behind him are blurred figures of several people seated, their heads turned towards him, suggesting they are listening attentively. The background is a plain gray wall.</t>
  </si>
  <si>
    <t>A young woman with long blonde hair and freckles is smiling broadly at the camera. She’s wearing a white blouse with purple floral print. Behind her is a bookshelf, a framed picture, a potted plant, a mug on a table, and another potted plant. The background is dark.</t>
  </si>
  <si>
    <t>A young man with short dark hair and a light complexion is smiling broadly while laughing. He’s wearing a black t-shirt with the words “Increase Mission” printed on it. A microphone is visible clipped to his shirt. Behind him is a bookshelf filled with books, a lamp, a potted plant, candles, and a mug. The background is dark, suggesting a studio setting.</t>
  </si>
  <si>
    <t>A person in a dark shirt is shown mid-jump while shooting a basketball through a hoop mounted on a wall. The hoop is surrounded by a gold circular border. Behind the hoop are several large posters: one depicting a world map, another showing flags of various countries including Canada, and a third with text “OTSHANA” and “CARIBBEAN ISLAND”. The wall is painted white with red trim at the bottom. A staircase can be seen in the background on the right side of the image. Fluorescent lights are visible along the top edge of the wall.</t>
  </si>
  <si>
    <t>A dark wooden stage with four rectangular panels sits on a polished hardwood floor. Above the stage is a maroon curtain that extends across the entire width of the frame. The panels have a light-colored interior and are framed by a darker wood border. A thin red line runs horizontally across the floor in front of the stage.</t>
  </si>
  <si>
    <t>This is actually a basketball court.</t>
  </si>
  <si>
    <t>A stage with two musicians and a singer are positioned in front of a large screen displaying lyrics. The stage is dark, illuminated by spotlights on the performers and the screen. A crowd of people sits in rows behind them. The screen text reads “Take a moment to remember Who God is, and who I am There you go Lifting my load again.”  The musicians are wearing dark clothing with red accents. The singer wears a purple dress.</t>
  </si>
  <si>
    <t>A wide shot of a grassy lawn leads toward a brick building with several windows. A gazebo with a brown tiled roof and wooden benches sits in the center foreground. Several trees are visible on either side, their leaves casting dappled shadows across the grass. The sky is bright blue with some scattered clouds.</t>
  </si>
  <si>
    <t>A grassy lawn extends into the foreground beneath a bright blue sky. A brick building with several windows is visible in the midground behind a gazebo. The gazebo has a dark brown peaked roof and supports two picnic tables underneath. Several trees, including one with green leaves partially obscuring the top of the building, are scattered throughout the scene.</t>
  </si>
  <si>
    <t>A brick building with a brown roof and a triangular gable end. The entrance features dark double doors with windows above them. Above the doors is an overhang supported by wooden beams. A sign reads “REESE RESOURCE CENTER” in black lettering on the side of the building. To the left of the doors is a small, blue sign that says "LIBRARY." There’s a bench and some greenery visible to the right of the entrance. The sky is overcast with a few clouds.</t>
  </si>
  <si>
    <t>A wooden shelving unit displays stacks of folded sweatshirts in various colors including purple, yellow, orange, blue, and green. A green sweatshirt with “CENTRA CHRISTIAN COLLEGE OF THE” printed on it is hanging prominently in the center of the shelves. The word "MEDIUM" is visible on a small sign attached to one of the stacks.</t>
  </si>
  <si>
    <t>The image shows an interior view of a coffee shop located within a university building. A barista is behind a counter preparing drinks, with a customer seated at a table in the background. Behind the barista is a wall painted a dark brown color and a chalkboard menu displaying various drink options like cold brew, americano, latte, flavored lattes, macchiato, double espresso, and extra flavoring choices. To the left of the barista is a shelf stocked with bottles of syrups and other beverage ingredients. A coffee machine is visible on the counter in front of the barista. The lighting appears to be warm and slightly dim.</t>
  </si>
  <si>
    <t>"University environment, Campus aesthetics", Industry and work, Student life</t>
  </si>
  <si>
    <t>A man with gray hair and glasses wearing a light gray button-down shirt is speaking into a black microphone. He’s smiling broadly and looking towards the camera. A red logo is visible on his shirt, partially obscured by his hand. Behind him is a large screen displaying the number “00” in white letters against a dark background. A blurred figure of another person can be seen to the left of the speaker. The lighting appears to be stage lighting with a warm glow.</t>
  </si>
  <si>
    <t>A long hallway with light-colored tile flooring stretches into the distance. On the left side of the frame, there are several tables with chairs arranged around them. A sign stands near one table.  Along the right wall, a series of framed pictures and posters hang on a bulletin board. An exit sign is visible at the end of the hallway. Fluorescent lights illuminate the space. The walls appear to be painted in shades of gray.</t>
  </si>
  <si>
    <t>A long hallway with light gray tile flooring stretches into the distance. The walls are painted in shades of red and white, with a maroon section near the middle of the frame. Several framed artworks hang on the walls, including one large piece on the left side and several smaller ones spaced evenly along the right wall. A podium stands at the end of the hallway. Above, a fluorescent light fixture is visible. The lighting appears to be somewhat dim, casting shadows throughout the space.</t>
  </si>
  <si>
    <t>00:00:02.35</t>
  </si>
  <si>
    <t>A young man with long hair and a green baseball cap is partially visible in the foreground, looking directly at the camera. He’s wearing a gray t-shirt with a logo on it. Behind him, through a dark wooden door, is a brightly lit cafeteria scene filled with several students sitting at tables, some eating or drinking. There are chairs and a small table with what appears to be a plant in the background. A yellow wall is visible on the right side of the frame.</t>
  </si>
  <si>
    <t>www.ccd.edu</t>
  </si>
  <si>
    <t>A red brick building with “CCD” prominently displayed in large white letters is centered in the frame. The building has a green roof and several windows. Behind the building is a sprawling cityscape featuring numerous high-rise buildings under a partly cloudy blue sky. A road with double yellow lines runs along the bottom of the image, flanked by trees and parked cars on either side.</t>
  </si>
  <si>
    <t>A woman in a teal jacket stands facing a whiteboard filled with mathematical equations. She is pointing at one of the equations with her right hand. Several students are partially visible in the background, seated around the room and looking towards the board. The equations on the board include expressions like "729 = 3^6", "121 - x^5 = (11+x)(11-x)", and "164a^2 - 196b^2 = (3a+4b)(3a-4b)". The background is softly blurred, suggesting a classroom setting.</t>
  </si>
  <si>
    <t>A young man with dark hair and facial hair is smiling broadly at the camera. He’s wearing a blue and white plaid shirt and has a water bottle with a purple lid on the table in front of him. A second, partially visible person wearing glasses is sitting to his right. Behind them is a blurred background featuring a wall with some posters or artwork and what appears to be a dark hallway or room. The lighting is focused on the man in the foreground.</t>
  </si>
  <si>
    <t>Two young adults are seated at a table in a brightly lit space. A man with dark hair and wearing a blue shirt is smiling broadly while looking towards his left. A woman with brown curly hair, wearing a gray cardigan, is laughing heartily, her hands covering her mouth. She has small earrings and a clear plastic cup with a straw sits on the table in front of her. Behind them is a blurred background featuring what appears to be a cafeteria or dining area with wooden tables and chairs.</t>
  </si>
  <si>
    <t>A cityscape dominates the frame, featuring several tall buildings of varying heights and architectural styles in shades of brown and gray. A prominent skyscraper with a distinctive pointed top is visible on the left. Several mid-rise buildings are clustered between them. In the foreground, a green tree line sits beneath a low building with a brick facade and a clock tower. The sky above is a clear blue.</t>
  </si>
  <si>
    <t>A man with a shaved head and wearing glasses and a black shirt is intently focused on operating a drill press. He’s holding a gray handle connected to a drill bit that is positioned over a dark metal surface. Behind him, partially visible, is a large, beige industrial machine with multiple components. The background is dimly lit and out of focus, creating a shallow depth of field that emphasizes the man and his work.</t>
  </si>
  <si>
    <t>A dark-skinned man wearing a black jacket with white stripes and a white shirt is seated at a desk facing another person whose face is partially obscured by their hair. The man is gesturing with his hands as he speaks, looking directly at the other individual. Behind them is a white wall with a small framed picture and a computer monitor visible. A dark chair sits to the right of the desk.</t>
  </si>
  <si>
    <t>A bright white flash of sparks erupts from a metal surface, likely being cut or welded. The surrounding area is dark and speckled with smaller orange and yellow sparks scattered across a gray material. A blurred hand is partially visible in the upper left corner, holding what appears to be a cutting tool.</t>
  </si>
  <si>
    <t>Innovation, Industry and work</t>
  </si>
  <si>
    <t>A young man with a beard and mustache wears clear Carhartt safety goggles over glasses and a black beanie. He is looking directly at the camera. A portion of a blue arm is visible on the left side of the frame, holding what appears to be a piece of equipment or a tube. Behind him are blurred dark walls and machinery.</t>
  </si>
  <si>
    <t>A female instructor in a light blue surgical gown and pink wristband is examining a student dressed in a white lab coat who is lying on a gray examination table. Another student wearing a white lab coat stands beside the table, looking towards the instructor. A third student, also in a white lab coat, is positioned behind the patient, observing. Behind them are bulletin boards covered with charts and diagrams. To the right of the scene is a rolling exam table.</t>
  </si>
  <si>
    <t>A man with brown hair and wearing a blue jacket is intently looking at a woman who is pointing at a model arm with a surgical instrument. Several other students are seated around tables in a classroom setting, some observing the demonstration, while others appear to be working on their own projects. A large anatomical model hangs on the wall behind them. The room has a neutral color scheme and appears to be a science laboratory or anatomy lab.</t>
  </si>
  <si>
    <t>Two young women are working at a lab bench. Both are wearing safety glasses and blue gloves. One is holding a metal clamp while looking down at a beaker filled with liquid, which appears to be bubbling or reacting. The other woman is peering into the beaker as well, also wearing safety glasses. Behind them is a white wall and a metal stand with additional clamps.</t>
  </si>
  <si>
    <t>The image depicts three young men working at desks in a brightly lit hallway. One man is sitting with his head down and wearing headphones, looking intently at a laptop screen. Another man stands behind him, also using a laptop and wearing a backpack. A third man sits to the right, smiling broadly while using a laptop and wearing earbuds. Behind them are posters for Starbucks and other campus services. The walls are painted in yellow and white geometric patterns. There is a bulletin board with notices visible on the wall to the right of the third man.</t>
  </si>
  <si>
    <t>Two young Black men are seated at a small round table in a dimly lit room. One man has long braids and is wearing a dark quilted jacket. He is looking towards the other man who is speaking, with his mouth open slightly. Behind them, there’s a couch with a woman wearing a pink hat sitting on it. A large television screen mounted on a wall displays a blue graphic. In the background, blurred figures of other students are visible at computer workstations near windows. The overall lighting is subdued and casts shadows throughout the scene.</t>
  </si>
  <si>
    <t>A person wearing a welding helmet and headgear is partially visible in the foreground. The helmet obscures most of their face, but part of their ear and hair are visible. Sparks fly upwards from what appears to be a welding process happening behind them, illuminated with bright blue light. The background is dark and out of focus, suggesting an industrial setting.</t>
  </si>
  <si>
    <t>The image depicts an office setting with two people at workstations. A man with short hair and wearing a gray shirt is pointing at a computer screen towards a woman sitting behind him. The woman has dark hair pulled back and is looking down at a document in front of her, holding a pen. Both individuals are seated in ergonomic chairs facing their computers. Several other desks and people can be seen blurred in the background, suggesting a busy office environment. There’s a plant on one desk and various monitors and equipment visible on each workstation. The lighting appears to be fluorescent and somewhat dim.</t>
  </si>
  <si>
    <t>A young woman with dark hair and wearing a pink shirt and glasses is taking a selfie with a large brown furry mascot costume resembling an armadillo. She is holding up her phone towards the costume. Behind her, several other students are standing and looking at the mascot. The background includes a building with a curved roof, some tents or booths, and greenery. A bright sky is visible above the building.</t>
  </si>
  <si>
    <t>Brand mark, "University environment, Campus aesthetics", Student life</t>
  </si>
  <si>
    <t>www.ccm.edu</t>
  </si>
  <si>
    <t>A wide-angle aerial shot depicts a green grassy campus under an overcast sky. A large stone building with multiple windows and a flat roof dominates the center of the frame. In front of the building is a circular plaza area filled with people, some sitting on benches. To the right of the building is a tree covered in pink blossoms. Beyond the plaza, a paved walkway leads towards another building partially visible on the left side of the image. Several trees and shrubs are scattered throughout the landscape, and an American flag is visible near the far end of the walkway.</t>
  </si>
  <si>
    <t>A group of young adults are gathered outdoors in daylight. They appear to be posing for a photograph. Several individuals are smiling and making gestures with their hands, including pointing upwards and showing peace signs. The people are wearing various casual clothing items such as Adidas tracksuits, pink shirts, denim jeans, and brightly colored tops. There is a small table with what looks like food or snacks on it, along with a water bottle and a small electronic device. Behind the group, there are trees and some foliage visible in the background.</t>
  </si>
  <si>
    <t>Three young women are seated at a large mixing console in a dark room. They are wearing blue sweatshirts with “COHN COLLEGE &amp; MORRIS” printed on them. One woman is leaning over the console, appearing to be instructing or assisting another who is looking at the screen. A third woman sits further back and to the right, also focused on the console. Behind the women is a wall of dark wood paneling and a large black piece of equipment that looks like an audio interface. The room appears to be a recording studio.</t>
  </si>
  <si>
    <t>A man wearing a black mask and dark clothing stands next to a treadmill. A second man in a white shirt is gesturing with his hand towards the masked individual. Behind them are gray cabinets with doors, a sign that reads "Breathing Easy," and a phone number displayed on another sign. A tablet sits on a table near the treadmill, displaying what appears to be data or instructions. The background is a slightly blurred office space.</t>
  </si>
  <si>
    <t>A young woman sits on a hospital bed with her legs raised and feet supported. A woman in a light-colored sweatshirt is operating an X-ray machine positioned above the patient. The X-ray machine has a large, circular component extending towards the patient. There’s a small window to the right of the machine, revealing a white room with some papers on a table. The walls are painted a pale beige color.</t>
  </si>
  <si>
    <t>A man wearing a black hoodie and a baseball cap is standing in front of a large white CNC milling machine labeled “TORMACM 1100M”. He’s looking down at a small, red plastic part on a workbench near the machine. A computer monitor with a keyboard and mouse sits to his right. The machine has a glass enclosure covering its cutting head. Cables and wires run along the wall behind him, and there is a coiled air hose in the background.</t>
  </si>
  <si>
    <t>A young woman wearing headphones and a patterned sweater stands in front of professional broadcast equipment. A large camera is positioned to her left, with multiple monitors and controls visible behind her. The background is dark gray or black. She appears to be looking directly at the camera.</t>
  </si>
  <si>
    <t>A long buffet table stretches across an outdoor area with brick columns and trees in the background. Several servers in white uniforms are attending to guests who are selecting food from the display. One server is operating a rotisserie grill, while others are arranging dishes and serving items. A woman in a blonde bob cut is standing near the end of the buffet table, looking at the food. There are several other people visible in the background, some seated at picnic tables. The lighting appears to be natural daylight.</t>
  </si>
  <si>
    <t>A group of medical students and instructors are gathered around a patient lying on a white examination table. The patient is wearing a blue surgical cap and has an oxygen mask attached to their face. Several students are observing, some taking notes, while one student is administering what appears to be chest compressions with a hand positioned over the patient’s chest. A monitor displaying vital signs is visible in the background.  The room is brightly lit, with a yellow IV line running along the wall and white tiled walls. The instructors are wearing white shirts and have varying hairstyles and accessories like glasses.</t>
  </si>
  <si>
    <t>www.ccri.edu</t>
  </si>
  <si>
    <t>00:00:02.96</t>
  </si>
  <si>
    <t>A large, circular building dominates the frame, appearing to be constructed from concrete and gray stone. The building has multiple levels with a series of cylindrical structures protruding from its sides. A curved walkway leads around the base of the building, bordered by greenery and trees. In the foreground is a grassy area with a few people walking on it. Beyond the building, there’s a hilly landscape with forests and distant mountains under a clear blue sky. Several cars are visible along a road circling the campus. The image appears to be taken from an aerial perspective.</t>
  </si>
  <si>
    <t>A woman with blonde hair and streaks of gray is looking at a laptop screen, smiling slightly. She’s wearing a green sweater and has her arm resting on the desk. A darker-skinned woman with braided hair and bright blue glasses is leaning over her shoulder, looking down at the screen as well, with a warm expression. Behind them, blurred figures suggest other people are present in the room. The background appears to be an office or classroom setting with windows visible.</t>
  </si>
  <si>
    <t>A woman with dark hair in dreadlocks and blue-rimmed glasses is pointing at a laptop screen towards a second woman who is looking down at it intently. Both women are wearing casual clothing; the first has a patterned blouse and the second wears a green sweater. A window is visible behind them, suggesting an office or classroom setting.</t>
  </si>
  <si>
    <t>A young woman with blonde hair and fair skin sits at a dark wooden table, angled towards the camera. She is wearing a purple t-shirt and has a smartwatch on her left wrist. A laptop displaying a white screen with text and lines is open in front of her. Behind her, blurred in the background, is a kitchen area with a person standing near a refrigerator and cabinets. The lighting appears to be natural, casting shadows across the table and highlighting the woman's face.</t>
  </si>
  <si>
    <t>A framed diploma sits on a white shelf against a dark background. The diploma is light blue with gold lettering and reads “Community College of Rhode Island.” Below it is a small potted plant with green leaves. To the left of the diploma is a decorative, stylized bronze sculpture resembling an animal head. A silver-colored book rests on the shelf to the right of the diploma.</t>
  </si>
  <si>
    <t>A young woman with blonde hair and pink lipstick is looking directly at the camera with a smile. She’s wearing a light pink sweater and a delicate gold necklace. Behind her is an urban street scene featuring brick buildings, a white van, and a tall, gray pillar with red lights on top. The pavement in front of her is made of cobblestones. The background is slightly blurred.</t>
  </si>
  <si>
    <t>A young woman with long blonde hair sits at a dark wooden table wearing a t-shirt with a university logo on it. She is looking down at a laptop screen and appears to be typing or working on something. A notebook and pen are also visible on the table in front of her. Behind her, there’s a decorative wall featuring a gold medallion, a purple vase, and a window with greenery visible outside. Two ornate chairs flank the table.</t>
  </si>
  <si>
    <t>A solid green background features a white logo in the upper left corner consisting of the letters “Cri” enclosed within a circular border. Below the logo is the text "FIND YOUR FUTURE" in white, followed by the word "here." To the right of the text, there’s a stylized yellow arrow pointing to the right.</t>
  </si>
  <si>
    <t>www.cecil.edu</t>
  </si>
  <si>
    <t>A young woman with light brown hair wearing a yellow t-shirt and dark jeans is centered in the frame, kneeling on a stool and working at a bright green pottery wheel. She’s using her hands to shape a small, cylindrical clay form that is rising from the center of the spinning wheel. Several balls of raw clay are positioned beneath the wheel. Behind her, there's a dark background with glimpses of equipment including what appears to be kilns and shelving units. A bucket of water sits on the left side of the frame.</t>
  </si>
  <si>
    <t>A baseball player in a green and yellow uniform is swinging a bat with full force during a game. He’s wearing a helmet and batting gloves. A catcher in a red uniform is crouched behind home plate, reaching out to catch the ball. Behind the catcher, there's a blurred figure of another person watching from the dugout. In the background, a chain-link fence separates the field from a grassy hill with a small green building on the left side. The ground is dirt and covered in mud.</t>
  </si>
  <si>
    <t>A person’s back and shoulders are visible in the foreground, wearing a dark blue shirt. Three computer monitors are positioned behind them, displaying animated character designs. The top monitor shows a partially rendered cartoon figure with various skeletal and anatomical tools highlighted around it. The middle monitor displays a similar character design, also with tools visible. The bottom monitor shows a simpler, more stylized character outline. Each screen has a complex interface filled with lines, shapes, and color palettes. The overall lighting is dim, casting shadows across the scene.</t>
  </si>
  <si>
    <t>A classroom setting with several students seated at desks facing a large projector screen. The screen displays an image of “Cecil College” with a fingerprint graphic overlaid on it. Below that is text reading “Cybersecurity Program.” Several students are actively working on computers, each with a keyboard and mouse. A male instructor stands to the left of the screen pointing towards the display. The room has gray walls and dark furniture.</t>
  </si>
  <si>
    <t>A young man with short dark hair and a beard is standing in profile to the left of the frame. He’s wearing a gray t-shirt and appears to be gesturing towards a large screen behind him. The screen displays a long, scrolling block of text that looks like computer code, rendered in light blue against a darker background. The wall behind the man is a pale beige color.</t>
  </si>
  <si>
    <t>A darkened room contains a hospital-like setting with a patient simulator lying on a bed covered in blue sheets. Three nurses are positioned around the bed; one is looking at a laptop, another is holding a syringe and appears to be administering something, and the third is examining the patient’s arm. Behind them are medical charts and posters on the wall, along with a computer monitor and two digital clocks displaying 06:20 and 05:59. A small table with equipment sits beside the bed.</t>
  </si>
  <si>
    <t>A basketball player in a green and white jersey with number 18 is mid-air, shooting a basketball towards a black basketball hoop. The hoop is framed by a white backboard and a dark green frame. Behind the player and hoop are banners displaying “Cecil” and “Southwest,” along with dates and names related to basketball achievements. A wall painted in shades of yellow and brown forms the background.</t>
  </si>
  <si>
    <t>A person wearing a red welding helmet with a design on it is shown in profile, holding a sparking metal rod. The background is dark and appears to be a brick wall with a large overhead light fixture casting a bright circle of illumination above them. There are also some white balloons hanging from the ceiling.</t>
  </si>
  <si>
    <t>The image depicts a dark room with a focus on an electrical outlet and its surrounding area. A long, black cable is prominently featured, running diagonally across the frame. Several small, orange lights are scattered around the base of the outlet, suggesting they are individual outlets or indicator lights. The floor appears to be made of wood, and there's a subtle glow emanating from the lights. In the background, dark shapes suggest walls or furniture, creating a sense of depth and shadow within the room.</t>
  </si>
  <si>
    <t>Four students are gathered around a lab bench in a brightly lit laboratory setting. They are all wearing safety glasses and blue gloves. Each student is dressed in a light-colored lab coat over a dark apron. One student is using a pipette to transfer liquid into a test tube, another is holding a small beaker, one is looking at a vial, and the fourth is also using a pipette. Behind them is a glass cabinet filled with beakers and bottles, and a "Supreme Air" sign is visible on the wall. Several bottles of colored liquids are placed on the lab bench in front of the students.</t>
  </si>
  <si>
    <t>"Research, Laboratory", "Teaching, Classroom, Training"</t>
  </si>
  <si>
    <t>Two students are standing at a lab bench. One student, wearing glasses and a gray sweater, is looking down at a clipboard while writing. The other student, with dark skin and glasses, is observing a complex piece of laboratory equipment – a white machine with numerous wires and gauges connected to it. A large blue pipe runs along the side of the machine. Behind them is a window with a blurred cityscape visible outside. The lab bench is gray, and there are additional pieces of equipment partially visible on the right side of the frame.</t>
  </si>
  <si>
    <t>A woman with blonde hair and glasses is seated at a wooden desk facing a younger woman wearing a red top. The younger woman is holding a pen and looking towards the older woman who is gesturing with her hand while looking down at a notebook open on the desk. A purple binder is visible to the left of the desk, and behind them is a white board.</t>
  </si>
  <si>
    <t>00:00:01.45</t>
  </si>
  <si>
    <t>A young Black man wearing glasses and a blue patterned shirt is looking at a computer screen with a smile. He has his hand raised slightly as if pointing at something on the screen. An older white man, wearing a light blue button-down shirt, is leaning in towards him, gesturing with his right hand toward the screen as well. Behind them are several other computers and monitors, some of which have logos visible. The background is dark, with hints of red and brown colors.</t>
  </si>
  <si>
    <t>A volleyball game is in progress on a wooden court. Two teams are positioned facing each other; one team wears green and white uniforms, while the other wears yellow and gray. Several players from both teams are mid-action, with some reaching up to hit the ball. A scoreboard is visible in the background, displaying numbers. Banners hanging on the wall behind the court show the university logo and various dates. A few spectators are seated along the sidelines.</t>
  </si>
  <si>
    <t>Two female volleyball players are celebrating near the net. One player, in the foreground, has her arms raised high above her head with a wide smile and open mouth, appearing ecstatic. The other player is positioned behind her, also raising her arms in celebration, wearing a similar jersey. Both jerseys are dark green with yellow lettering and numbers. A white volleyball net stretches across the middle of the image, and a blurred figure of another player can be seen on the right side of the frame. The background is dark green, suggesting an indoor court.</t>
  </si>
  <si>
    <t>www.cedarcrest.edu</t>
  </si>
  <si>
    <t>A young woman with light brown hair and fair skin is smiling broadly at the camera. She’s wearing a dark gray uniform shirt with white trim and a small logo on the left breast. Her arms are slightly bent and she's gesturing as if welcoming someone. Behind her is a bright yellow circle of light, and the words “WE SEE YOU” are displayed in large, white letters across the top of the image.</t>
  </si>
  <si>
    <t>Advertisement, Student life, Social responsibility</t>
  </si>
  <si>
    <t>A young woman with dark hair and wearing a purple hijab and black jacket is centered in the frame. She has a warm smile and her arms are crossed in front of her chest. The words "WE SEE YOU" are overlaid on the image in white, bold lettering against a teal-colored background that fades to black at the edges.</t>
  </si>
  <si>
    <t>A young woman with light brown hair and fair skin is smiling at the camera. She’s wearing a green t-shirt and a dark gray cardigan. Her hands are raised, forming a heart shape between her fingers. Behind her is a gradient background that transitions from purple to black. The words “WE SEE YOU” are displayed in white letters across the top of the image.</t>
  </si>
  <si>
    <t>00:00:06.75</t>
  </si>
  <si>
    <t>A young Black woman with long, curly hair is shown from the side, facing slightly away from the viewer. She’s wearing a bright yellow t-shirt and appears to be smiling gently. Behind her is a gradient background that transitions from teal to a darker shade of green. The words “WE SEE” are in white letters on the left side of the image, and “YOU” are in white letters on the right side of the image, both positioned above her head.</t>
  </si>
  <si>
    <t>A young Asian person with dark hair and glasses is smiling warmly at the camera. They are wearing a gray sweatshirt with “Cedar Crest College” printed on it in gold lettering. Their hands are raised, palms facing forward, as if giving a thumbs-up gesture. Behind them is a gradient background that transitions from yellow to black. The words "WE SEE YOU" are displayed in white letters across the top of the image and "YOU" appears below it in smaller font.</t>
  </si>
  <si>
    <t>00:00:04.60</t>
  </si>
  <si>
    <t>A Black woman with short black hair and a warm smile is centered in the frame. She is wearing a light yellow t-shirt and has her arms crossed in front of her chest. Behind her is a gradient background that transitions from teal to dark green. The words "WE SEE YOU" are written in white capital letters across the top of the image, with “YOU” positioned slightly lower than “WE”.</t>
  </si>
  <si>
    <t>A young woman with reddish-brown hair and glasses is smiling broadly at the camera. She’s wearing a black cardigan over a dark grey t-shirt and a patterned belt. Her arms are crossed in front of her, and she appears to be posing for the photograph. The words “WE SEE YOU” are overlaid on the image in white text against a purple gradient background. A small logo is visible on her cardigan that reads "Canterbury College".</t>
  </si>
  <si>
    <t>www.central.edu</t>
  </si>
  <si>
    <t>A close-up shot focuses on several red and white tulips in bloom. The tulips are positioned closely together, with a mix of fully open red blossoms and some that are partially open. Their stems are slender and green. Behind the flowers is a blurred background featuring a dark wooden structure, possibly part of a building or outdoor seating area, with hints of windows visible. The overall image has a shallow depth of field, emphasizing the tulips while softening the background.</t>
  </si>
  <si>
    <t>Three young women are walking outdoors together. The woman on the left has blonde hair pulled back in a ponytail and is wearing a pink shirt. The woman in the center has dark brown hair and is smiling brightly, with her arm around the shoulder of the woman to her right. The woman on the right has curly light brown hair and is also smiling. They are walking along a path through tall grass and wildflowers, with a building visible in the background.</t>
  </si>
  <si>
    <t>A wide shot of a brick building with large windows and a black lamppost is in the background. A paved walkway leads into a grassy area filled with trees and flowerbeds featuring red blooms. Several students are walking or riding bicycles along the path, wearing casual clothing and backpacks. One student is on a bicycle, another is walking with a friend, and a third is walking alone. The lighting suggests it’s daytime, with shadows cast by the buildings and trees.</t>
  </si>
  <si>
    <t>A brick building with a prominent clock tower dominates the center of the frame. The tower is red brick with a white roof and a small, dark-colored structure on top. The building has multiple windows arranged in rows. To the left and right are smaller buildings constructed from red brick as well, connected by walkways. A paved walkway runs across the foreground, lined with trees and lampposts. The sky is blue with some clouds.</t>
  </si>
  <si>
    <t>Three young women are walking across a stone bridge. The woman on the left is wearing a red shirt with a white logo and shorts. She has a red lanyard around her neck. The woman in the middle is wearing a red shirt and shorts, and she also has a lanyard. The woman on the right is wearing a pink shirt and shorts, holding what appears to be a small, orange-colored object (possibly a balloon or toy) in her hand. The bridge has decorative metal pillars topped with large black spheres. A sign is visible on the side of the bridge. The background is dark, suggesting it’s late afternoon or early evening.</t>
  </si>
  <si>
    <t>A large crowd of people are gathered at a stadium bleacher area, all wearing red and white striped apparel. Many individuals are raising their arms in excitement, shouting, and cheering. Some are holding noisemakers or signs. A few people are standing closer to the front, while most are seated on the bleachers. The background is dark, suggesting an outdoor setting during daylight. The Central College logo is visible on some of the shirts worn by the crowd.</t>
  </si>
  <si>
    <t>A wide-angle shot from above shows a brick building with large windows and a green entranceway. A grassy lawn slopes down towards the building. Several students are walking along a paved pathway that curves through the grass, some in small groups. Trees are visible on either side of the path, including one large tree dominating the left foreground. A lamppost stands near the pathway. The sky is overcast and gray.</t>
  </si>
  <si>
    <t>A group of young men are playing a game in an outdoor grassy area. A brightly colored, geometric structure made of yellow and blue poles is set up in the center of the field. The men are wearing various athletic shirts and shorts; some are red, one has a floral shirt, and another wears a shirt with the university logo. One man stands to the right, seemingly directing or observing the game. In the background, there's a residential building complex and trees under an evening sky.</t>
  </si>
  <si>
    <t>A man in a light blue polo shirt and khaki pants is pointing at a poster mounted on a gray wall. The poster’s title reads “Central Baseball Interns – Taylor Birds - Business Management.” Below the title are bullet points describing aspects of the internship. A photograph of a group of women in pink uniforms is displayed on the poster. Two other people, a man wearing a red baseball cap and a woman holding a coffee cup, are partially visible in the background, walking to the right. The scene appears to be indoors, with a dark hallway or corridor behind the wall.</t>
  </si>
  <si>
    <t>A woman with blonde hair and wearing a red shirt that says “SOS” is speaking intently to a young man in a red shirt. A younger girl stands behind him, also in a red shirt. The background shows a gymnasium with a track, bleachers, and a banner displaying the letters "H" and "U." Several other students are visible in the distance wearing similar red shirts.</t>
  </si>
  <si>
    <t>A stage performance scene with bright pink and purple lighting dominates the background. A man in a gray suit and red tie is center frame, smiling broadly and gesturing with his hands. To his right is a woman wearing a dark green dress with puffed sleeves and a white blouse, also smiling and appearing to dance or move. Several other performers are visible in the background, dressed in similar costumes – mostly light-colored dresses and blouses, some with hats. The set appears to be constructed of stone walls and includes a large, ornate door with a green screen graphic displayed on it.</t>
  </si>
  <si>
    <t>A group of graduates in dark gowns and black caps are walking across a field toward the camera. Behind them is a large crowd seated in red folding chairs under a bright blue sky with a tall light pole visible in the distance. The background shows a building and more spectators.</t>
  </si>
  <si>
    <t>A young woman in a red shirt with “Central College Moving Crew” printed on it is walking through an arched doorway into a building. She’s carrying several large cardboard boxes and a blue utility cart. Another person, partially visible behind her, also wears a red shirt and appears to be carrying a box. The doorway is framed by brick walls and windows. A small black object sits in the lower left corner of the image, likely a trash can or similar container. Sunlight streams through the open doors, illuminating the scene.</t>
  </si>
  <si>
    <t>www.centralchristian.edu</t>
  </si>
  <si>
    <t>A brick building with multiple windows and a steeply pitched roof dominates the center of the frame. The building is labeled “CENTRAL CHRISTIAN COLLEGE.” A grassy lawn stretches out in front of the building, bordered by walkways on either side. Trees are visible along the edges of the lawn, silhouetted against a bright sky that suggests sunrise or sunset. In the foreground, a concrete walkway extends into the distance. There are two small structures with pillars on the right side of the image.</t>
  </si>
  <si>
    <t>A brick tower with an arched entrance features a circular emblem displaying a stylized orange and black tiger head above the words “Western Iowa University.” The building is set against a bright blue sky and partially obscured by a cluster of vibrant yellow flowers in the foreground. A portion of a red-roofed building extends to the right of the tower.</t>
  </si>
  <si>
    <t>00:00:24.00</t>
  </si>
  <si>
    <t>An aerial shot of a college campus at dusk. Several brick buildings are clustered together with green lawns and walkways in between. A large circular structure is visible on the left side of the frame. In the distance, there’s an industrial area with several tall smokestacks against a darkening sky. The light suggests it's near sunset or sunrise.</t>
  </si>
  <si>
    <t>An aerial shot of a college campus at dusk. Two buildings are visible: one is a modern, multi-story building with a white facade and large windows, and another is an older brick building with a red tile roof. Both buildings are surrounded by lush green trees and manicured lawns. A network of stone pathways winds through the grounds connecting the buildings. The sky is a dark blue fading to black, suggesting twilight.</t>
  </si>
  <si>
    <t>A wide-angle shot captures an outdoor campus scene at dusk or dawn. A brick clock tower with a prominent golden eagle emblem is centrally located in the foreground. Below the tower is a paved plaza area featuring benches and shaded areas under blue canopies. Beyond the plaza, a well-maintained green lawn stretches into the distance, lined with trees. In the background, two large, multi-story red brick buildings are visible, likely academic structures of the university. The sky is a gradient of light colors, suggesting either sunrise or sunset.</t>
  </si>
  <si>
    <t>00:00:09.33</t>
  </si>
  <si>
    <t>An aerial shot shows a grassy athletic field with a soccer goal in the center. A brick building with a white roof and a small white structure are visible on the right side of the frame. In the distance, there is an industrial complex with smokestacks and large buildings extending across a body of water. A road runs along the left side of the image, and trees line both sides of the field. The sky is light orange near the horizon.</t>
  </si>
  <si>
    <t>www.centuracollege.edu</t>
  </si>
  <si>
    <t>A person with dark hair and skin is lying down with their eyes closed, receiving a facial treatment. A healthcare professional wearing blue gloves and a black uniform is applying something to their face, which is covered by a white mesh covering. In the background, blurred figures of another individual in a green uniform are visible, along with medical equipment and a monitor. The lighting is dim and focused on the person receiving the treatment.</t>
  </si>
  <si>
    <t>The image shows a large, partially constructed outdoor structure against a bright blue sky. The structure is made of silver metal beams and supports, with numerous holes drilled into the surfaces. A tall, dark-colored ladder extends upwards from within the frame. Two people are visible near the base of the structure, one wearing a black shirt and holding a tool, and another in a blue shirt. In the background, there’s a grassy field and some distant trees. The overall impression is that of construction or engineering work taking place outdoors.</t>
  </si>
  <si>
    <t>A young woman with dark hair and a headband is positioned in front of a large screen displaying an X-ray image of a hand. The X-ray shows a prominent fracture line on the wrist. She has her arm extended, with both hands raised towards the screen, as if examining it closely. The room appears dimly lit, with shadows dominating the scene and a hint of a wall visible in the background. A small portion of a desk is also visible at the bottom of the frame.</t>
  </si>
  <si>
    <t>A close-up shot shows three individuals working in a dimly lit workshop area. One person, wearing brown leather gloves and a jacket, is operating an angle grinder with sparks flying from its cutting wheel as it cuts a dark metal object. Another individual, clad in blue overalls and boots, is standing behind the first, holding a piece of the cut material. A third person, wearing orange overalls and yellow gloves, is positioned further back, partially obscured by equipment. The floor is concrete and covered with flying sparks. There's a white bucket visible on the left side of the frame, and some black cables are in the background.</t>
  </si>
  <si>
    <t>A man with a beard and dark hair wearing a black shirt is kneeling next to an electrical outlet. He’s holding a red cable and appears to be working on something connected to the outlet. A portion of a chain-link fence and a brick wall are visible behind him, casting dappled shadows. To his right is a black air conditioning unit and a parked car in the background.</t>
  </si>
  <si>
    <t>A person with dark skin is lying on their back on a gray surface. Their feet are crossed and held together by someone else’s hands, which appear to be light-skinned. The hands are gently massaging the feet. A portion of another person's arm and shoulder is visible in the upper right corner, wearing a burgundy shirt. The background is dark and out of focus.</t>
  </si>
  <si>
    <t>A man with graying hair and glasses wearing a blue work shirt is operating a circular saw. He’s positioned in front of a workbench holding wood planks and supports. Behind him are blurred green bushes and trees. The saw has orange and black accents, and a dark grey protective shield is placed over the blade. A small logo that reads "Centura Carpentry" is visible on his shirt pocket.</t>
  </si>
  <si>
    <t>A man in a blue shirt and khaki pants stands with his back to the camera near an open doorway. He is holding a clipboard. A young man wearing a plaid shirt, jeans, and carrying a bag of chips stands just inside the doorway, gesturing with a flyer that reads "Take a Vibe." Behind them are bulletin boards covered in colorful sticky notes labeled “Take a Vibe,” and a dark wooden door with a nameplate reading “Staff.” To the right is a purple couch. The ceiling has exposed beams and recessed lighting.</t>
  </si>
  <si>
    <t>Two men are working together in a workshop setting. One man, older with graying hair and wearing a blue polo shirt, is guiding his hand over the wrist of a younger man who is wearing a green baseball cap. The younger man is focused on attaching something to a small, white electronic device that resembles a miniature circuit board. Behind them is a workbench covered in tools, wires, and various components, including a large Hammond power supply unit. A black box with buttons sits to the left of the workbench. Above the workbench are several fluorescent lights.</t>
  </si>
  <si>
    <t>Three people are standing in a dental clinic room. Two individuals are wearing white lab coats and safety glasses, one with a pink mask and the other with a blue mask. One person is wearing a festive patterned shirt and a purple mask. They are gathered around a dental chair with equipment including a headrest and suction tube. A cabinet is visible on the wall behind them, along with a framed picture. The walls of the room are painted in shades of purple and white.</t>
  </si>
  <si>
    <t>A person lies supine on a brightly colored patterned surface. Two individuals are performing CPR on the patient’s chest using a bag-valve mask (BVM) connected to an oxygen tank. One individual is holding the BVM, while the other is assisting with compressions. A blue medical uniform can be seen at the top right of the image. The background is dark and out of focus.</t>
  </si>
  <si>
    <t>A large tree trunk dominates the left side of the frame, its bark textured and dark brown. Above it is a brick building with an entrance sign reading “Centura College Career Education” in blue lettering. The sign is flanked by smaller text. Green trees are visible in the background behind the building, suggesting foliage and possibly a campus setting. The overall image has a slightly muted color palette and appears to be taken outdoors on a cloudy day.</t>
  </si>
  <si>
    <t>www.cf.edu</t>
  </si>
  <si>
    <t>Three young adults are walking side-by-side down a brick walkway on a grassy lawn. They all wear light blue t-shirts with the word "COLLEGATE" printed on them. The girl in the middle is holding a book, and the boy to her right has a backpack slung over his shoulder. Behind them is a large building with multiple windows and columns, surrounded by trees. The sky is a muted blue color.</t>
  </si>
  <si>
    <t>Image slideshow.</t>
  </si>
  <si>
    <t>Two young adults are kneeling in a garden bed filled with small green plants. One is a Black man wearing a red shirt and dark pants, looking down at the soil. The other is a white woman wearing a light blue shirt and jeans, also kneeling and examining a sign that reads “Welcome.” Behind them are raised wooden beds containing more mature plants and bushes. The background is dark, suggesting it’s evening or shaded.</t>
  </si>
  <si>
    <t>A tall clock tower dominates the center of the frame, set against a cloudy blue sky. The tower has multiple levels with clocks visible on each. Trees are positioned on both sides of the image, partially obscuring the lower portion of the scene. The overall color palette is muted blues and greens, creating a slightly dark and atmospheric feel.</t>
  </si>
  <si>
    <t>www.cfcc.edu</t>
  </si>
  <si>
    <t>A wide-angle shot captures an outdoor campus scene under a partly cloudy blue sky. A large, light-colored building with multiple stories and windows dominates the background. Below it is a brick pathway leading through a green lawn area dotted with trees. A decorative metal bridge arches over the path, with people walking across it. Lush greenery fills the foreground, including branches of trees and bushes. In the distance, other buildings are visible on the horizon, suggesting a larger campus setting.</t>
  </si>
  <si>
    <t>A wide-angle shot captures an aerial view of a campus street scene under a bright blue sky with some clouds. A large brick building with multiple stories and windows dominates the left side of the frame, featuring a prominent seal on its facade. Adjacent to it is a multi-level parking garage.  A road runs through the center of the image, lined with trees and cars. In the distance, several more buildings are visible, suggesting a larger campus area. A white shuttle bus is parked along the side of the street.</t>
  </si>
  <si>
    <t>An aerial shot showcases a large, multi-level parking garage with a light gray and brown facade. The garage is surrounded by lush green trees and landscaping, including red brick pathways. In the background, several buildings are visible, including a hospital-like structure on the left and a cluster of smaller buildings in the distance. A cloudy sky fills the upper portion of the frame, suggesting an overcast day.</t>
  </si>
  <si>
    <t>A large, light-colored building dominates the frame, featuring multiple levels and a curved section with balconies. The building has a mix of brick and stone facades. A basketball hoop is prominently displayed on one of the upper floors. Below the building is a street lined with trees and parked cars. There are two people standing near the entrance of the building. The sky is blue with scattered clouds, and there's a slight blur effect across the image.</t>
  </si>
  <si>
    <t>The image depicts an aerial view of a city center along a riverbank. A large, light-colored building with multiple stories and columns dominates the foreground, situated near the water’s edge. Several smaller buildings of varying heights and architectural styles are clustered around it, including some with flat roofs and others with more traditional designs.  A street runs alongside the river, lined with trees and a few parked cars. A sailboat is docked on the right side of the frame. The sky above is overcast and gray. The overall color palette is muted, with browns, grays, and blues dominating the scene.</t>
  </si>
  <si>
    <t>A large black warship sits in water with a riverbank visible behind it. The ship is positioned near a building with a gray facade. A paved pathway curves through green grass leading towards the ship.  The sky is a gradient of orange and pink at the horizon, suggesting sunrise or sunset. Trees line the riverbank on both sides of the waterway. There are some vehicles parked along a road in the foreground.</t>
  </si>
  <si>
    <t>An aerial shot captures a coastal town with a long, winding road leading towards the ocean. The road is flanked by residential houses and buildings on either side. A beach stretches along the coastline, meeting the calm waters of a bay or inlet. A pier extends into the water, lined with boats and docks. The sky is overcast, casting a muted light across the scene, with hints of golden sunlight reflecting off the water. Palm trees are visible among the houses and buildings.</t>
  </si>
  <si>
    <t>A wide shot depicts a calm river reflecting a vibrant sunset. The sky is filled with shades of orange and yellow near the horizon, gradually fading into darker hues above. A bridge spans across the river in the middle ground, its supports silhouetted against the light.  The water surface mirrors the colors of the sky, creating a smooth, reflective effect. The foreground is dark, suggesting a low-lying area or shoreline.</t>
  </si>
  <si>
    <t>A wide aerial shot captures a coastal town nestled along a long sandy beach. A wooden boardwalk extends out into the ocean, with several buildings and structures built on stilts above the sand. Behind the beach is a residential area comprised of houses and apartment buildings. To the right, a tall, modern building rises above the landscape. The sea is visible in shades of blue and gray, with waves crashing against the shore. A cloudy sky dominates the upper portion of the image, casting a muted light over the scene.</t>
  </si>
  <si>
    <t>00:00:01.72</t>
  </si>
  <si>
    <t>A wide shot captures a waterfront scene at dusk. A wooden boardwalk extends into the water, flanked by docks with boats moored alongside. Trees line the boardwalk on both sides, casting long shadows. Several people are walking along the path. In the background, across the river, is a bridge and a building complex illuminated by the setting sun. A silver SUV is parked near the edge of the boardwalk. The sky is a gradient of orange, pink, and purple hues.</t>
  </si>
  <si>
    <t>www.chaminade.edu</t>
  </si>
  <si>
    <t>A man with dark skin and gray hair wearing a white lei stands in front of a lush green lawn. Behind him is a large, two-story building with a red roof and white walls. Palm trees and other tropical plants are visible on either side of the building. The sky is blue with scattered clouds.</t>
  </si>
  <si>
    <t>An aerial view showcases a campus with several light-colored buildings featuring red tiled roofs and arched windows. The buildings are clustered together on a slight incline, surrounded by lush green hills and trees in the background. A paved road runs through the center of the campus, leading to a central area where there appears to be a flagpole and some vehicles. Palm trees line the roadsides. The sky is overcast with gray clouds.</t>
  </si>
  <si>
    <t>A man in a dark gray t-shirt and black shorts with neon green shoes is kneeling near a shallow tidal pool. He’s holding a long stick vertically into the water. Several other people are visible in the background, some standing on large, dark rocks, wearing swimwear and athletic gear. The sky is bright blue with scattered white clouds. The foreground consists of jagged, gray rock formations leading down to the water's edge. Waves are gently breaking against the rocks.</t>
  </si>
  <si>
    <t>"Research, Laboratory", Location</t>
  </si>
  <si>
    <t>A group of five people are standing in front of a large glass window. Several brightly colored sticky notes – including yellow, pink, and purple – are stuck to the glass near them. The individuals appear to be engaged in discussion or brainstorming, with one person pointing at the notes. Behind them is a partially visible wall covered in more handwritten notes and diagrams. Outside the window, there’s a blurred view of greenery, suggesting an outdoor setting. One person is wearing a patterned shirt, another a red top, and others are dressed in casual summer clothing.</t>
  </si>
  <si>
    <t>Four Polynesian dancers are performing in an outdoor setting. They wear traditional attire including skirts with fringe, layered tops, and floral leis around their necks. Their arms are raised in a graceful motion. Behind them is a grassy area, a rock formation, and several parked cars. A speaker stand is visible on the right side of the frame.</t>
  </si>
  <si>
    <t>A group of students are seated in bleachers, cheering enthusiastically at a basketball game. A young man with blond hair and wearing a blue shirt is yelling and raising his hands in excitement. Next to him is a young woman with brown hair, also wearing a blue shirt, who is clapping her hands and smiling broadly. Other students are visible behind them, partially obscured by the depth of field, all appearing engaged in the game. A table draped with a white tablecloth sits on the floor in front of the bleachers.</t>
  </si>
  <si>
    <t>A group of students standing indoors, talking amongst one-another.</t>
  </si>
  <si>
    <t>A large, white, dome-shaped building dominates the center of the frame. The building has multiple levels and appears to have a glass entrance area with people walking inside. Palm trees are visible on either side of the building, along with some greenery and foliage. Several cars are parked in the foreground and along the road leading up to the building. There is a yield sign located near one of the vehicles. The sky is bright blue with scattered clouds.</t>
  </si>
  <si>
    <t>www.champlain.edu</t>
  </si>
  <si>
    <t>An aerial view of a college campus at dusk. Several brick buildings are clustered together with green lawns and walkways in between. Trees line the streets and surrounding areas, many showing signs of new leaf growth. A bus is parked on one of the walkways. In the distance, there’s a cityscape with mountains visible behind it under a cloudy sky. The overall lighting suggests a warm, golden hour.</t>
  </si>
  <si>
    <t>A man wearing a white VR headset and holding a controller is looking intently at something within the headset. A man in glasses and a black t-shirt with “Kessler Syndrome” printed on it is assisting him, gesturing towards a device to his right. Behind them are two other people partially visible in the background, one woman and another young man. To the left of the group is a pink cabinet displaying what appears to be a model or simulation. The lighting is dim, with shadows dominating the scene.</t>
  </si>
  <si>
    <t>A woman in a floral patterned shirt stands at a large wooden table addressing a group of people seated around it. A projector screen displays text and bullet points outlining “The core of RENNOUNC.” The text includes items like "Integrates the specialty of products," "Unique products or services," "Focus on value," "Position for growth," and "Paint the brand." To the right of the woman is a whiteboard with a partially drawn diagram. A mug sits on the table to the left of the woman, and a person’s arm and shoulder are visible in the foreground, leaning over the table. The room has wooden paneling on the walls and a modern, minimalist aesthetic.</t>
  </si>
  <si>
    <t>Two young women are standing in front of a large screen displaying an image of a brick wall. The woman on the left is wearing a black beret and a long-sleeved black top with dark green pants. She has long, braided hair and is looking towards the right. The woman on the right is wearing a gray sweater over a gray shirt, a pink cardigan, and jeans. Her hair is styled in layers. Both women are facing the screen, and there's a slight glow around them. A small, framed picture of what appears to be a building is visible in the background.</t>
  </si>
  <si>
    <t>A man with light brown hair and wearing a blazer over a blue shirt and a burgundy vest is seated at a desk facing a woman who appears to be older and has dark hair pulled back. The man is looking towards the woman, his mouth slightly open in what seems like a question or concern. Behind them is a cluttered office space with files stacked on shelves, a computer monitor, a telephone, and a window with daylight visible outside. A small potted plant sits on the desk to the right of the man.</t>
  </si>
  <si>
    <t>A young person with purple hair and glasses is sitting in an ergonomic gaming chair, looking towards a large monitor displaying a game scene. They are wearing a dark gray hooded jacket with “The Game Studio” printed on it. A second computer screen is visible to their right. The background is dimly lit, showing other monitors and equipment, and a white wall.</t>
  </si>
  <si>
    <t>A person’s hands are shown using a utility knife to cut two circular pieces of white material from a sketchbook. The sketchbook is open and displays architectural drawings. A pink scarf is draped over the person's shoulders. A ruler and a black box-shaped object are visible on the table surface, which appears to be covered in a light gray fabric or paper. A cutting mat with a grid pattern is underneath the materials being cut.</t>
  </si>
  <si>
    <t>A young woman with light brown hair and freckles is smiling broadly at a man seated beside her. The man has graying hair, wears glasses, and is wearing a pink shirt. He’s looking down at a laptop on the table between them. Behind them are bulletin boards covered in notes and posters, including one with colorful drawings. A whiteboard is visible in the background with some writing on it.</t>
  </si>
  <si>
    <t>Two young people are shown in a dimly lit room. A man with dark hair and a slightly furrowed brow is looking over his shoulder at a woman who is intently focused on operating an audio mixing console. The woman has long, dark hair pulled back from her face and is wearing a green sweatshirt. Behind them is a whiteboard covered in musical notation and a computer monitor displaying a black screen. A collection of pens and pencils are visible on the wall to the right of the console. Cables run along the wall behind the equipment.</t>
  </si>
  <si>
    <t>A sign hangs from a tree branch against a bright blue sky. The sign reads “308 Maple St.” in dark lettering on a black background. A small crest is visible at the top left corner of the sign. Leaves, predominantly orange and yellow, are abundant around the sign, suggesting autumn foliage. The branches of the trees frame the sign and partially obscure the sky.</t>
  </si>
  <si>
    <t>A group of eleven college students stands on a stone wall with the words “CHAMPLAIN COLLEGE founded in 1878” displayed above them. They are wearing maroon and white t-shirts, shorts, and hats. Most of the students have their arms raised in celebration or excitement. Behind the wall is a large tree with lush green foliage, and a building can be seen partially visible on the left side of the image. The ground in front of the wall is covered with colorful flowers.</t>
  </si>
  <si>
    <t>A person wearing a white hat and light-colored protective clothing, including gloves and a hooded jacket, is kneeling in front of a wooden beehive box. The box is filled with honeycomb and bees. Several other people are partially visible behind the main figure, some wearing similar protective gear and holding frames or boxes containing more honeycombs. A brick wall forms the background, and greenery can be seen to the left of the frame.</t>
  </si>
  <si>
    <t>A stage set depicting an interior room with a dark brown floor and walls. Three actors are positioned in the center of the frame, engaged in movement. To the left is a small table with a window and a chair. A wooden bookshelf filled with items stands to the right. A couch sits against the back wall, along with a small stove and a crucifix on a shelf. The stage lighting is focused on the actors and the central area of the set, leaving the surrounding areas in shadow. There are some props scattered around, including a basket and a wooden stool.</t>
  </si>
  <si>
    <t>A person sits alone on a dark metal bench facing a body of water. The bench is situated on a gray wooden deck. Behind the bench is a black metal railing overlooking a wide expanse of water with sailboats and distant islands visible in the background. The sky is overcast and gray. To the right of the bench, there’s another similar bench.</t>
  </si>
  <si>
    <t>Several hands are interacting with a large touchscreen display. One hand, partially visible in shadow, is holding a dark gray stylus and appears to be manipulating something on the screen. Another hand, wearing a bracelet, is positioned above the screen, fingers outstretched as if touching or selecting items displayed there. A third hand, clad in a black blazer, is also interacting with the display. The touchscreen itself reflects colors – primarily red, green, and blue – suggesting icons or graphics are present. The background is dark and out of focus, highlighting the hands and the screen.</t>
  </si>
  <si>
    <t>A man with a shaved head and wearing a gray shirt and black backpack is engaged in conversation with a woman standing behind a table. The woman is wearing a dark green t-shirt with a logo that reads “WOLFJAW STUDIOS.” Behind them are several tables covered with green tablecloths, each displaying promotional materials for various companies. Several people are visible in the background, some seated at other tables and others milling about. A banner reading "TECHNOLOGY EXTENSION" is partially visible on one of the booths. The lighting appears to be artificial and somewhat dim, casting shadows across the scene.</t>
  </si>
  <si>
    <t>A group of young adults are gathered around several gaming computers in a dimly lit room. One student is intensely focused on his screen, wearing headphones and glasses, with a slight smile. Another student, wearing a blue shirt with a logo, is looking at him with a friendly expression. A third student is partially visible behind the first, wearing a dark jacket and looking towards the group. Other students are in the background, some holding laptops or tablets. The computers have multiple monitors and gaming peripherals. Light reflects off the screens, creating a slightly blurred effect.</t>
  </si>
  <si>
    <t>www.chapman.edu</t>
  </si>
  <si>
    <t>A wide shot of a college campus featuring a large, light-colored building with columns in the background. Several students are walking and skateboarding on a set of stairs leading up to the building. The foreground shows a student walking left, another skateboarding right, and two more students walking further back on the steps. A tall, white pillar stands prominently on the right side of the frame. There is greenery visible at the base of the stairs and some trees in the distance. The sky is bright blue with a few clouds.</t>
  </si>
  <si>
    <t>A group of young adults are gathered outdoors, raising their arms in celebration. Several people are wearing red hats. Behind them is a brick building with “McCardie Events Plaza” written on it. A track and field area is visible to the left, and a crowd is seated along the bleachers in the background. The lighting suggests dusk or early evening.</t>
  </si>
  <si>
    <t>A dark room with a projector displaying text on a white screen. Three women are present: one is seated and looking towards the screen, another is standing at a table gesturing with her hands while speaking, and the third is positioned to the right of the speaker, partially obscured by a microphone stand. The text on the screen reads "Create a mock lesson" followed by "Add an explicit adaptation for English learners," then “Explain how you used your knowledge of reading your activity,” and finally “development to create.”</t>
  </si>
  <si>
    <t>A dimly lit interior space appears to be a student lounge area. Several students are seated on large, cushioned couches and armchairs in varying poses – some are looking at laptops, others appear to be engaged in conversation with smiles. One student is wearing headphones and holding a drink. A backpack rests on the floor near one of the couches. In the background, there’s a glimpse of other people and furniture, including what looks like a small table with snacks. The overall tone suggests a relaxed and social environment within the university setting.</t>
  </si>
  <si>
    <t>A young man with glasses and dark hair is operating a professional camera, holding it up towards a screen displaying a video feed. He’s wearing a gray shirt and has his arm extended, adjusting the camera's focus. Behind him, partially obscured by shadow, is an older man in a brown hat and jacket, seemingly observing the scene or working on set. The background is dark, suggesting a studio environment. A monitor displaying a video feed is visible attached to the camera.</t>
  </si>
  <si>
    <t>A wide shot of a large, multi-tiered wooden staircase in an indoor space. Students are seated and standing on the steps, some working on laptops, others talking. A few people walk along the side of the stairs towards a doorway in the background. The walls are a light gray color with exposed ductwork visible. There is a metal railing along the stairs. A small sign is attached to the wall near the left edge of the frame.</t>
  </si>
  <si>
    <t>A wide shot of an interior staircase in a modern building. Two people are walking upwards on the stairs, one wearing a dark jacket and backpack, and another with their back to the camera. A third person is visible further up the stairs, also facing away from the viewer. The staircase has white railings and wooden steps. The walls are painted white with large windows offering glimpses of an exterior space. Above the staircase is a complex, geometric structure made of metal beams and translucent panels. The overall lighting appears bright and natural, coming from the windows.</t>
  </si>
  <si>
    <t>A large group of people, mostly young adults, are jumping and raising their arms in the air. They appear to be rehearsing a dance routine on a dark wooden stage. Several individuals are wearing leggings or tights and casual tops. A few instructors are visible near the front of the group. Behind them is a black curtain and what looks like a drum set with a person seated behind it. The background consists of light-colored wood paneling.</t>
  </si>
  <si>
    <t>A man in a dark green shirt and jeans is punching a hanging Everlast boxing bag. He’s mid-punch with his right arm extended. Behind him, a young man sits at a table with a laptop, looking towards the puncher. A window dominates the background, revealing a cityscape with buildings and what appears to be a beach or coastline. To the left of the window is a surfboard leaning against the wall. Sunlight streams through the window, casting shadows across the room. There’s a small side table next to the seated man and a couch partially visible in the foreground.</t>
  </si>
  <si>
    <t>A nighttime football game scene is depicted. A player in black and white uniform is running with the ball towards the right side of the frame. Several other players in similar uniforms are positioned around him, including a lineman blocking. A referee stands to the right of the action. In the background, there's a brick building with windows, a chain-link fence, and a person standing near the fence. The field is dark green turf.</t>
  </si>
  <si>
    <t>Two men are climbing a large rock wall in a dimly lit room. The wall is covered with brightly colored holds and protection gear. One man is wearing a black shirt and appears to be near the top, reaching for a hold. The other man is further down the wall, wearing a reddish-brown shirt and jeans, and is actively pulling himself upward. A small pink balloon is visible on the wall above the climbers. Light streams in from a doorway on the left side of the frame, illuminating parts of the wall and the men.</t>
  </si>
  <si>
    <t>A man with white hair and wearing a black jacket stands center frame, conducting an orchestra. He is holding a baton aloft. The orchestra members are silhouetted against a dark background, many holding instruments like violins and cellos. Blue lighting illuminates parts of the musicians and stage. A microphone stand is visible to the conductor’s right.</t>
  </si>
  <si>
    <t>A black panther mascot stands in the center of the frame, raising its arms and smiling while surrounded by several students. The students are waving and smiling at the camera. They are a mix of genders and ethnicities. Behind them is a brightly lit indoor space with large windows, modern furniture including couches and chairs, and tables with laptops and drinks. Several other students can be seen in the background sitting and socializing.</t>
  </si>
  <si>
    <t>A close-up shot of a large interactive touchscreen displaying a detailed, three-dimensional rendering of a human brain. The brain is depicted in shades of brown and reddish-brown, highlighting its intricate folds and structures. A hand with a stylus is positioned over the image, pointing to a specific area on the brain’s surface. The screen has a dark border around it, and a portion of a wooden desk and other furniture are visible in the background out of focus.</t>
  </si>
  <si>
    <t>A bronze statue of a panther is prominently featured in the foreground, filling most of the frame. The panther’s head and upper body are depicted with detailed features, including a focused gaze and slightly open mouth. Behind the statue, blurred greenery suggests trees and foliage, with a portion of a building's exterior visible on the left side of the image. The background is softly out of focus, creating depth and emphasizing the statue as the primary subject.</t>
  </si>
  <si>
    <t>00:00:01.77</t>
  </si>
  <si>
    <t>A large crowd of people stands in darkness holding red signs with text visible on them. Fireworks explode brightly in the background, illuminating the scene with flashes of pink and red light. Several individuals are holding up smartphones, presumably taking pictures or videos. A light pole is partially visible on the left side of the frame.</t>
  </si>
  <si>
    <t>www.charlestonsouthern.edu</t>
  </si>
  <si>
    <t>A wide-angle photograph captures an aerial view of a large suspension bridge at sunset. The sky is filled with vibrant orange and pink hues transitioning into darker purple tones near the horizon. The bridge itself has two main spans connected by cables, with one prominent central tower. Below the bridge, water reflects the colors of the sky. Several support pillars are visible extending out from the shore into the water. A small portion of a road is also visible on the far right side of the image.</t>
  </si>
  <si>
    <t>A large, light-colored building with a prominent white spire dominates the center of the frame. It is surrounded by trees and landscaping. Below the building is a rectangular pool reflecting the sky and the building’s structure. The sky above is a soft pink color, suggesting either sunrise or sunset. In the background, there are more buildings and dense green foliage extending into the distance.</t>
  </si>
  <si>
    <t>A large, light-colored building with a dome sits centrally in the frame. The word "SCIENCE" is visible on the front of the building. A clock is mounted above the entrance. Behind the building are several tall trees and benches lining a pond reflecting the sky and the building’s facade. Several people are sitting on the benches near the pond. The sky is blue with some clouds, and the overall scene appears to be outdoors on a bright day.</t>
  </si>
  <si>
    <t>A wide-angle aerial shot shows a circular stone plaza with a large, stylized logo of “CSU” (Colorado State University) in the center. The logo features crossed swords and a shield design. Surrounding the plaza are dozens of students standing in a circle, wearing matching blue and gold shirts. Beyond the plaza, there is a building with an arched entryway visible on the right side of the frame, and more people walking along a pathway in the distance. The background is dark and out of focus.</t>
  </si>
  <si>
    <t>A large crowd of students stands in a semi-circle, many raising their arms and cheering. The background appears to be outdoors, with trees visible. A circular graphic containing the university logo – “CSU” intertwined with crossed oars – is overlaid on the center of the image, surrounded by small, yellow bees.  On either side of the central graphic are smaller images showing groups of students in similar poses.</t>
  </si>
  <si>
    <t>A large crowd of students stands on an outdoor platform, cheering and waving their arms enthusiastically. Many are wearing blue t-shirts with a logo that appears to be “Blue Crew” and yellow shorts. Some individuals are wearing hats or cowboy hats. The background is blurred but suggests a stadium setting with bleachers rising behind the group.</t>
  </si>
  <si>
    <t>A wide-angle shot of a football field under bright sunlight. The grass is green and well-maintained with yard lines clearly marked. A large mascot logo – a bird wearing a hat – is prominently displayed in the center of the field.  Spectators are visible surrounding the perimeter, wearing white and blue clothing. To the left, there’s a track running along the edge of the field. The stands are partially filled with people. The background is dark, suggesting an overcast sky or a nighttime shot with minimal ambient light.</t>
  </si>
  <si>
    <t>A large building with a prominent white spire sits in the center of the frame, reflecting in a body of water in front of it. The building is surrounded by lush green trees and bushes. To the left of the building are two American flags on poles. A small portion of a red brick pathway can be seen at the bottom of the image. The sky above is light blue with some clouds.</t>
  </si>
  <si>
    <t>00:00:04.72</t>
  </si>
  <si>
    <t>A wide-angle aerial shot depicts two large suspension bridges spanning a body of water at dusk. The sky is filled with vibrant shades of pink and purple, transitioning from darker hues near the horizon to lighter colors higher up. The bridges have tall, slender towers supporting cables that extend over the water. A small boat is visible moving through the waterway between the bridges. The water surface reflects the colors of the sky and has a slightly textured appearance. In the distance, a shoreline with buildings can be seen on either side of the water.</t>
  </si>
  <si>
    <t>www.chatham.edu</t>
  </si>
  <si>
    <t>An aerial view showcases a campus nestled within a densely wooded area. Several buildings of varying architectural styles – including brick and stone structures – are scattered across a large green lawn. A winding road cuts through the trees, leading towards a central building with a prominent steeple. Beyond the immediate campus, there’s a residential neighborhood with houses lining streets, all surrounded by lush greenery. The overall impression is one of an established, historic college or university set within a natural environment.</t>
  </si>
  <si>
    <t>Seven young women are posed together on a set of outdoor stone steps. They are all wearing purple t-shirts with “ChathamUniversity” and “Cougar Carrie” printed on them. Each woman has a blue headband pulled back from their forehead. They are smiling at the camera, and some are leaning against the steps while others sit with their legs crossed. The lighting suggests it is daytime, and there is a blurred background of buildings visible.</t>
  </si>
  <si>
    <t>A young man with short dark hair and a beard is smiling broadly at the camera. He’s wearing a purple t-shirt and appears to be stretching his arms out in front of him, one hand resting on his left shoulder. Behind him are blurred figures of other people outdoors in a green setting, possibly trees or foliage. A small portion of what looks like dark pants is visible below his shirt.</t>
  </si>
  <si>
    <t>A young woman with light blue eyes and blonde hair is smiling broadly at the camera. She has fair skin and a full set of white teeth. She is wearing a purple t-shirt with white lettering, which appears to be part of a larger image in the background. Behind her, there’s a blurred view of other people and what looks like a patterned fabric or wall.</t>
  </si>
  <si>
    <t>A young woman in a white volleyball uniform is leaping upwards with her arms extended, seemingly reaching for a ball. Below her are several other female volleyball players wearing purple uniforms and black shorts. Behind them is a bench and a group of spectators seated on bleachers. A coach in a white shirt and red skirt stands near the court, watching the action. The background includes a dark interior space with lighting fixtures and a railing separating the spectators from the playing area.</t>
  </si>
  <si>
    <t>A basketball player in a white and black uniform is mid-air performing a dunk over the basketball hoop. The net is visible as he goes through, and the backboard displays the number “0”. Behind him are blurred figures of spectators seated on stairs and benches within a gymnasium with dark purple walls and a high ceiling featuring exposed beams and lighting fixtures. A basketball sits on the floor below.</t>
  </si>
  <si>
    <t>A young woman with dark hair pulled back into a high bun is centered in the frame. She’s wearing a white hockey jersey with purple accents and the number “20” on it. A stylized image of a falcon is visible on the chest of the jersey. She has a neutral expression, looking slightly to her left. Behind her, blurred figures of other people are skating on an ice rink. The background consists of large windows and industrial lighting fixtures.</t>
  </si>
  <si>
    <t>A large, plush panther mascot wearing a purple and white shirt with “CHATHAM” printed on it stands in the foreground. The panther has its arms raised high with clenched fists, appearing energetic and excited. Behind the mascot is a large, arched bridge – likely the Forbes Bridge – spanning across a street lined with buildings. The city skyline is visible in the background, featuring several tall buildings under a bright, sunny sky.</t>
  </si>
  <si>
    <t>A woman with blonde hair and glasses wearing a teal cardigan over a teal shirt and a dark blue skirt is speaking to another woman seated at a desk. The seated woman is wearing a floral patterned top and has her head tilted slightly downward, listening intently. Behind them is a black chalkboard and a wooden wall panel. A purple chair is visible in the foreground.</t>
  </si>
  <si>
    <t>A young woman wearing a VR headset and controllers stands in a large, open space with wooden floors. She is dressed in a long, patterned blue and orange poncho with fringe along the bottom hem and black leggings. Her arms are outstretched, holding the VR controllers. Behind her is a wall with a doorway leading to another room, and a sculpture of a horse is visible on a pedestal. A large clock is prominently displayed on the floor in front of her. The lighting appears natural, coming from windows above.</t>
  </si>
  <si>
    <t>A woman wearing a white nurse’s uniform and headphones stands with her back to the viewer. The uniform has a circular emblem on the left shoulder that reads “Mercy UPN Schools of Nursing.” Behind her, blurred figures in white coats are working at computers in what appears to be a hospital or medical setting. A monitor is visible in the background, displaying a screen with data. Overhead lighting illuminates the scene.</t>
  </si>
  <si>
    <t>An aerial shot shows a campus nestled within a heavily wooded area under a bright blue sky. A red building with white trim and windows is located on the left side of the frame, adjacent to a winding road. Further in the background are several buildings including a large, modern structure with solar panels on its roof. An outdoor amphitheater sits prominently in the foreground, surrounded by greenery and trees. The overall impression is one of a peaceful, natural setting with well-maintained campus architecture.</t>
  </si>
  <si>
    <t>A young woman with long brown hair pulled back in a ponytail is bending over and examining plants growing in a greenhouse. She’s wearing a gray t-shirt and dark pants. The greenhouse has tall glass panes, allowing sunlight to stream through. There are various green plants of different heights surrounding her.</t>
  </si>
  <si>
    <t>A person wearing a full beekeeping suit – including a white hooded veil and yellow arm bands – is holding a wooden box filled with honeycomb. The box is being lifted slightly upwards. A small cloud of smoke rises from the box, and several bees are flying around the individual’s head and the box. The background is blurred and dark green, suggesting foliage.</t>
  </si>
  <si>
    <t>An aerial shot shows a grassy area with a curved pathway leading towards a modern building. The building has a flat roof covered in solar panels and large windows. To the left is another smaller building with a similar, but less extensive, solar panel array on its roof. A few trees are scattered throughout the landscape. In the distance, a brick building can be seen behind some trees.</t>
  </si>
  <si>
    <t>Two women are embracing tightly in a graduation ceremony setting. One woman is wearing a black gown and mortarboard hat, with a gold sash draped across her chest. She has brown hair pulled back and is smiling at the other woman. The second woman is also in a black gown but appears to be holding a diploma or certificate. A microphone stand is visible on the right side of the frame, and colorful flags are partially visible in the background.</t>
  </si>
  <si>
    <t>00:00:01.74</t>
  </si>
  <si>
    <t>A group of graduates in black gowns and mortarboards are running down a set of stone steps toward a large brick building. The building has white columns supporting an arched entryway with windows. Several graduates are jumping and waving their arms, while others appear to be sprinting. The background is dark, suggesting the photo was taken during dusk or evening.</t>
  </si>
  <si>
    <t>"University environment, Campus aesthetics", Value</t>
  </si>
  <si>
    <t>www.chicagobooth.edu</t>
  </si>
  <si>
    <t>The image depicts an outdoor scene featuring a modern building with large glass windows. A sign reading “CHICAGO BOOTH” is visible on one of the entrances. Several people are walking across a paved area in front of the building, including two men wearing suits and backpacks. There’s a small tree with shrubbery beside a circular seating area. The sky appears overcast or cloudy.</t>
  </si>
  <si>
    <t>The image depicts a brightly lit, modern university lobby. Several students and adults are seated in various upholstered chairs – some lounging, others sitting upright. There’s a large staircase visible on the right side of the frame. A group of people is walking towards the camera, with one individual appearing to be holding a purse. Plants are placed along the walls, adding greenery to the space. The overall impression is one of activity and a comfortable learning environment.</t>
  </si>
  <si>
    <t>A large, light-colored building with multiple stories and a rounded entrance is prominently featured in the center of the frame. The building is surrounded by a circular plaza with trees and benches. Several cars are parked within the plaza. In the background, there are numerous other tall buildings, some illuminated with windows glowing at night, lining a river or waterway. A small boat can be seen on the water to the left of the central building. The overall scene appears to be taken from an elevated perspective, likely an aerial shot, and is bathed in twilight lighting.</t>
  </si>
  <si>
    <t>A modern, multi-level building with a blue and green facade is perched atop a densely forested hillside overlooking a body of water. The building appears to be constructed in an unusual, cantilevered design, extending out over the cliff edge. Lush greenery covers the slopes below, including trees, bamboo, and shrubs. A small island is visible on the left side of the water. The sky is light blue with some clouds.</t>
  </si>
  <si>
    <t>The image depicts an aerial view of London’s skyline under overcast skies. Several tall buildings dominate the scene, including The Shard on the left and a modern glass-clad building with a crane in the center. In the distance, St Paul's Cathedral is visible with its iconic dome. Other prominent buildings include various office towers and residential structures, all densely packed together. A few trees are interspersed among the buildings, adding some greenery to the urban landscape. The overall impression is of a busy, modern city.</t>
  </si>
  <si>
    <t>An aerial shot of a campus with several brick buildings featuring red tiled roofs. Trees are scattered throughout the grounds, some showing fall foliage in shades of yellow and orange. A street runs through the center of the image, lined with trees. There is a solar panel array visible on the left side of the frame. The sky is overcast and dark gray.</t>
  </si>
  <si>
    <t>A man in a light blue button-down shirt and black pants is standing at a lectern addressing a classroom of students. He gestures with his hands while looking towards the right side of the frame. Several students are visible, their backs facing the camera. One student has dark hair pulled back and is wearing a brown jacket. A computer monitor sits on a desk in front of the lectern. A projector screen displays text related to “Fragility” and “Resilience.” The room appears to be a lecture hall with white walls and a neutral color scheme.</t>
  </si>
  <si>
    <t>www.chowan.edu</t>
  </si>
  <si>
    <t>A large white wall with the word “CHOWAN” in dark blue lettering is prominently featured at the top of the frame. Below the wall is a landscaped area with small plants and flowers. Three students are walking along a sidewalk towards the right side of the image, dressed in casual clothing. Behind them is a stately white building with columns and windows, surrounded by mature trees and greenery. The sky is bright blue with scattered clouds.</t>
  </si>
  <si>
    <t>A young Black student with dreadlocks and glasses is sitting at a wooden table in a library. They are wearing a dark hoodie and jeans. A laptop is open on the table in front of them, displaying a light-colored screen. Behind the student are two tall bookshelves filled with numerous books. The lighting appears to be soft and diffused, casting shadows across the scene.</t>
  </si>
  <si>
    <t>A young Black man with short dark hair and facial tattoos is sitting at a desk in a classroom setting. He’s wearing a light green baseball cap and a pale green t-shirt over a silver necklace. A laptop sits on the desk in front of him, displaying a white screen with several stickers on its lid including one that reads “YETI”. Behind him are three other students partially visible, seated at similar desks. The classroom is brightly lit with a slightly blurred background suggesting other students and furniture.</t>
  </si>
  <si>
    <t>An aerial view of a football field with the university name "CHAWAN" in blue lettering across the center. The field is surrounded by stands filled with spectators. A body of water (likely a lake) is visible to the right, bordered by trees and buildings including what appears to be a small building with a red roof. There are tents set up on the left side of the field, and a chain-link fence runs along the perimeter. The sky is bright blue with some clouds.</t>
  </si>
  <si>
    <t>A young man in a blue baseball uniform with his left arm in a sling is swinging a baseball bat. He’s wearing a dark blue baseball cap and a blue jersey with “BASEBALL” printed on it. Behind him is a chain-link fence, trees, and a small brick building. The background is slightly blurred.</t>
  </si>
  <si>
    <t>A young woman in a blue athletic shirt and black shorts with white Under Armour text is holding a tennis racket and looking towards the right side of the frame. The tennis court is green with white lines, and there are other people visible on the court in the background. A fence runs along the right edge of the image. The sky is overcast and dark gray.</t>
  </si>
  <si>
    <t>A young woman with blonde hair and light makeup is wearing a blue Iowa Hawkeye t-shirt. She’s looking down at a red notebook in her hands, which has a silver bracelet on her wrist. Behind her, blurred figures of other students are walking across a grassy area towards a large white building with columns. The background includes trees and a cloudy sky.</t>
  </si>
  <si>
    <t>Three young adults are sitting on a grassy lawn outdoors. A woman with dark hair and wearing a white tank top and jeans is seated on the left, holding a notebook open in her lap. She has a slight smile. Next to her, a blonde woman in a blue Under Armour jacket and black leggings is writing in a notepad. She’s looking directly at the camera with a pleasant expression. To the right of her sits a young man wearing a white t-shirt and dark jeans, leaning slightly forward with a relaxed posture and a small smile. Behind them are trees with some autumn foliage visible in the background. The sky is overcast.</t>
  </si>
  <si>
    <t>A young Black woman with curly hair and a bright smile stands in front of a large, light-colored building. She is wearing a gray sweatshirt with “Chowan University Women’s Soccer” printed on it. The Chowan University logo is prominently displayed above her head on the building's facade. A brick walkway extends into the frame from the bottom right corner. The background is slightly blurred, suggesting depth of field.</t>
  </si>
  <si>
    <t>A young man and woman are smiling at the camera, both wearing black graduation gowns and mortarboards. The man has a blue tie with a patterned design and is holding a diploma. The woman’s gown features colorful tassels. They stand in front of a white gazebo-like structure with pillars, outdoors on a bright day. Trees and power lines can be seen in the background.</t>
  </si>
  <si>
    <t>www.ciis.edu</t>
  </si>
  <si>
    <t>00:00:06.25</t>
  </si>
  <si>
    <t>A group of people are gathered outdoors in a garden setting under a covered structure with blue sky visible through the roof. A woman wearing sunglasses and a name tag is leaning over a table examining something on it, while another woman in a striped sweater looks on. Another person, wearing a hat and glasses, stands beside her. To the left of the group, a man is holding a basket and looking at a document. The background features greenery, a building with a modern design, and other people walking around.</t>
  </si>
  <si>
    <t>A young woman with curly brown hair and glasses sits on a wooden bench outdoors. She is wearing a light pink dress and holding a ukulele in her lap, appearing to play it. Her right hand is on the strings, and she’s looking down at the instrument. Behind her is a grassy area with several large white tents, a utility pole, and some greenery. The sky is bright blue with scattered clouds. A small plant is visible on the left side of the frame.</t>
  </si>
  <si>
    <t>Fine arts, "University environment, Campus aesthetics"</t>
  </si>
  <si>
    <t>00:00:05.83</t>
  </si>
  <si>
    <t>A group of four people are gathered around a table in an office with large windows overlooking a cityscape. A woman in a green vest and gray sweater is pointing at something on a white tablecloth. Another woman, wearing a white shirt and red pants, is looking towards the same object. A man in a blue blazer and gray trousers is leaning forward slightly, his hand raised to his mouth as if speaking or thinking. The fourth person, dressed in a dark-colored dress with a patterned skirt, is standing with her arms crossed, observing the group. On the table are several items including what appears to be a dried plant specimen, wires, and a notebook. The windows provide bright natural light, illuminating the scene.</t>
  </si>
  <si>
    <t>A young woman with dark hair and wearing a pink top and white bracelet is in the foreground, raising her hands as if gesturing. She’s sitting at a wooden table with an open book resting on it. The book's pages are spread wide, displaying a detailed illustration of flowers and plants. Behind her, there’s a blurred view of a library setting – bookshelves filled with books, fluorescent lights, and another person partially visible in the background wearing a dark suit.</t>
  </si>
  <si>
    <t>A group of approximately ten people are standing outdoors in a courtyard setting. They are wearing masks and appear to be participating in some kind of activity where they have their arms raised towards the sky. The ground is paved with light-colored tiles, and there’s a wooden fence covered in climbing vines behind them. String lights are strung across the yard. Several people are standing still while one individual is actively raising their arm high above their head. A woman on the left side of the frame is gesturing with her hands. The background includes a house and some greenery.</t>
  </si>
  <si>
    <t>Three people are seated in a room with light blue walls and a sign that reads “Performance Hall” on the left. A man with fair skin, short hair, and wearing a gray t-shirt and khaki pants is looking slightly to his left. He has a name tag reading "Hello [Name]" pinned to his shirt. He’s holding a tablet in his lap. To his right sits a woman with dark hair under a green cap, wearing a white t-shirt and jeans, and she appears to be gesturing while speaking. A third person, a young woman with long brown hair, is partially visible on the right side of the frame, wearing a yellow shirt and looking towards the other two individuals. The background is mostly out of focus, appearing dark and neutral.</t>
  </si>
  <si>
    <t>A group of four people are seated in a circle around a small table. A man with short hair and a patterned jacket is sitting with his legs crossed, looking towards the center of the group. A woman with dark hair wearing a white dress and speaking into a microphone sits at the table, holding a coffee cup. To her right is a Black woman with long braids wearing a green sweater and looking down at a laptop. In the foreground, another woman with curly hair is sitting in a chair, also with her legs crossed, and appears to be looking off to the side. Each person has a backpack on the floor next to them. A window can be seen in the background, and there are some plants visible along the wall.</t>
  </si>
  <si>
    <t>www.ciu.edu</t>
  </si>
  <si>
    <t>A wide shot of a building entrance with large windows and a covered walkway. The building is light-colored brick with glass panels. Lush green trees overhang the entrance, casting shadows on the ground. A paved pathway leads up to the entrance doors, bordered by dark mulch and patches of grass. There’s a small blue sign visible near the entrance. To the left of the building is a smaller, darker structure and some shrubbery. The sky is overcast with gray clouds.</t>
  </si>
  <si>
    <t>A group of five students are walking down a brick-paved walkway on a college campus. The students are diverse in appearance and wearing casual clothing including hoodies, jeans, and sneakers. One student is wearing a sweatshirt with “Columbia International University” printed on it. Trees line the sides of the walkway, providing shade. A grassy lawn extends to the right of the path, and buildings can be seen in the background under a cloudy sky.</t>
  </si>
  <si>
    <t>A young woman in a dark blue volleyball uniform with the number six on her chest is mid-jump, extending her arm upwards as if serving the ball. She’s wearing a matching dark blue headband and shorts. The background shows a gymnasium with a blue wall sectioned off by a gray stripe, several rows of bleachers, and a scoreboard displaying numbers. Above the bleachers are industrial style lights and metal beams. A small sign is visible on the right side of the image. The floor is a dark gray color with a white basketball court outline.</t>
  </si>
  <si>
    <t>A man and a young woman are working together in a brightly lit laboratory setting. Both are wearing white lab coats with their sleeves pushed up, and purple gloves. The woman is holding a pipette and appears to be measuring something. The man is looking at her and pointing with his pen. Behind them are wooden cabinets filled with various scientific supplies and equipment, including glassware and bottles. A digital scale sits on the table in front of them, and a blue beaker containing liquid is visible nearby.</t>
  </si>
  <si>
    <t>A young Black woman with braided hair wearing a green top sits at a wooden table and is smiling broadly while talking to an older white woman with blonde hair seated across from her. Behind them are bookshelves filled with books, and through a window in the background, there’s a glimpse of greenery and a brick building. A small black object rests on the table between them.</t>
  </si>
  <si>
    <t>A young man in a basketball uniform is shooting a basket from below. The net is orange and the backboard is white with a digital scoreboard visible above it. An American flag is displayed on the left side of the frame, partially obscured by shadow. Above the basket are several lights mounted to the ceiling. The interior of a gymnasium or sports facility is shown, with exposed metal beams and lighting fixtures along the ceiling.</t>
  </si>
  <si>
    <t>Three young adults are seated around a wooden table in a kitchen setting. A woman with red hair is laughing and gesturing with her hands towards another woman with blonde curly hair who appears to be shouting or expressing excitement. The third person, a man wearing glasses and a gray sweater, is also gesturing with his hands, seemingly participating in the conversation. 
The table is covered with a white tablecloth and holds a bowl of salad, a plate with what looks like fruit, a small decorative pumpkin, and a jar. Shelves above the counter hold plants and vases filled with flowers. A window with blinds is visible in the background, and a light fixture hangs from the ceiling.</t>
  </si>
  <si>
    <t>A young woman with curly dark hair wearing a blue t-shirt with “CIU RAMS” printed on it and a white skirt is in mid-swing while playing tennis. She’s holding a bright yellow tennis ball in her right hand, arms extended forward. Behind her is a tennis court with a net and fencing. Tall trees are visible in the background under a cloudy sky.</t>
  </si>
  <si>
    <t>A group of four nurses in blue scrubs are gathered around a patient lying in a hospital bed. One nurse is speaking directly towards the patient, gesturing with her right hand. Another nurse stands slightly behind her, wearing gloves and looking at the patient. Two other nurses stand to the sides, observing the scene. A medical chart with handwritten notes is mounted on the wall behind them. The patient is lying down in a white bed with a blanket covering part of their body. An IV bag is attached to a pole beside the bed. The background is blurred and appears to be a hospital room.</t>
  </si>
  <si>
    <t>A young woman with blonde hair sits laughing in a dark blue armchair. She is wearing a gray t-shirt with the word “VIRTUS” printed on it and jeans. A yellow throw pillow rests against the armrest of the chair. To her right, a man is partially visible, his hand resting on a white table. Behind them are large windows offering a view of trees and buildings outside. There’s a potted plant in the window frame. In the foreground, there's another armchair with a light blue cushion and a small yellow stool.</t>
  </si>
  <si>
    <t>00:00:02.62</t>
  </si>
  <si>
    <t>A young woman with light brown hair pulled back and wearing glasses and a black tank top is smiling at the camera. She has a silver choker necklace around her neck. A laptop covered in numerous stickers, including one that reads “Jesus Alone,” another depicting a ram, and several others with various designs and text, sits on a dark surface in front of her. Behind her is blurred greenery suggesting trees and foliage, and a portion of what appears to be a building or wall.</t>
  </si>
  <si>
    <t>www.claremontlincoln.edu</t>
  </si>
  <si>
    <t>The image depicts the facade of a building with large windows. The words “CLAREMONT LINCOLN UNIVERSITY” are prominently displayed across the top of the windows in black lettering. The building appears to be constructed from a combination of brick and glass, with several vertical columns supporting the structure. The windows reflect lights and trees outside, creating a warm, golden glow within the building. A portion of a red door is visible on the right side of the frame.</t>
  </si>
  <si>
    <t>A large room filled with people seated around tables. Most of the individuals appear to be students and faculty members, dressed in business casual attire. There are several tables covered with laptops and papers. A projector is visible on the ceiling. The walls are a dark blue color with some signage displayed. Some people are talking or gesturing while others are looking at their computers.</t>
  </si>
  <si>
    <t>"Teaching, Classroom, Training", Management</t>
  </si>
  <si>
    <t>A woman with blonde hair and glasses wearing a black and grey striped shirt is reaching up to touch a large wall covered in colorful sticky notes. The sticky notes are various shades of green, yellow, blue, and white, arranged in an abstract pattern. Behind her, there's a cluster of balloons – white, blue, green, and yellow – partially visible. A man with dark hair and glasses is partially visible on the left side of the frame, looking towards the woman. The background is blurred and appears to be an office or classroom setting with a light-colored wall.</t>
  </si>
  <si>
    <t>"Academics, Studying, Groupwork", Management</t>
  </si>
  <si>
    <t>A large teal banner hangs against a dark background. The words "LINCOLN VIBRANT COMMUNITY" are printed in white capital letters across the top of the banner. Below that is “Claremont Lincoln University” in smaller, lighter gray text. A series of small, bright white lights are strung along the top edge of the banner.</t>
  </si>
  <si>
    <t>A man with gray hair and glasses wearing a light blue tie and a green lanyard is seated at a table in a room filled with other people. He has a slight smile on his face and appears to be looking directly at the camera. Behind him, blurred figures of other attendees are visible, some partially obscured by others. The background is a gray wall with what looks like a window or doorway.</t>
  </si>
  <si>
    <t>A woman with light blonde hair and wearing a gray and white plaid blazer is seated at a table. She has her hand raised to her chin in thought, and wears a silver necklace with a pendant. Her expression appears serious or contemplative. To her left, another person’s shoulder is visible, partially obscured by the chair. A blurred figure of another person is seen on her right side. Behind them is a large window with vertical lines suggesting glass panels, reflecting light. The background is dark and out of focus.</t>
  </si>
  <si>
    <t>A woman with short, reddish-brown hair and glasses wearing a light purple blazer over a white shirt is seated at a table. She’s gesturing with her hands while looking directly at the camera. Behind her are three other people: a man with dark hair on the left, a woman with blonde hair in the center, and another woman with long brown hair on the right. A projector screen displays a white image with the word “Water” partially visible. There is a small cup of water and a pen resting on the table in front of her. The background appears to be an office setting with large windows.</t>
  </si>
  <si>
    <t>A man with short dark hair and glasses is holding a microphone and speaking into it. Behind him, overlaid on the screen, is a larger image of a smiling woman wearing glasses and a light-colored blazer. The background appears to be a stage or event setting with a white backdrop and what looks like a blue curtain partially visible at the bottom.</t>
  </si>
  <si>
    <t>A woman in a black suit and glasses sits at a table with several other people. She is gesturing with her right hand while speaking, and a green lanyard hangs around her neck. A man’s shoulder is visible on the left side of the frame, looking towards her. There are drinks and small dishes on the table, including a purple container and a yellow water bottle. In the background, other people are seated at various tables, some talking or listening. The overall setting appears to be an office or conference room.</t>
  </si>
  <si>
    <t>A woman in glasses and a dark blazer with a green lanyard is speaking intently at a table filled with laptops and drinks. She gestures with her right hand while looking towards someone on her left. Several other people are seated around the table, partially visible in the background, wearing casual clothing. A man’s face is partially visible in the foreground, leaning forward slightly. There are cups and small containers of food on the table. The overall setting appears to be a conference or meeting room.</t>
  </si>
  <si>
    <t>Two women are seated at a table with a large window behind them. One woman is holding up a white piece of paper with the words "Demographic Population Growth Decline &amp; Change" written on it in black marker. The other woman is looking towards the camera and gesturing with her hand. Both women appear to be wearing casual clothing, and the background through the window shows a city skyline.</t>
  </si>
  <si>
    <t>A Black woman in a graduation gown and cap is standing at a podium delivering a speech. She wears a floral lei around her neck. Behind her are two large green banners displaying “Master of Arts Social Impact” on one and “Master of Arts Sustainability Leadership” on the other, both with the university logo – a globe with the words "Founded 2011" - in the center. To her left is another graduate wearing a cap and gown, partially visible. A man in a military uniform stands to her right at the podium. The background is dark blue with some blurred lights.</t>
  </si>
  <si>
    <t>A woman in a black graduation gown and cap is receiving a diploma from a woman in a similar gown and cap. Behind them are other graduates wearing gowns and caps, and a banner reading “Creighton University Master of Public Administration.” A blurred image of another person is visible in the background. The scene appears to be an outdoor graduation ceremony with a bright light source illuminating the subjects.</t>
  </si>
  <si>
    <t>A large stage is set up with a band performing in front of it. The band consists of several musicians playing instruments like trumpets and drums. Behind the band are American flags and decorative elements including gold streamers hanging from the ceiling. In the foreground, there's an audience seated in rows of chairs, with some people visible in the back. A man wearing a hat is partially seen on the left side of the frame, and another person is raising their hand in the right. The lighting appears to be dim, creating a dark atmosphere.</t>
  </si>
  <si>
    <t>www.clarkson.edu</t>
  </si>
  <si>
    <t>An aerial view of a college campus under a partly cloudy blue sky. The campus is surrounded by dense green trees and open grassy areas. Several buildings are visible, including dormitories with reddish roofs, a central academic building with a prominent red roof, and other smaller structures. Roads circle the campus, with cars parked along them. A body of water can be seen in the distance on the left side of the image.</t>
  </si>
  <si>
    <t>A large, two-story brick house with a red metal roof and green trim is centrally located in the frame. A covered porch extends across the front of the house. Two tall pine trees stand on either side of the building. A paved pathway leads from the bottom right corner towards the house. Lush green grass covers the ground in front of the house, and several smaller trees are scattered around the lawn. An American flag is visible hanging from a pole near the edge of the frame. The sky above is overcast with gray clouds.</t>
  </si>
  <si>
    <t>A wide-angle shot captures an outdoor courtyard area at a college campus. A brick pathway winds through a landscaped garden featuring several small trees and shrubs. There are benches scattered throughout the space. To the left, a dark metal lamppost with a banner displaying "105" is visible. In the background, two buildings are partially obscured by trees – one appears to be made of red brick and has many windows, while the other is a gray building with a flat roof. The grass surrounding the courtyard is green and well-maintained.</t>
  </si>
  <si>
    <t>A brick building with large windows is visible in the background. A triangular shade structure with green and tan fabric covers a patio area where several young men are seated at a wooden table. They appear to be using laptops. There are additional chairs scattered around the perimeter of the patio. The ground is paved with reddish-brown bricks.</t>
  </si>
  <si>
    <t>A group of young women are sitting on a large rock in a grassy area under trees. One woman is holding up a smartphone and appears to be taking a picture of another woman who is seated next to her. All of the women are wearing sweatshirts with the logo "Clarkson" visible. The background includes a building, trees, and sunlight filtering through the leaves.</t>
  </si>
  <si>
    <t>A man wearing a dark yellow and black mountain bike jersey with “PRERIOT” and “CLARKSON Mountain Bike Club” printed on it is riding a bicycle through a dense forest. He’s wearing a helmet, goggles, and gloves. The background consists of many trees with green leaves, creating a blurred effect due to the motion of the cyclist. The lighting appears dim, suggesting an overcast day or shaded area within the woods.</t>
  </si>
  <si>
    <t>A large lecture hall filled with students seated in rows facing a projector screen. A professor stands at a lectern near the front of the room, gesturing towards the screen. The projector displays an image of a man and some whiteboards with equations and diagrams on them. Many students are using laptops or taking notes. Some students are looking down at their phones. The walls are gray, and there is a whiteboard visible on the wall to the left of the screen.</t>
  </si>
  <si>
    <t>A man in a red shirt and jeans stands with his arm raised, creating a bright blue arc of light that extends from his hand. He is positioned in front of a classroom filled with students seated at tables covered with laptops. A whiteboard behind him displays equations and diagrams. To the left of the frame, a student is looking down at a device on their desk. The room has dark wood paneling and fluorescent lighting. An exit sign is visible on the wall to the left. A gray cart sits in the background.</t>
  </si>
  <si>
    <t>A young woman with curly brown hair and glasses is leaning over a microscope in a laboratory setting. She’s wearing a white lab coat and blue gloves. Her head is tilted down, focused on the eyepiece of the microscope. Behind her, partially visible through a window, another person is working at a similar lab bench. The lab benches are gray with blue cabinets. There's equipment mounted on the wall behind her, including what appears to be tubing or pipes.</t>
  </si>
  <si>
    <t>The image depicts an interior workshop space with several students gathered around tables. A large banner promoting “Design Build Fly” is prominently displayed on the right wall. The banner features a photograph of a group of students and the Clarkson University logo. Several pieces of equipment, including a 3D printer, workbench, and stools, are visible in the background. There’s also a small white bucket on the floor near the banner. The lighting appears to be primarily from overhead fluorescent lights.</t>
  </si>
  <si>
    <t>Two young men are standing at a large wooden workbench, examining a partially constructed white airplane wing. One man is pointing towards the wing while the other appears to be adjusting something on it. Tools like a red hammer and pliers are scattered across the workbench along with various mechanical parts and a small, round object possibly representing an engine component. Behind them is a cluttered workshop filled with industrial equipment including a large television mounted on the wall, shelving units, toolboxes, and overhead lighting fixtures. A ventilation fan is visible in the background.</t>
  </si>
  <si>
    <t>A wide aerial shot depicts a town nestled along a river. The river is dark and turbulent with visible rapids near an island in the center. Buildings are scattered throughout the town, including a large building with a pitched roof and multiple windows. A bridge spans the river, connecting the town to land on the opposite bank. Trees line the banks of the river and extend into the distance. The sky is light blue with some clouds. A road runs along the edge of the town near the water’s edge.</t>
  </si>
  <si>
    <t>A young man in a green graduation gown and cap stands next to a bronze statue of a knight. He is smiling and looking at the camera. A woman stands beside him, also smiling, with her arm around his shoulder. The statue is on a reddish-brown stone base. Behind them is a bright blue sky with scattered white clouds. In the background, there's a street with a few cars and utility poles.</t>
  </si>
  <si>
    <t>A young woman with long brown hair is taking a photograph with a DSLR camera. Behind her stand six graduates in green graduation gowns and white shirts. The graduates are arranged in a line from left to right, wearing gold cords around their necks. A tree with pink blossoms forms the backdrop behind them. The school logo "HOP" is visible on the sleeves of one graduate’s gown.</t>
  </si>
  <si>
    <t>00:00:03.58</t>
  </si>
  <si>
    <t>Two young men are shown in mid-air, both raising their arms upwards with open palms. They are wearing dark green graduation gowns with gold stripes on the sleeves and a small emblem on the left breast. A black mortarboard hat is flying upward behind them against a bright blue sky. Below the figures, there’s a blurred view of trees and foliage.</t>
  </si>
  <si>
    <t>www.clarksoncollege.edu</t>
  </si>
  <si>
    <t>00:00:01.63</t>
  </si>
  <si>
    <t>A woman with long brown hair and a black backpack walks into a brightly lit office space. She is wearing jeans and a gray shirt. Behind a glass partition, several students are seated at desks, working on laptops. A student in a light blue top stands behind a counter, looking towards the camera. The office has large windows letting in natural light, and a view of trees outside. The floor is covered with gray tiles.</t>
  </si>
  <si>
    <t>The image depicts a brightly lit medical simulation lab. Several students are gathered around a large table with laptops and supplies. A patient simulator bed is visible in the background, occupied by a student undergoing training. Another student is positioned near the bed, assisting. A faculty member stands at the right of the table, gesturing while speaking to the group. The walls are white with a bulletin board displaying medical equipment and posters. Large windows offer a view of trees and greenery outside. The floor is gray tile.</t>
  </si>
  <si>
    <t>A patient mannequin lies on an examination table under bright surgical lighting. Three healthcare professionals – a woman in a white lab coat and a man in a dark blue scrub top, and another woman in a dark blue scrub top – are gathered around the mannequin. The woman in the white coat is looking down at the mannequin’s face while the other two are assisting with procedures. A medical equipment cabinet is visible on the right side of the frame, and a IV pole stands to the left. The background includes a wall with a red paneling and a window showing greenery outside.</t>
  </si>
  <si>
    <t>Three women are gathered around a patient mannequin lying on a white examination table. One woman in a white lab coat is kneeling beside the mannequin, looking at it and gesturing with her hands. Another woman in a dark blue uniform is examining the mannequin’s wrist. A third woman, also in a dark blue uniform, stands to the right, observing the scene. In the background, blurred figures of two men are visible, one holding a phone. Large windows provide ample natural light, and the setting appears to be a medical training facility with a view of trees and buildings outside.</t>
  </si>
  <si>
    <t>Two women are standing near a large window. The woman on the right is wearing a black blazer and has her hair pulled back. She’s gesturing with her hand while looking at the other woman, who is wearing a camouflage shirt and holding a pen in her hand. A reflection of the first woman can be seen in the glass behind them. Outside the window, there's a blurred view of a cityscape with trees and buildings. The background is dark, suggesting low lighting.</t>
  </si>
  <si>
    <t>A woman in a black blazer and dark hair stands at a table with several students seated around it. She is gesturing with her right hand upwards as she speaks. Students are looking towards her, some taking notes on laptops. A window behind them reveals a blurred cityscape with trees and buildings. One student has a coffee cup on their desk.</t>
  </si>
  <si>
    <t>Three people are standing side-by-side in an office setting. A woman on the left is wearing a gray sweatshirt with “Clarkson College” printed on it and a stethoscope around her neck, smiling at the camera. Behind her is a man with short hair wearing a dark blue polo shirt with a stethoscope draped over his shoulders, also smiling. To the right of him is another woman in a similar dark blue polo shirt with a stethoscope, she’s also smiling. In the background, there's a blurred view of an office building and some greenery outside a large window. A computer monitor is visible on the left side of the frame.</t>
  </si>
  <si>
    <t>00:00:02.45</t>
  </si>
  <si>
    <t>A close-up shot focuses on a patient mannequin lying in a hospital bed. A nurse in a red vest and blue shirt is leaning over the patient, holding up her hand as if taking a pulse. Another nurse in a white coat stands behind the patient, looking at a tablet device held by a third person’s arm. The background shows parts of a medical room with equipment like an overhead light and IV poles.</t>
  </si>
  <si>
    <t>00:00:02.38</t>
  </si>
  <si>
    <t>A man in a black surgical gown and mask is positioned over a patient mannequin covered in a blue sheet. The mannequin has a realistic head and torso. Behind him are two medical students wearing masks and lab coats, one red and one white. A large operating light shines down on the scene. To the left of the mannequin is a complex piece of medical equipment with multiple screens and knobs. Large windows provide natural light to the room, reflecting onto the floor.</t>
  </si>
  <si>
    <t>A young man with short blonde hair and glasses is smiling at the camera. He’s wearing a dark blue sweatshirt with “CLARKSON COLLEGE” printed in white on the front in an arched design. His arms are crossed, and he's standing in front of a large window showing greenery – trees and foliage – blurred out of focus behind him. The background is mostly black.</t>
  </si>
  <si>
    <t>A young woman with dark curly hair and a warm smile is centered in the frame. She’s wearing a navy blue sweatshirt that reads “CLARKSON COLLEGE” in white lettering across the chest. Her hands are clasped in front of her, palms facing outwards. Behind her is a large window showing a blurred outdoor scene with trees and foliage. To the left of the woman is a portion of what appears to be an office space with equipment visible. The overall lighting is bright and slightly warm-toned.</t>
  </si>
  <si>
    <t>A young woman with light brown hair and glasses smiles directly at the camera. She is wearing a dark gray surgical scrub top with the “Claremont College” logo on it. The background features large windows showing a blurred outdoor scene, likely trees and sky. To the left of the woman, partially visible, are medical equipment and instruments.</t>
  </si>
  <si>
    <t>A young man with long, wavy brown hair and a slight smile is centered in the frame. He’s wearing a dark green polo shirt with the Clarkson College logo prominently displayed on the chest. His arms are crossed loosely at his waist. Behind him is a large window showing a blurred view of lush greenery – trees and foliage – and a building facade with vertical windows. The background is predominantly dark, creating contrast with the man and the Clarkson College logo.</t>
  </si>
  <si>
    <t>A young woman with dark hair pulled up into a bun and wearing glasses is smiling at the camera. She’s wearing a gray sweatshirt with the Clarkson College logo prominently displayed on the front. The background consists of blurred greenery through large windows, suggesting an outdoor setting or view from inside a building.</t>
  </si>
  <si>
    <t>00:00:00.75</t>
  </si>
  <si>
    <t>A young Asian woman with long dark hair is smiling slightly at the camera. She’s wearing a gray polo shirt with “Jackson College” printed on it and a small patch on the sleeve. Her arms are crossed in front of her, and she appears to be standing near a window with a blurred cityscape visible beyond. To the left of the woman is a wooden rack holding various tools or instruments. The background is mostly dark, emphasizing the woman and the immediate surroundings.</t>
  </si>
  <si>
    <t>00:00:03.38</t>
  </si>
  <si>
    <t>A group of six people are posed in front of a large window with an outdoor view. They are all wearing dark gray shirts with “Clarkson College” printed on them. From left to right, there is a man with light brown hair and a blue shirt, a woman with glasses smiling, a young woman with long black hair, a young woman with dark hair and a smile, a man with short blonde hair and a white shirt, and a young Asian woman smiling. The background shows trees and greenery through the window.</t>
  </si>
  <si>
    <t>www.clayton.edu</t>
  </si>
  <si>
    <t>A large sign displaying “Clayton State University” in white lettering against an orange and blue background is prominently featured. The university’s logo, a stylized swirl, is positioned above the name. To the left of the sign is a portion of a brick building with several windows. A blurred landscape of trees and sky fills the background.</t>
  </si>
  <si>
    <t>A young Asian man with dark hair and light eyes is looking upwards towards the top right corner of the frame. He’s wearing a pale blue button-down shirt. The background is a white wall, partially obscured by darkness. A small portion of a computer screen is visible in the lower right corner of the image, but it's mostly black.</t>
  </si>
  <si>
    <t>A man in a white shirt and dark pants is turned slightly away from the camera, looking off to the right. He has short black hair and appears to be speaking or gesturing with his hand. Behind him are several other people sitting in chairs facing forward, partially obscured by shadows. A window with bright light streams through it on the right side of the frame. The overall lighting is dim, with a focus on the man in the foreground.</t>
  </si>
  <si>
    <t>A man wearing a white lab coat and surgical mask with glasses is partially visible in the left side of the frame, looking towards a woman. The woman is wearing a light blue surgical cap, a teal surgical mask, and safety glasses. She is positioned in front of a large, gray medical device. A dark shadow fills most of the background, obscuring details beyond the immediate subjects.</t>
  </si>
  <si>
    <t>A man in a white lab coat and mask is pointing at an X-ray machine while assisting a woman wearing a blue surgical cap and mask. The woman is positioned in front of the machine, presumably undergoing an X-ray examination. A yellow "Caution - X-Ray Radiation" sign is prominently displayed on the side of the machine. The background appears to be a clinical room with beige walls and some medical equipment visible out of focus.</t>
  </si>
  <si>
    <t>Two young women are shown in close-up, with one wearing a dark headset and looking intently at a screen. The other woman is positioned behind her, holding a blue pen and seemingly adjusting something on the screen with it. Both have focused expressions. A silver light fixture is visible above them, casting a bright glow on their faces and the screen. The background is dark and out of focus, suggesting an indoor setting.</t>
  </si>
  <si>
    <t>A dark silhouette of a person’s face is framed by the lens of a large professional video camera. The person's hair is curly and appears dark. The camera lens is prominently displayed with “4K” printed on it. Behind the subject, there is a blurred background of trees and foliage in muted greens and browns. The overall lighting is dim, creating a shadowy effect.</t>
  </si>
  <si>
    <t>A soccer player in black shorts and a dark shirt is kicking a white soccer ball upwards with his right leg. The grass is green and slightly wet. Behind him is a large banner that reads "CLAYTON STATE LAKER SOCCER" followed by “PBC CHAMPIONSHIP, PBC TOURNAMENT CHAMPIONSHIP, NCAA TOURNAEMENT” and the words “W-0, 0” in white letters. A black net stretches across the field behind the player.</t>
  </si>
  <si>
    <t>A goalkeeper in dark blue shorts and a black jersey with white lettering is diving to his left, attempting to block a soccer ball that is just above his hands. The goalkeeper’s legs are extended forward as he reaches for the ball. Behind him is a large, faded sign reading “Layton Soccer” in white letters on a gray background. Below the sign is a patch of brown grass and a white goal post.</t>
  </si>
  <si>
    <t>Two young women are seated at a round table covered with an orange tablecloth. They are both wearing purple t-shirts that read “LAKER” in white lettering. One woman is making a peace sign with her left hand and smiling broadly. The other is also smiling, holding up her right index finger in a similar gesture. Behind them, blurred figures of several other people wearing the same purple shirts are seated at more tables. In the background, there’s a dimly lit gymnasium with rows of seats visible.</t>
  </si>
  <si>
    <t>A group of graduates in blue gowns and caps are gathered together indoors. A young woman with dark hair is prominently featured, holding a document and raising her hands in celebration. Several other graduates are clapping, some wearing hats, and one man in a black robe stands near the front. There’s a large window behind them with a bright light illuminating the space. The background appears to be an architectural interior with columns and a decorative crown-like structure above the window.</t>
  </si>
  <si>
    <t>A large, orange dinosaur mascot wearing a blue hat and Clayton State Lakers jersey is prominently featured in the foreground. The mascot has its arms raised enthusiastically. Behind it is a basketball court with bleachers filled with people. Above the court are hanging banners and lights. A small group of people stands near a table on the left side of the image, and there's a blue curtain visible on the right.</t>
  </si>
  <si>
    <t>Two women in black graduation gowns and yellow mortarboards are smiling broadly at the camera. One woman is gesturing with her hand while looking directly at the viewer. The other woman has a joyful expression on her face. Behind them, blurred figures of other graduates wearing similar attire can be seen, along with a blue wall and what appears to be a banner or sign in the background.</t>
  </si>
  <si>
    <t>00:00:01.65</t>
  </si>
  <si>
    <t>A Black man in a dark robe and mortarboard with gold trim is smiling at a young Asian woman who is holding up a diploma. She is wearing a light-colored graduation cap and gown with a blue and orange cord around her neck, featuring pins. Behind them is a banner that reads “Clifton Hall University” in large letters, partially obscured by darkness. The background is a deep blue color.</t>
  </si>
  <si>
    <t>www.cleary.edu</t>
  </si>
  <si>
    <t>A tall, white water tower with “Cleary University” prominently displayed in blue lettering dominates the upper portion of the image. Below the tower is a smaller “CT” logo also in blue. The tower stands on a dark blue base and has an antenna at its top.  Below the tower is a view of a suburban town with buildings, roads, trees, and cars. A large building with a red sign is visible on the left side of the frame. The sky above is overcast with gray clouds.</t>
  </si>
  <si>
    <t>An aerial shot of a baseball field with a dark brown infield and perimeter fencing. The field is surrounded by green grass and stands within a large, octagonal enclosure. A blue scoreboard displays “LBSU” in white lettering. To the left of the field is a concession stand with signage for “The Beach Store.” In the background, there’s a water tower topped with a spherical globe, buildings, roads, trees, and a cloudy sky.</t>
  </si>
  <si>
    <t>A blurred figure wearing a hat and dark jacket is partially visible in the foreground, looking down at something held in their hands. Behind them is a large circular logo for Cleary University featuring the university’s seal with a stylized anchor and the words “Cleary University founded 1883” in white text against a red background. The background behind the logo appears to be a dark blue wall, and a portion of a window with blinds can be seen on the right side of the image.</t>
  </si>
  <si>
    <t>A woman with blonde hair and wearing a black top stands at a table addressing a group of women seated around it. She is holding up a document and gesturing slightly. Several women are facing her, some looking directly at her, while others have their backs to the camera. They are wearing various colored tops and jackets. Behind the speaker is a dark gray wall with artwork hanging on it – three framed pieces depicting abstract landscapes and colors. A small podium stands in the background. The lighting appears to be focused on the group, creating a darker backdrop.</t>
  </si>
  <si>
    <t>A Black woman with dark curly hair and glasses is speaking into a laptop, which is open and displaying a red screen. She wears a blue and white floral patterned shirt and has a lanyard around her neck. A man’s shoulder and part of his head are visible on the left side of the frame, leaning over the table. Behind the woman is a monitor, a black printer, a coffee cup, and a small woven basket. The background is a plain light gray wall with a white outlet and electrical panel.</t>
  </si>
  <si>
    <t>A person’s hands are shown using a tablet displaying a webpage with text and blue icons. The screen is illuminated, showing a list of items. Behind the person holding the tablet, blurred figures of two other people wearing blue and red shirts are visible. A desk with papers can be seen in the foreground.</t>
  </si>
  <si>
    <t>A group of four young adults are gathered around a ping pong table in a brightly lit hallway with large windows. A man in a red shirt is mid-swing while hitting a ball on the table. Behind him, another man wearing a black and white hoodie stands watching. To his left, a woman in a maroon sweater and jeans is looking towards the table. Two other men are standing near a wall to the left of the table, one wearing a baseball cap and the other with his back to the camera. A blue flag hangs on a pole beside one of the men. The ping pong table is dark blue with white lines. There’s a cardboard box sitting on the floor in front of the table. The hallway has gray walls and large windows offering a view of trees outside.</t>
  </si>
  <si>
    <t>Two women are sitting side-by-side at a table. One woman has blonde hair and is wearing a white blazer over a light pink shirt. She’s looking towards the screen with a smile. The other woman has dark brown hair, pulled back from her face, and is wearing a white blouse. Her hand is raised to her head as she smiles. A laptop displaying a leopard-print pattern is open in front of them on the table. Behind the women are two framed photographs: one shows a woman in a red dress with a blurred background, and another shows a group of three smiling women. The background is dark and out of focus.</t>
  </si>
  <si>
    <t>Three young adults are seated around a dark brown table playing cards. One woman is in the center, smiling and holding up a hand with several playing cards visible. Another woman sits beside her, partially obscured, looking towards the first woman. A third person is sitting to the left of the first woman, their hair visible and facing away from the camera. Several playing cards are scattered across the table. In the background, a light-colored sofa with pillows is visible, and a blue object (possibly a wastebasket) can be seen in the upper right corner.</t>
  </si>
  <si>
    <t>A young woman with blonde hair pulled back in a bun sits on a dark gray couch, smiling at another person who is partially visible leaning forward from behind her. A girl with long dark hair and wearing a gray hoodie is sitting on the floor near the couch, looking up at the woman. A pink blanket is draped over the arm of the couch. To the right of the couch, a window allows light to stream in, illuminating a small portion of the room. A coffee table sits in front of the couch, displaying a can of Red Bull and other items.</t>
  </si>
  <si>
    <t>A man in a dark blue police uniform with gold accents and badges is smiling at the camera. He has short, bald hair and wears glasses. Behind him is a wall painted a light blue color, with several monitors visible on desks and along the walls. Some of the screens display text and graphics. A small plaque is mounted on the wall to his right.</t>
  </si>
  <si>
    <t>A large, plush bulldog mascot wearing a blue and red jersey with “Clems” on it is in the foreground, raising its arms excitedly. Behind the mascot are several young women, mostly students, jumping up and down, cheering, and waving signs that appear to have the university’s logo on them. They are dressed in casual clothing – jackets, jeans, and sweaters – and some carry backpacks. The background shows a stadium bleacher area with metal supports and a dark ceiling.</t>
  </si>
  <si>
    <t>A pitcher pitching from a baseball mound.</t>
  </si>
  <si>
    <t>A large, plush mascot resembling a bear stands prominently in the foreground, wearing a blue jacket with red and white stripes. Several young women are positioned behind him on tiered seating, raising their hands in excitement and waving signs that read “EU” and “FREEDOM.” One woman is holding up a sign while another appears to be pointing excitedly. The background shows a dark interior space with metal beams overhead and red stairs leading upwards. A red ribbon is visible near the bottom of the frame.</t>
  </si>
  <si>
    <t>A group of young men are gathered in a circle on a hardwood basketball court. They are wearing athletic uniforms – dark blue jerseys with “Clear” and numbers on them, and darker shorts. A man in a red undershirt and red jacket is standing in the center of the circle, gesturing as he speaks to the players. The background shows bleachers and other basketball equipment, all bathed in warm lighting.</t>
  </si>
  <si>
    <t>A large black corkboard dominates the frame, set against a tan wall. The board is filled with various papers and photos. At the top left is a photograph of a young girl in a graduation cap. To the right of that is a Cougar University logo on a red banner, followed by printed text reading “Mission” and “Purpose.” Below this are three small photographs of children dressed in blue shirts. A colorful drawing of a sandwich with fish is pinned to the lower left corner. On the right side of the board is a handwritten card featuring a child’s handprint art depicting a strawberry, accompanied by the words "I love you Berry much!" and “Love, Z&amp;E.” At the very bottom is a small photo of two people holding hands with a sandwich in front of them.</t>
  </si>
  <si>
    <t>Student life, Atmosphere</t>
  </si>
  <si>
    <t>A man with dark hair and a light complexion is sitting at a wooden desk, looking towards a computer screen. He’s wearing a gray and white checkered button-down shirt. Behind him on the wall is a corkboard covered in photos, school memorabilia (including a “Cougar” logo), papers, and a colorful drawing of a strawberry with the words "I love you best Berry Best!" written underneath it. The computer screen glows brightly, illuminating his hands as he types on the keyboard. A small lamp sits to the left of the monitor. To the right of the desk is a partially visible curtain and a glimpse of another room.</t>
  </si>
  <si>
    <t>A close-up photograph showcases a diploma from Cleary University. The diploma is predominantly white with gold lettering and seals. It reads "Cleary University" at the top in a stylized font. Below this, it states “Fahad Tanvir Qureshi” as the recipient’s name, followed by “Master of Business Administration” indicating the degree earned.  The bottom portion of the diploma includes a seal with an emblem and text that mentions graduation date and honors. A small, partially visible signature is located on the right side of the document. The diploma is positioned against a dark background, highlighting its details.</t>
  </si>
  <si>
    <t>Value, Brand mark</t>
  </si>
  <si>
    <t>A man with dark skin and a full beard wearing a black baseball cap and gray t-shirt is mid-swing while holding a golf club. He’s turned slightly towards the camera, smiling broadly. Behind him is a green grassy field leading to trees under a partly cloudy blue sky. The image has a bright, sunny feel.</t>
  </si>
  <si>
    <t>www.cnm.edu</t>
  </si>
  <si>
    <t>A wide-angle shot of a university campus under a bright blue sky with scattered clouds. A large brick building labeled “Mix Square Hall” is on the left side of the frame. To its right, a multi-story parking garage with “SSC” signage is visible. In the distance, another building with a flat roof and windows extends across the landscape. A pedestrian walkway with geometric metal structures cuts through the campus area, leading towards the buildings. There are sidewalks and roads with cars parked along them. The ground appears to be paved with concrete and brick.</t>
  </si>
  <si>
    <t>The image depicts an aerial view of a multi-building campus complex. The buildings are primarily constructed from light brown stone and feature large windows. A prominent sign reading “MJU” is visible on one building. There’s a curved, pink pathway leading towards the buildings, flanked by landscaping with low shrubs and desert vegetation. In the distance, other buildings of varying heights and colors can be seen under a cloudy sky.</t>
  </si>
  <si>
    <t>A wide shot of a college campus under a partly cloudy blue sky. A large, modern building with a glass facade and “RB” signage is centrally located.  Brick buildings flank either side of the central structure. A paved walkway leads through a small green area filled with trees and shrubs. In the background, a range of mountains is visible beneath the clouds.</t>
  </si>
  <si>
    <t>A large, illuminated sign reading “CNM” in bold letters is prominently displayed in front of a multi-story building. The building has a brick facade with red accents and several windows. A covered walkway extends from the building, leading to a small blue structure. Trees are visible on either side of the building, and there’s a paved area with landscaping in the foreground. The sky is bright blue with some clouds.</t>
  </si>
  <si>
    <t>00:00:05.91</t>
  </si>
  <si>
    <t>A light-colored building with a flat roof and “SV1” signage is centrally featured. The building has a modern design with large windows and a covered entryway featuring columns painted in pink and blue. A paved walkway surrounds the building, leading to a parking lot visible in the foreground. Beyond the main building are several other buildings of similar style, including one with a green roof. Trees line the horizon under a cloudy sky.</t>
  </si>
  <si>
    <t>www.cnu.edu</t>
  </si>
  <si>
    <t>A wide-angle aerial shot showcases a university campus under a cloudy sky. Two prominent buildings dominate the frame: one is a tall, white tower with multiple levels and arched windows, and another is a larger, red brick building topped with a golden dome. Both buildings have flat roofs covered in dark shingles. A sprawling lawn connects the two structures, and other buildings of varying sizes are visible in the background, also constructed primarily from red brick. Trees line the horizon, creating a green backdrop against the sky. The overall impression is one of a stately and established academic institution.</t>
  </si>
  <si>
    <t>A brightly lit laboratory filled with scientific equipment. A woman in a light pink shirt and glasses is working at a long dark wooden table, using a pipette. Two men are standing behind her, observing and assisting with experiments on the same table, which has various beakers, test tubes, and other lab supplies. The walls are painted a muted gray, and large windows with blinds are visible in the background. A stainless steel fume hood is located to the right of the scene, and shelves filled with glassware line the left wall.</t>
  </si>
  <si>
    <t>A man in a dark suit and tie is smiling at a young woman who is laughing while looking towards him. A third woman, wearing a light gray sweater, stands slightly behind them, also smiling faintly. The background shows a brick building with windows and architectural details, partially obscured by darkness. The lighting appears to be natural daylight.</t>
  </si>
  <si>
    <t>Three young adults are gathered around a table in a dimly lit room. One woman is pointing at a laptop screen while smiling and gesturing towards it. Another woman, wearing a head-mounted electroencephalography (EEG) device, is looking at the laptop with a slightly concerned expression. A third woman, partially visible on the right side of the frame, is wearing a gray sweater and observing the scene. The table is covered in equipment including a computer, wires, and a white box connected to the EEG headset. Behind them is a window with blue light streaming through, and a dark hallway can be seen beyond it.</t>
  </si>
  <si>
    <t>A large group of people are gathered on a bleacher section overlooking a football field at night. Many individuals are raising their arms in excitement and cheering. Some wear blue and pink foam hands and flags. Several people are wearing sweatshirts with “Creanotes” printed on them, along with the word “BEARS”. A few individuals are holding pom-poms. The background shows a brick building and a dark football field.</t>
  </si>
  <si>
    <t>A young woman in a blue and white uniform is kneeling low with her left leg extended forward, holding a hockey stick and appearing to pass or shoot the puck. She’s wearing blue socks and sneakers. Behind her are several other female athletes in similar uniforms, some running and one standing near the goal. In the background, there's a large crowd seated on tiered bleachers under trees and a brick building. The field is covered in green grass.</t>
  </si>
  <si>
    <t>A young woman with dark hair pulled back in a ponytail stands at a large white table. She is wearing a gray sweatshirt with a university logo (CALU) on it and a blue collared shirt underneath. She’s looking down at her phone, seemingly reading or typing. To her left is a dark wooden cabinet containing a printer and a computer monitor displaying a pink graph. Behind the woman are tall, white metal shelving units filled with green plastic containers of various sizes. A small, round container sits on the table in front of her. The background is dimly lit, suggesting a laboratory or workshop setting.</t>
  </si>
  <si>
    <t>A man with light skin and reddish-brown hair wearing a green shirt is leaning over a tablet computer. He’s looking at the screen intently and has his right hand resting on it. A small, black robot sits on a table in front of him, connected to various cables and power sources. There are boxes labeled “AWS” and “SAP” behind the robot. The background is dark, with some reflections suggesting lights are present. A red logo (“R”) is visible near the bottom left corner of the image. He is wearing a watch on his left wrist.</t>
  </si>
  <si>
    <t>An aerial view of a large football field with marching band members in formation. The band is arranged in a grid pattern across the field, marked with yard lines. The field is surrounded by bleachers on three sides and a small building at the far end. Trees and green lawns are visible along the perimeter. A blue track encircles the field. Several white chairs are positioned near the edge of the field. The sky is bright blue with some clouds.</t>
  </si>
  <si>
    <t>A group of young women in matching blue uniforms are posed on a set of stairs leading up to a large brick building. They are raising their hands and arms into the air with expressions of joy. Behind them, a golden trophy is mounted on a black pedestal with a horn-shaped design. The building has white columns and windows, and appears to be made of red brick. The background is dark, suggesting a nighttime setting or a deliberate darkening effect for the image.</t>
  </si>
  <si>
    <t>Intercollegiate athletics, Value</t>
  </si>
  <si>
    <t>Two young adults stand facing forward in front of a large television screen. The woman is wearing a pink shirt with a small logo on it and has her hair pulled back. The man is wearing a green t-shirt with a fraternity emblem (ΦΕ) on it. The television displays a news segment about the Florida State University football team winning the Polk Award for coverage of Deion Sanders’ business empire, including interviews and graphics related to the topic. A dark room surrounds them, with some visible wall texture and what appears to be a desk or table in the foreground.</t>
  </si>
  <si>
    <t>A blurred group of students are seated at rows of Dell computers in a darkened room. Each student is facing their computer screen and appears to be engaged in work. Some have headphones on. A figure wearing a hard hat is partially visible in the background, slightly out of focus. The screens glow with light, illuminating the faces of the students.</t>
  </si>
  <si>
    <t>A young Black man stands at a podium in front of a seated audience. He is wearing a white shirt with a gray vest and white sneakers. Behind him is a large screen displaying the TED logo, an “X” graphic, and the words "TEDxCN." To his left are bookshelves filled with books. The auditorium has red chairs and dark wood paneling on the walls. A small table with a lamp sits to the right of the podium. The background is slightly blurred, suggesting depth of field.</t>
  </si>
  <si>
    <t>A group of four young men are seated around a table in a dining area. One man is holding up a plate with food and gesturing with his hand. He wears a gray sweatshirt with “CNU” on it. Another man, wearing a black Under Armour shirt, is smiling and looking at the man holding the food. A third man has dark hair and is wearing a blue shirt. In the background, two women are seated at another table. The walls are a warm brown color, and there’s a large window in the distance. There are wooden chairs and tables with placemats on them.</t>
  </si>
  <si>
    <t>A group of approximately twelve young adults are performing onstage in a dimly lit theater setting. They are dressed in various casual and semi-formal attire – dresses, sweaters, jeans, and jackets. Several individuals are holding microphones and singing while others stand behind them. A large screen behind the performers displays an image of a city skyline with the words "Fort North" overlaid on it. Stage lighting includes purple spotlights illuminating the front row of singers and general ambient light in the background. The stage floor is dark, and there's a drum set visible to the right side of the frame.</t>
  </si>
  <si>
    <t>A group of ten people are gathered outdoors in front of a brick building with pillars. A man in a dark suit is shaking hands with a woman in a red jacket and black dress. Several students, dressed in business attire, are raising their arms in celebration, one holding a graduation cap. Another student is pointing upwards. The background shows greenery and trees, suggesting a campus setting.</t>
  </si>
  <si>
    <t>A young Black man in a black graduation gown and mortarboard hat is standing outdoors. He’s wearing a gold-trimmed white stole draped over his shoulders and holding his thumb up in a gesture of approval or celebration. Behind him is a brick building with several windows, flanked by neatly trimmed green bushes. The background is slightly blurred and dark, suggesting the photo was taken on an overcast day.</t>
  </si>
  <si>
    <t>A wide-angle aerial shot captures a large gathering of people in front of several buildings on a college campus. A prominent, golden dome structure is visible on the left side of the frame, partially obscured by trees. Below it, a sprawling lawn is filled with seated graduates and attendees. Behind the lawn are multiple brick buildings with various architectural styles, including one with a red roof and another with a lighter colored facade. The sky is overcast with gray clouds. Trees line the horizon, creating a backdrop to the campus scene.</t>
  </si>
  <si>
    <t>A group of graduates in black gowns and mortarboards are walking forward across a stage. A young man with a lei around his neck is smiling brightly at the camera. Several other graduates are visible behind him, wearing similar attire and holding their diplomas. In the background, there's a large brick building with multiple windows and architectural details. The sky appears bright and sunny.</t>
  </si>
  <si>
    <t>A young woman in a black graduation gown and hood receives a diploma from an older man wearing a blue doctoral robe and mortarboard. He is presenting her with a framed certificate. Behind them are several other people in academic robes, including a man in a red robe and a woman holding sheet music. Floral arrangements of blue hydrangeas and white flowers are placed on pedestals to the left and right of the stage. In the background, a brick building can be seen, partially obscured by the dark backdrop. A banner reading "College of Arts &amp; Humanities" is visible on a podium in front of the graduates.</t>
  </si>
  <si>
    <t>www.coastal.edu</t>
  </si>
  <si>
    <t>Three young adults are walking down a paved walkway lined with trees. A building is visible in the background on the left side of the frame. The first person, from left to right, wears a black hoodie and dark pants. The second person is wearing a light gray sweater and shorts. The third person has on a green backpack and blue jeans. Sunlight casts shadows on the walkway behind them.</t>
  </si>
  <si>
    <t>A gray and white patrol boat is moving through choppy blue water. The boat has a dark outboard motor and a black stripe along its hull. A flag reading "Coastal Carolina" is mounted on the bow. Behind the boat, there’s a shoreline with light-colored sand dunes and dense green trees. The sky is overcast and gray. Waves are visible behind the boat as it creates a wake.</t>
  </si>
  <si>
    <t>A young woman with shoulder-length brown hair and wearing safety glasses and a gray sweater is holding a long, thin instrument—possibly a probe or tool—towards the viewer. She’s wearing black gloves on her hands and a silver bracelet. Behind her is a dark laboratory setting filled with various equipment, including computer monitors displaying green text and images, and what appears to be a complex machine with multiple components. The lighting in the lab is predominantly green, casting an eerie glow over the scene.</t>
  </si>
  <si>
    <t>A young man with light-colored hair and fair skin is looking directly at the camera. He’s wearing a black polo shirt and has a backpack on. To his left are the branches of a tree, covered in small leaves. Behind him is a brick wall with a large mural depicting a woman's face, partially obscured by trees and foliage. The background is dark, suggesting an outdoor setting at night or dusk.</t>
  </si>
  <si>
    <t>A large pond dominates the center of the frame, with a fountain in the middle shooting water upwards. A well-maintained grassy path surrounds the pond and leads towards a modern, multi-story building labeled “HTC” on its facade. The building has several windows and appears to be constructed of light-colored brick or stone. Trees line both sides of the pond and the approach to the building, creating a green backdrop. Above the buildings, there are dark storm clouds in the sky with patches of blue visible through them.</t>
  </si>
  <si>
    <t>Four young men are prominently featured in the foreground, all wearing white t-shirts with “COASTAL BASKETBALL” printed on them and sporting white hats. They are raising their arms enthusiastically, shouting and gesturing wildly. Three of the men are wearing sunglasses. Behind them is a large crowd of people, many holding up signs and waving flags, including an American flag. Above the crowd is a scoreboard displaying “HT COASTAL” in large letters. The background is dark, suggesting an indoor arena setting with lighting focused on the court and the cheering fans.</t>
  </si>
  <si>
    <t>A woman with curly blonde hair and glasses stands facing an audience in a room. She is wearing a black blazer over a blue shirt and gesturing with her hands while speaking. Behind her on a projector screen, there’s a bar graph titled “PROJECTED REVENUE GROWTH” showing data for 2025. The graph has bars representing different values, likely financial figures. Two people are partially visible in the foreground: one woman with blonde hair is looking towards the speaker and another man is seated at a table with his back to the camera. The room appears to be an office or lecture hall with gray walls and two white wall-mounted speakers on either side of the projector screen.</t>
  </si>
  <si>
    <t>00:00:02.21</t>
  </si>
  <si>
    <t>A woman with long brown hair and wearing a teal top is looking upwards and slightly smiling. To her right sits a man in a light blue polo shirt, also smiling and looking towards the camera. A third man, dressed in a dark suit and tie, is seated to the right of the laptop, his expression showing a warm smile as he looks at the other two individuals. A black laptop with a red Lenovo logo rests on a wooden table between them. The background appears to be an office space with a white wall and some blurred furniture.</t>
  </si>
  <si>
    <t>www.coastalcarolina.edu</t>
  </si>
  <si>
    <t>The image displays a dark-colored robe with gold accents and tassels hanging down. Above the robe is a circular emblem featuring “Coastal Carolina Community College” in white lettering on a blue background, surrounded by a decorative border. To the left of the robe is a small, rectangular graphic with red and black elements. The overall background is a deep, dark gray or black color.</t>
  </si>
  <si>
    <t>The image displays two photographs side-by-side. On the left is a young woman in a graduation gown and cap, smiling at the camera. To her right is text reading "Student Success." On the right is a young man also in a graduation gown and cap, walking away from the camera with his hand raised in a celebratory gesture. Above the photos is the text “Coastal Carolina Community College” and below it, “Graduates &amp; Scholars.”</t>
  </si>
  <si>
    <t>Student Success</t>
  </si>
  <si>
    <t>Advertisement, Value</t>
  </si>
  <si>
    <t>The image displays three separate photographs arranged in a horizontal row. The left photograph features two men standing next to an ambulance; one man is in a wheelchair and wearing a blue uniform, while the other is wearing a firefighter’s uniform. The center photograph shows a young woman sitting at a desk with textbooks and writing in a notebook. She has red hair and is smiling. The right photograph depicts two young men seated at a table, both looking at papers or assignments. One man wears a gray sweater and a baseball cap, while the other wears a brown hoodie.</t>
  </si>
  <si>
    <t>00:00:07.21</t>
  </si>
  <si>
    <t>Two students are sitting at a table in a classroom setting. One student is wearing a red sweatshirt with “Gold” on it and is holding a book open in front of him. The other student is smiling and holding a bright yellow binder filled with papers. Behind them, there’s a glimpse of a hallway with lockers and a window. A blue border surrounds the image.</t>
  </si>
  <si>
    <t>00:00:11.33</t>
  </si>
  <si>
    <t>A group of approximately ten people are standing in a brightly lit hallway. They are all wearing dark blue surgical scrubs with white accents and logos on their chests. Several individuals are smiling and giving thumbs-up gestures. One woman is crouching down, pointing upwards. A man in the foreground is holding his hands up in a similar gesture. The background shows glimpses of medical equipment and hallways. On the right side of the image, there’s a close-up shot of another person wearing the same scrubs, also giving a thumbs-up.</t>
  </si>
  <si>
    <t>"Teaching, Classroom, Training", Student life</t>
  </si>
  <si>
    <t>00:00:26.67</t>
  </si>
  <si>
    <t>Two young women are standing side-by-side against a brick wall. One is wearing a black shirt with a patterned skirt and a blue backpack. The other is wearing a black hoodie and a white backpack. Both have backpacks on and appear to be facing the camera directly. A blue border surrounds the image.</t>
  </si>
  <si>
    <t>Two young people are playing violins in an ensemble setting. One is wearing a light green t-shirt and has red hair pulled back. They are smiling and appear to be engaged with their music. The other person, partially obscured, is holding a violin and appears to be focused on playing. Behind them are blurred images of other musicians and stage lights, suggesting a performance or rehearsal. A blue border frames the image.</t>
  </si>
  <si>
    <t>A young person with bright red curly hair is leaning over an easel, sketching in a drawing pad. They are wearing a dark gray work shirt and appear focused on their artwork. Behind them, partially visible through a doorway, is another student or staff member. The background suggests a studio setting with various art supplies and tools scattered around. A watermark reading "Creative Commons" is present in the bottom right corner of the image.</t>
  </si>
  <si>
    <t>The image is divided into four panels. The first panel shows a close-up shot of a dark brown vehicle, likely a truck or bus, with visible tires and interior details. The second panel features a person wearing a tan jacket, safety glasses, and gloves operating a welding machine. Sparks are flying from the weld in progress. The third panel displays a blurred image of a metal structure, possibly part of a building or machinery, with bright orange highlights suggesting heat. The fourth panel is a solid blue color.</t>
  </si>
  <si>
    <t>00:00:07.33</t>
  </si>
  <si>
    <t>A person wearing a dark welding helmet and a brown jacket is operating a metal cutting machine. The machine emits bright orange sparks as it cuts through a large piece of metal. Behind the operator is a brick wall, and in the background, there’s a glimpse of a vehicle with taillights. Blue bars frame the image on either side.</t>
  </si>
  <si>
    <t>A young woman wearing a pink shirt and a white baseball cap is operating an oscillating multi-tool on a piece of wood. She’s wearing work pants and a tool belt. Behind her, another man in a green shirt is partially visible, looking at her. The background shows a brick wall with some windows and what appears to be a building exterior. A blue border surrounds the image.</t>
  </si>
  <si>
    <t>00:00:12.67</t>
  </si>
  <si>
    <t>The image depicts an operating room setting. Several medical professionals in blue surgical scrubs are gathered around a surgical table. A surgical light is mounted overhead and focused on the table. Surgical instruments and draped sterile fields surround the area. There’s a large, complex piece of medical equipment positioned to the left of the frame, and a monitor displaying data is visible on the wall behind the team. The room appears clean and brightly lit.</t>
  </si>
  <si>
    <t>00:00:05.66</t>
  </si>
  <si>
    <t>Two young women in white lab coats are smiling and posing for the camera. One woman has brown hair pulled back and is wearing glasses. The other woman has dark hair styled in a bun and is wearing a head covering. Behind them is a large, detailed skeleton model, with its spine clearly visible. In the background, there are blurred figures of students working at lab benches, along with equipment and supplies typical of a science laboratory setting. A blue surgical drape is partially visible on the right side of the image.</t>
  </si>
  <si>
    <t>A woman in a blue shirt and glasses stands at a whiteboard with handwritten notes and equations. Behind her are several students seated at tables, facing away from the camera. One student is looking down, another is leaning forward slightly, and others are turned towards the board. A small orange device sits on one of the tables. The background appears to be a classroom setting with posters on the wall. Blue borders frame the image.</t>
  </si>
  <si>
    <t>00:00:14.00</t>
  </si>
  <si>
    <t>The image is divided into four panels displaying photographs. The first panel shows a group of four young men in a workshop setting, some are seated and others standing near equipment. A man with red hair is sitting on a stool, looking directly at the camera with a smile. The second panel features a young man wearing a black baseball cap and a black shirt, crouching down next to what appears to be audio recording equipment. He’s looking towards the right side of the frame. The third panel shows another young man in a dark hat and shirt, also crouched near audio equipment, with his hands on the controls. A whiteboard is visible behind him with handwritten notes. The fourth panel displays a young man wearing a blue shirt, leaning over a table with what looks like video editing software open on a computer screen.</t>
  </si>
  <si>
    <t>Two men are crouching in front of a large air conditioning unit. One man is wearing a dark t-shirt and jeans, with his arm raised as if posing for a photograph. The other man wears a baseball cap and a blue shirt. Both are smiling. Behind them is the air conditioner, which has several gauges and hoses connected to it. A yellow tool bag sits on the ground near their feet. In the background, partially visible, is a doorway and what appears to be a wall with some pipes. The image is framed by dark blue vertical bars on either side of the photo.</t>
  </si>
  <si>
    <t>www.cofc.edu</t>
  </si>
  <si>
    <t>An aerial view showcases a city skyline nestled along a wide riverbank. The buildings are primarily residential, featuring a mix of architectural styles including Victorian and more modern structures. Lush green trees line the waterfront, creating a border between the buildings and the water. A light haze hangs in the sky above the cityscape, suggesting either early morning or late afternoon lighting. The river itself is dark and reflects some of the ambient light. To the right of the frame, a tall building with a spire rises above the other structures.</t>
  </si>
  <si>
    <t>A large bronze statue of a reclining jaguar dominates the frame, viewed from a low angle. The jaguar is depicted in a relaxed pose, with its head tilted upwards and mouth slightly open. Behind the statue are several palm trees and a building with arched windows and a reddish-brown facade. Strings of lights are visible along the building’s edge. The background is bright and sunny, with some lens flare.</t>
  </si>
  <si>
    <t>Four young men are posing for a photograph outdoors. A large, plush mascot resembling a dog with brown fur and a pink nose is in the center, partially obscuring the faces of three of the students. One student wears a light blue polo shirt and a white baseball cap. Another has glasses and is holding a purple coffee cup. The third student is wearing a red jersey with “CHARLESTON” across the top and “70” below it, along with an Under Armour logo. A fourth student is wearing a white shirt and carrying a backpack. All four are smiling broadly at the camera. Behind them is blurred greenery suggesting trees and foliage.</t>
  </si>
  <si>
    <t>A group of people are gathered outdoors on a paved walkway in front of a large, light-colored building with arched windows and columns. A yellow Boston Dynamics Spot robot is positioned prominently in the foreground, facing the onlookers. Several individuals are looking at the robot, while others are using their smartphones. The people range in age from teenagers to older adults, wearing casual summer clothing including shorts, t-shirts, and backpacks. Trees are visible on either side of the walkway, casting dappled shadows across the scene.</t>
  </si>
  <si>
    <t>Two white sailboats are racing across a body of water under a bright blue sky. The boats have yellow and black markings on their sails and hulls. Sailboat number two has "2" in black, while sailboat number six has “6” in blue and “16” in yellow. Both boats have small figures visible at the helm. In the background, there is a building with a curved roof and a bridge spanning across the water. Trees line the shoreline on the right side of the image. Waves are breaking around the hulls of the sailboats.</t>
  </si>
  <si>
    <t>An aerial shot shows a grassy lawn with a brick pathway cutting diagonally across it. Several students are scattered on the grass and along the path. One student is lying on a white blanket with a small blue bag, while another sits cross-legged on the brick. A third student is sitting upright on the brick, wearing headphones. Another student is reclining on the grass near the pathway, holding a circular object (possibly a frisbee). The overall scene appears to be an outdoor gathering of students on a college campus.</t>
  </si>
  <si>
    <t>The image is an aerial shot of a grassy area with a curved brick pathway. Several people are sitting on blankets and folding chairs spread across the grass along the path. A white picnic table is also present, with individuals seated around it. Trees are visible in the background on either side of the pathway. The ground surrounding the pathway appears to be asphalt or concrete.</t>
  </si>
  <si>
    <t>A large crowd fills an indoor arena with red seats. A group of cheerleaders in black uniforms are performing a dance routine, raising their arms and holding pom-poms. In the foreground, a basketball player is dribbling the ball towards the camera. Above the crowd is a scoreboard displaying game statistics: “0-1” and “TEL 4”. A Coca-Cola Zero Sugar logo is visible on a banner in the background. A large Hendricks Cars.com advertisement is also displayed on the scoreboard.</t>
  </si>
  <si>
    <t>A woman in a camouflage uniform stands with her arms outstretched, holding up a maroon flag emblazoned with the College of Charleston Cougars logo. The flag features a dog graphic and the words "College of Charleston" in white lettering. Behind her is a large military helicopter, its rotors partially turned on. To the right are blue toolboxes and a wall with several air conditioning units. The background is a large industrial hangar space with gray walls and a dark floor.</t>
  </si>
  <si>
    <t>A large, two-story building with a symmetrical facade dominates the frame. The building is painted in shades of pink and light green, featuring white columns supporting an entablature across its front entrance. A flag hangs from a flagpole above the entrance. The building sits on a brick pathway leading to a grassy lawn where several people are walking. Large oak trees with full canopies flank both sides of the path, casting shadows over the scene. The sky is bright blue and clear.</t>
  </si>
  <si>
    <t>www.cofo.edu</t>
  </si>
  <si>
    <t>The image depicts a college campus scene during autumn. A large stone building with Gothic architecture dominates the center of the frame, featuring a prominent steeple and American flag flying above it. Students are walking across a grassy lawn in front of the building. Several trees surrounding the campus display vibrant fall foliage in shades of yellow and orange. The sky is overcast and has a purple hue. Streetlights stand along the edges of the lawn, and a parked car is visible on the right side of the frame.</t>
  </si>
  <si>
    <t>A street sign reading “Opportunity of Christian Ave” is prominently displayed in the upper left corner. A sidewalk runs along a grassy area with trees lining the road. Several students are walking across the street, some carrying backpacks. In the background, there’s a building and a pavilion structure. The sky is blue with scattered clouds.</t>
  </si>
  <si>
    <t>Social responsibility, "University environment, Campus aesthetics"</t>
  </si>
  <si>
    <t>Two banners are hanging from telephone poles against a bright, hazy sky. Each banner is rectangular and features the words "HARD WORK" in white capital letters on a purple background. Below the text is a stylized letter “U” also in white, set within a red border. The image has a slight lens flare effect with light radiating from the right side of the frame.</t>
  </si>
  <si>
    <t>A woman in a brown sweater and jeans stands on a blanket with several students seated around her. The students are wearing casual clothing and appear to be studying. Behind them is a large stone church building with a tall, arched tower. Several trees with vibrant orange leaves surround the scene, suggesting autumn. A few other people can be seen walking in the background.</t>
  </si>
  <si>
    <t>A group of six young women in maroon and white uniforms are jumping upwards, holding large white pom-poms. They are smiling broadly at the camera. Behind them is a blurred background of bare trees with golden autumn leaves. The university logo "CG" is visible on the front of their uniforms.</t>
  </si>
  <si>
    <t>A stage with a grand piano center-stage. A woman in a red dress is singing into a microphone, positioned slightly to the right of the piano. A man sits at the piano on the left side of the image. Behind them are bookshelves lining the back wall illuminated by warm lighting. In front of the stage, there’s an audience seated in rows with their backs mostly facing the camera. The overall color scheme is dark with a focus on red and brown tones.</t>
  </si>
  <si>
    <t>A wide shot depicts a grassy area with a stone memorial structure in the foreground. A bronze statue of three soldiers stands on top of the structure, facing towards the right side of the frame. Two people are standing near the base of the monument; one is a man wearing a maroon shirt and hat, shaking hands with a woman who is wearing a light-colored jacket and has her hair up. Behind them is a green lawn extending into the distance, with trees lining the horizon. A tall communications tower is visible in the far background under a bright blue sky with scattered clouds.</t>
  </si>
  <si>
    <t>A young man in a maroon sweater and khaki pants stands facing an older gentleman wearing a light blue suit with a dark hat adorned with ribbons and medals. A woman in a plaid dress is standing slightly behind them, looking towards the older man. They are all outdoors on a grassy lawn under a bright sky with some clouds. Trees line the background, and a building can be seen faintly in the distance.</t>
  </si>
  <si>
    <t>Student life, "University environment, Campus aesthetics", Social responsibility</t>
  </si>
  <si>
    <t>A large group of students and faculty are gathered in front of the United States Capitol building. They are wearing matching light blue t-shirts with a logo on the chest. Many of them are raising their hands in celebration or waving. The Capitol dome is visible behind them, set against a pale blue sky. A statue of a winged figure is to the left of the group, and trees line the background on either side of the building.</t>
  </si>
  <si>
    <t>A large group of students and faculty are posing for a photograph in front of the United States Capitol building. The students and faculty are wearing light blue shirts with what appears to be the university’s logo on them, and khaki pants. They are standing on a set of steps leading up to a statue of an eagle. Behind them is the iconic white dome of the Capitol building against a bright blue sky. Trees and greenery flank the steps on either side.</t>
  </si>
  <si>
    <t>Two young adults, a man and a woman, are standing side-by-side in a rustic wooden workshop. They both wear dark blue aprons with white lettering. The woman is smiling and gesturing towards a wood-turning lathe on the left, which has a piece of wood being shaped by a tool. A diagram illustrating a process related to woodworking hangs on the wall behind them. To their right, there’s a table holding several bundles of wheat or similar grain stalks. The background is dark wooden walls and a partially visible doorway.</t>
  </si>
  <si>
    <t>A large green tractor with a driver visible inside is positioned in the foreground. Two young adults are walking towards the camera on a paved path behind the tractor. Behind them is a building with a stone facade, featuring large windows and a covered walkway. The building has white columns and decorative turrets. A few bushes and some red flowers are to the left of the building. The sky is light blue with some clouds.</t>
  </si>
  <si>
    <t>Two men in dark graduation gowns are walking forward, holding hands. They are looking down at the ground. Behind them is a basketball hoop with the school’s logo on it. A small child wearing a pink dress stands to the left. Other people in light-colored dresses and skirts can be seen blurred in the background. The lighting appears to be dim and focused on the foreground subjects.</t>
  </si>
  <si>
    <t>00:00:06.47</t>
  </si>
  <si>
    <t>The image depicts an aerial view of a university campus at dusk. In the foreground is an American flag and a sign that reads "HARD WORK U" in maroon lettering on a white background. Behind the sign, a large, light-colored building with a prominent tower dominates the scene. The building is surrounded by trees displaying autumn foliage in shades of red, orange, and yellow. A smaller, older building is visible to the right of the main structure. The sky is a muted purple color, suggesting twilight.</t>
  </si>
  <si>
    <t>"University environment, Campus aesthetics", Social responsibility</t>
  </si>
  <si>
    <t>www.colgate.edu</t>
  </si>
  <si>
    <t>A wide shot captures a sunny outdoor scene featuring a grassy path lined with trees. In the distance, a tall, light-colored building with a prominent dome is visible. Several students are walking along the path, and more buildings can be seen in the background on either side of the walkway. The trees have autumn foliage displaying shades of yellow and orange. The sky is blue with some clouds.</t>
  </si>
  <si>
    <t>A long wooden table dominates the frame, filled with eight students seated in rows facing forward. The room is brightly lit by large windows that stretch across the back wall, offering a view of trees and a cloudy sky. A few students are looking at each other or down; one has a water bottle on their desk. There’s a red fire alarm sticker visible on the wall to the right of the windows. A man in a blue baseball cap is seated near the front left of the table, while another student wears a plaid shirt. The overall scene suggests a classroom setting during a meeting or lecture.</t>
  </si>
  <si>
    <t>Four students are gathered around a lab table in a brightly lit room. They are all wearing light blue lab coats and gloves. One student is looking at a petri dish with a small object inside, another is using a microscope, one is holding a slide, and the fourth is examining something on a tray of chemicals. A fish tank is visible to the left of the table, along with boxes and equipment in the background. A framed picture hangs on the wall behind the students.</t>
  </si>
  <si>
    <t>00:00:04.35</t>
  </si>
  <si>
    <t>A dimly lit stage area with several people seated in folding chairs. The chairs are arranged in rows facing towards a dark backdrop. Some individuals have backpacks on their laps. A few scattered pieces of confetti, mostly blue and pink, lie on the floor. To the right side of the frame is a metallic pillar casting a warm orange glow onto part of the scene. A person wearing a jacket stands near the pillar. The overall lighting is low, with spotlights creating pools of light on the seated individuals.</t>
  </si>
  <si>
    <t>A young Asian woman in a black graduation gown and blue doctoral sash is holding up a rolled-up diploma certificate. She has long dark hair and is looking directly at the camera with a slight smile. Behind her, partially visible, is a man in a maroon academic robe and hat, seemingly conferring upon her. The background shows a blurred outdoor setting with trees and a cloudy sky.</t>
  </si>
  <si>
    <t>00:00:02.63</t>
  </si>
  <si>
    <t>A large bonfire burns brightly in the center of the frame, surrounded by a group of people. Several individuals are holding long sticks with marshmallows over the flames. People are wearing hats, scarves, and jackets, suggesting it’s cold weather. In the background, there is a tall building with multiple windows and a prominent steeple, likely part of the university campus. Other figures can be seen holding cups or mugs, possibly hot beverages. The overall scene appears to be taking place at night, illuminated primarily by the firelight and some exterior lights on the building.</t>
  </si>
  <si>
    <t>www.colin.edu</t>
  </si>
  <si>
    <t>Five young men are standing in a row on a brick pathway. They are wearing casual clothing: sneakers, jeans, and jackets. In front of them is a large circular mosaic depicting a stylized image of a lightbulb with the words "Innovation" written around its perimeter. Behind the group is a building with multiple stories and windows. The background is dark, suggesting evening or low lighting.</t>
  </si>
  <si>
    <t>A blurred periodic table element grid is visible. The elements Samarium (Sm), Europium (Eu), Gadolinium (Gd), Terbium (Tb), and Deuterium (D) are highlighted in white text against a dark, slightly grainy background. Atomic numbers and atomic masses are displayed beneath each element symbol. A faint red glow emanates from the lower left corner of the image.</t>
  </si>
  <si>
    <t>Atmosphere, Innovation</t>
  </si>
  <si>
    <t>A close-up shot of a test tube containing a bright, glowing purple liquid is centered in the frame. The test tube has a blue cap and appears to be attached to a stand with a dark background. A faint outline of a lab bench or table can be seen behind the test tube on the right side of the image.</t>
  </si>
  <si>
    <t>A blurred hand is holding up a small, white plastic bottle with a light blue label. The background is out of focus and appears to be a classroom setting with several indistinct figures in various colors – pink, black, and gray – sitting at desks. A dark object, possibly a computer monitor or projector screen, is visible in the upper right corner.</t>
  </si>
  <si>
    <t>A blurred hand holds two clear plastic bottles with white caps. The bottles appear to be filled with liquid. In the background, there are indistinct figures and a blurry wall. A small, dark object is visible on the right side of the frame. The overall image has a slight motion blur effect.</t>
  </si>
  <si>
    <t>A gloved hand, appearing white and slightly blurred, is holding a small, purple object – possibly a gemstone or bead – against a bright, illuminated surface. The background is mostly black, creating a strong contrast with the light reflecting off the glove and the object. The lighting appears to be coming from above and slightly to the left of the hand.</t>
  </si>
  <si>
    <t>A worker in a white hard hat and orange safety vest is climbing a wooden utility pole against a bright blue sky filled with scattered clouds. The pole has multiple wires attached to it. Below the pole, there are glimpses of other poles and some trees. The overall image appears to be taken from a low angle, looking upwards at the worker on the pole.</t>
  </si>
  <si>
    <t>A wide-angle shot of a football field under bright sunlight. The field is green with white yard lines and a large logo depicting a gray wolf in the center. A sizable crowd fills the stands surrounding the stadium, many wearing blue and red clothing. Several vehicles are parked along the perimeter of the field. To the left of the field, there's a small building with people gathered outside it. The word "COBRAS" is printed on a banner near the end zone.</t>
  </si>
  <si>
    <t>A close-up shot of a circular saw cutting into a light-colored wooden board. The saw is metallic gray with yellow accents and a prominent spinning blade. A small piece of wood debris is visible near the cut line. The board itself has a noticeable grain pattern and appears to be made of pine. The background is dark, suggesting a studio setting or low lighting.</t>
  </si>
  <si>
    <t>"Academics, Studying, Groupwork", Industry and work</t>
  </si>
  <si>
    <t>A bright white circle dominates the center of the image, surrounded by radiating beams of light extending outwards in all directions. The background is a gradient of dark purple and gray, creating an atmospheric effect with hazy streaks emanating from the central light source. A thin horizontal line sits at the very bottom of the frame.</t>
  </si>
  <si>
    <t>The image depicts a close-up shot of a welding process. A bright white arc of light is emanating from a welding torch, illuminating sparks and smoke in front of it. The focus is on the immediate area around the weld, with a dark background suggesting an enclosed space.  A black smartphone is visible partially obscured by the sparks and smoke, displaying the word “JUST” at the top of the screen. A portion of what appears to be a metal workpiece is also visible in the foreground, showing signs of being welded.</t>
  </si>
  <si>
    <t>Two students are working at a lab bench. One student, wearing a leopard-print jacket, is holding a test tube and using a graduated pipette to transfer liquid into a pink Erlenmeyer flask. The other student’s hands are visible as they hold a small glass beaker. Behind them are various pieces of laboratory equipment including a large graduated cylinder filled with water, a bottle labeled “Vinegar,” and a clamp attached to a metal stand. A wooden lab pad is beneath the flasks. The background is dark, suggesting a dimly lit laboratory setting.</t>
  </si>
  <si>
    <t>"Research, Laboratory", "Academics, Studying, Groupwork"</t>
  </si>
  <si>
    <t>www.collegeforcreativestudies.edu</t>
  </si>
  <si>
    <t>A close-up shot of a futuristic, white helmet with a dark gray visor and intricate internal detailing. The word "TRANSERON" is spelled out in small, white dots across the top of the helmet. A faint reflection of a moonlit landscape can be seen through the visor. The background is a dark, blurred gradient.</t>
  </si>
  <si>
    <t>Innovation, Industry and work, Other</t>
  </si>
  <si>
    <t>This is a thematic video based on what I presume is a students' project, so I'm frankly not really sure how to categorize this. Marking it as "Other".</t>
  </si>
  <si>
    <t>A white, slightly textured surface dominates the frame, curving upwards and outwards like a stylized record or vinyl disc.  Overlaid on this curve are the words "It just works" in black sans-serif font. A small, rectangular cutout is visible within the curved shape, suggesting an opening or slot. To the right of the curve is a portion of what appears to be a machine or device with several metallic components and slots. The background is solid black.</t>
  </si>
  <si>
    <t>A partially disassembled model airplane, rendered in a glossy, metallic silver color, is floating against a solid red background. The plane’s wings and fuselage are separated into distinct pieces, scattered diagonally across the frame. Small text labels, including “Jetprop” and “Airforce,” are visible on some of the components. A dark gray or black support structure appears to be holding the airplane in mid-air.</t>
  </si>
  <si>
    <t>A partially disassembled model cellular phone device, rendered in a glossy, metallic silver color, is floating against a solid red background. The device's components are separated into distinct pieces, scattered diagonally across the frame. Small text labels are visible on some of the components.</t>
  </si>
  <si>
    <t>A stylized, three-dimensional rendering of a silver and white abstract shape dominates the center of the image. The shape appears to be constructed from interlocking geometric pieces, with small white dots scattered across its surface. It has sharp angles and a somewhat fragmented appearance. The background is a deep, saturated red color that fills most of the frame, creating a stark contrast with the metallic gray and white of the object.</t>
  </si>
  <si>
    <t>A black CD case lies diagonally across the bottom right corner of the frame, casting a shadow onto a dark gray background. Inside the case is a silver CD with a small, reflective metallic disc visible in its center. The words "Flawlessly connected" are printed on the top edge of the case.</t>
  </si>
  <si>
    <t>The image displays a dark gray, rectangular screen with white text and circular lights. The word "SOLUTIONS" is prominently displayed in a stylized, pixelated font across the center of the screen. Around the text are several concentric circles of bright white light that appear to be scanning or pulsing. To the left of the screen is a blurred, darker gray rectangle, and to the right is a similar, slightly lighter gray rectangle. The overall background is black.</t>
  </si>
  <si>
    <t>A white iPhone 14 Pro Max is centered within a large, illuminated circular frame. The phone’s back is visible, showing its camera lenses and internal components.  Around the circle are six smaller, white spotlights arranged in a radial pattern, casting light onto the phone and creating highlights on its surface. The background is entirely black.</t>
  </si>
  <si>
    <t>The word "NOTHING" is spelled out in large, white block letters against a completely black background. Each letter is composed of numerous small, evenly spaced white dots, creating a pixelated effect reminiscent of an old-fashioned cathode ray tube television screen.</t>
  </si>
  <si>
    <t>www.collin.edu</t>
  </si>
  <si>
    <t>An aerial shot shows a wide, light-colored tiled walkway curving upwards and to the right. A large, black circular logo with white elements is centered on the walkway. The logo appears to be an eye design. To the left of the walkway is a modern, white architectural structure with curved supports. In the distance, partially obscured by trees, is a building with a light-colored facade. A person wearing a brown jacket is walking along the walkway near the center of the image.</t>
  </si>
  <si>
    <t>Three female basketball players are in an indoor gymnasium. They are wearing white jerseys with blue accents and numbers. One player has the number 23 on her jersey and is raising her hand in a gesture, while another player with the number 12 is looking towards her. The third player, wearing the number 30, is also raising her hand. A basketball sits on the floor near the center of the court. Behind them is a scoreboard displaying “Cougars” and numbers, along with a basketball hoop. Large windows are visible in the background.</t>
  </si>
  <si>
    <t>A young man wearing a yellow hard hat and a purple striped shirt is intently studying a large blueprint spread out on a wooden workbench. He’s leaning forward slightly, his head tilted down as he examines the document. Behind him are various tools and equipment including clamps, a hammer, and what appears to be industrial machinery. A window with green foliage is visible in the background. The lighting is bright and focused on the man and the blueprint.</t>
  </si>
  <si>
    <t>A woman in a dark blue polo shirt and light blue gloves is operating an ultrasound machine. She’s pointing at the screen displaying an image of what appears to be a dog's internal organs. A young man wearing scrubs is assisting her by holding the dog, who has reddish-brown fur, still. Behind them are two other students: one in a teal scrub top and mask, and another in a dark blue scrub suit. The setting looks like a veterinary teaching clinic with white walls, cabinets, and equipment visible in the background.</t>
  </si>
  <si>
    <t>A brightly lit room with a green billiard table in the center. Several people are gathered around the table, including one man aiming a cue stick and another woman watching him intently. There are pool balls scattered on the table and on the floor. A woman wearing a black jacket is standing to the left of the table, while a man in a blue shirt stands to the right. In the background, there's a window with people visible inside, along with some balloons hanging from the ceiling. The room has a modern design with exposed ductwork and recessed lighting.</t>
  </si>
  <si>
    <t>A wide hallway with gray tile flooring stretches into the distance. Three women are walking towards the right side of the frame, dressed in scrubs and sneakers. A glass railing runs along the left side of the hallway. Blue accent lighting is visible on the ceiling and walls. A dark wooden door is partially open on the right, revealing a darker interior space. Above the doorway is a sign with text that is difficult to read. The overall scene has a modern and slightly sterile feel.</t>
  </si>
  <si>
    <t>Two young women in black scrubs are standing side-by-side. One is looking towards the left with a slight smile and gesturing with her right hand. The other is facing forward, wearing glasses and holding a pink stethoscope around her neck. A red carpet is visible beneath their feet, leading into a dark hallway with gray walls. A blurred figure of another person in scrubs can be seen walking away to the left.</t>
  </si>
  <si>
    <t>Two students are seated at a red table in a library setting. One student, wearing a gray baseball cap and a dark blue shirt, is pointing at something on a notebook while looking at another student. The second student, dressed in a floral patterned top, is speaking and looking towards the first student with a smile. A laptop sits open on the table between them, displaying a document. Bookshelves are visible in the background behind the students.</t>
  </si>
  <si>
    <t>A woman with dark hair pulled back in a bun and wearing glasses is smiling broadly while holding a white marker and gesturing towards a whiteboard. She’s dressed in a green dress. The whiteboard displays what appears to be graphs and text, partially obscured by shadows. A blurred figure of another person is visible on the right side of the frame. The background is a gray wall with a projector screen displaying the same content as the whiteboard.</t>
  </si>
  <si>
    <t>Four young adults are sitting on a gray bench outdoors. A large building with multiple windows and a glass facade is visible in the background. One woman wears a pink hijab and a pink jacket. Another woman has dark hair, glasses, and a black leather jacket. The third woman is wearing a blue shirt and jeans. The fourth man is wearing a purple hoodie with “Detroit” on it and white sneakers. There are several tall, slender light poles standing near the bench. The sky appears overcast.</t>
  </si>
  <si>
    <t>A modern building facade with a prominent sign reading “Student Center.” The building is constructed from light-colored stone and features large windows framed in dark metal. A wooden overhang extends over the entrance, and a smaller sign below the main one reads "Student Center." The sky is visible above, appearing overcast.</t>
  </si>
  <si>
    <t>Two men are playing foosball at a table with Collin College branding on it. One man has red hair and is wearing a gray sweater and jeans. The other man is wearing a yellow t-shirt and dark pants. Behind them, there’s a wall painted orange, with several monitors mounted on it. A circular light fixture hangs from the ceiling. A small net is visible to the right of the foosball table.</t>
  </si>
  <si>
    <t>A young woman with blonde hair pulled back in a ponytail is wearing clear safety glasses and purple gloves. She’s leaning over a lab bench, intently focused on a pink liquid contained within a beaker. A digital scale sits to her right. Behind her, there's equipment including tubing and glassware, all bathed in the glow of laboratory lighting. The background is dark and slightly out of focus.</t>
  </si>
  <si>
    <t>A young Black man with dreadlocks and glasses is sitting on a wooden bench outdoors. He’s wearing a light pink hoodie and has a black backpack over his shoulder. He's looking at a smartphone in his hands, smiling slightly. Behind him, blurred figures of other students are walking across a grassy area under trees. The sky is blue with some clouds.</t>
  </si>
  <si>
    <t>A middle-aged man with graying hair and glasses stands in front of two students seated at a table. He is wearing a blue shirt and khaki pants. His hands are raised as if gesturing while he speaks. A white board is visible behind him, and a laptop sits open on the table to his left. The room appears to be a classroom with light beige walls. One student has their back to the camera, and another is partially obscured by a box in the corner of the frame.</t>
  </si>
  <si>
    <t>Two young women are seated facing each other in an indoor hallway. One woman has long, curly brown hair and is wearing a red sweatshirt and white tank top. She’s looking at the other woman with a slight smile. The second woman has dark hair pulled back and is wearing a denim jacket over a black shirt and a necklace. She's holding a laptop in her lap and appears to be speaking or listening intently. Behind them, there’s a wall displaying various framed photos of students and school events, along with the words “Campus” in large lettering. A blue bench sits beneath the wall. To the left is a small desk with a computer monitor on it. The hallway has light gray tile flooring and features a large window letting in natural light.</t>
  </si>
  <si>
    <t>A young woman wearing a dark gray welding helmet and protective clothing is focused intently on a metal workpiece held in a vice. Sparks are flying intensely from a gas torch she’s holding, illuminating her face and the surrounding area with bright orange light. The background shows a large industrial workshop space with metal equipment, including a red workbench and a partially visible window with a grid pattern.</t>
  </si>
  <si>
    <t>A man with short brown hair and a beard is smiling broadly while looking off-camera. He’s wearing a dark baseball cap that reads “BAD AIRS VET” in yellow lettering. Behind him, there's a blurred background featuring blue lighting and an abstract image resembling a stylized American flag made of layered rectangles in shades of brown and beige.</t>
  </si>
  <si>
    <t>Social responsibility, Student life, "University environment, Campus aesthetics"</t>
  </si>
  <si>
    <t>A man with short brown hair and a beard is smiling broadly while looking off-camera. He’s wearing a dark baseball cap that reads “IRAQI VET” in yellow lettering. Behind him, there's a blurred background featuring blue lighting and an abstract image resembling a stylized American flag made of layered rectangles in shades of brown and beige.</t>
  </si>
  <si>
    <t>A young man with dark hair styled in a textured cut and wearing a blue scrubs top is smiling broadly at the camera. He has a gold necklace visible around his neck. A small logo that reads “Colvin College” is on the chest of his shirt. His head is slightly tilted downward, and he appears to be looking directly at the viewer. 
To his right, partially obscured in shadow, is another young man wearing glasses and a dark t-shirt. He has short black hair and is looking towards the first man with a slight smile. Behind both men is a wooden wall paneling with recessed lighting and what appears to be a small speaker mounted on it. A white light fixture hangs from the ceiling above the first man’s head.</t>
  </si>
  <si>
    <t>Two young men are standing side-by-side near a brick wall with large windows. One man is wearing a black t-shirt and a black head covering, looking towards the camera with a neutral expression. The other man is wearing a blue Collin College t-shirt and has long dreadlocks; he’s smiling broadly at the camera. A white staircase is visible behind them on the left side of the frame.</t>
  </si>
  <si>
    <t>A brick building with large windows dominates the frame under a bright blue sky with scattered clouds. Several firefighters in yellow helmets and uniforms are climbing ladders attached to the side of the building. A red fire truck is parked on the left, and several other people stand near it. A concrete walkway extends from the building towards the right edge of the image, leading past some grass.</t>
  </si>
  <si>
    <t>Four young adults are seated in a brightly lit common area within a building. They are gathered around a circular purple ottoman with a metal base. One person is using a laptop on the ottoman while another is looking at papers and writing in a notebook. Another individual is reading a book, and the fourth is wearing Crocs and appears to be talking or listening intently. A backpack sits near one of the chairs. The background shows a hallway with stairs leading upwards, along with informational posters and a large window.</t>
  </si>
  <si>
    <t>Two young Black women are seated at a table outdoors. One woman has red headphones around her neck and is looking down at a smartwatch on her wrist. The other woman has long braided hair and is pointing towards a laptop screen, which displays a keyboard with blue lettering. Both women are wearing t-shirts; one features a panther logo in the center of the shirt. A metal railing is visible behind them, suggesting an outdoor seating area or patio.</t>
  </si>
  <si>
    <t>A large group of graduates in blue gowns and mortarboards are seated in rows. Confetti is falling from above, primarily in shades of blue. Several graduates are holding signs with messages like "All My Life For Your Glory." A small American flag is visible amongst the confetti. In the background, there's a stage with a podium and floral decorations, and glimpses of other people in the audience can be seen.</t>
  </si>
  <si>
    <t>A silver logo for Collin College is prominently displayed against a light gray background. The logo consists of an abstract, curved shape resembling a stylized “C” above the words "COLLIN" and "COLLEGE," both in a bold, sans-serif font with a subtle three-dimensional effect, giving them a raised appearance as if they are embossed on the surface. A soft glow emanates from behind the logo, creating highlights and shadows that add depth to the image. The background is slightly blurred, suggesting it’s a photograph of a wall or building exterior.</t>
  </si>
  <si>
    <t>www.colum.edu</t>
  </si>
  <si>
    <t>A light gray elevated train passes over a street in an urban setting. The train is composed of several cars and appears to be moving forward. A large mural depicting a moose is painted on the side of a blue building behind the train. Several other buildings, including one with “Columbia College Chicago” text visible, are present in the background. The sky is overcast and hazy.</t>
  </si>
  <si>
    <t>A group of dancers performs on a stage bathed in red light. The background is a large screen displaying a vibrant, saturated red hue. Several dancers are mid-movement, including one leaping upwards with arms extended and another bending forward. Other dancers are positioned around the stage, some standing tall and others in more dynamic poses. The floor reflects the red lighting, creating a mirrored effect. Above the stage, there are visible beams of light from overhead fixtures.</t>
  </si>
  <si>
    <t>The image shows a close-up view of a white wall with large, dark grey lettering spelling out “Columbia COLLEGE CHICAGO.” The letters are embossed and appear to be made of metal. Reflected in a glass window behind the wall is an exterior shot of a modern building with a reflective facade and trees visible through the reflection. The overall image has a slightly blurred effect due to motion or shallow depth of field.</t>
  </si>
  <si>
    <t>A young man with dark curly hair and a beard is focused intently on drawing on a large, light-colored wooden easel. He wears a patterned button-down shirt in shades of blue, gray, and white. The easel is positioned against a plain off-white wall. Behind the easel are two adjustable tripods and some equipment that appears to be related to photography or lighting. A dark doorway is visible in the background on the right side of the image.</t>
  </si>
  <si>
    <t>A hand with manicured nails is operating a complex control panel for live broadcast production. The panel features numerous buttons and sliders in various colors – pink, green, blue, and black – arranged on a dark gray surface. A large, central joystick is being manipulated by the hand. Above the control panel, there’s a blurred view of additional equipment, including multiple monitors displaying graphics and video feeds with bright green and blue highlights. The overall scene is dimly lit, creating a focus on the immediate area of the control panel.</t>
  </si>
  <si>
    <t>The image depicts an elevated view of a modern building with a glass facade and green roof. The building is labeled "Columbia" in large letters on its front. Surrounding the building are several other buildings, including a taller brick structure to the left and a dark-colored high-rise building behind it. A street runs along the bottom of the frame, with cars and pedestrians visible. Trees line the sidewalks, and there's a small park area in the foreground. The sky is bright with a hint of sunrise or sunset light.</t>
  </si>
  <si>
    <t>A stage set depicting a stylized cityscape with buildings and signage. A group of performers are in mid-jump, including a man in a sailor uniform leaping high into the air. Several other people dressed in period clothing are moving around on the stage, some dancing or walking. The backdrop features large lettering that reads "Greetings" over an image of a cartoon hot dog. Lighting is focused on the center of the scene, with darker areas surrounding it. A small portion of what appears to be a wooden platform extends into the foreground.</t>
  </si>
  <si>
    <t>A large crowd of people are gathered outdoors on an asphalt surface. A colorful mural depicting a pink dragon with green leaves and flowers is painted on a building in the background. Several white tents are positioned amongst the crowd. People are dressed in casual summer clothing, dancing and moving around. There’s a parking garage visible behind the mural.</t>
  </si>
  <si>
    <t>A large, stylized blue high-heeled shoe dominates the center of the image, with vibrant flowers and a subway train incorporated into its design. To the left are two portraits of men in suits, one with dark hair and the other with light hair, both appearing to be looking forward. On the right is a figure wearing a hat and holding a baseball bat. In the background, there’s a silhouetted cityscape and smaller circular images containing floral arrangements. The overall style is colorful and graphic, with a slightly surreal quality.</t>
  </si>
  <si>
    <t>A young woman with dark hair and makeup is holding a large DSLR camera up to her eye, taking a photograph. She’s wearing a black top with colorful patches on it and has bracelets on her left wrist. The camera is angled downwards, focusing on something out of frame. Behind her are several black tripods and what appears to be a dark room with some lighting fixtures visible in the background. A white wall is partially seen on the right side of the image.</t>
  </si>
  <si>
    <t>A group of performers stands on a stage bathed in dim lighting, with spotlights illuminating them from above. They are dressed in colorful, layered costumes – greens, browns, oranges, and yellows – resembling traditional or folk attire. Many have their arms raised towards the sky as if singing or dancing. Several individuals hold microphones. A large screen behind them displays a blurred image of what appears to be another stage performance. Below the performers is a dark crowd of audience members, mostly silhouetted. Cables and equipment are visible on the floor in front of the stage.</t>
  </si>
  <si>
    <t>A group of students are gathered around a circular table in a modern lounge area. Several individuals are seated on upholstered benches and armchairs. One man is sitting at the table using a laptop, while others are leaning in, some taking notes. A woman with pink hair is visible near the front of the group. There are various backpacks and personal items scattered around. The background features large windows letting in natural light and a minimalist architectural design with exposed concrete and metal supports.</t>
  </si>
  <si>
    <t>A large building with a gray facade is covered in vibrant murals. The words “Columbia COLLEGE CHICAGO” are prominently displayed in white lettering on the right side of the building. A portion of the mural depicts stylized figures and landscapes, while another section features abstract patterns and floral designs in shades of blue, pink, purple, and green. Several windows are visible on the building’s sides, with air conditioning units mounted on one wall. A street with a white car is seen in the background.</t>
  </si>
  <si>
    <t>A band performs on an outdoor stage under a large white tent. The band consists of several musicians playing brass instruments (trumpets, saxophones) and percussion. A woman with long red hair is prominently featured singing into a microphone while wearing a flowing orange dress. Other band members are dressed in colorful clothing. Stage lighting includes spotlights and a patterned light effect on the tent ceiling. In the foreground, part of a banner reading "FRIDA MAIA" is visible. Speakers and equipment are positioned around the stage.</t>
  </si>
  <si>
    <t>The image depicts a studio setting with a woman seated on a red stool in front of a wall mural of a city skyline at night. A man is visible adjusting equipment in the background, and several microphones are mounted on stands. There’s a table with computer monitors nearby, and overhead fluorescent lights illuminate the room. The overall lighting is somewhat dim, and there's a blurred image of another screen showing multiple video feeds in the upper left corner.</t>
  </si>
  <si>
    <t>A young woman with dark hair wearing a black baseball cap and a black jacket is handing a stack of papers to a man in a white shirt and black pants. The man is smiling and holding a glass of red wine. Behind them, there are blurred figures of other people standing around, and a bulletin board with posters visible in the background. A banner reading “The Columbia Chronicle” is prominently displayed above them.</t>
  </si>
  <si>
    <t>Several people in yellow and brown protective suits are gathered around a large blue metal container. One person is actively pouring molten metal from a ladle into a mold on a table filled with smaller, square molds. Other individuals stand nearby wearing helmets and observing the process. A colorful abstract background featuring dots and geometric shapes is visible behind the group. There’s a small, circular metal structure with a white bag underneath it in the foreground.</t>
  </si>
  <si>
    <t>A group of ten young women are standing outdoors on a grassy lawn in front of a large white backdrop. The backdrop is decorated with a colorful design featuring blue, yellow, and red stripes and small white stars. Each woman holds a sign that reads “MASAR” in green letters. They are dressed in casual clothing – jeans, t-shirts, skirts, and shorts – and many have their arms raised in celebration. A gray concrete pillar is visible to the left of the group, and a metal support structure for the backdrop is partially seen on the right.</t>
  </si>
  <si>
    <t>A young person with short blonde hair and freckles is smiling broadly while wearing a white jumpsuit with silver accents and a large, reflective helmet that covers their head. Their arm is raised, holding the edge of the helmet. Behind them, blurred in the background, are glimpses of greenery, a building facade, scaffolding, and some cardboard boxes. The overall image has a dark, slightly desaturated tone.</t>
  </si>
  <si>
    <t>A man with dark hair pulled back in a bun wearing a red jacket is performing at a stage set up under a large white tent. He’s pointing towards the audience and appears to be singing into a microphone. Behind him, a crowd of people is visible, mostly silhouetted against the darkness. The tent has arched windows that are illuminated with blue light. A small disco ball hangs from above the stage.</t>
  </si>
  <si>
    <t>The photograph depicts the exterior of Columbia University’s Low Library Building. The building is primarily glass and features a large, illuminated sign displaying “Columbia” in multicolored letters – red, blue, green, yellow, and white. Below the sign are several smaller panels with additional text and colors. A tree stands to the right of the building, and a street with traffic lights and a yellow delivery truck can be seen in the foreground. Above the building is an overpass or bridge structure.</t>
  </si>
  <si>
    <t>Two young women are performing a sword fighting routine on a dark stage. One woman is in the foreground, holding a long, silver-colored practice sword and moving with a dynamic, angled stance. She wears a red skirt and a white top. The other woman is slightly blurred in the background, also wielding a sword and positioned behind her partner. Behind them are curtains that appear to be burgundy or dark red. A black stage floor extends into the distance, and there are some indistinct objects on the left side of the frame, possibly equipment.</t>
  </si>
  <si>
    <t>A wide-angle shot from above shows a grand staircase illuminated with purple lighting. Three women in elaborate white and feathered costumes are descending the stairs, walking towards the lower level. A crowd of people is gathered on the landing and along the hallway below, many wearing formal attire. Tables with tablecloths and what appear to be refreshments are set up on the lower level. Large windows can be seen on the left side of the frame, suggesting an interior space. A large screen or display is visible in the background on the right wall.</t>
  </si>
  <si>
    <t>A large, square digital display dominates the frame, showing an intricate illustration of a blue rabbit amidst a vibrant floral and leafy background. The rabbit is stylized with a detailed, almost lace-like pattern covering its body. It appears to be leaping forward through a dense arrangement of green leaves, pink flowers, and red berries. The background color transitions from a pale peach to a darker orange. In the lower left corner, a portion of a building facade is visible, featuring windows and signage that reads "UofM." A street with cars and a train track are also partially seen in the bottom right corner. Above the display, there's a dark sky with some clouds.</t>
  </si>
  <si>
    <t>"University environment, Campus aesthetics", Fine arts</t>
  </si>
  <si>
    <t>www.columbusstate.edu</t>
  </si>
  <si>
    <t>00:00:01.71</t>
  </si>
  <si>
    <t>An aerial shot of a college campus at dusk or dawn. A large brick building with a flat roof is centrally located and surrounded by walkways lined with trees. To the right of this building stands a prominent red tower with a clock face. Several other buildings are visible in the background, partially obscured by trees. The ground is covered in green grass, and there are pathways winding through the campus. The sky is a muted gray color, suggesting either sunrise or sunset.</t>
  </si>
  <si>
    <t>A curved road leads into the frame, lined with dark gray pavement and red painted paw prints. A large brick sign reading “COLUMBUS STATE UNIVERSITY” is prominently displayed on the right side of the image, with “Founded 1887” underneath and “UNIVERSITY OF GEORGIA SYSTEM” below that. Behind the sign are lush green bushes and trees. In the background, a multi-story building with a flat roof is visible, surrounded by trees and parked cars. The sky is bright blue with hints of sunlight filtering through the branches.</t>
  </si>
  <si>
    <t>Three students are working at a lab bench. They are wearing safety glasses and white lab coats. One student is holding a model of molecules with brightly colored pieces. There are beakers, test tubes, and bottles filled with liquids on the table. A sink and other lab equipment are visible in the background. The lighting appears to be fluorescent.</t>
  </si>
  <si>
    <t>A man with dark hair and tattoos sits at a large desk facing multiple computer monitors. He is wearing a dark blue shirt and appears to be focused on one of the screens. A water bottle and a coffee cup are on his desk, along with a small plate with lettuce and tomato slices. The other monitors display complex charts and graphs, likely related to data analysis or finance. In the background, blurred figures of other people are seated at additional workstations. The overall lighting is dim, casting shadows across the scene.</t>
  </si>
  <si>
    <t>A dark room contains a long black lab table surrounded by students. A Black man in a white lab coat is standing at the head of the table, gesturing towards a whiteboard behind him which displays a diagram or formula. Several students are seated around the table, each with papers and notebooks in front of them. Some students are looking up at the teacher, while others appear to be focused on their work. There’s a small bulletin board with pictures on it to the right of the whiteboard. An exit sign is visible in the background near a wooden door. A few pieces of lab equipment, including beakers and tubing, are scattered across the table.</t>
  </si>
  <si>
    <t>A woman with dark hair and wearing a black jacket sits at a desk facing a laptop computer. She is looking down at the screen and using a mouse. To her left is a white robot on a track, and to her right are two monitors: one is a large desktop monitor and the other is a smaller laptop monitor. Behind the woman is a wall with a sign that reads “COLUMBIA” in blue letters. A bulletin board with posters is visible to the left of the desk. Above the desk are several fluorescent lights.</t>
  </si>
  <si>
    <t>Three women are gathered around a table displaying several small trays filled with leafy green plants. One woman wears a green headscarf and black top, another has orange hair and a dark-colored top, and the third is wearing a maroon shirt and blue jeans. A man in a blue short sleeve shirt stands to the left of the table. A tablecloth covers the table, and there are spray bottles nearby. In the background, several people are seated at tables with pink tablecloths, and chairs are visible. There’s also a doorway on the right side of the image.</t>
  </si>
  <si>
    <t>A white pickup truck with “COLUMBUS STATE” lettering is prominently featured in the foreground. It’s pulling a trailer filled with students wearing red shirts and hats. The street is lined with trees, and there are flags visible along the parade route. A traffic light is on the side of a building in the background, and a brick building can be seen further down the road.</t>
  </si>
  <si>
    <t>A wide shot depicts a large grassy lawn filled with people seated on blankets and low picnic tables. Many individuals are facing a screen that is partially visible in the distance. A brick building with “Columus Stage” signage is prominent in the background, along with another smaller building to its right. The sky is transitioning from blue at the top to a dusky orange-pink hue near the horizon. Several white tents and flags are scattered across the lawn, and a few people are walking around.</t>
  </si>
  <si>
    <t>A wide shot captures a university campus situated along a riverbank. A large brick building with a prominent sign reading “Tennessee” dominates the center of the frame. Beyond it are several other buildings, also constructed from brick and stone, clustered together. Lush green lawns extend between the buildings, dotted with trees. A road runs alongside the river, with a single vehicle traveling along it. The river itself is dark blue-gray, reflecting the sky. In the distance, a cityscape of industrial buildings can be seen on the opposite bank of the river. The sky is light blue with hints of clouds.</t>
  </si>
  <si>
    <t>A large, orange and brown plush mascot resembling a fox stands next to a young Black woman. The mascot is wearing a purple shirt with white lettering that reads “CREATE YOUR OWN.” The woman is smiling and wearing a gray t-shirt with the university logo and name "RWAU STATE UNIVERSITY" printed on it. Behind them is a grassy lawn, brick pathways, benches, and a building with a patterned facade. Several people are visible in the background sitting at picnic tables under white tents. A blue lamppost stands to the right of the woman.</t>
  </si>
  <si>
    <t>Two young Black people are standing outdoors in front of a building. A young man is wearing a red t-shirt with text on it, a black baseball cap, and a backpack. He’s smiling slightly. Next to him is a young woman wearing a blue t-shirt with a logo on it and has her hair styled in braids. She's looking directly at the camera and smiling broadly. Behind them are trees and bushes, and in the background is a brick building labeled “Woodall Hall.” The ground is covered in grass and some fallen leaves.</t>
  </si>
  <si>
    <t>A group of students are gathered outdoors on a sunny day. A young woman in the center is raising her hand and shouting with an open mouth. She wears a blue shirt with “Louisiana Athletics” printed on it. Several other students stand behind her, wearing red and white athletic shirts and jackets. One student has glasses and a red scarf wrapped around their neck. In the background are buildings, trees, and a blue canopy tent. A sign that reads "Welcome" is visible near the building.</t>
  </si>
  <si>
    <t>A group of students and staff are gathered outdoors on a grassy lawn under a blue canopy tent. A man in a black shirt with “Michigan” printed on it is smiling widely while holding a small, dark bag. Next to him is a man wearing a red tank top with "HERBERT" written across the front. Another student, wearing shorts and glasses, is looking at her phone. Behind them are two other students, one in a red shirt with “HERBERT” on it and another in a red and black athletic outfit. In the background, there’s a brick building, a sign that reads "Davidson College," and some people standing near steps.</t>
  </si>
  <si>
    <t>A group of five people are standing behind a blue table covered with white tablecloth at an outdoor event. A red canopy is overhead providing shade. The people are wearing t-shirts featuring a logo with a paw print and the word "Scholarship." One man is holding up a small, red foam paw. Another woman is smiling and waving. A third woman is also gesturing upwards with her hands. To the right of the table is a stack of red bags filled with items. In the background are several people standing further away, and brick buildings can be seen.</t>
  </si>
  <si>
    <t>A young Black man with braided hair and wearing a black hat and a red shirt is being covered in whipped cream by a woman who appears to be a student employee. She is wearing a maroon sweatshirt and has her back turned to the camera. Behind them, there’s a display table for the university's activities office, featuring posters and flyers. The background includes a grassy area, a sidewalk, and a building with a white fence.</t>
  </si>
  <si>
    <t>A group of young adults, mostly women, are posing for a photograph outdoors under a covered walkway. They are wearing athletic-style clothing in red and black. A small dog is included in the group. Behind them, there’s a man holding a camera and several other people standing around, some appearing to be waiting or observing. The ground is covered in green grass, and a paved pathway runs along the edge of the lawn. In the background, there's a building with windows and signage that reads “Student Center.” A blue cooler and a small electric scooter are visible on the right side of the frame.</t>
  </si>
  <si>
    <t>A young woman with blonde hair and glasses stands in front of a string of photos hanging from a tree branch. She is wearing a purple t-shirt that reads “D2” and appears to be waving. The photos are various sizes and depict people, likely students or faculty, in different settings. Behind her is a white wooden shelf displaying the number "02" and more photographs. In the background, there are several other people standing around tables with red cups, and a building can be seen partially obscured by trees.</t>
  </si>
  <si>
    <t>A large white tent covers a stage set up outdoors at night. A DJ booth with multiple turntables and equipment is positioned on a raised platform in front of the stage. A DJ wearing black clothing stands behind the booth, facing the crowd. The crowd consists of many people standing closely together, illuminated by blue and purple lights emanating from speakers and spotlights. Several large speakers are placed around the perimeter of the tent. Trees can be seen silhouetted in the background, and a building is partially visible on the right side of the frame.</t>
  </si>
  <si>
    <t>A large, dark gray door dominates the left side of the frame. Several students are walking through the room, some looking at posters displayed on a wall behind them. The posters appear to be research projects or presentations. The walls are painted a light beige color and there are ceiling lights and a ceiling fan visible. A hallway with a metal door is seen in the right background. Some students have backpacks and one has a small purse. The floor is covered in gray carpet tiles.</t>
  </si>
  <si>
    <t>The image depicts an aerial view of a college campus at dusk or dawn. A wide, paved walkway stretches through the center of the frame, lined with trees on either side. Several brick buildings are visible in the background, including a large, multi-story building with a covered entranceway and another smaller red brick structure. A few people are walking along the pathway. In the far distance, there is a cityscape with several buildings and a prominent steeple of a church or similar religious structure. The sky is a gradient of light blue to dark gray, suggesting twilight.</t>
  </si>
  <si>
    <t>A yellow inflatable raft with several people inside is moving rapidly through a river. The individuals are wearing blue helmets and bright yellow life vests. Most are paddling with long, light-colored paddles. Some appear to be leaning forward into the water as the raft moves through a wave or rapid. Lush green trees line the banks of the river on either side. The sky is overcast and dark in the background.</t>
  </si>
  <si>
    <t>A small raft carrying six people is navigating a turbulent, white-water river rapids. The water is extremely foamy and churning. Lush green trees and foliage line the banks of the river on either side, with some rocky outcroppings visible in the foreground. A building or structure, possibly industrial, is partially obscured behind the trees on the right. The sky is overcast and dark gray.</t>
  </si>
  <si>
    <t>00:00:00.86</t>
  </si>
  <si>
    <t>A large, tan and brown mascot costume resembling a fox stands in the center of a grassy field. Several students wearing red athletic shirts and shorts are surrounding the mascot, some appearing to be dancing or moving with it. To the left is an older woman in a white cap and red shirt holding what appears to be a sign. On the right side of the frame are two young men also wearing red athletic attire. Behind them is a large brick archway with a small tent structure visible above it, and trees line the background. A flag with the university's logo is flying on a pole near the archway.</t>
  </si>
  <si>
    <t>Brand mark, Student life</t>
  </si>
  <si>
    <t>www.contracosta.edu</t>
  </si>
  <si>
    <t>A young man with dark hair and a beard stands facing forward in a light blue soccer jersey. He is looking slightly downward and to his left. Behind him, another young man wearing the same jersey stands further back, partially obscured by the first person. The background shows a grassy field, a chain-link fence, some trees, and a building with a flat roof under a cloudy sky. A light pole is visible on the left side of the frame.</t>
  </si>
  <si>
    <t>A young man in a blue soccer uniform with white socks is standing on a grassy field. He’s facing away from the camera and appears to be looking at something off-screen. A soccer ball, predominantly white with blue and gray accents, is positioned in front of him, slightly angled towards the viewer. In the background, there's a blurred view of a building complex and light poles. The sky is overcast and gray.</t>
  </si>
  <si>
    <t>Two clapboard slates are visible in the foreground, held by a hand. The top slate reads “4 3 2” and has handwritten notes indicating "Centra Costa Callie E" and "A. EDACIN". Below it is another slate with “RED” written on it, followed by “CAM 1:48”. The background appears to be a dark, slightly textured surface, possibly a wall or draped fabric, with some subtle shadows.</t>
  </si>
  <si>
    <t>A green screen background dominates the frame, with a bright green hue. In front of the screen are four people: two men and two women. One man is standing tall in a light blue shirt and khaki pants, facing forward. Another man stands behind him, wearing a striped shirt and dark pants. A woman sits on the floor, wearing a black tank top and leggings, looking towards a tablet displaying a video call of another person. The other woman is positioned to the right, holding her head up with both hands as if in a pose or demonstration. Above the group are several lights and a microphone stand. A tablet showing a face on a video call is centered in the frame.</t>
  </si>
  <si>
    <t>A woman with dark hair and glasses is speaking animatedly, gesturing upwards with her hands toward a large, light-green document spread out on a table. Behind her are two other people: a man in a striped jacket and a woman partially obscured by the man’s shoulder. A computer monitor is visible to the right of the man, displaying what appears to be code or data. The background is a plain white wall with a small vent grille. The lighting is dim, casting shadows across the scene.</t>
  </si>
  <si>
    <t>A young man with dark hair and eyebrows is intensely focused as he paints a wooden structure, likely a chair or table leg. He wears a light blue t-shirt and an apron stained with paint. His hands hold a paintbrush covered in vibrant colors – blues, greens, and yellows. Behind him is a blurred background of what appears to be a workshop setting with wooden beams and a window. The lighting is dramatic, highlighting the man’s face and the painting while leaving much of the scene dark.</t>
  </si>
  <si>
    <t>A man with short brown hair and wearing a light blue long-sleeved shirt is painting a large canvas in an art studio setting. The canvas has abstract strokes of teal, green, and white paint. Behind him, blurred figures of other students are visible, working on their own projects amidst various art supplies like palettes, brushes, and jars of color. A wooden easel holds the canvas upright. Soft light illuminates the scene from above, creating a warm glow around the man and his painting.</t>
  </si>
  <si>
    <t>A group of football players are lined up in a huddle. They are wearing white helmets with red and black accents. The player in the foreground is focused forward, wearing a white helmet with a red stripe. Several other players are behind him, also wearing blue helmets with numbers on them. Behind the players is a blurred background of trees and a building.</t>
  </si>
  <si>
    <t>Two football players are in focus, standing on a green field with a blue stripe running across it. One player is throwing a football while looking towards another player who is holding the ball and appears to be talking to him. Both players wear white helmets with numbers “12” and “9” respectively. The helmet of the throwing player has "Riddell" on it. A third player, wearing a similar uniform, is partially visible in the background on the right side of the frame. The sky is overcast and gray.</t>
  </si>
  <si>
    <t>A young man wearing a white and teal football uniform is in profile, throwing a football with his right hand. He’s wearing a helmet and shoulder pads. Behind him is a grassy field, trees, and a blue tarp-covered area. The sky is visible above the trees, appearing overcast.</t>
  </si>
  <si>
    <t>A woman with blonde hair pulled back in a ponytail is performing a yoga pose, her hands pressed together over her face. She’s wearing a black sports bra and leggings. Behind her are two other people, one partially visible with dark hair and another with teal tattoos on their arm, also engaged in yoga poses. The background appears to be a white studio space with a wooden floor and a light-colored wall.</t>
  </si>
  <si>
    <t>A young Black woman in a gray hoodie and dark pants is actively using a battle rope at an indoor fitness station. The ropes are black and white, and she’s rotating them overhead with force. Behind her, there's a rack filled with colorful exercise balls. In the background, several other people – mostly students – are visible, some watching and others participating in various exercises. A woman in a blue shirt is standing near the back, appearing to be giving instructions or encouragement. The setting appears to be a well-lit gymnasium or fitness center within a college campus.</t>
  </si>
  <si>
    <t>A swimmer is mid-stroke in a pool filled with turquoise water. The swimmer’s arm is extended forward and downward, while their other arm is bent at the elbow and near their body. They are wearing goggles and a swim cap. Water splashes around them as they move through the water. Another swimmer is visible slightly behind and to the right of the first swimmer, also in motion.</t>
  </si>
  <si>
    <t>A young Black man in a gray hoodie with a logo on it is standing at a table facing a group of people seated around him. He’s gesturing emphatically with his hands raised and spread out, as if explaining something. The people surrounding him are partially visible, wearing dark clothing. Behind the group is a blurred background of what appears to be an interior space with large windows and light-colored walls.</t>
  </si>
  <si>
    <t>Teaching and Research</t>
  </si>
  <si>
    <t>A young woman in a blue basketball uniform with “CONTRA” and “10” written on it is crouching low near a basketball hoop. She has her eyes focused forward and appears to be in motion, possibly dribbling or preparing to shoot. The background shows an indoor basketball court with white walls, hanging lights, and backboards with the university logo visible. A second person is partially visible in the distance behind her.</t>
  </si>
  <si>
    <t>A basketball player in a white jersey with a black stripe is mid-jump, shooting towards a basketball suspended in the air. Another player wearing a blue and gray jersey with “Comets” written on it is watching him intently from behind, leaning forward slightly. Several other players are visible in the background, some standing near bleachers painted light blue, while others are walking along the sidelines. The scene takes place inside a large gymnasium with high ceilings, fluorescent lighting, and basketball hoops mounted on walls.</t>
  </si>
  <si>
    <t>A young man in a maroon baseball uniform and a dark blue helmet is swinging a bat at a baseball. He has a mustache and is focused on the ball. Behind him are blurred figures watching from behind a chain-link fence, with a dugout visible to the left. The background includes green grass and trees.</t>
  </si>
  <si>
    <t>A baseball player in a white uniform with a dark purple number three is swinging a bat at the plate. He wears a blue helmet with a light blue “3” on it. Behind him are several other players in similar uniforms, seated on the dugout bench. To his right, another player wearing a black helmet and mask is positioned as the catcher. In the background, there’s a chain-link fence, palm trees, stadium lights, and a cloudy sky.</t>
  </si>
  <si>
    <t>A young woman in a dark blue volleyball uniform is mid-air, reaching upwards with her right arm as she spikes the ball. Below her, another player in a similar uniform is partially visible, bending down and extending their left leg towards the ground. Behind them is a white volleyball net and a blue court surface. The background shows a large gymnasium with fluorescent lights hanging from the ceiling and ventilation ducts running along the walls.</t>
  </si>
  <si>
    <t>A young woman with dark hair and fair skin is looking into a mirror. She has white makeup applied around her eyes and on her cheeks. A floral crown made of white flowers sits on her head. Behind her reflection, another version of herself is visible in the mirror, also wearing the same floral crown. She’s wearing a light yellow dress with a ruffled collar. To the left of the woman is a stack of books, including one with a blue cover. The background is a bright white and appears to be an indoor setting.</t>
  </si>
  <si>
    <t>A dimly lit stage scene featuring two figures seated at a small table covered with a tablecloth. A teapot and cups are on the table along with some plates and cutlery. Behind them, several large, white paper cutouts resembling playing cards or dominoes float in mid-air. One figure is wearing a purple robe and turban, while the other is dressed in an orange sweater and red shoes. The background is mostly dark, with subtle pinkish lighting casting shadows across the stage.</t>
  </si>
  <si>
    <t>A group of students and an instructor are gathered around a large projection screen displaying a vibrant, swirling nebula-like scene in shades of purple, blue, pink, and red. The students are looking upwards with expressions of awe or wonder. One student is wearing a red shirt, another has glasses and a light blue shirt, and the instructor is wearing a dark jacket and appears to be gesturing towards the projection. The background is mostly black, emphasizing the brightness of the projected image.</t>
  </si>
  <si>
    <t>A large, modern building with extensive glass windows dominates the frame. The building is primarily gray and silver in color, with a prominent “SCIENCE CENTER” sign displayed on one of the larger glass panels. A concrete walkway leads up to the entrance. To the left of the science center is another smaller, rectangular building painted a darker shade of gray. Trees and shrubs are visible along the bottom edge of the image, suggesting an outdoor setting. The sky is dark and out of focus in the background.</t>
  </si>
  <si>
    <t>A Black man with short dark hair and wearing a dark blue hoodie is standing in front of a white board. He’s gesturing with his right hand towards the board. The whiteboard contains handwritten notes related to chemistry, specifically focusing on percentages, concentrations, mass percent, and mass solve. The text includes phrases like "less abundant substance in solution" and "more abundant substance in solution (water)." A small “Thank you” is written at the top left of the board.</t>
  </si>
  <si>
    <t>A wide shot depicts a large, modern building with numerous tall windows that stretch across the entire frame. Inside, several students are present: one woman is seated at a table with a laptop and a water bottle, another student stands beside her, and a group of four students walk towards the right side of the image, carrying backpacks. The lighting appears to be natural light streaming through the windows, casting shadows on the floor. The overall impression is of a bright, open campus environment.</t>
  </si>
  <si>
    <t>Three young men in white lab coats are standing around a laboratory bench. One man is looking directly at the camera with glasses on and pointing towards a plastic bottle filled with a clear liquid labeled "DIETETIC." Another man, wearing blue gloves, is examining a row of test tubes containing various colored liquids arranged on a metal rack. The third man, also wearing glasses, is looking over the shoulder of the first man. Behind them is a complex array of lab equipment including tubing, pumps, and monitors. A fluorescent light fixture is visible in the background.</t>
  </si>
  <si>
    <t>A man with dark hair and glasses wearing a blue t-shirt over a green jacket is pointing at a large screen displaying an image of a robot rover. The rover is on a light brown surface, and text reads “Improved Rover” beneath it. Below the screen are several electronic components arranged on a wooden box. A portion of another person’s head and shoulders can be seen in the lower right corner of the frame, suggesting they are observing the presentation. The background appears to be a classroom with a white wall visible.</t>
  </si>
  <si>
    <t>A man wearing a blue shirt with gray sleeves and a circular logo on the chest is holding up a robotic arm. The robot has a circular base with wheels, a central rotating mechanism, and several small components attached. A wrist-mounted camera is visible at the end of the arm. Behind the man, there’s a blurred background showing a hallway with posters and what appears to be a display case containing more robots.</t>
  </si>
  <si>
    <t>A brightly colored Lego robot sits on a red surface. The robot has a purple seat with a pink backrest and yellow wheels. It is constructed from various shades of yellow, white, light blue, and purple bricks. Behind the robot are blurred figures of people wearing casual clothing, including a person in a white robe. In the background, there’s a partially visible blue tarp or tent, some scattered Lego pieces, and what appears to be a small green rock formation. A red line is drawn on the ground in front of the robot.</t>
  </si>
  <si>
    <t>Two men are standing side-by-side in front of a red vehicle. One man is wearing glasses and pointing towards a complex machine with multiple screens attached to it. The other man is looking at the car, wearing a blue shirt with a logo on it. Behind them is a garage wall with some equipment visible, including what appears to be a tire alignment machine.</t>
  </si>
  <si>
    <t>A dark, grainy photograph depicts a welding process at night. A bright blue arc is visible between a silver metal piece and another, possibly white, piece being welded together. Sparks are flying upwards from the weld area, illuminated by the intense heat. The background is mostly black, with faint hints of lights and structures suggesting an outdoor setting, likely a workshop or industrial area. There's a blurred shape to the left of the main action, resembling part of a larger machine or structure.</t>
  </si>
  <si>
    <t>A dark scene with a bright, focused light source illuminating a small, white car model placed on a table. Sparks are flying upwards from the area where the light is concentrated, suggesting welding or cutting. The background is blurred and appears to be an outdoor setting with hints of trees and foliage. Several people are partially visible in the darkness around the table, their faces obscured by shadows.</t>
  </si>
  <si>
    <t>A close-up shot focuses on a welding helmet with a bright purple and pink light emanating from within its visor. The helmet is metallic gold in color and has a circular logo on the side. Behind the helmet, blurred dark shapes suggest a workshop or industrial setting, with a single bright white light source visible in the upper left corner. The overall image is dark, emphasizing the glow of the welding helmet.</t>
  </si>
  <si>
    <t>00:00:04.11</t>
  </si>
  <si>
    <t>The image is divided into four panels. The top left panel features a young Black woman in a white lab coat, smiling and holding test tubes filled with colored liquids. Behind her is a blurred background of a science laboratory with equipment visible.
 The top right panel shows three students: a Black woman, a light-skinned Asian man, and a light-skinned Caucasian woman. They are all wearing blue athletic shorts and tank tops, standing in a line with their arms crossed. A logo appears to be on the front of their shirts. 
 The bottom left panel displays another young Black woman in a white lab coat, holding a pipette. She is smiling and looking at the camera. The background is similar to the top left panel – a science laboratory.
 Finally, the bottom right panel shows an Asian man in a white lab coat, standing with his arms crossed and a slight smile on his face. A power outlet is visible behind him.</t>
  </si>
  <si>
    <t>www.cooley.edu</t>
  </si>
  <si>
    <t>A man in a gray and white plaid suit with a bow tie is centered in the frame. He has dark hair and is looking slightly off-camera to his left. A white pocket square is visible in his breast pocket. The background is mostly black, with a hint of light on a wall behind him and a small portion of what appears to be a screen or projection visible in the upper right corner.</t>
  </si>
  <si>
    <t>A black and white photograph depicts a dimly lit study area. A student is seated at a wooden desk with numerous books stacked before them. A small lamp illuminates their face and part of the desk. Behind the student, there’s a wall with a framed picture hanging on it, and another rectangular object (possibly a whiteboard or bulletin board) is visible in the background. The overall scene has a somber and quiet atmosphere due to the darkness and limited light.</t>
  </si>
  <si>
    <t>A grayscale close-up shot of a young woman’s face is presented against a completely black background. Her eyes are visible and appear slightly downcast, with a subtle hint of sadness. She's wearing a dark shirt that partially obscures her shoulders. A small light source illuminates the upper portion of her face, highlighting her nose and lips. The overall image has a somber and contemplative mood due to the darkness and limited detail.</t>
  </si>
  <si>
    <t>A young woman with blonde hair and wearing a white blouse under a light gray cardigan is speaking animatedly, gesturing with her hands. She’s standing next to an older Black woman in a dark blazer with gold buttons and a pearl necklace. The woman holds a red book in her right hand. Behind them, blurred figures of two other people are walking down a hallway with wooden paneling on the walls. The lighting is dim, casting shadows across the scene.</t>
  </si>
  <si>
    <t>A black and white photograph depicts two individuals engaged in a conversation. A woman with dark hair is seated on her left side, facing slightly towards the viewer. She wears a light-colored dress and appears to be listening intently. Across from her sits a man in a dark suit, gesturing emphatically with his hands as he speaks. He’s positioned closer to the center of the frame. Behind them is a blurred background suggesting an outdoor setting, possibly a patio or porch, with hints of furniture and architectural elements. A small table with a potted plant rests between them. The overall lighting is dim, creating strong contrasts between light and shadow.</t>
  </si>
  <si>
    <t>A woman with brown hair and wearing a white blouse is looking upwards and smiling slightly. She appears to be sitting in a chair, as there’s a blurred outline suggesting a seat behind her. The background is dark and out of focus, showing what looks like a building with windows and columns. The image has a grainy, monochrome effect.</t>
  </si>
  <si>
    <t>A woman with dark braids and glasses is looking upwards in a dimly lit room. She wears a dark shirt and is positioned at a lectern with a microphone in front of her. The background is mostly black, with hints of wood paneling visible on the left side of the frame. A spotlight illuminates her face and upper body.</t>
  </si>
  <si>
    <t>A grayscale photograph depicts a woman with dark hair and glasses seated at a desk in a dimly lit room. She is looking towards the viewer with a slight smile. Behind her, there’s a blurred image of what appears to be a draped curtain or fabric, creating a soft, out-of-focus background. The walls behind her are paneled with vertical panels. The overall tone is dark and moody.</t>
  </si>
  <si>
    <t>A young woman with long brown hair sits at a wooden lecture table, looking slightly off-camera to her left. She is wearing a black blazer over a white shirt and appears to be listening intently. Behind her are four other students seated in rows: a blonde woman, a young man with glasses, a dark-haired woman, and an older gentleman. The background is dark, suggesting a lecture hall or auditorium, with subtle lighting highlighting the students and table.</t>
  </si>
  <si>
    <t>Two men are seated at a table in what appears to be a classroom setting. The man on the left is bald with dark skin and wearing a black shirt. He’s gesturing with his hands while looking towards the right. The man on the right has light-colored hair, is wearing a button-down shirt over a dark jacket, and is also gesturing with his hands, looking down at an open book in front of him. A small device sits on the table to the left of the bald man. The background is dark and indistinct, showing rows of seats and a lecture desk.</t>
  </si>
  <si>
    <t>A young woman with long brown hair and glasses is looking down at a laptop screen. She’s wearing a light gray sweater. The lighting is dark and moody, casting shadows across her face and the surrounding area. In the background, partially visible, is another person sitting at a desk, their back to the viewer, wearing a patterned shirt. The overall tone of the image is grayscale with a slight blur effect.</t>
  </si>
  <si>
    <t>A young Black woman with dark hair and focused expression is looking intently at a laptop screen. She’s wearing a patterned gray and white sweater. Partially visible behind her is a man with light skin, a beard, and he's leaning over a laptop as well, appearing to be observing the same screen. The background is dark and blurred, suggesting an indoor setting, possibly a study area or classroom.</t>
  </si>
  <si>
    <t>A man with reddish-brown hair and a beard is looking off to his right with a slight smile. He’s wearing a blue shirt. A woman's shoulder and part of her gray sweater are visible in the blurred background on the left side of the image, partially obscured by darkness. The scene appears to be indoors, with a dark staircase or wall visible behind him. The overall tone is dim and slightly shadowy.</t>
  </si>
  <si>
    <t>A dark room with a projector illuminating a man giving a presentation. He is wearing a light blue button-down shirt and is gesturing with his hands while speaking. Three students are seated at tables in front of him, looking towards the screen. One student has her back to the camera, another is looking down at a tablet, and the third is looking up at the presenter. A whiteboard is visible on the wall behind them, partially obscured by shadows. The lighting is focused on the man and the immediate area around him, with the rest of the room in darkness.</t>
  </si>
  <si>
    <t>www.coppin.edu</t>
  </si>
  <si>
    <t>00:00:03.25</t>
  </si>
  <si>
    <t>A close-up shot of a flag against a bright blue sky. The flag is predominantly yellow and white with a large, stylized blue emblem in the center featuring a bird-like shape. The fabric appears slightly wrinkled and billowing due to wind. The background is mostly black, creating contrast for the flag.</t>
  </si>
  <si>
    <t>A bronze statue of a woman stands prominently in the foreground. She is depicted with a serious expression and her head is slightly tilted downward. Her hands are raised, holding what appears to be a diploma or scroll. The statue has detailed facial features and clothing reminiscent of a Victorian era dress. Behind the statue is a blurred background featuring green trees, a red brick building, and a blue sky.</t>
  </si>
  <si>
    <t>A woman with dark hair and glasses is smiling broadly while wearing a blue jacket with gold trim and the words "Coppin State University" prominently displayed on the front. The jacket has yellow buttons. She is partially obscured by another person in the background, who appears to be wearing a black shirt. Behind them are blurred images of trees and buildings under an overcast sky.</t>
  </si>
  <si>
    <t>Three uniformed cadets stand in formation against a backdrop of a golden emblem featuring “Coppell” and “Baltimore.” The cadets are wearing olive green uniforms with peaked caps and belts. One cadet is on the left, another in the center, and the third on the right. A distinguished older man in a red robe and black gown stands to the right of the cadets, holding a pair of sunglasses. Green foliage is visible at the bottom of the frame.</t>
  </si>
  <si>
    <t>A young Black woman with dark dreadlocks wearing gray athletic pants and a white top is in mid-swing while holding a tennis racket. She’s facing away from the camera, her back partially visible. A young man in a white shirt, shorts, and wristbands is blurred in the background on the left side of the frame, holding a tennis racket as well. Behind them is a gray tennis court with a chain-link fence and buildings in the distance under a bright blue sky.</t>
  </si>
  <si>
    <t>A basketball game is in progress inside a gymnasium. A crowd of spectators fills the bleachers behind the court. Several players are on the court, including a referee wearing black and white stripes. The court itself is dark brown with yellow and black uniforms for the teams playing. A Spalding basketball hoop hangs from above. There's a large building visible in the background with a light-colored facade and windows.</t>
  </si>
  <si>
    <t>A large crowd of people fills the frame, mostly young adults, with many faces obscured by darkness and movement. A woman in a black and white patterned sweater with red accents is prominently featured, raising her hands in excitement and smiling widely. She has dark braids and glasses. To her right, another person wearing a gray jacket is clapping enthusiastically. In the foreground, a man is holding up a large, colorful puppet or mascot. Other people are visible throughout the crowd, some clapping, some looking towards the center of the image, and some partially hidden in shadow. A bright light source illuminates the central area where the woman and puppet are located, while the rest of the scene is dark.</t>
  </si>
  <si>
    <t>A line of soldiers in camouflage uniforms are marching forward. They are wearing caps and carrying rifles slung over their shoulders. In front of them is a large American flag with gold fringe and a state flag, likely Colorado, held aloft by one soldier. The background is blurred but appears to be an outdoor area with buildings visible.</t>
  </si>
  <si>
    <t>An aerial view of a large athletic field with a running track surrounding it. The track is red and blue. The grass field has markings indicating yard lines. A logo featuring a golden eagle is prominently displayed in the center of the field. To the left, there's a building and a smaller track area. Beyond the field, a baseball diamond is visible, along with parking lots and trees. Several parked cars are present near the parking lot.</t>
  </si>
  <si>
    <t>A man with dark skin and wearing a blue baseball cap and sunglasses is shown drinking from a bright green water bottle. He has light-colored gloves on his hands. The background features a blurred view of a grassy field, a flagpole, and a clear blue sky. A yellow object is visible in the lower right corner of the frame.</t>
  </si>
  <si>
    <t>A man stands in profile with his back to the viewer, wearing a dark blue and gray patterned vest over a white shirt with polka dots, and a black crown on his head. He raises one hand as if gesturing or pointing upwards. Behind him is a large gymnasium filled with rows of yellow-clad people seated in bleachers. The floor is a bright yellow color. A banner reading "Pitt" is visible in the background. The lighting appears to be focused on the man, creating a dark backdrop for the scene.</t>
  </si>
  <si>
    <t>A young Black woman with curly hair pulled back in a bun and wearing glasses is focused intently while working at a laboratory bench. She’s dressed in a white lab coat over a blue shirt with a gold “L” logo, and she wears blue gloves on her hands. The background shows a complex laboratory setup including various pieces of equipment like tubing, beakers, and a water cooler. The lighting is bright and appears to be coming from overhead fluorescent lights.</t>
  </si>
  <si>
    <t>A close-up shot focuses on a graduation cap adorned with decorative elements. The cap is primarily purple and pink, featuring the words "Earned Not Given" in gold lettering. It’s embellished with small white roses, blue floral accents, and a delicate, light blue ribbon. Behind the cap, blurred figures of graduates wearing dark colored gowns and hats are visible, suggesting a graduation ceremony setting. The background is dark, highlighting the cap as the central subject.</t>
  </si>
  <si>
    <t>A large sign with a dark blue background features white lettering that reads "Welcome to THE NEST!". Above the text is a gold shield-shaped emblem containing a stylized bird in flight. The sign appears to be outdoors, with a blurred green lawn and a street scene visible in the background, including a car headlight.</t>
  </si>
  <si>
    <t>A young man with dark skin and glasses is playing a brass tuba. He wears a bright yellow shirt with “UWK COPPER” printed on it. His hands are positioned around the mouthpiece of the tuba, which has a shiny gold surface. Behind him are other brass instruments, including a trombone, also gleaming with a metallic sheen. The background appears to be a dark room with some white geometric shapes visible and a partial view of a metal railing. A soft light illuminates the foreground, highlighting the tuba and the musician’s hands.</t>
  </si>
  <si>
    <t>A close-up shot focuses on a blue helmet with a reflective surface and streaks of light across it. To the right of the helmet is a large, stylized yellow “G” emblem against a black background. The overall image has a dark, slightly blurred appearance, suggesting movement or depth of field.</t>
  </si>
  <si>
    <t>A person wearing a light-colored sweatshirt with a large CSU (Coppin State University) logo is shown operating a DJ console. The sweatshirt has “COPPIN STATE UNIVERSITY” printed across the top and a stylized golden eagle graphic on the chest. Hands are actively manipulating controls on the DJ equipment, which includes turntables, buttons, and a mixer. The background is dark and out of focus, suggesting a stage or event setting. A blue light emanates from the console.</t>
  </si>
  <si>
    <t>A man with dark skin and tattoos wearing a tiger-patterned shirt and gray pants is in motion, raising his arms in an energetic dance pose. He’s positioned slightly to the right of the frame. To his left is a woman with dark hair styled in braids, wearing a blue jacket and light-colored leggings, also appearing to be dancing or moving rhythmically. Behind them are several other figures silhouetted against a dark background, suggesting a stage setting with lighting. The overall scene has a warm, slightly hazy glow.</t>
  </si>
  <si>
    <t>A man stands at a podium in the center of the frame, speaking into a microphone. Behind him are several people dressed in formal attire – men in suits and tuxedos, and women in gowns. The background is dark with blue lighting highlighting architectural elements like windows or panels. A logo is visible on the podium. There are other figures partially visible in the shadows to the right of the main group.</t>
  </si>
  <si>
    <t>A close-up shot focuses on several dark blue stadium seats with gold lettering spelling out “COPPIN STATE” in a stylized font. The seats are angled slightly towards the camera and appear to be arranged in rows, suggesting a sports arena or auditorium setting. A wooden floor is visible beneath the seats, partially illuminated by stage lighting. The background is mostly black, emphasizing the seats and their branding.</t>
  </si>
  <si>
    <t>A dark background reveals a collection of yellow foam footballs and helmets arranged on a table. The helmets feature the school’s logo – a stylized “CO” within a shield – and the phrase "WE ARE #". A basketball is also present, with an eagle emblem on it. Text reading “ADMISSIONS” is visible in the upper left corner. Light appears to be coming from behind the objects, creating a warm glow.</t>
  </si>
  <si>
    <t>A young Black woman with long dark hair is smiling broadly and holding up a peace sign with her fingers. She is wearing a blue graduation gown with a gold sash across the chest and a black cap with gold detailing. The background is blurred, showing other graduates in similar gowns and a glimpse of a stage or building.</t>
  </si>
  <si>
    <t>A man with dark hair and glasses wearing a blue suit and yellow striped tie is looking off-camera to his left. Behind him is a red wall with a large sign displaying “CSU” in gold lettering. A smaller image on the sign shows a football field with players. There’s also a small, white document hanging from the bottom of the sign.</t>
  </si>
  <si>
    <t>The image depicts a classroom setting with several students engaged in studying at desks. A woman wearing a pink blazer is seated on the left, looking towards the front of the room. In the center, a man with glasses is focused on his work. To the right, a young Black woman with braided hair and earrings is intently writing in a notebook. The desks are dark wood, and there’s a blue carpet visible beneath them. Other students can be seen blurred in the background, suggesting a larger classroom environment. The lighting appears to be warm and focused on the foreground subjects.</t>
  </si>
  <si>
    <t>A young Black woman in a graduation gown and hood stands with her arms crossed, holding a diploma. The gown is blue with gold accents and a yellow sash that reads “Howard University.” She has dark braids and is smiling slightly. Behind her are several other graduates wearing similar gowns and hoods, including a man to her left with a dark blue robe and a woman to her right in a black robe. In the background, there are flags of various colors and people walking across a grassy field. A camera is visible on the ground near the bottom of the frame.</t>
  </si>
  <si>
    <t>A woman wearing a white dress with a gold sash and crown stands in the center of the frame. She is surrounded by several cheerleaders. The cheerleaders are wearing blue shorts, yellow pom-poms, and matching jackets. They are positioned on bleachers behind her. A large banner reading "Coppin" is visible above them. Other people are blurred out in the background, suggesting a crowd. The floor is wooden and lit with spotlights.</t>
  </si>
  <si>
    <t>A large crowd of people is silhouetted against a dark background, illuminated by stage lights and the glow of numerous smartphones held aloft. A stage with lighting rigs is visible in the center foreground. To the right, a tall building’s facade is partially visible, appearing reddish-brown. Many hands holding up phones are visible throughout the crowd, suggesting people are recording or taking pictures during an event.</t>
  </si>
  <si>
    <t>A man in a white lab coat and glasses stands with his back to the viewer. He is looking slightly off-center to the right. Behind him is a large, white wall with what appears to be a dark metal panel or frame along the top edge. To the right of the man is a bright blue screen displaying an image that is out of focus. The background is mostly black.</t>
  </si>
  <si>
    <t>A large, white and yellow mascot resembling an eagle stands prominently in the foreground with its beak open as if speaking. The mascot is wearing a blue jacket with “Coppin” written across it in gold lettering. Behind the mascot is a brick building with several windows and a sign that reads "CAMPUS POLICE" with a directional arrow. A smaller sign next to the window indicates "North Parking Lot Station." Above the building, there’s a glimpse of a gray structure and a bright blue sky.</t>
  </si>
  <si>
    <t>A tall, brick building with large windows dominates the frame. The university logo, featuring a golden shield and the words “Coppin State University,” is prominently displayed on the upper left side of the building in blue lettering against a yellow background. A darker, rectangular building sits adjacent to it, also with large windows. Trees are visible in the background, suggesting an urban setting with green spaces. The sky is overcast with gray clouds.</t>
  </si>
  <si>
    <t>www.corban.edu</t>
  </si>
  <si>
    <t>A young woman with long blonde hair and wearing a black sweatshirt that reads “Corban University EST. 1895” is smiling brightly at the camera. She’s sitting in an office setting, holding a pen and looking down at a document on a desk in front of her. A second woman, partially visible in the background, is leaning forward slightly, also appearing to be engaged in conversation with the first woman. Behind them is a wall with a window and some framed pictures. The overall lighting appears warm and natural.</t>
  </si>
  <si>
    <t>A group of young adults, likely college students, are walking across a paved outdoor walkway. Many are wearing casual clothing including jeans, t-shirts, and backpacks. Some individuals have lanyards around their necks indicating they may be campus staff or visitors. One student is smiling and looking towards the camera. The background shows buildings and greenery suggesting an academic environment.</t>
  </si>
  <si>
    <t>A young man with light brown hair and fair skin is shown in profile, looking down at a computer screen. He’s wearing a dark gray t-shirt. A yellow desk lamp illuminates his face and part of the desk surface. The background appears to be a wooden bookshelf or wall paneling, partially obscured by shadow. There are some papers and objects on the desk visible beneath the screen.</t>
  </si>
  <si>
    <t>A young man with dark hair and wearing a gray t-shirt is shown holding an open book in his hands. He’s writing in a notebook with his right hand while looking down at the pages of the book with his left hand. A wristband is visible on his left wrist. The background is blurred, showing wooden furniture and a warm light source illuminating the scene. A small graphic of a building is partially visible on the t-shirt.</t>
  </si>
  <si>
    <t>A group of young women are gathered outdoors on a grassy lawn in front of a building with a sloping roof. A small, gray folding table is set up with several brochures and documents spread out on it. One woman, wearing a dark blue sweatshirt with “LEARN” printed on the front, is seated at the table, looking down at the materials. Another woman, dressed in a plaid shirt, is standing beside her, gesturing towards the documents with her hand. Several other women are standing around the group, observing and talking. The background includes trees, shrubs, and parts of buildings.</t>
  </si>
  <si>
    <t>Student life, "Academics, Studying, Groupwork", "University environment, Campus aesthetics"</t>
  </si>
  <si>
    <t>A woman with long dark hair sits at a folding table outdoors, facing a group of students. Several other students are seated around similar tables under trees and in the background. They are all using laptops. The setting is a grassy area with a building visible in the distance behind the trees. A few students are wearing hats.</t>
  </si>
  <si>
    <t>An aerial shot depicts a campus with several buildings clustered together. A large, light-colored building dominates the center, featuring multiple stories and windows arranged in rows. Adjacent to it is a smaller, white building with a flat roof. To the left, there’s a multi-level structure with a covered area extending outwards. A prominent clock tower stands near a circular driveway lined with landscaping and trees. Several vehicles are visible on the grounds, including a white van. Lush green trees surround the buildings, suggesting a wooded environment. The sky is overcast, casting a soft light over the scene.</t>
  </si>
  <si>
    <t>A young woman with dark hair pulled back is seated in a darkened room filled with other people. She is looking upwards and slightly to her right, with her eyes closed and mouth open as if speaking or listening intently. Her face is partially illuminated, showing her eyebrows and cheekbones. Several other individuals are visible behind her, some raising their hands, and the overall scene appears to be a lecture hall or auditorium setting.</t>
  </si>
  <si>
    <t>A middle-aged man with short graying hair and glasses is speaking at a lectern. He’s wearing a blue and white checkered button-down shirt, dark pants, and a belt. His hands are raised, palms facing outward, as he gestures while pointing to the screen behind him. The screen displays text in what appears to be a light gray font against a darker background. A portion of a building is visible on the left side of the frame, with beige walls and a doorway. The overall image has a slightly blurred effect, suggesting it’s a still from a video recording.</t>
  </si>
  <si>
    <t>A group of young men are seated in a classroom setting. A man with reddish-brown hair wearing a gray hoodie and a white baseball cap is centered in the frame, looking slightly off to the side. He’s wearing a black jacket. To his left is another student partially visible, and to his right is another student with their head turned away. Several water bottles are on the table in front of them, one has a colorful design. The background is a plain white wall.</t>
  </si>
  <si>
    <t>www.cornish.edu</t>
  </si>
  <si>
    <t>A young woman with short purple hair and wearing a yellow shirt and denim overalls is positioned inside a large, white cardboard box. She’s looking upwards and slightly to her left, with a thoughtful expression on her face. A small, dark electronic device is held in her right hand. The background is mostly black, but there are hints of pale pink walls and a bright light source shining from the top of the box, illuminating her face and the interior of the box.</t>
  </si>
  <si>
    <t>A young Black man with short hair and wearing a gray Champion sweatshirt is smiling broadly while raising his hands upwards. He’s positioned in the foreground. Behind him, partially visible on the left side of the frame, is another young man wearing a dark shirt with “University” printed across the chest. The background is predominantly black, suggesting a darkened stage or auditorium setting.</t>
  </si>
  <si>
    <t>A single arm and hand are prominently featured in the image, set against a completely black background. The arm is cast in a warm, reddish-orange light that highlights its musculature and skin tone. The hand is slightly bent at the wrist with the fingers extended upwards. A portion of a sleeve or garment is visible on the upper part of the arm, also illuminated by the same orange glow. The overall effect creates a dramatic, almost abstract composition emphasizing form and texture against the stark darkness.</t>
  </si>
  <si>
    <t>A young woman with dark hair and wearing a black top is holding a large Aaton camera. She’s looking slightly upwards and to her right with a smile, her eyes closed. The camera has blue cables attached to it. Behind her is a blurred background consisting of a light teal wall and some indistinct white fabric or tent material. The image is dark overall, with the woman and camera being the brightest elements.</t>
  </si>
  <si>
    <t>Five men are performing a complex dance routine. They are arranged in a pyramid formation with one man balanced on top of four others. All five dancers wear white shirts and dark socks. The background is a dark stage with what appears to be curtains or drapery, and a hint of a piano or other musical instrument can be seen at the bottom left corner.</t>
  </si>
  <si>
    <t>A solid red rectangle fills most of the frame. On top of the red rectangle is white text that reads "Cornish College of the Arts." The text is centered and appears bold. The background outside the red rectangle is black.</t>
  </si>
  <si>
    <t>A young woman with red hair lies on her back in a yoga-like pose. Her arms are extended overhead and slightly behind her head, supporting her neck. She is wearing a white tank top and black shorts. A man is kneeling beside her, his hands positioned under her lower legs and torso, providing support as she stretches. The background is dark gray, with what appears to be a wooden floor and the partial view of another person’s leg in the upper left corner.</t>
  </si>
  <si>
    <t>A woman with short brown hair wearing a bright pink blazer and a white shirt is singing into a microphone. She has her mouth open wide in song, holding a sheet music page in front of her. A microphone stand is visible to her right. Behind her is a large screen displaying the words “Annual Gala” in blue lettering. The background is dark with colored spotlights illuminating the scene.</t>
  </si>
  <si>
    <t>A person’s hand is holding a smartphone, capturing a video with the screen visible. The phone displays footage of a group of people standing in what appears to be an art gallery or museum setting. Behind the person taking the picture, another individual's head and shoulders are partially visible, wearing dark hair and glasses. A white framed artwork depicting a black-and-white portrait is hanging on the wall behind them. Several small star-shaped decorations are scattered across the foreground.</t>
  </si>
  <si>
    <t>A young woman in a dark red long-sleeved shirt and a white tutu is mid-air performing a ballet leap. Her legs are extended outwards, arms are raised overhead, and she appears to be suspended above a courtyard setting. Behind her is an arched brick building with a covered walkway, adorned with climbing vines and flowering bushes. The background is dark, suggesting evening or low light conditions. Raindrops are visible in the air around her.</t>
  </si>
  <si>
    <t>A group of people are gathered in an art gallery space. The floor is hardwood and covered with a dark rug. Several framed artworks hang on the walls, including one large abstract piece. People are wearing masks and dressed in casual attire, mostly jackets and pants. Some individuals are standing close together while others are further apart. A man in a black suit stands near the center of the group, looking towards the right side of the room. There is also a woman in a red dress and a woman in a purple gown visible among the crowd.</t>
  </si>
  <si>
    <t>A white cardboard box labeled “GRABB’T” sits in the lower left corner, containing colorful small candies. To the right of the box are three small containers of white glue, each with a different colored lid (blue, white, and pink). A collection of various craft supplies is arranged on a gray surface: a metal ruler, several rolls of pink, blue, and black tape, a spool of light blue thread, a roll of clear plastic film, and a small stack of green and white paper.</t>
  </si>
  <si>
    <t>A young woman in a flowing red dress stands with her arms outstretched and skirt billowing around her as she turns slightly to the right. Behind her is a wall covered with various framed artworks – several landscapes, portraits, and abstract pieces in different sizes and styles. The background is dark, suggesting a gallery or museum setting.</t>
  </si>
  <si>
    <t>A young man with dark hair and a beard is smiling broadly at the camera. He has light-colored eyes, a small nose piercing, and several ear piercings. His teeth are visible in a wide grin. The background is a solid beige color.</t>
  </si>
  <si>
    <t>Two young men are standing in front of a bulletin board. One man is wearing a black leather jacket and has his hand raised as if gesturing. The other man is turned away from the camera, with his head tilted slightly downward and a slight smile on his face. Behind them is a green-faced person wearing an alien mask and a bright green sweater, pointing at something on the bulletin board with their right hand. The background is a plain white wall.</t>
  </si>
  <si>
    <t>A young man with light brown hair and wearing a plaid shirt is center frame, looking forward intently while holding an acoustic guitar. He’s positioned slightly off-center in the image. Behind him is a woman playing bass, wearing a dark tank top. To her right is another person playing drums, partially visible behind a red drum set. In the background, blurred figures of other musicians are seated at instruments, including a piano and sheet music stand. The lighting is dim and moody, with shadows dominating the scene.</t>
  </si>
  <si>
    <t>A large, bold white text reads "A Community of Artists, Citizens, &amp; Innovators" across the top of a red background that fades from black at the bottom to red at the top. The text is centered and appears to be in a sans-serif font.</t>
  </si>
  <si>
    <t>A dimly lit stage scene featuring a jazz ensemble. A trumpet player is positioned on the left, playing with their arm raised. Behind them is a drum set with a patterned drumhead and a Yamaha logo. To the right is a bassist holding a music stand and playing an upright bass. In the foreground, a person’s back is visible, seemingly seated at a piano or keyboard. A mixing console with various buttons and knobs is partially visible on the lower left side of the frame. The overall lighting is dark, creating a sense of depth and focusing attention on the musicians.</t>
  </si>
  <si>
    <t>A long wooden table dominates the frame, covered with stacks of paper and various printing supplies like trays of letterpress blocks. Several students are seated around the table, working on laptops and examining printed materials. Behind them is a wall plastered with calendars, posters, student artwork, and other miscellaneous items, including a vintage-style sign that reads "PARTY." A large, dark printer or press machine is visible in the background, partially obscured by shelves filled with more paper. The lighting appears to be dim and focused on the table area.</t>
  </si>
  <si>
    <t>Fine arts, "Academics, Studying, Groupwork"</t>
  </si>
  <si>
    <t>A person with light brown hair sits in a chair facing away from the camera. Their arms are raised and hands are covering their ears. Behind them are several large, white reflectors positioned against a pale wall, illuminated by studio lights. A small table with what appears to be a camera is visible on the left side of the frame. The background is mostly dark, suggesting a studio setting.</t>
  </si>
  <si>
    <t>A large wall installation dominates the frame, composed of numerous small, square panels arranged in a grid pattern. Each panel contains a vibrant and chaotic collage of colors – primarily pinks, purples, yellows, greens, and reds – with overlaid images that appear to be fragments of photographs or text. Four larger, square panels are centrally positioned and feature stylized geometric patterns resembling repeating squares within squares. A woman wearing a black dress is walking towards the camera on the right side of the image, partially obscured by the wall’s background. To the far right edge of the frame, a small portion of another artwork – a painting with a dark background and a single figure – is visible. The floor appears to be made of wood planks.</t>
  </si>
  <si>
    <t>A young woman with dark hair is adjusting lights mounted on stands. She’s wearing gloves and looking slightly downward as she works with a large, blue light fixture. Behind her are bright white light sources creating strong highlights and shadows. The background is mostly black.</t>
  </si>
  <si>
    <t>A group of students are gathered in a modern, open space with gray flooring and white walls. They appear to be taking photos with their smartphones. Some are looking up at something out of frame, while others are clustered together. A few individuals wear hats or beanies. There is a staircase visible in the background on the right side of the image.</t>
  </si>
  <si>
    <t>Three performers are standing in profile against a dark background. The performer on the left has bright orange hair styled into a voluminous wig and is wearing a shimmering, iridescent pink dress with a wide waistband. They also have a black mask covering their eyes. The middle performer wears a plain black shirt and leggings. The third performer is wearing a black top and black leggings. All three are raising their arms upwards as if in a gesture of movement or expression. In the upper left corner, a small, dark figure resembling a doll or mannequin can be seen. A spotlight illuminates the performers from above.</t>
  </si>
  <si>
    <t>A large, gray industrial building with multiple stories and numerous rectangular windows dominates the frame. The building has a brick facade and visible metal beams. A red banner is attached to the side of the building. In the background, there's a modern high-rise glass skyscraper and another smaller building. The sky is overcast and dark.</t>
  </si>
  <si>
    <t>A group of approximately fifteen people are gathered in a dimly lit space, likely an event venue. They appear to be applauding and smiling at someone off-camera. Several individuals are holding cups or mugs. The people vary in age and attire, wearing casual clothing like sweaters, jackets, and scarves. Some have their hands raised in applause while others are looking towards the same point. A dark wall is visible behind them, with what appears to be a ventilation system partially shown.</t>
  </si>
  <si>
    <t>A man wearing a light gray shirt and dark pants is standing against a white wall, applying something (likely tape) to the wall with a roller. A red ladder leans against the wall beside him. To his right is a brightly colored abstract art piece featuring orange, blue, and yellow circles and lines. Above the artwork are several spotlights mounted on tracks. In the lower-right corner of the image is a small orange bucket. The background is dark, suggesting a low-light environment, with visible exposed ductwork along the ceiling.</t>
  </si>
  <si>
    <t>A group of actors are seated on the floor in a darkened theater space. Several individuals are wearing brightly colored clothing – red, orange, and teal – while others wear darker hues like gray and black. One actor stands prominently in the center, dressed in a vibrant green coat with a pink scarf and large, exaggerated glasses. The background features two rectangular panels displaying what appear to be portraits or images, illuminated by a soft light. A small stage light is visible on the right side of the frame.</t>
  </si>
  <si>
    <t>A woman with long brown hair is singing into a microphone, her arm raised slightly. She wears a dark green top tied at the waist. Behind her is a band playing instruments, including a saxophone player and a keyboardist. A decorative lamppost is visible on the right side of the frame, illuminated by a warm light. The background is mostly dark with some orange and red hues from stage lighting.</t>
  </si>
  <si>
    <t>A dark auditorium with rows of empty seats stretches into the background. A red mixing console dominates the foreground, with a technician wearing glasses operating it. Multiple computer monitors are positioned around the console, displaying waveforms and audio levels. In the lower left corner, a blurred image shows a person in a hat standing on stage. A microphone is visible near the technician’s head.</t>
  </si>
  <si>
    <t>Two young people are performing onstage. One has pink hair and is wearing a teal jacket over a black lace top; she holds a microphone in her right hand. The other person has short red hair and is dressed in a dark green suit with a white shirt, holding a microphone in their left hand. Both are smiling while singing into the microphones. Behind them are stage lights and what appears to be a drum set.</t>
  </si>
  <si>
    <t>A stage scene depicting a group of actors in a theatrical production. The background is dark purple with a large, stylized moon graphic. Several lampposts are positioned on a raised platform. A man in a plaid shirt stands center stage, looking upwards. Around him are other actors dressed in various casual clothing – sweaters, jackets, and hats – arranged on the platform. Some appear to be holding musical instruments like drums or tambourines. The overall lighting is dim, with spotlights illuminating the central figure.</t>
  </si>
  <si>
    <t>A black background with a gradient red band at the top. The text "Making Art in Seattle" is white and centered within the red band.</t>
  </si>
  <si>
    <t>A cityscape dominates the frame, featuring numerous tall skyscrapers in varying shades of gray and blue under a cloudy sky. A construction crane is visible on the left side of the image. In the lower right corner, there’s a line of sailboats docked along a waterfront. The overall scene has a slightly hazy or muted quality due to the overcast lighting.</t>
  </si>
  <si>
    <t>A black background with the Cornish College of the Arts logo centered in the frame. The logo is red and consists of a stylized letter "C" followed by the text “CORNISH COLLEGE OF THE ARTS” in white.</t>
  </si>
  <si>
    <t>www.cowley.edu</t>
  </si>
  <si>
    <t>A large brick building with a curved roof dominates the frame, set against a bright blue sky. The building has multiple windows arranged in rows and is surrounded by green grass and landscaping. A walkway leads up to the entrance, where several people are visible walking. Smaller buildings are partially visible in the background on either side of the main structure. There’s a brick pathway leading away from the main building towards another smaller building.</t>
  </si>
  <si>
    <t>A woman with blonde hair and wearing a black and white striped shirt and red pants is standing in front of a group of students seated at tables. She appears to be gesturing while speaking. Several students are visible, including one with dark hair pulled back into a ponytail, another with braided hair, and one wearing a gray hoodie. A whiteboard is behind the woman, partially visible on the left side of the image. There’s also a brown door and some wall-mounted electrical outlets in the background.</t>
  </si>
  <si>
    <t>A young Black man with short hair and wearing a dark gray hoodie is seated at a wooden table. He’s turned slightly to his left, smiling broadly while looking off-camera. His right hand rests on the table, holding a yellow pencil. Behind him, a white digital projector displays text and images on a whiteboard. Several colorful children's books are stacked on a red shelf behind the whiteboard. A small American flag is visible in the upper right corner of the image.</t>
  </si>
  <si>
    <t>A stage set depicting a seaside town at night. A raised wooden platform with railings is center stage, populated by actors in period costumes. To the left is a white wooden structure resembling a warehouse or storage building, with stacked barrels and a small table. On the right is another similar structure painted gray. Actors are positioned on both levels of the set, some standing, some seated, and one appearing to be climbing a ladder. Blue and pink stage lights illuminate the scene, casting shadows and highlighting specific areas. The floor beneath the stage appears to be dark sand or dirt. Small white dots resembling stars are scattered across the background. A few string lights hang from above.</t>
  </si>
  <si>
    <t>A wide shot of a grassy field with several wind turbines in the distance. The turbines are tall and white with rotating blades. A dark line of trees is visible along the horizon. Above the field, there's a cloudy sky with a soft, diffused light suggesting either sunrise or sunset. The foreground shows a small patch of darker green vegetation near the bottom of the frame.</t>
  </si>
  <si>
    <t>Innovation, Social responsibility</t>
  </si>
  <si>
    <t>A man wearing a white lab coat and welding goggles is intensely focused on welding two pieces of metal together. A bright blue arc of electricity shoots out from the weld point, illuminating his face and hands. Sparks fly upwards around him. Behind him is a dark industrial setting with what appears to be a metal frame or structure visible in the background. The lighting is dramatic, with strong blues and highlights on the welder and the welding process itself.</t>
  </si>
  <si>
    <t>A man wearing a black shirt, dark pants, and a tool belt is bent over, using a circular saw to cut a piece of wood on a workbench. He’s wearing a baseball cap. A second man in a white t-shirt and jeans stands behind him, observing the cutting process. In the background, two other people are visible, one leaning against a ladder and another standing further back. The setting appears to be a workshop or construction area with wooden walls and scaffolding.</t>
  </si>
  <si>
    <t>Three men are shown in a dimly lit industrial space. One man, wearing a black t-shirt and sunglasses, is pointing towards a green machine with his arm extended. Another man, dressed in a dark jacket and hat, is holding a red sledgehammer and appears to be demonstrating how to use it. The third man, wearing a white baseball cap and a blue shirt, is looking at the machine and observing the demonstration. A yellow safety line runs across the floor in front of them. In the background, there are industrial-looking pillars and lights.</t>
  </si>
  <si>
    <t>A large, painted antenna is being installed against a red brick building. A man in a yellow shirt and blue jeans is working on the installation using a crane-like lift system. Several other people are visible in the background, some assisting with the project and others standing near a grassy area. The scene appears to be outdoors, with trees and a body of water visible in the distance.</t>
  </si>
  <si>
    <t>An aerial shot depicts a small town square with several buildings. A prominent stone building with a distinctive Gothic-style tower and steeple dominates the center of the frame. Surrounding it are other brick buildings, including what appears to be a library or administrative building. A street lined with trees runs through the square, leading to a large parking lot filled with cars. Several smaller buildings and houses are visible along the edges of the square, and there is a grassy area on the left side of the frame. The sky is bright blue with scattered clouds.</t>
  </si>
  <si>
    <t>A group of young people are seated in bleachers, wearing orange t-shirts with “Coastal Carolina” printed on them. They are cheering and shouting excitedly, some raising their hands and mouths open wide. Several individuals are holding small American flags. A man is visible in the background wearing a blue jacket and hat. An exit sign is partially visible above the group. The bleachers appear to be made of wood with dark metal supports.</t>
  </si>
  <si>
    <t>A dark background dominates the image, filled with smoke and haze. Several fireworks explode in varying colors – primarily shades of purple, pink, green, and orange – creating bursts and trails against the darkness. Some individual firework bursts are brighter than others, with a central cluster of white light surrounded by fiery red tails. Small, faint points of light appear scattered throughout the scene, likely from additional smaller fireworks or reflections.</t>
  </si>
  <si>
    <t>A group of young adults are gathered in a dimly lit room with red lighting casting long shadows. Several people are dancing and moving around, with one woman prominently centered in the frame, appearing to be leading or directing the movement. Others stand around the edges, some holding phones to record, while others observe. The background is dark, showing glimpses of walls, ceiling fixtures, and a doorway. A few individuals are wearing casual clothing, including t-shirts and jeans.</t>
  </si>
  <si>
    <t>00:00:00.62</t>
  </si>
  <si>
    <t>A large, circular brick building dominates the center of the image, with a red-tiled roof. The building has multiple windows arranged in a curved pattern. A walkway leads up to the entrance, and people are visible walking along it. Below the main building is a grassy area with trees and landscaping. Other buildings are visible in the background, including a smaller rectangular brick building and a taller, multi-story structure with a flat roof. The sky is blue with some clouds.</t>
  </si>
  <si>
    <t>www.cravencc.edu</t>
  </si>
  <si>
    <t>Three students are seated at a metal table outdoors. One student wearing a blue shirt is looking down at a laptop screen. Another student with red hair is leaning forward and appears to be writing on a notepad. The third student, with blonde hair, is looking towards the camera. Behind them is a stone wall displaying the college name "RAVEN COLLEGE" in large letters. In the background, there’s a paved road, trees, streetlights, and buildings of the university campus. A signpost is visible on the left side of the image.</t>
  </si>
  <si>
    <t>A young man with short dark hair and glasses wearing a maroon shirt is working on a red vehicle’s suspension system. He is reaching up towards the wheel hub and brake rotor, which are visible against a dark background. The vehicle's undercarriage is exposed, showing intricate mechanical components. A yellow tool or piece of equipment is partially visible in the lower right corner. The shirt has a floral design with the word "Roots" printed on it.</t>
  </si>
  <si>
    <t>A man with gray hair and wearing a plaid shirt is holding up a black handheld scanner device and gesturing towards an orange-framed windowed enclosure in the background. A young man wearing a white baseball cap and a light blue t-shirt is looking at the scanner, leaning slightly forward. Behind them are industrial-looking machines, including a printer labeled "CHAS," and a clock on a wall. The background is a pale gray with some fluorescent lighting fixtures visible.</t>
  </si>
  <si>
    <t>A young woman with short brown hair and glasses wearing a gray shirt is painting a still life on an easel. The painting depicts several bottles in shades of blue, pink, and light green arranged vertically. The canvas is white and sits on a wooden easel. Behind her are other easels and artwork, suggesting a studio setting. A dark hallway or doorway is visible in the background.</t>
  </si>
  <si>
    <t>A woman in a light blue surgical gown and mask with glasses is performing a procedure on a patient lying on an operating table covered in a blue sheet. A second person wearing a similar surgical cap and mask is partially visible behind her, looking over her shoulder. Behind them are beige cubicles and medical equipment including monitors and IV stands. The background is dark and out of focus.</t>
  </si>
  <si>
    <t>A young man with dark hair and wearing a gray t-shirt is leaning over a large CNC milling machine. He’s reaching out to grasp a handle on the side of the machine's enclosure. The machine has a digital display screen showing a complex graph or data readout, along with buttons and controls. A red "JENAS" logo is visible on the machine's control panel. Behind the man is a metal cabinet filled with various tools and supplies, and a small bulletin board with papers attached to it. The background is dark, suggesting an industrial setting.</t>
  </si>
  <si>
    <t>Two men are working on the engine of a small white airplane. One man is wearing a black shirt with a red “T” logo and a red baseball cap. He’s pointing at something near the engine. The other man, wearing a green hat and a gray shirt, is intently looking at the engine itself. Behind them, partially visible in the background, are more airplanes, including one painted grey and another white with a red star on its tail. A red toolbox sits to the right of the aircraft.</t>
  </si>
  <si>
    <t>A young man with blonde hair and wearing a black shirt and a white apron over it is pouring liquid into a clear glass beaker. He’s wearing blue gloves. Several other students are visible in the background, some wearing lab coats and assisting with experiments at various workbenches. The background includes wooden cabinets with posters on them and a dark, blurred area suggesting a laboratory setting.</t>
  </si>
  <si>
    <t>A woman with dark hair and wearing a light-colored shirt is sitting in the driver's seat of a white semi-truck. The truck’s side panel displays the words “TRUCK DRIVER TRAINING CRAVEN” along with the logo for Craven Community College. A blue stripe runs down the length of the truck’s trailer. Behind the truck, there is a grassy field and trees under a partly cloudy sky.</t>
  </si>
  <si>
    <t>Two nurses in maroon scrubs are assisting a patient lying on a hospital bed. One nurse is holding a syringe and preparing to administer medication while the other observes. The patient is wearing a blue surgical gown and has their head turned slightly towards the nurse administering the injection. A television screen displaying medical information is mounted on the wall behind them, along with a white board containing notes. There’s also a computer monitor and equipment visible on a small bedside table to the right of the bed.</t>
  </si>
  <si>
    <t>A Black woman with curly hair sits in a salon chair wearing a leopard print coat. A young Black woman is styling her hair with a bottle of product and a comb. The stylist wears a black apron that reads “Tovia Tutor.” Behind them are shelves, a television, and a window. The room has gray flooring and dark walls.</t>
  </si>
  <si>
    <t>A young woman with blonde hair and a bright smile is captured mid-stride at an outdoor graduation ceremony. She’s wearing a blue gown over a yellow sash that has the letter “H” on it, and a blue cap. Her hair is blowing in the wind behind her. Behind her are other graduates in similar gowns, and tents can be seen in the background.</t>
  </si>
  <si>
    <t>A person wearing a VR headset stands in an outdoor setting with dappled sunlight filtering through lush green trees and some pink flowers. The figure is facing slightly away from the viewer, appearing to be looking at something within the virtual reality experience. A bright sunbeam shines directly behind them, creating a strong backlight effect.</t>
  </si>
  <si>
    <t>A statue with cloth over its eyes stands in an outdoor setting with dappled sunlight filtering through lush green trees and some pink flowers. The figure is facing slightly away from the viewer. A bright sunbeam shines directly behind them, creating a strong backlight effect.</t>
  </si>
  <si>
    <t>www.csbsju.edu</t>
  </si>
  <si>
    <t>A sleek, white rowing shell with eight rowers in red and white uniforms is moving across a dark blue lake. The rowers are actively pulling on their oars. In the background, there’s a shoreline densely covered with green trees and bushes, reflecting in the water. A large, light-colored building with multiple stories sits atop a small hill behind the trees. The sky above is a pale blue color, suggesting either dawn or dusk.</t>
  </si>
  <si>
    <t>An aerial shot of a college campus at sunrise. Several brick buildings are visible, with varying architectural styles and heights. Trees cover much of the landscape, creating a dense green canopy. A large, light-colored building with a prominent dome is centrally located. A road stretches across the bottom of the frame, bordered by grassy areas. A few cars are parked near a red building on the right side of the image. The sky is bright orange and yellow, suggesting early morning sunlight.</t>
  </si>
  <si>
    <t>An aerial view showcases a university campus nestled along a large lake. The buildings are primarily brick and stone, with varying architectural styles. A football stadium dominates the foreground, featuring red seating, green turf, and the words "Johnnies" in white lettering on the side. The school colors appear to be red and white. Trees surrounding the campus are displaying fall foliage in shades of orange, yellow, and red. The lake reflects the sky and trees. A smaller building with a distinctive tower is visible towards the left of the frame.</t>
  </si>
  <si>
    <t>A young man stands with his back to the viewer, wearing a dark jacket and pants. He is positioned beneath a wooden gazebo structure with intricate rafters. The gazebo’s interior is partially visible, casting shadows on the floor. Beyond the gazebo, a body of water reflects a bright, golden sunset sky. A tree trunk rises from the edge of the lake to the right side of the frame. The overall lighting suggests late afternoon or early evening.</t>
  </si>
  <si>
    <t>"University environment, Campus aesthetics", Atmosphere</t>
  </si>
  <si>
    <t>A high-angle shot reveals a large, modern building with a distinctive geometric design. The building features a prominent, cantilevered structure supported by angled legs and topped with a hexagonal pattern. A smaller, rectangular building is situated to its right on a grassy lawn. Behind both buildings is a body of water reflecting the sky and surrounding trees. Lush green lawns extend across the foreground, leading towards several mature trees and other campus structures in the distance. The overall scene suggests a bright, overcast day with a focus on architectural design within a university setting.</t>
  </si>
  <si>
    <t>The image depicts an aerial view of a college campus. A large brick building with a prominent spire and steeple dominates the center of the frame. Adjacent to it is another building with a green cupola. Several other buildings, including one with a red roof, are visible in the background. Trees line the edges of the campus, and rolling hills extend into the distance under a cloudy sky. A water tower is also seen on the horizon.</t>
  </si>
  <si>
    <t>A wide aerial shot depicts a large lake surrounded by dense forest. The trees are predominantly green with patches of orange and yellow indicating fall foliage. A small island is visible in the center of the lake, covered in trees. To the right of the frame, a brick building with multiple stories sits on the shoreline. The sky above is overcast and gray. Reflections of the trees and buildings are visible on the water’s surface.</t>
  </si>
  <si>
    <t>A wide shot captures a view from a red metal bridge overlooking a calm body of water. The bridge has a detailed railing system with vertical bars. Lush green trees line both sides of the river, creating a dense forest backdrop. Above, a cloudy sky is visible. The water reflects the gray clouds and trees, giving it a slightly muted appearance.</t>
  </si>
  <si>
    <t>A group of six young men are sitting around a stone fire pit on a brick patio. The fire pit contains embers and ash. They are seated in wooden Adirondack chairs. One man wears a red flannel shirt, another a blue jacket, one a red hoodie, and another a blue sweatshirt with gold accents. All the men have hats on. Behind them is a grassy lawn leading to several multi-story buildings painted white and gray. The sky is overcast with dark clouds.</t>
  </si>
  <si>
    <t>A group of four young adults are seated around a small metal table outdoors in a courtyard setting. The individuals are wearing red hoodies and appear to be engaged in conversation. One person is holding a cup, another has a backpack on their lap. Trees with green leaves surround the table, and a building is visible in the background. A statue of a man stands to the right of the group. The lighting suggests it’s an overcast day.</t>
  </si>
  <si>
    <t>A young woman with dark hair is bending over and reaching for paint tubes in a large wooden shelving unit. The shelves are filled with rows of colorful paint tubes organized by color. Behind her, there’s a cluttered art studio space with tables covered in paper, supplies, and other artwork materials. A partially visible person stands to the right of the woman. Overhead lights illuminate the scene, casting shadows across the room.</t>
  </si>
  <si>
    <t>Two young women are working in a laboratory setting. They both wear white lab coats and safety goggles. One woman is holding up a blue liquid while wearing purple gloves, seemingly measuring it with a graduated cylinder. The other woman is looking at the graduated cylinder and appears to be observing or assisting. Behind them is a stainless steel workbench filled with various scientific equipment, including shelves containing bottles and containers, and a window offering a glimpse of an exterior view. Above are fluorescent lights in the ceiling.</t>
  </si>
  <si>
    <t>A warmly lit conference table dominates the frame, featuring three students seated around it. A young woman with blonde hair and a light blue jacket is laughing while looking at her laptop screen. To her right sits a Black man wearing a blue sweatshirt with “T-JOHN” on it, smiling broadly as he speaks into a microphone. Across from him is another student, a Black male wearing a red hat, also speaking into a microphone. Each student has a laptop open in front of them. 
 The table is made of light wood and holds a small pen holder, some boxes, and a coffee cup. Behind the students is a wall with framed photos and artwork, a window showing an outdoor scene with trees and a road, and a white microwave and countertop. A red accent wall is visible on the right side of the frame.</t>
  </si>
  <si>
    <t>A man in a gray suit and dark jacket sits at a wooden desk facing another man with dreadlocks. The seated man is gesturing with his hands while speaking. Behind them is a computer monitor displaying a black screen, a lamp, and a bulletin board covered with notices and flyers. A small potted plant sits on the desk next to the seated man. To the left of the desk is another potted plant. The background wall is painted a light gray color.</t>
  </si>
  <si>
    <t>Management, "Academics, Studying, Groupwork"</t>
  </si>
  <si>
    <t>A man with fair skin and short brown hair wearing a bright red hoodie is looking slightly upwards and to his right. He has freckles on his face and neck. His left hand is resting on something, possibly a laptop or tablet, which is partially obscured by darkness. Behind him, there’s a blurred image of what appears to be a white wall with some lighting fixtures visible. The overall scene is dimly lit, creating a dark background that highlights the man's face and upper body.</t>
  </si>
  <si>
    <t>A light blue poster with the words "MAYO CLINIC" in dark teal lettering and a stylized shield logo is attached to a wall with a clip. The text “Genotypic Evidence of HIF1α” is printed on the bottom of the poster in black font. A hand, partially obscured by shadow, is holding the top edge of the poster. The background is a dark gray wall with a slight texture.</t>
  </si>
  <si>
    <t>A brightly lit room with a large whiteboard covered in handwritten notes and lists dominates the center of the frame. A young woman stands near the whiteboard, gesturing with her hands as she speaks. To the right of the whiteboard is a table with two laptops and a mug on it. A student sits at the table, focused on one of the laptops, while another student sits at a desk to the side, working on a notebook. Through a large window in the background, there's an outdoor view of buildings and trees under a cloudy sky. To the left is a dark gray door with a small chalkboard attached. The walls are painted a light beige color.</t>
  </si>
  <si>
    <t>A young woman with dark hair in braided pigtails and silver hoop earrings is smiling directly at the camera. She’s wearing a gray zip-up sweatshirt and appears to be sitting in a chair, partially obscured by a blue laptop on a table in front of her. Behind her, blurred figures are visible, and there's a white board with writing on it and a small framed picture hanging on the wall. The background is a muted beige color.</t>
  </si>
  <si>
    <t>A man in a blue polo shirt and nametag stands near a group of students seated at a wooden table. The students are wearing hats, including one with "Alabama" on it, and various casual clothing items like hoodies and t-shirts. A banner displaying flags hangs above the students’ heads. Large windows provide natural light to the scene, revealing trees outside. The background includes a counter area and a dark wall. Several other students can be seen in the periphery of the image, seated at different tables.</t>
  </si>
  <si>
    <t>Six young adults are seated in Adirondack-style chairs arranged in a semi-circle on a grassy lawn. They appear to be studying or working on laptops. One student is wearing a red shirt with “SUI” printed on it, another has a logo on their shirt that reads "ART." A backpack sits near one of the chairs. The background features trees and a building with large windows. The sky is overcast and gray.</t>
  </si>
  <si>
    <t>Three young adults are sitting in Adirondack chairs facing each other outdoors. A young man with blonde hair and a white shirt with red accents is on the left, smiling broadly. Next to him is another young man wearing a white shirt with a red logo on the sleeve. The central figure is a woman with blonde hair pulled back, laughing joyfully while looking at the other two. Her blue t-shirt has “Kentucky” printed across the front. A partially visible person in a dark jacket and glasses sits to her right, leaning forward slightly. Behind them is a bright green lawn extending into the background.</t>
  </si>
  <si>
    <t>Three people are walking down a long hallway in a building. A young Black man wearing a black shirt with “INCEIVE” printed on it is looking towards his right and holding a briefcase. A woman in jeans and a dark sweater is walking beside him, carrying a small purse. An older white man in a black suit is walking to the right of them, looking ahead. The hallway has a high ceiling with a decorative stained-glass or patterned skylight above. There are windows on the upper level of the hallway and some chairs visible near the end of the hall. The walls are painted a light beige color, and there’s a small sign on the wall to the left of the Black man.</t>
  </si>
  <si>
    <t>A young person with curly brown hair and fair skin is smiling slightly while holding a white soccer ball in front of them. They are wearing a red sweater over a light-colored shirt and dark pants. The background shows a grassy park area with trees, including some bare branches suggesting autumn or winter. A body of water can be seen in the distance behind the trees. There’s a bench visible on the left side of the frame. Sunlight is casting shadows across the grass.</t>
  </si>
  <si>
    <t>A young woman with dark hair and brown eyes is smiling broadly at the camera. She’s wearing a mustard-colored flowy dress with ruffled sleeves and a delicate necklace featuring a small cross pendant and a floral charm. Her ears are adorned with large, colorful earrings. Behind her is a multi-story building labeled “Multicultural Center,” with a modern architectural design including glass windows and a red awning. The background shows a paved walkway, some trees, and other students in the distance. The sky is overcast and gray.</t>
  </si>
  <si>
    <t>A young man with light brown hair and fair skin is centered in the frame, smiling slightly. He’s wearing a gray hoodie with a red logo on the sleeve. His arms are crossed in front of his chest. Behind him is a large, open library space with high ceilings and a modern architectural design featuring exposed beams and a grid-like ceiling pattern. Several other students are visible in the background, seated at tables or standing near furniture. A red chair is prominently positioned on the left side of the frame. The lighting appears to be bright and diffused, illuminating the space evenly.</t>
  </si>
  <si>
    <t>www.cscc.edu</t>
  </si>
  <si>
    <t>A young Black woman wearing a white lab coat and red shirt is intently focused through a microscope. Her curly hair is pulled back from her face. The microscope is white with black knobs and lenses. A logo, "Andelka Biosciences," is visible on the lab coat. Behind her are blurred glimpses of laboratory equipment, including a cabinet and what appears to be a ventilation system. The background is dark and out of focus.</t>
  </si>
  <si>
    <t>A young Black woman wearing a white lab coat and purple gloves is intently focused on a microscope. She’s leaning over a white laboratory bench with various pieces of scientific equipment visible behind her, including incubators and other instruments. A trash bin sits to the left of the bench. Through a large window in the background, there are glimpses of an exterior landscape, possibly trees and sky. The lab is brightly lit.</t>
  </si>
  <si>
    <t>A young woman with dark hair wearing a white lab coat and purple gloves is focused intently on a microscope. She’s adjusting the focus with her hands while wearing glasses. Behind her are shelves filled with test tubes, a red container, and other laboratory equipment. The background includes a window and more lab benches with additional equipment visible.</t>
  </si>
  <si>
    <t>A man in a white work jumpsuit with a red logo on his shirt and glasses is standing with his back to the camera, looking upwards into a large industrial space. He holds a gray handheld device in his right hand. Behind him are rows of machinery including robotic arms, metal workstations, and computer monitors. The ceiling is crisscrossed with yellow pipes and lights. A wooden cabinet sits on the left side of the frame.</t>
  </si>
  <si>
    <t>A bright yellow robotic arm extends from behind a yellow safety fence into a large industrial space. The arm is positioned above a blue and gray workstation with other robotic arms visible in the background. A portion of a white control panel is visible on the right side of the frame, partially obscured by a yellow pillar. The background shows more machinery, metal structures, and overhead lighting within a factory-like environment.</t>
  </si>
  <si>
    <t>A surgical operating room scene with multiple surgeons and staff present. A woman in scrubs and a blue surgical cap is looking directly at the camera, gesturing towards a surgeon performing a procedure on a patient’s abdomen. The patient is covered by a light blue sheet. Other surgeons are visible in the background wearing similar headgear and gowns. Medical equipment, including monitors, IV stands, and a large piece of medical machinery labeled “Skyer,” are scattered throughout the room. A small table with surgical instruments sits on the operating table.</t>
  </si>
  <si>
    <t>A Black man in a dark green scrub suit and purple gloves is adjusting equipment at a medical ventilator machine. He’s wearing a stethoscope around his neck. The ventilator is white with a digital display showing the number “13.” Behind him, there's a bed with a red blanket draped over it, along with other medical supplies and equipment including a surgical light fixture and a small cabinet. The background is a plain beige wall.</t>
  </si>
  <si>
    <t>A close-up shot of a central processing unit (CPU) embedded within a complex circuit board. The CPU is dark gray and detailed with numerous components. The circuit board surrounding it is rendered in vibrant, glowing blue light, creating intricate pathways and connections that radiate outwards from the center. The lighting effect gives the impression of energy flowing through the circuitry. A darker background emphasizes the brightness of the illuminated elements.</t>
  </si>
  <si>
    <t>A young woman with shoulder-length brown hair and glasses sits on a gray sofa in front of a large window. She is wearing a blue polo shirt over a gray cardigan and has a small logo visible on her shirt. A laptop is open on her lap, and she is looking directly at the camera with a slight smile. Outside the window, there’s an expansive cityscape including buildings and what appears to be water or a river. Several orange cushions are scattered around the sofa.</t>
  </si>
  <si>
    <t>Two pairs of hands wearing blue gloves are shown adjusting metal fittings on a large, cylindrical stainless steel vessel. The vessel has multiple connections and valves visible along its length. A small, yellow-handled tool is being used to tighten one of the fittings. Both individuals are wearing white lab coats. The background is blurred and appears to be a laboratory setting with a neutral gray tone.</t>
  </si>
  <si>
    <t>Five individuals in white lab coats and surgical masks are gathered around a large, cylindrical apparatus. They are wearing blue gloves and have goggles on their faces. The apparatus appears to be a vacuum chamber with multiple connections and tubing. A small camera is attached to one of the tubes. In the background, there’s a workbench with equipment visible, including a computer monitor and what looks like a drafting table or drawing board.</t>
  </si>
  <si>
    <t>A man with dark hair and a beard wearing safety glasses and a gray shirt is working on an electrical control panel. He’s holding a red component in his hand and appears to be connecting wires. The control panel is metallic, filled with numerous circuit breakers, relays, and wiring running along the shelves. Blue and white cables are visible throughout the panel. A measuring tool (possibly a multimeter) rests on the panel next to him. The background is dark, focusing attention on the man and the equipment.</t>
  </si>
  <si>
    <t>A young man with dark hair and a beard is wearing safety glasses and a gray work shirt. He’s leaning over a large electrical panel filled with numerous labeled outlets in various colors. He's holding a screwdriver and connecting wires to one of the outlets, focusing intently on his task. The panel has a white label at the top that reads “LPB”. The background is dark, highlighting the man and the equipment.</t>
  </si>
  <si>
    <t>www.csn.edu</t>
  </si>
  <si>
    <t>The image depicts an outdoor courtyard area in front of a building at a college campus. Palm trees are prominently featured on either side of a paved walkway leading towards a multi-story building. The building’s entrance has large windows and displays signage that reads “PACDHEACHAM Student Services.” A person is walking along the pathway, and there are benches placed near the palm trees. The ground is covered in grass with some flowerbeds visible. Sunlight casts strong shadows across the walkway.</t>
  </si>
  <si>
    <t>The photograph depicts a sunny outdoor scene featuring several buildings of a university campus. A large, curved yellow building is on the left side of the frame, with green accents and windows. To the right is a multi-colored brick building with a covered entryway. Several smaller, rectangular buildings are situated behind these larger structures. A paved walkway leads through a gravel area dotted with small shrubs and desert vegetation. The sky is clear blue.</t>
  </si>
  <si>
    <t>A wide shot of a campus walkway under a bright blue sky. A man is jogging down the gray concrete path in the center foreground. To the left are two buildings: one with a yellow and orange roof and glass walls, and another with a light-colored facade and a yellow accent wall. Further back on the right is a taller building with a multi-level design and a reddish-brown exterior. The overall scene appears to be a sunny day on a college campus.</t>
  </si>
  <si>
    <t>A wide shot of a large, dark brown building under a bright blue sky. The building has a stepped design on its facade and a “C” logo prominently displayed near the top center. To the left of the main building is a smaller, light yellow structure with multiple windows. A paved parking lot stretches across the foreground, bordered by small patches of greenery and trees.</t>
  </si>
  <si>
    <t>A light-colored building with a corrugated metal facade and a dark gray roof is prominently featured. The number “2200” is displayed on a sign above the entrance. A large sign reading "College of Southern Nevada Advanced Manufacturing" is mounted on the side of the building. Below this sign, there’s a small awning. In the background, a lighter-colored brick building and a rocky desert landscape are visible under a bright blue sky with some clouds.</t>
  </si>
  <si>
    <t>A light-colored, rectangular building with a dark gray roof and a small overhang is prominently featured. The words "Debra March Center of Excellence" are displayed on a sign affixed to the front of the building. A portion of a wall adjacent to the center has horizontal slats. The building sits in front of a landscaped area containing low-lying shrubs and gravel. Beyond the landscaping, there's a view of a suburban landscape with houses and hills under a bright blue sky. A street light is visible on the right side of the image.</t>
  </si>
  <si>
    <t>A light-colored, single-story building with a flat roof is centered in the frame. The building has dark windows and a sign reading “Online Bank Center” on its side. A paved parking lot surrounds the building, with several marked spaces. In front of the building is a strip of desert vegetation, including shrubs and small trees, bordered by a red gravel path. Beyond the building and vegetation stretches a vast expanse of arid landscape, transitioning into a distant cityscape with mountains in the background under a clear blue sky.</t>
  </si>
  <si>
    <t>Four women in dark blue scrubs are walking down a long hallway. The walls are white and there’s a large window on the right side with greenery visible outside. A sign is mounted on the left wall, partially obscured by a bulletin board. The floor is gray with green accents. Overhead are fluorescent lights. A small, upholstered bench sits at the end of the hallway on the right.</t>
  </si>
  <si>
    <t>Three women in dark blue scrubs are walking up a metal staircase. The walls are light green and textured with a stone-like pattern. A tan brick wall extends along the right side of the image, illuminated by recessed lighting fixtures hanging from the white ceiling. A handrail runs alongside the stairs. The background is blurred, suggesting depth of field.</t>
  </si>
  <si>
    <t>A wide shot of a campus walkway with several students wearing blue scrubs walking towards the camera. The walkway is made of gray pavers and bordered by low-lying shrubs and desert plants. To the left, there’s a building with a red and white striped facade. A taller building with large windows sits on the right side of the frame. Several people are visible entering or exiting doorways in the buildings. A street lamp stands near the walkway.</t>
  </si>
  <si>
    <t>The image depicts a brightly lit study area within a university library. The walls are painted a light blue and feature large photographs of smiling students. A white, angular lighting fixture hangs from the ceiling. Several students are seated at wooden tables, working on laptops or reading. There’s also a cushioned bench with a patterned cushion in the foreground. A banner promoting “Student Success” is displayed on a stand near one group of students. The overall impression is modern and inviting, suggesting a collaborative learning environment.</t>
  </si>
  <si>
    <t>A wide shot of a multi-tiered wooden staircase in an indoor space. Several students are seated on the steps, using laptops and reading books. The staircase is bathed in natural light from large windows behind it. A metal railing runs along one side of the stairs. Above the staircase, there's a wall with green and yellow geometric patterns and recessed lighting.</t>
  </si>
  <si>
    <t>A large, light-colored building with a multi-tiered roof and numerous windows dominates the center of the frame. The building is surrounded by palm trees and landscaping. A red brick sidewalk curves around the base of the building. In the background are rolling hills under a bright blue sky, and a distant mountain range. Several vehicles are parked along the street in front of the building.</t>
  </si>
  <si>
    <t>A large, modern building dominates the frame, painted in two distinct colors: yellow and orange. The building has a sharply angled roofline and prominent signage reading “STUDENT UNION” in dark lettering on the yellow facade. A banner hangs across the lower portion of the orange section displaying the words "WE ARE STRONGER TOGETHER" in white letters. The building is situated against a bright blue sky, with a smaller red building visible to its left. In front of the student union are some shrubs and a paved walkway. A dark red curb lines the bottom edge of the image.</t>
  </si>
  <si>
    <t>A large, multi-story building dominates the frame, painted in shades of red and gray with a patterned facade. The building’s name “H” is visible on its side. A blue sky fills the upper portion of the image. In front of the building is a paved area with white parking lines and a red curb. A black car is parked along the curb. There are low shrubs and desert vegetation lining the walkway, and a street sign is partially visible to the left.</t>
  </si>
  <si>
    <t>A light-yellow building labeled "CAESAR J CAVIGLIA ACADEMIC COMPLEX" is centered in the frame. The entrance has a glass door and a sign reading “Counseling.” Palm trees are visible on either side of the building, with one large palm tree directly behind the building. Three tall, rectangular pillars stand to the right of the building, each displaying the words "ACHIEVE," "SUCCEED," and "PROSPER" in white lettering. The sky is a bright blue. A sidewalk extends from the viewer’s perspective towards the building.</t>
  </si>
  <si>
    <t>A large sign reads “College of Southern Nevada” in white lettering against a blue background. The letters "CSN" are prominently displayed above the words. Below that is the text “North Las Vegas Campus.” To the left of the sign is a tall, modern building with a distinctive geometric design featuring multiple angular shapes and dark gray accents. A clear blue sky with scattered clouds fills the upper portion of the image. In the foreground, there’s a small patch of desert vegetation including cacti and shrubs. Utility poles are visible on either side of the sign.</t>
  </si>
  <si>
    <t>A large building with a dark gray roof and bronze trim dominates the frame. Above the entrance is signage reading “CSN” in blue lettering with a starburst logo underneath, followed by “MAIN BUILDING” in white. The main entrance features glass doors and windows. To the left of the entrance is a bicycle leaning against a wall, and to the right are some benches and landscaping. A red telephone pole is visible on the lower left side of the image. The sky above is partially cloudy with blue patches.</t>
  </si>
  <si>
    <t>The photograph depicts an exterior view of a modern building complex under a partly cloudy blue sky. The primary structure is a large, angular building with a prominent, tilted tower element extending upwards from its side. A staircase leads up to the building’s entrance. Adjacent to this main building are two smaller buildings, one with a green roof and another with windows and a sign that appears to read “University.” A sidewalk runs along the front of the buildings, bordered by red curbing. Trees and a street lamp are visible on the right side of the frame.</t>
  </si>
  <si>
    <t>A modern building with a silver and yellow facade dominates the frame. The building has a complex geometric design with angled sections and large windows. A sign reading "SYLVIE THOMPSON LIBRARY" is visible on the right side of the structure. Low, concrete planters filled with grasses line the base of the building. Trees are planted along the walkway in front of the library. The sky is blue with scattered white clouds. A gray sidewalk extends into the distance.</t>
  </si>
  <si>
    <t>www.css.edu</t>
  </si>
  <si>
    <t>Four young adults are walking up a large stone staircase leading to a building. The staircase is flanked by a grassy area on one side and a stone wall on the other. A stately, multi-story brick building with several windows is visible in the background. Three of the students are wearing backpacks and appear to be casually dressed in jeans and t-shirts. One student is holding their arm up as if waving. The lighting suggests it’s daytime, and there are trees visible in the distance.</t>
  </si>
  <si>
    <t>Four students are walking up a set of stone steps towards a large, gray stone building. The building has multiple stories and decorative architectural details including windows with intricate frames and small turrets on top. A grassy area filled with colorful flowers is in front of the steps. The sky is blue with some clouds. One student is wearing a purple backpack, another a white t-shirt, one a black shirt, and the last is wearing a light beige sweater.</t>
  </si>
  <si>
    <t>Two women are closely examining a plastic mannequin head with a magnifying glass. One woman is looking directly at the mannequin while the other leans in and appears to be pointing something out. Several other students are visible in the background, seated around tables in a classroom setting. The walls of the room are white. A projector screen is partially visible on the left side of the frame.</t>
  </si>
  <si>
    <t>A woman with blonde hair and wearing a white shirt is using a magnifying glass to examine a light-beige plastic mannequin head. Another woman, with glasses and wearing a dark purple sweater, is looking over her shoulder at the first woman and the mannequin. Several other women are visible in the background, seated around tables with drinks and laptops. A small tablet is on a table near the mannequin. The walls of the room appear to be white.</t>
  </si>
  <si>
    <t>A woman with red curly hair wearing a dark blue blazer and white top sits at a desk in front of a computer monitor. She is turned slightly to her left, looking off-camera. Her hands are raised as if gesturing. The monitor displays a webpage with text and a logo. A keyboard and mouse are visible on the desk. To the left of the monitor is a window with blinds partially closed, letting in light. A lamp sits on the desk to the right of the computer. There’s also a small decorative item – possibly a candle or figurine – on the desk near the monitor. The background appears to be an office setting with beige walls and a white trim along the baseboards.</t>
  </si>
  <si>
    <t>A person’s back is facing the viewer, wearing a denim jacket and dark jeans. They are sitting at a wooden desk with a laptop displaying a video call screen. The video call shows a woman in a light-colored blouse speaking into a microphone. A plant sits on the desk next to the laptop. Behind the laptop is a framed print of an abstract design. A yellow lamp provides warm lighting, casting a glow across the scene. The background is dark and out of focus.</t>
  </si>
  <si>
    <t>A person with short, reddish-brown hair wearing a denim jacket is sitting at a wooden desk and writing in a notebook with a pen. A laptop displaying a video call is positioned in front of them. The video call shows another woman with blonde hair, partially visible on the screen, surrounded by other blurred faces. Behind the laptop is a potted plant in a yellow pot and a lamp casting a warm glow on the wall. A framed poster hangs on the wall behind the desk.</t>
  </si>
  <si>
    <t>A healthcare professional wearing a blue surgical mask and a green uniform is leaning over a patient who is lying on a white examination table. The patient is covered in a light gray patterned hospital gown. The professional is holding a stethoscope to the patient’s back, listening for heart sounds. Behind the patient is a small sink with a faucet, a wall-mounted dispenser, and a dark blue chair with wheels. A small wooden side table is visible on the right side of the frame.</t>
  </si>
  <si>
    <t>A woman with long brown hair wearing a headset and glasses is sitting at a desk facing a computer monitor. The monitor displays three smaller images arranged horizontally: one shows a group of people in what appears to be a hallway, another shows a close-up of someone’s face, and the third is a wider shot of the same group. To the left of the monitor are various pieces of equipment including a black box, headphones, a power strip with an extension cord, and a small microphone. The desk surface is light colored and cluttered with cables. Behind the woman is a beige wall with electrical outlets and wiring.</t>
  </si>
  <si>
    <t>A group of young women are standing in front of a grand piano in a dark room with a wood-paneled wall behind them. Several of the women wear sweatshirts with a school logo visible on the sleeves. One woman is seated at the piano, facing away from the camera. The lighting appears to be focused on the performers and the piano, leaving the background relatively dark.</t>
  </si>
  <si>
    <t>The image depicts an indoor food service area within a college campus. A long counter with multiple stations for ordering and preparing food is visible on the right side of the frame. Several students are present: one man stands near the entrance, another student wearing a backpack is standing further down the counter, and two women are working behind the counter. To the left of the counter is a snack area stocked with various packaged goods. Above the counter, there are digital displays showing menus and advertisements. The walls are painted in shades of yellow and brown, and fluorescent lighting illuminates the space.</t>
  </si>
  <si>
    <t>A man wearing a dark jacket and carrying a large backpack walks down a sidewalk toward a modern building. The building is labeled "College of Scholastica." Trees line the sidewalk on either side, with reddish-brown shrubs in front of the building. A street lamp and a parked vehicle are visible in the background. The sky is overcast with some clouds.</t>
  </si>
  <si>
    <t>A light gray building with large windows dominates the frame. The words “The College of St. Scholastica” are prominently displayed in a dark blue font across the top of the building. Above the text is an emblem featuring a crown and shield design. A tree with red leaves is partially visible on the left side of the image, framing the building. The sky behind the building appears overcast and gray.</t>
  </si>
  <si>
    <t>Two women are seated at computer workstations, looking at two large monitors displaying complex graphics. One monitor shows a 3D animation of a figure performing an exercise, likely related to biomechanics or movement analysis. The other monitor displays a blue schematic diagram with lines and data points. Behind the women is a dimly lit laboratory setting featuring equipment like tripods, lighting rigs, and a person in athletic attire performing a squat exercise within a marked area. A hallway with a door is visible on the right side of the frame.</t>
  </si>
  <si>
    <t>A young Asian woman in a dark gray jacket stands facing a young woman with long brown hair who is looking down and slightly towards her. The woman in the gray jacket is holding a pointer stick and appears to be speaking or gesturing. Behind them, there’s a wall with signage that reads “The College of St. Joseph’s” along with a crest logo. A staircase made of wood and metal mesh is visible on the right side of the frame. To the left, there's an exterior doorway with a window and a red electrical outlet. The background is slightly blurred and dark.</t>
  </si>
  <si>
    <t>A person’s back and hands are shown sitting in an armchair facing a laptop. The laptop screen displays text and images related to academic study. A beige sofa is visible behind the chair, with two potted plants on a table next to the chair. The room appears dimly lit, with a dark background.</t>
  </si>
  <si>
    <t>Several students are seated at lab tables in a classroom setting. They are wearing safety goggles and blue shirts with logos on them. One student is focused on pouring liquid into a flask while another appears to be assisting him, pointing towards it. Other students are visible in the background, some wearing headbands and working on papers. The tables are covered with paper, pens, and various lab equipment including flasks and measuring devices. Fluorescent lights illuminate the scene.</t>
  </si>
  <si>
    <t>The image depicts a library interior with tall bookshelves lining the walls. A large stained-glass window is prominently featured in an arched opening, displaying a vibrant red and blue design. In front of the window sits a wooden table with a student seated at it, working on a laptop. The lighting appears to be a combination of natural light from the window and artificial lights overhead. The ceiling has exposed beams and a circular light fixture. A small sign is visible near the bookshelves on the left side of the frame.</t>
  </si>
  <si>
    <t>A large, gray stone building dominates the frame, featuring multiple stories and towers with pointed arches. The building has a symmetrical design with windows arranged in rows. A central entrance is flanked by steps leading up to the main doors. Several people are walking on the steps. To the left of the building are tall evergreen trees. In front of the building is a grassy lawn with bushes and a small sign. The sky is bright blue, suggesting a sunny day.</t>
  </si>
  <si>
    <t>www.csu.edu</t>
  </si>
  <si>
    <t>00:00:27.38</t>
  </si>
  <si>
    <t>A wide shot of a university campus under a bright blue sky with scattered clouds. Several multi-story buildings are visible, constructed primarily of gray concrete and brick, arranged in a linear pattern across a grassy area. A curved walkway leads through the center of the campus, bordered by trees and green lawns. To the left of the frame is a portion of a building with a dark roof and what appears to be an overhang or cantilevered structure. The overall scene suggests a sunny day on a college campus.</t>
  </si>
  <si>
    <t>www.csum.edu</t>
  </si>
  <si>
    <t>The photograph depicts a wide view of a waterfront scene with a large body of water in the foreground. Two suspension bridges span the water, one on the left and another on the right, both appearing quite tall. A harbor area is visible to the right, featuring several boats docked at piers, including what appears to be a tanker ship. Lush green hills rise up behind the waterfront, partially obscured by clouds. In the immediate foreground, there’s a building complex with red roofs and light-colored walls, situated on a slightly elevated area. Palm trees are visible along the shoreline. The sky is overcast with gray clouds.</t>
  </si>
  <si>
    <t>A small white sailboat with three people inside is moving through dark gray water reflecting sunlight. The boat has a rope trailing behind it and four oars are visible in the stern. In the background, there's a large building with a tall antenna, a bridge, and a larger ship docked at a pier. A bright sun is shining directly into the frame, creating glare on the water.</t>
  </si>
  <si>
    <t>Two young men are seated at a desk in a classroom setting. Both are wearing face masks and olive-green shirts. One is leaning forward intently, writing in a notebook with a pen. He has dark hair and is looking down at his work. The other man is sitting more upright, also focused on something in front of him, wearing blue glasses. A blue folder and several books are spread across the desk surface. There’s a small electrical outlet visible on the wall to the left. The background is a plain white wall.</t>
  </si>
  <si>
    <t>A large group of uniformed cadets stands in formation on a blue tiled plaza. A tall flagpole with an American flag is centered in the frame. To the right of the flagpole is a statue of an anchor and a small monument. Behind the cadets are several trees, buildings, and green lawns. The sky is dark and overcast.</t>
  </si>
  <si>
    <t>A young man with blonde hair and wearing dark headphones is looking into a microphone held in his hands. He’s facing away from the camera, wearing a dark blue shirt. Behind him is a large industrial room filled with machinery including ventilation ducts, electrical panels, and various equipment. The background is blurred and dimly lit, suggesting movement or motion blur.</t>
  </si>
  <si>
    <t>00:00:02.61</t>
  </si>
  <si>
    <t>A young man in a white and gold rugby uniform is running with the ball ahead of him, blurred by motion. He’s being pursued by another player wearing a black and gray uniform who is reaching out to tackle him. A third player, also in a dark uniform, is positioned behind them, further back in the frame. The background consists of a green grassy field, trees, and a building under a cloudy sky.</t>
  </si>
  <si>
    <t>www.csumb.edu</t>
  </si>
  <si>
    <t>Four young adults are walking together outdoors on a campus pathway. They are dressed in casual clothing – jeans, t-shirts, and jackets. One person is carrying a backpack, another has a small purse, and one is riding a scooter. A few fallen autumn leaves are scattered on the ground near them. In the background, there’s a building with large windows and some greenery. The lighting appears to be natural daylight.</t>
  </si>
  <si>
    <t>Four students are seated around a dark wooden table in a brightly lit room. One student wearing a green shirt and black pants is looking at another student wearing a Cal State Monterey sweatshirt and a white sweater. The student in the sweatshirt is smiling and gesturing with her hands while speaking to a man in a blue jacket who is leaning forward, also gesturing. A young woman in a white sweater and jeans is seated on the right side of the table, partially visible, looking towards the other three students. Behind them, blurred figures of other students are sitting at similar tables. The room has large windows with a view of buildings outside, and exposed concrete walls. Metal railings are visible along the left edge of the frame.</t>
  </si>
  <si>
    <t>A Black woman with dark hair and wearing a black shirt sits at a desk facing a young Black man in a blue sweatshirt. The woman is gesturing with her hands while looking towards the young man. A laptop, covered in stickers, rests on the desk between them. Behind them are two laptops displaying code, a lamp, and a potted plant. The background is dark.</t>
  </si>
  <si>
    <t>00:00:02.80</t>
  </si>
  <si>
    <t>Four young adults are sitting on a blanket on a sandy beach. A woman with dark hair and a yellow shirt is facing forward, holding a drink. To her right is a woman with blonde hair wearing a light-colored sweater. Behind them, a man in a gray jacket is looking at the woman with curly brown hair who is leaning towards him. Two kayaks are visible on the sand near the water’s edge, and waves can be seen crashing in the background. The sky is blue with hints of green.</t>
  </si>
  <si>
    <t>Location, Student life</t>
  </si>
  <si>
    <t>A young woman with dark hair and wearing blue gloves and a white New Balance sweatshirt is looking at a laptop screen. The sweatshirt has “MB Softball” printed on it in navy blue letters. She’s smiling slightly, and her hands are resting on the keyboard. To her right, another person's arm is visible, also wearing blue gloves, and partially obscured by the laptop. In the background, two women sit at a table with anatomical models. A colorful mural can be seen on the wall behind them.</t>
  </si>
  <si>
    <t>A wide shot of a large wooden staircase in an indoor building. Several students are scattered across the steps and surrounding area. Some are sitting, others standing, and one is walking towards the camera. They wear casual clothing including t-shirts, jeans, jackets, and backpacks. A sign reading "STUDIES 2" is visible on a black wall to the right of the frame. Sunlight streams in from an opening in the building's exterior, illuminating parts of the scene. The background shows a glimpse of an outdoor area with greenery.</t>
  </si>
  <si>
    <t>A young woman with curly brown hair and hoop earrings is smiling and looking directly at the camera. She’s wearing a blue scrub top and a white arm sleeve. A stethoscope is draped around her neck, and she appears to be listening to someone's heartbeat. Behind her is a light beige brick wall with a gray electrical outlet visible. In the background, through a window, there are trees and glimpses of a car.</t>
  </si>
  <si>
    <t>00:00:02.60</t>
  </si>
  <si>
    <t>A brightly lit radio studio scene with two hosts at a desk. A young man wearing a Cal State t-shirt is seated on the left, holding papers and looking towards the camera. To his right is a woman with long hair, also wearing headphones and seemingly engaged in conversation. Behind them is a large broadcast console with various controls and monitors.  A colorful spinning wheel labeled “$4000” sits prominently to the left of the hosts. A vintage computer monitor is visible on the left side of the desk. Various posters, including a "No Parking" sign and a "Caution: On Air" sign, adorn the walls. A guitar leans against a wall, and several microphones are positioned around the studio. The overall aesthetic is colorful and slightly chaotic, with neon lighting adding to the vibrant atmosphere.</t>
  </si>
  <si>
    <t>Four people are gathered around a large metal tray filled with seedlings. One person, wearing a blue hat and khaki pants, is kneeling and examining the plants closely. Another person, in a blue shirt with a graphic on it, is looking at a tablet. A third person, wearing a brown hat and a light blue shirt, is also looking at the tray and appears to be talking. The fourth person, wearing a dark blue shirt with a heart and an "MB" logo, is smiling and looking towards the camera. Behind them is a fence and trees, suggesting an outdoor setting like a garden or farm. A sign on the tray reads “5”.</t>
  </si>
  <si>
    <t>A group of baseball players are celebrating, with several individuals raising their hands in the air and gesturing excitedly. The players are wearing white jerseys with navy blue accents and numbers on the back; one player has "44" prominently displayed. They are all wearing dark helmets with the school logo visible. A man in the foreground is smiling broadly and extending his hand upwards, while others behind him are also raising their hands in celebration. In the background, a chain-link fence and some foliage can be seen, blurred out to emphasize the celebratory moment.</t>
  </si>
  <si>
    <t>A group of five professionals are gathered in an office setting. They are all dressed in business attire – suits and ties with some wearing blazers over shirts. One woman is holding a tablet and pointing at it, while others lean in to observe. The lighting appears natural, coming from large windows behind them. The room has warm-toned walls and furniture, including a desk partially visible in the background.</t>
  </si>
  <si>
    <t>Four young adults are sitting on a grassy lawn in an outdoor setting. A man wearing a red baseball cap and a t-shirt with a graphic of Monaco and "Grand Prix" is playing an acoustic guitar. He’s facing towards the group. To his left, a woman with curly blonde hair and glasses is smiling at the camera. Next to her sits a young Black woman in a tank top and jeans, also smiling. On the right is a young woman wearing a white crop top and blue shorts, looking off into the distance. The background includes trees and some greenery, and there’s a slightly blurred dark area behind them.</t>
  </si>
  <si>
    <t>00:00:02.20</t>
  </si>
  <si>
    <t>Three young adults are seated together in what appears to be an outdoor setting. A woman with curly red hair and a bright smile is centered in the frame, wearing a pink and white fleece jacket. She has glasses on and a small bow in her hair. To her left is another young woman with long brown hair and glasses, partially visible. On the right side of the image, only part of a man’s face and red headphones are seen. A blurred background suggests trees and sunlight filtering through foliage.</t>
  </si>
  <si>
    <t>An aerial shot of a university campus at sunset. The buildings are primarily light-colored and modern in design, with several large structures clustered together. A road runs through the center of the campus, leading towards the horizon. Beyond the campus, there is a coastline with a body of water reflecting the setting sun. The sky is golden and orange, casting a warm glow over the landscape. There are patches of green vegetation scattered throughout the scene, suggesting grassy areas and trees.</t>
  </si>
  <si>
    <t>www.csuohio.edu</t>
  </si>
  <si>
    <t>A man with a shaved head and a dark beard is turned slightly away from the camera, looking off to his right. He’s wearing a light gray sweater. His face is partially visible, showing a tattoo on his left side. Behind him are several desks and chairs in an office setting, with another person seated at one of the desks. The background is softly blurred, suggesting depth of field.</t>
  </si>
  <si>
    <t>A young man with dark hair and glasses sits at a desk, looking intently towards the right side of the frame. He is wearing a black shirt and appears to be focused on something displayed on his laptop screen. Behind him, another young man in a gray shirt faces slightly away from the camera, also seated at a desk. The background shows a modern classroom setting with rows of desks, chairs, and a blurred view of other students. A clock is visible on the wall above the desks. The lighting appears to be soft and diffused, creating a somewhat hazy effect throughout the image.</t>
  </si>
  <si>
    <t>A young woman with dark hair and brown eyes is captured in profile. She has her chin resting on her hand, looking upwards and slightly to the right. A red plastic comb-like hair clip is attached to her hair near the back. Her face is partially illuminated by a light source above, casting shadows on her cheek. In the blurred background, other students are visible, seated at desks in what appears to be a classroom setting. The walls of the room are painted white.</t>
  </si>
  <si>
    <t>A Black man with a beard and short hair stands at a whiteboard in a classroom setting. He is wearing a gray sweater and khaki pants. He gestures with his hands while looking towards the camera. Behind him, three students are seated at desks; one facing forward with dark hair, another partially visible with black hair, and the third with brown hair. A blue chair is visible on the left side of the frame. The classroom has a neutral color palette with white walls and wooden desks.</t>
  </si>
  <si>
    <t>A young woman with long brown hair and glasses is looking towards the right side of the frame. She has a slight smile on her face. Behind her is a bookshelf filled with books in various colors, including blue, red, and yellow. The background is dark, suggesting a library setting. A portion of a wooden desk or table is visible to the left of the woman.</t>
  </si>
  <si>
    <t>A young woman with dark hair and glasses is standing in a library aisle, wearing a denim jacket and holding an open book. She’s looking down at the pages while writing in a notebook. The shelves behind her are filled with numerous books of various sizes and colors, illuminated by overhead fluorescent lights. The background is slightly blurred, emphasizing the woman and the books.</t>
  </si>
  <si>
    <t>A young woman with light skin and blonde hair is centered in the frame. She’s wearing clear safety glasses that are being held up by her hands. Her eyes are looking slightly upwards and to the left. She's wearing a black blazer over what appears to be a dark colored sweater or sweatshirt, and her face is partially obscured by the glasses. Behind her is a blurred background of large windows with light streaming through, suggesting an office or laboratory setting.</t>
  </si>
  <si>
    <t>A young woman with blonde hair pulled back in a bun is looking down at a book held open in her hands. She’s wearing a dark blue hoodie and jeans. Behind her, blurred figures of other students are visible, one with long brown hair sitting at a desk with a laptop, and another partially obscured by a bookshelf. In the background, a multi-story building with large windows is visible, suggesting an academic building on a college campus. A computer monitor and some equipment are also present in the foreground to the left of the woman.</t>
  </si>
  <si>
    <t>A young Black man with short hair and glasses is looking intently at a laptop screen. He’s wearing a black shirt with red and white plaid sleeves. His right hand rests on the keyboard, while his left hand is positioned near the touchpad. Behind him is a blurred view of an office space with large windows showing a cityscape in the distance. The lighting appears to be coming from the window, casting a soft glow on the man’s face.</t>
  </si>
  <si>
    <t>A young man with dark hair and facial hair is shown in profile, wearing blue-framed glasses and a gray sweater. He is looking upwards towards a cloudy sky. Behind him is an urban cityscape including buildings and trees, and a body of water reflecting the sky. The lighting suggests either sunrise or sunset.</t>
  </si>
  <si>
    <t>The foreground features blurred figures of two people, one with dark hair and wearing a white shirt, and another partially obscured by shadow. Behind them is a body of water – likely a river or lake – reflecting a hazy sky. Across the water, a cityscape dominates the view; it includes several tall buildings, notably a prominent red-roofed building that appears to be Charlotte’s City Hall. The sky above the city is light blue with scattered clouds.</t>
  </si>
  <si>
    <t>Three young men are standing in a dark hallway. They are wearing basketball jerseys with numbers: one man has “35” on his back and chest, another has “3” on his back and chest, and the third has “13” on his back and chest. Their heads are turned towards the camera. The walls of the hallway are light beige or cream colored, and a white pillar is visible on the left side of the frame. A red light fixture is mounted on the wall in the background.</t>
  </si>
  <si>
    <t>A group of diverse students are forming a human pyramid in the center of the frame. They are all wearing dark-colored athletic shirts and various colored shorts or pants. The bottom layer of the pyramid is formed by several individuals, with arms raised to support those above them. Above them are more students, creating a layered structure. In the background, there’s a blurred view of a hallway with light fixtures and doors.</t>
  </si>
  <si>
    <t>A man with a shaved head and dark skin is centered in the frame. He’s wearing a gray sweater and a gold watch. His hands are raised, palms facing outward, as he gestures emphatically while looking towards the right side of the image. His mouth is open slightly, suggesting he's speaking or expressing strong emotion. Behind him is a blurred background featuring a wall with a light-colored door and what appears to be a desk or table partially visible. The lighting is bright and focused on the man.</t>
  </si>
  <si>
    <t>A young woman with dark hair and glasses is intently focused on adjusting a large digital cinema camera mounted on a tripod. She wears a black shirt with a colorful floral pattern and silver bracelets. A man in a light green t-shirt stands partially obscured behind her, looking towards the camera. The background is dark and appears to be an indoor studio space with some tables visible in the lower left corner. Cables and equipment are scattered on the floor.</t>
  </si>
  <si>
    <t>A man with graying hair and wearing a black shirt is gesturing towards a large red camera mounted on a tripod. The camera has a lens pointed toward a young woman in a colorful patterned shirt who is standing near a group of other students. Behind the woman, several more students are visible, some looking at the camera and others observing. To the left of the frame, a man wearing a yellow sweater stands with his back to the viewer. A dark wall and equipment racks are partially visible in the background.</t>
  </si>
  <si>
    <t>A young woman with pink hair and glasses is operating a Sony video camera. She wears a dark t-shirt with a floral pattern and a black necklace. The camera is positioned in front of her, and she appears to be focused on its controls. Behind her is a blurred, dark background suggesting an indoor studio setting.</t>
  </si>
  <si>
    <t>Two people are in an indoor space, likely a dance studio. One person is wearing a black hat and a dark top, partially obscured by the other figure. The second person is wearing a light-colored shirt with camouflage print and dark shorts. Both individuals appear to be engaged in movement or practice, with one leaning forward and the other raising their arms. A wall with some markings and a small electrical outlet are visible in the background.</t>
  </si>
  <si>
    <t>A young woman with light brown hair and fair skin is looking slightly downward in a dark setting. She’s wearing a black turtleneck sweater. Behind her is a blurred background featuring a wall, a plant, and what appears to be a wooden desk or table. The lighting is dim and casts shadows across the scene.</t>
  </si>
  <si>
    <t>A young woman with long dark hair pulled back is looking intently at a computer screen. She’s wearing a black hoodie and appears to be in a dimly lit room, possibly a lab or office space. Behind her is a white wall with what looks like a projector or display unit. A red light is visible on the left side of the frame, and some equipment is partially visible on the right. The overall lighting is cool-toned and slightly muted.</t>
  </si>
  <si>
    <t>A woman in a white lab coat stands with her back to the camera, wearing a ponytail. She is holding a small device in her hands and appears to be looking at something off-screen. Behind her are three large flat-screen televisions mounted on the wall. The walls are painted a light beige color. There’s medical equipment visible including IV poles, monitors, and tubing. A bed with white linens is partially visible in the lower right corner of the image.</t>
  </si>
  <si>
    <t>The image depicts a hospital room with three women in white lab coats. One woman is standing at a desk near the bed, looking down at a patient lying in the bed. Another woman is leaning over the patient’s bedside table, examining equipment. A third woman stands slightly behind them, also facing the patient. The patient is an unconscious man lying on a hospital bed with various medical devices connected to him. There are two beds visible in the room, each labeled with “152-14” and “152-15”. A monitor is mounted on the wall above the beds, displaying a black screen. The walls of the room are white, and there’s a small television set on the wall to the right of the patient.</t>
  </si>
  <si>
    <t>A woman with shoulder-length brown hair wearing a white lab coat and black top is looking directly at the camera. She has fair skin and appears to be in her late twenties or early thirties. To her right, another woman is partially visible, also wearing a lab coat and looking slightly away from the camera. Behind them is a wall with a framed picture hanging on it, along with some colorful posters. The background is softly blurred, suggesting a classroom setting.</t>
  </si>
  <si>
    <t>A young woman with long dark hair is seen from behind, looking out at a sunset over a cityscape. The sky is filled with shades of orange and pink. In the background, there’s a building with a light-colored facade and what appears to be a street or walkway in front of it. A portion of a vehicle, possibly a bus, is visible on the lower right side of the frame. The overall image has a slightly blurred effect, creating a soft and dreamy atmosphere.</t>
  </si>
  <si>
    <t>A young man with dark hair and glasses sits at a round wooden table in a brightly lit, modern university hallway. He is wearing a black hoodie and a white shirt underneath. He’s looking down at a notebook while typing on an open Apple laptop. The laptop screen is visible but the content isn't clear. Behind him, there are several chairs and a doorway with dark glass panels. A staircase leads upwards in the background, illuminated by skylights. The overall scene has a warm, inviting atmosphere.</t>
  </si>
  <si>
    <t>00:00:01.21</t>
  </si>
  <si>
    <t>A young woman with dark hair and glasses is looking down at a computer screen. She’s wearing a light-colored sweater. Behind her, there's a blurred background showing bookshelves filled with books in various colors. The lighting appears to be dim and warm, casting shadows across the scene.</t>
  </si>
  <si>
    <t>www.csustan.edu</t>
  </si>
  <si>
    <t>A modern building with a gray facade and large glass windows dominates the frame. The words “UNIVERSITY STUDENT CENTER” are prominently displayed above the entrance in dark lettering. To the right of the main building is another, smaller structure painted red and black with circular logos. A grassy lawn extends across the foreground, leading to a sidewalk. Above the buildings is a blue sky with scattered white clouds.</t>
  </si>
  <si>
    <t>A large, white, two-story mansion with classical architectural details sits in front of a lush green lawn. The building has columns and a prominent porch. Several tall palm trees are visible on the left side of the frame, casting shadows across the grass. Trees with dark foliage line the road leading to the house. Sunlight is shining brightly from above, creating a lens flare effect. A paved driveway extends towards the mansion.</t>
  </si>
  <si>
    <t>A young woman with dark hair and wearing a red Stanislauas sweatshirt is standing in a large greenhouse. She’s holding a small potted plant in her hands. Behind her are numerous plants, including large leafy tropical varieties like Monstera deliciosa, and other greenery arranged on shelves and tables within the greenhouse structure. The greenhouse has a white frame with translucent plastic panels covering the roof, allowing natural light to flood the space. A blurred background suggests more rows of plants and equipment.</t>
  </si>
  <si>
    <t>A man with dark hair and glasses sits at a grand piano playing it. He is wearing a light blue button-down shirt. The keys are illuminated by a green light that dominates the background. The rest of the stage or room is dark, with only a few small yellow lights visible in the distance. His hands are positioned on the keys, and he appears to be focused on his playing.</t>
  </si>
  <si>
    <t>A podium stands in the center of the frame with three women standing behind it. The woman at the front is speaking into a microphone and appears to be gesturing while doing so. She wears a red jacket and has dark hair. Behind her, two other women stand; one wearing a patterned red dress and another in a black blazer over a white shirt. A banner reading “WARRIOR” is visible behind them, along with the Stockton State University logo and text promoting the campus. The background includes images of buildings and banners with words like "COMMUNITY" and "WELL." Yellow flowers are visible on the left side of the frame.</t>
  </si>
  <si>
    <t>A man in a gray suit and glasses stands facing forward with his hands extended, holding a white human skeleton. He is positioned in front of a black chalkboard covered in equations related to mechanics and engineering, including formulas for torque and energy. Behind him is a white lecture podium with a microphone. The background appears to be a classroom setting with white walls and a window partially visible.</t>
  </si>
  <si>
    <t>A man in a dark blue suit and tie stands at a chalkboard in a classroom setting. He is gesturing with both hands upwards and slightly outwards while holding a piece of paper. A laptop sits on a small table in front of him. In the foreground, partially out of focus, is another student wearing a white shirt looking towards the man. The background behind the chalkboard is dark and indistinct.</t>
  </si>
  <si>
    <t>A young Black woman with braided red hair is smiling and flexing her arms upwards in a pose of strength. She is wearing a white t-shirt with “STAN STATE TRACK &amp; FIELD” printed in red lettering across the chest. Behind her is a grassy outdoor field, a blue sky with scattered clouds, and several tall trees.</t>
  </si>
  <si>
    <t>A young man with dark hair and a beard is smiling at the camera. He’s wearing a bright red medical scrub top with a stethoscope draped around his neck and an ID badge visible on his left sleeve. His arms are crossed in front of him. Behind him is a blurred background showing a grassy area, trees, and a portion of a building with a dark metal fence.</t>
  </si>
  <si>
    <t>A young man in a gray t-shirt and light-colored shorts is standing in an entryway with large black double doors open. The doors frame a hallway with white walls and a ceiling light fixture. Through the doors, glimpses of a brightly lit office space with desks and windows are visible. A stainless steel refrigerator is partially seen on the right side of the image. The man is leaning against the doors with his arms outstretched.</t>
  </si>
  <si>
    <t>A young man with reddish-brown hair and fair skin stands in an open hallway. He is wearing a gray t-shirt and a watch. His shoulders are turned slightly away from the camera as he looks down the hall. The hallway has large, black metal doors on either side of him that are partially open, revealing glimpses of offices with desks and computers inside. A white ceiling light fixture is visible above. There's a small potted plant to his right. The background is softly blurred, suggesting depth of field.</t>
  </si>
  <si>
    <t>A man with short dark hair and glasses stands in front of a large glass door. He is wearing a light blue button-down shirt, dark pants, and appears to be holding a closed laptop case in his left hand. His right arm is casually bent and he’s holding a notebook or planner. The background through the glass door shows a hallway with fluorescent lighting and what looks like a sign on the wall. A portion of a brick wall is visible on the right side of the frame.</t>
  </si>
  <si>
    <t>A man stands outdoors at night in front of a building entrance. He is wearing a black sweatshirt with “STAN STATE” printed in red letters across the chest and khaki shorts. He has dark sunglasses on and carries a water bottle. The building behind him has a maroon-colored wall, glass doors, and some lighting. A street lamp illuminates the sidewalk in front of him.</t>
  </si>
  <si>
    <t>A man with dark skin and glasses stands facing forward in a dimly lit area. He is wearing a black sweatshirt with “STAN STATE” printed on it in red letters and khaki pants. He holds a black water bottle in his right hand. Behind him, there’s a large glass door leading to an interior space, with blurred figures visible inside. To the left of the man is a dark gray utility box. The background consists of a brick wall and a glimpse of what appears to be a building exterior with trees. A bright light source illuminates the man from above, creating strong shadows.</t>
  </si>
  <si>
    <t>A man in a red jacket and jeans is walking along a stone bridge with a woman beside him. He’s pointing to his left, towards a path lined with trees and lampposts under a bright blue sky. The bridge is flanked by stone pillars on either side. The woman is wearing a white top and black pants, carrying a small purse.</t>
  </si>
  <si>
    <t>00:00:02.39</t>
  </si>
  <si>
    <t>A wide shot of a pond surrounded by lush green trees and grass. Several ducks are swimming in the water. A white gazebo is situated on an island in the center of the pond. The sky is bright blue with some scattered clouds. The shoreline is lined with rocks and more greenery.</t>
  </si>
  <si>
    <t>www.ctschicago.edu</t>
  </si>
  <si>
    <t>A large crowd of people sits in red chairs facing a stage. A woman is standing at a podium on the stage, speaking and holding a microphone. Behind her are several banners with images and text. Large windows fill the background, letting in natural light. The room appears to be well-lit but has dark wood paneling along one wall. Many people’s backs are visible, suggesting a lecture or presentation is taking place.</t>
  </si>
  <si>
    <t>A student with dark hair and wearing a blue jacket sits at a table in a classroom. He is looking down at a laptop screen displaying a white document. A coffee mug with a red heart design is on the table next to the laptop, along with several papers. Other students are visible in the background seated around tables in the room. In the far back of the room, a person stands near a whiteboard. The classroom has light beige walls and a fluorescent light fixture overhead.</t>
  </si>
  <si>
    <t>A group of diverse people are gathered outdoors in front of a building. Many individuals hold signs with text on them, including “Why Does Water Have A Price?” and “Black Lives Matter.” Some people are raising their fists in protest. There is a man in a black uniform with a yellow vest standing prominently near the center of the group. Several women wear colorful clothing, and one woman has a large floral print scarf wrapped around her head. In the background, there’s a building with windows and what appears to be a parking lot.</t>
  </si>
  <si>
    <t>A close-up shot focuses on a person’s hands writing in a spiral-bound notebook. The notebook is open and filled with handwritten notes in dark ink. The pages are slightly yellowed, suggesting they are well-used. A silver ring is visible on the index finger of one hand. The background is blurred, appearing to be a dark room or space with a suggestion of a person’s shoulder and part of their upper body visible out of focus.</t>
  </si>
  <si>
    <t>A man with dark hair and wearing a patterned shirt and floral lei is speaking at a podium. Behind him are six people seated in chairs: a man in a suit, a woman in a red blazer and floral lei, a woman in a white blouse and black blazer and floral lei, a man in a dark jacket and floral lei, and a woman in a pink top and floral lei. The background is a dark gray wall with vertical wooden slats. A small red sign is visible to the left of the speaker.</t>
  </si>
  <si>
    <t>"Teaching, Classroom, Training", Social responsibility</t>
  </si>
  <si>
    <t>The image depicts an aerial view of a city skyline overlooking a large body of water – likely a lake or ocean. A wide highway curves along the shoreline, with traffic visible on it. Several high-rise buildings are clustered together in the foreground, and further in the distance, a more extensive cityscape stretches out towards the horizon. The sky is blue with some cloud cover. Trees line the edge of the water near the highway.</t>
  </si>
  <si>
    <t>A black and white photograph depicts a large group of people marching down a street. Leading the march is Martin Luther King Jr., wearing a suit and tie. Several other men in suits are walking beside him, including a man holding a sign. A woman in a dress and coat walks with a young child held in her arms. Other individuals are scattered throughout the crowd, many also dressed in formal attire. Banners and flags are visible along the street, and buildings can be seen in the background. The sky is overcast.</t>
  </si>
  <si>
    <t>www.ctsfw.edu</t>
  </si>
  <si>
    <t>An aerial shot depicts a winding asphalt road cutting through a grassy area. The road curves slightly and is bordered by a white curb on one side. Lush green grass covers the ground surrounding the road, with scattered trees visible in the background. A small, dark-colored structure resembling a stone sculpture or garden feature is located off to the left of the road. The overall scene appears to be captured at dusk or night due to the dim lighting and shadows.</t>
  </si>
  <si>
    <t>Location, Atmosphere</t>
  </si>
  <si>
    <t>A curved asphalt road leads into a wooded area under a cloudy sky. Trees line both sides of the road, with varying shades of green and brown foliage. A grassy verge runs alongside the road on the left. In the distance, a hill rises above the trees. Utility poles are visible on the right side of the road. The image has a slightly grainy or washed-out appearance.</t>
  </si>
  <si>
    <t>An aerial shot of a grassy area with a paved road curving into the frame. A concrete monument stands in the center of the grass, flanked by a small tree and some shrubs. The road is bordered by a yellow line on one side. In the distance, there are buildings visible along the edge of the road. The sky appears dark, suggesting it’s nighttime or dusk.</t>
  </si>
  <si>
    <t>Location, "University environment, Campus aesthetics"</t>
  </si>
  <si>
    <t>A bronze statue of a man in classical robes stands prominently in the foreground, partially obscured by a small evergreen tree growing out of his shoulder. The statue’s face is turned slightly towards the viewer and appears to be holding a book or scroll. Behind the statue is a large, well-maintained grassy field stretching into the distance. In the background are buildings including a church with a distinctive steeple and other residential structures under a bright blue sky. A shadow from the statue falls across the grass.</t>
  </si>
  <si>
    <t>00:00:10.64</t>
  </si>
  <si>
    <t>A large brick building with a multi-story design and a steeply pitched roof is centered in the frame. A walkway leads from the front of the building towards a body of water. To the left of the building, there’s a modern, triangular structure with a tall spire. The sky is blue with scattered clouds. In the foreground, there's a grassy lawn with a few trees and shrubs. A small orange cone sits on the grass near the walkway.</t>
  </si>
  <si>
    <t>A wide shot captures a campus scene under an overcast sky. A large set of concrete steps leads upwards towards several buildings. The buildings are primarily constructed from light-colored stone and brick, with some featuring geometric patterns and windows. One building has a prominent steeple. To the left is a smaller, more traditional structure with a flat roof and trees surrounding it. In the foreground, a small stream or canal flows between concrete walls. A dark area of shadow occupies the bottom right corner of the image.</t>
  </si>
  <si>
    <t>An aerial view of a college campus quadrangle. The quad is paved with light gray stone and features several buildings surrounding it. A large tree stands in the center of the quad, partially bare. Buildings on the edges are primarily brick or concrete, with varying roof colors including dark gray and brown. Green grass surrounds the pathways and buildings. There are a few benches visible along the walkways. The sky is dark, suggesting either dusk or early morning.</t>
  </si>
  <si>
    <t>A large, dark gray building dominates the frame, appearing as a rectangular prism with a pointed spire at its peak. The building is set against a bright blue sky. In front of the building is a paved plaza with several trees and shrubs lining the walkways. Some of the trees are bare, suggesting it’s late fall or early spring. A small fountain is visible on the left side of the frame. There's a slight motion blur effect across the image, giving the impression of movement.</t>
  </si>
  <si>
    <t>A white bell tower with a large silver bell dominates the foreground. The tower is constructed of white wooden posts and has a green roof. Behind the tower, a bright blue sky fills most of the frame. In the distance, there’s a campus landscape featuring buildings, trees, and what appears to be a body of water or pond. Some bare trees are visible on the right side of the image.</t>
  </si>
  <si>
    <t>00:00:10.01</t>
  </si>
  <si>
    <t>A large, triangular building with a dark roof sits prominently in the center of the frame, reflecting in a body of water that fills the foreground. The building is surrounded by a grassy area and a low stone wall. To the left and right of the main building are smaller, rectangular buildings with red roofs. A clear blue sky dominates the upper portion of the image. Ripples disturb the surface of the water.</t>
  </si>
  <si>
    <t>A stark, angular chapel interior dominates the frame. The walls are constructed from large, gray stone blocks arranged in a geometric pattern, creating a triangular shape that extends upwards. A central altar is elevated on a white platform with steps leading up to it. The altar itself is draped in white fabric and features a crucifix at its center. Several lit candles stand in front of the altar. A wooden cross stands prominently on the altar as well. Plants are placed in planters along the edges of the platform. A golden pole, likely a processional cross, extends upwards from behind the altar. The lighting is bright and focused on the altar area, with the rest of the chapel largely dark.</t>
  </si>
  <si>
    <t>00:00:08.11</t>
  </si>
  <si>
    <t>A large pipe organ dominates the center of the frame, with numerous pipes extending upwards and outwards. Below the organ is a row of black chairs facing towards it, likely for an audience. To the left of the organ are several pianos, also dark in color. A dark wooden railing runs along the front edge of the stage area. The background consists of angled, light-colored walls with recessed lighting creating shadows and highlighting the structure. The overall scene is dimly lit, emphasizing the grandeur of the organ and instruments.</t>
  </si>
  <si>
    <t>A wide shot captures an aerial view of a campus landscape under a bright blue sky. A body of water, likely a pond or lake, stretches across the lower portion of the image. A grassy lawn extends from the water’s edge towards several buildings. The most prominent building is a large, angular structure with a dark gray roof and geometric design. A bridge connects this building to another, smaller building featuring a red-colored facade and windows. Trees are scattered around the lawn, some bare of leaves. A concrete walkway runs along the water's edge, bordered by small rocks.</t>
  </si>
  <si>
    <t>A wide shot of several buildings connected by a low concrete wall sits along a body of water. The buildings are mostly rectangular with large windows and dark-colored roofs. Some have flat roofs while others have gabled roofs. A walkway extends out over the water in front of the buildings. The sky is blue with some clouds, and the water appears to be slightly murky or green.</t>
  </si>
  <si>
    <t>00:00:14.56</t>
  </si>
  <si>
    <t>An aerial shot of a campus featuring several buildings with gray roofs and light-colored walls. A prominent triangular building with a steep roof and a tall spire dominates the center of the image. A grassy field is visible in the upper portion, bordered by a track and parking lot. Smaller, rectangular buildings are scattered around the main structure, connected by walkways. Trees line the edges of the campus grounds.</t>
  </si>
  <si>
    <t>www.ctu.edu</t>
  </si>
  <si>
    <t>Four people are walking together outdoors on a paved path. A woman with dark hair and wearing a green sweater and red purse is on the left. Next to her is a woman in a black coat. Behind them are three men: one in a brown robe, one in a brown robe with a white sash, and one in a white habit with a white stole. Fallen leaves cover the ground around them. In the background, there are trees, buildings, and parked cars.</t>
  </si>
  <si>
    <t>A large screen dominates the upper portion of the frame, displaying a smaller video call with several people visible. The main video call participants are a young woman in a light-colored top and a younger woman wearing a hijab. Other faces are partially obscured but appear to be attending as well. Below the screen, a room is filled with students seated at tables. Several students are wearing habits, indicating they may be religious sisters. A man in a suit stands at one of the tables, likely leading the discussion or presentation. The walls are painted a light beige color and feature a crucifix on the left wall. Overhead fluorescent lights illuminate the scene.</t>
  </si>
  <si>
    <t>A woman with short, curly auburn hair and glasses wearing a maroon shirt is speaking intently at a dark wooden table. She has her hand raised slightly as if gesturing. Across from her sits a young nun in a black habit, looking towards her with a focused expression. Behind them are bookshelves filled with books, illuminated by fluorescent lights overhead. A partially visible person is seated to the left of the woman, holding a book open. The background is dark and blurred.</t>
  </si>
  <si>
    <t>A young woman with curly brown hair and wearing a purple shirt with a cross pendant is laughing while looking down at an open book in her lap. She has her hands resting on the pages. A man, partially obscured by reflections and shadows, is leaning over her shoulder, appearing to be pointing something out in the book. The background shows a library setting with shelves filled with books and fluorescent lights overhead. There’s a noticeable reflection of what appears to be a window or glass pane on the left side of the image.</t>
  </si>
  <si>
    <t>A man with short gray hair and wearing a blue shirt sits at a table facing a woman who is looking down at a black HP laptop. The table has a white and blue striped tablecloth. Behind them, there’s a blurred view of an office space including a framed picture on the wall, a light fixture, and what appears to be a window with blinds. A colorful poster featuring various faces hangs on the wall behind the man. Both individuals are wearing glasses.</t>
  </si>
  <si>
    <t>A woman with dark hair and wearing a gray sweater sits at a table talking animatedly while gesturing with her hands. Across from her is a man in a dark jacket and glasses who appears to be listening intently, also gesturing with his hands. A small table holds a cup of coffee and a ceramic mug with a design on it. Behind them are several round tables with gray tablecloths and gray chairs. In the background, partially visible, is another person wearing a white robe and standing near a black object. Two framed artwork pieces hang on the wall behind the subjects. The overall scene appears to be an informal meeting or discussion taking place in a room with a muted yellow wall.</t>
  </si>
  <si>
    <t>Three students are seated around a large, dark wooden table in a library setting. A woman with blonde hair wearing a yellow sweater is looking at a laptop screen and gesturing towards it. A man with glasses and a gray sweater is leaning forward, also looking at the screen and resting his hands on his elbows. Another student, a Black woman with brown skin and wearing a dark green sweater, is smiling and appears to be listening or observing. Behind them is a tall bookshelf filled with numerous books in various colors and arrangements. To the right of the students is a white board standing on a metal stand. The background is mostly black, suggesting a darkened studio setting for the video recording.</t>
  </si>
  <si>
    <t>A woman in a light blue habit and head covering sits on a patterned orange armchair facing another woman who is wearing a blue button-down shirt and dark sneakers. The two women are engaged in conversation, with both looking at each other intently. Behind them is a beige wall with three framed pictures hanging horizontally. A small round table with a purple bag and a water bottle rests between the chairs.</t>
  </si>
  <si>
    <t>A man in a dark suit and tie with a cross pinned to his lapel is gesturing upwards while speaking at a table of students. One student, wearing a red shirt and hijab, is looking up at him intently. Another student is partially visible, seated at another table, using a laptop. Behind the speaker is a black chalkboard and a doorway with a maroon-colored arched entrance. The background is mostly dark gray.</t>
  </si>
  <si>
    <t>A woman wearing a dark blue habit with a cross emblem and a light-colored head covering is seated at a table facing another person. The woman is smiling warmly and appears to be listening intently. A young man, dressed in a white shirt and holding a cup, sits beside her and is also looking towards the other individual. A partially visible notebook rests on the table between them. Behind the table are large windows offering a view of a cityscape with buildings and trees. The lighting is somewhat dim, casting shadows across the scene.</t>
  </si>
  <si>
    <t>Two men are seated at a dark wooden table facing each other. One man, older with gray hair and wearing a blue blazer, is looking intently at the other. The second man, younger and wearing a green sweater over khaki pants, gestures with his hands while speaking. A stack of papers sits on the table in front of him. Behind them is a dark wooden bookshelf filled with numerous books and framed documents. To the left of the men is a wall with a light fixture and what appears to be a painting or decorative item. The overall lighting is dim, creating a shadowed effect.</t>
  </si>
  <si>
    <t>A dark-colored table dominates the foreground. Seated at the table is a woman wearing a purple shirt and glasses, looking down at an open book. To her right stands a man in a brown robe with a smiling expression, leaning against a red chair. Behind him is another man in a black robe with a cross emblem on his chest, also smiling. In the background, blurred figures of students are seated at other tables within a modern, brightly lit university building. The architecture includes large windows and white walls.</t>
  </si>
  <si>
    <t>A man in a dark blue sweater is speaking and gesturing with his hands towards two other men seated at a folding table. One of the men, wearing a light blue shirt, is looking intently forward while the other is turned slightly away from the camera, appearing to listen. A laptop sits on the table between them, along with a can of soda, pens, and notepads. Behind the table are three framed pictures hanging on a white wall: a crucifix, an eagle emblem, and a heart-shaped image. The background is dark and out of focus.</t>
  </si>
  <si>
    <t>Five people are standing in a darkened room, holding hands in a circle. A man wearing a blue suit and tie is centered, with a woman in a dark blue sweater on his left and a man in a gray shirt and black pants on his right. Another man in a gray suit stands to the right of the second man, and a woman in a pink shirt and orange pants is positioned on the far right. Behind them is a small podium with a framed portrait of a man facing forward. A vase with flowers sits on the floor between the people. The walls are light beige and there are some gray tiles visible on the floor.</t>
  </si>
  <si>
    <t>A young Asian man in a light blue shirt is carefully placing lit candles onto a small, round wooden bowl on a wooden table. Several other people are visible in the background, including a woman in a yellow sweater and several others standing near a wall with a textured surface. A nun wearing a black habit is also present. The table has a green cloth covering it. The lighting is dim, with the candles providing the primary light source.</t>
  </si>
  <si>
    <t>A group of eight people are standing on a balcony overlooking a large, open space with a prominent skylight. The balcony is enclosed by glass railings. The individuals are dressed in casual clothing and appear to be waving or smiling at the camera. There’s a mix of skin tones among the group. The background features white walls and a modern architectural design with geometric shapes and a central, illuminated skylight.</t>
  </si>
  <si>
    <t>www.cu.edu</t>
  </si>
  <si>
    <t>A wide aerial shot captures a street lined with trees and buildings in a small town nestled against rolling hills and mountains under a bright sky. Several cars are traveling down the road, including one red vehicle prominently positioned in the center. The buildings appear to be mostly residential or commercial, with some visible rooftops and windows. The mountains form a backdrop behind the town, creating a scenic landscape. There is a slight motion blur effect suggesting movement of the camera during the shot.</t>
  </si>
  <si>
    <t>A rusted, dark-colored harvesting machine sits in front of a field of green corn stalks. The machine’s bed is filled with freshly harvested ears of corn. A metal grate covers part of the bed, and there are visible mechanical components on the sides. The background consists entirely of rows of tall, upright corn plants stretching into the distance.</t>
  </si>
  <si>
    <t>A ski lift with two empty chairs is prominently featured in the foreground. The lift poles are tall and white, extending upwards into a bright blue sky. Behind the lift are snow-covered mountainsides covered in evergreen trees. A wide expanse of snowy terrain slopes downwards towards the horizon. There’s a slight lens flare effect visible in the upper right corner of the image.</t>
  </si>
  <si>
    <t>A man in a dark jacket and boots wearing skis is skiing across a large mound of snow that dominates the foreground. Behind him, a cowboy on a brown horse rides through the same snowy area. The background features buildings with red brick facades and windows, some adorned with American flags. Streetlights are visible along the street, and there’s a general sense of winter weather and a festive atmosphere.</t>
  </si>
  <si>
    <t>A close-up shot focuses on a large, dark metal container filled with green chile peppers. The container has a mesh front and is partially open, revealing a man inside working with the peppers. Above the container is a sign that reads “PUEBLO CHILE Colorado Sunshine grown with Rocky Mountain Water.” Behind the container are colorful tents, including one with pink fabric draped over it. In the background, there’s a glimpse of a red truck and wooden pallets. The lighting suggests an outdoor setting on a sunny day.</t>
  </si>
  <si>
    <t>A man in a dark blue shirt and gray pants is operating a machine that sprays a black, square-shaped material onto a large pile of burning wood mulch. The flames are bright orange and yellow, engulfing the mulch. A metal frame or barrier surrounds the fire. There’s a small amount of gravel visible on the ground in front of the machine.</t>
  </si>
  <si>
    <t>A man wearing a gray hooded sweatshirt and a baseball cap is painting a large mural on a wall. He’s holding an orange-tipped spray paint can in his left hand and appears to be adding detail to the eye area of a portrait depicted on the wall. The mural shows a close-up of a face with vibrant colors – primarily shades of red, blue, and teal – suggesting a stylized or abstract representation. The background is dark, emphasizing the figure and the artwork.</t>
  </si>
  <si>
    <t>A man wearing a black hoodie and sunglasses stands with his back to the camera, holding a tablet in front of him. The hoodie is covered in paint splatters and has text printed on it that reads “I’M FULL TIME CREATIVITY.” He wears a baseball cap. Behind him is a large mural depicting a colorful portrait of a woman. To the left of the man is a street with a white car parked along the curb, and a small green hedge. In the background are buildings including a brick building and trees. The sky is overcast and dark.</t>
  </si>
  <si>
    <t>A person’s hand wearing a pink glove is spraying a vibrant pink paint onto a textured wall. The wall is predominantly orange with streaks and splatters of pink paint. Behind the hand, partially obscured by shadow, are blue and magenta fabric or curtains. The overall lighting is dramatic, casting strong highlights and shadows across the scene.</t>
  </si>
  <si>
    <t>A large bull elk with prominent antlers sits in a grassy field. The elk is brown and tan colored, facing slightly to its left. Its antlers are light brown and branched. Behind the elk are several evergreen trees and tall pine trees silhouetted against a dark background. Patches of wildflowers grow in the foreground of the grass.</t>
  </si>
  <si>
    <t>A young Black woman with dark eyes and eyeliner is looking directly at the viewer. She wears a blue hard hat with “Black Diamond” printed on it and a yellow tank top. Her arm is bent, and her hand is resting on a rock or stone surface. The background is blurred and dark, suggesting an outdoor setting, possibly a rocky area.</t>
  </si>
  <si>
    <t>A silhouetted figure is climbing a large, dark rock formation against a warm, orange-colored sky. The rock has textured surfaces and appears to be quite steep. A thin rope extends from the climber down towards the ground. In the lower right corner of the image, a line of dark green trees can be seen.</t>
  </si>
  <si>
    <t>A group of five young adults are walking through tall dry grasses in a field. The lighting is golden and warm, suggesting either sunrise or sunset. A mountain range is visible in the background under a pale blue sky. Two individuals are in the foreground, one wearing a gray hoodie and smiling, and another with her arm raised and looking forward. Behind them are two other people, one wearing a green jacket and carrying a backpack, and another wearing a brown shirt and jeans. The overall scene appears to be outdoors and active.</t>
  </si>
  <si>
    <t>A man with dark hair and brown eyes wearing a white lab coat and purple gloves is looking upwards. He is holding a clear test tube in his hands, appearing to examine it closely. The light source is bright and positioned behind him, creating a strong glare and halo effect around his face. Another person’s hand, also wearing purple gloves, is visible on the right side of the frame, seemingly assisting with the test tube. The background appears to be a laboratory setting with some equipment partially visible.</t>
  </si>
  <si>
    <t>00:00:02.65</t>
  </si>
  <si>
    <t>A young woman in a black graduation gown and mortarboard hat is standing on a snowy mountainside. She’s wearing sunglasses and raising both arms in celebration, with her hands open wide. Behind her is a steep snow-covered hill with a ski run marked by white lines. A blue sky filled with fluffy clouds is visible above the mountain range.</t>
  </si>
  <si>
    <t>Value, Student life, Location</t>
  </si>
  <si>
    <t>www.cuaa.edu</t>
  </si>
  <si>
    <t>A close-up shot focuses on a hand holding a circular emblem. The emblem is red with a white cross design in the center and the words “CONCORDIA UNIVERST” partially visible around the perimeter. A blurred background suggests an outdoor setting, possibly a campus scene with indistinct figures and bright sunlight.</t>
  </si>
  <si>
    <t>A man with dark skin and glasses is shown in profile. He has a gold chain around his neck. His face is partially obscured by shadow and purple lighting. Below his chin is a glimpse of a pink fabric, possibly a shirt or blanket. The background is mostly black.</t>
  </si>
  <si>
    <t>A young woman in a red nurse’s uniform is leaning over a patient lying in bed. The patient is wearing a white hospital gown and appears to be unconscious. A stethoscope is positioned on the patient's chest. Behind the nurse, partially obscured by shadow, is another person also wearing a red uniform.  The setting looks like a hospital room with a window visible on the left side of the frame. An IV stand is attached to the bed.</t>
  </si>
  <si>
    <t>Three students are gathered around a large, brightly colored model of a human heart. One student, wearing a purple lab coat and glasses, is pointing at the heart while speaking. Two other students, also in purple lab coats, are looking towards him with expressions of interest or engagement. Behind them are glass display cases filled with anatomical specimens, illuminated by overhead lighting. The background is dark, suggesting a laboratory setting.</t>
  </si>
  <si>
    <t>A close-up shot focuses on a hand pointing at an open book titled "Property of." The book is lying on a wooden table with several stacks of handwritten notebooks visible in the background. A man’s arm and shoulder are partially visible, wearing a dark shirt. The lighting appears dim and slightly warm, casting shadows across the scene.</t>
  </si>
  <si>
    <t>A young man with dark hair and glasses is speaking into a microphone. He wears a purple lab coat over a black shirt. In front of him is a large, detailed anatomical model of a heart, illuminated by a warm light. Behind him, partially visible in the blurred background, are other people and what appears to be laboratory equipment or machinery with blue lighting.</t>
  </si>
  <si>
    <t>A woman with short graying hair and wearing a white blouse and necklace is standing in front of a large window. She’s holding a red marker and pointing at a whiteboard behind her, which has some writing on it that is partially obscured by the glare of the sunlight streaming through the window. The background outside the window shows trees and a bright sky. A dark figure is visible seated in the lower right corner of the frame.</t>
  </si>
  <si>
    <t>A blurred close-up shot focuses on the side profile of a person wearing glasses. The individual is facing slightly away from the camera and appears to be wearing a pink sweater or jacket. Behind them, other figures are visible in a darker background, partially obscured by out-of-focus shapes and colors suggesting movement or activity. The overall lighting has a cool tone with highlights creating a hazy effect around the subject’s face.</t>
  </si>
  <si>
    <t>Three young adults are walking side-by-side down a hallway. They are all wearing red shirts with white lettering and backpacks. One is looking to his left, one is smiling broadly at the camera, and the third is glancing over his shoulder with a smile. Behind them is a wall with the words "Vice" and "CELL" in large letters. A window is visible on the right side of the frame, and there’s a soft glow coming from it.</t>
  </si>
  <si>
    <t>Three students in red scrubs are gathered around a patient lying in a hospital bed. One student, with dark hair pulled back, is examining a chart and looking at another student who is listening intently while holding a stethoscope to the patient’s chest. A third student stands slightly behind them, observing the scene. The patient is a young woman with long brown hair, wearing a white gown and pillow. Behind the bed is a wall with medical equipment mounted on it, including IV poles and tubing. Outside of the window in the background, there's a glimpse of greenery.</t>
  </si>
  <si>
    <t>A brick building with a pink sign displaying “Concordia University” and listed programs like “Athletic Training,” “Exercise Science,” and “Occupational Therapy.” The sign is attached to a smaller, cube-shaped extension of the main building. In front of the building are several red chairs and a small, decorative stone structure. Beyond the buildings, there’s a grassy area with trees and a flagpole. A banner reading "CONGRATS" hangs from a tree in the background. The sky is bright blue with some clouds.</t>
  </si>
  <si>
    <t>www.culinaryinstitute.edu</t>
  </si>
  <si>
    <t>A blurred close-up shot focuses on a hand sprinkling powdered sugar onto several dark chocolate cookies arranged on a wooden surface. The background is dark and out of focus, showing a stack of white plates. A light haze or mist appears to be rising from the sugar being sprinkled, creating a sense of movement and texture.</t>
  </si>
  <si>
    <t>A close-up shot of a metal baking sheet filled with small, pale yellow pastries. A large, natural bristle brush is applying a thick layer of what appears to be custard or glaze to one of the pastries. The pastry has a slightly rounded shape and a glossy surface. The background is dark and out of focus, highlighting the textures of the tray and the brush.</t>
  </si>
  <si>
    <t>A close-up shot focuses on a chef’s hands preparing salmon. The salmon fillet is laid out on a light brown cutting board with what appears to be parchment paper underneath it. A small white bowl sits to the right, and a red and yellow aerosol can is being used to spray something onto the salmon. Several stainless steel bowls filled with ingredients are visible in the blurred background. The lighting is dim, creating a dark and professional atmosphere.</t>
  </si>
  <si>
    <t>A circular emblem dominates the center of the frame, featuring a stylized tower with a red flame atop it and the words "Culinary Institute Lenotre" encircling it in white text on a dark blue background. The emblem is reflected in a large windowpane behind it, showing a blurred interior scene with warm lighting and hints of furniture. Small light spots are visible within the reflection.</t>
  </si>
  <si>
    <t>A close-up shot focuses on a person’s hands, dark in tone, carefully using a small knife to cut and garnish a dish presented on a white plate. The dish appears to contain pieces of fish or seafood alongside vegetables and what looks like a spice blend in a cylindrical container. Behind the hands is a blurred background suggesting a professional kitchen environment with a white uniform visible.</t>
  </si>
  <si>
    <t>A woman with dark hair and wearing a white chef’s jacket stands in front of a stainless steel counter. She is smiling slightly at the camera. Behind her are several other chefs also in white uniforms, some wearing tall hats, working in a large, brightly lit commercial kitchen space. Industrial ovens and equipment line the walls. The background is blurred, suggesting depth of field.</t>
  </si>
  <si>
    <t>A close-up shot focuses on a large, dynamic flame with orange and yellow hues. Hands in white lab coats are partially visible, reaching towards and manipulating the flames. The background is dark and out of focus, suggesting an indoor setting with possibly other people or equipment present. There appears to be a small, reflective object – possibly glass – within the flames.</t>
  </si>
  <si>
    <t>A large, intricately sculpted pink flower with layered petals and delicate veins is centered within a glass display case. The flower sits atop a slender, cylindrical white vase adorned with swirling, golden lines. Behind the flower, blurred reflections show other objects in the room – including framed artwork on a wall, a dark red carpet, and what appears to be a gray pillar or column. The display case has a dark wood frame and is partially obscured by shadows, creating a dramatic effect.</t>
  </si>
  <si>
    <t>A two-tiered cake dominates the frame, rendered in a pale blue hue. The top tier is intricately decorated with swirling floral patterns and a delicate, ruffled edge. Below it sits a second, slightly smaller tier also covered in similar ornate designs. A small, sculpted crown or spire rises from the top tier. Behind the cake, there's a blurred background of deep burgundy and dark red tones, suggesting a wall or curtain. The lighting is soft and highlights the texture and detail of the cake itself.</t>
  </si>
  <si>
    <t>A dark chocolate sculpture dominates the frame, resembling a stylized flower with multiple layered petals in shades of deep brown and burgundy. The center of the “flower” features a bright yellow bud. The base is constructed from what appears to be rough, textured chocolate chunks and granules. A thin, dark brown stem supports the structure, extending upwards into a blurred background of reddish-brown tones. The lighting is focused on the sculpture, creating strong shadows and highlighting its intricate details.</t>
  </si>
  <si>
    <t>Several people are raising wine glasses in celebration. There are at least five glasses visible, with red and white wine being served. The lighting is dim, creating a dark background behind the group. Some faces are clearly visible, showing expressions of joy and excitement. One person has their mouth open as if speaking or laughing.</t>
  </si>
  <si>
    <t>A person in a white chef’s uniform is shown cutting pastry dough with a large knife on a light-colored wooden surface. Behind them, through a metal shelving unit, are various ingredients and containers including yellow sauces, small bowls, and plastic wrap. The background is out of focus and appears to be a professional kitchen setting with stainless steel appliances.</t>
  </si>
  <si>
    <t>Several skewers of meat are grilling on a metal grill. The meat is interspersed with pieces of red onion, green bell pepper, and yellow squash. A pair of tongs is being used to flip one of the skewers. Smoke is rising from the grill. The background is dark, suggesting a kitchen setting.</t>
  </si>
  <si>
    <t>A pair of gloved hands are carefully placing a small, golden-colored pastry piece onto a white dessert base. The dessert base is topped with whipped cream, fresh strawberries cut into slices, blueberries, and a single red and white striped candy cane. To the left of the dessert is a dark chocolate cupcake. The background is blurred and appears to be a kitchen setting with a light gray wall visible.</t>
  </si>
  <si>
    <t>A close-up shot focuses on the interior of a broken ceramic cup. The cup’s inner surface is covered in tiny, shimmering specks of light, resembling stars or glitter. The edges of the cup are jagged and white. To the right of the cup is a piece of dark brown bark with rough texture and visible cracks. The background is dark and out of focus, suggesting a table surface.</t>
  </si>
  <si>
    <t>A large white cake with several red sugar roses decorating it. The roses are arranged in varying positions and sizes, some appear to be slightly drooping. There is a small, pale green sphere also on a stick near the center of the cake. Behind the cake, there's a blurred background of white tablecloths and what looks like other cakes or pastries. A red shelf is visible in the upper left corner.</t>
  </si>
  <si>
    <t>A man with gray hair and glasses wearing a white chef's hat and an apron is speaking into a camera. He has his hands raised in a gesturing position, palms facing outward. The apron features a logo with a building and what appears to be a state flag design. Behind him is a blurred background of a professional kitchen setting including stainless steel appliances and a window. A dark surface, possibly a table or counter, is visible at the bottom of the frame.</t>
  </si>
  <si>
    <t>Five small, spherical objects are arranged in a row on a light gray surface. Each object has a distinct pattern of alternating brown and white stripes radiating from a central point. The surfaces appear slightly textured and have some dark speckling or imperfections. The background is blurred and dark gray.</t>
  </si>
  <si>
    <t>A pair of hands are carefully folding a small, golden-colored dumpling into a triangular shape. The dumpling rests on a stainless steel tray filled with similar dumplings. A portion of a white chef’s coat is visible above the hands, and blurred figures in white aprons can be seen in the background. A gray countertop and a silver utensil are also present in the foreground.</t>
  </si>
  <si>
    <t>A man in a white chef’s uniform with a blue emblem is holding two trays filled with small sprouts. The trays are black plastic and contain several young plants each. He is standing in what appears to be a professional kitchen, with stainless steel appliances visible in the background, including refrigerators and work stations. The lighting is dim, casting shadows across the scene.</t>
  </si>
  <si>
    <t>A woman in a white chef's uniform with a tall white hat is working at a stainless steel counter. She’s wearing quilted oven mitts and has a pen clipped to her apron. A tray filled with small, round pastries sits on the counter in front of her. Behind her are various kitchen appliances, including a sink, a wall-mounted dispenser, and a black trash can. To the left is a framed picture hanging on the wall and to the right is a door. The lighting is somewhat dim, casting shadows across the scene.</t>
  </si>
  <si>
    <t>A person wearing a white apron and sleeves is pouring dark chocolate from a metal bowl into another metal container. The chocolate is flowing smoothly. A red spatula rests on the counter next to the bowl. Behind the person, there’s a stainless steel shelving unit filled with various kitchen supplies and a blurred background of a room with a wooden countertop.</t>
  </si>
  <si>
    <t>A close-up shot focuses on intricate, aged brass gears arranged within a dark wooden frame. The gears are layered and overlapping, with some partially obscured by shadows. A single, slender metallic rod extends upwards from the center of the gear arrangement, terminating in a small, rounded head. The background is predominantly black, with hints of red visible through the gaps between the gears. The wood framing appears weathered and textured, suggesting an antique or historical setting.</t>
  </si>
  <si>
    <t>A brightly lit commercial kitchen space with several stainless steel worktables arranged in rows. Each table is covered with a light-colored baking sheet and has multiple students wearing white chef hats and aprons working on pastries or baked goods. There are shelves filled with trays behind the tables, and a large stainless steel refrigerator is visible to the right of the frame. The ceiling features numerous fluorescent lights. A small black bag sits on one of the tables in the foreground.</t>
  </si>
  <si>
    <t>A light-colored hand is reaching towards a white rectangular tray placed on a wooden surface. The tray contains several small desserts: a scoop of pale yellow ice cream, a dark chocolate square, and a red berry sauce with a few scattered seeds. A thin, delicate, golden-colored noodle rests diagonally across the tray. The background is a blurred, dark space.</t>
  </si>
  <si>
    <t>A white plate sits centered on a wooden surface. The plate contains a dark chocolate cake decorated with small, round candies arranged in a crescent moon shape, suggesting multiple moons. A single larger candy is placed at the center of the cake to represent a full moon. The background is a blurred, dark brown wood grain texture.</t>
  </si>
  <si>
    <t>00:00:07.77</t>
  </si>
  <si>
    <t>A circular emblem dominates the center of the image. Within the circle is an illustration of a castle tower and a figure in traditional attire standing at its base. Below the image is the text “Culinary Institute Lenotre” in blue lettering, followed by the tagline "Tradition, Quality, Respect" written on a horizontal banner with a stylized wave design. The background is solid white.</t>
  </si>
  <si>
    <t>www.cuny.edu</t>
  </si>
  <si>
    <t>A group of seven young adults are sitting on a stone wall in front of a large, historic building. The students are diverse in appearance and wearing casual clothing including jeans, hoodies, and sneakers. One student is using a laptop. A "SUNY" logo is visible on a hoodie worn by one of the individuals. Behind them is a multi-story brick building with arched windows and decorative stonework under a bright blue sky with scattered clouds. The ground in front of the wall is paved with gray stones.</t>
  </si>
  <si>
    <t>A large indoor swimming pool dominates the frame. The water is a deep blue color with lane markers visible. A swimmer’s arm and hand are extended forward in mid-stroke, partially submerged in the water. Above the pool, a high ceiling structure is illuminated with warm light, featuring exposed beams and an American flag hanging from one of the supports. The walls of the pool area are white and appear to be tiled.</t>
  </si>
  <si>
    <t>A swimmer is in motion in a large indoor swimming pool. The water is a deep teal color and reflects the overhead lighting. A lane line is visible across the width of the pool. Above the water, there’s a dark ceiling with fluorescent lights and the “CUNY” logo displayed. The swimmer's arm is extended forward as they glide through the water, creating ripples behind them.</t>
  </si>
  <si>
    <t>A young Black man with dark skin is floating face down in a pool. He’s wearing a yellow swim cap and goggles. The water is slightly murky, reflecting light from overhead fluorescent lights. Behind him is a blurred view of a large indoor swimming pool area, including tiled walls, a scoreboard displaying the word “UCLA,” and several other swimmers visible in the background. A dark ledge runs along the bottom of the frame where he’s resting his body. The lighting is dim, creating shadows and a slightly moody atmosphere.</t>
  </si>
  <si>
    <t>A group of five young people are sitting outdoors on a blanket. A young man with dark hair and a gray sweatshirt is wearing a black headband and smiling at the camera. Next to him is a young man with light brown hair, also smiling. Behind them is a young woman in a pink shirt and white shorts, holding a soccer ball. Another young woman in an orange jersey with the number 5 sits beside her. A young man in an orange and black basketball uniform is seated on the blanket as well. In the background, there’s a brick building and a window.</t>
  </si>
  <si>
    <t>Two young women in white lab coats and safety glasses are peering into a dark glass beaker. One is holding a small blue container with a liquid inside, while the other appears to be adjusting something on a nearby workbench. The background is blurred and dark, suggesting a laboratory setting. There’s a faint reflection of what looks like equipment or a wall in the lower portion of the image.</t>
  </si>
  <si>
    <t>Three students are seated at a table in a library setting. A laptop is open on the table between them. The student furthest to the left is wearing a dark sweater and looking towards the camera. The student in the center is wearing a black sweater with "NEW YORK" printed across it, and she’s writing in a notebook. The student on the right is wearing a white and red striped sweater and is also focused on her work. Behind them are tall bookshelves filled with books, illuminated by overhead lights. The background is dark, suggesting a quiet library environment.</t>
  </si>
  <si>
    <t>A group of five diverse people are standing outdoors in front of a building with a dark background. The building has large windows and an arched entryway. From left to right, there is a man wearing a backpack and khaki pants, a woman in a blue blazer and black skirt, a man with a turban and brown pants, a woman holding a wooden sign, and a woman wearing a red jacket and white wide-leg pants. All are looking directly at the camera with smiles.</t>
  </si>
  <si>
    <t>Three young women are sitting on a pink bed with a teddy bear in between them. One woman is holding up a smartphone and taking a selfie. The other two women are leaning towards her, smiling. Behind them is a dorm room wall covered in posters, including maps, travel images, and decorative items. A window can be seen in the background, letting in natural light.</t>
  </si>
  <si>
    <t>Three young men are gathered around a table in a brightly lit room. One man is wearing a black shirt and has his arm raised, holding what appears to be a drone controller. Another man wears a light blue sweater and is looking at a tablet. The third man is wearing glasses and also looks at a tablet. A complex drone with multiple propellers and sensors sits on the table in front of them, along with a grid pattern printed on paper. Behind them are large windows with blinds partially drawn, revealing a glimpse of an exterior space. Above them is a fluorescent light fixture and exposed ductwork.</t>
  </si>
  <si>
    <t>Four young adults are seated around a metal table outdoors. They are dressed in business casual attire – blazers, button-down shirts, and dark pants. A white HP laptop is open on the table between them, displaying an image or document. One person is pointing at the screen with their hand. The background features a cityscape of tall buildings, including a light-colored building with a distinctive architectural style and a modern glass skyscraper. There’s a hint of sunset lighting in the sky.</t>
  </si>
  <si>
    <t>00:00:02.13</t>
  </si>
  <si>
    <t>A group of seven young adults are standing outdoors in front of a brick building with an arched bridge visible in the background. They are wearing various clothing items including sweatshirts and t-shirts, some with the CUNY logo. One woman is prominently featured in the foreground wearing a blue sweatshirt with “CUNY” printed on it. Several others are waving or smiling at the camera. The sky is partly cloudy.</t>
  </si>
  <si>
    <t>www.cvcc.edu</t>
  </si>
  <si>
    <t>A wide-angle aerial shot depicts a campus with several buildings clustered together. The buildings are primarily light-colored brick and have green roofs. A large circular parking lot is centrally located, surrounded by walkways and landscaping. Several trees and patches of greenery fill the landscape. In the distance, there’s a more expansive area of buildings and roads under a partly cloudy sky. The word “DIST” is prominently displayed on one of the larger buildings. Cars are visible in the parking lots.</t>
  </si>
  <si>
    <t>A man’s back is facing the camera, wearing a white lab coat and standing in a hospital hallway. He has dark hair. To his left is a green hospital bed with equipment attached. The hallway walls are painted a light beige color and feature fluorescent lighting overhead. An exit sign is visible on the right wall. Text reading “DISCOVER YOUR PURPOSE” is overlaid across the top of the image in white letters.</t>
  </si>
  <si>
    <t>Three nurses in white scrubs are standing around a hospital bed where a patient is lying down. The patient is covered with a green blanket and appears to be an adult female. One nurse is holding a clipboard, another is looking at a chart on the wall, and the third is pointing towards the patient. Behind them is a dark hallway with cabinets, a door, and a fire alarm. A white sign reading “DISCOVER YOUR PURPOSE” is overlaid on the image.</t>
  </si>
  <si>
    <t>A person wearing a white lab coat and blue gloves is shown from the chest up. The hands are in focus, with the gloved fingers gently touching and rotating a small, metallic object. The background is dark, suggesting a laboratory setting. Text overlayed on the image reads "DISCOVER YOUR PURPOSE" in bold, white letters.</t>
  </si>
  <si>
    <t>A young woman in a white nurse’s uniform stands facing forward with a serious expression. She is wearing a stethoscope around her neck and has a badge pinned to her chest. Behind her is a blue chart with handwritten medical readings, including temperature, blood pressure, pulse, respiratory rate, oxygen saturation, and blood. To the left of her is a stainless steel sink and faucet. The background shows a blurred hallway with doors and windows. A large text overlay reads “DISCOVER YOUR PURPOSE” in bold white letters against a dark gray background.</t>
  </si>
  <si>
    <t>A man in a white coat and blue gloves is using a stethoscope to listen to a mannequin’s abdomen. The mannequin is covered with a patterned hospital blanket. A large white sheet covers part of the mannequin's lower body. Text reading “DISCOVER YOUR PURPOSE” is overlaid on the right side of the image in bold, white letters against a dark background.</t>
  </si>
  <si>
    <t>A young man with dark hair and a beard wearing a white medical coat is shown in profile, leaning over a patient’s bed. He is holding a stethoscope to his chest, listening intently. The hospital bed is white, and there's a glimpse of a white sheet beneath the patient. Text overlayed on the image reads “DISCOVER YOUR PURPOSE” in bold, red letters with a stylized font. The Catawba Valley Community College logo is visible on the left side of the coat. The background is dark and blurred.</t>
  </si>
  <si>
    <t>A woman with dark hair styled in a voluminous, slightly messy updo is positioned in profile facing left. She’s wearing denim overalls over a black top and has her hand raised as if gesturing while looking towards the viewer. Her face is partially obscured by shadow. Behind her, another person with darker hair is visible, also in profile, turned to the right, wearing a gray sweater. The background is entirely dark, creating a stark contrast with the subjects’ features and clothing.</t>
  </si>
  <si>
    <t>A person’s hands are holding a torch and directing it at a metal plate that is actively being cut with sparks flying upwards. The sparks are orange-yellow in color and illuminate the surrounding dark space. Above the scene, centered on the image, is the text “DISCOVER YOUR PASSION” in large, white capital letters. The background appears to be a blurred cityscape at dusk or twilight.</t>
  </si>
  <si>
    <t>The image depicts an industrial-looking workshop space. A large metal machine dominates the right side of the frame, with a person in a green shirt working on it. To the left is a welding station with equipment including a helmet, gloves, and tools. There’s a red cart and a white container nearby. Exposed pipes and ductwork run along the ceiling, illuminated by fluorescent lights. The background is a plain white wall with the text “DISCOVER YOUR PASSION” overlaid in large, bold white letters.</t>
  </si>
  <si>
    <t>A close-up shot focuses on a person’s hands typing on a silver laptop. The laptop is positioned on a dark surface. In the blurred background, another individual is partially visible, looking towards the laptop screen. A white graphic overlay reads “DISCOVER YOUR PASSION” in bold letters.  The laptop lid has a logo that appears to be "CVCC" with a stylized design and the number 3. The overall lighting is dim, creating a dark and focused atmosphere.</t>
  </si>
  <si>
    <t>A woman in a black shirt and necklace stands at a whiteboard facing a classroom full of students. She is raising her hand with both palms up. Behind her on the whiteboard are handwritten notes and diagrams, including words like "Team," "Annual," "Innovation," and "Common." Several students are visible in the background; one has blonde hair, another is dark-skinned with his back to the camera, and a third is also dark-skinned facing slightly away. The lighting appears dim, casting shadows across the scene.</t>
  </si>
  <si>
    <t>A dark classroom setting with two students in focus. A young Black man is standing with his back to the camera, wearing a black hoodie and backpack with “The North Face” printed on it. He’s leaning against a desk. To his right, a young Black woman is seated at another desk, looking down at a yellow notepad and pen. She's wearing headphones and a black t-shirt that reads "STUDENTS." A small portion of a white wall with electrical outlets is visible in the background. There are two metal desks and chairs present.</t>
  </si>
  <si>
    <t>00:00:03.42</t>
  </si>
  <si>
    <t>A young Black man with short hair and wearing a black shirt and white shorts is walking away from the camera, carrying a dark gray backpack with a The North Face logo on it and a water bottle attached. He has his right hand raised slightly. Behind him are two other students, one female with blonde hair and another female with brown hair, both walking in the same direction. In the background is a large brick building with columns and a grassy lawn area with several people visible. The sky is bright blue with some clouds.</t>
  </si>
  <si>
    <t>Three students are walking away from the camera down a concrete walkway. A large, circular building with a glass facade is visible in the background under a partly cloudy sky. The student on the left wears a black shirt and white shorts with a backpack. The middle student has dark hair and a blue backpack. The student on the right wears a light pink top and denim shorts with a blue Jansport backpack.</t>
  </si>
  <si>
    <t>00:00:08.85</t>
  </si>
  <si>
    <t>A wide shot of a university campus under a partly cloudy blue sky. A large, circular building with a curved roof is centrally located and features multiple windows. Several people are walking along a paved pathway leading towards the building. To the left of the building is a smaller, rectangular building with red brick siding. Green grass covers the ground in front of both buildings. The words "DISCOVER IT'S POSSIBLE" are overlaid on the image in large white letters. A tall flagpole stands to the right of the main building.</t>
  </si>
  <si>
    <t>www.cwu.edu</t>
  </si>
  <si>
    <t>A wide-angle aerial shot of a university campus under a bright blue sky with some clouds. Several red brick buildings are clustered together, featuring different architectural styles including columns and towers. Green trees fill much of the space between the buildings, and in the background, there’s a distant cityscape and mountains. A dark black border surrounds the image.</t>
  </si>
  <si>
    <t>A group of approximately ten young adults are gathered together outdoors in what appears to be a campus setting. They are walking and gesturing with their hands upwards as if cheering. Several individuals are wearing t-shirts with college logos visible, including one that says “Lennox.” A brick building with a red fire truck is partially visible in the background on the left side of the frame. To the right, there's a large tree and more people walking in the distance. The lighting suggests it’s late afternoon or early evening.</t>
  </si>
  <si>
    <t>A group of four students are seated around a small round table in a brightly lit lounge area. The table has a few items on it including a water bottle and what appears to be a magazine. One student is looking towards another, who is smiling. Another student is facing away from the camera with their back partially obscured by another person. A fourth student is sitting slightly further back, using a laptop. Large windows behind them offer a view of a building across a grassy area under a blue sky. The building has a distinctive red roof and a circular window on its facade. The lounge chairs are white and upholstered.</t>
  </si>
  <si>
    <t>A man with red hair and wearing a blue shirt and khaki pants is standing next to a large poster board. He’s gesturing towards the poster with his right hand. The poster displays graphs and text related to “Sustainability: an analysis of kitchen waste among secondary schools in Pasco, WA.” Several people are gathered around the poster, including a woman looking at the graph on the left side of the image. Other individuals are visible in the background, some examining other posters displayed along a row of tables. The lighting is bright and appears to be outdoors.</t>
  </si>
  <si>
    <t>A wide shot of a campus walkway lined with buildings under a partly cloudy blue sky. A large stone sculpture is on the left side of the frame. Several students are walking along the sidewalk, some carrying backpacks. The buildings include a taller, dark-colored building with an observatory dome and a brick building with windows. A flag featuring a red wolf graphic is displayed on one of the buildings. Green bushes and trees flank the walkway.</t>
  </si>
  <si>
    <t>Four young men are standing in front of two whiteboards covered with equations and diagrams related to physics, specifically velocity. One man wears a gray hoodie with a “C” logo on it. Another is wearing a red sweatshirt with “SANFORD GEORGIA” printed on it. A third man has on a red shirt and a baseball cap. The fourth man is in a dark gray hoodie. Behind them are black curtains, and to the right of the frame is a partially visible wall with various posters and equipment. A red cylindrical object is positioned between two of the men.</t>
  </si>
  <si>
    <t>Innovation, Student life</t>
  </si>
  <si>
    <t>Three young women are seated at a table outdoors, laughing and engaged in conversation. One woman has dark hair pulled back from her face and is wearing a white t-shirt. Another woman with long black curly hair is smiling brightly and gesturing with her hands. The third woman has red hair and is also smiling, wearing a green sweatshirt with lettering on it. Behind them, there’s a large crowd of students sitting on benches and standing around, many wearing casual clothing. Some are partially visible in the background, suggesting a campus event or gathering. A blue jacket is draped over one of the chairs near the edge of the frame.</t>
  </si>
  <si>
    <t>Two people are shown in a brightly lit laboratory setting. A man with short brown hair and wearing a red sweatshirt is looking at a microscope with a young woman beside him. The woman is wearing a plaid jacket and appears to be observing something through the microscope as well. Behind them, there are multiple microscopes, equipment racks filled with supplies, computer monitors, and cables. A large overhead light fixture casts a blue glow across the room.</t>
  </si>
  <si>
    <t>A dancer in a dark red and black costume with a flowing purple cape is mid-motion, leaping across a stage. The stage appears to be set against a backdrop of an ornate, aged building with arched doorways and windows. Light from above casts dramatic shadows and highlights the movement of the cape. A portion of the stage floor is visible in shades of gray and white.</t>
  </si>
  <si>
    <t>A group of six people are gathered outdoors in front of a vehicle with “TASCA” written on it. A large, brown teddy bear mascot wearing a CWU (Central Washington University) logo is positioned between several students. The students are wearing university-branded shirts and jeans. One student wears a red shirt with “CENTRAL” printed on it, while another wears a red cheerleader uniform. All of the individuals appear to be smiling and engaging in conversation. In the background, there’s a glimpse of trees and what looks like a stadium or event area.</t>
  </si>
  <si>
    <t>Brand mark, Student life, Intercollegiate athletics</t>
  </si>
  <si>
    <t>00:00:02.58</t>
  </si>
  <si>
    <t>A group of students and a mascot are walking down a sidewalk lined with buildings. The students are holding flags representing various countries including Spain, Turkey, Brazil, and others. The mascot is wearing a costume depicting multiple national flags. The sun is setting in the background, casting a warm glow on the scene. Fallen leaves cover the sidewalk. A building with “Rogers Today” signage is visible in the distance.</t>
  </si>
  <si>
    <t>Social responsibility, International Projection</t>
  </si>
  <si>
    <t>www.cypresscollege.edu</t>
  </si>
  <si>
    <t>00:00:23.67</t>
  </si>
  <si>
    <t>The image depicts an outdoor campus scene under a partly cloudy blue sky. A large, modern building with multiple levels and windows dominates the left side of the frame. In front of this building is a circular pond with small fountains. A palm tree stands tall near the flagpole on the left. To the right of the main building is another, smaller building with a flat roof and some trees in front. Several people are walking around the central area, and there are yellow chairs scattered across the lawn. A curved concrete walkway leads through the landscape towards the ponds.</t>
  </si>
  <si>
    <t>www.daemen.edu</t>
  </si>
  <si>
    <t>An aerial shot of a university campus featuring several buildings with modern architecture and large windows. The buildings are primarily light gray and white, with some red accents on one structure. A grassy lawn stretches out in front of the buildings, dotted with trees displaying autumn foliage in shades of yellow and orange. A parking lot is visible to the left, containing several cars. In the background, a line of trees forms a horizon against a cloudy sky.</t>
  </si>
  <si>
    <t>A large, two-story building with a light blue roof and white walls dominates the frame. The building has several arched windows and a decorative cornice at its peak. A small porch extends from the center of the structure. Below the building is a well-maintained lawn covered in dark mulch, interspersed with neatly trimmed shrubs and trees, including tall evergreens and a red-leafed tree on the right side. Steps lead up to the building’s entrance. The sky is blue with scattered white clouds.</t>
  </si>
  <si>
    <t>A large, light brown brick building dominates the frame, appearing to be a multi-story dormitory. The building has several windows and a flat roof. Surrounding the building are well-maintained green lawns with walkways made of concrete and reddish-brown pavers. A black asphalt driveway is visible on the left side. Several students in blue shirts are walking along the pathways and near the entrance of the building. Trees line the edges of the lawn, providing shade. The sky is a bright blue with some scattered clouds.</t>
  </si>
  <si>
    <t>An aerial shot of a brick building labeled “John R. Yurtchuk Student Center” is prominently displayed. The building has a flat roof and large windows. A circular walkway surrounds the building, bordered by green grass and trees. There are several small shrubs planted along the walkway. In the background, there’s a line of trees and buildings suggesting a campus setting with other structures visible beyond the main building. The sky is overcast and dark.</t>
  </si>
  <si>
    <t>The image is an aerial shot of a university campus. A large grassy area is filled with people gathered around a white tent. Several buildings are visible, including a modern, light-colored building with a flat roof and a more traditional brick building to its right. A walkway winds through the grass towards the buildings. Trees line the perimeter of the campus, creating a green backdrop. The sky is bright blue with some clouds.</t>
  </si>
  <si>
    <t>www.davidson.edu</t>
  </si>
  <si>
    <t>A brick building with white columns and large windows dominates the frame. The building is set against a bright blue sky filled with fluffy clouds. A paved walkway extends from the bottom of the image towards the building, bordered by a low brick wall and some greenery. Trees are visible on either side of the walkway, partially obscuring the background. A person is standing near the entrance of the building. The overall lighting suggests a sunny day.</t>
  </si>
  <si>
    <t>A group of seven young women are performing an acrobatic dance routine. They are stacked upon each other in a pyramid formation, with one dancer at the top balanced on the shoulders and legs of the others below. All dancers wear matching red short skirts and dark tops. The background is a deep purple color, illuminated by stage lighting that casts warm orange highlights on the dancers’ bodies. A dark horizontal line appears to be the edge of a stage or platform in the foreground.</t>
  </si>
  <si>
    <t>A young man in a gray and black athletic shirt with “Dais” printed on it is mid-shot, holding an orange basketball above his head. He has a white wristband on his left wrist. Behind him are other athletes in various positions on a basketball court, including one player dribbling the ball and another attempting to block a shot. The background is dark gray with a visible basketball hoop and backboard.</t>
  </si>
  <si>
    <t>A man with graying hair and a bald spot is embracing a young woman with blonde hair. They are both smiling broadly at each other. The woman’s arm is wrapped around the man's shoulders, and they appear to be in close contact. Behind them, blurred figures of people can be seen, and there is foliage visible in the background. A soft glow emanates from behind the couple, creating a hazy effect with streaks of light across the image.</t>
  </si>
  <si>
    <t>A tall man in a black gown and red sash stands center frame, holding a diploma. He is facing forward with his hands raised slightly. Behind him are several people taking photos with cameras, including a woman wearing a name tag. In the background, a large crowd of people sits on bleachers under a white canopy. A sign reading "Atrium Health" and “MedInABox” is visible to the left. There’s also a scoreboard displaying “PERIOD.”</t>
  </si>
  <si>
    <t>Two women in white lab coats are standing side-by-side in a laboratory setting. The woman on the right is gesturing with her hand towards a piece of equipment – likely a centrifuge – that is positioned between them. She appears to be explaining something to the woman on the left, who is looking at the equipment and wearing glasses. Behind them is a complex array of scientific instruments, including pipettes, incubators, and various glassware. A dark background with a rainbow-like light effect is visible in the upper portion of the image.</t>
  </si>
  <si>
    <t>A group of four dancers are performing on a stage in a darkened theater. The stage floor is covered with scattered dark fabric pieces. One dancer is mid-jump, while others are crouched down and appear to be working through movement exercises. A wooden set piece resembling a small wall is visible on the left side of the stage. Red curtains hang behind the stage, illuminated by overhead lighting. Rows of empty red chairs line the back of the stage.</t>
  </si>
  <si>
    <t>A large, colorful abstract sculpture dominates the foreground of the image. It’s predominantly turquoise and orange with swirling patterns and a flowing, organic shape resembling a stylized human figure. The sculpture is positioned slightly off-center in the frame. Behind it is a bright blue sky. In the background, there's a brick building with a dome, flanked by trees and green lawns. A portion of another building can be seen to the right of the main structure.</t>
  </si>
  <si>
    <t>A young woman with dark hair pulled back in a bun is playing a violin. She’s wearing a black top and has sheet music open in front of her, held by another hand. The violin is angled towards the viewer, showing its curves and details. A window with greenery visible behind her provides a blurred background. To the left of the woman, there's a glimpse of what appears to be a piano or keyboard.</t>
  </si>
  <si>
    <t>A brightly lit classroom with rows of students seated at desks arranged in groups. Several students are using laptops. A woman in a pink shirt and jeans is standing near a whiteboard, gesturing with her hands as she speaks. There’s a window with blinds visible in the background. The floor is covered in gray carpeting. Some students have backpacks on their chairs.</t>
  </si>
  <si>
    <t>A group of approximately fifteen children and adults are gathered in an indoor basketball court. The children, all wearing matching black jerseys with “Curry” printed on them and red shoes, are arranged in a semi-circle around a woman who is holding a large check. Behind the woman is a banner displaying the name "JENKINS CENTER" and a picture of a basketball hoop. A large screen behind the group shows an image of a basketball court. The background consists of white walls with a blue door and a circular sign that reads “JENKINS CENTER.”</t>
  </si>
  <si>
    <t>Intercollegiate athletics, Social responsibility</t>
  </si>
  <si>
    <t>Two basketball jerseys are superimposed over a blurred background. The left jersey is white with a dark gray shoulder pad and reads “HOLY CROSS” in bold black letters above the number “4C”. Below the number, it lists the years "1961-1964", "1964-1974", and "1990-1994". The right jersey is also white with a dark gray shoulder pad and reads “UMASS” in bold black letters above the number “30”. Below the number, it lists the years “2006-2009”. Both jerseys have a bright light shining through them.</t>
  </si>
  <si>
    <t>A man in glasses and a gray polo shirt stands at a whiteboard with equations and diagrams related to spectroscopy. He is gesturing with his right hand. Behind him are two students: one wearing a red sweater and looking towards the board, and another with dark hair pulled back into a braid, also facing the board. The whiteboard contains formulas for transmittance, absorbance, and temperature, along with a diagram of an instrument labeled "detector." A faint outline of a building is visible in the background.</t>
  </si>
  <si>
    <t>A young man with dark hair and brown eyes stands in front of two tall bookshelves filled with books. He is wearing a navy blue polo shirt and a black backpack. He is looking slightly off-camera, with a small smile on his face. The shelves are made of light wood and contain various colors of books. There's a bright light source above, illuminating the scene.</t>
  </si>
  <si>
    <t>Three young women are seated at tables in a classroom setting. One woman is wearing an Under Armour hoodie and appears to be looking down at a notebook. Another woman is focused on a laptop screen. A third woman, partially out of focus, is facing away from the camera with her hair pulled back. Behind them is a projector displaying a white screen with what looks like a flag or graphic on it. The room has a neutral color scheme and appears to be well-lit.</t>
  </si>
  <si>
    <t>A man with short brown hair and wearing a dark gray jacket is seated across from a young Black man in a black and white striped hoodie. The younger man is looking down at a laptop screen while the older man is facing him, appearing to be listening intently. A small table covered in a black tablecloth sits between them, holding a laptop open and a flyer. In the background, there are several other students sitting on couches and standing near a doorway labeled "UNION STATION." The lighting appears to be artificial and somewhat dim.</t>
  </si>
  <si>
    <t>A group of people are gathered in a tall cornfield. The corn stalks are dry and golden brown. Several red bags filled with produce – likely pumpkins or squash – are scattered around the base of the plants. People of various ages, wearing casual clothing including hats and jackets, are actively picking items from the bags and the ground. A paved road is visible in the upper left corner of the image, and a grassy area extends beyond the cornfield to the right.</t>
  </si>
  <si>
    <t>A man in a red jacket and gray hair sits beside a young woman wearing a purple lab coat at a desk. They are both looking intently at a large, silver Apple computer monitor displaying a detailed image of what appears to be a microscopic view of plant tissue or fibers. The screen is filled with color-coded grids and magnified sections. Behind them is a laboratory setting with white cabinets containing sinks and equipment, a blue wall, and a small shelf above the desk. A keyboard and mouse are visible on the desk surface.</t>
  </si>
  <si>
    <t>A young man wearing a white t-shirt with “LEESBURG” printed on it is helping an older man in a pink shirt and glasses load blue duffel bags into the trunk of a dark-colored car. A woman in a pink jacket stands beside the car, assisting with the loading process. Behind them, a group of students are visible, some carrying more luggage and standing near a brick building with a white porch and columns. The background includes trees and foliage under a bright sky.</t>
  </si>
  <si>
    <t>A group of dancers are performing in a stage setting with dramatic lighting. The foreground features a single male dancer kneeling and extending his arms outwards, with his hands raised high above his head. Around him are several other dancers, mostly seated on the floor, wearing light beige or cream-colored robes that drape down to their ankles. Many of these dancers also have their arms raised upwards, reaching towards the ceiling. The background is dark, with a subtle rainbow effect created by stage lights shining through the air. The overall impression is one of movement and a sense of upward reach.</t>
  </si>
  <si>
    <t>A group of young adults are seated around a large wooden table in what appears to be a cafeteria setting. Several people are eating and drinking from plates and glasses filled with food and beverages. One student is holding a fork and looking at the camera, smiling slightly. Another student has their mouth open as they eat. A third student is laughing and looking towards another person at the table. In the background, other students can be seen standing near a doorway, some holding drinks. The lighting is dim, with spotlights illuminating the table. There are red tablecloths on the tables and various condiments are visible.</t>
  </si>
  <si>
    <t>A man with his back to the camera sits at a white folding table on wheels, appearing to be playing pool. He is wearing a gray t-shirt and dark shorts. Behind him are three other students: a young man in a red baseball cap and a black shirt, a woman with her arms crossed and wearing a green top and jeans, and a young man walking away from the group. The background features brick pavers, trees, and a stone building with arched windows.</t>
  </si>
  <si>
    <t>Three students are seated at a table in what appears to be a brightly lit cafeteria or common area. One student is facing away from the camera with their back to the viewer, another is turned slightly towards the camera smiling and looking at the screen, and the third is also turned away but has their arm resting on a laptop. All three are wearing casual clothing. Behind them, there’s a blurred view of other tables and people in the background, along with a large television screen mounted on the wall. The lighting is warm and slightly dim, casting shadows across the scene.</t>
  </si>
  <si>
    <t>A group of young adults, mostly students, are gathered in a brightly lit hallway with gray tile flooring. Several individuals are wearing red t-shirts featuring a stylized image of a city skyline and the word "Welcome." One student is raising their hand in a gesture of excitement or greeting while another appears to be running towards them. Other students are standing around, some gesturing as well. There are two men in the background wearing red shirts with gray shorts. A few white bags are visible on the floor. The lighting suggests an indoor setting, possibly a university campus.</t>
  </si>
  <si>
    <t>An aerial shot depicts a college football stadium at dusk. The stadium is surrounded by dense forest and a body of water in the distance. The field is green with red markings, and the stands are filled with spectators. Above the stadium, the sky displays a gradient of colors from orange to pink, indicating sunset. “Wildcats” is written on the side of the building in large lettering. A small track area is visible on the left side of the frame, painted green.</t>
  </si>
  <si>
    <t>A young woman with curly brown hair and wearing a flannel shirt over a patterned top and denim shorts is performing on stage. She’s holding an acoustic guitar and singing into a microphone positioned on a stand. The stage backdrop consists of dark curtains illuminated with pink and purple lighting, and a white architectural element is visible at the top of the frame. A small speaker is partially visible in the lower right corner of the image.</t>
  </si>
  <si>
    <t>A person with dark dreadlocks and glasses is bent over a table, intensely focused on writing or drawing on a piece of paper. They are wearing a gray sweater and appear to be in a theater-like setting. Behind them, blurred figures of other people are seated in red theater seats. The lighting is dim, casting shadows across the scene.</t>
  </si>
  <si>
    <t>A large brick building dominates the frame, featuring a prominent colonnade with white columns supporting an arched entryway. Above the colonnade is a dome-shaped structure adorned with a statue. The building has multiple stories and numerous windows. Two tall evergreen trees flank the lower portion of the image. A grassy lawn extends in front of the building, and a red brick pathway leads towards it. The sky above is blue with scattered white clouds.</t>
  </si>
  <si>
    <t>A dimly lit stage with wooden flooring. Four individuals are seated in chairs facing forward. A man wearing a suit and glasses is at the center, looking down at a laptop on his lap. Behind him, from left to right, are a woman holding a drumstick, a young man playing a cello, and another young man holding a bass. Three spotlights illuminate each person individually. To the right of the seated group is a dark wooden console with various musical instruments visible. A small light fixture is positioned above the stage.</t>
  </si>
  <si>
    <t>Two young adults are walking side-by-side outdoors. A man with dark hair and glasses is wearing a plaid shirt over a black t-shirt and carrying a backpack. He’s looking slightly off-camera to his right. Beside him is a woman with curly brown hair, wearing a red and blue patterned shirt and a denim jacket. They are walking on a grassy lawn in front of trees and buildings. The sky is overcast and there are streaks of light across the image.</t>
  </si>
  <si>
    <t>A volleyball team stands on a court with several teammates surrounding one player who is jumping and raising her arms in celebration. The player wearing number ten has her mouth open in an excited expression. Behind them, other players are reacting with gestures of encouragement. Rows of red bleachers fill the background, partially obscured by darkness. A banner reading “UNIVERSAL EYE ASSOCIATE” is visible on a panel along the side of the court, and another banner reads “Doctors of Drs. Eyler, B…” The floor is dark gray.</t>
  </si>
  <si>
    <t>A young woman with red hair and glasses is sitting at a table, focused on writing in a notebook. She’s wearing a reddish-brown floral shirt. A backpack sits beneath the table. Behind her, blurred figures of other students are seated in chairs at various levels within a large library space. The area has high ceilings with fluorescent lighting and exposed structural beams. In the background, there are bulletin boards and what appears to be a staircase leading upwards. The foreground shows part of a dark wooden table surface.</t>
  </si>
  <si>
    <t>The image depicts a laboratory setting with several individuals working at various workstations. A young man wearing a football jersey with the number "24" is positioned in the center foreground, looking towards the right side of the frame. He’s wearing a white helmet and appears to be involved in some kind of experiment or activity. Behind him are other people, including a woman in a purple lab coat who is observing the scene. There are numerous electronic devices, wires, and equipment scattered throughout the space, suggesting a technologically advanced research environment. A large monitor displays data or graphics, partially obscured by the image's blur. The lighting appears somewhat dim with a hazy effect across the entire frame.</t>
  </si>
  <si>
    <t>A group of five young men are tightly embracing in celebration. They are wearing dark maroon soccer jerseys with white numbers and logos. One player is prominently featured, wearing jersey number 24. The background shows a blurred outdoor setting with trees, a scoreboard displaying “80,” and some stadium lights.</t>
  </si>
  <si>
    <t>A man with short brown hair and wearing a gray shirt and black pants is centered in the frame, looking upwards and slightly to his left. He has an open mouth as if speaking. Below him are several hands holding what appear to be glasses or bottles, some with red liquid inside. The background is dark and blurry, showing hints of other objects and people, including a logo that reads “ARL” and the word “LEAT.”</t>
  </si>
  <si>
    <t>A wide-angle aerial shot captures a university campus at sunset. The sky is ablaze with orange and yellow light reflecting off a large sun. Several buildings are visible in the foreground, including brick structures with multiple stories and a modern building with a dome. Trees surrounding the campus are displaying autumn foliage in shades of red, orange, and brown. A pathway winds through the grounds towards the buildings. The overall scene is dark except for the illuminated sky and buildings, creating a dramatic effect.</t>
  </si>
  <si>
    <t>www.daytonastate.edu</t>
  </si>
  <si>
    <t>00:00:05.25</t>
  </si>
  <si>
    <t>The photograph depicts an elevated view of a modern building complex on a college campus. The primary structure is a large, rectangular building with a dark gray facade and a distinctive angular extension jutting out from one side.  A smaller, similar building stands adjacent to it. Both buildings have large glass windows. Below the buildings is a well-maintained lawn covered in green grass, bordered by low stone walls and landscaping. A tree is visible on the left edge of the frame. The sky above is blue with scattered white clouds.</t>
  </si>
  <si>
    <t>Three young women are walking side-by-side down a grassy path. One woman is holding a cup and gesturing with her hand. They are wearing casual clothing: jeans, shorts, t-shirts, and backpacks. Behind them is a large building with a gray facade and several palm trees lining the walkway. The sky is overcast.</t>
  </si>
  <si>
    <t>A large, multi-story building dominates the frame, rendered in a realistic style with visible windows and architectural details. The building is primarily white with sections colored blue and gray. It has a flat roof and appears to be a residential or student housing complex. Below the building is a grassy lawn with palm trees. In the background, there’s a wider view of other buildings, some sporting red roofs, and what looks like athletic fields or a stadium. The sky is a clear blue.</t>
  </si>
  <si>
    <t>A young Black man with short blonde hair sits on a wooden porch step holding a tablet and gesturing with his hands while speaking to a young white woman sitting in a red Adirondack chair. The woman is wearing a green tank top and blue jeans, and has long brown hair. A partially visible young woman stands behind the seated pair, wearing a light-colored shirt and carrying a backpack. Behind them are multi-story buildings with large windows and a gray siding. There's greenery in the background suggesting trees or bushes.</t>
  </si>
  <si>
    <t>A young Black man with light blonde hair sits in a blue jean shirt and jeans, intently looking down at a clipboard he is holding. He’s seated on a red Adirondack chair. Across from him, a woman with long blonde hair wearing a green tank top and blue jeans is sitting in another red Adirondack chair, looking slightly to the side. To the left of the man is a partially visible young woman in a light blue denim shorts and a white t-shirt. Behind them is a multi-story building with large windows and a gray siding. A tree is visible in the upper right corner of the image.</t>
  </si>
  <si>
    <t>A basketball court with bleachers in the background. A young man in white shorts and a red jersey is dribbling the ball towards the right side of the frame. Several other players are visible on the court, some in action, others standing near the basket. A referee in black stands to the right of the court. Above the basketball hoop are banners celebrating women's golf achievements for various years. The wall behind the bleachers is covered with blue and white banners displaying the "Dayton State Falcons" logo and records of past championships. Fluorescent lights illuminate the scene.</t>
  </si>
  <si>
    <t>A large crowd of people are seated in bleachers, mostly wearing blue shirts with “Cayton State” printed on them. Several students are holding bright blue inflatable noisemakers and waving them enthusiastically. A young girl is prominently featured in the center, raising her noisemaker high above her head. Other individuals in the background are partially visible, some wearing hoodies and hats, and many appear to be watching a sporting event. The lighting is somewhat dim, with shadows cast across the scene.</t>
  </si>
  <si>
    <t>A large, blue and white pedestrian bridge spans an elevated roadway. The bridge displays “Welcome to Daytona Beach” in green lettering with a palm tree graphic. Below the sign are directional signs for Daytona Blvd and NASCAR Dr. Palm trees line the road on either side of the bridge. Streetlights are visible along the bridge’s length. A highway runs beneath the bridge, with vehicles moving along it. The sky is a dusky orange color suggesting sunrise or sunset.</t>
  </si>
  <si>
    <t>A race car with the number 91 and “Coca-Cola” and “Wawa” logos is driving on a paved racetrack. The car is angled slightly towards the viewer. Behind the track, there’s a blurred row of brightly colored stadium seats stretching into the distance. The road surface is gray asphalt with painted yellow lines marking the lane boundaries.</t>
  </si>
  <si>
    <t>A large, modern building labeled “News-Journal Center” dominates the center of the frame. The building has a curved roof and multiple windows. It is situated on an island connected by a bridge to the mainland. A body of water surrounds the island, with boats visible in the distance. Palm trees line the waterfront and a grassy area extends out from the building’s edge. A parking lot is visible on the left side of the frame, and a walkway runs along the bottom of the image. The sky is dusky, suggesting either sunrise or sunset.</t>
  </si>
  <si>
    <t>A stage scene depicting a theatrical performance. Several actors are positioned on a wooden platform covered in dirt and surrounded by fog. A woman stands on the left holding a framed portrait, while another woman is on the right with a white metal gate.  Other figures dressed in Victorian-era clothing – including a man wearing a hat and coat, a man in a suit, and a young boy – are scattered around the stage. Behind them are stylized trees and a small arched bridge. The lighting is dim, creating a shadowy atmosphere.</t>
  </si>
  <si>
    <t>A stage scene with several actors in Victorian-era costumes. A woman in a long white dress and a large portrait frame stands on the left, while another woman in a black gown holds a framed picture. To the right is a man in a dark suit holding a small framed image.  A man in a dark jacket and a bowler hat stands near a wooden fence. In the background are more actors dressed in similar attire, with one holding a large frame and another appearing to be gesturing. The stage floor is covered in a light haze or fog, and there’s a raised platform structure resembling an archway on the left side of the scene.  The lighting is dim, creating a shadowy atmosphere.</t>
  </si>
  <si>
    <t>The image depicts a two-story building with a curved facade. The building’s name, “MORI HOSSEINI COLLEGE OF HOSPITALITY MANAGEMENT,” is prominently displayed on its front in dark lettering against a light beige background. To the right of the building is a large digital display showing an image of a tropical scene with water and palm trees. Several tall, slender evergreen trees are positioned alongside the building. A small red lamppost is visible on the left side of the frame. The ground is covered in green grass, and some palm trees are seen in the background under a dark sky.</t>
  </si>
  <si>
    <t>00:00:09.00</t>
  </si>
  <si>
    <t>A yellow building with a curved facade dominates the frame, displaying the words "MORI HOSSEINI COLLEGE OF HOSPITALITY MANAGEMENT" in dark lettering. A white wall extends from the base of the building and is flanked by tall, slender trees. Several red lampposts are positioned along a walkway leading towards the building. In the distance, there’s a glimpse of another building with “SMP” signage visible on its side. Palm trees are present on the right edge of the image, and a cloudy sky fills the background.</t>
  </si>
  <si>
    <t>The photograph depicts an aerial view of a college campus. Several buildings are visible, including a large, light-colored building with multiple stories and a smaller, modern glass-and-white building. A brick building with a parking garage attached is also present. There’s a grassy area with palm trees and walkways connecting the buildings. Cars are parked in several lots surrounding the campus. In the background, there's a taller, multi-story building that appears to be a hotel or residence hall, and a communications tower rises above the trees. The sky is blue with some clouds.</t>
  </si>
  <si>
    <t>Two young men are walking away from the viewer in a grassy area. They are both wearing shorts and t-shirts with logos on them. Behind them is a blurred cityscape featuring buildings, including a tall hotel or tower, and a mountain range in the distance. The image has a layered effect, with reflections of the campus buildings overlaid onto the scene, creating a sense of depth and complexity. A street with cars can be seen at the bottom of the frame.</t>
  </si>
  <si>
    <t>Three young adults are walking along a grassy path towards a large, modern building. A man with dark hair and wearing an Adidas shirt and backpack is on the left. A woman in a black tank top and jeans is in the center. A man with a hoodie and dark hair is on the right. The building has multiple windows and a gray facade. Trees are visible in the background, and the sky is overcast.</t>
  </si>
  <si>
    <t>www.dbu.edu</t>
  </si>
  <si>
    <t>A wide shot captures a university campus under a clear blue sky. A large, white building with a prominent spire dominates the center-right of the frame. To its left are several smaller buildings painted in red and brown. In front of these buildings is a grassy area sloping down to a dark, still lake reflecting the surrounding structures. A small fountain sprays water into the lake. The foreground features a curved stone path along the edge of the lake, lined with trees and shrubs. The overall scene conveys an impression of serenity and grandeur.</t>
  </si>
  <si>
    <t>Three young adults are walking along a path in a wooded area. The person on the left is wearing a dark blue shirt with “BU” printed on it and carrying a brown backpack. The woman in the center is wearing a white t-shirt and jeans, also carrying a backpack. The person on the right is wearing a red hooded jacket and smiling while gesturing with his hand. Trees with green leaves are visible overhead, creating dappled sunlight on the path. A small portion of a body of water can be seen in the background.</t>
  </si>
  <si>
    <t>A young man stands in the foreground wearing a blue t-shirt with “GO BIG BLUE” printed on it. He is facing away from the camera and appears to be gesturing. Behind him are several other students, some wearing similar shirts, standing and moving around. String lights hang across the background, illuminating trees and buildings. A brick wall rises in the distance behind the students. To the left of the frame is a sign that reads “WELCOME”. The scene takes place outdoors at night with a dark sky and streetlights casting light on the area.</t>
  </si>
  <si>
    <t>A group of young adults are gathered outdoors at night. One woman in the foreground is laughing and holding up a phone, with her mouth open wide. She wears a dark blue shirt with “DBU” and “BLUE BATTALION” printed on it. Another woman is partially visible behind her, also wearing a similar blue shirt and smiling broadly. The background shows trees silhouetted against a dark sky, suggesting an outdoor event or gathering. There are hints of other people in the distance, but they are blurred and indistinct.</t>
  </si>
  <si>
    <t>A large bronze bell dominates the frame, positioned within a room with pale blue walls and a window behind it displaying a grid of white panes. The bell is heavily engraved with text, including “ALL THE LANDS” and “TO HE PROVOKED.” A wooden platform stands to its left, supporting a small table with what appears to be a microphone. Several metal clapper rods extend upwards from the bell’s center. Light streams in through the window, creating a bright beam that illuminates the bell and casts shadows across the scene. The overall lighting is dramatic, highlighting the texture of the bronze and emphasizing the scale of the bell.</t>
  </si>
  <si>
    <t>A man’s back is facing the camera, wearing a dark blue shirt with an American flag emblem on the chest. He stands in front of a large wooden structure resembling a replica of the Liberty Bell. Behind him are several tall windows with white frames and panes of glass, allowing light to stream into the room. The walls are painted a pale blue color. The lighting is dim, with strong beams of light illuminating the bell and the man’s figure.</t>
  </si>
  <si>
    <t>A man with dark hair and a beard wearing a light-colored shirt is shown from behind, reaching up to touch the side of a large bronze bell. The bell has lettering that reads "Pennsylvania" on its surface. The background consists of a blue wall, wooden trim, and windows with curtains. A hammer rests on a small pedestal near the base of the bell. The lighting is dim, creating shadows and highlighting the man's back and the bell.</t>
  </si>
  <si>
    <t>A man with a dark beard and short hair wearing a light-colored shirt is shown in profile, reaching towards a large bronze bell. He is holding a mallet and appears to be striking the bell. The bell is prominently displayed, showing inscriptions like "DECLARE LIBERTY" and "PROCLAIM FREEDOM." Behind the bell is a wooden support structure and a painted wall with a muted blue color. Light from an unseen source illuminates the man and the bell, creating a warm glow in the foreground while the background is darker. A window can be seen partially visible on the right side of the frame.</t>
  </si>
  <si>
    <t>A close-up shot focuses on a large, polished bronze bell. A person’s hand is shown using a red mallet to strike the bell's rim. The reflection of light off the bell’s surface creates bright streaks. Part of another bell is visible in the background, and a portion of a wooden structure is also seen out of focus.</t>
  </si>
  <si>
    <t>A young woman with blonde hair and fair skin is sitting at a desk, looking down at a tablet computer. She’s wearing a white shirt with blue buttons and has bracelets on both wrists. The desk is dark, but there's a light source illuminating her face and the tablet screen from above. Behind her is a pale blue wall with what appears to be wooden paneling or shelving. A portion of a window frame is visible in the upper right corner, suggesting natural light. A blurred figure is partially visible on the left side of the image, leaning over the desk towards her.</t>
  </si>
  <si>
    <t>A young woman with blonde hair and blue eyes is shown in profile, looking upwards and slightly to her right. She has a gentle smile on her face and appears to be gazing at something out of frame. The background is blurred and suggests an indoor setting with soft lighting, possibly sunlight streaming through a window. A bright light source is visible in the upper left corner of the image.</t>
  </si>
  <si>
    <t>A light blue sky fills most of the frame. In the foreground is a dark street sign pole with a banner that reads “BE STRONG – COURAGEOUS” in white lettering. The Dallas Baptist University building is prominent in the background, featuring a neoclassical architectural style with white columns and a detailed facade. The university’s name is displayed above the entrance. The lighting suggests dusk or early evening.</t>
  </si>
  <si>
    <t>A wide-angle shot of a large auditorium filled with people seated in rows facing a podium at center stage. The seating is tiered and extends upwards into balconies on both sides. A large arched ceiling dominates the upper portion of the image, illuminated by recessed lighting. People are visible throughout the audience, mostly dressed in casual clothing. To the left edge of the frame, there's a white railing with columns. The overall color palette is muted, with shades of blue and gray dominating the walls and seating. A small figure stands at the podium on the right side of the image.</t>
  </si>
  <si>
    <t>00:00:02.55</t>
  </si>
  <si>
    <t>A woman with red hair and wearing a light-colored sweater stands facing upward, holding a microphone in her right hand. Her left arm is raised towards the sky. Behind her are large windows with white mullions and panes, illuminating a dark interior space. A tall organ pipe rack dominates the right side of the frame, partially lit by what appears to be stage lighting. The background features an arched doorway with decorative molding and a shadowed wall. A portion of a wooden floor is visible at the bottom of the image.</t>
  </si>
  <si>
    <t>Two hands are shown holding open a book with a green highlighter line across the text. The pages are slightly wrinkled and yellowed, suggesting age. The word "Job" is visible at the top of one page. The background is dark and out of focus, but hints at a room with other people present. One hand wears a ring.</t>
  </si>
  <si>
    <t>Two young women are seated side-by-side in a row of wooden chairs facing each other. They are both looking at one another with serious expressions. The lighting is dim and casts shadows across their faces and the surrounding area. Behind them, a large window reveals an outdoor view of trees and a bright sky. A small table sits between them on the floor.</t>
  </si>
  <si>
    <t>A large, bronze globe stands prominently in the foreground, slightly tilted and showing a detailed map of Africa. The globe is mounted on a dark gray pedestal. Behind the globe are trees and foliage, with a brick building visible to the left. A paved road stretches into the distance under a pale blue sky that suggests either dawn or dusk. The overall lighting is soft and muted, creating a slightly hazy atmosphere.</t>
  </si>
  <si>
    <t>A silhouetted figure stands with arms raised in celebration against a backdrop of blue and purple lighting and smoke. Below the figure are several people wearing red pom-poms, suggesting cheerleaders or dancers. Stage lights shine down from above, creating beams of light across the scene. The overall impression is one of excitement and an event taking place indoors.</t>
  </si>
  <si>
    <t>A young woman with blonde hair and fair skin is smiling broadly while raising her hand in celebration. She’s wearing a dark top and appears to be dancing in a crowded space filled with blue lighting. Other people are visible in the background, partially obscured by smoke or haze, also appearing to be enjoying the event. The overall scene has a vibrant, energetic feel.</t>
  </si>
  <si>
    <t>A basketball game is in progress inside a gymnasium. A player with curly red hair and number eleven on his jersey is dribbling the ball while being closely guarded by another player wearing number twenty-three. Several other players are visible in the background, some in red uniforms and others in blue. The court is surrounded by a large crowd of spectators seated along the bleachers. Behind the bleachers are banners with the school’s name and various sports teams displayed on them. A scoreboard is located at the top right corner of the image, showing a score. Some people are partially visible in the foreground, blurred due to the depth of field.</t>
  </si>
  <si>
    <t>A basketball is arcing through the air towards a hoop. A player’s hand is visible reaching up to make the shot. The backboard and net are in focus, with the rim and part of the basket frame also clearly seen. The background is dark, showing only hints of fluorescent lights and ceiling tiles.</t>
  </si>
  <si>
    <t>A group of young women are singing and cheering with their arms raised in excitement. The foreground features a woman wearing glasses and a white t-shirt with text on it, her mouth open in a shout. Other women are visible behind her, many holding their hands up and looking towards the camera. The lighting is predominantly purple and pink, creating a dramatic effect. A dark backdrop suggests an indoor concert or performance setting.</t>
  </si>
  <si>
    <t>A baseball player in a dark uniform with number 13 is sliding into a base. A catcher wearing a red and white uniform stands behind the catcher’s mitt. Behind them are two other figures, one standing and one partially obscured by the catcher's gear. The background features a green grassy field, a black fence with “330” on it, trees, and a blue sky. A light pole is visible to the right of the scene.</t>
  </si>
  <si>
    <t>A group of four baseball players in dark navy jerseys with “Dallas” and numbers are gathered around a dugout bench. Three of them wear hats – one gray, one black, and one dark blue. One player is shaking hands with another who is holding a green clipboard. Another player is raising his fist in what appears to be a gesture of encouragement or celebration. A light pole is visible behind the players, and a bright blue sky is partially seen above them.</t>
  </si>
  <si>
    <t>A golf club head is striking sand in a bunker. A large cloud of sand and dust billows upwards from the impact point, blurring into a white, feathery shape. The sand is light brown and appears slightly damp. Behind the bunker, there’s a blurred green lawn extending into the background.</t>
  </si>
  <si>
    <t>A young woman in a red and black skirt and white cap is mid-swing while playing golf. She’s leaning forward with her arms extended, holding a golf club. Behind her are two other women wearing similar red polo shirts, white caps, and skirts, standing with their own clubs poised. In the background, there's a green grassy golf course, a flag pole, and three golf balls scattered on the ground near where the woman is swinging. A blurred figure of another person is visible in the upper left corner of the image.</t>
  </si>
  <si>
    <t>A woman in a pink and navy patterned skirt is swinging a golf club during a swing. She is positioned on a green lawn with two other women wearing red polo shirts and white shorts standing behind her, looking towards the action. A white golf ball sits near the base of a flag pole that is partially visible in the background. The sky is dark and out of focus, suggesting it’s either dusk or dawn. A blurred figure is seen on the left side of the frame, likely another golfer or spectator.</t>
  </si>
  <si>
    <t>A man with dark hair and wearing a gray shirt is focused intently on a large computer monitor. His hand is resting on the mouse pad, actively using the mouse. A digital audio workstation (DAW) console sits beneath the monitor, displaying various controls and knobs. In the blurred background, another person is playing an electric guitar while seated at another desk. Light streams in from a window to the right of the scene, illuminating parts of the room and creating strong shadows. The overall tone is dark with highlights on the man and the computer screen.</t>
  </si>
  <si>
    <t>A dimly lit recording studio room with hardwood floors. A woman in a light-colored sweater and heels is standing at a microphone, playing an acoustic guitar. She is facing away from the camera. Behind her on the left is a person seated in a black chair wearing headphones and looking at a computer screen. To the right of the woman is a soundboard with various controls and microphones. A glass door is visible on the right side of the frame, reflecting the room's interior. The lighting appears to be coming from overhead lights and possibly windows, creating shadows across the floor.</t>
  </si>
  <si>
    <t>A man with dark curly hair and a gray beard is smiling slightly at the camera. He’s wearing a light beige blazer over a white shirt. The background is blurred but appears to be an interior space with warm lighting, including what looks like pendant lights. A second person is partially visible in the right of the frame, also blurred.</t>
  </si>
  <si>
    <t>Two men are seated at a table in a brightly lit cafe area. One man is wearing a light gray suit jacket and has dark hair and facial hair. He’s looking intently at another man who is wearing a gray sweater vest. Both men are looking at a document or tablet on the table between them, which shows text and images. Behind them, there's a blurred background of other people sitting at tables in the cafe, with brick walls and a chalkboard menu visible. Above them are several rectangular light fixtures hanging from the ceiling.</t>
  </si>
  <si>
    <t>A young man with dark hair and wearing a light blue polo shirt with a DBU logo is seated at a table. He’s looking directly at the camera and gesturing with his hands while holding a pen and examining documents spread out before him. A woman, partially visible on the left side of the frame, is leaning in towards him, also appearing to be engaged in conversation. Behind them, there's a hallway with wooden chairs, framed portraits hanging on the wall, and a doorway leading into another room. The lighting appears dim, casting shadows across the scene.</t>
  </si>
  <si>
    <t>A young Black woman with glasses and dark hair pulled back in a headband is sitting on a blue couch, looking towards the camera with an open mouth and animated expression. She’s wearing a light gray sweater and has a necklace visible. To her right, another person's shoulder and part of their face are visible, leaning slightly forward. Behind them, a partially visible white cabinet and a ceiling fan are in the background. The lighting is dim, with a bright spot illuminating the woman and her immediate surroundings.</t>
  </si>
  <si>
    <t>Three young women are seated together on a blue couch in a brightly lit kitchen area. One woman is leaning forward, gesturing with her hand and holding a pen; another is looking at a tablet, while the third is wearing an Under Armour shirt with “DBU” printed on it. A coffee cup sits on a small table between them, along with several open textbooks and notebooks. The background shows white cabinets, a stainless steel microwave, a light fixture, and a potted plant. The lighting appears to be coming from overhead fixtures and the windows in the kitchen.</t>
  </si>
  <si>
    <t>A group of students are gathered around a large wooden conference table in a room with dark wood paneling and built-in bookshelves filled with books. A woman is speaking into a microphone positioned above the table, while several other students listen intently. One student is looking down at papers on the table, another is leaning forward slightly, and others are seated with their backs to the camera. The lighting is dim, highlighting the faces of those in the foreground and casting shadows across the room. A portion of a person's hair is visible in the upper left corner of the image.</t>
  </si>
  <si>
    <t>A group of five students are seated around a large, dark wooden conference table. A woman in a patterned shirt is pointing at documents spread across the table while another student looks on with interest. Another student is looking away towards the right side of the frame. A young man wearing a green jacket and a backpack is sitting to the right of the woman, partially obscured by the other students. Behind the group are tall bookshelves filled with books and decorative items. The room has recessed lighting and a projector screen visible in the background.</t>
  </si>
  <si>
    <t>A young woman with dark hair pulled back in a bun is sitting at a table, wearing wireless earbuds and focused on writing with a pencil on a large sheet of paper. She’s wearing a light blue sweater. A laptop is open to her right, partially visible. Behind her are several windows offering a view of an exterior space, including what appears to be a building facade and some greenery. To the left of the woman is a white mug and a small stack of papers. The lighting is dim, with bright light streaming in from the windows.</t>
  </si>
  <si>
    <t>A woman’s back and right hand are visible, wearing a light blue sweater and a gold ring. She is holding a metal ruler and using colored pencils on a large white architectural drawing spread out across a table. A white paper cup with a straw sits to the left of the drawing. In the blurred background, part of another person’s leg and foot in white sneakers are visible, along with what appears to be a plate or tray with food. The lighting is dim, casting shadows around the scene.</t>
  </si>
  <si>
    <t>A bronze statue depicting three figures kneeling and working on something is centered in the frame. The figures are dressed in period clothing. Behind the statue is a large brick building with white trim and windows. A person’s legs and feet, wearing blue jeans, are walking into the foreground of the image, slightly blurred. There's a small planter box filled with greenery to the left of the statue. A portion of another building can be seen in the background on the right side of the frame. The sky is bright blue.</t>
  </si>
  <si>
    <t>A bronze statue of a man with long hair and a beard is prominently featured in the foreground. He is depicted in a kneeling position, leaning forward with his head down, appearing thoughtful or burdened. His hands are clasped together beneath his chin. Behind him is a brick building with several windows and a green lawn filled with trees. The image has a slightly blurred effect, suggesting movement or shallow depth of field.</t>
  </si>
  <si>
    <t>Two young women are walking up stone steps towards a large white building with a prominent steeple. One woman is wearing a long teal dress and carrying a book. The other is in jeans and a pink shirt, holding a backpack. A third student is visible further down the stairs. Behind them is a grassy hill leading to a wooden cross. The sky is blue with scattered clouds.</t>
  </si>
  <si>
    <t>A young woman in a pink shirt and jeans walks up a set of stone steps with a backpack. To her left is another young woman wearing a long green dress and carrying a book. Behind them, several other students are walking on the grass at the top of the stairs. In the background, there’s a white building, trees, and a large cross standing tall on a grassy hill under a bright blue sky.</t>
  </si>
  <si>
    <t>The image depicts a grassy lawn in front of a large brick building with a prominent clock tower. The sky is a pale blue and appears to be sunset or sunrise. Orange leaves are partially obscuring the foreground, framing the scene. A street lamp stands on the right side of the frame. There are some people walking along the grass in the lower portion of the image.</t>
  </si>
  <si>
    <t>A man in a dark blue suit stands behind a podium with the Dallas Baptist University logo prominently displayed. The podium is positioned in front of a large white screen displaying a graph with several data points and lines. A person’s shoulder and part of their back are visible on the left side of the frame, partially obscured by shadow. To the right of the speaker is a black computer monitor. The room appears dimly lit, with shadows dominating much of the scene.</t>
  </si>
  <si>
    <t>A young woman with red hair and fair skin sits in front of an open silver HP laptop. She is wearing a coral-colored t-shirt and a delicate necklace. Her gaze is directed upwards and slightly off-camera to the right. Behind her, blurred figures of other students are seated at laptops in a darkened classroom setting. The background appears to be a wall with a subtle gradient of beige and gray.</t>
  </si>
  <si>
    <t>A darkened classroom setting with students seated at desks facing a large projector screen. A man is standing in front of the screen presenting something, his back to the camera. Students are mostly silhouetted, but some have laptops open on their laps. The projector displays a complex flowchart diagram with various interconnected shapes and lines. Above the screen are fluorescent lights illuminating the ceiling. A white board is visible behind the presenter.</t>
  </si>
  <si>
    <t>A young woman with dark hair and wearing a light green shirt and jeans is walking through a library aisle lined with bookshelves. She has a black backpack on and is looking towards the right side of the frame. The shelves are filled with books, and there are study carrels visible in the background. The lighting appears to be artificial, coming from fluorescent lights above. The image is framed as if viewed through a narrow doorway created by the rows of bookshelves, blurring the edges of the scene.</t>
  </si>
  <si>
    <t>"Academics, Studying, Groupwork", Student life, "University environment, Campus aesthetics"</t>
  </si>
  <si>
    <t>Two young adults are seated at a round white table with red chairs. One is a woman wearing a denim jacket and looking down with a slight smile. The other is a man in a gray sweater, leaning forward slightly with his mouth open as if speaking or laughing. Behind them, blurred figures of several other students are sitting around tables in a brightly lit area. A whiteboard is visible on the wall behind the seated individuals, partially obscured by a blue panel. Overhead lighting and architectural details like exposed ductwork are present in the background.</t>
  </si>
  <si>
    <t>A dimly lit room with bookshelves filled with books in the background. Three young men are seated around a table. The man on the left is wearing a plaid shirt and looking intently at something on a tablet he’s holding. A second man, wearing a dark gray sweatshirt, is looking towards him, his hand resting on a white object on the table. The third man, with blond hair, is partially visible, focused on another part of the table. Light streams in from a window to the right, illuminating parts of the scene and creating shadows.</t>
  </si>
  <si>
    <t>A dark room features a group of five students seated around a wooden table. A Black man stands at the head of the table, gesturing with his hands while looking towards a large screen displaying the university’s logo and text. Three students are facing forward, two are partially obscured by others, and one is turned away from the camera. Bookshelves line the back wall, filled with books. Sunlight streams in through windows on the right side of the room, illuminating parts of the scene. A laptop sits open on the table near the man giving the presentation.</t>
  </si>
  <si>
    <t>A young man with curly brown hair and a blue polo shirt is laughing broadly, his mouth open wide showing teeth. He’s looking off-camera to his right. Behind him are several other people wearing various shades of blue shirts, white hats, and jackets. One person has a name tag visible that reads “North.” The background shows trees and a cloudy sky.</t>
  </si>
  <si>
    <t>A group of five young women are posing for a selfie on a white marble balcony overlooking a body of water. They are wearing matching light pink t-shirts with a logo on the front and shorts/skirts. One woman is holding up a smartphone to take the picture, while the others are smiling and making gestures with their hands. Behind them is a stone railing and a blue sky with some clouds. A blurred figure in a white shirt is visible in the foreground taking the photo.</t>
  </si>
  <si>
    <t>Five young women are posing for a photograph in front of a white marble balustrade and a blurred cityscape in the background. They are wearing matching light-colored t-shirts with text on them, and various shorts and skirts. One woman is holding up a camera, and a red shoe is partially visible flying towards the camera from the left side of the frame. The sky is blue with some clouds.</t>
  </si>
  <si>
    <t>A large, ornate church interior is shown with rows of people seated in pews facing an altar area at the front. The altar features a prominent stained-glass window depicting a cross and a pipe organ. A small group of people are standing near the altar, seemingly engaged in a service or event. People are visible in the balconies along the sides of the church. The lighting is dim, with spotlights illuminating the altar and some of the attendees. The architecture includes columns, arches, and intricate detailing on the ceiling.</t>
  </si>
  <si>
    <t>The photograph is taken from inside a circular structure, likely an observation tower, looking out over a campus. In the foreground, part of the tower’s metal frame and a portion of its curved glass are visible. Below this, a red running track curves across the lower left corner of the image. 
 A large brick building with a prominent white dome sits centrally in the view, surrounded by green lawns, trees, and pathways. A fountain is located near the base of the building. An American flag flies from a flagpole on the building’s roof. The sky is blue with scattered clouds. In the far distance, there are hints of other buildings and what appears to be a body of water or lake.</t>
  </si>
  <si>
    <t>00:00:09.85</t>
  </si>
  <si>
    <t>A dark black background with a white ribbon at the bottom displaying “DALLAS BAPTIST UNIVERSITY”. Above the ribbon is a crest featuring a cross within a laurel wreath, surrounded by a banner reading "SOLI DEO GLORIA" and the year "1898".</t>
  </si>
  <si>
    <t>www.dc.edu</t>
  </si>
  <si>
    <t>A brick building with a white tower sits in the center of the frame under a blue sky. The building has multiple windows and a gray shingled roof. A paved walkway leads towards it, lined with trees and landscaping. Several people are walking along the path. To the left is a statue of a person on a pedestal, surrounded by grass. In the background, there are more buildings and trees, suggesting a campus setting.</t>
  </si>
  <si>
    <t>Three young women are walking across a grassy lawn towards a building in the background. They appear to be carrying books or papers. A black lamppost with multiple lights stands near a stone bench on the left side of the frame. The building is light-colored, multi-story, and has a symmetrical design. Trees with green foliage overhang the top of the image, casting shadows across the lawn. There are other buildings visible in the distance behind the main building.</t>
  </si>
  <si>
    <t>A young woman with curly dark hair and sunglasses is sitting at a red table outdoors. She’s wearing a patterned top and appears to be studying or working on a laptop covered in stickers. A green pen is in her hand, and she's writing in a notebook. To the left of her is a plastic cup filled with an orange liquid and a straw, and a water bottle labeled “Smartwater” sits beside it. Behind her is blurred greenery and trees, suggesting a campus setting.</t>
  </si>
  <si>
    <t>The image depicts an outdoor campus scene under a partly cloudy sky. A large brick building with a prominent white tower and a curved roof is centrally located. In front of this building is a patio area with several red picnic tables and students sitting and socializing. To the left, there's a grassy area with trees and landscaping. A pathway leads towards another building on the right side of the frame, which appears to be made of brick and has windows along its length. Several people are visible walking along the path in front of the buildings.</t>
  </si>
  <si>
    <t>The image is partially obscured by white blinds. Through the slats, we see two young women walking across a grassy area on a college campus. They are wearing shorts and tank tops. Behind them is a sidewalk with benches and trees. In the background, there’s a parked car and other people walking in the distance. A brick wall is visible at the bottom of the frame.</t>
  </si>
  <si>
    <t>A woman in a white lab coat and dark top is leaning towards a young Black woman wearing glasses and a blue shirt. The woman is holding up a red pen and pointing at something on a whiteboard visible in the background. Several other students, also wearing lab coats, are seated at tables working on experiments or projects. A wall with posters is partially visible behind the group.</t>
  </si>
  <si>
    <t>Two young women are working together at a lab table. Both are wearing white lab coats over black tops and glasses. One has her hair in a ponytail while the other’s hair is pulled back into a high bun. They are looking down at a piece of equipment with tubing, a beaker, and a stand, along with papers spread out on the table in front of them. A metal clipboard is visible to the left of the equipment. Behind them is a stainless steel cabinet filled with glassware. The background is dark and blurred.</t>
  </si>
  <si>
    <t>A young man with short dark hair and wearing a white lab coat is pouring water from a clear plastic pitcher into three beakers on a stainless steel table. He has a focused expression and is wearing a bracelet on his left wrist. Behind him, there’s a whiteboard covered in writing, a wooden door with a light fixture, and a small framed picture hanging on the wall. The table also contains various lab equipment like test tubes, pipettes, and a beaker stand.</t>
  </si>
  <si>
    <t>A large brick building with white trim sits under a blue sky. The building has a symmetrical design with several circular windows and a central entrance flanked by columns. A small red sign is visible near the entrance. Green grass covers the ground in front of the building, with trees and benches lining walkways on either side. There are also some bushes and flowerbeds along the base of the building. A utility pole is located on the roof of the building.</t>
  </si>
  <si>
    <t>A young man with dark hair wearing pink headphones and a Milwaukee Bucks jersey is sitting in a chair within a library setting. He’s looking down at a tablet he's holding. Behind him are two tall bookshelves filled with books, one red and one brown. A partially visible person sits on the floor to his left. The background is mostly dark, suggesting low lighting.</t>
  </si>
  <si>
    <t>A young woman with long brown hair sits in a patterned armchair, reading an open book. She is wearing a white and red striped shirt. A table is in front of her covered with papers, notebooks, a pink pen, and a tablet. Large windows behind her show a view of trees and greenery. The walls are painted a reddish-brown color.</t>
  </si>
  <si>
    <t>A young Asian man in a white t-shirt and blue jeans is standing in a long hallway lined with red bookshelves filled with books. He is reaching out to touch a book on one of the shelves. A blurred figure of another person can be seen further down the hall, near a small table and chair. The lighting appears to be natural, coming from a window visible at the end of the hallway. The floor is covered in carpet.</t>
  </si>
  <si>
    <t>A young Asian man with short black hair and tattoos is standing in a library aisle, looking down at a book he’s holding open in his hands. He's wearing a white t-shirt. The shelves are filled with books of various colors – predominantly red, green, blue, and brown. The background is dark, showing glimpses of other bookshelves and a chair partially visible on the right side of the frame. Light appears to be coming from outside, casting a soft glow on the scene.</t>
  </si>
  <si>
    <t>A young man wearing a red t-shirt is performing a pull-up exercise using a cable machine. The word "DOMINATE" is painted in large white letters on the wall behind him. A silver metal cable machine with yellow accents is visible, and a portion of the ceiling with exposed beams can be seen above.</t>
  </si>
  <si>
    <t>A man with short brown hair wearing a white t-shirt is running on a treadmill in a brightly lit gym. The treadmill display shows the speed as 3.5. Large windows behind him show trees and greenery, letting in natural light. A brick wall is visible to the left of the windows. Other treadmills and exercise equipment are partially visible in the background.</t>
  </si>
  <si>
    <t>A person is running on a black treadmill in a dimly lit gym. The treadmill belt is dark gray and has white lines marking intervals. The runner’s legs are blurred as they move forward at speed, wearing dark athletic shoes. Behind the runner, there are several stationary treadmills with people seated on them, and glimpses of other gym equipment like weights and benches can be seen in the background. A silver vehicle is partially visible to the right side of the frame. The lighting is low, creating a dark and somewhat shadowy atmosphere.</t>
  </si>
  <si>
    <t>A large brick building with a central entrance and windows dominates the frame. The building is multi-story and appears to be made of red brick with lighter colored accents. A walkway paved with light-colored stones leads from the bottom right corner towards the building, flanked by green grass and trees. Several lampposts line the path. In the foreground are two wooden benches. Beyond the building is a large grassy lawn under a bright blue sky with some clouds.</t>
  </si>
  <si>
    <t>A woman with dark hair and wearing a blue shirt sits at a red picnic table talking to another young woman who is holding a piece of food. The second woman has blonde hair pulled back from her face, and is also sitting at the table. Behind them are several bushes and trees, and in the background, there’s a brick building and a recycling bin with a sign on it. A stone wall forms the foreground of the image.</t>
  </si>
  <si>
    <t>A blurred outdoor scene featuring a park setting. In the foreground are several white cosmos flowers with green foliage and some pink blooms. A wooden bench is visible on the left side of the frame. Behind the flowers, there’s a grassy lawn leading to a building with a light-colored facade and a prominent statue or monument. Trees and shrubs fill the background, bathed in soft, golden sunlight.</t>
  </si>
  <si>
    <t>A dark, textured concrete pillar partially obscures the left side of the frame. Beyond it is a pond with a fountain spraying water in multiple directions. Sunlight streams through from the right, creating bright highlights and lens flares. In the background, there are trees and a building that appears to be part of a campus setting.</t>
  </si>
  <si>
    <t>A bronze statue of a horse rearing up is prominently featured in the center foreground. Behind the statue is a brick building with a portico and windows. Trees line a grassy area on either side of a paved walkway, with red mulch visible along the edges. A person wearing a red jacket is walking on the path to the left of the statue. The overall scene appears to be outdoors on a bright day with some depth of field blur in the background.</t>
  </si>
  <si>
    <t>A grassy area with a paved path in the background features four people sitting at a wooden picnic table. Three are facing forward, and one is turned slightly away. A young man walks along the path to the right of the frame. Trees line both sides of the path, and there's a small water feature visible on the left side of the image. The lighting suggests it’s daytime with bright sunlight.</t>
  </si>
  <si>
    <t>A wide shot of a grassy campus path with several students walking along it. A brick building with white trim and multiple windows is visible on the left side of the frame. A lamppost stands in the middle ground, flanked by trees and bushes. The sky is blue with some clouds. Students are dressed casually and appear to be engaged in conversation as they walk. There’s a red mulch border along the path.</t>
  </si>
  <si>
    <t>A man with dark hair and a red checkered shirt wearing a “Dominican College” t-shirt is sitting on a grassy area next to a body of water. He’s leaning forward slightly, looking at another man who is seated across from him. The second man has lighter brown hair and is wearing jeans and a gray shirt. Both men are holding open notebooks with papers visible within them. There's a small pile of leaves and mulch in the background, and trees can be seen behind them.</t>
  </si>
  <si>
    <t>Two young men are sitting outdoors on a grassy area near a body of water. One man is kneeling and holding an open book in his hands, looking at it intently. He wears a red and white checkered shirt, gray shorts, and dark shoes. The other man sits beside him, wearing a bright red t-shirt and has a black backpack resting behind him. Behind them is a tree with exposed roots and a small pile of reddish mulch. In the background, there’s a body of water reflecting sunlight, and some stonework can be seen on the bank.</t>
  </si>
  <si>
    <t>A red billiard table dominates the foreground, with several white and colored billiard balls scattered across it. A young woman is in mid-stroke, holding a cue stick and aiming at one of the balls. Behind her, partially visible through a large window, are other students playing pool or sitting at tables. The walls are painted a light beige color and feature recessed lighting and a bulletin board with various items pinned to it. To the left of the frame is a television set. A man’s hand is visible reaching towards the table from the right side of the image.</t>
  </si>
  <si>
    <t>Three young women are sitting on a large, pink bed in a dorm room. One woman is wearing a black tank top with “Girl Boss” printed on it and a gray bag. Another is wearing a strapless black top and a long, flowing skirt. The third woman has dark hair pulled back into a ponytail and is wearing a white t-shirt with a soccer ball graphic and the text "Actually in a very committed relationship." A framed picture of Marilyn Monroe hangs on the wall behind them. To the left of the bed is a dark wooden dresser with a television sitting on top. The room appears to be brightly lit, but there are shadows cast by the furniture.</t>
  </si>
  <si>
    <t>A group of five young adults are walking along a brick-lined pathway in an outdoor setting. The background features greenery including trees and bushes. One woman wears glasses and a black top with “Girl Boss” printed on it, carrying a dark backpack. Another woman is wearing a white t-shirt with a soccer ball graphic and a light blue jacket. A third woman has short hair and is wearing a black crop top and a crossbody bag. The fourth person is a man wearing a white shirt with "Live a Charger Life" printed on it and khaki shorts, carrying a backpack. All are walking towards the camera. A wooden bench sits to the left of the frame.</t>
  </si>
  <si>
    <t>A young woman with shoulder-length brown hair pulled back in a bun is sitting at an outdoor table. She’s wearing glasses and earbuds, and her fingers are wrapped around the cord of one earbud. She's looking down at a smartphone displayed on the table. A water bottle and a patterned tote bag are also visible on the table next to her. Behind her is a green hedge wall with some trees and foliage in the blurred background. The lighting appears to be natural daylight.</t>
  </si>
  <si>
    <t>The image depicts a classroom setting with several young women seated at desks. Two students are prominently featured in the foreground; one is wearing glasses and a headband, looking towards the right side of the frame while typing on a laptop. The other student has her hair pulled back and is smiling while using a MacBook. Both have water bottles and stickers on their laptops. Other students can be seen in the background, some taking notes or using cell phones. Desks are green, and there's a dark backdrop behind them.</t>
  </si>
  <si>
    <t>A young woman with blonde hair and fair skin is sitting at a table in a classroom setting. She’s wearing a gray sweatshirt and a dark green t-shirt underneath. She's focused on writing in a notebook, looking down intently. A coffee cup and a reusable stainless steel water bottle are visible on the table next to her. To the right of her, there is another student partially visible, wearing a blue and white patterned shirt. In the background, other students can be seen seated at tables with laptops and papers. A tote bag sits near the bottom of the frame.</t>
  </si>
  <si>
    <t>A woman with dark hair and glasses wearing a green shirt stands at a podium in front of a group of people seated around tables. She is gesturing with her hands while looking directly at the camera. An American flag is visible on the left side of the frame, mounted on a stand. A small table with papers sits to the right of the podium. Several attendees are partially visible, including one woman with pink hair and another man looking down at a tablet. The background is dark and appears to be an interior room.</t>
  </si>
  <si>
    <t>A still pond reflects a fountain shooting water upwards in a circular pattern. Lush green trees and foliage surround the pond on both sides, with some people visible walking along a path in the background. The sky is overcast and gray. A grassy bank borders the edge of the pond.</t>
  </si>
  <si>
    <t>A young Black woman stands near a group of five young men sitting on a stone bench outdoors. The woman is wearing a light blue denim top and white sneakers. She appears to be holding a phone up, possibly recording or taking a picture. The men are dressed in casual clothing: one wears a dark blue shirt with a logo, another a red and black striped shirt, and the others wear darker colored shirts. They have various backpacks on their backs. Behind them is a brick building, trees, and a grassy area. A red bench is visible to the right of the group. The lighting suggests it’s daytime.</t>
  </si>
  <si>
    <t>A young woman with curly reddish-brown hair and a bright orange baseball cap is smiling broadly at the camera. She’s wearing a black t-shirt with a floral print featuring palm leaves and pink flowers. A silver necklace with a cross pendant is visible around her neck. She has a dark backpack on her back. Behind her, another woman in a red tank top and shorts is partially visible, looking away from the camera. In the blurred background, there’s a white wall, a framed picture, and what appears to be a beverage dispenser.</t>
  </si>
  <si>
    <t>A young Black man with dark hair and a smile is seated at a table in what appears to be a library setting. He’s wearing a black beret, a white t-shirt with a graphic print on it, and large hoop earrings. A backpack rests behind him. He has his hands resting on the tabletop, holding a pen or pencil, and he's wearing wireless earbuds. The background is blurred but shows rows of wooden tables and chairs in a library environment, illuminated by natural light coming from above.</t>
  </si>
  <si>
    <t>A young Black man with short dark hair and large hoop earrings is sitting at a table in what appears to be a library setting. He’s wearing a white t-shirt with “BRUSSEL” printed on it, a black head wrap, and a backpack with a patterned design. He's smiling broadly while looking towards the camera, holding a clear plastic cup of liquid in his hand. Behind him is a row of bookshelves filled with books, and the background is slightly blurred.</t>
  </si>
  <si>
    <t>Two students are shown in a dimly lit room. A young man with short dark hair and wearing a black t-shirt is looking towards the right side of the frame, his hand raised as if pointing at something on a computer screen. Beside him, a woman with long brown hair pulled back into a bun is smiling slightly and leaning toward the screen as well. She’s wearing a light pink tank top and has a white sheet of paper in front of her. A large computer monitor dominates the right side of the image, displaying what appears to be code or text on its screen. The background is dark and out of focus.</t>
  </si>
  <si>
    <t>A light-colored building with a multi-tiered roof and windows is centered in the frame. A brick wall runs along the side of the building. A paved walkway leads from the bottom right corner towards the building, flanked by green grass and several small trees. There are lampposts on either side of the walkway. Several bushes and trees line the edges of the lawn, with some red mulch visible beneath them. The sky is a light blue with some clouds.</t>
  </si>
  <si>
    <t>A woman with curly brown hair wearing a light blue shirt and sitting at a desk is gesturing while speaking to a group of students gathered around several tables in what appears to be a hospital classroom setting. The students are wearing white lab coats and are seated around desks covered with papers, clipboards, and water bottles. Behind the students are medical mannequins draped with sheets and beige walls with electrical outlets mounted on them. A curtain hangs to the left of the woman.</t>
  </si>
  <si>
    <t>A woman in a white lab coat with red accents is speaking and gesturing with her hands while looking at the camera. She has dark hair styled in a bob cut. Behind her are medical equipment including IV stands, tubing, and a heart monitor. To the left of the woman, another person wearing a white coat is partially visible, leaning forward slightly. A pink plastic container holding what appears to be a model of a human heart or organ system is mounted on a wall behind the main subject.</t>
  </si>
  <si>
    <t>00:00:02.26</t>
  </si>
  <si>
    <t>A wide-angle shot of a brick building complex under a cloudy sky. The buildings are multi-story with dark red brick facades and gray roofs. A white steeple is visible on the left side of the frame. Lush green trees cover the rolling hills in the background, extending into the distance. There’s a road and some utility poles visible along the horizon line.</t>
  </si>
  <si>
    <t>www.dc3.edu</t>
  </si>
  <si>
    <t>The image depicts a wide-angle view of a grassy area with trees and a body of water in the foreground. The sky is a warm golden color, suggesting either sunrise or sunset. In the distance, there’s a line of buildings and what appears to be a light tower or communications structure. Trees are clustered along the horizon line, partially obscuring the buildings. The overall tone is serene and slightly hazy.</t>
  </si>
  <si>
    <t>A large, multi-story building dominates the frame, appearing to be constructed primarily of dark brown brick and gray concrete. The building has a modern design with flat roofs and expansive windows. A blue sign reading “Wayne City” is visible on the front facade. The image is taken from an elevated angle, looking down onto a paved parking lot in front of the building. In the background, there are hints of other buildings and trees under a hazy, golden-toned sky. The overall effect has a slightly vintage or filtered quality.</t>
  </si>
  <si>
    <t>A large sign stands prominently against a backdrop of trees and blue sky. The sign reads “DODGE CITY COMMUNITY COLLEGE” in bold red letters. Above the text is a crest featuring a golden eagle with wings spread. Below the college name is a detailed map illustrating campus buildings and green spaces, with North and South directions indicated. The sign itself appears to be made of white composite material with dark blue accents. A portion of a building’s roof is visible in the background, partially obscured by branches.</t>
  </si>
  <si>
    <t>A wooden reception desk with “STUDENT SERVICES” in large purple letters is prominently displayed on the left side of the frame. Behind the desk is a glass door labeled "REGISTRAR." Two students are visible: one is standing near the desk, and another is running towards the camera from the right side of the image. The hallway behind them has gray carpeting and features doors on either side. A sign reading “STUDENT AFFAIRS” is partially visible in the background.</t>
  </si>
  <si>
    <t>Two men are seated at a wooden table. One man, wearing a purple shirt with “BASKETS” printed on it, is smiling and handing a yellow bag labeled "Dodge City" to another man in a military uniform. Behind them is a wall painted a dark shade of purple with the word “Servielo” written in white letters. A small rectangular object hangs on the wall above the men’s heads.</t>
  </si>
  <si>
    <t>A young woman with dark hair and wearing a yellow t-shirt is smiling and holding up a purple banner that reads “DODGE CITY”. Behind her are racks filled with various hoodies and sweatshirts, predominantly in shades of gray, brown, and purple, featuring the school’s logo. In the blurred background, several people are visible wearing the same apparel.</t>
  </si>
  <si>
    <t>An aerial shot of a football field with the words "CONNOSTADORS" written across it in purple lettering. The field is green and has yard lines marked in white. A large image of a stylized lion head, colored purple and gold, is centered on the field. Several players are shown in action, wearing yellow jerseys and helmets, engaged in a play. There are goalposts at each end of the field, and some trees can be seen in the background along the edges of the field.</t>
  </si>
  <si>
    <t>A young man in a white baseball uniform is captured mid-stride, bending forward with his arms extended as if swinging a bat. He’s wearing blue sleeves and gloves. Behind him is a blurred purple wall or fence. The background is dark.</t>
  </si>
  <si>
    <t>A group of cheerleaders in matching royal blue and gold uniforms are posed with raised hands and smiling faces. Behind them is a large banner proclaiming "NCA 75 Nation Champion" in bold, red lettering on a dark blue background. To the left of the cheerleaders, a marching band is visible, with members playing instruments. The lighting appears to be stage lighting, casting shadows across the scene.</t>
  </si>
  <si>
    <t>A woman with blonde hair standing at a table in a classroom, gesturing with her hands towards students seated at lab tables. The students are facing her and appear to be listening attentively. There is a projector mounted on the wall above them, displaying what looks like a map or diagram. Several backpacks are visible on the floor around the tables. A world map hangs on the wall behind the woman. The classroom has fluorescent lighting and appears to be a science lab.</t>
  </si>
  <si>
    <t>A group of four young adults are gathered around a laptop sitting on a wooden table. A man with white hair and wearing blue jeans and a dark blue polo shirt is pointing at something on the screen, gesturing towards two younger women who appear to be listening intently. One woman wears a blue sweatshirt with a graphic design, while the other has her hair pulled back and is looking directly at the laptop. In the background, a large television displays an advertisement that reads "DAY MAY NOT BE GOOD, BUT HERE IS NOTHING GOOD VERY DAY." The room appears to be a library or study area, with dark walls and doors visible in the periphery.</t>
  </si>
  <si>
    <t>A person’s hand is touching a holographic projection of a human brain. The projection displays intricate neural pathways in shades of blue and white, with some areas highlighted in brighter colors. A dark background surrounds the projection, and a portion of a machine or display unit is visible on the left side of the image.</t>
  </si>
  <si>
    <t>A young Black man wearing a blue Dodge City Conquistadors t-shirt is standing in front of a large anatomical model of a human spine. The spine is brightly colored and detailed, showing vertebrae and spinal cord. Behind him are cabinets with red and white knobs, and a small red toolbox on the wall. The background is dark, suggesting a laboratory setting.</t>
  </si>
  <si>
    <t>Three young men are shown outdoors in front of a low hedge and a building. They are wearing purple hoodies with “ECC” printed on them. Each man is positioned between two large black tires, appearing to be performing some sort of obstacle course or training exercise. One man has dark hair and is kneeling, while the other two are standing. The background includes trees with budding leaves and a glimpse of people walking in the distance.</t>
  </si>
  <si>
    <t>A group of four people wearing purple shirts are shown on a grassy field. Three black tires are placed in a line across the grass. The individuals are positioned near the tires, appearing to be engaged in some sort of activity involving them. Behind the group is a tree with bare branches and a distant body of water or lake. The sky is overcast and gray.</t>
  </si>
  <si>
    <t>Four young men are seated around a dark wooden table. One man is looking down at a deck of cards in his hands, with a focused expression. Another man is leaning forward slightly, also examining cards. A third man sits further back and appears to be looking away. The fourth man is sitting on the right side of the frame, holding a card up to the light. Behind them is a large television screen displaying the university logo – “CONECS” in bold blue letters with a stylized eagle emblem. The walls are a muted yellow color.</t>
  </si>
  <si>
    <t>A man in a gray sweatshirt and a purple baseball cap is leaning over a blue pool table, aiming with a red cue stick at a group of colored balls. A young man wearing a purple shirt with “WIB” on it stands behind him, watching. In the background, there’s a glimpse of another person playing pool, a bookshelf, and a sign that reads "No Food or Drinks." The walls are painted a deep purple color.</t>
  </si>
  <si>
    <t>A close-up shot of a blue pool table with twelve billiard balls arranged in a cluster. The balls are various colors including red, yellow, blue, and white. A blurred cue ball is visible on the felt surface near the center of the image. In the background, there’s a glimpse of a purple wall and what appears to be a television screen or monitor.</t>
  </si>
  <si>
    <t>A man with graying hair and wearing a black suit is conducting an orchestra. He has his hand raised in a directing motion, holding a music sheet in front of him. Several other musicians are visible in the background, some playing instruments and others looking towards the conductor. The scene appears to be taking place in a dimly lit concert hall with red accents on the walls.</t>
  </si>
  <si>
    <t>A group of four people are standing on a stage with dark curtains in the background. Three individuals are facing forward, appearing to be singing or performing. One woman is holding her hands up as if conducting, another is smiling and looking towards the camera, and the third is turned slightly away. A man stands beside them, also facing forward with a relaxed expression. In the lower left corner of the image, a partially visible person is standing near a piano. The stage floor appears to be dark wood.</t>
  </si>
  <si>
    <t>A dark-colored screen displays an advertisement for Dodge City. The advertisement features a group of people in front of a building with text reading "And In Life." Below this is a navigation bar with options like “Contact Us.” On the right side of the screen, there’s a photo of a landscape featuring water and boats. 
 Two women are seated at a wooden table in front of the screen. The woman on the left has red hair and is wearing a dark blue shirt. She's looking towards the screen with a pen in her hand. The woman on the right, who appears younger, has long black hair pulled back and is wearing a black Adidas jacket. She’s smiling and holding a blue pencil.</t>
  </si>
  <si>
    <t>A young woman with blonde hair wearing an orange sweatshirt is smiling and looking at the camera while typing on a laptop. The text “In the Classroom” appears overlaid in white letters on the right side of the image. A computer monitor and desk are partially visible to the left of the woman. The background is dark, suggesting a classroom setting.</t>
  </si>
  <si>
    <t>A young man in a red helmet and jersey with yellow accents is running towards the camera on a green football field. He has his left arm raised and appears to be sprinting. In the background, two other men in dark uniforms are watching him, standing near white lines on the field. The sky is overcast and gray.</t>
  </si>
  <si>
    <t>A young football player in a dark helmet and purple jersey is mid-stride as he jumps over a series of light purple hurdles on a green grass field. Another person wearing a similar purple jersey stands near the right side of the frame, appearing to be observing or assisting. The sky is bright blue with scattered clouds. Text overlayed on the image reads "On the".</t>
  </si>
  <si>
    <t>A group of football players in yellow and black uniforms are lined up together, facing forward. A coach is standing near them, gesturing with his hands. The background shows a grassy football field under a bright blue sky with scattered clouds. Text overlayed on the image reads “On the Field.”</t>
  </si>
  <si>
    <t>The image depicts three football players in action on a green field under a bright blue sky with scattered clouds. The players are wearing yellow and dark blue helmets and jerseys with the word "CONDOR" printed on them. One player is blurred, suggesting motion. Text overlayed across the top of the image reads “On the Field.”</t>
  </si>
  <si>
    <t>A young woman with red hair and fair skin stands in an open hallway within a building. She is wearing a black t-shirt and appears to be looking down at her hands. The background shows a glimpse of other hallways, architectural details like columns and windows, and what looks like artwork or sculptures on display. Text overlayed across the image reads "In Life."</t>
  </si>
  <si>
    <t>A group of students are seated at desks in a classroom setting. One student is holding up a large white sheet with writing on it, and several others are looking towards him. A black figure is partially visible in the foreground, leaning over the table. Above the students, text reads “In Life.” There’s a poster or bulletin board visible in the background with various images and notices. The lighting appears to be artificial and somewhat dim.</t>
  </si>
  <si>
    <t>A group of students are seated around a large white table. Several people are looking down at objects on the table, including a yellow ball and what appears to be a small, green object. A man in a dark jacket is positioned prominently at the head of the table, gesturing with his hands. The background shows a classroom setting with posters on the walls, including one labeled "Fusion." There’s a projector visible above the table, displaying an image of a yellow and black logo. Some students are wearing backpacks or jackets, and there are chairs scattered around the room.</t>
  </si>
  <si>
    <t>A dimly lit room features a large mural of a golden mascot head on a purple wall. Three men are seated at a table in the center foreground, engaged in conversation. A man stands near a ping pong table on the left side of the frame, wearing a gray t-shirt and dark pants. Another man sits on a beige armchair to the right, partially obscured by a small table. The overall scene suggests a casual gathering space within a university building.</t>
  </si>
  <si>
    <t>Four young men are standing close together in an indoor setting. The background is a wall with a large graphic featuring yellow and purple stylized lightning bolts and the word “College” in white letters. Text overlayed on the image reads "Together We Conquer." One man, wearing a gray hoodie, has his hand raised as if giving a fist pump. Another wears a dark blue jacket and a light-colored t-shirt underneath. The third is wearing a yellow shirt with a logo on it. The fourth man is in a dark purple shirt. All four are smiling and appear to be posing for the camera.</t>
  </si>
  <si>
    <t>A man in a dark blue baseball uniform with white lettering and a Nike swoosh is centered in the frame. He’s wearing a navy blue hat with a light purple logo. The words “Together We Conquer” are overlaid on the image in white text. Behind him is a blurred background of a hallway with a purple wall featuring a stylized, abstract design. A small sign reading "UCF" is visible in the upper left corner.</t>
  </si>
  <si>
    <t>00:00:05.02</t>
  </si>
  <si>
    <t>The image displays a banner with a yellow background. Centered on the banner is the college logo: a shield containing a stylized "DC" and laurel wreaths. Below the logo, in white text, reads “DODGE CITY COMMUNITY COLLEGE”. Beneath that are two lines of text: "#TogetherWeConquer" and "Visit DC3.edu". The bottom edge of the banner is a dark purple color.</t>
  </si>
  <si>
    <t>www.dcad.edu</t>
  </si>
  <si>
    <t>A young woman with blonde hair wearing a gray hat and a brown jacket is hunched over a white table. She’s looking down at a piece of paper in front of her, holding a pen or pencil. A dark desk leg and part of a computer monitor are visible on the right side of the frame. The background is mostly black with a hint of a beige wall.</t>
  </si>
  <si>
    <t>A person’s hands are shown holding an open spiral-bound notebook. The pages contain sketches and handwritten notes, including a comic strip panel with figures in action. A red pen is being used to draw on one of the pages.  The notebook rests on a wooden table with visible grain. A small, purple object (possibly a marker or pencil) is partially visible near the bottom right corner of the frame. The background is dark and out of focus.</t>
  </si>
  <si>
    <t>The image depicts a white wall covered in black wire drawings. Three figures are drawn with intricate lines forming their heads and bodies. The central figure has a complex, swirling pattern for its head, while the other two have simpler, more geometric designs. Below each figure is a sketched outline of clothing – a jacket and a skirt-like garment. To the left of the wall, there’s a small display featuring several black and white square artworks hanging on a shelf. A light fixture is visible in the upper left corner.</t>
  </si>
  <si>
    <t>A young Black woman with short, natural hair and wearing a colorful plaid jacket is standing in front of an easel. She’s holding a cup of water and a paintbrush, seemingly working on a drawing or painting. The artwork on the easel depicts a figure in profile, rendered in black lines against a white background. Behind her is a dark room with a partially visible door frame and various art supplies scattered across a table including palettes and containers. A small microphone is clipped to her ear.</t>
  </si>
  <si>
    <t>Two grayscale charcoal drawings are displayed side-by-side. The left drawing depicts a seated figure draped with fabric, partially obscured by shadow and folds in the material. The figure is facing slightly away from the viewer. The right drawing shows a male nude figure posed in an active stance, leaning against what appears to be a wall or curtain. Light highlights define his musculature and form. Both drawings have a textured quality due to the charcoal medium. A white tape line separates the two images along the vertical center of the frame.</t>
  </si>
  <si>
    <t>A grayscale portrait of a young man in profile dominates the image. He has dark hair that falls across his face and shoulders. His eyes are downcast, and he appears contemplative. The drawing style is loose and expressive, utilizing visible charcoal strokes to create texture and shadow. There’s a strong emphasis on capturing light and form with a focus on the contours of his face and neck. The background is entirely black, highlighting the subject.</t>
  </si>
  <si>
    <t>A group of young adults are seated in a lounge area with various furniture including a large couch and armchairs. Several people are using laptops on tables and the floor. A patterned rug is visible underfoot. There’s a potted plant near a window, and a doorframe is partially visible on the left side of the image. The lighting appears to be natural light coming from the windows.</t>
  </si>
  <si>
    <t>A group of young adults are seated in a lounge area with various furniture pieces including a large gray sofa and several armchairs. Most individuals are using laptops, some sitting on the floor with them. A black and white striped rug covers part of the floor. There is a small table with a laptop on it to the left of the sofa. A window with blinds is visible in the background. Backpacks are scattered around the seating area.</t>
  </si>
  <si>
    <t>A young woman with shoulder-length brown hair pulled back in a low ponytail is looking slightly downward and to her left. She has fair skin, light blue eyes, and wears small silver earrings. She’s wearing a gray sweater. Behind her are two large, white computer monitors. In the blurred background, there's a partially visible sculpture of an animal head (possibly a fox or rabbit) on a shelf, along with other artwork and colorful fabric swatches. The lighting is dim, casting shadows across the scene.</t>
  </si>
  <si>
    <t>A person’s back is facing the camera, wearing a gray sweater and looking down at a large, illuminated computer screen. The screen displays a Microsoft Word document with several images embedded within it. The images appear to be interior shots of a building, possibly an academic space, showing various rooms and furniture. A dark library shelf is visible in the background behind the monitor.</t>
  </si>
  <si>
    <t>A pair of hands are shown typing on a white Apple keyboard. The wrists are wearing a silver ring and a white Apple Watch. A gray sweater sleeve is partially visible in the background. The image has a shallow depth of field, with the hands and keyboard in focus and the background blurred.</t>
  </si>
  <si>
    <t>00:00:01.55</t>
  </si>
  <si>
    <t>A white plastic tray sits on a dark surface with two black stands supporting it. Inside the tray are several makeup brushes of varying lengths and colors – primarily browns, blacks, and some with gold accents. A small portion of another makeup item, possibly a sponge or palette, is visible at the bottom edge of the tray. The background is blurred and dark, suggesting a studio setting.</t>
  </si>
  <si>
    <t>www.deanza.edu</t>
  </si>
  <si>
    <t>An aerial shot shows a large gathering of people surrounding a central fountain in a paved square. Four maroon tents are positioned at each corner of the square, displaying branding with a stylized “O” and a person icon. The ground is covered in grass and trees surround the perimeter of the square. Several cars are visible along the edges of the square, and pedestrians are scattered throughout the crowd.</t>
  </si>
  <si>
    <t>Three young people are standing outdoors in front of a building with a dark background. The person on the left is wearing a black shirt and has her hair pulled back. She’s smiling broadly and pointing at a sign. Next to her, a young man with blonde hair is making a peace sign with his fingers and grinning. He's wearing a white t-shirt and jeans. To his right is another young woman in a dark blue top with ruffles around the neckline, also making a peace sign. A sign reads “Does Culture to You?” in large letters. There are two people in the background, partially obscured by trees.</t>
  </si>
  <si>
    <t>A young woman with blonde hair and wearing a maroon shirt is smiling broadly and holding up several event tickets in her hands. She’s also holding a cup filled with ice cream. Behind her are several other people, some waving their arms, and there are red tents displaying banners that read “Geneva College” and “Science and Applied Technologies,” “Biology,” and “Health and Environmental Sciences.” The background is blurred, showing more people walking around on a paved area.</t>
  </si>
  <si>
    <t>A man with dark hair and glasses is playing an upright bass while singing into a microphone. He wears a black t-shirt with a graphic design on it and a leather jacket. Behind him are other musicians, some visible through blurred foliage and trees. A drum set and amplifiers are partially visible in the background. The scene appears to be outdoors, possibly at an event or performance.</t>
  </si>
  <si>
    <t>A young man with dark hair and wearing a white Champion bucket hat and a graphic t-shirt is centered in the frame. The t-shirt has a large image of a tropical scene on it, including palm trees and a beach. He’s looking down. Behind him, through a window, there's a blurred view of a busy indoor space with people walking around, some wearing backpacks. A woman in a dark jacket is visible to his right. The overall lighting appears somewhat dim, and the image has a slightly grainy quality.</t>
  </si>
  <si>
    <t>The image depicts a blurred scene inside a brightly lit room, likely an information booth at a college fair. A person wearing a light gray t-shirt with the word "FarmLive" printed on it is centered in the frame, partially obscured by overlapping text and images layered over the scene. The text appears to be promotional material related to “Vision” and “Dreams,” overlaid in red and white lettering. Several other people are visible in the background, some standing near tables filled with papers or brochures, and others milling about. A large display board with a blue background is partially visible on the left side of the image. The overall impression is one of activity and engagement at an educational event.</t>
  </si>
  <si>
    <t>A blonde woman with dark hair and wearing a sports bra and shorts is in the foreground, holding her hand up as if taking a photograph. Behind her are eight students dressed in matching navy blue jackets over white t-shirts and black pants, standing on a light gray concrete plaza. A fountain with multiple tiers is visible in the background behind them. To the left of the group is a trash can and a small decorative pillar. A folded piece of paper lies partially obscured at the bottom center of the frame.</t>
  </si>
  <si>
    <t>An aerial shot shows a large gathering of people surrounding a central fountain in a campus square. Four red and white tents are arranged in a square formation around the fountain, each displaying a logo on its side. Trees line the edges of the square, and buildings with brick facades are visible in the background. Many individuals are walking and standing throughout the area, suggesting an event or open house. A few vehicles are parked nearby.</t>
  </si>
  <si>
    <t>www.delval.edu</t>
  </si>
  <si>
    <t>00:00:00.85</t>
  </si>
  <si>
    <t>A group of cheerleaders stands in front of a modern building with large windows. The word “DELVAL” is spelled out in large illuminated white letters on the ground in front of them. They are wearing green and gold uniforms, each adorned with yellow pom-poms. A few cheerleaders are kneeling while others stand. Behind them is a tree and a portion of a walkway. There’s a sign that reads “Welcome Week” near the building entrance.</t>
  </si>
  <si>
    <t>A group of approximately twelve young women are gathered outdoors in front of a white house. They are all wearing black t-shirts with yellow soccer logos and the word "SOCCER" printed on them. Many of the women are smiling and making playful gestures, including pointing at each other and blowing kisses. A large box filled with wrapped gifts sits on a table to the left of the group. Several green balloons are visible in the background, and a tree is partially obscuring the right side of the frame.</t>
  </si>
  <si>
    <t>Three young adults are positioned behind a chain-link fence at an outdoor sporting event. The person furthest left is raising her arm and smiling widely. A man in a green hat and gray hoodie is pointing with his right hand, yelling with his mouth open. To his right is another man wearing sunglasses and a black jacket, also shouting with his mouth wide open. In the foreground, a young woman with dark hair is partially visible, leaning against the fence. The background shows a blurred crowd of people and stadium seating.</t>
  </si>
  <si>
    <t>Two football players are embracing in celebration on a green field. One player is wearing a white and gray uniform with the number nine prominently displayed, and his helmet has “Family” written on it. The other player wears a similar uniform with green accents. Both players have green gloves on. Behind them are trees and a dark sky suggesting an outdoor setting, possibly during autumn due to the foliage.</t>
  </si>
  <si>
    <t>A woman with blonde hair and wearing a dark blue jacket is laughing hysterically while holding her hands over her face. She appears to be in an indoor setting, possibly a hallway, with a green pillar on the right side of the frame. A young woman is partially visible behind her, smiling and looking towards the camera. Water droplets are falling from above, suggesting something has recently splashed or been thrown.</t>
  </si>
  <si>
    <t>A light-colored building with a flat roof and large glass windows is centered in the frame. The building has several columns supporting the roof and appears to be multi-story. A large tree stands on the left side of the image, its branches partially covered in leaves. In front of the building is a green lawn extending into the distance. Above the building are light blue clouds with some patches of sunlight.</t>
  </si>
  <si>
    <t>An aerial shot showcases a sprawling campus with several large, white buildings nestled amongst lush green trees and lawns. A well-maintained black asphalt road winds through the landscape, leading towards the central building which is the largest and most prominent structure. The central building has multiple stories, dormer windows, and a steeply pitched roof. To the left of the main building are two smaller, similar white buildings with distinctive white columns. The grounds are covered in neatly mowed grass, bordered by trees and shrubs. A light blue sky is visible above the treetops.</t>
  </si>
  <si>
    <t>A large crowd of people are gathered outdoors at an event. Several white tents line the background, displaying merchandise and signage that reads "Home Renovations" and "Convenience Trust." People of various ages are walking through the crowd, some looking directly at the camera, one girl is pointing excitedly, and another is smiling. There are several booths with items displayed on them, including bottles and clothing. Trees and lampposts are visible in the background, suggesting a campus setting.</t>
  </si>
  <si>
    <t>A young man wearing sunglasses and a gray t-shirt stands in front of a row of black plant pots filled with small green seedlings. He is holding a watering can and appears to be tending to the plants. Behind him is a building with large windows, surrounded by bushes and greenery. A blue irrigation system is visible on the left side of the frame.</t>
  </si>
  <si>
    <t>A young man with sunglasses and a light green t-shirt is standing in front of a row of small plants in black pots. He’s holding a watering can and appears to be watering the plants. Behind him is a building with tall, arched windows and columns. There's greenery – bushes and shrubs – surrounding the base of the building. The overall scene has a slightly muted color palette.</t>
  </si>
  <si>
    <t>A young woman with dark hair and wearing a green hoodie that says “DVU” is smiling and waving enthusiastically at the camera. She’s standing behind a table covered in a red tablecloth, displaying various items including cups, snacks, and promotional materials. The table has the word "STUDENTS" written on it in large letters. Behind her is a grassy area with trees and a building visible in the background.</t>
  </si>
  <si>
    <t>A young woman with dark hair and wearing a leopard-print jacket is applying makeup to another woman who is wearing a tiara and a gray sweater. The woman receiving makeup has her eyes closed in anticipation. Behind them, several people are standing around a tented area; one man wears a chef’s hat, while others wear vests and have their backs to the camera. In the background, there are other people and tents visible under a cloudy sky.</t>
  </si>
  <si>
    <t>A man wearing a chef's hat and a dark blue vest with “A-Day 2022” printed on it is having a white ribbon tied around his neck by two women. One woman, wearing a leopard print top, is to his left. The other woman, in a light pink shirt, is to his right. Several other people are standing behind them, mostly women, and a tent with a green canopy is visible in the background. Trees can be seen beyond the tent.</t>
  </si>
  <si>
    <t>A grassy field is filled with people enjoying an outdoor event. A large white tent dominates the background, and several red plastic buckets are scattered across the lawn. Three young men are actively playing a game involving throwing balls into the buckets. Several other individuals are seated on blankets or chairs nearby, watching the activity. Trees of varying sizes and foliage surround the field, suggesting springtime.</t>
  </si>
  <si>
    <t>A woman with blonde hair wearing a cream-colored sweater and blue jeans is pointing towards a row of red geraniums in a greenhouse. A young woman in a purple shirt and light wash jeans stands beside her, looking at the flowers. The greenhouse has glass walls and ceiling supports, and rows of plants are arranged on raised beds. In the background, there’s a glimpse of other buildings and equipment within the structure.</t>
  </si>
  <si>
    <t>A young Black man with curly hair sits at a lab table, wearing a black hoodie and writing in a notebook. He is looking towards the right side of the frame. Behind him are two other students, one facing away and another looking to his left. Microscopes are visible on the lab benches along the walls. The room has beige walls, fluorescent lighting, and windows with a view of a cloudy sky. There’s a whiteboard in the background and various scientific equipment scattered around the tables.</t>
  </si>
  <si>
    <t>A man with dark hair and a light blue shirt is embracing a woman with blonde hair in a close hug. The university logo "Aggies" is displayed on a large screen behind them, along with the Delaware Valley University name and mascot. A portion of a wall with a gray-green color scheme is visible to the right of the couple. A black desk and chair are partially visible at the bottom left corner of the image.</t>
  </si>
  <si>
    <t>A young man with light brown hair and fair skin is in focus, wearing a green jacket over a white undershirt. He’s looking slightly off-camera to his left, with a neutral expression. Behind him, blurred figures of several other people are seated in a dark gymnasium filled with bleachers. The bleachers are a dark wood color, and there's a metal staircase leading up to them. A few athletes wearing green uniforms are visible in the background, some holding basketballs.</t>
  </si>
  <si>
    <t>A medium shot focuses on a turtle held in someone’s hands. The person is wearing a green surgical gown and blue gloves. The turtle has a mottled brown and yellow shell with reddish spots on its legs. Its head is facing forward, displaying a wrinkled face and dark eyes. Behind the turtle, there's a blurred background of white walls and what appears to be fluorescent lighting.</t>
  </si>
  <si>
    <t>Two people are riding horses across a grassy field under a cloudy sky. A young woman in a gray jacket and black riding boots is on a dark brown horse with white markings. An older man wearing a tan shirt, a black hat, and blue jeans is riding a chestnut and white pinto horse. The background features trees and a white fence line.</t>
  </si>
  <si>
    <t>A group of four people are gathered around a laptop. A woman in a red baseball cap and white shirt with maroon sleeves is raising her hand as if gesturing. A man wearing a blue and gray plaid shirt is smiling broadly and looking towards the camera. Another woman, partially visible behind the laptop screen, has a neutral expression. The fourth person, wearing a pink shirt, is smiling and clapping her hands. Behind them is a white wall with a framed poster featuring musical notes and symbols. A dark background surrounds the group.</t>
  </si>
  <si>
    <t>Three people are standing in a professional kitchen setting. A man with a beard and dark clothing is leaning against a stainless steel counter, looking towards the camera with his mouth open. Beside him is a Black man wearing a light blue apron with writing on it, carefully spooning food from a bowl onto a plate. A woman with blonde hair and a pink shirt is reaching across the table to gently touch the man’s arm while looking at the plate as well. Several boxes of spices, including “Ursus” brand Basmati rice and curry powder, are visible on the counter. There's a large stainless steel oven behind them, and various pots and pans hang from racks above. A plant sits in a pot near the woman’s side.</t>
  </si>
  <si>
    <t>A man with graying hair and glasses sits at a desk facing a young woman. He is wearing a blue patterned shirt and jeans. His hands are raised as if explaining something. The woman is looking down at a computer screen, partially visible in the frame. Behind them is a brick wall and a small shelf unit. A computer monitor is also visible on the left side of the image.</t>
  </si>
  <si>
    <t>A young man with light brown hair and a smile is gently petting the head of a large gray-brown cow. The cow has a halter around its neck and a chain attached. Behind them is a green tent, and in the background are other people and cattle at an outdoor event. A sign on the tent reads "DIRTY SHOW 4-DAY 2023."</t>
  </si>
  <si>
    <t>A large, light-colored building with a white colonnade and a central dome is prominently featured in the center of the frame. The building has multiple windows on its sides and a set of double doors at the entrance. Two trees are positioned to either side of the building, one with red blossoms and another with yellow leaves. A paved pathway leads towards the building, bordered by green grass and flowerbeds. A wooden bench is visible in the lower foreground. The sky is overcast and gray.</t>
  </si>
  <si>
    <t>The image depicts an expansive, dimly lit library with high ceilings and rows upon rows of wooden bookshelves filled with books. A large mahogany table dominates the center of the frame, surrounded by several chairs. Display cases line one side of the room, showcasing artifacts or exhibits. There are ornate sconlights illuminating the shelves and the table area. Several statues stand on pedestals throughout the space. A window is visible in the upper portion of the image. The floor is covered with a patterned rug.</t>
  </si>
  <si>
    <t>A two-story building with a symmetrical facade dominates the frame. The building is primarily white with red accents on the side sections. It features a prominent portico supported by six white columns leading up to a small, square cupola at the top. Windows are evenly spaced across the front and sides of the building. A dark red door is visible in the center of the main section. The roof is gray and has several dormer windows with decorative fan-shaped elements. Lush green trees surround the building on both sides, and a black asphalt driveway extends from the building towards the viewer. Above the building is a clear blue sky.</t>
  </si>
  <si>
    <t>A group of graduates in dark green gowns and mortarboards are gathered outdoors against a blurred background of trees and buildings. Several graduation caps have decorative elements; one is covered in artificial turf with “VET” and “MED” printed on it, while another has purple flowers. A man in a blue shirt is looking at his phone, and another man wearing sunglasses is partially visible to the left. The overall scene appears celebratory and focused on the graduating class.</t>
  </si>
  <si>
    <t>A wide shot captures an oval-shaped pond with a small fountain in the center reflecting in its surface. The pond is surrounded by trees displaying varying shades of green and yellow foliage, suggesting springtime. To the left of the pond are several houses, including one with white siding and a picket fence. Across the pond, there’s a building with red and white accents, possibly a barn or other agricultural structure. A small, dark evergreen tree is positioned near the pond's edge. The sky is dark and overcast, casting a muted light over the scene.</t>
  </si>
  <si>
    <t>An aerial view of a historic downtown area with several buildings clustered together. The buildings are primarily brick and have varying rooflines, including gabled roofs and flat roofs. Some buildings feature dormer windows. There’s a mix of architectural styles, suggesting an older town center. Trees line the streets and surround the buildings, creating a green backdrop. A taller, modern building with red brick is visible in the distance on the right side of the frame. The lighting suggests it's either early morning or late afternoon, casting warm light across the scene.</t>
  </si>
  <si>
    <t>The image depicts the exterior of Nonno’s Cafe, a brick building with large windows displaying the cafe's name and menu items like “Espresso” and “Cappuccino.” Two young women are walking towards the entrance, one wearing a gray hoodie and the other in blue jeans. A small American flag is visible hanging above the doorway. Several outdoor tables and chairs are arranged on the sidewalk in front of the building. The background shows more buildings and street scenes, all slightly blurred.</t>
  </si>
  <si>
    <t>Two young women are standing outdoors in front of a building. One woman is laughing with her mouth open and looking upwards. She wears a gray sweatshirt with “YU” printed on it. The other woman, to her left, is smiling and holding a cup. Both women wear school-related pins or badges. Behind them is a brick building with a sign that reads "Italian Pastry." A small potted evergreen tree is visible next to the building.</t>
  </si>
  <si>
    <t>www.denvercollegeofnursing.edu</t>
  </si>
  <si>
    <t>Three women in blue scrubs are gathered around a hospital bed. A realistic patient mannequin lies on the bed, and one woman is palpating its chest. Another woman holds a clipboard with papers, while the third is looking at the mannequin with a smile. There’s a white curtain to the left of the bed, and a small whiteboard with writing visible in the background. Several medical supplies are scattered on a table beside the bed.</t>
  </si>
  <si>
    <t>A woman in a white lab coat and gray pants stands facing a group of students wearing blue scrubs. She is holding a tablet and gesturing towards a hospital bed where a mannequin lies on its side. Several other students are also looking at the bed, each holding a tablet as well. The background is a plain white wall with an electrical outlet visible in the lower right corner.</t>
  </si>
  <si>
    <t>Three healthcare professionals are standing in a hallway. Two of them are wearing blue scrubs and white gloves, with masks covering their mouths and noses. One is pointing at a document held by the woman in the middle, who also wears blue scrubs and a mask. The third person is wearing a blue scrub top and has her hair pulled back. A light source illuminates the hallway from the right side of the frame, casting shadows and highlighting the individuals’ faces and uniforms. There's a medical device on the wall to the right of the woman in the middle.</t>
  </si>
  <si>
    <t>Three students are seated around a large wooden table in a dimly lit room. Two students, one with red curly hair and one with dark hair, are focused on a patient lying on a blue medical bag. The third student, wearing a green shirt, is looking at papers at the table. All three individuals are wearing bright blue scrubs. A blurred figure can be seen in the background.</t>
  </si>
  <si>
    <t>A group of students in blue scrubs are gathered around a hospital bed where a mannequin is lying down. One student, wearing a light-colored shirt underneath her scrubs and holding a clipboard, is looking down at the papers she’s reading. Another student is assisting with what appears to be taking vital signs on the mannequin. A white board is visible in the background along with some medical equipment. The room has a neutral color palette with lighting coming from above.</t>
  </si>
  <si>
    <t>The image shows a view through a glass window into a hospital room. A man in a plaid shirt and blue scrubs is standing at a desk with medical supplies on it, including syringes and medication vials. Behind him, other healthcare professionals are visible, some wearing masks, tending to a patient lying in bed. The patient’s bed has white bedding and a small pink decorative item hanging above the headboard. A monitor displays data, and there is equipment mounted on the wall. In the foreground, part of a computer screen is visible, and a person wearing scrubs is partially obscured by the window frame.</t>
  </si>
  <si>
    <t>www.desu.edu</t>
  </si>
  <si>
    <t>00:00:05.40</t>
  </si>
  <si>
    <t>A wide shot captures an outdoor walkway beneath a covered portico. A gray concrete pathway extends into the distance. Two people are walking side-by-side; one is wearing a dark blue suit and brown shoes, while the other wears a black shirt and red pants. To the left of the frame is a red metal trash can with a blue lid. Behind them is a modern building with large windows displaying an interior scene featuring a person in a wheelchair. The building has a gray brick facade and white doors. A dark-colored umbrella stands near the entrance to the portico. Trees are visible in the background, suggesting a campus setting.</t>
  </si>
  <si>
    <t>00:00:07.48</t>
  </si>
  <si>
    <t>Two people are standing outdoors in front of a large building with expansive windows. A woman wearing a light blue polo shirt and khaki pants is facing slightly left, while a man in a light blue button-down shirt and dark pants faces her, looking towards the right. A black umbrella stands between them on the ground. The building has several framed photos displayed along its facade, showing diverse groups of people. There are red chairs positioned to the side of the building. The sky is overcast with some clouds visible.</t>
  </si>
  <si>
    <t>00:00:07.06</t>
  </si>
  <si>
    <t>A group of five people are seated on benches in an outdoor area. A young man wearing a light blue shirt and dark pants stands near the edge of the frame, gesturing with his hands as he speaks. Three other individuals – a woman in a blue top and black skirt, a woman in a red top and brown pants, and a woman in a gray top and brown pants – are seated on the benches facing him. Behind them is a brick wall covered in greenery, several trees, and a building with windows visible in the background. There are two lampposts on either side of the bench area. A trash can is located to the left of the frame.</t>
  </si>
  <si>
    <t>www.dewv.edu</t>
  </si>
  <si>
    <t>A wide-angle aerial shot depicts a campus scene under an overcast sky. A large brick building with a white roof and multiple windows dominates the center of the frame. To the left is another, smaller red brick building. Lush green grass covers the foreground, interspersed with mature trees. The letters “N” and “E” are prominently displayed in the grass, appearing to be freshly cut into the lawn. A stone pathway leads towards the buildings. In the background, more buildings are visible on a slight rise, surrounded by trees.</t>
  </si>
  <si>
    <t>A young woman with blonde hair and fair skin is looking towards the camera. She wears a red shirt with white polka dots. Her face is partially in shadow, but her eyes are visible and she appears contemplative. Behind her is a doorway with white trim and frosted glass windows showing glimpses of an office interior – bookshelves, a desk, and what looks like a light fixture. To the right of the doorway is a dark wall with a small square cutout containing a darker object. The overall image has a slightly muted color palette and a sense of depth due to the blurred background.</t>
  </si>
  <si>
    <t>Three students are seated at a table in a brightly lit room. They are all wearing red scrubs and appear to be laughing. A white anatomical model of a human arm is visible on a shelf behind them, along with other medical equipment and shelving units. The background includes a wall with a light blue door and more shelves filled with items.</t>
  </si>
  <si>
    <t>A green field background with red lines intersecting diagonally across it. Centered within a white circle is a logo featuring the letters “D&amp;E” intertwined in a stylized, flowing design, rendered in red and black. The logo is surrounded by a thin red border.</t>
  </si>
  <si>
    <t>A young woman with light brown hair and fair skin is looking directly at the camera. She’s wearing a red shirt and a white arm sleeve that extends up to her shoulder. In her left hand, she holds a clear IV bag connected to tubing and an IV pole. The IV bag appears to contain a liquid solution. Behind her is a blurred background of what looks like a hospital or medical facility with gray walls and windows. A watch is visible on her wrist.</t>
  </si>
  <si>
    <t>A man in a dark suit and red tie is seated at a large wooden desk, signing a document with a red pen. His hands are resting on a white legal pad. A younger person’s hand is reaching across the table towards him, holding another sheet of paper. Behind the man is a tall, dark wood bookshelf filled with books. Two black chairs face the desk. The background is mostly dark and out of focus.</t>
  </si>
  <si>
    <t>A close-up shot of a hand writing on a dark chalkboard with a white marker. The word “economy” is partially visible, written in an uneven, slightly shaky style. Shadows are cast by the hand and marker onto the board, creating a textured effect. The background is completely black.</t>
  </si>
  <si>
    <t>A woman with shoulder-length brown hair is facing slightly off-center in the frame. She has fair skin and a neutral expression. She wears dark clothing and large red and orange hoop earrings. Her head is turned towards the right side of the image, as if speaking or listening intently. Behind her is a wooden bookshelf filled with books, partially visible against a dark background. To the right of the woman is a portion of a beige wall.</t>
  </si>
  <si>
    <t>The image depicts an aerial view of a campus setting. A large, dark brown wooden sculpture resembling a tree trunk dominates the foreground, curving slightly upwards. Below it is a well-maintained green lawn with a curved pathway leading towards a modern building. The building has a predominantly glass facade and a red brick base. Several other buildings are visible in the background, set amongst dense, lush green trees that cover rolling hills. A cloudy sky fills the upper portion of the frame.</t>
  </si>
  <si>
    <t>A woman in a white lab coat stands at a table with a beaker and some liquid, gesturing towards it. Several students are seated around the table, wearing red shirts and dark pants. One student is looking directly at the camera, wearing a shirt that says "Senator." There's a cabinet with blue doors to the left of the woman, and anatomical models hang on the wall behind the students. A white wall is visible in the background, along with what appears to be a light fixture.</t>
  </si>
  <si>
    <t>A large brick building with a tan facade dominates the frame. The words “The McDonnell Center for Health, Physical Education, and Athletics” are prominently displayed in dark lettering on the front of the building. A small pink awning is visible above a glass door. To the left of the building is a small landscaped area with shrubs and a few small trees. Beyond that, there’s a grassy lawn and more trees extending into the background under a cloudy sky.</t>
  </si>
  <si>
    <t>An aerial shot shows a circular plaza with a central amphitheater stage. The amphitheater is surrounded by a paved walkway and landscaped areas featuring dark mulch and small trees. To the left of the plaza, there’s a large building with a modern design and multiple windows. Beyond that, a grassy area extends into the distance, bordered by trees and what appears to be a road or path. A smaller, octagonal building with a distinctive roof is situated near the center of the plaza.</t>
  </si>
  <si>
    <t>The image depicts a hallway in a brick building with a red and white striped roof. Three young women are walking down the center of the hallway towards the viewer. The woman on the left is wearing a black jacket and dark pants, her arms crossed. The woman in the middle is wearing a gray sweatshirt and jeans, holding a backpack. The woman on the right is wearing a red shirt and khaki pants, carrying a book. A young man in a blue Nike jacket with a white swoosh is partially visible in the foreground, walking towards the camera. Light streams down from an opening at the end of the hallway, illuminating the women and creating shadows along the walls.</t>
  </si>
  <si>
    <t>00:00:03.98</t>
  </si>
  <si>
    <t>A large aerial shot shows a brick building with a white facade and a red roof, set against a backdrop of lush green trees and rolling hills. The building has multiple windows and a prominent central entrance. In the foreground, on a grassy area, are the letters "D-E" in large, white capital letters. Several other buildings can be seen in the distance, partially obscured by trees. The sky is overcast with gray clouds.</t>
  </si>
  <si>
    <t>www.dhs.edu</t>
  </si>
  <si>
    <t>A large, light-colored building with multiple arched windows and a steeply pitched roof dominates the frame. The building is labeled "DOMINICAN HOUSE OF STUDIES" and includes an address: “87 MICHIGAN AVENUE”. A flag is visible on a flagpole in front of the building. Trees are positioned to the left and right of the building, partially obscuring the lower portions of its facade. Below the building is a grassy lawn. The overall lighting suggests a slightly overcast day.</t>
  </si>
  <si>
    <t>A young man wearing a white clerical collar and glasses sits at a large, dark wooden desk in a library setting. He is looking down at a laptop on the desk, which has papers stacked beside it. Behind him are arched windows with bookshelves visible inside, and a green lamp stands to his right. The background is softly blurred, suggesting depth of field. The floor is covered in red carpeting.</t>
  </si>
  <si>
    <t>A man wearing a white hooded robe and glasses stands with his back to the viewer in a dimly lit room. He is facing a group of people seated around tables covered with papers. The room has large arched windows letting in light, and other individuals are partially visible in the background.</t>
  </si>
  <si>
    <t>Two men are seated at a table in a classroom setting. One man is wearing a gray and white checkered sweater over a red tie and is looking down at a document with his pen. The other man, dressed in a dark green sweater, is smiling and holding an open book. A water bottle sits on the table between them. In the background, another man is partially visible seated at another desk. Large windows are present behind the men, allowing natural light to illuminate the scene.</t>
  </si>
  <si>
    <t>Two men are seated at desks facing each other. One man wears glasses and a white robe-like garment, with his head turned slightly towards the right. He is writing on a sheet of paper with a pen. The second man is also wearing a white garment and has his back to the viewer. A window is visible in the background behind them, partially obscured by curtains. There’s a dark shadow across the bottom portion of the image.</t>
  </si>
  <si>
    <t>A person with their back to the viewer sits at a wooden table, focused on writing in a notebook. A mug and a pen are also visible on the table. Light streams through a window behind them, illuminating part of the scene and casting shadows. The room appears to be softly lit, with a muted color palette. A chair is partially visible to the right of the person.</t>
  </si>
  <si>
    <t>A woman with dark hair pulled back in a bun is sitting at a round wooden table. She’s wearing a dark turtleneck sweater and is looking down at an open book held in her hands. The pages are visible, showing text. A brown chair is partially visible to the left of the table. Behind the table, there's a glimpse of a white wall and what appears to be a printer or scanner on a small desk. Light comes from a window out of frame on the right side of the image, casting shadows across the scene.</t>
  </si>
  <si>
    <t>A large, light-colored statue of a man in classical robes stands prominently against a pale stone building. The statue is positioned on a short pedestal and appears to be gesturing upwards with one hand. Below the statue are several arched windows with dark frames. Behind the statue and windows is a portion of a larger building featuring gabled roofs and more arched windows, all set against a bright blue sky with a sun flare visible in the upper right corner. The foreground is mostly black.</t>
  </si>
  <si>
    <t>A blurred photograph depicts a person wearing a white robe and black shoes walking across a gray concrete floor. The floor is patterned with circular designs. The focus is on the lower legs and feet, slightly out of focus in the background are hints of other people and architectural elements like windows. The lighting appears to be dim and directional, casting shadows.</t>
  </si>
  <si>
    <t>A man in a black overcoat and white shirt with a dark tie is walking towards the camera. He has short brown hair and is smiling slightly. He’s carrying a black backpack on his left shoulder and holding a tablet in his right hand. Behind him, there's a potted plant to the left and a decorative gold-framed mirror and floral arrangement to the right. A dark gray wall forms the background.</t>
  </si>
  <si>
    <t>A group of men in white robes are walking in a line down a long hallway. The hallway is lit by overhead lighting and has marble flooring. The foreground shows the backs of several individuals wearing white shirts with sleeves rolled up, facing towards the end of the hall. A wooden door is visible on the left side of the frame. In the distance, more figures are seen walking in the same direction, disappearing into a doorway at the end of the hallway.</t>
  </si>
  <si>
    <t>A long hallway stretches into darkness. Rows of men in white robes are bowed forward, heads down, walking in a single line. The floor is tiled with light-colored stone. Along the walls are arched doorways and sconces holding light fixtures. A door is visible at the end of the hall, framed by a dark archway.</t>
  </si>
  <si>
    <t>A young man wearing glasses and a white clerical collar is reading from a black book while standing in front of stained-glass windows. The windows are arched and feature colorful light patterns. He has his hands open, as if gesturing or speaking. Behind him are dark wooden pews and architectural details with ornate carvings. The background is softly blurred, creating a shallow depth of field.</t>
  </si>
  <si>
    <t>A kneeling figure in a white robe and black hat stands facing away from the viewer in a dimly lit church interior. Behind the figure is an ornate silver lectern with intricate detailing. To the left, wooden pews are visible, and to the right, dark wooden pillars with decorative crosses. The background features stained glass windows and architectural details suggesting a historic building. A few candles are placed on a table near the lectern.</t>
  </si>
  <si>
    <t>A dimly lit interior space with a pale yellow wall. A crucifix depicting Jesus Christ on the cross is prominently displayed in the center. To the left and right of the crucifix are two candle stands holding lit candles. On the left, a statue of a saint is visible. Above the crucifix are ornate, dark-colored lanterns hanging from the ceiling. In the lower foreground, a small stone altar with a decorative plate sits on a white surface.</t>
  </si>
  <si>
    <t>A close-up shot focuses on a large, ornate golden medallion hanging on a wall filled with similar medallions. The central medallion is circular and features a red inner circle surrounded by intricate gold filigree and radiating sunbursts. Below it are several smaller, identical medallions attached to the wall. The background is dark, suggesting a dimly lit room or cabinet, and hints at more medallions in the distance.</t>
  </si>
  <si>
    <t>A priest in a dark purple robe and vestments holds aloft a golden chalice. He is raising his right hand as he does so. Behind him are two other men in white robes, one looking towards the priest with a slight smile and another reading a book. The background features ornate wooden paneling, burgundy draped curtains, and tall candlesticks. A dark, blurred area fills most of the frame.</t>
  </si>
  <si>
    <t>A dimly lit interior shot of a church with dark wood pews and flooring. Several men in white robes, likely priests or seminarians, are gathered around an altar. One man in a red robe is holding a chalice and appears to be handing it to another man who is kneeling. A wooden cross stands prominently on the altar. Behind them is a large mural depicting figures in religious attire. Light fixtures hang from the ceiling, casting spotlights on the scene. The overall atmosphere is solemn and reverent.</t>
  </si>
  <si>
    <t>00:00:01.81</t>
  </si>
  <si>
    <t>A man in a white clerical robe and glasses is kneeling with his head bowed low, holding a dark-colored book open in both hands. He appears to be praying or reading intently. Behind him are numerous lit candles arranged on a wooden shelf, casting a warm, golden glow across the scene. The background is dimly lit and slightly blurred.</t>
  </si>
  <si>
    <t>www.dickinson.edu</t>
  </si>
  <si>
    <t>A large, light-colored stone building dominates the frame, featuring multiple stories and arched windows. A white columned portico extends from the main entrance. The building is set against a blue sky with scattered clouds. In front of the building is a grassy lawn with several trees flanking the sides, including one tall tree on the right side of the image. People are visible walking along the lawn in the foreground.</t>
  </si>
  <si>
    <t>A stone building with multiple doors and windows dominates the background. Red umbrellas are positioned in front of several outdoor tables arranged along a low black railing. A group of students and adults are seated at the tables, some appearing to be engaged in conversation or reading. A sign that reads “COLLEGE MENTORS” is visible on the building’s facade. The foreground shows a gray asphalt surface.</t>
  </si>
  <si>
    <t>A woman with gray hair and wearing a blue jacket and pink floral skirt stands outdoors on a stone balcony, gesturing emphatically with her right hand. Several students are seated at tables below, engaged in conversation. Three red umbrellas stand to the left of the woman, providing shade. Behind her is a brick building with the words “East College Humanities” displayed above a doorway. Lush green foliage and trees fill the background.</t>
  </si>
  <si>
    <t>A group of young women are gathered around a table displaying several black and white photographs. One woman in glasses is pointing at one of the photos with her right hand. The other students are facing the display, some looking directly at it, others glancing towards the camera. Behind the table is a wall covered in colorful posters and handwritten notes. A small backpack sits on the floor near the table. The lighting appears to be coming from above, casting shadows across the scene.</t>
  </si>
  <si>
    <t>A group of four people are standing in shallow water. A woman wearing a gray t-shirt with “NCAA” on it is holding a fish and looking at a man who is pointing towards it. Another woman, dressed in black shorts and a black shirt, is also examining the fish. The man pointing is wearing a camouflage hat and a brown jacket. A young man in a gray t-shirt and shorts stands to his right. In the background, there are more people wading in the water, and a grassy bank rises behind them. The sky is bright blue with some clouds.</t>
  </si>
  <si>
    <t>Three young men are standing near a body of water under a bright blue sky. One man is holding a turtle in his hands, examining it closely. He wears a gray tank top and has dark hair. Another man, to his left, is wearing a black sleeveless shirt and appears to be looking at the turtle as well. A third man, on the right, is wearing a white t-shirt and is partially out of frame. In the background, there’s a shoreline with trees and foliage. The water reflects the sky.</t>
  </si>
  <si>
    <t>Two women are standing in front of a display case containing a terracotta sculpture. One woman is wearing a pink shirt and glasses and pointing at the sculpture. The other woman is wearing a light blue and white sweater and also points at the sculpture. A sign with text and an image is visible on the left side of the display case, indicating the artwork's name as "Elizabeth Catlett." The background is a dark purple wall.</t>
  </si>
  <si>
    <t>A young woman with dark hair pulled back in a ponytail and wearing a blue baseball cap and black tank top is preparing to administer an injection. She’s looking intently at her patient, who is partially visible on the left side of the frame, holding their arm out. The patient has glasses and is wearing a gray t-shirt. A young woman with blonde hair is standing behind them, holding a syringe and supplies in a wooden box. Behind the box is blurred greenery suggesting an outdoor setting.</t>
  </si>
  <si>
    <t>A grassy field slopes upward towards a large, weathered gray barn with a red roof and white trim. Several people are seated in folding chairs around a campfire at the bottom of the field. Some individuals are standing near the fire, while others are sitting on benches. A red barn is visible to the right of the gray barn. The sky above is a gradient of pink and purple hues, suggesting twilight or dusk. Trees line the background behind both barns.</t>
  </si>
  <si>
    <t>A group of young adults are gathered around a campfire at night. Several people are sitting in red Adirondack chairs facing the fire. A young man wearing a green shirt with “Barkley” on it is seated in front, partially obscured by others. Three women are seated in other Adirondack chairs, each holding a drink and engaged in conversation. Another person sits on a bench to the left of the group. The campfire has flames rising from within a wooden ring. Behind the group is a dark green lawn with trees visible in the background. Each individual wears a red lanyard with an ID badge.</t>
  </si>
  <si>
    <t>Several kayaks and canoes are moving across a calm body of water covered with white lily pads. People are seated in the boats, appearing to be paddling. A beach is visible on the opposite bank, lined with trees and people relaxing under umbrellas. The sky is bright blue with some clouds.</t>
  </si>
  <si>
    <t>Three young women are sitting around a large wooden table covered with a partially completed jigsaw puzzle. One woman is reaching across the table to place a piece into the puzzle. Another woman sits on the edge of a couch, smiling and looking at the puzzle. A third woman is seated on the floor near the couch, also smiling. Behind them is a brick wall, a red armchair, and a window with a blurred outdoor view. Several chairs are visible in the background.</t>
  </si>
  <si>
    <t>A person wearing a full beekeeping suit stands in front of two painted beehives. The hives are various colors and have graffiti-like artwork on them including the word "BEES!!!" written on one. A wooden fence runs along the background, with trees and greenery visible behind it. The ground is covered in grass.</t>
  </si>
  <si>
    <t>Two people wearing white bee suits are standing in a grassy field. Behind them are several beehives painted with colorful designs and the word "BEES!!!!" on one. One person is gesturing with their hand, while the other holds a small container. A wooden fence runs along the background of the image.</t>
  </si>
  <si>
    <t>DELETE THIS ROW</t>
  </si>
  <si>
    <t>Three people wearing white bee suits with black and yellow striped hoods are shown in an outdoor setting. One person is holding a wooden box filled with honeybees and appears to be examining it with a ruler. The other two individuals are also wearing protective gear and appear to be observing the activity. A small, clear container is visible in the hand of one of the people. Behind them is a blurred background of trees and a blue sky.</t>
  </si>
  <si>
    <t>A wide-angle shot of a football field under bright sunlight. The field is green with white yard lines and features a large “RP” logo in red on the end zone. A group of players in red jerseys are running across the field, with several spectators visible in the stands surrounding the perimeter. The stands are mostly filled with people wearing red clothing. Behind the stands is a tent structure and trees. In the distance, there’s a building and some greenery. The overall scene has a warm, golden light effect, suggesting it's late afternoon or early evening.</t>
  </si>
  <si>
    <t>A football game is in progress on a green field with a large red stripe running across it. Several players are engaged in a tackle; one player is lying on the ground near the sideline, wearing white and yellow pads, while others are attempting to bring him down. A player in a white uniform with a red helmet is positioned above him, extending his arm downwards. Other players in white uniforms surround the area, some reaching for the fallen player. In the background, there’s a crowd of spectators watching from the stands, and more football players on the field further away.</t>
  </si>
  <si>
    <t>A large crowd of students wearing red shirts with “Wilson College” printed on them are gathered at an outdoor stadium. Many are raising their arms in excitement and cheering. One student is prominently featured yelling, wearing a red jersey with the number seven on it. Several others are holding small red pom-poms. In the background, there’s a building with a brick facade and what appears to be a scoreboard or elevated structure. The sky is bright and slightly hazy.</t>
  </si>
  <si>
    <t>Four uniformed cadets stand in formation on a green football field. They are holding flags: an American flag and a school-branded flag with a stylized bear emblem. Behind them is a marching band performing, and in the background are trees and a blue sky. The field has red and white stripes painted onto it.</t>
  </si>
  <si>
    <t>Social responsibility, Intercollegiate athletics</t>
  </si>
  <si>
    <t>A volleyball game in progress with a player leaping upwards and reaching for the ball near the net. A female player is sprawled on the floor below, likely after a failed attempt to block. Another female player wearing number 5 is jumping and appears to be celebrating or reacting to the play. In the background, spectators are seated on wooden bleachers. A scoreboard displays “D” in red with “vs” and “D” again in smaller font. The overall lighting is bright, highlighting the action on the court.</t>
  </si>
  <si>
    <t>A large, red mascot with devil horns and a menacing expression stands next to a metal fence. Several students are gathered behind the fence, holding up their phones to take pictures or videos. They appear to be cheering and celebrating, some wearing sunglasses and hats in school colors (red and black). A bright floodlight illuminates the field beyond the fence, which is covered in green grass. In the background, there are several buildings and a few people walking on the sidelines.</t>
  </si>
  <si>
    <t>A young woman in a red and white soccer uniform is dribbling a soccer ball on a green grass field. She is running with her right leg extended forward, looking down at the ball. The field extends into the darkness behind her. A banner reading “DICKINSON” is visible along the back of the field.</t>
  </si>
  <si>
    <t>A soccer game in progress at night. A white soccer goal with netting is prominently featured in the foreground. A player in a maroon jersey is leaping towards the goal, attempting to kick the ball. Another player lies on the ground near the goalpost, possibly having been blocked or tackled. Several other players are positioned around the goal and field, some reaching for the ball. In the background, there's a crowd of spectators watching the game, silhouetted against the dark sky. A light pole is visible to the left side of the frame. The grass on the field appears green and well-maintained.</t>
  </si>
  <si>
    <t>00:00:08.26</t>
  </si>
  <si>
    <t>An aerial view showcases a large football field with “Dickinson Red Devils” written in red and white across the end zone. The track surrounding the field is red. A crowd of spectators sits along the stands on three sides of the field. To the left, a tennis court is visible. Beyond the stadium, there’s a residential area with houses and trees, followed by rolling hills and mountains in the distance under a cloudy sky.</t>
  </si>
  <si>
    <t>www.dmacc.edu</t>
  </si>
  <si>
    <t>A large wind turbine stands in the foreground of a grassy field. Behind it is a campus with several buildings including a library and administrative offices. The buildings are surrounded by trees and parking lots. A blue sky fills most of the frame, with a slight darkening effect at the top edge of the image.</t>
  </si>
  <si>
    <t>A man with gray hair and glasses wearing a gray polo shirt and dark jeans is shown working on an electrical panel. He’s wearing blue work gloves and pointing towards the panel while looking at a young student who is wearing a white t-shirt, black shorts, and safety glasses. The electrical panel is large and silver, with numerous wires and circuit breakers visible. Behind them is a wooden wall with pipes running along it. A blue pipe is partially visible in the upper right corner of the image.</t>
  </si>
  <si>
    <t>A woman in a blue suit is standing and pointing at a laptop displaying a medical chart. Behind her are four young women wearing purple shirts with “DMACC” printed on them, and one wearing a pink shirt with “BEARS” on it. They are gathered around a hospital bed in what appears to be a clinical setting, with white curtains and medical equipment visible in the background. A nurse is standing slightly out of frame to the right.</t>
  </si>
  <si>
    <t>A group of young men and one woman are standing on a blue bleacher platform in a gymnasium. They are all facing forward with their hands raised in applause. Behind them is a wall covered in blue banners displaying images of bears and graduation years, along with school logos. A large bear graphic is prominently featured near the left side of the wall. To the left of the group is a dark doorway with a small security camera visible. A laptop sits on a table to the left of the bleachers. The lighting appears dim, casting shadows across the scene.</t>
  </si>
  <si>
    <t>Two chefs in white chef hats and coats are working at a stainless steel counter. They are wearing white gloves and focused on plating food on white plates. There are various cooking utensils and containers visible along the counter, including jars of spices, squeeze bottles with sauces, and a small tray holding fresh herbs. A stainless steel sink is located beneath the counter, partially filled with water. The background is dark and appears to be a professional kitchen setting.</t>
  </si>
  <si>
    <t>A group of approximately ten young people are gathered in a circle on a dark-colored wooden basketball court. They appear to be engaged in some sort of activity, with several individuals shouting or expressing excitement. The floor is marked with a large "DMAC" logo in white lettering. Some students are wearing t-shirts with the DMAC logo and the word “BEAT” printed on them.  The lighting is dim, casting shadows and highlighting faces.</t>
  </si>
  <si>
    <t>A large building with “DMACC” in blue letters dominates the frame. Below the lettering are smaller text panels reading "Aquatics &amp; Wellness" and "Student Center." The building has a modern, glass facade. Two students are seated on a bench in front of the entrance, engaged in conversation. Several other students walk by in the background. A planter box with white flowers sits to the left of the entrance. The ground is paved with gray concrete blocks.</t>
  </si>
  <si>
    <t>A large digital display shows a detailed X-ray image of a human torso with highlighted bones and organs. Four people are gathered around the screen: a Black man in a gray DMAC sweatshirt, a woman wearing a blue uniform and glasses, a young Asian woman in a blue shirt, and a young boy in a blue shirt also wearing a DMAC t-shirt. The boy is pointing at the X-ray image with his finger. A black trash bin is visible to the right of the screen, and a small electrical panel is on the wall behind them. The floor is covered in a gray carpet.</t>
  </si>
  <si>
    <t>Four young men stand outdoors in blue graduation gowns and caps with gold tassels. They are smiling broadly and appear to be celebrating. One man is jumping up and down while holding a silver-colored book, which appears to be a diploma or certificate. Another man has his arm around the shoulder of the man on the right. The background shows a modern building with large windows and some greenery, suggesting an outdoor campus setting.</t>
  </si>
  <si>
    <t>Two students are focused intently at microscopes. One student, wearing a dark blue lab coat with “DMACC” printed on a badge, is looking through her microscope and holding the eyepiece closer to her eye. The other student, in a similar dark blue lab coat, is also looking through his microscope. Both are seated at a white table with the microscopes positioned before them. Behind them is a wall with curtains and a framed photograph of a family. A small digital display screen shows a picture of a couple.</t>
  </si>
  <si>
    <t>A wide shot of a modern building with “DMACC Student Services” prominently displayed in large blue letters on its facade. Three students are walking up the steps of the building; one is wearing a DMACC t-shirt and carrying a purse, another is wearing a blue shirt and carrying a black bag, and the third is wearing a dark gray jacket and carrying a backpack. The background is blurred, suggesting movement.</t>
  </si>
  <si>
    <t>www.dom.edu</t>
  </si>
  <si>
    <t>A wide-angle shot of a large brick university campus under a blue sky with scattered clouds. The buildings are multi-story and have gabled roofs. Lush green trees cover much of the landscape, transitioning into vibrant autumn colors – yellows, oranges, and reds. A large athletic field is visible in the foreground, bordered by more trees. In the distance, a cityscape can be seen faintly through the trees.</t>
  </si>
  <si>
    <t>A group of three students are walking through an arched stone hallway in front of a large, light-colored building. The building has multiple stories and prominent gables. Sunlight streams brightly through the archway, creating a strong lens flare effect. Green foliage hangs from the sides of the archway. The ground is paved with gray stones. The students are wearing casual clothing and carrying backpacks or bags.</t>
  </si>
  <si>
    <t>A wide-angle shot of a large, brightly lit atrium in a university building. Numerous people are gathered throughout the space, examining posters displayed on stands and tables. Many individuals are standing and talking, while others are seated around small round tables with chairs. Several poster boards displaying research projects are visible, arranged in clusters. There is a large window wall providing natural light, with potted plants along the interior ledge. A table with the university logo is located towards the right of the frame. The floor is polished concrete and there are red tape lines marking pathways through the crowd.</t>
  </si>
  <si>
    <t>Student life, "Research, Laboratory"</t>
  </si>
  <si>
    <t>A brightly lit classroom space with several sewing machines lined up along one wall. A large black and white poster hangs on another wall featuring a stylized eye graphic and text related to fashion. In the foreground, a student wearing a yellow shirt and number 28 is seated at a long white table examining a pink garment laid out on a piece of cardboard. An instructor in a white shirt and maroon pants is assisting the student by pointing at the garment. Other students are visible in the background working at various workstations. The ceiling has exposed pipes and fluorescent lighting.</t>
  </si>
  <si>
    <t>A group of seven people are seated around a large, dark wood table in a room with tall windows providing bright light. A floral arrangement sits on the table alongside several water bottles and a tablet. One person is holding a book open. The background includes a plush, beige sofa, a painting depicting a religious figure (likely Mary), and potted plants near a window. To the left of the frame stands a statue of a man in robes.</t>
  </si>
  <si>
    <t>A group of seven people are seated around a dark wooden table in a warmly lit room. One man is speaking into a microphone positioned on the table, gesturing with his hands. Several women and one person with dark hair are listening attentively. There’s a floral arrangement on the table, along with water bottles and a phone. A large, comfortable sofa sits against a wall with several windows providing natural light. Artwork including a religious icon and a painting of Mary adorn the walls. A crescent moon symbol is visible on a small table to the right. Plants are present in planters near the windows.</t>
  </si>
  <si>
    <t>A group of five people are gathered around a large touchscreen display showing a detailed, illuminated 3D model of a human skeleton and associated muscles in shades of purple and pink. A man in a white lab coat is pointing at the screen, while four other individuals – wearing sweaters and jeans – are looking at the image with varying degrees of interest. The background includes a whiteboard and a dark wall. Below the display is a small, silver control panel labeled "A...".</t>
  </si>
  <si>
    <t>A large spiral staircase dominates the center of the image, ascending upwards towards a high ceiling. The staircase is flanked by bookshelves filled with books on either side. Several students are pictured walking up and down the stairs. Above the staircase, a series of international flags hang from the ceiling, creating a colorful backdrop. A man in a dark suit stands near the top of the staircase. Natural light streams through large windows, illuminating the space. The floor is covered with gray carpeting.</t>
  </si>
  <si>
    <t>A woman in a black suit and blazer shakes hands with another young woman wearing a light-colored blouse. A table covered with a dark blue tablecloth is set up behind them, displaying brochures and promotional materials. Several other people are standing nearby, some holding cups or plates, and looking towards the women involved in the handshake. In the background, there's a staircase leading upwards, and a wall with text that reads "INSINUATA."</t>
  </si>
  <si>
    <t>A woman in a dark suit and blazer shakes hands with another young woman wearing a light-colored sweater. Several other people are visible in the background, including women standing near tables covered with papers and laptops. A table is set up with brochures and flyers. There's a staircase behind them, and signage reading "SININARA" can be seen on a wall. The scene appears to be an event or career fair taking place indoors.</t>
  </si>
  <si>
    <t>A bright blue sky fills most of the frame. In the foreground is a modern, red and white building with the Dominican University logo prominently displayed on its side. Below the building are streets lined with houses and smaller buildings. To the left, a tall church steeple rises above the surrounding rooftops. In the distance, a sprawling cityscape of Chicago’s skyline is visible, partially obscured by haze. A few cars are parked along the street.</t>
  </si>
  <si>
    <t>A woman in a black blazer and dark pants stands at a rolling cart near a classroom table with several students seated around it. The students are wearing various colored tops and have water bottles on their tables. Behind the woman is a large wall mural featuring the words “Two Campuses. Una Comunidad.” in Spanish, overlaid with a textured blue background and what appears to be a red emblem or symbol. The room has a slightly dim lighting effect, casting shadows across the scene.</t>
  </si>
  <si>
    <t>A group of young adults are seated around a circular table in a classroom setting. A woman is standing at the head of the table, gesturing with her hands while looking towards the screen. The screen displays a blue Windows desktop background with icons and a taskbar. Several students are facing away from the camera, their backs visible. Some have notebooks or papers on the tables. There’s a Starbucks cup on one of the tables. A white wall is behind the table, and a window can be seen in the distance.</t>
  </si>
  <si>
    <t>A wide shot depicts a stone building with multiple arched windows and steeply pitched gray roofs. A covered walkway lined with ivy runs along the front of the building. Several people in graduation gowns are walking on the walkway, some standing and chatting. Below the walkway is a well-maintained lawn area with a podium or stage set up. The sky is overcast and dark.</t>
  </si>
  <si>
    <t>A group of young adults, mostly students, are gathered in an arched doorway, raising their arms and cheering with excitement. Several individuals have their hands raised high above their heads, some shouting or laughing. One student is prominently featured at the front, wearing a patterned hat and carrying a blue backpack. Other students are visible behind her, wearing gray t-shirts and backpacks. The background shows a dark hallway with large windows and architectural details, including columns and what appears to be a sign reading “Exit.” Some individuals have lanyards around their necks, suggesting they may be campus staff or visitors.</t>
  </si>
  <si>
    <t>The image depicts a brightly decorated hall with students engaged in a festive activity. The floor is black and white checkered tile. Several people are dancing and moving around, some holding plates of food. There's a table covered with colorful Mexican-style blankets and decorations. A large banner featuring a religious figure hangs on the wall. Other students stand near the edges of the hall, observing or participating in the event. The lighting is warm and appears to be coming from overhead fixtures and natural light streaming through windows.</t>
  </si>
  <si>
    <t>A volleyball game is in progress on a hardwood court under bright lights. Several players are positioned near the net, wearing uniforms with yellow and gold accents. A large crowd fills the bleachers behind the court, mostly dressed in yellow. There are two referees standing on either side of the court. Above the court is a scoreboard displaying numbers and letters. The walls of the gymnasium are light blue and gray, with signage for “CORY.”</t>
  </si>
  <si>
    <t>A red carpet extends into the darkness. Two graduates in black gowns and mortarboards stand on the stage. One graduate is raising her hand in a celebratory gesture. Another graduate is receiving a diploma from an individual in a dark robe with blue trim, who appears to be presenting it. A floral arrangement sits on a table behind them. Blue spotlights illuminate the scene.</t>
  </si>
  <si>
    <t>A wide-angle shot captures an outdoor campus scene under a bright blue sky. A large green lawn is filled with people gathered around tables and tents. Several food trucks are visible, indicated by their colorful canopies.  There are trees scattered throughout the lawn. In the background, several buildings of varying architectural styles – including a gothic style building with pointed arches and stone detailing – are present. A pathway curves through the grass leading towards the buildings. People are seated on benches and blankets across the lawn.</t>
  </si>
  <si>
    <t>www.drake.edu</t>
  </si>
  <si>
    <t>The image depicts the entrance to Drake University. A large sign reading “DRAKE UNIVERSITY” is prominently displayed on a light-colored stone wall. Lush greenery, including bushes and flowers in shades of pink and yellow, surrounds the base of the wall. Sunlight streams through trees in the background, creating a bright glare. To the left of the sign is a building with windows. A concrete walkway extends into the frame, leading towards the university entrance.</t>
  </si>
  <si>
    <t>00:00:00.76</t>
  </si>
  <si>
    <t>A young man in a backpack and athletic shoes is riding a bicycle across a paved path. He’s wearing a dark t-shirt and shorts. Behind him are several other people walking on the grass, some with backpacks. In the background, there's a brick building, bare trees, and a bright blue sky with sunlight shining through. The path has colorful painted designs along its edges.</t>
  </si>
  <si>
    <t>A wide-angle shot captures an aerial view of a large, white arch bridge spanning a river. The river is turbulent with whitewater rapids. In the background, a city skyline rises, featuring several tall buildings and a prominent curved skyscraper. A smaller bridge is visible to the left of the main arch. Above the cityscape are scattered clouds in a blue sky. A pedestrian walkway runs along the base of the arch bridge.</t>
  </si>
  <si>
    <t>An aerial shot depicts a large crowd of people gathered around a building, likely a university campus building. The crowd is densely packed and appears to be moving in one direction. Several police vehicles are present, positioned along the street with officers interacting with individuals within the crowd. A brick building dominates the left side of the frame, with multiple entrances visible. A road runs through the center of the image, with several cars parked alongside it. The overall lighting suggests either early morning or late afternoon, casting a warm glow on the scene.</t>
  </si>
  <si>
    <t>00:00:00.51</t>
  </si>
  <si>
    <t>A large crowd fills stadium seating in an outdoor ballpark. The seats are mostly blue and red, with many people visible. A scoreboard displays “BALL STRIKE OUT” along with numbers. Above the scoreboard is a banner with a logo. In the foreground, some individuals wearing hats and shirts are walking towards the camera. There’s a metal railing on the left side of the image. The background includes stadium structures and what appears to be a blue sky.</t>
  </si>
  <si>
    <t>A softball game in progress. A player in a blue and white uniform is sliding into second base. Behind her, another player in a red uniform is standing near the baseline. Several men are visible on the sidelines, including one wearing a black shirt and dark pants, and another holding a camera. A Rawlings banner is displayed on the left side of the field. The background includes trees, a fence, and utility poles.</t>
  </si>
  <si>
    <t>A female baseball player in a blue uniform with white trim and a white bow in her hair is leaping into the air with both arms extended outward, celebrating a hit. Behind her, other players are visible on a baseball field, including one crouching at home plate wearing a blue uniform and helmet. A crowd of people stands behind the dugout, some wearing blue jackets. In the background, there's a chain-link fence, trees, and a light pole.</t>
  </si>
  <si>
    <t>00:00:01.01</t>
  </si>
  <si>
    <t>A football player in a blue helmet and jersey with the number 32 and “DRAKE” on it is centered in the frame. He’s wearing Adidas shoes and has the number 97 on his shoulder pads. A referee with a black and white striped shirt stands to the left of him, partially obscured by a person in a red jacket. Behind them are rows of spectators in various clothing colors, including red jackets and a dark hooded sweatshirt. The background is a reddish-brown stadium seating area.</t>
  </si>
  <si>
    <t>A large, circular inflatable structure with a blue inner lining and silver metal bars is prominently featured in the center of the frame. The structure has wheels on its base and appears to be elevated slightly off the ground. A person is inside the structure, appearing to be jumping or moving within it. Outside the structure are several people standing on a grassy lawn, some wearing athletic clothing. Trees and buildings can be seen in the background under a bright, hazy sky with sunlight streaming through.</t>
  </si>
  <si>
    <t>A band performs on an outdoor stage against a bright blue sky. The foreground features a man with long red hair playing a red electric guitar and holding a microphone. He is wearing a white t-shirt and light blue jeans. To his right is another man with curly brown hair, also wearing a white t-shirt and jeans, holding a microphone. Behind them are other band members: a drummer, a bassist, and a keyboardist, all in casual clothing. Stage lighting equipment is visible above the stage. The background is mostly dark, suggesting an outdoor setting.</t>
  </si>
  <si>
    <t>00:00:01.76</t>
  </si>
  <si>
    <t>A large crowd of people are gathered outdoors, facing a building with multiple stories and windows. Many individuals are raising their hands in the air, some pointing upwards. A man wearing a white headband and sunglasses is visible near the front of the crowd. The background includes trees and a clear blue sky. There appears to be a stage or elevated area out of frame on the right side of the image.</t>
  </si>
  <si>
    <t>A dimly lit room with a large group of musicians performing. Several people are seated at chairs facing forward, playing instruments including violins, a flute, and a bassoon. A conductor stands in the center, holding a music stand. The back row is filled with more students playing string instruments. There's a piano on the right side of the frame. A black curtain hangs along the back wall. A light fixture is visible in the upper-right corner.</t>
  </si>
  <si>
    <t>A group of actors are performing onstage in a theatrical production. The stage is dark, with a simple black backdrop. Several performers are dressed in colorful, vintage-inspired clothing – including dresses with floral patterns and suits with vests. One actor, center front, wears a green vest over a white shirt and tie, and has a serious expression on his face. Other actors are positioned around him, some gesturing or reaching out. A woman to the left is wearing a light blue dress with a floral pattern. Another actress in the middle-right is wearing a pink dress. The lighting focuses primarily on the central actor and those immediately surrounding him.</t>
  </si>
  <si>
    <t>A man with purple hair and fair skin sits in a chair against a dark background. He is wearing a gray plaid blazer over a blue shirt. A microphone is positioned near his mouth. His right hand is raised, pointing upwards with his index finger. There’s a small tattoo visible on his left wrist. The lighting appears to be focused primarily on the man and the immediate area around him.</t>
  </si>
  <si>
    <t>00:00:00.39</t>
  </si>
  <si>
    <t>Five young women are smiling and laughing, covered in colorful paint splatters from head to toe. They are wearing sunglasses and various hats or head coverings also adorned with paint. The background shows a brick building, trees, and a cloudy sky. A grassy area is visible in the distance.</t>
  </si>
  <si>
    <t>A large building facade displays a banner with the words "ROAD TO 2020 STARTS HERE" in bold, blue letters against a dark background. The Drake University logo is visible on either side of the main text. Below the banner are two large windows displaying stylized red and white designs resembling arrows pointing upwards. Above the windows is the Drake University logo again. A cloudy blue sky fills the upper portion of the image.</t>
  </si>
  <si>
    <t>A large crowd of people, mostly Black adults and students, are gathered in a crosswalk area. Many individuals are pushing and shoving each other, with some appearing to be actively engaged in physical contact. Several people are holding signs or banners, though their text is not clearly visible. The sky is bright blue with no clouds. A few trees are visible in the background along a road.</t>
  </si>
  <si>
    <t>A large basketball arena filled with cheering fans wearing blue t-shirts and waving signs. A banner reads “The Dog Pound” and features a photograph of a man in a Wisconsin Badger uniform. A large, plush Mickey Mouse head is perched on a seat near the center of the frame. Several female students are visible in the background, also wearing blue shirts with "Lake Basketball" printed on them. Above the crowd, there’s a large video scoreboard displaying game information and advertisements for CBS Sports Network. An American flag hangs from the rafters.</t>
  </si>
  <si>
    <t>A basketball court is filled with players in action. A player in blue and orange is jumping towards a basketball hoop, which has a large “State Farm” logo on it. Several other players are surrounding him, some reaching out to block or defend. The crowd behind them is densely packed and dark. There’s a scoreboard visible at the bottom of the frame with the words "REDDIENTS. BETTER." above it. A banner reading “NC” is partially visible in the background.</t>
  </si>
  <si>
    <t>A person wearing dark clothing and carrying a backpack is skateboarding across a paved walkway in front of a brick building. The walkway is covered with fallen leaves. Trees with autumn foliage line the sides of the walkway, and benches are visible to the left. A small flower bed sits on the right side of the walkway. The sky appears overcast and gray.</t>
  </si>
  <si>
    <t>A dark, silhouetted structure with a complex geometric design dominates the foreground, outlined by bright blue lights. The structure appears to be an archway or bridge. A person is riding a bicycle beneath this structure, their figure also silhouetted against the sky. Above the structure, there’s a vibrant sunset with streaks of orange and purple clouds. The overall scene has a slightly surreal or dreamlike quality due to the lighting and perspective.</t>
  </si>
  <si>
    <t>00:00:01.09</t>
  </si>
  <si>
    <t>A volleyball game in progress with several players on the court. A player wearing a blue uniform and number six is spiking the ball over the net. Other players are positioned around the net, some reaching up to block. In the background, there’s a large crowd seated in red stadium seats. Several people stand near the baseline, including one holding a sign with “NVC” on it. The Iowa State University logo is prominently displayed on the bleachers and signage throughout the venue.</t>
  </si>
  <si>
    <t>A group of male runners are sprinting down a blue track at night. The runner in the foreground is wearing an orange shirt with the number "821" on it and appears to be leading the pack. Several other runners are visible behind him, all in various athletic attire. A crowd of spectators is seated along the stands in the background, partially obscured by darkness. There are banners and signage along the track, including one that reads “Presented By.” The stadium has a tiered seating area with lighting illuminating the track and surrounding areas.</t>
  </si>
  <si>
    <t>A man in a purple shirt and shorts is running ahead of another runner wearing white. Both runners are mid-stride on a track with blue lines. Behind them is a large crowd of spectators wearing various colors, many holding phones up to record. There are banners displaying logos for "Hulbee," "Drake's," and "Kraft." A scoreboard is visible in the background, partially obscured by the crowd.</t>
  </si>
  <si>
    <t>A large group of students are covered in paint, mostly shades of blue and green, standing closely together outdoors. Many wear hats and some have splashes of paint on their faces. A young woman is holding a bucket of paint and appears to be handing it to another student. Behind the crowd is a building with a red roof and streetlights. The sky is bright blue with a few clouds.</t>
  </si>
  <si>
    <t>A young woman with blonde hair and wearing a light blue t-shirt and a gray baseball cap is smiling broadly at the camera. She has colorful paint splattered on her face and arms. Behind her, a large crowd of people are covered in pink and white paint, standing on a grassy lawn. In the background, there’s a brick building with windows and a tree with bare branches under a bright blue sky. Several buckets filled with more paint are scattered around the area.</t>
  </si>
  <si>
    <t>An aerial shot shows a winding pathway painted with colorful designs and lettering that reads "Together." The path is bordered by trees and grassy areas. To the right of the pathway is a building with a gray roof, surrounded by a walkway. A small area of pavement is visible in the lower left corner, leading towards another building. The sky is overcast and dark.</t>
  </si>
  <si>
    <t>A wide-angle nighttime cityscape dominates the frame. A tall skyscraper with a distinctive stepped design is prominently featured in the background, illuminated by lights. Below it, several lower buildings and a parking garage are visible. A street stretches horizontally through the foreground, lined with parked cars and illuminated streetlights. Trees and green spaces flank both sides of the road. The sky is dark, suggesting nighttime, and there's a slight glow emanating from some of the buildings.</t>
  </si>
  <si>
    <t>An aerial view of a college campus on a cloudy day. Several brick buildings are spread across a large green lawn, connected by winding paths. A central building with a prominent steeple and clock tower dominates the center of the image. Smaller, rectangular buildings are located to the left and right of the main structure. Trees are scattered throughout the landscape, and in the distance, there is a glimpse of what appears to be a town or city skyline partially obscured by fog.</t>
  </si>
  <si>
    <t>www.drakestate.edu</t>
  </si>
  <si>
    <t>A brick building with a dark gray roof and signage reads “DRAKE STATE COMMUNITY &amp; TECHNICAL COLLEGE.” Below the sign is a large blue banner displaying a shield logo featuring a gold "D" in the center. The sky behind the building is filled with dramatic, golden clouds during sunset. In the distance, there are hills and a few cars visible.</t>
  </si>
  <si>
    <t>A man with a beard and a baseball cap is operating a large gray milling machine. He wears a gray work shirt and dark pants. Behind him is a white board covered in handwritten notes and diagrams, along with a wall made of light-colored bricks. To his right are additional machinery and tools on a workbench. A black object (possibly a camera or microphone) is visible in the foreground, slightly out of focus. The lighting is dim, casting shadows across the scene.</t>
  </si>
  <si>
    <t>A man wearing a gray shirt and a watch is operating a complex machine with red components. He’s holding a red cutting tool and appears to be adjusting something within the machine's mechanism. The machine has numerous tubes, wires, and metal parts visible. A dark background surrounds the scene, focusing attention on the man and the equipment.</t>
  </si>
  <si>
    <t>Two men are shown in a dimly lit workshop space. Both wear welding helmets and safety glasses. One man is positioned near a large metal structure with visible welds and rust. He’s holding a tool, possibly a hammer or punch, and appears to be working on the structure. The other man stands slightly behind him, also wearing a helmet and looking towards the same object. A window is partially visible in the background, suggesting an industrial setting.</t>
  </si>
  <si>
    <t>A man wearing a white welding helmet and safety glasses is operating a bench grinder. Sparks are flying from a dark metal plate he’s grinding. He's wearing a light green shirt and yellow work gloves. Behind him, through a window, there’s a blurred view of vehicles parked outside, including what appears to be a pickup truck and a van, along with trees and buildings in the background. The scene is dimly lit, with the focus primarily on the man and the grinding process.</t>
  </si>
  <si>
    <t>A man and a woman are standing at a workbench in a brightly lit room. The woman is wearing a striped shirt and has her hair braided. She’s gesturing with her hand towards something on the bench, while the man beside her looks on attentively. A sewing machine is visible on the workbench along with tools and other equipment. Above the workbench is a long fluorescent light fixture and a bulletin board displaying documents. The wall behind them is painted blue.</t>
  </si>
  <si>
    <t>A young Black woman with braided hair and glasses is wearing a white lab coat and a blue lanyard around her neck. She’s leaning over a complex piece of laboratory equipment – a large, white machine with a clear plastic enclosure on top. Her hand is resting on a control panel, and she appears to be focused on something displayed on a small screen attached to the machine. A man's shoulder and part of his back are visible in the blurred background behind her, suggesting he’s nearby. The lighting is bright, highlighting the equipment and the woman’s face.</t>
  </si>
  <si>
    <t>A group of approximately twelve students and faculty members are posed in front of an ornate staircase within a light-colored building. The individuals are dressed in various attire including scrubs, casual clothing, and a blue suit. Several wear uniforms with the institution’s logo visible on their shirts. A young man stands at the top of the stairs holding a small object. There is a table with brochures to the left of the group, and glimpses of other rooms can be seen through doorways in the background. The lighting appears to be artificial and bright.</t>
  </si>
  <si>
    <t>Management, "University environment, Campus aesthetics"</t>
  </si>
  <si>
    <t>An aerial shot shows a brick building with a prominent central tower and arched entryway, surrounded by other smaller buildings. The campus is nestled within a green landscape of trees and rolling hills under a dusky, orange sky suggesting either sunrise or sunset. A road runs through the center of the image, with several cars visible. Parking lots are located adjacent to the buildings. Power lines stretch across the horizon.</t>
  </si>
  <si>
    <t>A dark blue shield-shaped logo with a stylized "D" in the center is positioned above the words “DRAKE STATE” in white capital letters. Below that is the text “COMMUNITY &amp; TECHNICAL COLLEGE” in smaller, gray font. At the bottom of the image, centered and in a lighter gray, are the words “Apply now at drakestate.edu.” The background is a solid white color.</t>
  </si>
  <si>
    <t>www.drexel.edu</t>
  </si>
  <si>
    <t>A wide-angle aerial shot depicts a cityscape at dusk. Dominating the frame is a large, beige building with “Drexel” prominently displayed in its upper windows. The building has a multi-tiered roofline and appears to be an apartment complex or mixed-use structure. To the left of the Drexel building are several other buildings including a modern white structure with angled walls and a red brick building with a flat roof. In the background, there’s a dense collection of mid-rise buildings and skyscrapers stretching into the distance, partially obscured by trees. A highway runs along the bottom edge of the frame. The sky is a gradient of orange and purple hues indicating sunset or sunrise.</t>
  </si>
  <si>
    <t>Two students are walking side-by-side on a paved walkway. One student is wearing a gray t-shirt and has a large backpack. The other student is wearing jeans and carrying a cup in their hand. Behind them, there are several trees with green leaves, a building with multiple windows, and benches along the sidewalk. A few people can be seen sitting on the benches in the background.</t>
  </si>
  <si>
    <t>The image depicts the entrance to Norman Center at a university. The building is primarily glass and wood with large windows extending across its facade. Above the entrance, in large white letters, are the words “NORMAN CENTER.” A wooden overhang covers the entrance doors. Several people, mostly students, are walking towards the entrance. To the left of the building is a tree trunk. The background is blurred, suggesting an outdoor setting with greenery and other buildings.</t>
  </si>
  <si>
    <t>A young woman with reddish-brown hair sits on a wooden bench outdoors. She is wearing a dark blue jacket and has her legs crossed, resting her feet on a tan bag. A laptop rests on her lap. Behind her are several other students sitting on benches in the background, some using laptops as well. In the distance, there’s a building with large windows, trees, and what appears to be a fountain or water feature. The lighting is soft and diffused, suggesting an overcast day.</t>
  </si>
  <si>
    <t>A person’s back is facing the camera, wearing a dark shirt and glasses, seated at a computer in a dimly lit room. Multiple large screens display stock market tickers showing fluctuating prices for companies like Walgreens Boots Alliance, Walmart (WBA), Apple (AAPL), Adobe (ADBE) and Verizon (VRTX). The screens are positioned behind a glass window overlooking an exterior hallway with doors and signage including “EXIT”. A ceiling with recessed lighting is visible above the windows.</t>
  </si>
  <si>
    <t>The image shows three students working at computers in a dimly lit room. A young Black woman with glasses is focused intently on her screen, her hand hovering over the keyboard. To her left, another student wearing a blue shirt and looking towards the screen. On the right side of the frame, a person with dark hair and a dark jacket is actively using a tablet displaying a spreadsheet filled with data, including columns labeled "Customer ID," "Jan," "Feb," etc., and rows containing numerical values. A blue line graph is visible on the laptop screen in the background. The overall setting appears to be a computer lab or study area within a university building.</t>
  </si>
  <si>
    <t>A large crowd of people sits in chairs facing a runway stage. On the runway, two models are walking; one wears a vibrant multicolored dress and the other an orange tulle gown. Above them is a high ceiling with exposed metal beams, industrial lighting fixtures, and large windows. A banner reading “Fashion Show” is visible on the stage backdrop.</t>
  </si>
  <si>
    <t>The image is split into two distinct scenes. On the left, a model wearing a light gray jacket with ruffled sleeves and matching pants stands in an outdoor setting. Behind her is a brick building with industrial elements, including a large lantern-style fixture and exposed beams. A blue bag sits on the floor near her feet.
 On the right, another model walks down a runway, showcasing a long, flowing gown covered in intricate patterns of red, orange, and brown. The dress has a low back and is paired with strappy heels. In the background, a crowd of people are seated watching the fashion show, and spotlights illuminate the stage.</t>
  </si>
  <si>
    <t>A white robot with blue eyes and articulated hands is holding a tablet displaying a dark screen. The robot is positioned in front of a person wearing a black EEG headpiece with numerous sensors. Behind the person, there's a white wall with what appears to be a whiteboard or projection surface. A light switch is visible on the right side of the frame. The floor is a dark gray and the lighting is somewhat dim.</t>
  </si>
  <si>
    <t>The image is divided into three panels. The left panel shows a close-up view of a white robot’s speaker grill, with a slight blur indicating movement. The center panel depicts a white robot extending its hand towards a computer screen displaying a dark blue interface. The right panel features the full robot, facing forward, with a friendly expression and holding a tablet displaying a blank white screen. All three panels are set against a plain white wall.</t>
  </si>
  <si>
    <t>The image is split into two panels. The top panel shows a group of approximately eight people in a dance studio. They are dressed in casual clothing – t-shirts, leggings, and shorts – and appear to be engaged in a contemporary or modern dance class. Some individuals are in mid-movement, while others are holding poses. A wooden wall with dark wood panels is visible behind them. The bottom panel shows a smaller group of four dancers performing a more fluid, dynamic movement sequence. They wear pink and blue costumes and are moving across a stage with a white backdrop.</t>
  </si>
  <si>
    <t>A large group of young adults in formal black attire are playing violins onstage. They are positioned closely together and appear to be performing in a concert setting. Sheet music is visible on stands in front of them. A few individuals are partially visible in the foreground, including one woman with long blonde hair. The background is dark, featuring architectural details like a doorway and what appears to be a painting or artwork on the wall.</t>
  </si>
  <si>
    <t>A dark blue banner with gold lettering reads “Drexel Supports Our Veterans” and “Our Veterans”. The banner is adorned with white stars. To the right of the banner is a photograph of a group of uniformed soldiers in formation, standing at attention while holding American flags. They are wearing black uniforms and have their rifles held at the ready. Behind them are windows with curtains visible.</t>
  </si>
  <si>
    <t>A woman in a dark green military uniform stands behind a podium with the Drexel University logo on it. She is wearing a bun and has her head tilted downward as she speaks into a black microphone. A small American flag pin is visible on her left breast pocket. The background is a plain light gray wall, and a wooden trim runs along the bottom of the frame.</t>
  </si>
  <si>
    <t>A man wearing a dark blue surgical scrub top with a logo on it is standing in a hallway. He has a black face mask and a navy blue baseball cap with a gold logo on it. A lanyard hangs around his neck. The background shows white walls, a red square graphic, and a light fixture.</t>
  </si>
  <si>
    <t>A group of healthcare professionals in scrubs are gathered around a patient lying on a hospital bed. The patient is covered with a white sheet, and their arm is secured with a bandage. Several individuals are actively assisting, including one person administering chest compressions, another holding an oxygen mask, and others monitoring vital signs with devices. All the medical staff are wearing blue surgical masks and gloves. The background appears to be a hospital room with medical equipment visible.</t>
  </si>
  <si>
    <t>A man in a light blue shirt with his sleeves rolled up stands beside a large digital display. The display shows a three-dimensional rendering of a human torso and head, highlighting internal organs like the heart and lungs. A blue laser line is projected onto the image, pointing to specific areas. Below the display, another man is shown bending over, reaching towards the screen with his hand, as if interacting with the projection or the display itself. The background appears to be a brightly lit room with white walls.</t>
  </si>
  <si>
    <t>A man with dark hair and a blue shirt is shown working at a lab bench. He has his left hand resting on a table, with his palm facing upwards and connected to a device that appears to be measuring physiological data. A second hand, partially visible, rests on the table beside it. The device consists of a small box with clear compartments containing liquid, along with wires and a monitor displaying a graph or chart. Behind the man is a stainless steel workbench with various lab equipment, including bottles and tubing. The lighting in the scene is dim, creating a dark background.</t>
  </si>
  <si>
    <t>Two men are shown in close-up shots within a dimly lit laboratory setting. One man, wearing glasses and a blue plaid shirt, is looking down at a circuit board with wires connected to it, his hand partially visible adjusting something. The other man, wearing a dark t-shirt, is leaning over the circuit board as well, examining it closely. A computer monitor displaying a graph or data is visible in the background on the left side of the image. The focus shifts to a close-up of the face of the third man, who has a beard and is looking directly at the camera with an expression of concentration. The overall lighting suggests a professional laboratory environment.</t>
  </si>
  <si>
    <t>A woman with long brown hair wearing a red floral blouse stands facing a wall displaying a collection of framed photographs. The photos are arranged in rows and vary in size and color – some black and white, others colored. A wooden floor runs along the bottom of the frame. To the right of the wall is a dark hallway with a light fixture visible. The wall itself is painted white and illuminated by spotlights.</t>
  </si>
  <si>
    <t>A young woman wearing a red floral dress and glasses stands facing left in an art gallery hallway. She is looking at a wall lined with framed artwork – black and white photographs and paintings of varying sizes are displayed. To her right, there’s a continuation of the hallway leading towards a staircase. The lighting appears to be bright and even, illuminating both the woman and the artwork. On the right side of the image, she is seen from behind, also wearing the same red dress, standing in a similar hallway with a staircase visible in the distance.</t>
  </si>
  <si>
    <t>A young woman wearing a red and white patterned shirt stands in front of an exhibit display. The display features a large framed photograph depicting a group of people standing in front of buildings, likely from the early 20th century. Below the photograph is text that reads "The Changing City" followed by biographical information about Benjamin Ridgway Evans. To the left of the main image are several smaller framed photographs hanging on a wall. A sign reading “Atwater Kent Collection” is visible in the upper right corner, and another sign with text about preserving historical documents is located to the right of the main display. The background appears to be an interior museum space with muted lighting.</t>
  </si>
  <si>
    <t>The image is divided into three distinct panels. The left panel features a young woman wearing a blue Drexel sweatshirt walking along a path lined with trees and pink flowers. She is looking back over her shoulder, presumably at the camera. The center panel shows a wide shot of a city skyline at dusk or dawn, featuring tall buildings and a long, paved road stretching into the distance. A bridge spans across the road. The right panel displays a group of people, mostly young men and women in dance attire, holding hands and forming a circle.</t>
  </si>
  <si>
    <t>A group of four people are silhouetted against a vibrant sunset sky. They are standing on a metal railing overlooking water, with a large bridge spanning across the scene in the background. Three individuals are in various yoga poses – one is kneeling, another is standing with arms raised, and the third is in a seated position. The fourth person is standing with their hands clasped together. The sky is predominantly orange and pink hues, reflecting off the water. A city skyline is faintly visible in the distance behind the bridge.</t>
  </si>
  <si>
    <t>The image is split into two panels. The left panel shows a man in a green shirt and blue pants mid-air, performing a jump. Behind him are several people standing on a sidewalk with buildings visible in the background including a red awning and a sign that reads “Food”. The right panel depicts a young man skateboarding down a ramp in an outdoor skate park. A mural is painted on the wall behind him, featuring a stylized image of a Native American figure and the words "DON'T BE A VICTIM".</t>
  </si>
  <si>
    <t>The image depicts a dark interior space, likely a museum exhibit hall. A woman with long, braided brown hair and wearing a denim jacket is facing away from the camera, her back partially visible. She has a ponytail. To her right, another person is partially visible in a pink shirt. Above them, mounted on white panels within a black frame, are several animal taxidermy specimens: a flamingo, a shark, and what appears to be a deer head with prominent horns. The walls are dark gray or black, and there are other objects displayed on shelves along the wall behind the specimens.</t>
  </si>
  <si>
    <t>A large, purple and black mascot resembling a panther stands in front of a blurred background. The mascot is wearing a white jersey with the word “DREXEL” across the chest and a number “1”. It has prominent fangs and raised arms, as if waving. Behind the mascot are trees, a brick building, statues, and a modern high-rise office building. A flagpole is visible on the right side of the frame.</t>
  </si>
  <si>
    <t>The image depicts a college basketball game scene. In the foreground, a young man wearing a headset and dark jacket is looking towards the court with an expression of excitement. Three cheerleaders in yellow and black outfits are performing a dance routine on the court, surrounded by cheering students filling the bleachers. A large scoreboard displays the time 15:51 and the score 20-20. Banners reading "STUDENT SECTION" are visible along the walls. The overall lighting is bright with spotlights illuminating the cheerleaders and the court.</t>
  </si>
  <si>
    <t>A basketball court is dimly lit with spotlights shining down. A group of players in yellow uniforms are actively engaged in a game, one player appears to be shooting towards the basket. Several spectators are seated on benches surrounding the court, wearing matching yellow jackets and hats. In the foreground, blurred figures of people are sitting in the audience, their hair visible. Above the backboard are large logos for "Independence" and "Horizon."</t>
  </si>
  <si>
    <t>The image is divided into three distinct panels. The top left panel shows a basketball being shot towards a hoop with several blurred figures in the background seated in blue bleachers. A player in a yellow and gold uniform is raising his arm in celebration. The top right panel displays a close-up of a basketball game, featuring players in blue uniforms battling for possession near a backboard. The word "Independence" is visible on signage above the court. The bottom panel shows a wide shot of a crowded arena filled with spectators wearing yellow and gold attire, watching the game intently.</t>
  </si>
  <si>
    <t>A group of cheerleaders in yellow and blue uniforms are performing a stunt on a basketball court. One cheerleader is mid-air, executing a back handspring. Behind her are other cheerleaders in various poses, also wearing the same uniforms. A large scoreboard displays the time “12:05”. In the background, there’s a crowd of spectators seated along the bleachers and some figures standing near the edge of the court. To the right is a Ticketmaster sign on a support structure. The lighting is dim, with spotlights illuminating the cheerleaders and the court.</t>
  </si>
  <si>
    <t>A nighttime photograph depicts the exterior of Pat’s King of Steaks restaurant in Philadelphia. The building has a large, illuminated sign featuring “Pat’s King of Steaks” in red lettering above a crown graphic with colorful lights. A historical marker is visible to the left of the entrance. To the right of the main entrance is a Coca-Cola advertisement sign. An American flag hangs from a pole on the right side of the building, and a portion of a brick building is seen behind Pat’s King of Steaks. The street in front of the restaurant appears dark and wet.</t>
  </si>
  <si>
    <t>A wide shot of a green park path with mature trees lining both sides. A woman is running along the path in front of several other people walking and sitting on benches. In the background, there’s a large stone building (likely a university structure) and an arched bridge over a river. The sky is blue with scattered white clouds. Sunlight filters through the trees, creating dappled light across the grass.</t>
  </si>
  <si>
    <t>A group of ten rowers in yellow rowing shells are moving across a murky brown river. They are positioned in a straight line, with each rower gripping an oar and pulling on it. Behind them is a large, dark gray stone wall covered in moss. Trees and foliage can be seen along the bank of the river to the left. A person is visible standing on the shore to the left of the rowers.</t>
  </si>
  <si>
    <t>The image is divided into three panels. The top panel displays a long, yellow rowing shell with eight rowers in motion on a river. A stone wall and trees are visible in the background. The middle panel shows six female rowers wearing gray shirts with “Drexel Rowing” printed on them, white caps, and sunglasses. They are positioned side-by-side, leaning forward as if rowing. The bottom panel is a close-up shot of two of these same rowers, also wearing gray shirts with "Drexel Rowing" and sunglasses.</t>
  </si>
  <si>
    <t>A wide street scene at night with many people gathered along it. A couple stands in the center foreground, facing away from the camera; the woman is wearing a light green top and beige pants, and the man has on a dark t-shirt and shorts. Behind them are numerous other individuals, mostly silhouetted against the warm glow of streetlights and vendor stalls lining the road. Strings of colorful lights hang overhead, adding to the festive atmosphere. Trees flank both sides of the street, partially obscuring buildings in the background. A few people are holding up illuminated objects like glow sticks or small lanterns.</t>
  </si>
  <si>
    <t>Large, illuminated letters spelling "GO GREEK" are arranged in a row on a grassy lawn at night. The letters are constructed from what appear to be vintage-style marquee lights, each with multiple bulbs emitting a warm orange glow. Behind the letters is a blurred background of buildings and trees under a dark sky, with a few streetlights visible.</t>
  </si>
  <si>
    <t>A group of young adults are gathered outdoors at night beneath a building with a prominent Greek letter “ΦΣΣ” illuminated on its facade. The lighting is dim and focused on the people and the letters, with a streetlamp casting light to the left. Several individuals are wearing white tops and jeans or shorts. String lights are strung across the entranceway. A few faces are visible in the crowd, and some appear to be dancing or socializing.</t>
  </si>
  <si>
    <t>The image is divided into four panels. The top left panel features a woman in a black shirt with red letters spelling “ΑΣ” and a Greek symbol on it, standing next to a younger girl also wearing a similar shirt. Both are smiling and gesturing towards the camera. Behind them is a wall covered in handwritten notes and symbols, including another Greek letter. A string of yellow lights hangs above them.
 The top right panel shows three young women jumping up with their arms raised in excitement. They're all wearing black shirts with red letters spelling “ΑΣ”. A yellow balloon is visible in the background. 
 The bottom left panel displays a group of men, likely students, dancing in formation. They are wearing white button-down shirts and yellow ties. 
 The bottom right panel shows a single man, also wearing a white shirt and yellow tie, performing a dance move with his hands. He is surrounded by other dancers in the same attire.</t>
  </si>
  <si>
    <t>The top portion of the image shows three young women silhouetted against a dark background, likely at an outdoor event. Two are holding up cell phones as if taking pictures or videos, and one is looking directly forward with a slightly concerned expression. The bottom portion features two smiling young women holding up what appears to be a glowing wristband or bracelet, illuminated by blue and purple light. Behind them, there’s a blurred mass of people also holding up similar illuminated items, creating a festive atmosphere.</t>
  </si>
  <si>
    <t>A large crowd of people fills a grand hall with ornate arches and columns. A spotlight shines down on a performer standing on a small stage near the back wall, partially obscured by the audience. The performer is wearing a dark outfit and appears to be dancing or performing some sort of movement. Above the stage hangs a banner featuring the institution’s emblem – a blue shield with gold lettering and a yellow star. The lighting is dramatic, with a strong contrast between the brightly lit stage area and the darker surrounding space.</t>
  </si>
  <si>
    <t>The image is split into two distinct sections. The left side shows a woman in a black sequined dress with high heels, standing on a stage and gesturing with her arms. There’s a bright spotlight illuminating her from the right. The right side features a close-up of a young woman with vibrant red hair styled in pigtails. She is wearing a green top layered under a sparkly gold jacket and appears to be singing or performing into a microphone, with one hand raised towards the microphone. A blue light is visible behind her head.</t>
  </si>
  <si>
    <t>A young woman with dark hair and glasses wearing a black hat with a gold logo is in the foreground, holding a marshmallow over a flame. She has a slightly surprised expression. To her left, another person is partially visible, wearing a blue jacket and a red hat. In the background, there’s a fire pit with flames burning brightly, and several people are roasting marshmallows around it. The scene appears to be outdoors at night, with trees silhouetted in the darkness behind the fire pit.</t>
  </si>
  <si>
    <t>Three people are silhouetted against a large bonfire at night. They are facing away from the camera and appear to be wearing hats and jackets. The fire is intensely bright with flames reaching upwards and billowing smoke. Behind them, there's a dark background suggesting trees or buildings.</t>
  </si>
  <si>
    <t>00:00:02.54</t>
  </si>
  <si>
    <t>Two young women are standing side-by-side in front of a building with a classical facade – likely Independence Hall – on a cloudy day. One woman is wearing a light pink scarf and a dark blue vest, while the other has a white pom-pom hat and a gray sweatshirt with “EX” printed on it. To the right of the women is a large bronze statue of a dragon, partially obscured by falling snow. Behind the dragon is a modern building with glass windows.</t>
  </si>
  <si>
    <t>A group of people are sitting on a grassy area in front of a large Drexel University building. A woman with curly red hair is smiling and looking at someone holding a small dog. Another person with similar reddish-brown hair is seated next to her, appearing to be embracing them. In the background, there's another individual also with reddish-brown hair sitting on the grass. The Drexel University building is tall and gray with visible windows. A portion of a modern building is seen to the right of the university structure. The overall lighting suggests an overcast day.</t>
  </si>
  <si>
    <t>A tall, light beige building with the Drexel University logo prominently displayed on its facade is centered in the frame. The logo features a stylized phoenix design above the words "Drexel University." The building has multiple vertical windows and appears to be constructed of stone or concrete. Behind the building are several other buildings, including a taller, modern glass-clad structure and a parking garage. A cityscape with skyscrapers is visible in the background under a cloudy sky with hints of sunset colors.</t>
  </si>
  <si>
    <t>A street sign reading “MAKE YOUR MARK LANCASTER WALK” is prominently displayed on a black pole. The sign has a blue background and gold lettering. A group of people are walking along a paved path lined with mature trees, some benches, and a brick wall in the distance. Several bicycles are parked near the edge of the path. In the background, a tall building with a modern glass facade is visible. The sky is light blue with a few clouds.</t>
  </si>
  <si>
    <t>A row of champagne flutes are arranged on a dark tablecloth. Each flute is etched with the university logo – a stylized D and a lion – in white. The flutes are angled slightly upwards, showcasing their curved shapes. In the background, blurred figures and hints of gold suggest a formal event or reception setting.</t>
  </si>
  <si>
    <t>Two students are shown in the image. On the left, a young woman with red hair and freckles is smiling brightly while holding a wine glass and gesturing with her hand. She’s wearing a yellow overall dress and a blue t-shirt with a logo on it. Behind her, other people are partially visible, some also smiling. 
 On the right, a young man with dark hair is engaged in conversation with another person, both smiling. He's wearing a white shirt and a navy blue jacket. The background behind him appears to be an ornate interior space with marble walls and decorative molding.</t>
  </si>
  <si>
    <t>A wide shot shows a large crowd of students and faculty celebrating indoors, many holding up champagne glasses in cheers. The background is dark, suggesting an event taking place at night. In the foreground, there’s a close-up view of two champagne flutes with bubbles rising from them, held by a hand with red nail polish. Above the flutes is a framed portrait of a woman, likely a historical figure, partially obscured by text reading “Celebrating Excellence.” A decorative spiral design can be seen in the background behind the frame.</t>
  </si>
  <si>
    <t>A large group of graduates are lined up in dark gowns and mortarboards, facing away from the camera. Many of the mortarboards have decorative elements attached, including one with glitter and flowers. Behind them is a blurred view of an outdoor stadium setting with bleachers and trees. A green curtain or backdrop is visible on the right side of the frame.</t>
  </si>
  <si>
    <t>Two young women are standing close together outdoors, likely at a graduation ceremony. One has dark curly hair and is wearing a white strapless top. The other has lighter skin and long flowing hair, wearing a blue graduation cap and a white dress. They both hold microphones in their hands. Behind them, there's a blurred background of other graduates in gowns and caps under trees with colorful leaves. A tree trunk dominates the left side of the frame.</t>
  </si>
  <si>
    <t>A brick building with a concrete overhang is in the foreground. A tree trunk and branches are visible above the overhang, partially obscured by foliage. The sky is bright blue with some clouds. A person’s head and shoulders are visible within the frame, looking upwards towards the tree. A dark object, possibly a backpack or bag, is partially visible at the bottom of the image.</t>
  </si>
  <si>
    <t>www.dsu.edu</t>
  </si>
  <si>
    <t>The image is an aerial shot of a college campus. A large, light-colored building with multiple windows and a flat roof dominates the center of the frame. To the left of the main building are several other buildings, including a taller, brick structure. Trees and green lawns fill much of the foreground. In the upper left corner, a portion of a red-roofed building is visible, angled towards the viewer. A road with cars runs through the lower part of the image.</t>
  </si>
  <si>
    <t>Two women are standing in front of a large server rack illuminated with blue and purple LED lights. One woman, wearing a black t-shirt and jeans, is pointing at a panel on the server with her finger. The other woman, dressed in a hijab, is looking at the same panel and appears to be listening or observing. Cables are running along the sides of the rack. A small electrical box is visible in the background.</t>
  </si>
  <si>
    <t>Four young adults are walking together outdoors on a sunny day. They are wearing university apparel – Dakota State University sweatshirts and jackets in white, blue, and gray. One man is wearing a white sweatshirt with “Dakota State” printed across the front, a blue hoodie, and dark jeans. Another man wears a gray jacket over a black shirt and a baseball cap. A young woman in a light blue sweatshirt with “Dakota State” on it walks alongside a woman wearing a black jacket and holding a coffee cup. Behind them is a brick building with multiple windows and a small tree with fall foliage. A street lamp is visible to the right of the image.</t>
  </si>
  <si>
    <t>A bronze statue of a man in a long coat stands prominently against a bright blue sky. The statue is positioned on a dark pedestal and appears to be gesturing with one hand. Behind the statue is a red brick building with a gray roof, surrounded by trees with autumn foliage. A lamppost with a blue sign is visible on the right side of the frame.</t>
  </si>
  <si>
    <t>A modern, light-colored building with large glass windows dominates the foreground. The building’s facade is covered in a grid pattern and features the words “OM” and “PREMIER COMPLEX” prominently displayed. A blue logo for “TRIMOS” is also visible on the right side of the building. Beyond the building, there's a football field with green turf, white goalposts, and a large stadium seating area in the background under trees and illuminated by light poles. The sky is overcast and gray.</t>
  </si>
  <si>
    <t>A group of football players are celebrating with confetti falling around them. One player is holding up a trophy and grinning widely. Several other players in dark blue and gray uniforms are surrounding him, some raising their arms in victory. A woman in a light-colored coat stands to the left of the frame. Behind the players is a large scoreboard displaying “Dakota State” and a blurred crowd. The lighting is dim, suggesting an evening event.</t>
  </si>
  <si>
    <t>A man in a blue and white checkered shirt and brown belt stands beside a blue robotic arm with a screen attached. He is gesturing towards the arm while looking at a young woman wearing a headset and a university sweatshirt. The woman is seated in a red chair, also part of the robotic setup, and appears to be interacting with the virtual environment displayed through her VR headset. A younger boy, wearing a light blue shirt with “CyberHER.org” printed on it, is positioned behind the woman, partially visible, also using a VR headset. The background shows a large industrial space with fluorescent lighting and exposed pipes.</t>
  </si>
  <si>
    <t>A large, multi-story brick building with a red metal roof and intricate detailing dominates the center of the frame. A prominent turret rises from one side of the building. A staircase is visible on the exterior wall, constructed of a reddish hue. The building sits within a grassy area with mature trees in the background. To the left of the main building is another smaller brick structure painted red. Beyond both buildings stretches a dense forest of green trees under a bright blue sky.</t>
  </si>
  <si>
    <t>www.du.edu</t>
  </si>
  <si>
    <t>Two young women are walking side-by-side towards the viewer in an outdoor setting. One woman is wearing a dark purple puffer jacket and jeans, with her head tilted slightly upwards. The other woman is wearing a light pink hooded sweatshirt and a white hat. Both are carrying backpacks. Behind them is a brick building with large glass windows and supporting columns. A paved walkway extends into the distance, lined with small planters. The sky appears to be overcast.</t>
  </si>
  <si>
    <t>A group of four young adults are seated around a wooden table outdoors. A man with dark curly hair and wearing a jacket is laughing heartily while looking at a woman beside him who is also smiling broadly, her hand raised to her mouth in amusement. Two other people, partially visible on the left and right edges of the frame, appear to be listening or engaged in conversation. Three white coffee cups and a pastry are on the table. A window with a cloudy sky is visible behind them, and a building facade is partially seen in the background.</t>
  </si>
  <si>
    <t>Three young adults are outdoors in an open space with trees visible behind them. A man wearing glasses and a black shirt is pointing upwards while looking at something off-screen. Beside him is a young man with dark hair and a backpack, also looking upward. To his right is a woman with long brown hair, partially obscured by her backpack, and she appears to be glancing sideways. The man in the foreground holds an open book. The lighting suggests late afternoon or early evening, with a muted color palette and shadows.</t>
  </si>
  <si>
    <t>www.duq.edu</t>
  </si>
  <si>
    <t>The photograph depicts an urban cityscape under a cloudy sky. In the foreground is a brick building with the university logo “Duquesne” visible on its side. A pedestrian walkway extends over a street and a small embankment. Beyond the walkway, several high-rise buildings dominate the skyline, including a tall silver skyscraper and a red building with a distinctive spire. A road runs along the bottom of the frame, lined with cars. Trees in autumn colors – yellow and orange – are visible on either side of the walkway. The overall scene suggests an elevated view of a university campus within a city.</t>
  </si>
  <si>
    <t>A swimmer in a dark blue swim cap is mid-jump off a starting block. The block has “SR Smith” printed on it in white lettering. Behind the swimmer and block is a red diving board, and partially visible through the background is a swimming pool with a blue tiled edge. The walls of the indoor facility are painted white with vertical red stripes.</t>
  </si>
  <si>
    <t>The image displays a stylized, slightly blurred interior shot of a swimming pool area. The color scheme is dominated by shades of purple and pink. Large white text reading “THINK” is centered in the frame. To the left are several rows of empty bleachers with numbered seats (3 and 4 visible). A scoreboard with digital numbers displaying "18:43" is located on a wall to the right. The pool itself is partially visible, showing swimmers in the water. The overall aesthetic has a slightly surreal or dreamlike quality due to the color grading and blurring.</t>
  </si>
  <si>
    <t>A person in a blue surgical scrub and blue gloves is inserting a flexible plastic tube into the mouth of a patient simulator lying on a white hospital bed. The patient simulator has a realistic head and neck, and its throat is open. A small oxygen tank and tubing are visible to the right of the bed. The background is blurred and appears to be a medical training room.</t>
  </si>
  <si>
    <t>A man in a dark blue suit sits with his head slightly bowed, looking down at something in his hands. A young woman is partially visible on the right side of the frame, her face angled towards the camera and wearing sunglasses. The background is blurred and appears to be an interior space with red and purple lighting creating a gradient effect across the image. Large white text reading “REAL-WORLD EXPERIENCE” is overlaid on the top left corner.</t>
  </si>
  <si>
    <t>A young Black man with short, dark hair and a beard is looking upwards and slightly off-center in the frame. He’s wearing a red athletic shirt with the word “NOTRE” printed on it, likely part of the university's logo. The background is blurred and appears to be an indoor gym setting with gray walls and what looks like equipment or machinery out of focus. A reflection of a dark object (possibly a window or screen) is visible in the lower left corner of the image.</t>
  </si>
  <si>
    <t>A young Black man wearing a light blue tank top with “Manhattan Athletics” printed on it is walking on an elliptical machine in a brightly lit gym. The machine has red and gray components. He’s looking slightly off-camera to his left, with a serious expression. Behind him are several other elliptical machines and various weightlifting equipment visible through the reflection in a large mirror that dominates the upper portion of the image. The walls of the gym are painted a bright red.</t>
  </si>
  <si>
    <t>Three young women are sitting around a laptop at a small table in a warmly lit room. One woman with dark curly hair and wearing a red top is holding a mug and smiling towards the camera. Another woman, wearing a blue sweatshirt, is looking down at the laptop screen with a smile. The third woman, sporting a black sweater with a college logo on it, is laughing and leaning forward slightly. A window with sheer curtains is visible in the background, adorned with heart-shaped decorations. A woven wall hanging is also present.</t>
  </si>
  <si>
    <t>Two young men are walking up a modern staircase with a glass railing. A woman is ascending the stairs behind them. The staircase has metal railings and steps. Above the staircase is a ceiling with fluorescent lights, and a wall with colorful light strips. The overall color scheme is dominated by purple and gray tones.</t>
  </si>
  <si>
    <t>The image features a dark purple background with white text overlayed. The words "START YOUR JOURNEY" are prominently displayed in large, bold, sans-serif font. Below this text is “JOURNEY” in a slightly smaller size. In the center of the frame, there’s a blurred photograph of two people walking up a staircase. One person is facing forward and appears to be wearing a dark jacket. The other person is partially obscured but seems to be looking back over their shoulder. The staircase itself has purple lighting illuminating it from above. A railing runs along the side of the stairs, also highlighted in purple light.</t>
  </si>
  <si>
    <t>Three young adults are pictured playing pool in a dimly lit room. A blue pool table is center frame with several colorful billiard balls scattered around it. A woman wearing a red sweatshirt and jeans stands on the left, holding a blue cup. A man in a gray sweater and jeans is taking a shot with the cue stick. Another man in a white sweater and jeans stands to the right, seemingly observing the game. Behind them is a wall featuring the university name “Quiguesne University” in large lettering along with a golden crest logo. There are two upholstered chairs and a small table visible near the pool table. The ceiling has fluorescent lights.</t>
  </si>
  <si>
    <t>Three students are gathered around a blue pool table in a dimly lit room. A woman wearing a red sweatshirt is standing on the left, holding a blue glass with a logo on it. A man in a gray hoodie is focused on playing pool, aiming at a cue ball. Another man in a light gray sweater stands to his right, seemingly observing the game. Behind them is a wall featuring the university name “Quinnipiac University” in large lettering and a stylized mascot emblem. There are several lounge chairs visible in the background, and overhead fluorescent lights illuminate the space.</t>
  </si>
  <si>
    <t>A man in a suit and tie stands beside a large computer monitor, gesturing towards it with his right hand. A young woman wearing a red shirt is seated on the left side of the monitor, looking slightly down at her keyboard. Another young man in a blue sweatshirt is sitting to her right, also looking at the screen. Across from them, a third young man wears a gray sweatshirt with “Duquesne” and “Marrent School of Music” printed on it. All four are seated around a desk with a mouse and keyboard. The background features dark curtains and a small electrical outlet.</t>
  </si>
  <si>
    <t>The image is predominantly dark purple and red with white text overlayed. A blurred image of a student studying at a computer desk is visible in the lower-left corner. The words "ACHIEVE YOUR ACADEMIC AMBITIONS" are prominently displayed in large, bold, white letters across the center of the frame. A faint outline of a laptop screen and some other equipment can be seen behind the text.</t>
  </si>
  <si>
    <t>A young woman with blonde hair wearing a dark blue lab coat stands in front of complex scientific equipment. She is looking slightly to her left and appears to be working at a computer terminal. Behind her, there are various pieces of machinery including monitors, wires, and what looks like a microscope or imaging device. The background is dark, and the text "A HORIZON" is prominently displayed in white letters across the top of the image.</t>
  </si>
  <si>
    <t>A young Black woman with short black hair and wearing a gray t-shirt that says “Urban Impact” is kneeling beside a table covered in maps and coloring supplies. She’s pointing at something on one of the maps, likely explaining it to several children seated around the table. The children are diverse in age and ethnicity, wearing green and plaid shirts. Behind them is a bookshelf filled with brightly colored toys and books. A blue globe sits prominently on the table in front of the group. The background is a slightly blurred view of a retail store interior with fluorescent lighting.</t>
  </si>
  <si>
    <t>A woman with graying hair and wearing a black sweater stands beside a young woman in a dark blue shirt with “UNIVERSITY” printed on it. The younger woman is holding a can of green beans and pointing at it while looking towards the camera. A handheld scanner is visible in her right hand. Behind them, a tall cabinet filled with various canned goods – including vegetables, fruits, and soups – lines the wall. Some shelves are partially visible, displaying labels like “Sweet Dreams,” “Heinz,” “Campbell’s,” and “Green Giant.” The background is dark, suggesting an interior space.</t>
  </si>
  <si>
    <t>The image features large, bold white text overlaid on a dark purple background reading “MAKE A POSITIVE IMPACT.” Below the text is a blurred photograph depicting a diverse group of students working together on what appears to be a project or activity – possibly building something with tools and materials. The photo has a slightly grainy quality. There are also some shelves visible in the background, filled with various objects like books and containers.</t>
  </si>
  <si>
    <t>A basketball court with hardwood flooring is visible. Three basketball players are in motion: one wearing a purple and white jersey with number 32 dribbling toward the right; another wearing a black and gray jersey with number 11 running to his left; and a third player in a black and gold jersey with number 5 sprinting ahead of them. A crowd is seated behind the court, partially visible. Above the court are large blue and white banners displaying logos and text. The lighting appears bright and focused on the players.</t>
  </si>
  <si>
    <t>The image shows a dynamic shot of a basketball game in progress. Three players are closely positioned near the basket, with one dribbling and another attempting to block him. The court is brightly lit, with red lines marking the boundaries. Above the action, the word "DISCOVER" is displayed in large white letters against a dark background. There are scoreboards visible on either side of the court, displaying numbers and team names. A UPMC logo is also present on one of the boards. The overall scene has a slightly blurred effect, suggesting motion.</t>
  </si>
  <si>
    <t>A young Black woman with long dreadlocks wearing a dark blue “University of Woquesne 1878 Dukes” t-shirt is seated on the ground in an outdoor setting. She is looking at two children, one blonde boy wearing a red shirt and another boy wearing a blue shirt. The blonde boy is leaning towards her, while the other boy holds up a small plant with his hands around it. Behind them is dense green foliage of bushes and trees, creating a blurred background. A soft glow emanates from the hand holding the plant.</t>
  </si>
  <si>
    <t>The image features a dark purple and pink gradient background with a blurred photograph overlaid. The photograph appears to be of a tree in a forest setting, partially obscured by the blur. Bold white text reading "GOOD FOR THE WORLD" is positioned across the top of the image, slightly overlapping the branches of the tree. A smaller, faded text “ADVIES” is located at the bottom right corner of the frame.</t>
  </si>
  <si>
    <t>A group of graduates in dark maroon gowns are standing together at an outdoor ceremony. One graduate is holding a diploma and wearing sunglasses. Behind them are banners displaying the names of various schools within the university: “Pulsum-Dons School of Business,” “Thomas R. Kline School of Law,” “School of Pharmacy,” and “School of Education.” A banner reading "College and Graduate School of Arts" is partially visible on the left side of the frame. The background is a blurred crowd of people, suggesting a large event. The text “ARE YOU” is overlaid in large white letters across the image.</t>
  </si>
  <si>
    <t>A group of graduates in maroon gowns and hoods are standing on stage with their hands raised in celebration. Behind them is a backdrop displaying the names of various schools within the university: “University College and Graduate School of Arts,” “Thomas R. Kline School of Law,” “Pallimero-Donahue Business School,” “School of Pharmacy,” and “School of Education.” The text "ARE YOU READY?" is prominently displayed in large, white letters across the top of the image. A single graduate is wearing a black gown and hood, partially obscured by the others.</t>
  </si>
  <si>
    <t>A dark gray building with modern architecture dominates the lower portion of the frame. Above it is a multi-tiered bell tower featuring a pointed spire topped with a cross and a stylized “D” emblem. The sky is a gradient of pink, purple, and blue, filled with fluffy white clouds.</t>
  </si>
  <si>
    <t>The image features bold white text reading "IT'S TIME" overlaid on a background gradient transitioning from deep purple at the top to vibrant red towards the bottom. Silhouetted against this backdrop is a stylized depiction of a church tower, rendered in shades of blue. The tower has a pointed roof with a cross atop it and appears to be set within a wooded area. A faint outline of a building extends horizontally along the base of the tower. The overall effect is dramatic and somewhat ominous due to the color scheme and stark contrast.</t>
  </si>
  <si>
    <t>00:00:01.96</t>
  </si>
  <si>
    <t>A dark blue background displays the Duquesne University logo in white. The logo is a stylized depiction of a castle turret with a red crown on top. Above the image, the words “DUQUESNE UNIVERSITY” are written in all caps and centered. Below the logo, the website address “duq.edu” is displayed in smaller text.</t>
  </si>
  <si>
    <t>www.durhamtech.edu</t>
  </si>
  <si>
    <t>A woman with curly brown hair is painting an oil painting on a large canvas. The painting depicts a figure in a blue dress standing near a window, with drapery and light effects. To her left, another student is working on a similar painting. Behind them are several other canvases, some finished and hung on the walls, and others in progress. Wooden easels and tables are visible throughout the space. The background includes an arched doorway and a dark wall.</t>
  </si>
  <si>
    <t>Fine arts, Feature Story</t>
  </si>
  <si>
    <t>A young woman wearing a white lab coat is painting at an easel. She’s holding a paintbrush and appears to be working on a large, teal-colored canvas depicting a draped figure in a blue and gray palette. Behind her are several other easels displaying partially finished paintings of similar subjects – draped figures in blues and grays. The setting is a room with arched doorways and wooden beams visible in the background. There’s a small table with art supplies near one of the easels, and a wooden ladder leans against the wall.</t>
  </si>
  <si>
    <t>www.dvc.edu</t>
  </si>
  <si>
    <t>A large crowd of young adults, mostly students, are gathered outdoors in bright daylight. Many are smiling and gesturing towards the camera. Several individuals are wearing university sweatshirts with “SJSU” printed on them. A few people are holding phones up to record. There’s a mix of clothing styles and colors among the group. In the background, there is a sign that reads "Student Services" and some greenery can be seen behind it.</t>
  </si>
  <si>
    <t>A large yellow robotic arm, labeled “Fanuc LR Mate 200RI,” dominates the frame. Three men are present: one wearing a gray hoodie and plaid shirt, another in a dark gray jacket, and a third with short hair and a black t-shirt. The man in the black t-shirt is looking directly at the camera. Behind them is a wall featuring a collage of images including red cars. A window with blinds is visible to the right, and a door with a light switch is on the left side of the frame. There’s also a small glimpse of equipment and tools inside the room.</t>
  </si>
  <si>
    <t>A basketball game in progress. Two female players are prominently featured; one wearing a blue and white uniform with number 1 on her back and another in a green and white uniform with number 11. They are positioned facing each other, both in motion, with one dribbling the ball towards the right and the other moving to her left. Several other players are visible in the background, some in similar uniforms, along with spectators seated on benches. A basketball hoop is partially visible at the top of the frame, and a scoreboard is located behind the court. The setting appears to be an indoor gymnasium with white walls and wooden flooring.</t>
  </si>
  <si>
    <t>Two Black men are seated at a table with several anatomical models – a skull, a pelvis, and a pink uterus model – displayed on it. One man is pointing to the uterus model while wearing an orange apron. A third man, partially visible in shadow, is looking towards the speaker. A laptop sits open on the table between them. Behind the men are posters depicting skeletal diagrams and anatomical illustrations on a white wall.</t>
  </si>
  <si>
    <t>A young man with dark hair and glasses wearing a red and black plaid shirt is kneeling in front of a large display of purple plants. He’s holding a clipboard and appears to be examining one of the plants. Behind him, there are other plants and people visible within a greenhouse structure with glass walls. A person in a blue shirt stands further back in the greenhouse.</t>
  </si>
  <si>
    <t>A group of students are gathered in a brightly lit laboratory setting. A woman with dreadlocks and wearing safety glasses is smiling and gesturing towards a wooden table where various lab equipment – beakers, test tubes, and a small stool – are present. Another student, partially visible on the left, wears a gray sweater and looks toward the action. A third student, in a dark black shirt, stands slightly behind them, looking at a monitor. The background includes a window with blinds, a light fixture, and what appears to be a wall with signage.</t>
  </si>
  <si>
    <t>A man in a white shirt and glasses is playing a digital keyboard with his right hand while looking at the camera with a slight smile. Behind him is a full band setup including drums, bass guitar, electric guitar, and other instruments. A female vocalist stands on a small stage to the right of the keyboard player, wearing black pants and red sneakers. Several other musicians are visible in the background, some standing and others seated. There’s a portable speaker with cables near the singer. The setting appears to be an outdoor campus plaza with trees and buildings in the distance under a cloudy sky.</t>
  </si>
  <si>
    <t>A young woman in a black graduation gown and glasses holds a black graduation cap with white lettering that reads “DON’T YOU DREAM IMPOSSIBLE THINGS?”. She is standing on a brick sidewalk with several other people blurred in the background, some wearing green shirts and hats. A man in a green shirt and hat is partially visible to her right. There's a small potted plant near her feet.</t>
  </si>
  <si>
    <t>www.eastcentral.edu</t>
  </si>
  <si>
    <t>A young Black man in a black graduation gown and gold sash is shaking hands with a woman wearing a similar gown and yellow sash at a podium. Behind them are many blurred faces of people seated in rows, some wearing graduation gowns or suits. The podium has a wooden surface and a decorative trophy on top. A potted plant sits to the left of the podium. The background appears to be an indoor gymnasium with gray walls and dark wood seats.</t>
  </si>
  <si>
    <t>Three healthcare professionals in dark blue scrubs are gathered around a patient lying on a padded examination table. One nurse is adjusting a blue medical device attached to the patient’s legs, while another is looking at the patient with an iPad. A third nurse wears a mask and appears to be observing. Behind them is a gray wall with a sign that reads “Enter With Mask Station.” The lighting is somewhat dim, casting shadows across the scene.</t>
  </si>
  <si>
    <t>Two students are seated at a lab table, focused intently on a microscope. One student, wearing a baseball cap and white lab coat, is looking through the eyepiece with his head tilted downward. The other student, in a white lab coat, is observing the sample below the microscope. Behind them is a gray wall with various posters and notices. A small desk with a computer monitor and power outlet is visible to the right of the students. A red light fixture hangs from the ceiling above the table.</t>
  </si>
  <si>
    <t>A young man wearing a light green work shirt and dark pants is intensely focused while welding. Sparks are flying from the welding torch in his hands, illuminating his face and the surrounding area with bright blue light. He’s leaning over a large welding machine, which has a metal frame and various hoses connected to it. Behind him is a gray brick wall with an electrical box mounted on it. A coiled black cable sits on the floor to the right of the machine.</t>
  </si>
  <si>
    <t>Two chefs stand in a professional kitchen setting. One chef wears a blue cap and is looking directly at the camera. He’s wearing a white chef's coat with a name tag visible. The other chef, wearing a dark blue cap, is partially obscured by an open industrial oven door.  The oven door reveals stainless steel interior equipment and a hand reaching in. Behind them is a wooden door and a stainless steel counter with some food items on it. The background is mostly dark.</t>
  </si>
  <si>
    <t>A group of musicians are performing in a dimly lit stage setting. Several individuals are playing trombones and tubas, positioned closely together on a dark stage with blue curtains in the background. One musician is holding a music stand with sheet music. The lighting appears to be focused on the performers, casting shadows and highlighting their instruments.</t>
  </si>
  <si>
    <t>A woman with red hair and a tattoo on her left arm is working on a large, gray mechanical unit. She’s wearing a white t-shirt and appears to be adjusting wires connected to the machine. The unit has several access panels and exposed components. A green box labeled “Worxon” is visible in the lower right corner of the frame.</t>
  </si>
  <si>
    <t>A young woman with bright red hair is bent over a pottery wheel, actively shaping a lump of clay with her hands. She wears a dark brown or burgundy-colored cardigan and appears to be focused on her work. A small white bowl sits to the left of the wheel, and there are tools scattered around it. The background is a plain gray wall and a portion of a doorway.</t>
  </si>
  <si>
    <t>www.easternct.edu</t>
  </si>
  <si>
    <t>A large group of students forms the shape of the letter “E” on a grassy lawn. The students are mostly young adults and appear to be standing in formation. They are wearing casual clothing – shorts, t-shirts, and sneakers – in various colors. Some students are holding up phones as if taking pictures. Behind the main group is a tree line and what appears to be a pathway or sidewalk. The sky is dark and overcast.</t>
  </si>
  <si>
    <t>Two men are standing in front of a large, colorful ribbon installation. The ribbon is primarily green and blue with white and red patterns resembling stylized waves or water. They are wearing dark blue shirts. Behind them is a brick wall partially visible. A light source appears to be coming from above, casting shadows on the ground and creating a slightly hazy effect.</t>
  </si>
  <si>
    <t>The image features three overlapping shield logos centered in the frame. Each shield contains an "E" emblem in a dark blue color with a white outline and a small, ornate detail resembling a leaf or flower at the bottom. The shields are layered over a blurred background of what appears to be brick walls, giving them a slightly hazy and textured appearance.</t>
  </si>
  <si>
    <t>A large brick building with many windows dominates the frame, likely a library or academic center. The building has a multi-level design and appears to be constructed in a modern style. A smaller, clock tower is situated to the left of the main building. Several students are walking along a grassy path in front of the building. Trees with autumn foliage line the edges of the path and frame the top of the image. The sky is blue with scattered white clouds.</t>
  </si>
  <si>
    <t>Two women in white lab coats are working at a laboratory bench. One woman is wearing safety glasses and has her hand over a pipette, while the other is looking towards her with a slight smile. There are various scientific instruments and equipment visible behind them, including beakers, tubes, and a colorful rack of vials. A small sign on one of the lab coats reads "Eastern Connecticut State University."</t>
  </si>
  <si>
    <t>A young man with reddish-brown hair, glasses, and a beard is playing an acoustic guitar. He’s wearing a black shirt and has a silver bracelet on his left wrist. His head is tilted slightly downward as he plays. Behind him are drums, a drum stool, and a red curtain backdrop. A music stand with sheet music is visible to the right of the guitarist. The background is dark.</t>
  </si>
  <si>
    <t>A young Black man with curly hair and glasses is wearing a dark pink hoodie and red sleeves. He’s looking at the camera with a slight smile and gesturing with his hands as if explaining something. His head is slightly tilted downward. To his right, partially visible, is the shoulder of another person wearing a white shirt, their face obscured by shadow. Behind them is a dark purple curtain and a textured stone wall. A microphone is positioned to the left of the young man’s head.</t>
  </si>
  <si>
    <t>A dark studio setting with a brick wall in the background. Three people are seated at a table: one man wearing a white shirt and glasses, another man wearing a brown shirt, and a third person wearing a white hoodie. A vintage rotary phone sits on the table between them. To the left is a microphone stand and a video console with various buttons and lights. An older computer monitor displays a color bar test pattern. In the lower right corner, a blurred figure in a dark hoodie is visible, seemingly looking into the studio.</t>
  </si>
  <si>
    <t>A man in a dark suit and glasses is speaking into a microphone. The word “ERN” is prominently displayed on the left side of the screen in large, gold lettering against a dark purple background. Below "ERN" is the text "STATE UNIVERSITY" in smaller, white letters. The background behind the man appears to be a dimly lit auditorium or lecture hall with red curtains visible.</t>
  </si>
  <si>
    <t>A young Black man is performing a pull-up exercise at a gym. He’s wearing a gray t-shirt with maroon lettering and shorts. His arms are extended upwards, gripping a metal bar. A white earbud is visible in his left ear. Behind him, another person wearing a maroon shirt and shorts is standing near a bench. The background shows a brightly lit gymnasium with various exercise equipment, including weight machines and benches.</t>
  </si>
  <si>
    <t>A group of young women in maroon shirts and shorts are performing exercises on a green artificial turf field. One woman is kneeling with her hands on the ground, stretching her leg upward. Other women are standing and moving, some bending their knees, others reaching for the sky. In the background, there’s a line marking the edge of the field, trees in autumn colors (red, orange, yellow), and a cloudy blue sky. A tall light pole is visible on the left side of the frame.</t>
  </si>
  <si>
    <t>A large group of people are gathered on a stage in front of a dark backdrop. The majority of the individuals are singing and appear to be part of a choir. A man with gray hair and wearing a blue shirt is standing at the center, gesturing with his right hand as he directs the singers. Many of the participants are wearing casual clothing, including t-shirts, sweaters, and blouses in various colors. Some have sheet music in their hands. The stage lighting illuminates the group, creating a warm glow on their faces.</t>
  </si>
  <si>
    <t>A man with short, bald hair and glasses wearing a light blue button-down shirt is shown conducting an orchestra. He’s in motion, extending his arms and hands as if leading the music. A bright light source appears to be behind him, creating a halo effect around his head and shoulders. The background is dark and indistinct, suggesting a concert hall or performance space.</t>
  </si>
  <si>
    <t>A woman in a blue baseball cap and gray sweater is kneeling on a large, moss-covered rock, sketching in a notebook with a pencil. Several other students are seated around the rock, some looking at notebooks or phones, while one appears to be taking a photograph. The background shows a forest with trees displaying fall foliage in shades of orange, yellow, and green. Fallen leaves are scattered on the ground near the rock.</t>
  </si>
  <si>
    <t>A group of graduates in black gowns and mortarboards are walking down a hallway. Several individuals are visible, with some blurred due to motion. A young man is prominently featured on the right, smiling broadly and wearing a white shirt under his gown, which has a red sash. Other graduates are further back, partially obscured by each other and the darkness of the hallway. The walls appear to be painted a light gray or beige, and there's an air conditioning unit visible in the background.</t>
  </si>
  <si>
    <t>00:00:06.54</t>
  </si>
  <si>
    <t>A high-angle aerial shot of a college campus during autumn. Several buildings are visible, including a modern, curved building with a red and tan roof and large windows, connected by walkways to other rectangular buildings with white roofs and brick facades. The ground is covered in trees displaying vibrant fall foliage in shades of orange, yellow, and red. A road winds through the landscape, leading towards distant hills partially obscured by trees. The sky is bright blue with a slight gradient toward the horizon.</t>
  </si>
  <si>
    <t>www.eastms.edu</t>
  </si>
  <si>
    <t>A group of cheerleaders in red uniforms and skirts are performing a synchronized routine on a green football field. Some are jumping, while others hold pom-poms. A few individuals in darker uniforms stand near the edge of the field. There is a sign visible in the lower right corner with text that is partially obscured. The background appears to be a stadium or outdoor sports venue.</t>
  </si>
  <si>
    <t>A person wearing work gloves and safety glasses is operating an angle grinder, creating sparks and metal shavings in front of them. The background is dark, showing a partially visible wall with what appears to be pipes or conduits running along it. A blue cable runs horizontally across the frame. There’s a significant amount of motion blur from the flying debris.</t>
  </si>
  <si>
    <t>A group of four young adults are seated around a small table in a dimly lit room. One woman with short, dark hair is smiling and looking towards the camera. A man wearing a gray hoodie with a logo on it is sitting next to her and appears to be speaking or gesturing. Another man with dreadlocks is leaning forward, holding a red object (possibly a pen) and looking at the speaker. Across from him, another woman with long braids is smiling and raising her hand as if in agreement. The background is dark, showing glimpses of what appear to be windows and other furniture out of focus.</t>
  </si>
  <si>
    <t>Students outside in circle with presence of instructor</t>
  </si>
  <si>
    <t>A large, vintage airplane propeller sits prominently in the foreground, painted red and white with a silver hub. Behind it is a massive crowd of people seated on stadium bleachers under a dusky sky. The bleachers are tiered and extend into the distance. A green pole or flag stands tall near the top of the frame.</t>
  </si>
  <si>
    <t>A person in a black basketball uniform is mid-air, leaping towards a basketball hoop. The hoop is white with a red rim. Behind the player and hoop is a light beige wall with vertical paneling. The background is mostly dark, suggesting a gymnasium or indoor sports facility.</t>
  </si>
  <si>
    <t>A white van with significant damage to its front end sits on a paved road. The windshield is shattered and the hood is crumpled inward. A man in a red shirt is kneeling beside the vehicle, examining the damage while another person stands behind him, looking at the van. Traffic cones are visible in the background along the side of the road. Blue tarps cover portions of the damaged area.</t>
  </si>
  <si>
    <t>A group of seven young adults are shown in profile, facing slightly towards the viewer. They appear to be smiling and looking upwards. The individuals vary in ethnicity – there’s a Black woman, a white man with glasses, a white man wearing a blue baseball cap, a blonde woman with glasses, a light-skinned woman in a red shirt, a white man in a gray shirt, and another dark-skinned woman. They are standing outdoors against a black background.</t>
  </si>
  <si>
    <t>The image shows a dark room with rows of computer workstations in the foreground. Two students are seated at workstations; one is smiling and looking towards the camera while the other appears focused on his screen. Above the workstations, there’s a banner displaying “East Mississippi Community College” in red, white, and black lettering.</t>
  </si>
  <si>
    <t>Three people are shown using microscopes in a laboratory setting. A woman with blonde hair is looking intently through her microscope, smiling slightly. To her right is a Black woman also focused on her microscope. Behind them, another person, whose face is partially obscured, is similarly engaged with their instrument. The background is dark and out of focus, showing rows of other microscopes and lab equipment.</t>
  </si>
  <si>
    <t>A man wearing a white hard hat and a red shirt is shown cutting down a wooden utility pole with an electric chainsaw. The pole is tall and appears to be made of rough-hewn wood. Behind him are several evergreen trees in a dense forest, all bathed in bright sunlight. The background is mostly dark green due to the foliage.</t>
  </si>
  <si>
    <t>A healthcare professional in a white coat is examining a student’s arm. The student's arm is positioned on a red and black device that appears to be measuring something – possibly blood flow or pressure. A blue medical band is wrapped around the student’s wrist. Behind the student, there are various medical supplies and equipment visible, including a tablet, charts, and a bed. The background is dark, suggesting a clinical setting.</t>
  </si>
  <si>
    <t>Two students are shown in a kitchen setting, wearing white chef’s coats and black aprons with gray gloves. One student is holding a tray filled with baked muffins and carefully transferring them into a large stainless steel mixing bowl. The other student is also using tongs to move muffins from the tray to the bowl. Behind them are various kitchen appliances including a stand mixer, a stainless steel countertop, a trash can, and what appears to be a rolling pin.</t>
  </si>
  <si>
    <t>A dark-skinned individual wearing a black shirt and red lanyard with an ID badge is pouring liquid from a yellow bottle into another yellow bottle. A person’s head is positioned on a chair in front of them, and they are using a hair styling tool to work on the hair. Behind the individual is a blue tiled wall with vertical poles. There are two more yellow bottles visible on the right side of the image.</t>
  </si>
  <si>
    <t>A black SUV’s undercarriage is suspended from an industrial-looking blue car lift. Two people are standing beneath it; one is a student wearing a dark shirt and jeans, looking at the vehicle, while the other appears to be an instructor or technician in a light gray jacket. A white pickup truck is partially visible on the left side of the frame, with its hood open. The background shows a large automotive repair shop with multiple workbenches, tools, and overhead lighting fixtures. A sign reading “BRAKES” is mounted on one of the walls.</t>
  </si>
  <si>
    <t>A group of four men are gathered around a booth displaying a banner for Tronox. The banner has the company logo and text. One man is wearing a blue shirt, another a gray t-shirt, one a green polo shirt, and the last wears a dark blue jacket. They appear to be engaged in conversation with two individuals at the booth, who are also wearing shirts. A table with laptops and other equipment sits behind the banner. In the background, there is a hallway with people walking and a glimpse of another booth displaying a logo for OCH.</t>
  </si>
  <si>
    <t>The image depicts two people in an observation room. A man with short brown hair and wearing a light blue shirt is seated at a desk with two large computer monitors. He’s looking intently at one of the screens, which displays a simulated driving environment with a red line indicating a lane and a white vehicle moving along it. 
 A woman with dark hair is standing beside him, leaning on the desk and observing the same screen. She's wearing a white blouse and gold jewelry. The room has beige walls and a small framed picture hanging on the wall behind them. A red toolbox is visible to the right of the man’s chair.</t>
  </si>
  <si>
    <t>A dark room with a large banner behind two people. The banner reads “East Mississippi Community College” in red and white lettering. A woman in a blue shirt is kneeling beside a man wearing a white uniform, who appears to be demonstrating a martial arts technique on her back. There are other individuals seated in the background, partially visible. To the left of the main action is an electrical outlet.</t>
  </si>
  <si>
    <t>A wide-angle shot of a football field under bright sunlight. The grass is a vibrant green with white yard lines. A group of college athletes in white jerseys and helmets are engaged in drills on the field, moving around in various formations. In the background, there's a stadium seating area visible along the side of the field, with red and white branding prominently displayed.</t>
  </si>
  <si>
    <t>A wide-angle shot of a football field under bright sunlight. The grass is green and well-maintained. A white stripe divides the field into two halves, with numbers marking yard lines. Several players in red and white jerseys are scattered across the field, appearing to be engaged in drills or practice. In the background, there’s a concrete barrier and what looks like bleachers or seating. The sky is mostly visible above the field, showing blue hues.</t>
  </si>
  <si>
    <t>A wide-angle aerial shot depicts a large, circular pond in the foreground. A small gazebo with a peaked roof sits in the center of the pond. Behind the pond is a brick building with multiple windows and a red roof. A paved walkway surrounds the pond on one side, leading towards the building. Several trees are visible along the walkway. The background is dark, suggesting either dusk or night. A few vehicles are parked near the building.</t>
  </si>
  <si>
    <t>A large, plush lion mascot with a smiling face sits in front of three young girls. One girl, wearing a red and white shirt with “UN” on it, is holding the lion’s paw and looking at the camera with a smile. Another girl, wearing a similar shirt, is sitting next to the lion and holding a water bottle. The third girl stands behind them, also wearing the same shirt, and appears to be pointing at the mascot. Behind them are some trees and what looks like a partially visible picnic table and chair.</t>
  </si>
  <si>
    <t>Brand mark, Social responsibility</t>
  </si>
  <si>
    <t>www.eckerd.edu</t>
  </si>
  <si>
    <t>A wide shot captures a body of water at sunset. The sky is filled with shades of pink and orange. A city skyline is visible in the distance along the shoreline, featuring several buildings including a tall tower. A beach stretches across the lower portion of the frame, populated by people enjoying the evening. Palm trees line the edge of the sand, and lampposts are scattered throughout the area. The water reflects the colors of the sky.</t>
  </si>
  <si>
    <t>A group of young adults are gathered outdoors on a grassy lawn under a partly cloudy sky. A man in a blue shirt and baseball cap is crouching down, pointing towards something off-screen with his hand. Several other students are seated or standing nearby, wearing various casual clothing including t-shirts, shorts, and jackets. One student wears a pink lanyard. Palm trees and greenery are visible in the background. A small black cooler sits on the grass near the man.</t>
  </si>
  <si>
    <t>A group of young women are sitting in a circle on what appears to be a wooden deck or platform. Several of them are wearing swimsuits and some have sunglasses on. One woman is holding a white bucket, and another is pouring water from it onto the head of a younger girl who is smiling. Other people are partially visible in the background, seated around the perimeter of the area. The lighting suggests an outdoor setting with bright sunlight.</t>
  </si>
  <si>
    <t>Two young women are shown in the foreground, one with dark hair and wearing a pink sports bra and shorts, and another with lighter skin and wearing a red sports bra and shorts. Both have their hands outstretched towards each other. In between their hands is a small crab held within a clear plastic container. The background shows more students sitting on the ground, partially blurred, also wearing athletic attire. The lighting appears to be bright and natural, casting shadows across the scene.</t>
  </si>
  <si>
    <t>A wide-angle shot from above shows a large sand volleyball court in a grassy park area. Several people are playing volleyball on the court. Beyond the court is a body of water (likely a bay or lake) with trees and buildings visible along its shoreline. Palm trees line the waterfront, and a paved path runs alongside the water. The sky is blue with scattered clouds. Green grass covers much of the surrounding area, and several palm trees are interspersed throughout the scene.</t>
  </si>
  <si>
    <t>Two young men are riding bicycles down a paved path through a lush green area. The man in the back is wearing a gray t-shirt, black shorts, and a dark baseball cap with a backpack on his shoulders. He has a water bottle attached to his bike. The man in the front is wearing a light blue t-shirt, white shorts, and socks, also carrying a large backpack. Palm trees are visible in the background along with other greenery and a building partially obscured by trees. A sidewalk runs alongside the path.</t>
  </si>
  <si>
    <t>A stage scene with several actors in costume. A woman wearing a purple dress and a wide-brimmed straw hat is center frame, holding hands with another person who has brown hair, a yellow top, and a flower crown. Behind them are other figures dressed in elaborate costumes including a man in a green outfit and a woman in a pink gown seated on a purple chair. To the right of the central figures is a backdrop of lush greenery and flowers. The background is a solid teal color.</t>
  </si>
  <si>
    <t>A young woman in a blue and white striped shirt and shorts is swinging on a swing set while holding a small dog. The swing set is situated in a sandbox area. A young woman wearing a yellow bike helmet and riding a bright yellow bicycle stands beside the sandbox, looking towards the swing. Behind them is a grassy park with trees, a body of water (possibly a bay), and a building visible in the distance under a blue sky with scattered clouds.</t>
  </si>
  <si>
    <t>A young woman with teal-colored hair and multiple tattoos is centered in the frame, kneeling at a pottery wheel. She’s wearing a tie-dye shirt and dark pants. Her hands are actively shaping a clay pot on the spinning wheel. Behind her, blurred figures of other students can be seen working at various stations within a ceramics studio. A blue bucket filled with wet clay sits to the left of the wheel, and a metal shelf is visible in the background along with exposed pipes and ductwork. The lighting appears to be coming from above and slightly to the right, casting shadows across the scene.</t>
  </si>
  <si>
    <t>A white Coast Guard rescue boat, labeled "Rescue 6 Eckerd," is moving across a blue ocean surface. The boat has a radar dome on top and an American flag mounted on its side. Another rescue boat, partially visible to the left, also appears to be in motion. Waves are breaking behind the boats, creating white foam. The sky is light blue with some clouds.</t>
  </si>
  <si>
    <t>Two young women are walking side-by-side on a concrete sidewalk. One is wearing a gray t-shirt and black leggings, while the other wears blue jeans and a dark green shirt. They are both holding leashes attached to a medium-sized brown dog. The woman in the green shirt has a white water bottle clipped to her bag and a circular patch with a red cross on it. Behind them is a grassy area with palm trees and a multi-story building visible in the background. The sky is overcast and gray.</t>
  </si>
  <si>
    <t>A young Black man wearing a black wetsuit and red goggles is submerged in clear turquoise water. He’s holding up a spiky sea urchin with his hand, facing the camera. A gray bucket sits partially visible to his left. Behind him, there's a hazy view of a shoreline with some distant trees and what appears to be a small island or sandbar. The sky is light blue with scattered clouds.</t>
  </si>
  <si>
    <t>00:00:01.11</t>
  </si>
  <si>
    <t>A group of young adults are gathered around a stone fire pit at dusk. A wooden pergola structure with string lights overhead provides shelter. Several people are seated on the sand surrounding the fire, some playing musical instruments like a guitar and ukulele. The fire is actively burning with flames visible within the pit. The sky is a gradient of dark blue to purple, suggesting twilight or early evening. Some individuals are standing near the edge of the frame, looking out towards the horizon.</t>
  </si>
  <si>
    <t>www.ecpi.edu</t>
  </si>
  <si>
    <t>Two healthcare professionals are standing in front of a patient mannequin. One woman is looking at a medical monitor with a tablet attached, while the other is listening to a patient’s heart with a stethoscope. Both women are wearing white lab coats and lanyard-style ID badges that read “ECM.” A large, white patient mannequin lies on a bed behind them, connected to IV tubes and monitors. The background appears to be a clinical setting with fluorescent lighting.</t>
  </si>
  <si>
    <t>A patient lies supine on a hospital bed with a patterned white sheet covering their upper body. A healthcare professional wearing blue gloves is using an ultrasound transducer to scan the patient’s chest area. The image shows the reflection of the ultrasound waves on the skin, creating a dark and light pattern. Part of a medical instrument, possibly a monitor or part of the ultrasound machine, is visible in the lower right corner.</t>
  </si>
  <si>
    <t>A woman in a white lab coat stands facing a large projection screen displaying a complex, branching network of dark blue lines resembling a neural pathway or circulatory system. Three other individuals – two women and one man – are positioned behind her, looking towards the screen with attentive expressions. The room appears to be an indoor learning environment with beige walls. A small portion of a woman in a light-colored shirt is visible on the left side of the frame.</t>
  </si>
  <si>
    <t>The image depicts a brightly lit laboratory setting. A young woman in a white lab coat is seated at a computer desk, typing on a keyboard. She has her back partially turned towards the camera. To her left, another student wearing a light gray shirt and dark pants is sitting at a table with a laptop. In the background, several other students are standing or sitting along the walls of the lab, all wearing white coats and some blue scrubs. The lab features white cabinets filled with supplies and equipment, and there’s a large monitor on the desk in front of the woman. The floor is covered in gray tiles.</t>
  </si>
  <si>
    <t>www.ecsu.edu</t>
  </si>
  <si>
    <t>The image shows a dark gray, curved building facade with the words "ELIZABETH CITY STATE UNIVERSITY" prominently displayed in white letters. Below the university name is the text “FOUNDED 1891” also in white. Above the building are several birds flying across a cloudy blue sky. A green tree line can be seen on the right side of the frame.</t>
  </si>
  <si>
    <t>A bronze statue of a seated man with a book in his hands is prominently featured against a cloudy sky. The statue has a serious expression and is wearing what appears to be a long coat and hat. It stands on a dark, rectangular pedestal. Behind the statue is a brick building with windows and a small portion of a doorway visible. A tree is partially obscuring the left side of the building.</t>
  </si>
  <si>
    <t>A young Black woman with braided hair and glasses is seated at a white table with a tray extending from it. She’s wearing a blue jacket with white stripes and appears to be reading or working on a document. Behind her are two tall, white pillars that create a small, enclosed space. The walls are painted a dark purple color.</t>
  </si>
  <si>
    <t>A group of people are gathered around an ambulance with a stretcher inside. Three individuals are actively involved in moving a patient onto the stretcher. One man is lifting the patient’s legs while another assists him, and a third person is positioned behind them, likely providing support or guidance. The ambulance has “EMS” written on its side. A woman wearing a blue vest and a man wearing a dark blue shirt are also present in the scene. Above the image is text reading "EMERGENCY MANAGEMENT" in a blue banner.</t>
  </si>
  <si>
    <t>Two men are working at multiple computer workstations in a dark room. The screens display complex software interfaces with graphs, color palettes, and editing controls. One screen shows a red waveform graphic. A keyboard and mouse are visible on each workstation. Both men wear glasses and have dark hair. They appear to be focused intently on their work.</t>
  </si>
  <si>
    <t>A young Black woman with long dark hair pulled back in a ponytail is wearing red headphones and a black shirt. She has her hand resting on her chin while looking down at something off-screen. A smartwatch is visible on her left wrist. The background shows a window with blurred greenery outside, and a white wall.</t>
  </si>
  <si>
    <t>A young Black woman with braided hair is wearing a blue shirt that reads “METU” and has a Viking logo on it. She is looking down at a small orange carrot held in her hand, focusing intently on it. Behind her is a white, curved object partially visible, likely part of a machine or piece of equipment. The background is dark gray.</t>
  </si>
  <si>
    <t>A classroom filled with students seated in rows of blue chairs. Most students are facing forward, some looking at a projector screen visible in the background which is gray and slightly curved. A variety of ages and ethnicities are represented among the students. Some students are wearing casual clothing like hoodies and hats, while others have more formal attire. Several students have notebooks or pens in their hands. There's a student with a yellow object (possibly a stress ball) on their lap. The lighting is bright and appears to be from overhead fluorescent lights.</t>
  </si>
  <si>
    <t>A group of young men are standing in formation, playing large bass drums. They are wearing blue jackets and white baseball caps. The lighting is predominantly blue, casting a cool hue over the scene. A banner or curtain with a subtle pattern is visible in the background. One of the musicians is smiling directly at the camera.</t>
  </si>
  <si>
    <t>The image depicts an aerial view of a campus setting. A body of water, likely a pond or lake, occupies the lower portion of the frame and reflects the sky. Across the water is a row of buildings with white facades, including what appears to be a library building with a prominent sign. A brick wall separates the buildings from a grassy area with several parked vehicles. Trees line the horizon behind the buildings, creating a backdrop. A small sign stands near the road in front of one of the buildings. The sky is overcast and gray.</t>
  </si>
  <si>
    <t>A large blue and white airplane model is positioned in front of a building. The plane’s fuselage displays the university logo “ECSU” and “ELIZABETH CITY STATE UNIVERSITY PROGRAM”. The aircraft is angled slightly upwards, with its wings extended. Behind the plane is a modern-looking building with multiple windows and a flat roof. The sky is bright blue with a sun shining brightly to the right of the image.</t>
  </si>
  <si>
    <t>A fountain sprays water into the air above a still pond. The pond is surrounded by green grass and several trees. In the background, there’s a brick building with a walkway leading towards it, framed by more trees and greenery. The sky is overcast and light gray.</t>
  </si>
  <si>
    <t>The image displays an aerial view of Elizabeth City State University’s campus. A large building with a distinctive dome is visible on the left side of the frame. The university's logo, “ECSU,” in blue and white letters, is overlaid on the top portion of the image. Below the logo reads "ELIZABETH CITY STATE UNIVERSITY" in smaller text. At the bottom of the image, it states “FOUNDED 1891.” A road with cars can be seen running through a grassy area that extends into the background, bordered by trees and shrubbery.</t>
  </si>
  <si>
    <t>www.eiu.edu</t>
  </si>
  <si>
    <t>A brick building with a statue of Charles Darwin is prominently featured in the foreground. The statue depicts Darwin standing on a ledge, looking out. Below the building is a pathway lined with trees and greenery leading towards a taller, red-roofed tower structure in the background. A blue sky with scattered clouds fills the upper portion of the image.</t>
  </si>
  <si>
    <t>A man with glasses and graying hair is pointing at a whiteboard filled with mathematical equations. He’s wearing a blue t-shirt that reads “LAKE ERIE UNIV.” A younger student, with dark hair, is looking up at the board and appears to be listening intently. The background is blurred and suggests an office or classroom setting with a window visible in the distance.</t>
  </si>
  <si>
    <t>Three young adults are walking through a shallow stream in a wooded area. The stream is muddy and has rocks visible beneath the surface. The individuals are wearing casual clothing: a woman in a yellow shirt, a woman in a blue shirt, and a man in a plaid flannel shirt. They appear to be holding hands as they walk. On the left side of the frame, there’s a rock formation with reddish-brown coloring. Sunlight filters through the trees above, creating dappled light on the water and surrounding foliage.</t>
  </si>
  <si>
    <t>A group of five young adults are seated around a wooden picnic table outdoors. A young man with dark braids and glasses is looking down at something in his hands. Beside him is a young man wearing a black sweatshirt with a university logo, looking towards the camera. Another young man in a blue shirt with a horse emblem sits to his right. To the right of him is a young woman smiling and gesturing with her hands. Across from her is another young woman wearing a blue t-shirt and also smiling. A backpack is visible behind the young man with braids. The background includes a building, trees, and what appears to be foliage.</t>
  </si>
  <si>
    <t>00:00:05.84</t>
  </si>
  <si>
    <t>A large gymnasium filled with graduates wearing blue gowns and white graduation caps. The graduates are seated in rows facing a raised platform at the back of the room. A crowd of people is seated on bleachers behind the graduates, many holding flags including an American flag and several international flags. Banners reading “Eastern Illinois University” and “Panthers” are visible along the wall behind the graduates. The lighting appears to be artificial with bright overhead lights.</t>
  </si>
  <si>
    <t>A tall, gray stone building with multiple turrets and crenellations dominates the upper portion of the frame. A single window is visible on the side of the structure. The sun shines brightly behind the building, creating a strong glare and halo effect. Above the building are scattered white clouds against a bright blue sky. The bottom of the image is dark, suggesting a low-angle shot looking upwards.</t>
  </si>
  <si>
    <t>The image depicts an indoor classroom setting with three young men seated at computers. A woman, presumably a teacher or instructor, is leaning over one of the desks, assisting a student who is looking down at his screen intently. The students are wearing casual clothing – hoodies and jackets. One computer monitor displays a dark screen with text and images, while another shows a more detailed image. A bulletin board in the background features posters and flyers, including one that reads “EIU.EDU/TECHGRAD.” The lighting is somewhat dim, casting shadows across the scene.</t>
  </si>
  <si>
    <t>A group of dancers are performing on a large screen stage. The background is a gradient blue, fading from darker at the top to lighter towards the bottom. Four dancers are prominently featured: one in the center with arms outstretched and wearing a silver halter-top and wide-legged pants; three others positioned around her, also in similar attire, appearing to be in various poses – one bending forward, another reaching out, and the last standing tall. A dancer is partially visible on the left side of the screen, leaning slightly forward. The stage appears to be a dark, possibly wooden platform.</t>
  </si>
  <si>
    <t>A group of people are gathered on a grassy field under a partly cloudy sky. A man in a dark shirt and shorts is actively engaged in a physical activity with another person, appearing to be tackling them. Several other individuals are visible in the background, some watching, others walking around. There's a building partially visible behind the trees in the distance.</t>
  </si>
  <si>
    <t>Two young adults are standing outdoors in front of a building with large windows. A young woman wearing a dark t-shirt and shorts is facing forward, gesturing with her hand. Behind her, a young man is holding a black backpack over his shoulder and appears to be dancing or moving rhythmically. He’s wearing a dark hoodie and light blue shorts. In the background, there's a grassy area, trees, and a sign-post leaning against a building. The overall color tone of the image is slightly bluish.</t>
  </si>
  <si>
    <t>Two young women are seated at a table in a dimly lit room. One woman is facing slightly away from the camera and appears to be looking down at something on the table. The other woman is turned towards the camera, her head tilted downwards as she looks at the first woman. Both women wear casual clothing – one in a gray sweater and dark pants, and the other in a white top and what appears to be black leggings. A laptop screen is visible in the upper left corner of the image, partially obscured by the angle. The background is a plain wall with some indistinct shapes and shadows.</t>
  </si>
  <si>
    <t>Four young adults are sitting on concrete steps covered in chalk messages. The steps have various phrases written on them including "Your Test is GAM," "Are Loyal," and “Be True.” One person has a laptop resting on their lap. They are wearing blue shirts, jeans, and sneakers. A girl with long hair is sitting next to a boy holding a baseball cap. Another young woman sits further down the steps. The background shows a blurred view of a building and sky.</t>
  </si>
  <si>
    <t>A young woman with long brown hair and fair skin is smiling directly at the camera. She’s wearing a blue shirt and a gray mesh vest. Behind her is an autumnal campus scene featuring trees in shades of orange, yellow, and green. A paved walkway stretches into the background, lined with neatly trimmed bushes and a white building with columns. The sky is overcast and slightly dark. There are fallen leaves scattered on the ground.</t>
  </si>
  <si>
    <t>www.eku.edu</t>
  </si>
  <si>
    <t>A large, gray building with a red and white “EKU” logo prominently displayed on its facade dominates the frame. The building has multiple stories and windows arranged in a grid pattern. Below it is a sprawling campus scene featuring various buildings including a brick structure, a gymnasium, and a grassy field. A road runs along the bottom of the image, with several vehicles visible. In the distance, there’s a tall white tower-like structure and trees are scattered throughout the landscape.</t>
  </si>
  <si>
    <t>Three young adults are standing in a grassy area under trees. One woman is centered and wearing a dark red t-shirt with white lettering and black shorts. She has her arms raised and is holding hands with another woman who is to her right, wearing a green shirt and denim shorts. To the man's left is a man wearing a maroon sweater and khaki pants. A thin red rope stretches between them, connecting their hands. In the background, there’s a brick building, trees, and a parked car. The lighting appears somewhat dim, casting shadows across the scene.</t>
  </si>
  <si>
    <t>A woman with red hair and glasses wearing a white lab coat over a maroon top and stethoscope is walking down a hallway. She is holding a clipboard in her hands. The hallway has beige walls, a framed plant on the left, and a medical device mounted on the right wall. A small red light is visible above the door at the end of the hall.</t>
  </si>
  <si>
    <t>A baseball player in a dark uniform with number 22 swings his bat at a pitched ball. He is mid-swing and appears to be reaching high. A catcher wearing a white and gray helmet and uniform is crouched behind home plate, focused on the ball. To the left of the catcher, another player in a gray uniform is running towards first base. In the background are several other players standing near the dugout, and a dark building with windows is visible behind them. The field has a green grass area and a brown dirt infield.</t>
  </si>
  <si>
    <t>A large crowd of people are gathered outdoors at night, illuminated by pink and purple lighting. Many individuals are holding up their phones recording the event. A man in a black shirt with "EKU" and “Welcome Home” printed on it is standing on a small stage or platform, raising his arms enthusiastically. Several other people are also raising their hands and cheering. There’s a white structure resembling a gazebo or covered area behind him. The overall scene appears to be a celebratory event, likely a welcome party or campus celebration.</t>
  </si>
  <si>
    <t>A large crowd of students and fans are gathered in bleachers, illuminated by stage lighting. Many individuals are wearing maroon t-shirts with “Codsworth” and a number “00” printed on them. Several people are raising their arms enthusiastically, shouting or gesturing upwards. A few individuals are wearing striped athletic shirts. The background is dark, suggesting an indoor arena setting.</t>
  </si>
  <si>
    <t>A small, white single-engine airplane with red and white markings is positioned on a dark asphalt runway. The plane’s registration number “N302CF” is visible on its fuselage. Another aircraft, a larger commercial jet, is partially visible in the background to the right of the smaller plane. Above both planes is a bright blue sky filled with puffy white clouds. The ground in front of the airplanes appears textured and slightly blurred.</t>
  </si>
  <si>
    <t>"University environment, Campus aesthetics", Industry and work</t>
  </si>
  <si>
    <t>A large letter “E” is formed by a dense crowd of people standing on a green football field. The field has yard lines marked in white and numbers along the sidelines. Behind the field is a stadium with tiered seating, mostly filled with spectators. The sky is dark blue with some clouds. A flag pole stands near the stadium entrance.</t>
  </si>
  <si>
    <t>www.elgin.edu</t>
  </si>
  <si>
    <t>A large blue sculpture dominates the foreground, featuring the letters "ECC" in bold capital letters and an encircled stylized flower design with a white outline on a blue background. The sculpture is set against a gray sky with bare trees silhouetted in the background. Below the sculpture is a patch of snow-covered ground, and a road can be seen faintly in the distance.</t>
  </si>
  <si>
    <t>Two men are working under the hood of a dark-colored car engine. One man is wearing a red shirt and a gray baseball cap, holding a flashlight and adjusting something with his hand. The other man has a blue shirt and a patterned hat, also using a flashlight to examine the engine components. A large, clear fluid reservoir is visible on the right side of the engine bay. The hood is open, revealing much of the engine’s inner workings.</t>
  </si>
  <si>
    <t>Three students are shown in a laboratory setting. A young Black man is leaning over a table, gesturing with his hand towards another student who is looking at a diagram on a clipboard. The other student, wearing a blue shirt with “FLORIDA” printed on it, is working with a metal apparatus and a beaker. A third student, a young woman with dark hair pulled back, sits at a desk to the left, also focused on her work. Behind them are white walls and some lab equipment visible.</t>
  </si>
  <si>
    <t>A woman with dark hair pulled back in a ponytail and wearing glasses and a black shirt is kneeling beside a white examination table. She is looking down at her hands which are resting on the table, supporting a patient’s arm. Behind her are two posters: one is a large chart displaying various graphs and lines, and the other is an anatomical diagram of the hand and wrist. The background wall is a pale green color.</t>
  </si>
  <si>
    <t>Three young adults are gathered in a recording studio setting. One man with long dark hair and wearing a plaid shirt is speaking animatedly, gesturing with his hands. He has headphones on and a small blue balloon tied to his shirt. Two women, one wearing black headphones and another in a green top, are listening attentively, leaning towards him. The background shows a wall covered in acoustic panels and a glimpse of a window.</t>
  </si>
  <si>
    <t>A young man with long brown hair and wearing a plaid shirt is center frame, smiling broadly and gesturing with his right hand. He has red headphones on. To his left is a woman wearing black headphones and a dark jacket. Another woman in a green top and face mask stands to his right, looking at him with an expression of surprise or amusement. Behind them is a wall with what appears to be ventilation ducts and some lighting fixtures. The background is mostly dark.</t>
  </si>
  <si>
    <t>www.elmhurst.edu</t>
  </si>
  <si>
    <t>A large arched gateway with the words "ELMHURST UNIVERSITY" in blue lettering is prominently displayed above a decorative metal design. The university’s seal is positioned within the archway. To the left, a portion of a stone building is visible, featuring ornate detailing and a light fixture. Beyond the gate, there's a dense canopy of green trees under a cloudy sky with sunlight streaming through, creating bright sunbeams.</t>
  </si>
  <si>
    <t>A large arched gate with the words “ELMHURST UNIVERSITY” prominently displayed is in the center of the frame. Three people – a woman on the left, a man in the middle, and a woman on the right – are walking towards the camera along a paved pathway. The university’s entrance features stone pillars flanking the archway, topped with decorative ironwork. Beyond the gate lies a grassy lawn under a bright blue sky dotted with fluffy white clouds. Sunlight is shining directly behind the subjects, creating a lens flare effect and casting shadows on the grass. A streetlight is visible to the right of the frame.</t>
  </si>
  <si>
    <t>A black wrought-iron archway with the words “ELMHURST UNIVERSITY” prominently displayed spans a wide, paved walkway that leads into a lush green lawn. The sky is bright blue with sunlight streaming through trees on either side of the walkway, creating dappled shadows on the grass. To the left of the archway are dark trees and foliage, while to the right, there’s a building with red brick and windows. A small, circular decorative element sits in the center of the lawn near the building.</t>
  </si>
  <si>
    <t>00:00:04.37</t>
  </si>
  <si>
    <t>An aerial shot showcases a sprawling campus with several buildings nestled amongst lush green trees. A prominent white building with a steeple dominates the center-left portion of the image. To its right are other brick buildings, some appearing older and others more modern in design. A long, rectangular grassy area stretches out from the central building, bordered by trees on either side. Sunlight streams through the branches above, creating streaks of light across the frame. The sky is a muted gray with hints of blue. In the distance, there are additional buildings and trees extending into the horizon.</t>
  </si>
  <si>
    <t>www.elms.edu</t>
  </si>
  <si>
    <t>A large group of people, mostly students in blue and gray uniforms, are standing in a circle on a green football field. A stylized logo featuring a lightning bolt and the letters “HU” is prominently displayed in the center of the circle, also on the grass. The background is dark, suggesting it’s an aerial shot. There are white lines marking the field's boundaries visible along the bottom edge of the image.</t>
  </si>
  <si>
    <t>A large group of people are standing in a circle on a green football field. Above them is a white logo featuring a stylized “E” and lightning bolts within a curved shape. The field has red lines marking yard markers, and a dark shadow appears to be cast across the bottom portion of the image.</t>
  </si>
  <si>
    <t>"University environment, Campus aesthetics", Intercollegiate athletics, Brand mark</t>
  </si>
  <si>
    <t>A young woman with blonde hair and wearing a dark green sweater sits on a light blue couch facing a Black man who is sitting cross-legged on another light blue couch. He’s gesturing with his hands while speaking, and he wears a gray hoodie and khaki pants. A third person, a white man with red hair, sits to the right of the Black man on a similar couch. Between them is a small round table holding several colorful plastic building blocks. Behind them is a large open office space filled with desks and people working. There are blue filing cabinets visible in the background. Natural light streams through a large window.</t>
  </si>
  <si>
    <t>A person’s hand with a white stylus is writing on a light gray tablet that is propped up on a wooden desk. The tablet screen displays text and what appears to be a graph or diagram in green. Behind the tablet, a laptop screen shows a blue background with some charts and graphs visible. To the right of the tablet is a cup with a leopard print lid and a straw. A black smartphone rests on the desk surface below the tablet. The overall scene has a warm, slightly dark lighting effect.</t>
  </si>
  <si>
    <t>A young Black woman sits at a desk with headphones on and is looking down at a notebook she’s holding open in her hands. She's wearing a black shirt and appears to be focused on writing or reading. Behind her, there’s a computer displaying a document, a keyboard, mouse, printer, and other office supplies. A window behind the desk reveals a green lawn and trees under a bright sky. The wall behind the desk is brick.</t>
  </si>
  <si>
    <t>A wide-angle aerial shot shows a large, green artificial turf soccer field with red lines marking the boundaries. The school logo – a stylized lightning bolt within a circle – is prominently displayed in the center of the field. Behind the field are several brick buildings typical of a college campus, including a large, multi-story building on the left and another smaller one on the right. Trees and some vehicles are visible along the horizon line. The sky above is overcast with gray clouds.</t>
  </si>
  <si>
    <t>A wide-angle shot from an elevated perspective shows a large, green soccer field with red lines marking the boundaries and goal areas. A circular logo featuring lightning bolts in yellow and black is prominently displayed on the center of the field. Behind the field are several brick buildings of varying heights and architectural styles, suggesting a college campus setting. Trees and some smaller structures are scattered throughout the landscape. The sky is overcast with gray clouds.</t>
  </si>
  <si>
    <t>A volleyball game is in progress indoors. A group of female athletes in green and teal uniforms are positioned on one side of a wooden court. Several teammates are jumping toward the ball. On the opposite side, players in darker blue uniforms are also moving towards the net. An official stands on a ladder near the scoreboard. The scoreboard displays “15 15” for score, with “6” and “0” indicating points for each team. American and Canadian flags hang from above the scoreboard. A large wooden bleacher area is visible in the background.</t>
  </si>
  <si>
    <t>A volleyball court is shown with several players in action. A coach stands on a ladder near the scorer’s table, looking down at the game. The floor is polished wood and reflects light. There's an American flag hanging above the scoreboard. The scoreboard displays scores of 15-8. Several players are wearing green uniforms with numbers on their backs. A net divides the court into two halves.</t>
  </si>
  <si>
    <t>A swimmer is mid-stroke in a large, rectangular swimming pool. The water is a light blue color and has visible lane lines marked with yellow buoys. A diving board extends across the width of the pool towards the left side. A woman stands on the edge of the pool near the shallow end, looking down at the swimmer. There’s a sign that reads “DEEP” above the water in the shallow end area.</t>
  </si>
  <si>
    <t>A wide shot of an indoor swimming pool. The water is a deep turquoise color and has significant wave action near the end of the pool where a diving board extends into the water. A diver is visible in mid-air, just before entering the water, creating a large splash. Several people are standing on the deck surrounding the pool, partially obscured by the water’s movement. The diving board itself is silver and appears to be metal. The pool edge has yellow markings along it.</t>
  </si>
  <si>
    <t>A young woman with long brown hair sits cross-legged on a tan leather sofa. She is wearing a plaid shirt and dark jeans, and has brown cowboy boots on her feet. She’s holding a blue pen and writing in a notebook placed in front of her. A small table next to the sofa holds a lamp with a floral shade and a stack of papers. Behind the sofa is a radiator and a window with sunlight streaming through it. The background is slightly out of focus, appearing to be a room with pale gray walls.</t>
  </si>
  <si>
    <t>A young Black woman stands at a podium with an orange emblem on it. She is wearing a light pink shirt and dark pants. Behind her is a large projection screen displaying a flowchart-style graphic with dates and text, including “Trust the.” A man in a black suit sits to her right. The background is dark, suggesting a lecture hall setting.</t>
  </si>
  <si>
    <t>A Black woman stands at a podium presenting to a group of people in the background. The podium is orange with a crest logo on it. A large graphic displays a timeline with various dates and text related to admissions, including "Secondary Application," "June," "August," "October," "November," "December," and "January." Above the graphic, the words “Trust the” are partially visible, followed by “INUS!” in red lettering. The background is dark, and a blurred image of a building can be seen behind the speaker.</t>
  </si>
  <si>
    <t>A young woman stands facing a whiteboard in a room with warm-toned walls. She is holding a piece of paper and gesturing towards the board. Several other people are seated around a table in the background, partially obscured by shadows. The whiteboard displays text including "Welcome to," "Thinking about," and lists of names and words. A red scarf or shawl is draped over someone’s shoulders on the left side of the frame. The room has a slightly cluttered feel with various objects visible in the periphery.</t>
  </si>
  <si>
    <t>A young Asian man with dark hair and wearing a navy blue polo shirt and jeans is looking at a student who is turned away from the camera, partially obscured by her shoulder. They are both seated at a desk covered in papers, textbooks, and pens. Behind them is a whiteboard filled with handwritten notes and diagrams. The background is a muted red wall. A small black speaker is visible on the right side of the frame.</t>
  </si>
  <si>
    <t>A Black man wearing a white lab coat and glasses stands in front of several hospital beds. The beds are covered with green sheets and have small bedside tables with medical supplies. Behind him is a wall painted a pale yellow color, adorned with charts and posters. Above him are fluorescent lights illuminating the room. A curtain hangs to the right of the frame.</t>
  </si>
  <si>
    <t>A woman in a white coat and glasses is speaking with three students wearing green scrubs. The students have different hairstyles and headbands. One student has a purple headband, another wears a patterned head covering, and the third has a dark blue headband. Each student holds a stethoscope around their neck. Behind them is a wall covered in charts and posters.</t>
  </si>
  <si>
    <t>A woman wearing glasses and a light blue lab coat with purple gloves is peering into a microscope. She’s adjusting the focus with her hands on a plastic tray containing multiple small clear tubes filled with liquid. The microscope has black metal components, including a base and arm, and a large lens at the end. Behind the woman are other laboratory equipment, including a dark cabinet and a white flag with rainbow colors. The background is slightly blurred and appears to be a lab environment.</t>
  </si>
  <si>
    <t>A man wearing glasses and a light blue lab coat with purple gloves is looking through a microscope. He’s adjusting the focus knob on the microscope with his right hand. A petri dish containing pinkish-red material is visible beneath the microscope, along with two other microscopes in the background. The lighting appears to be bright and focused on the man and the microscope.</t>
  </si>
  <si>
    <t>An aerial shot shows a large, ornate Victorian-style house with multiple stories and a prominent turret. The house is painted a light green color and has a slate gray roof. A curved walkway leads up to the front steps, bordered by mulch beds containing small trees. Several mature trees are scattered around the property, including one directly in front of the house. In the background, there’s a parking lot with several cars and other buildings visible. The sky is bright blue with some clouds.</t>
  </si>
  <si>
    <t>A man stands at a podium delivering a speech. He wears a dark academic robe with gold accents and medals around his neck. A microphone is in front of him. Behind him, blurred figures are visible, suggesting an audience. The background is out of focus but appears to be a large building or campus scene with hints of blue sky and trees. There's a soft glow illuminating the speaker and podium.</t>
  </si>
  <si>
    <t>A young woman in a black graduation gown and cap stands center frame, smiling slightly as she looks towards her right. She has long red hair. To her right is another person in a dark suit with a graduation cap and hood, partially obscured by shadow. Behind them are many other graduates wearing black gowns and caps, some with yellow stoles, blurred into the background. The setting appears to be an indoor arena or stadium with tiered seating visible behind the graduates. A banner reading "Mount Saint Mary's" is faintly visible in the upper right corner. The lighting is dramatic, with a spotlight illuminating the foreground figures and casting shadows over the rest of the scene.</t>
  </si>
  <si>
    <t>A group of graduates in black gowns and mortarboards are seated together in an arena setting. A man with a dark complexion is smiling broadly, looking towards another graduate who is also smiling. Several other graduates are visible in the background, some clapping their hands enthusiastically. The lighting is focused on the foreground individuals, creating a warm glow around them while the rest of the arena appears darker. There are banners and signage partially visible in the distance.</t>
  </si>
  <si>
    <t>Management, Value</t>
  </si>
  <si>
    <t>A large crowd of graduates in black gowns and yellow mortarboards are celebrating at an outdoor stadium. Many are raising their hands in the air, some holding up phones to record the event. Several individuals are smiling broadly and cheering. A CountryBank logo is visible on a banner in the background. The lighting appears to be dramatic with spotlights illuminating the group.</t>
  </si>
  <si>
    <t>A group of graduates in black gowns and mortarboards are seated in rows at an outdoor stadium. Several graduates are smiling and waving their hands excitedly. One graduate, a Black man, is prominently featured with his hand raised high, appearing to be gesturing or celebrating. Other graduates are partially visible behind him, also showing expressions of joy and excitement. The background shows blurred figures of other audience members and the bleachers of the stadium.</t>
  </si>
  <si>
    <t>A man in a dark graduation gown and cap with gold accents is laughing joyfully as he receives a diploma from someone off-screen. He wears glasses and a gold medal around his neck. A green flag with yellow stripes is partially visible on his left, and foliage is blurred in the foreground. In the background, another graduate wearing a similar gown can be seen. The scene appears to be outdoors at an outdoor graduation ceremony.</t>
  </si>
  <si>
    <t>00:00:05.06</t>
  </si>
  <si>
    <t>A young woman in a black graduation gown and mortarboard is smiling brightly, holding a bouquet of flowers with “PROUD” written on a balloon attached to it. She has a small book in her hand. Behind her are several other graduates wearing gowns and hats, walking along a brick-paved sidewalk. In the background, there’s a large building with windows and what appears to be an awning. Several people are blurred out in the distance, suggesting movement. The sky is overcast.</t>
  </si>
  <si>
    <t>00:00:02.59</t>
  </si>
  <si>
    <t>A large billboard dominates the frame, displaying the name "Elms College" in white lettering across the top. Below that is a graphic featuring a person's headshot and the text “Apply Today at Elms.edu.” The billboard has a green and white color scheme. In the background, a highway stretches into the distance with several cars traveling on it. Lush green trees and hills form a backdrop to the road and billboard, creating a natural landscape. A bridge is visible in the far distance along the highway.</t>
  </si>
  <si>
    <t>www.elon.edu</t>
  </si>
  <si>
    <t>A wide shot of a brick pathway lined with trees in full bloom. The trees are covered in vibrant pink blossoms. A lamppost stands on the left side of the path, casting a shadow. Beyond the pathway is a grassy lawn and a building with columns. Several benches are visible along the grass. The sky appears bright and sunny.</t>
  </si>
  <si>
    <t>A young woman with curly dark hair sits cross-legged on a green picnic blanket in a grassy area under trees. She is wearing a white tank top and shorts and has socks pulled up to her knees. A laptop rests open on the blanket in front of her, displaying an image. Several stickers are visible on the laptop. To her left is a dark green backpack. The background features lush green trees with full leaves against a partly cloudy blue sky.</t>
  </si>
  <si>
    <t>Two female nursing students in gray scrubs are interacting with a mannequin. One student has dark hair pulled back and is smiling at the camera while holding a syringe. The other student has blonde hair and is also smiling, gesturing towards the mannequin’s arm where a blood bag and tubing are connected. A simulated IV line runs down the mannequin's arm. Behind them is medical equipment including an IV pump, a cabinet with supplies, and a wall with outlets.</t>
  </si>
  <si>
    <t>A young man in a blue suit and white shirt stands facing the camera with a smile. He has curly brown hair. Behind him are two other men: one wearing a dark blue suit and another with red hair, both partially visible and turned away from the camera. The background is dimly lit, showing a hallway with a digital display board and some architectural details including a reddish-brown wall section.</t>
  </si>
  <si>
    <t>Management, Student life</t>
  </si>
  <si>
    <t>Three young adults are walking side-by-side down a hallway. A young man with blonde hair and wearing a plaid shirt and jeans is laughing while looking at the woman beside him. The woman, dressed in a white blazer over a light blue top and black pants, is smiling brightly. A young Black woman wearing a red sweatshirt with an emblem on it and denim jeans is also walking, and she is smiling warmly. A beige wall with a door to the left and a red doorway to the right lines the hallway. In the distance, a brown couch and small table are visible.</t>
  </si>
  <si>
    <t>A man with dark hair and a light-colored shirt is seated at a table, gesturing with his hands towards a laptop screen displaying a complex circuit board design. He appears to be smiling. A young boy with messy brown hair leans in closely, looking intently at the screen. Behind them are framed diplomas on a wall and a window showing an outdoor view of trees and greenery. There is also a digital clock visible on a shelf.</t>
  </si>
  <si>
    <t>A baseball player in a red and white uniform with the number “22” on his back is swinging a bat at full force. He’s positioned in front of a catcher wearing a black mask and dark gloves, who is partially visible to the left. Behind the batter, there's another player in a similar red uniform standing near the first base line. The background features a green baseball field with a white diamond marking, and a gray wall behind the outfield.</t>
  </si>
  <si>
    <t>A young Black man in a maroon graduation gown and cap stands center frame, smiling broadly. He is flanked by an older Black woman on his left wearing a black jacket and jeans, and a white man on his right wearing a patterned Hawaiian shirt. Behind them are two other people partially visible – one woman with blonde hair and another person further back. The background shows the Schar Center building of the university, with the letter “E” prominently displayed on its facade. A crowd of people in maroon is blurred in the distance.</t>
  </si>
  <si>
    <t>www.emerson.edu</t>
  </si>
  <si>
    <t>Several students are moving several large cardboard boxes down a sidewalk. One student is standing near a table laden with various items like books and supplies. Another student is pushing a box labeled "Emerson College Res Life LB 28" while another student assists in carrying a box. A person wearing a pink shirt and patterned pants is visible on the left, and a man with dark hair is partially visible on the right. Behind them are buildings of varying heights and colors, including a large, light-colored building with a blue accent wall. Streetlights are present along the sidewalk.</t>
  </si>
  <si>
    <t>Student life, Feature Story</t>
  </si>
  <si>
    <t>A young man with dark hair and glasses is standing on a sidewalk, mouth wide open in an expression of surprise or excitement. He’s wearing a light blue shirt and carrying a purple backpack. To his left is a woman in a purple shirt and skirt holding a phone. Behind him is another person wearing a mask and a green t-shirt. A white van is parked on the street to the right, with several cars visible behind it. In the background are tall buildings with brick facades and windows. A streetlight stands prominently on the sidewalk.</t>
  </si>
  <si>
    <t>Two young women with red hair are facing each other in a street scene. They both wear light blue t-shirts with a paw print and “New Student Orientation” text on them. One woman has her hair pulled back, while the other’s is loose and flowing. A police officer in a dark uniform stands to the right of the second woman. Behind them are two vehicles: a white SUV and a black sedan. In the background is a large, ornate building with several windows and a sign that reads “Viva.” The street appears to be paved with gray asphalt.</t>
  </si>
  <si>
    <t>A group of young adults in teal t-shirts and black shorts are dancing energetically on a city sidewalk. One woman is prominently centered, jumping with her arms raised high. Several others are moving around her, some holding signs or banners. A dark gray SUV is parked along the curb to the left. In the background, there’s a large building with arched windows, a street sign reading “CUIKER,” and a billboard for the Majestic Theatre. People are walking in the background on the sidewalk.</t>
  </si>
  <si>
    <t>A young woman with pink sunglasses and a purple sash around her waist is standing in front of a red cart labeled “Emerson College – Feel Life.” She’s wearing a teal tank top, denim shorts, and has a crown on her head. Behind her are several other people, including women in purple t-shirts, a man holding a backpack, and a truck parked along the street. The background features a brick building, a streetlight, and a row of buildings with windows. A sidewalk runs alongside the street.</t>
  </si>
  <si>
    <t>A college mascot, an orange lion head and paws attached to a purple body, is posing for a photograph with two young men. The men are standing side-by-side, one wearing a light green shirt and blue jeans, and the other in a teal shirt and dark wash jeans. They both have their arms raised. Behind them are several other students, some blurred, and a red Emerson College cart labeled "Fees Life." A building with large windows is visible in the background.</t>
  </si>
  <si>
    <t>Student life, Feature Story, Brand mark</t>
  </si>
  <si>
    <t>A young Black man with dreadlocks and wearing a light blue t-shirt and a white bandana is leaning out of a dark gray SUV window, his hands raised to his head in what appears to be frustration or surprise. He’s looking off-camera to the right. A second person, an older Black man, is visible in the passenger seat, smiling and looking at the first man. Behind them are two other people walking on the sidewalk, one wearing a bright pink shirt and another in a gray top. In the background, there's a tall brick building with multiple windows and architectural details, alongside several cars parked along the street. The scene appears to be captured outdoors during daylight.</t>
  </si>
  <si>
    <t>A young woman with brown hair pulled back in a ponytail wears a light blue t-shirt with “New Student” and a paw print logo on it. She is looking through a camera at a crowd of people gathered along a street. The crowd includes several adults and students, many holding signs and waving their arms. A maroon SUV is parked to the left of the frame. In the background, there’s a building with “iMark United East” signage visible on its facade, and other buildings are partially obscured by darkness. A crosswalk is in the foreground.</t>
  </si>
  <si>
    <t>A group of young men and women in various colored t-shirts and shorts are gathered around several large green trash bins labeled "EMERSON COLLEGE RES. LIFE." Some individuals are lifting the bins, while others stand nearby. A few people are holding balloons. The background shows a building with architectural details, including columns and windows, and a street scene with other buildings visible in the distance.</t>
  </si>
  <si>
    <t>A silver car’s rear bumper reflects a tall building with large windows. The Emerson College logo is prominently displayed on the bumper in red lettering. The background behind the reflection is dark and suggests an indoor setting, possibly a parking garage or tunnel. A portion of a light-colored wall is visible to the left of the car.</t>
  </si>
  <si>
    <t>A large, white dolly with black wheels and “ROYALSTON USE ONLY” printed on its side is positioned in the foreground. A person’s arm extends from the frame, pointing towards something off-screen. The floor is a light gray tile, reflecting light and creating noticeable shadows. In the background, there's a hallway wall with a framed picture hanging on it, and electrical outlets are visible on the wall to the right of the picture. The overall lighting is dim, casting a dark tone over the scene.</t>
  </si>
  <si>
    <t>A purple banner displaying “Emerson College” is prominently positioned in the foreground. A woman stands slightly out of focus on the right side of the frame, holding a smartphone and looking down. Behind her is a dark-colored storefront with ornate gold detailing above the entrance. To the left, a tall brick building extends into the background, flanked by street signs indicating a “Tow Zone – No Stopping Anytime.” Several pedestrians are walking along the sidewalk in front of the buildings. A gray sedan is parked on the street to the left of the frame. The sky is overcast and gray.</t>
  </si>
  <si>
    <t>"University environment, Campus aesthetics", Location, Brand mark</t>
  </si>
  <si>
    <t>www.emmaus.edu</t>
  </si>
  <si>
    <t>A man with dark hair and glasses stands at a whiteboard facing a group of students. He is wearing a light blue suit jacket over a white shirt. The whiteboard has Hebrew writing on it, including phrases like "מה זה הוא אליקוד" and "הוא עכשיו לא מגיע". Students are seated in rows behind him, their faces partially obscured by shadows. Some appear to be wearing jackets or sweaters. The background is dark, suggesting a classroom setting with dim lighting.</t>
  </si>
  <si>
    <t>A blurred close-up shot focuses on a hand holding and adjusting white cables connected to a dark gray server rack filled with numerous ports and wires. The background is out of focus but appears to be another server rack, with additional red and blue cables visible. The lighting is dim, casting shadows across the scene and giving it a slightly grainy appearance.</t>
  </si>
  <si>
    <t>Three young adults are walking together outdoors. A woman with dark hair and wearing a black shirt is on the left. She’s smiling slightly. Next to her is a young woman in a white t-shirt over a plaid flannel, also smiling. On the right is a man with short, shaved hair wearing a blue t-shirt with the word “EMMA” printed on it and carrying a book. Behind them is a brick building with a window visible. The background is blurred green foliage and trees under a cloudy sky.</t>
  </si>
  <si>
    <t>A young man in a white basketball uniform with the number 33 is shown mid-shot, holding a basketball with both hands and looking upwards. He’s wearing shorts that are a lighter shade of beige than his jersey. Behind him is a blue bleacher wall with indistinct lettering or logos blurred out. The background is dark, suggesting an indoor court setting.</t>
  </si>
  <si>
    <t>A choir of approximately ten people stands on a stage illuminated by spotlights. They are wearing red and black outfits. A piano is positioned to their left. Behind the choir are two decorated Christmas trees adorned with lights. In front of the choir, a large audience sits in wooden pews. The lighting is dim, creating a warm, festive atmosphere.</t>
  </si>
  <si>
    <t>A blurred shot of an auditorium filled with people in dark clothing. A woman is prominently featured in the center, seen from behind, holding a piece of paper in her hands. Several other individuals are visible in the background, partially obscured by shadows and other attendees. The seats appear to be upholstered in a light beige or tan color. A man wearing a blue shirt is on the left side of the frame, and another person with a red jacket is on the right.</t>
  </si>
  <si>
    <t>A young man with short blonde hair wearing glasses and a gray jacket sits at a wooden table facing an older man in a plaid shirt and glasses. The older man is gesturing with his right hand while looking down at a document on the table, which has a small yellow box centered on it. Behind them are blurred figures of other students seated at tables in what appears to be a cafeteria or dining hall. The lighting is dim and warm, casting shadows across the scene.</t>
  </si>
  <si>
    <t>A man stands at a wooden podium in a dimly lit room. He is wearing a blue button-down shirt, a light beige tie, and khaki pants. He has glasses and is holding a microphone. Behind him is a curved stage with a gray carpet. To his right is a black keyboard stand with a digital piano. A potted plant sits on the stand to the left of the piano. In the background, there’s an exit sign and a stone wall. Several books are stacked on a small table near the front of the stage. There's also a speaker on the floor in front of the podium.</t>
  </si>
  <si>
    <t>A man with a beard and wearing a light blue polo shirt and khaki pants is standing next to another man in a brown cardigan, both gesturing towards a group of people seated around a table. The background is a dark red brick wall. Several other men are visible at the table, some looking at books stacked on a tablecloth. A young boy stands near the edge of the frame, partially obscured by the others.</t>
  </si>
  <si>
    <t>A man in a light blue nurse’s uniform with a stethoscope around his neck is seated at a desk. He is looking down and writing on a chart with a pen. A badge that reads “NURSE” is visible on his shirt. The background is dark, showing part of a hospital bed and what appears to be a doorway or wall.</t>
  </si>
  <si>
    <t>The image depicts three men standing on a rocky, reddish-brown hillside overlooking a valley. The foreground is covered in small stones and sparse vegetation. In the distance, there’s a hazy view of rolling hills and trees under a cloudy sky. One man, wearing a gray shirt, khaki shorts, and a hat, stands slightly ahead, looking towards the horizon. Two other men stand beside him, both wearing dark clothing. The overall lighting is dim, giving the scene a muted, somewhat somber tone.</t>
  </si>
  <si>
    <t>A group of five young adults are sitting on a grassy lawn. They are clustered together in a circle, with several open books and notebooks spread out between them. One student is wearing a plaid shirt, another a white t-shirt, one a blue t-shirt, one a green t-shirt, and the last wears a dark colored jacket. All appear to be engaged in conversation or studying. A paved path can be seen in the background, and trees are visible on either side of the path. The lighting is soft and slightly muted, giving the scene a warm tone.</t>
  </si>
  <si>
    <t>www.emporia.edu</t>
  </si>
  <si>
    <t>00:00:07.00</t>
  </si>
  <si>
    <t>A large, red brick building dominates the center of the frame, likely a university hall. The building has multiple stories and a symmetrical facade with columns supporting an arched entryway. A flag is displayed above the entrance.  The building sits on a paved area with landscaping including trees and grass. In the background, there’s a view of other buildings, trees, and what appears to be a cityscape under a partly cloudy sky. The overall scene suggests autumn due to the fall foliage visible in the surrounding trees.</t>
  </si>
  <si>
    <t>A calm river reflects a bright sky. A small canoe with two people is moving slowly across the water towards the right side of the frame. Lush green trees line the banks on both sides of the river, and in the background, there’s a building with red brick visible behind the trees. The overall scene has a peaceful, natural feel.</t>
  </si>
  <si>
    <t>A large group of young women stands outdoors in front of a brick building. They are all wearing matching outfits consisting of light green t-shirts with “Chi Omega” printed on them, leopard print shorts, and pink socks. Many of the women are smiling broadly and raising their hands in excitement or cheering. Some have their mouths open wide as if shouting. The background is blurred but appears to be a grassy area and trees.</t>
  </si>
  <si>
    <t>Two young women are sitting side-by-side in what appears to be a dorm room. One woman is laughing and looking at something on a laptop screen; her mouth is open wide with amusement. The other woman has her hand over her mouth, also smiling slightly. Both women are wearing casual clothing: one is in a gray t-shirt with a logo, and the other is in a yellow sweatshirt with “UCLA” printed on it. A laptop covered in stickers sits between them on a bed or desk. Behind them is a wooden headboard and part of a wall painted a light beige color. The overall lighting is dim, creating a dark background around the subjects.</t>
  </si>
  <si>
    <t>Several students are working outdoors on a table covered with a white cloth. One woman in a gray shirt and blue gloves is pouring a dark liquid into a container filled with red objects resembling fruit. Another student, wearing a hat and blue gloves, is holding a pink flower and appears to be examining something. A man in a light green shirt and blue gloves is carefully placing small items onto a tray. Behind them is a brick building with windows and some greenery visible. There’s also a large blue bucket filled with red liquid and smaller containers on the table.</t>
  </si>
  <si>
    <t>The image depicts a brightly lit common area within a university building. Two ping pong tables with white frames and dark tops are positioned centrally in the frame, each on rolling wheels. The floor is covered in green and gray patterned carpeting. A wooden pillar with a decorative plant decal is visible on the right side of the image. Behind the tables, there’s a wall featuring a bulletin board filled with posters and notices, painted in shades of yellow and green. Above the bulletin board hangs a pendant light fixture. Additional lighting fixtures are mounted along the ceiling. In the background, glimpses of other rooms or areas within the building can be seen through windows.</t>
  </si>
  <si>
    <t>Three healthcare students are gathered around a patient mannequin lying in a hospital bed. One student, wearing a green scrub top, is leaning over the mannequin’s chest, listening with a stethoscope. Two other students, one in a light blue scrub shirt and another in a black jacket, stand beside the bed, observing and holding stethoscopes themselves. A white curtain hangs behind them, and medical equipment including a blood pressure monitor and IV pole are visible on the wall. The patient mannequin has a yellow blanket covering it.</t>
  </si>
  <si>
    <t>A group of approximately twenty young people are gathered outdoors, likely at dusk or dawn given the soft lighting. They appear to be celebrating or expressing excitement; many are smiling broadly and raising their hands in the air. Most of the students are wearing black t-shirts with a logo on them, and some have wristbands. A few individuals are wearing shorts and sneakers. Behind them is a paved area, trees, and a utility pole. The sky has a gradient of light blue to pink hues.</t>
  </si>
  <si>
    <t>A group of people are sitting and lounging around a pool area. Several students are in swimsuits and shorts, some with towels draped over their shoulders. A large, plush mascot for the university is seated at a table with several other figures who appear to be staff or organizers. The mascot is wearing a black and white suit with the university’s logo on it.  A young man is jumping into the pool from a ladder. Trees are visible in the background behind a chain-link fence, suggesting an outdoor setting. The water of the pool is a light blue color.</t>
  </si>
  <si>
    <t>A large, multi-story brick building with white trim dominates the frame, set against a backdrop of trees and a distant smokestack. Below the building is a sprawling green lawn dotted with people sitting in a circle under tents. Several vehicles are parked along a paved walkway leading to the building’s entrance. The sky is bright blue with scattered clouds.</t>
  </si>
  <si>
    <t>Three young women are standing outdoors in front of a brick building. One woman is raising her hand in a gesture, while another is posing with a camera held by a third woman. All three are wearing casual clothing: one has a white patterned sweater and pants, another wears a denim shirt and black pants, and the third is dressed in a t-shirt and shorts. A pillar stands between them. The building behind them has large windows and a red brick facade. There’s a grassy area to the right of the women and a cloudy sky overhead.</t>
  </si>
  <si>
    <t>A large crowd of young women are seated in bleachers and standing in the foreground, all smiling broadly and raising their arms in excitement. Many of them are wearing school colors – maroon and gold – with some sporting letterman jackets or t-shirts displaying team logos. The background shows a stadium structure with a light blue wall and a tall, thin pole extending upwards. The sky is a soft pink hue, suggesting either sunrise or sunset.</t>
  </si>
  <si>
    <t>A brick building with large windows sits on the left side of the frame. A modern, white building extends to the right, featuring a cantilevered roof and glass walls reflecting the sky. In front of both buildings is a flower bed filled with bright yellow flowers. A paved walkway leads from the foreground towards the brick building. A stone wall with benches runs along the bottom edge of the image. Above the buildings, there are fluffy white clouds in a blue sky.</t>
  </si>
  <si>
    <t>www.epcc.edu</t>
  </si>
  <si>
    <t>00:00:30.56</t>
  </si>
  <si>
    <t>The image depicts an aerial view of a college campus set against a backdrop of mountains under a clear blue sky. Several buildings with reddish-brown roofs and tan walls are clustered together, connected by walkways. Trees, primarily desert shrubs and small trees, dot the landscape. A few students can be seen walking along the pathways. In the distance, rugged, brown mountains rise above the campus grounds.</t>
  </si>
  <si>
    <t>www.escc.edu</t>
  </si>
  <si>
    <t>Four young men are seated in a semi-circle around a small, round table. One man is holding a document and appears to be reading it while the others lean in, listening intently. They all wear gray t-shirts with what looks like a university logo on them. The setting is an indoor space with light gray walls and pillars. A few people are visible in the background walking past.</t>
  </si>
  <si>
    <t>A Black man in a light green shirt and pink pants stands at a whiteboard facing a classroom of students. He is pointing with his right hand towards a diagram on the board that includes the equation "a^3 + b^3 = c^3" and a square root symbol next to 14, with a number 10 below it. Students are seated in rows behind him at green tables, wearing various jackets including a brown blazer, a red vest, and a gray hoodie. The classroom has white walls and a dark gray window in the background.</t>
  </si>
  <si>
    <t>Three healthcare professionals in white coats are gathered around a patient mannequin lying on a hospital bed. One woman is listening to the heart with a stethoscope while another man performs palpation on the mannequin’s abdomen. A third woman stands behind them, observing. Behind the bed is medical equipment including a monitor, IV pump, and other supplies. The background is a plain white wall with curtains visible.</t>
  </si>
  <si>
    <t>A young baseball player in a green uniform is throwing a ball from behind a dugout. Several other players are standing near a chain-link fence watching him throw. Behind the fence is a small, green building with a gray roof. Trees and foliage fill the background on both sides of the field. The grass is bright green.</t>
  </si>
  <si>
    <t>A large group of people are singing in a choir formation. The singers are wearing black clothing and holding sheet music. Many of them are looking upwards towards the conductor. In the foreground, several singers are actively engaged in singing, with one woman prominently featured center-stage holding a book open. Behind the singers is an audience comprised of various individuals, some with short hair, others with longer hairstyles, and wearing different colored clothing. The background is dark, suggesting a stage or performance space.</t>
  </si>
  <si>
    <t>Three people are walking together down a paved path on a grassy lawn. A young man with dark hair and a gray backpack is in the center, followed by an older woman wearing a light blue dress and a gray backpack. To his left is a younger woman with long brown hair and a green jacket and backpack. Behind them is a building with a beige exterior and arched entryway. Trees are visible on either side of the path, and a street lamp stands on the right side of the frame. The sky is bright blue with some clouds.</t>
  </si>
  <si>
    <t>A man sits in a large simulator seat facing a large screen displaying an image of a semi-truck driving on a highway with trees and buildings in the distance. The simulator has a detailed dashboard visible, including steering wheel, pedals, and various buttons. A second man stands to the left of the simulator, wearing a light blue shirt, white hat, and jeans, observing the simulation. The background is a plain, light gray wall.</t>
  </si>
  <si>
    <t>A large group of graduates in black gowns and caps are standing on a stage with a dark background. Several graduates are smiling and raising their hands in celebration. A banner reading "BULLWEYILS" is visible above them. Some graduates wear green stoles and medals, while others have gold stoles. In the foreground, there are several large, white podiums or risers. The overall scene appears to be a graduation ceremony.</t>
  </si>
  <si>
    <t>www.eticampus.edu</t>
  </si>
  <si>
    <t>A person wearing a dark welding helmet and protective clothing is actively welding at a metal workbench. Sparks are flying intensely from the cutting torch in their hand, illuminating the metal being cut. Behind them is a large, unfinished steel structure with multiple levels and supports. A green gas cylinder and wheeled cart are visible to the right of the workbench. The background shows a concrete floor and industrial piping running along the ceiling. Light streams in from an unseen window, creating highlights on the floor and highlighting the welding sparks.</t>
  </si>
  <si>
    <t>www.etown.edu</t>
  </si>
  <si>
    <t>An aerial shot showcases a campus with a large white church building prominently featured in the center. The church has a steeple and is surrounded by trees displaying autumn foliage in shades of red and orange. A pond with two fountains sits below the church, reflecting the sky’s colors. Beyond the pond, there's a grassy athletic field, a brick building, and a line of trees stretching into the distance under a dusky, sunset-colored sky.</t>
  </si>
  <si>
    <t>A young woman with blonde hair and fair skin is lying on a grassy lawn, smiling slightly at the camera. She’s wearing a light brown top that appears to be off-the-shoulder. A pencil rests on her stomach. Behind her are trees in full autumn foliage, displaying shades of red, orange, and yellow. In the background, there's a dark green shrubbery, a stone bench, and a lamppost with a circular light fixture. The sky is bright blue with some clouds.</t>
  </si>
  <si>
    <t>Three young adults are sitting on a green grassy lawn. They are each wearing casual clothing and appear relaxed. One person is using a laptop open on a blanket spread out in front of them. Behind them, there’s a large building with multiple windows and a brick facade, surrounded by trees with autumn foliage displaying shades of red, orange, and yellow. Sunlight streams through the trees, creating a bright glow across the scene.</t>
  </si>
  <si>
    <t>The image depicts an indoor gymnasium with a large blue and white tiled floor featuring a stylized lion mascot in the center. The lion’s head is prominent, with its mouth open wide. Several people are standing around tables near the back wall, which is covered in dark blue curtains. Basketball hoops hang from the ceiling on either side of the curtained area. There are also several black trash cans and folding chairs scattered throughout the space. A banner reading “ECC” is visible above the curtains. The lighting appears to be fluorescent.</t>
  </si>
  <si>
    <t>A woman in a blue shirt with “ETOWN Care” printed on it is kneeling and examining something on a table. She’s wearing a white baseball cap. Behind her are several other people, including a man in a similar shirt and a young woman playing a keyboard. Above them is a basketball hoop and a banner that reads "HOME OF THE ETOWN STARS." The background consists of a high-ceilinged gymnasium with metal support beams.</t>
  </si>
  <si>
    <t>A young man wearing a white baseball cap and a blue shirt is looking through the viewfinder of a Sony video camera. The camera is mounted on a tripod and pointed at a woman who is sitting in front of a large screen displaying what appears to be a presentation or lecture. Behind the man and camera, there are several lights illuminating a room with a dark background and hints of other people or equipment.</t>
  </si>
  <si>
    <t>A young man with short brown hair and glasses is shown in profile, smiling broadly. He’s wearing a blue hoodie. A bright light shines directly behind him, creating a strong glare and casting his face into shadow. To the left of the frame, partially visible, is a dark computer monitor or keyboard. The background is mostly black.</t>
  </si>
  <si>
    <t>An aerial shot depicts a brick building with multiple windows and a flat roof, likely a university hall. A long line of people, presumably students, stretches from the building towards an open area filled with green grass, trees, and several blue umbrellas arranged in circular groupings. There are pathways winding through the grassy areas. The sky is bright and clear.</t>
  </si>
  <si>
    <t>Four graduates are standing close together, wearing black gowns and mortarboards. Each graduate has a sash around their waist that reads “STUDENT” on one side and “ATHLETE” on the other. One sash is white with blue accents, another is red with gold accents, and the last is yellow with black accents. The graduate in the center wears a blue graduation cap. They are smiling broadly at the camera. Behind them is a blurred background of brick buildings and trees suggesting an outdoor campus setting.</t>
  </si>
  <si>
    <t>A group of graduates in black gowns and mortarboards are gathered outdoors, likely at a graduation ceremony. A young woman with dark hair is being embraced by another graduate wearing a yellow sash with “AJ” on it. Several other graduates are visible in the background, some smiling and waving. Trees and greenery are blurred in the distance behind the group.</t>
  </si>
  <si>
    <t>A woman with blonde hair and fair skin is centered in the frame, looking upwards with an open mouth and a slightly concerned expression. She wears a white coat over a dark blue shirt with red accents. Behind her are several other people wearing similar white coats, partially obscured by shadows and out-of-focus figures. The background appears to be a bright, modern classroom or lecture hall with a large window visible in the upper portion of the image.</t>
  </si>
  <si>
    <t>A close-up shot shows a clear glass beaker containing a viscous, amber-colored liquid. Blue latex gloves cover both hands holding and manipulating a funnel positioned over the opening of the beaker. Small red particles are visible within the liquid. The background is dark and out of focus, suggesting a laboratory setting.</t>
  </si>
  <si>
    <t>A young man wearing blue safety glasses and blue gloves is intently focused on using a pipette to transfer liquid into a clear glass beaker filled with a white substance. He’s wearing a blue sweatshirt with “Town” printed on it. Behind him, other students are visible in the background, some wearing pink shirts and others wearing blue shirts with lettering. A lab bench is present with various beakers, bottles, and equipment, including a cabinet with glass shelves. The lighting appears to be fluorescent.</t>
  </si>
  <si>
    <t>An aerial view showcases a sprawling campus with various buildings clustered together. The buildings are primarily brick and stone structures in varying heights and styles, including some gothic-style architecture. Lush green lawns surround the buildings, interspersed with mature trees. A winding road cuts through the center of the campus, leading towards a body of water on the left side of the image. Several smaller buildings and what appears to be a chapel are visible along the edges of the main campus area. The sky is light blue with scattered clouds.</t>
  </si>
  <si>
    <t>A woman with blonde hair pulled back in a ponytail and wearing glasses is standing next to a student holding a light-colored skull. Several other students are seated around a table covered with blue plastic trays, white lab coats, and purple gloves. Behind them are several white cabinets and a blue curtain. The room appears to be a classroom or laboratory setting.</t>
  </si>
  <si>
    <t>A person’s hands are covered in wet clay and working to shape a lump of clay on a spinning pottery wheel. The wheel is centered and rotating. Behind the hands, there's a blurred background showing more clay-covered surfaces and what appears to be other pottery wheels or work areas. The overall image has a dark, muted tone with a shallow depth of field, focusing primarily on the hands and the immediate area around the wheel.</t>
  </si>
  <si>
    <t>A young woman with long brown hair wearing a gray sweatshirt featuring “Whitewater College” printed across the front is holding a wooden catapult. The catapult is light tan in color and has several small wooden pegs forming its structure. A blurred background shows a brick building, grass, and trees.</t>
  </si>
  <si>
    <t>A man in a white t-shirt and shorts stands with his arm raised, being guided by another man wearing a blue shirt and khaki pants. The second man is pointing towards the raised arm. Behind them is a treadmill labeled “Woodway.” A wall behind them features stylized images of athletes in motion, primarily blues and grays. Large windows provide natural light to the room, which has gray walls and a ceiling with recessed lighting. There are several chairs visible in the background.</t>
  </si>
  <si>
    <t>The image shows an elevated view of Elizabethtown College’s campus sign against a cloudy sky. The sign is predominantly teal and white, with “ELIZABETH TOWN COLLEGE” arched across the top in white lettering. Below that is a stylized black silhouette of a bird, labeled "BLUE JAYS."  Beneath the college name are two smaller signs reading “GUEST” on the right and “BLUE JAYS” on the left. The sign itself appears to be a large, multi-tiered structure with a grid pattern visible beneath it. The sky is filled with puffy white clouds.</t>
  </si>
  <si>
    <t>A young man in a gray baseball uniform and blue cap is running towards the right side of the frame with his arm extended as if throwing a ball. Behind him is a blurred green field, a dark blue fence, and trees in the background under a bright sky. A white border surrounds the image.</t>
  </si>
  <si>
    <t>Two students in dark blue scrubs are examining a patient lying on a tan examination table. One student is looking at the patient’s arm while the other holds a stethoscope and appears to be listening to the patient's heart. The background is a plain, light gray wall.</t>
  </si>
  <si>
    <t>The image displays a stylized cartoon penguin mascot for a university. To the left are two vertical panels with the words "Blue Jays. Always." in dark gray lettering on light blue backgrounds. The penguin is centered and appears to be animated, with a bright yellow glow emanating from behind it. Behind the penguin is a blurred outdoor scene featuring trees and what looks like a building or structure with windows reflecting sunlight.</t>
  </si>
  <si>
    <t>"University environment, Campus aesthetics", Brand mark, Advertisement</t>
  </si>
  <si>
    <t>A person sits in a blue Adirondack chair facing away from the camera, with their back and shoulders visible. The chair is positioned on a grassy lawn beneath a canopy of trees displaying vibrant orange and yellow fall foliage. Sunlight streams through the branches above, creating a bright spot on the grass. In the background, there’s a building partially obscured by trees and a small gazebo structure. The overall scene has a warm, autumnal feel with a slightly blurred effect suggesting movement or depth of field.</t>
  </si>
  <si>
    <t>www.evangel.edu</t>
  </si>
  <si>
    <t>A wide-angle aerial shot shows a modern, light-colored building with a distinctive white horse logo on its facade. The building is surrounded by asphalt parking lots and green lawns. In the background, there’s a grassy field with maroon goalposts, a cityscape including several buildings of varying heights, and trees lining the horizon. A few cars are visible in the parking areas.</t>
  </si>
  <si>
    <t>A large gymnasium filled with spectators sits in dim lighting. Rows of red bleachers extend into the background. A basketball court is visible in the center of the frame, where two players are engaged in a game. Above the court is a scoreboard displaying numbers and text. The school name "EVANGEL" is prominently displayed on the wall behind the basket. Two men wearing jackets are partially visible in the foreground, looking towards the action. A banner reading “VALOR” hangs on the left side of the frame.</t>
  </si>
  <si>
    <t>A man with red hair and glasses wearing a maroon t-shirt is standing in front of a large window. He’s holding a clipboard and writing on it with a pen. Several potted plants, including pink flowers and succulents, are visible in the foreground. The window reveals a cityscape through which sunlight streams. To the right of the man is a brick wall.</t>
  </si>
  <si>
    <t>An aerial shot depicts a large gathering of people holding lit candles at night. The scene is dominated by darkness, with a brick building visible in the upper portion of the frame. Hundreds of small lights – the candles – are scattered across the foreground and midground, creating a dense pattern. A stage or platform is situated within the crowd, and a single light source appears to be positioned on it.</t>
  </si>
  <si>
    <t>A woman with blonde hair and wearing a black blazer over a white shirt is speaking at a podium. She has her hands raised in a gesture as if explaining something. A microphone stands beside the podium. Behind her is a blue gradient background resembling water, fading from darker to lighter shades. Two microphones are visible on either side of the podium.</t>
  </si>
  <si>
    <t>An aerial shot of a college campus. A large, multi-story building with a white roof dominates the center of the frame. Several smaller buildings are visible in the background, including what appears to be a brick structure and a sports field with a football stadium. Green lawns extend outwards from the central building, intersected by several walkways that radiate like spokes from a hub. Trees are scattered throughout the campus. A tower with a clock is situated near the center of the walkway system. Several people are walking along the pathways. The sky is overcast.</t>
  </si>
  <si>
    <t>A young man wearing glasses and a white lab coat with blue gloves is holding up a clear plastic bottle filled with liquid. He’s looking down at it intently. Behind him, partially visible in the background, is another student wearing glasses and a lab coat. The wall behind them appears to be tiled or covered in a light-colored material with some markings on it.</t>
  </si>
  <si>
    <t>A group of young men are gathered in an outdoor setting at night. They appear to be celebrating and cheering enthusiastically. One man is leaping into the air with a basketball held aloft, while others around him are clapping their hands and shouting with excitement. Most of them are wearing hats and casual clothing, including maroon shirts. In the background, there’s a blurred view of buildings and streetlights, suggesting an urban campus environment.</t>
  </si>
  <si>
    <t>Kinda got a sticker motif of overlays here.</t>
  </si>
  <si>
    <t>A basketball player in a maroon and white uniform is leaping upwards to shoot a ball against a dark blue background. Several other players in navy blue uniforms are positioned around him, some reaching up with their hands. A large crowd of spectators fills the bleachers behind them, wearing various colors. The AGKU logo is visible on one of the banners near the court. Text reading “Partners in Compassion” is displayed above the crowd.</t>
  </si>
  <si>
    <t>Three young women are smiling and holding up white bags with “HOPE” printed on them. They are wearing green t-shirts with a logo on the left side that appears to read "ROVE." Behind them, several other people in similar green shirts are visible, some carrying boxes. The background shows a grassy area of a college campus with trees and buildings in the distance under a bright sky.</t>
  </si>
  <si>
    <t>A person with glasses and wearing a plaid shirt and jeans stands center frame on a stage. They are holding their arm up as if singing or speaking passionately. Behind them is a large screen displaying a dark blue background filled with white stars, partially obscured by the word “SOULART.” To the right of the performer is a black table with a laptop and audio equipment. A second person in a gray shirt and pants stands to the right of the equipment, facing away from the camera. The stage floor is dark, illuminated by blue spotlights.</t>
  </si>
  <si>
    <t>A group of five young men are clustered together in a grassy area outdoors. One man is wearing a black Under Armour shirt and jeans, with a "Fiano" logo on his shirt. Another wears a dark grey hoodie and patterned shorts. A third has long dreadlocks and a floral lei around his neck. The fourth is wearing a grey sweatshirt and red Adidas sneakers. The fifth man is in a light-colored t-shirt and blue jeans. They are all smiling and appear to be posing for a photograph. In the background, there's a large brick building with a clock tower, and several other people can be seen standing further away on the lawn. The sky has a warm, golden sunset glow.</t>
  </si>
  <si>
    <t>A group of female cheerleaders in maroon and white uniforms are posed on a track with white lane markings. They are holding their arms up high, some with pom-poms raised above their heads. Behind them is a football field with bleachers visible. In the background, there's a blue sky with scattered clouds and trees displaying autumn foliage. A scoreboard displays “Eagles” and numbers. Several spectators stand along the sidelines.</t>
  </si>
  <si>
    <t>A group of young men are playing frisbee on a grassy lawn in front of a brick building with arched windows. Several other students are visible in the background, some walking and others gathered around what appears to be a vendor setup with red tents. A few trees are scattered throughout the scene, and the sky is bright blue.</t>
  </si>
  <si>
    <t>A man in a dark robe and gown is presenting a diploma to a woman in a black robe and gown on a stage. Behind them are rows of tables covered with stacks of maroon graduation folders. A large banner displaying the university’s logo—a stylized eagle—is visible above, along with an image of a campus building. Several other figures in academic robes stand behind the presenters, and a photographer is taking pictures in the foreground.</t>
  </si>
  <si>
    <t>A large auditorium filled with people sits in darkness. A stage dominates the center of the frame, featuring a pipe organ and a large screen displaying musical notes and visuals. Several musicians are visible on the stage performing. The audience is mostly obscured by shadows but appears to be substantial. Lighting from above casts a purple hue across the room. There are logos on the walls in the background, including one that reads "Eastern."</t>
  </si>
  <si>
    <t>A large indoor volleyball court with maroon and white uniforms for two teams facing each other. A tall net divides the court. Spectators are seated in the bleachers behind the court. Above the court is a banner displaying “EVANGEL” and “VALOR” logos, along with a small square logo on the left side. Scoreboards show "10-8" for one team. The floor has a large “ACCR” logo prominently displayed in the center. A referee stands near the sideline.</t>
  </si>
  <si>
    <t>A stage with a curved ramp extends into a darkened space filled with people. Several individuals are standing near the front of the stage, appearing to be listening intently. A camera is positioned on a small table at the edge of the stage. Stage lighting equipment, including speakers and spotlights, are visible along the side of the stage. Some attendees are wearing hats and casual clothing. The overall color scheme is dominated by purple hues from the lighting.</t>
  </si>
  <si>
    <t>A brick building with a gray stone base and a large entryway dominates the frame. The entryway features multiple silver-colored double doors that are open, revealing people walking inside. Above the doors is a sign reading "TRUTH" in capital letters. Two circular emblems are mounted on either side of the sign. A sidewalk extends out from the building, and the background is blurred, suggesting depth of field.</t>
  </si>
  <si>
    <t>A group of approximately ten people are gathered in front of a red ribbon. Several men in dark suits and ties are standing closely together, with one man holding scissors and cutting the ribbon. A woman in a light-colored blazer stands to his right. Other individuals are visible in the background, partially obscured by blurred faces and clothing, suggesting an audience. The backdrop is a gradient of purple and blue lighting.</t>
  </si>
  <si>
    <t>A large indoor arena filled with a crowd of people is visible. A scoreboard displays “20-24” with “0-0” underneath. Numerous pink and white balloons are being released from the upper portion of the wall behind the stage, creating a hazy effect in the air. The walls are a maroon color. A small logo for the institution is partially visible on the right side of the screen.</t>
  </si>
  <si>
    <t>A large crowd of people fills an indoor arena, many wearing pink clothing and holding white pom-poms. Pink confetti is falling from above, creating a dense, swirling effect throughout the scene. A large white balloon floats in the center of the frame. The arena walls are visible in the background, painted a dark maroon color. Several faces are partially visible in the foreground, with some people smiling and waving.</t>
  </si>
  <si>
    <t>00:00:04.58</t>
  </si>
  <si>
    <t>A man with white hair and sunglasses, wearing a maroon polo shirt and shorts, is kneeling beside a young man submerged in a large, weathered metal tub filled with water. The younger man has his eyes closed and his arms raised as the older man gently guides his head. A group of young men in maroon jerseys and shorts are standing behind them on a grassy field. Some have their hands raised, while others are watching. The background is slightly blurred, showing more figures wearing maroon clothing and some buildings out of focus.</t>
  </si>
  <si>
    <t>A large gymnasium with rows of maroon and red seating fills most of the frame. A scoreboard displays “EVANGEL” in large white letters above a digital timer reading "19:55". Below the timer are scoreboards showing “Evangel 0, 24” and “Asher 20, 0”. The words “VALOR” are displayed on a sign to the right of the scoreboard. People are scattered throughout the lower portion of the seats. The walls are painted in shades of maroon and red, with a white ceiling. A small window is visible on the right side of the image.</t>
  </si>
  <si>
    <t>A young man wearing glasses and a teal t-shirt with a logo is operating a yellow power drill while attaching a wooden board to another piece of wood on a table. He’s focused intently on his task. Two other students, one wearing a blue t-shirt and the other in a red shirt, are also working on the same project, each holding a screwdriver. A blurred figure in a white t-shirt is visible in the background, along with a building partially obscured by trees. The scene appears to be outdoors, likely on a campus lawn.</t>
  </si>
  <si>
    <t>A dark stage with purple lighting illuminates several people seated on the floor in front of a man kneeling. The man is wearing a patterned shirt and appears to be praying over the heads of three women who are all leaning forward, hands raised towards him. Other individuals are visible in the background, some standing and others sitting further back on the stage. A speaker and cables are also present on the stage.</t>
  </si>
  <si>
    <t>Social responsibility, Fine arts</t>
  </si>
  <si>
    <t>A young woman with blonde hair and glasses wearing a yellow sweatshirt and jeans is focused intently on a small clay pot she’s holding in her hands. She's using a tool to smooth the rim. Behind her, there are several other partially finished clay pots scattered across a workbench covered in white cloth. To the left of the woman are stacks of blue paint buckets labeled “Lowes.” A shelving unit with various art supplies is visible behind her, including a framed painting and a red toolbox. Through a large window to the right, a cityscape can be seen under a cloudy sky.</t>
  </si>
  <si>
    <t>A dark gray pillar dominates the left side of the frame, partially obscuring a view of a brightly lit student lounge with wooden tables and chairs. Beyond the pillar is an open space featuring a long, light-colored wooden floor. A blue counter area with a purple stool extends into the distance. To the right are white walls with various posters and signage. Above the counter, there are three round, white pendant lights. A small coffee/snack station with a white cabinet and a display case is visible on the right side of the frame.</t>
  </si>
  <si>
    <t>A long hallway with light brown tiled flooring stretches into the distance. On the left side is a small seating area featuring several red chairs arranged around a low table with a vase of flowers. A large image of a horse head in profile, colored white and pink, is mounted on a wall to the left of the seating area. To the right of the hallway are glass-paneled offices with beige walls and dark wood trim. At the end of the hall is a large, bright pink screen displaying text. The lighting appears to be fluorescent, casting a somewhat flat light across the scene.</t>
  </si>
  <si>
    <t>A woman in a white lab coat is intently looking through the eyepiece of a white microscope. Her face is partially visible, and she has a strand of hair falling across her cheek. The microscope is positioned on a black table with various scientific equipment visible in the background, including beakers and other lab supplies. Other people wearing white coats are blurred out in the distance. A window is seen behind the equipment, letting in natural light.</t>
  </si>
  <si>
    <t>A group of people are gathered in a large, dimly lit hall. A man in a black robe and gown is being photographed by several individuals, including one person holding a camera directly at his face. Behind him stand two other men in white shirts, also appearing to be taking photos. Several other attendees are visible throughout the frame, some dancing or standing near the edges of the room. The walls are painted a deep burgundy color and feature a large mural depicting a landscape scene. A sign reading "Mercy" is partially visible on the right side of the image.</t>
  </si>
  <si>
    <t>www.evansville.edu</t>
  </si>
  <si>
    <t>A large, light-colored building with multiple stories and a prominent tower dominates the frame. The building has red tiled roofs and rows of windows. A tall antenna is visible on top of the tower. Lush green trees surround the building on both sides, partially obscuring the lower portions of the structure. A paved walkway leads towards the building, with a purple shuttle bus parked along it. Several people are walking along the path. The sky is blue with scattered white clouds.</t>
  </si>
  <si>
    <t>The image depicts an aerial view of a college campus courtyard. A light-colored brick building with a red tiled roof is prominent on the left side. Students are walking along a paved walkway lined with trees and benches. Several pink umbrellas are set up around tables where people are seated. To the right, there’s a large, gray building with a textured facade. The sky is bright blue with scattered clouds.</t>
  </si>
  <si>
    <t>A paved walkway leads into the distance under a cloudy sky. Three young women are walking along the path, dressed in purple shirts and shorts. On either side of the walkway are buildings with gray stone facades. Purple university banners hang from poles on the left and right sides of the image. A woman is walking away to the left, carrying a backpack. Trees line the far edge of the walkway.</t>
  </si>
  <si>
    <t>A young person wearing a purple shirt and dark pants sits on a concrete bench in an outdoor courtyard. They are looking down at something they’re holding in their hands, possibly a tablet or book. Behind them is a row of similar benches leading towards a green wall covered with bushes. A large tree stands to the left of the bench, casting shadows across the paved area. In the background, there's a building and what appears to be a water fountain. The ground is mostly shaded by the tree and the surrounding foliage.</t>
  </si>
  <si>
    <t>A large purple and white “U” logo stands prominently in the foreground, elevated above a gray stone pathway. Two people are standing on the pathway, one facing away from the camera and another looking towards it. Behind them is a green lawn with several mature trees lining the path leading to a building with a light-colored facade and a low wall topped with shrubs. The sky is overcast and gray.</t>
  </si>
  <si>
    <t>An aerial shot of a baseball field with a dark green and brown infield. The word "Aces" is prominently displayed in white on the center of the infield. A black fence surrounds the perimeter of the field. To the left, there’s a small building with a red roof and several parked cars nearby. Beyond the field are trees, houses, and streetlights. The sky is dark and appears to be nighttime or dusk.</t>
  </si>
  <si>
    <t>A large, gray stone building with multiple stories and gabled roofs dominates the background under a bright blue sky dotted with clouds. Four students are walking along a paved path in front of the building, dressed in casual clothing. A sign reading “U.E.” is visible on the left side of the frame. Several cars are parked along a grassy area adjacent to the sidewalk. Trees and greenery fill the foreground and sides of the image.</t>
  </si>
  <si>
    <t>A large, light-colored stone building with Gothic architecture dominates the frame, set against a bright blue sky with scattered white clouds. The building has multiple stories and prominent arched windows. A tall antenna is visible on its roof. In front of the building is a well-maintained green lawn dotted with people sitting on blankets and enjoying what appears to be a picnic. Several trees are positioned along the edges of the lawn, and there are parked cars in the distance.</t>
  </si>
  <si>
    <t>A high-angle shot depicts a brick patio area with several small tables and chairs shaded by pink umbrellas. Students are seated at the tables, some reading or working on laptops. A light pole stands near the edge of the patio. Behind the patio is a multi-story building constructed of tan stone with large windows. Green bushes line the left side of the frame, and a sidewalk runs along the right. In the distance, a person is walking on a sidewalk adjacent to another building.</t>
  </si>
  <si>
    <t>A wide brick-paved walkway stretches into the distance under a canopy of green trees. The bricks are arranged in a repeating pattern of red and brown squares. On either side of the path are patches of greenery, including bushes and small trees. Several metal signs with university logos (likely “bravely” and “U”) are positioned along the pathway. A building with a light-colored stone facade is visible on the left side of the frame, partially obscured by foliage. Two benches with metal frames and woven seats are located on the right side of the walkway. The sky above appears bright and sunny.</t>
  </si>
  <si>
    <t>An aerial shot shows a brick pathway leading through a campus green space towards a large building with windows. The building is labeled “Storz-Sahlgren Library.” Trees line both sides of the path, and several people are seated on benches along the walkway. A blue sign is visible near the library entrance. The sky is bright blue with scattered clouds.</t>
  </si>
  <si>
    <t>A large, light-colored stone building with a prominent Gothic architectural style dominates the frame. The building has multiple stories and a central tower topped with an antenna. A red tiled roof covers the structure. In front of the building is a grassy lawn dotted with trees. Two people are walking along a paved path on the left side of the image, one wearing a gray sweater and the other in shorts. Above them is a bright blue sky with scattered white clouds. A dark-colored car is parked near the base of the building.</t>
  </si>
  <si>
    <t>A high-angle aerial shot showcases a large, light-colored building with red roofing and prominent towers set within a campus surrounded by lush green trees. The building is situated on a sprawling lawn that curves around it, leading to a circular plaza featuring a fountain and monuments. Other buildings are visible in the background, appearing smaller due to the distance. A few cars are parked along a road near the base of the main building. The sky above is blue with scattered white clouds.</t>
  </si>
  <si>
    <t>A large group of people, mostly students, are arranged in the shape of the letter “U” on a green lawn. They are all wearing matching purple t-shirts. Behind them is a large, multi-story building with a red tiled roof and stone facade. The building has several windows and a central entrance. Trees line the edges of the lawn, and a small sign is visible to the left of the building.</t>
  </si>
  <si>
    <t>www.evms.edu</t>
  </si>
  <si>
    <t>A group of young adults in white lab coats are performing a choreographed dance on a dark stage. They are dressed in various outfits beneath their coats, including jeans, shorts, and blazers. Some are gesturing with their arms while others appear to be stepping or moving rhythmically. The lighting is focused on the performers, creating a spotlight effect against the black backdrop.</t>
  </si>
  <si>
    <t>A non-traditional graduation ceremony, with white coats instead of regalia. Same intent, though?</t>
  </si>
  <si>
    <t>A man with graying hair and glasses wearing a white coat and blue tie is looking at a tablet while speaking with a young woman who is leaning in slightly to listen. The woman has dark hair pulled back, wearing a black shirt. A window with blinds is visible behind them, and a yellow wall is partially seen on the right side of the frame.</t>
  </si>
  <si>
    <t>A large, modern building dominates the frame, appearing to be a multi-story academic structure with a combination of brick and light-colored siding. The building has a prominent glass facade on one side. A street runs along the bottom of the image, with a white van parked on the right. Trees line the street and surrounding areas. In the background, there are other buildings and some distant hills or mountains under a cloudy sky. There is a parking lot visible in the lower left corner.</t>
  </si>
  <si>
    <t>A gloved hand in purple nitrile gloves holds a small pinkish-red tube containing a liquid with visible particles. The tube has a clear plastic cap secured tightly. A pipette is inserted into the top of the tube, and a white lab bench extends behind the hand, partially obscured by a dark background. There are various pieces of laboratory equipment visible on the bench, including a rack of tubes and a purple container labeled "LipoGen."</t>
  </si>
  <si>
    <t>A brick building with large windows dominates the frame. Several students are walking across a concrete walkway in front of the building. The building has a mix of red brick and gray stone accents. A sign reading “DAVIDSON UNIVERSITY” is visible on the right side of the image. Trees and greenery are present along the sides of the walkway, suggesting an outdoor campus setting. The sky is overcast.</t>
  </si>
  <si>
    <t>The image shows a dimly lit room filled with several computer workstations. Three students are present, positioned in front of three large monitors displaying 3D models of what appear to be mechanical components – possibly gears or robotic parts. The screens show detailed renderings with various colors and shading. A woman is working at one workstation, while two men stand near the others, looking at the displays. Behind them, there are additional computers and equipment visible, including a printer and various tools. The overall impression is of a research or engineering lab environment.</t>
  </si>
  <si>
    <t>A person wearing a white lab coat and blue gloves is holding a plastic tray filled with small, clear tubes. The trays are stacked on a metal shelf in what appears to be a laboratory setting. A portion of a wall with a window is visible behind the shelf, suggesting a sterile environment. There’s a yellow sticker on the wall near the window.</t>
  </si>
  <si>
    <t>A wide shot of a cityscape under a clear blue sky. Several buildings of varying heights and architectural styles are visible, including a modern glass-fronted building, a taller, more traditional structure with a beige facade, and a large apartment complex. A highway runs along the bottom of the frame, with cars traveling on it. To the left is a body of water with trees lining its edge. The overall scene appears to be taken from an elevated perspective, likely from a high-rise building.</t>
  </si>
  <si>
    <t>A woman with blonde hair wearing a light blue scrub top sits at a wooden desk. She is looking down at an open silver laptop. A small white wireless speaker is positioned in front of the laptop on the desk. Behind her, there’s a wall with a dark wood paneling and a large flat-screen television mounted on it. The wall also has electrical outlets and blue accent lighting.</t>
  </si>
  <si>
    <t>Two surgeons are operating on a patient’s eye. One surgeon, wearing a blue surgical gown and a head covering with a patterned design, is positioned at the lower right, looking directly into the field of view. He's holding a pen-like instrument. The other surgeon, in a similar blue gown and head covering, is to his left, also focused on the eye. A large, clear plastic drape covers the patient’s face and surrounding area, providing an unobstructed view for the surgeons. Behind them are medical equipment including monitors, IV stands, and a surgical light. The background is a muted gray wall with some electrical outlets visible.</t>
  </si>
  <si>
    <t>00:00:02.22</t>
  </si>
  <si>
    <t>A large crowd of graduates in black gowns and mortarboards are seated in rows at an outdoor stadium. Several graduates are smiling and waving their hands enthusiastically towards the camera. A banner reading “Welcome to the UC Dedication Ceremony College” is visible above them. The background shows a blurred view of more graduates, stadium seating, and stage lighting.</t>
  </si>
  <si>
    <t>www.excelsior.edu</t>
  </si>
  <si>
    <t>A woman with dark hair pulled back in a high ponytail is shown in profile against a backdrop of water and sky. She’s wearing a light gray suit jacket and glasses. Her face is turned slightly towards the right, and she appears to be smiling faintly. Behind her is a weathered wooden piling and a glimpse of buildings across the water. The sky is blue with scattered clouds.</t>
  </si>
  <si>
    <t>A woman with dark hair and fair skin is smiling at the camera. She’s wearing a light gray blazer over a striped blue and white top. Her hair is slightly wavy and appears to be blowing in the wind. Behind her, there's a blurred background of trees and what looks like a flagpole or building.</t>
  </si>
  <si>
    <t>A woman with dark hair and brown eyes is smiling directly at the camera. She has fair skin and wears makeup including eyeliner and lipstick. She’s wearing a light gray blazer over a striped shirt, and her hair is styled in loose waves. The background is blurred but appears to be an outdoor setting with buildings visible out of focus.</t>
  </si>
  <si>
    <t>A young Black woman with braided hair and red lipstick is smiling broadly while holding a black graduation sign. The sign features yellow sunflowers and the word "Id" in white lettering. She wears a dark, possibly black, graduation gown or robe. Behind her are blurred figures of other people walking on a city street, including one person wearing a light blue dress. In the background, there are buildings, traffic lights, trees, and some foliage.</t>
  </si>
  <si>
    <t>A man wearing a black graduation gown and a yellow sash stands against a purple background. He is wearing glasses and a black graduation cap with a gold tassel. He appears to be looking slightly off-camera, with a neutral expression on his face. A small light source is visible in the upper left corner of the image.</t>
  </si>
  <si>
    <t>A man in a black academic gown and mortarboard is holding aloft a trophy with a golden figure at its apex. The gown has a colorful embroidered sash across the chest featuring floral designs. Behind him, on a purple background, is the large white letter “Y”. Red tassels hang from the bottom of the gown.</t>
  </si>
  <si>
    <t>A man in a black graduation gown with a yellow sash and tassel is smiling broadly and waving his hand upwards. He’s seated next to a young girl who is looking at a tablet and smiling. Behind them, blurred figures of an audience fill a large arena setting with stadium lights visible in the background.</t>
  </si>
  <si>
    <t>A young woman in a black graduation gown with white and gold stripes is smiling at the camera. She has long red hair and wears a black graduation cap with a gold tassel. A yellow scarf is draped around her neck. Behind her, blurred figures of other graduates are visible, along with a dark stage backdrop featuring what appears to be architectural elements and lettering. A purple diploma or document is partially visible in her hands.</t>
  </si>
  <si>
    <t>A young Black man wearing a blue suit, white shirt, and dark tie is looking down at a smartphone in his hands. He has a neatly trimmed beard and wears gold hoop earrings. His left hand rests on the phone while his right hand holds a bracelet. Behind him are blurred buildings with varying colors including gray, brown, and blue. The background appears to be an urban cityscape.</t>
  </si>
  <si>
    <t>A young Black man with short, styled hair and a neatly trimmed beard is smiling slightly while looking off-camera to his left. He’s wearing a dark blue suit jacket over a white dress shirt and a navy blue tie. Small silver earrings are visible in his ears. The background is blurred but appears to be an urban cityscape with tall buildings.</t>
  </si>
  <si>
    <t>A close-up shot focuses on a metallic, geometric structure in shades of purple and gray. The structure is shaped like a stylized cube with upward-pointing arrows integrated into its design. A prominent emblem featuring a purple "Celsis" logo is centered within the cube. Below the emblem is a smaller, silver cup or trophy element. The entire object rests on a wooden base, slightly out of focus in the foreground. Behind the structure, there's a blurred background with hints of purple and what appears to be stage lighting effects.</t>
  </si>
  <si>
    <t>A young woman with blonde hair and glasses is joyfully raising her arm in celebration. She’s wearing a black graduation gown and hood, with a purple sash draped across her chest. A gold tassel adorns her cap. Her mouth is open wide as if shouting or laughing. Behind her are blurred figures of other graduates also wearing gowns and hoods, suggesting a graduation ceremony setting. The background is dark and indistinct.</t>
  </si>
  <si>
    <t>A graduate in a black gown and cap raises their hand in celebration, with their arm extended upwards. The background is blurred but appears to be filled with other graduates wearing similar attire, and there are hints of stage lighting and possibly a crowd. The focus is primarily on the graduate’s raised hand and part of their face.</t>
  </si>
  <si>
    <t>00:00:02.05</t>
  </si>
  <si>
    <t>A man with dark skin and glasses is in sharp focus, mid-exclamation. He’s wearing a black graduation cap and gown with purple trim. His mouth is wide open as if shouting with joy. A person's hand is adjusting his cap on his head. Behind him, blurred figures of other graduates are visible in the background, also wearing similar gowns and caps. The lighting appears to be dramatic, highlighting the man’s face and creating a dark backdrop.</t>
  </si>
  <si>
    <t>www.famu.edu</t>
  </si>
  <si>
    <t>A person’s back and shoulders are visible, wearing a green hooded sweatshirt. A camouflage backpack is positioned on their back. The backpack has two pockets, one with an embroidered logo featuring a red dragon design and the word “FAMU” in red letters. The background is blurred, showing trees and foliage in shades of gray and brown.</t>
  </si>
  <si>
    <t>A person with dark curly hair and a dark shirt is seen from behind. The shirt is green and features the words "FLORIDA" in red lettering along with the letters “AS” in smaller red letters. Palm trees are visible in the background, partially obscured by darkness, suggesting an outdoor setting. The sky above appears to be a muted gray or blue-gray.</t>
  </si>
  <si>
    <t>A young Black man stands outdoors in front of trees. He wears a green long-sleeved shirt with “FLORIDA” and “NICKLE” printed on it in white lettering. A camouflage strap hangs across his chest, and he has a gold chain around his neck. His head is tilted upwards as if looking at something above the frame. The background consists of blurred trees and foliage against a dark gray sky with hints of light.</t>
  </si>
  <si>
    <t>A young Black woman with curly reddish-brown hair stands outdoors against a dark background. She is wearing a green cardigan sweater with white lettering and a white button-down shirt underneath. A brown crossbody bag hangs from her shoulder. Behind her are several palm trees silhouetted against a cloudy blue sky.</t>
  </si>
  <si>
    <t>A young man with dark hair and a beard wearing a white lab coat is intently focused on a task in front of him. He’s holding a small instrument, possibly a pipette, and appears to be working within a laboratory setting. The background is dimly lit, showing shelves filled with equipment and tubes, illuminated by overhead lights. There are other indistinct figures visible in the background, suggesting multiple researchers or assistants present. A metal tray containing various lab supplies sits on a table near him.</t>
  </si>
  <si>
    <t>A young woman with dark hair and makeup is looking down at a pink architectural model of a building. The model appears to be made of cardboard and has multiple levels. Behind her, blurred lights suggest an outdoor setting, possibly a campus or event space. The image is softly lit, with the focus primarily on the woman and the model.</t>
  </si>
  <si>
    <t>Three students are seated at a computer desk in a brightly lit office space. A Black man is leaning forward, pointing with his finger towards the screen while assisting two other students – one Asian woman and another Black woman. The Asian woman is looking intently at the screen, and the Black woman is also focused on it. Behind them, there's a large banner displaying “FAMU” and “School of Business.” A window can be seen in the background with the letters "UMAT" visible on the glass. A laptop is open on the desk to their right.</t>
  </si>
  <si>
    <t>A young Black man sits at a large desk in a brightly lit office space. He is wearing a dark suit and appears to be working on a computer. Three monitors are visible on the desk, displaying graphs and data visualizations. A sign reading “BUSINESS INDUSTRY” and “EXCELLENCE WITH CARING” hangs above the desk. To the right of the desk is a large screen showing an image of a building with greenery. Behind him, there’s a wall with fluorescent lighting and what appears to be a small storage area. A camera is mounted on a tripod in the background.</t>
  </si>
  <si>
    <t>A young Black man wearing a white lab coat and gloves is working at a laboratory bench. He’s focused on adjusting a valve on a piece of scientific equipment with red accents. Behind him is a wall filled with shelves containing various beakers, bottles, and other laboratory supplies. A blue surgical mask is visible on the left side of the frame. There's a small white ceramic bowl and a clear plastic container with liquid also present on the bench. The lighting is dim, casting shadows across the scene.</t>
  </si>
  <si>
    <t>Three young Black individuals are standing in a hospital hallway. Two men and one woman are wearing white lab coats over green shirts. One man is holding a stethoscope around his neck. A colorful mural is visible on the wall behind them, featuring abstract shapes and colors. An EXIT sign is located to the right of the frame. The lighting appears to be somewhat dim, casting shadows across the scene.</t>
  </si>
  <si>
    <t>00:00:00.17</t>
  </si>
  <si>
    <t>A dimly lit medical simulation room with several students in white lab coats and scrubs. A woman in a white lab coat and stethoscope is sitting on a hospital bed, leaning against it with her arms crossed. Another student is examining a patient lying on a gurney. In the background, through a glass door, another student is working on a patient on a bed. There’s a monitor mounted on the wall, artwork hanging above the beds, and medical equipment visible throughout the space.</t>
  </si>
  <si>
    <t>A woman in a white lab coat stands with her arms crossed in front of her chest, facing the camera. She is wearing dark pants and a black top. Behind her are several other people also in white lab coats, some standing and others assisting at beds with patients. The setting appears to be a hospital room or clinical area with two patient beds, medical equipment, artwork on the walls, and a television mounted on the wall. There's a mirror reflecting the scene on one side of an opening in the wall.</t>
  </si>
  <si>
    <t>A man with short dark hair and wearing a white lab coat stands at a podium, gesturing with his hands towards a large projection screen. The screen displays text in black on a white background, including bullet points and scientific terms related to biochemistry. A black monitor is mounted on the wall behind him, partially visible. To the left of the man is a dark gray door, and a glimpse of a hallway can be seen on the right side of the image. The lighting appears dim, with shadows present throughout the scene.</t>
  </si>
  <si>
    <t>A large lecture hall filled with students seated at long tables. A young Black man is prominently featured in the foreground, sitting at a table and intently looking at an open laptop. He wears a white shirt and a dark tie. Several other students are visible around him, some taking notes, others using laptops or tablets, and one holding a water bottle. The hall has gray wooden tables and benches, with windows visible in the background. A projector screen is partially visible on the wall above the stage.</t>
  </si>
  <si>
    <t>A man in a green suit and lanyard is gesturing with his right hand upwards towards a large, dark-colored screen displaying text. The screen appears to be showing sheet music. A camera mounted on a black arm is positioned above the screen. Behind the man and screen are white walls with fluorescent lighting and what looks like a reception desk or information counter in the background. The overall scene has a slightly muted color palette with a focus on green and dark tones.</t>
  </si>
  <si>
    <t>Two young women are standing side-by-side in front of a large drone. One is wearing a dark jacket and black pants, while the other wears a pink sweatshirt with a graphic on it. They appear to be examining or working on the drone, which has multiple arms and propellers. Behind them is a laboratory setting with shelves filled with scientific equipment, including beakers, test tubes, and various instruments. The lighting in the room is dim and reddish-brown, creating a warm but somewhat shadowy atmosphere. A metal stool sits to the right of the women.</t>
  </si>
  <si>
    <t>An open sheet music book with musical notation is prominently featured in the foreground. The pages are slightly blurred and appear to be illuminated from an unseen light source, casting a soft glow on the notes. A hand, partially obscured by shadow, rests on one of the pages near the top left corner. The background is dark and out of focus, suggesting a room with minimal lighting. The overall tone is muted and somewhat dramatic.</t>
  </si>
  <si>
    <t>A young woman with dark hair and braids is seated at a table in what appears to be a darkened auditorium. She’s wearing a white t-shirt with a graphic design on it and playing a black saxophone. A music stand with sheet music is positioned in front of her. Behind her are rows of empty, brown chairs and a blurred backdrop suggesting more seating and possibly stage lighting. The overall tone is dim and moody.</t>
  </si>
  <si>
    <t>A young Black woman with dark hair styled in cornrows and wearing a denim jacket is looking off-camera to her right with a slight smile. Her left ear has a small earring. A hand, partially obscured by a white object (possibly a document or board), is reaching towards her from the lower right corner of the frame. Behind her is a wall covered in framed photographs in a warm red hue. The overall lighting is dim and reddish-toned, creating a moody atmosphere.</t>
  </si>
  <si>
    <t>A young Black man with dreadlocks and wearing a black suit and tie is centered in the frame, looking intently at a laptop screen. He has dark glasses on and his expression is serious. Behind him are three other men also dressed in suits, seated at desks in what appears to be a classroom or lecture hall. The lighting is dim, casting shadows across the room, with fluorescent lights visible in the ceiling. A few students are partially visible in the background.</t>
  </si>
  <si>
    <t>A large banner featuring an eagle design dominates the frame, held aloft by two people in black and white uniforms. Behind them is a massive crowd seated on tiered bleachers under a bright blue sky with scattered clouds. A light pole stands to the left of the banner. The overall scene appears to be at a sporting event, likely a football game, given the bleachers and crowd.</t>
  </si>
  <si>
    <t>The image is entirely black with the words “FAMU” in large, white, sans-serif font centered on the screen.</t>
  </si>
  <si>
    <t>Three young Black women are shown in a low-angle shot against a dark background with an exposed metal roof structure above them. One woman is wearing a long sleeve orange shirt and pointing upwards with her right hand, holding a volleyball. Another woman wears a dark green jersey with the number two on it and appears to be reaching for the ball with both hands. The third woman has long braids and is in a dark green tank top, also reaching towards the volleyball. A volleyball is suspended mid-air between them. The lighting is dramatic, highlighting the athletes’ forms and creating shadows.</t>
  </si>
  <si>
    <t>A young Black man in a white t-shirt and dark shorts is swinging a golf club during a game. He’s mid-swing with his arm extended upwards. A golf bag with a white towel is visible at his feet. Behind him are trees, a fence, lampposts, and a car parked off to the side. The sky is a dusky gray color, suggesting either dawn or dusk.</t>
  </si>
  <si>
    <t>Two young women with braided hair are standing side-by-side in front of a baseball field. They are both wearing dark green and white softball jerseys for FAMU (Florida A&amp;M University), number 11 prominently displayed on their backs. One woman is holding a softball, poised as if about to throw it. The background shows a grassy baseball field with trees and light poles, under a blue sky with some clouds.</t>
  </si>
  <si>
    <t>A young woman with curly dark hair pulled back in a bun and wearing a black headband and gray long-sleeved shirt is leaning forward while holding a tennis racket. She’s positioned on a green outdoor tennis court, looking towards the right side of the frame. The racket is brightly colored with pink, purple, and blue patterns. Behind her are several dark structures that appear to be part of a sports complex or stadium, with trees visible in the background under a cloudy sky.</t>
  </si>
  <si>
    <t>A young woman in a white tennis uniform with a Florida A&amp;M logo is mid-swing while holding a bright red and yellow tennis racket. She’s wearing a visor and black shorts. Behind her is a green outdoor tennis court, bordered by a chain-link fence and trees under an overcast sky. The background includes foliage and distant trees.</t>
  </si>
  <si>
    <t>A young woman with dark hair and reddish-brown lipstick is in focus, holding up her hand displaying a ring on her index finger. The ring has an image of a bear on it, likely a university mascot. Her face is slightly blurred in the background, and the overall setting appears to be outdoors, possibly a field or open space, with a dark, out-of-focus backdrop.</t>
  </si>
  <si>
    <t>A young Black football player wearing an orange and red FAMU uniform is kneeling in a locker room. He’s holding a football in his hands, examining it closely. Behind him are dark lockers with the FAMU logo on one. A black bag sits on a small table to the left of the player. The lighting is dim and warm, casting shadows across the scene.</t>
  </si>
  <si>
    <t>Six young men are standing in a dimly lit room, likely a locker room. They are wearing white football jerseys with red and green accents, including numbers on their chests. One player is holding a trophy aloft. The lighting is focused on them, creating a spotlight effect, while the background is dark and shows a tiled wall and ceiling fixtures. Their hands are raised in a celebratory gesture.</t>
  </si>
  <si>
    <t>The image displays the number “14:1” in large, golden, three-dimensional lettering. Below the numbers is the text "STUDENT/FACULTY RATIO" in a smaller, sans-serif font, also in gold. The background is a deep black with subtle, radiating golden light effects emanating from behind the numerals and text.</t>
  </si>
  <si>
    <t>The image features large, golden numerals “100” prominently displayed against a dark black background. Below the numbers is the text "DEGREE PROGRAMS" in a smaller, gold font. A subtle, radiating glow emanates from behind the numbers and text, creating a sense of depth and highlighting the presentation.</t>
  </si>
  <si>
    <t>The image is predominantly black with a golden-yellow glow emanating from the center. A large number “11” in bold, stylized letters sits prominently within this glow. Below the number, the word "PRODUCER" is written in a similar gold font. Beneath that, it reads "AFRICAN AMERICAN BACHELOR DEGREES." At the very bottom of the image, in smaller text, is the phrase "-DIVERSE ISSUES IN HIGHER EDUCATION TOP 100". There are small star-like sparkles scattered throughout the black background behind the golden elements.</t>
  </si>
  <si>
    <t>The image displays the text "TOP 100" in large, golden, three-dimensional letters against a black background. Beneath “TOP 100” is the phrase “NATIONAL PUBLIC UNIVERSITY” in smaller, white lettering. At the very bottom, in even smaller font, it reads “U.S. NEWS AND WORLD REPORT, 2025”. The text appears to have a metallic sheen and subtle highlights suggesting a glossy or reflective surface.</t>
  </si>
  <si>
    <t>The image features a gold-colored graphic with the text “6X #1” prominently displayed. Below that is "PUBLIC HBCU" in smaller font. The number “1” is emphasized with a small star symbol next to it. At the bottom, the text “2019 - U.S. NEWS AND WORLD REPORT, 2025” is positioned on a dark gray line. The background is solid black.</t>
  </si>
  <si>
    <t>www.fandm.edu</t>
  </si>
  <si>
    <t>A brick monument with the words “Franklin &amp; Marshall College” is prominently featured in the foreground. The monument has a bronze plaque and two lampposts on either side. In the background, there are trees and greenery, including white flowers that are slightly out of focus. A building is partially visible behind the trees. The overall lighting suggests it’s daytime with soft sunlight.</t>
  </si>
  <si>
    <t>A large, ornate black clock tower stands prominently in the foreground against a bright blue sky. The clock face displays Roman numerals and the time appears to be approximately 12:30. The word "EST. 1787" is inscribed on the base of the tower. Sunlight streams from the right side of the frame, creating a strong glare. In the background, blurred trees with budding leaves are visible, along with a portion of a brick building.</t>
  </si>
  <si>
    <t>A wide shot of a college campus on a sunny day. A young person is riding a bicycle down a grassy path in the foreground. To the left stands a brick building with multiple windows and a small porch. Behind the building, a large tree dominates the frame with its branches reaching across the scene. In the distance, a white chapel with a prominent blue spire sits on a hill, surrounded by blooming pink cherry trees. Other buildings are visible in the background, including a red-brick structure and a smaller, tan building. The grass is green and well-maintained.</t>
  </si>
  <si>
    <t>Pink blossoms frame a blurred view of a tall, light blue church with a golden spire against a cloudy sky. Branches and leaves are visible in the foreground, partially obscuring the building.</t>
  </si>
  <si>
    <t>A brick archway with a metal sign reading “University” serves as an entrance to a paved walkway lined with trees in full bloom with pink blossoms. A young woman wearing a gray sweatshirt and sandals is walking towards the viewer on the left side of the frame, carrying a backpack. Three other women are visible further down the path, appearing to be taking photos or talking on their phones. On either side of the archway are brick pillars topped with concrete caps, each illuminated by a lamppost. The background features a building partially obscured by trees and foliage.</t>
  </si>
  <si>
    <t>A blurred view of several tall, gothic-style spires against a gray sky is in the background. In the foreground, a branch covered with vibrant pink blossoms and small green leaves extends towards the camera. The focus is primarily on the branch and its flowers, while the buildings are softly out of focus.</t>
  </si>
  <si>
    <t>A close-up photograph features three bright yellow tulips in sharp focus against a blurred background. The tulips are standing upright with green stems and leaves. Behind them is a brick building with multiple windows and a steeply pitched roof, partially obscured by trees and foliage. The sky is visible in the upper portion of the image as a pale blue with hints of clouds. The overall lighting appears soft and natural, creating a slightly dreamy effect.</t>
  </si>
  <si>
    <t>A close-up shot of a vibrant pink azalea bush in full bloom. The flowers are densely packed and appear bright red with hints of pink. Dark green stems and small, delicate leaves are visible amongst the blossoms. A blurred background suggests an outdoor setting with trees and foliage out of focus. The image is sharply focused on the flowers themselves, creating a shallow depth of field.</t>
  </si>
  <si>
    <t>The image depicts a tall sign for Franklin Marshall College against a cloudy sky. The sign prominently displays the college’s name in blue lettering on a dark gray background. An American flag is attached to the left side of the sign. Above the sign are stadium lights arranged in a grid pattern. To the right, there's a glimpse of green trees and a building with a red roof. The overall tone is somewhat muted due to a hazy or blurred effect, giving the image a slightly dreamlike quality.</t>
  </si>
  <si>
    <t>A low-angle shot focuses on several red bicycles leaning against a brick wall. The sun is brightly shining through the frame, creating a lens flare effect and casting strong shadows. The wheels of the bikes are visible, along with handlebars, saddles, and reflectors. Green foliage from trees can be seen in the background, partially obscured by the sky which is a clear blue. A portion of the brick wall is also visible at the bottom of the frame.</t>
  </si>
  <si>
    <t>A white building with ornate architectural details and a decorative circular medallion is partially visible. The building’s facade is covered in white paint and features a detailed cornice. Overlapping the upper portion of the building are branches laden with bright white blossoms, creating a dense canopy. A dark shadow from a doorway or window is present on the left side of the frame. The sky is blue and slightly hazy in the background.</t>
  </si>
  <si>
    <t>A brick building with multiple arched windows dominates the frame. The building is bathed in soft, golden light from a low-angle sun. White blossoms are scattered across branches that extend into the upper portion of the image, partially obscuring the top of the building. A dark tree trunk and branches are visible on the right side of the frame. The bottom of the image shows a small patch of green grass.</t>
  </si>
  <si>
    <t>A wide shot of a campus scene under a bright blue sky. A brick building with arched windows and a covered walkway is prominent in the center, flanked by mature trees. The buildings are surrounded by lush green grass and several more smaller brick buildings can be seen in the background. In the foreground, there's a body of water reflecting the surrounding buildings and trees, creating a mirror image effect. A tall utility pole stands to the right of the frame.</t>
  </si>
  <si>
    <t>A white bell tower with a blue and gold roof stands against a bright blue sky dotted with clouds. The tower is topped with a golden spire. Below the tower are green trees and bushes, partially obscuring the base of the structure. A dark foreground suggests a low-lying area or perhaps a blurred landscape.</t>
  </si>
  <si>
    <t>A black metal archway frames a view of a white building with a blue steeple and flag. The building is partially obscured by lush green trees. Numbers “1847” are visible on the archway, and “1917” appears on the other side. A clear blue sky fills the background above the buildings and trees.</t>
  </si>
  <si>
    <t>A wide-angle shot from above shows a paved walkway lined with trees. A small, dark blue and red utility vehicle is driving down the path, partially obscured by the branches of the trees overhead. The trees have lush green leaves, casting dappled shadows on the pavement. The background is mostly dark, suggesting it’s taken during late afternoon or early evening light.</t>
  </si>
  <si>
    <t>A wide-angle shot looking upwards through a canopy of green leaves and branches against a bright blue sky. Sunlight streams through the trees, creating dappled light patterns on the foliage. The branches are thick and interwoven, forming a dense network above. The overall impression is one of lush greenery and natural beauty.</t>
  </si>
  <si>
    <t>A low-angle shot looking upwards through a canopy of green trees against a bright blue sky. The branches and leaves are densely packed, creating an intricate network across the frame. Some branches appear lighter in color, possibly due to sunlight filtering through them. The overall impression is one of lush greenery and openness.</t>
  </si>
  <si>
    <t>A low-angle shot looking upwards through dense green leaves and branches of a large tree. The trunk is thick and gnarled, with a prominent curve. Sunlight streams through the canopy creating bright spots and dappled shadows on the bark and foliage. The background is dark, suggesting an overcast sky or deep shade beneath the tree.</t>
  </si>
  <si>
    <t>A young woman sits in a bright blue Adirondack chair on a grassy lawn. She is wearing a yellow shirt and jeans and appears to be reading a book. Behind her is a brick building with a large arched doorway, flanked by windows. Two mature trees frame the left side of the image, their trunks prominent. A lamppost stands beside the building. The overall scene has a slightly blurred, cinematic feel.</t>
  </si>
  <si>
    <t>Two students are sitting in blue Adirondack chairs on a grassy lawn. Behind them is a brick building with several windows and an arched doorway. Large green trees frame the scene on either side. A person’s arm, wearing a gray shirt sleeve, is partially visible in the foreground, slightly out of focus. There's a small table between the chairs holding a water bottle and a backpack.</t>
  </si>
  <si>
    <t>00:00:01.24</t>
  </si>
  <si>
    <t>A close-up shot of green leaves and branches fills most of the frame, with dappled sunlight filtering through them. The leaves have a slightly blurred, soft focus effect. In the background, partially obscured by the foliage, is a brick building with several windows visible. The overall impression is one of lush greenery and a warm, natural light.</t>
  </si>
  <si>
    <t>A low-angle shot of a tree with vibrant green leaves against a bright blue sky dotted with fluffy white clouds. The branches are intricate and spread out horizontally across the frame. A large, puffy cloud is positioned slightly above and to the left of the tree canopy. The background is mostly dark, suggesting a wide expanse of sky.</t>
  </si>
  <si>
    <t>A lone runner is shown in motion on a red running track. The runner is wearing a white shirt and black shorts, with dark shoes. Behind the runner is a large outdoor stadium with blue bleachers and trees in the background under a cloudy sky. The lighting suggests it’s dusk or early evening.</t>
  </si>
  <si>
    <t>A high-angle shot captures a large brick building with two prominent towers and arched windows. The building is situated in an autumnal landscape filled with trees displaying vibrant shades of orange, yellow, and green. A clear blue sky fills the upper portion of the frame. Below the building, there’s a view of a cityscape with buildings and roads stretching into the distance. Part of a roofline from what appears to be another building is visible in the lower left corner of the image.</t>
  </si>
  <si>
    <t>A wide shot captures a brick building with a long walkway leading into it. The walkway is flanked by trees with vibrant autumn foliage in shades of yellow and orange. A tree with lighter green leaves stands on the left side of the frame, partially obscuring the view. Sunlight streams through the branches above, casting shadows on the path. A lamppost sits along the right side of the walkway. The sky is a bright blue with scattered clouds.</t>
  </si>
  <si>
    <t>A large, ornate clock tower stands prominently in the foreground, displaying the time as approximately 2:41:05. The clock is framed by a dark, decorative border and features Roman numerals. Behind the clock tower is a tall tree with vibrant orange and yellow leaves against a blue sky dotted with clouds. To the left of the tree, a portion of a brick building can be seen, and to the right, another building with a red roof. The overall scene has a warm, autumnal feel due to the foliage colors.</t>
  </si>
  <si>
    <t>A brick building with multiple windows sits in the background under a bright, sunlit sky. The building is surrounded by trees with autumn foliage displaying shades of red and orange. A grassy area covered in fallen leaves extends across the foreground. Two wooden park benches are positioned to the right of the frame. Sunlight streams through the branches, creating lens flares and illuminating the scene.</t>
  </si>
  <si>
    <t>A white building with a blue-capped steeple rises above a red brick roof and surrounding trees against a bright blue sky. The shot is taken from below, looking up at the building, with branches of trees partially obscuring the left side of the frame. A small portion of another building, possibly a chapel, is visible on the lower left corner.</t>
  </si>
  <si>
    <t>A wide-angle shot looking upwards through a canopy of trees. The branches and leaves are predominantly yellow and orange, suggesting autumn foliage. A large, dark tree trunk dominates the center of the frame, with numerous smaller branches extending outwards. Patches of green leaves remain interspersed among the fall colors. Above the branches is a bright blue sky. The overall image has a slightly blurred effect, giving it a sense of depth and movement.</t>
  </si>
  <si>
    <t>A man with gray hair and wearing a blue jacket and jeans is walking a small brown dog on a leash. He is looking backward. Behind him, a woman in a pink sweater and purple pants is jogging forward, also with a small white dog on a leash. The background features trees with autumn foliage in shades of yellow and orange, set against a dusky sky. A grassy field stretches out towards the bottom of the frame, and utility poles are visible in the distance.</t>
  </si>
  <si>
    <t>A wide shot captures a grassy quad area with several trees displaying autumn foliage in shades of red and yellow. A large, multi-story building with a glass facade is centrally located, featuring people walking along a paved pathway in front of it. The building has a distinctive peaked roof and dark blue accents. Several pedestrians are visible on the path, including one with a dog. A large tree trunk dominates the left foreground, partially covered in red leaves. Streetlights are positioned along the edge of the grass area.</t>
  </si>
  <si>
    <t>A wide-angle shot focuses on a thick layer of fallen autumn leaves covering the ground. The leaves are predominantly shades of orange, yellow, and red. In the background, blurred buildings with brick facades and windows can be seen, suggesting an urban campus setting. A few trees with green foliage are partially visible behind the building. The foreground is dominated by the dense pile of leaves, creating a shallow depth of field that emphasizes their texture and color.</t>
  </si>
  <si>
    <t>A close-up shot of bare tree branches heavily laden with snow. The branches are intricate and twiggy, covered in a thick layer of white snowflakes. In the blurred background, a reddish brick building is partially visible, also dusted with snow. The overall color palette is muted blues and whites, creating a cold and wintry atmosphere.</t>
  </si>
  <si>
    <t>A group of four students are walking across a snowy campus green towards a brick building. The students are bundled in winter clothing including coats, hats, and scarves. One student has a backpack with a blue and orange design. A blue chair is visible to the right of the building. Snow is falling lightly. The brick building has several windows and appears to be an older style structure.</t>
  </si>
  <si>
    <t>A large black clock tower dominates the frame, set against a gray sky. The clock face is partially obscured by snow and light rain. The words “LUX ET LEX” are inscribed in gold lettering around the top of the clock’s casing. Below the clock face, a few bare branches of trees are visible on the right side of the image.</t>
  </si>
  <si>
    <t>A person’s back is facing the viewer, wearing a light brown knit hat and a dark jacket. They are seated at a wooden table with a cup in their hand, looking out through a window. Outside the window, there's a blurred view of a snowy campus landscape featuring trees, buildings, and streetlights. The scene appears to be taken during or shortly after snowfall, as snow is visible falling and accumulating on the ground outside.</t>
  </si>
  <si>
    <t>A close-up shot of a portion of a building’s facade. The lower part is made of red brick with an arched entryway. Above this is a dark purple wooden frame containing two windows with multiple panes. The upper section features a steeply pitched roof with exposed wooden beams painted a light green, and a darker purple trim. Snowflakes are falling in the image. “DISTLER HOUSE” is written on the purple frame above the windows.</t>
  </si>
  <si>
    <t>A tall, white tower with blue accents dominates the frame. The tower has multiple levels and columns, culminating in a pointed blue roof topped with a weather vane. A cloudy gray sky fills most of the background. Bare tree branches are visible on the right side of the image, silhouetted against the sky.</t>
  </si>
  <si>
    <t>00:00:05.53</t>
  </si>
  <si>
    <t>The image displays the logo for Franklin Marshall College against a dark blue background. The college’s name is written in white lettering across the center of the image: “FRANKLIN &amp; MARSHALL COLLEGE.” To the left of the text is a stylized depiction of a castle with a flag and tower, and to the right is an abstract representation of a tent or pavilion.</t>
  </si>
  <si>
    <t>www.fdltcc.edu</t>
  </si>
  <si>
    <t>00:00:13.33</t>
  </si>
  <si>
    <t>A brick building with yellow accents and windows dominates the frame. The brick portion is a reddish-brown color, while the yellow sections are smooth and curved. Several rectangular windows are visible on both sides of the building. Two flagpoles stand in front of the building, displaying an American flag and a purple and white striped flag. A grassy lawn extends to the right of the building, with a sidewalk leading towards it. The sky is bright blue with some clouds.</t>
  </si>
  <si>
    <t>A brick building with yellow awnings and windows is visible on the left side of the frame. A large, blue-and-yellow dome structure with a wooden support system extends across the center of the image. The dome leads to a curved pathway lined with red benches and buildings painted in various shades of red. Beyond the pathway are trees and a grassy area under a bright blue sky.</t>
  </si>
  <si>
    <t>00:00:20.33</t>
  </si>
  <si>
    <t>The image depicts an outdoor campus scene with trees lining a pathway leading towards a building complex. A tall, red building with geometric cutouts and windows is prominently featured on the right side of the frame. Behind it are other buildings, including one painted yellow. The ground is covered in grass, and there’s a dirt path winding through the trees. Sunlight filters through the foliage, creating dappled shadows on the ground.</t>
  </si>
  <si>
    <t>The image depicts an indoor space with a circular arrangement of chairs facing a central pole. The floor is a light beige color. Two large banners hang on either side of the pole; one features a dark brown and red design resembling a bear, and the other displays a red face with black markings. Above the poles are several spotlights mounted on white supports. There are numerous black chairs arranged in a semi-circle around the central pole. The background is dark, suggesting a stage or auditorium setting.</t>
  </si>
  <si>
    <t>00:00:22.00</t>
  </si>
  <si>
    <t>The image depicts an outdoor amphitheater space at a university campus. A large, dark gray pillar dominates the center of the frame, supporting a projector screen displaying a white image. To the left is a red building with large windows and yellow trim. A black speaker is positioned on the steps leading up to the seating area. The amphitheater itself consists of tiered stone seating surrounded by trees and foliage. A pathway leads into the distance, lined with more trees and buildings. The overall scene has bright sunlight casting shadows across the stage and seating.</t>
  </si>
  <si>
    <t>00:00:20.67</t>
  </si>
  <si>
    <t>A large, circular room with a tiered seating area dominates the frame. The seating is comprised of numerous black chairs arranged in rows on a raised platform. Several tall, cylindrical columns support the ceiling and are adorned with light fixtures. A projector is visible near the front of the stage. Large windows offer views of greenery outside. A flag hangs from one of the columns, and people can be seen seated at tables in the background. The lighting appears to be a mix of natural sunlight streaming through the windows and artificial lights within the room.</t>
  </si>
  <si>
    <t>00:00:08.15</t>
  </si>
  <si>
    <t>A brick building with a large, circular glass entrance dominates the frame. The entrance is supported by wooden posts painted yellow and blue. Above the glass doors is a curved roof structure also constructed from wood, painted in similar colors. A red awning extends over the main doors. To the left of the building are smaller windows and a yellow door. In front of the building is a grassy lawn with trees on either side. The sky is bright blue with some clouds.</t>
  </si>
  <si>
    <t>www.fdtc.edu</t>
  </si>
  <si>
    <t>A large, multi-story building with a symmetrical facade dominates the frame. The building has several rows of windows and appears to be constructed of light-colored brick or concrete. A small antenna is visible on top. In front of the building is a dark body of water with multiple fountains shooting upwards in arcs. Lush green trees line the horizon behind the building, suggesting a campus setting under a partly cloudy sky.</t>
  </si>
  <si>
    <t>A close-up shot of a white jacket with a circular emblem on the left sleeve. The emblem features the words “FLORIDA TECH COLLEGE” in a stylized font and a black circle around it. A small, dark tag is attached to the jacket’s zipper pull. The background is blurred and appears to be a dimly lit room with shadows.</t>
  </si>
  <si>
    <t>"Teaching, Classroom, Training", Brand mark</t>
  </si>
  <si>
    <t>A man in a white lab coat stands at a whiteboard presenting to a group of students seated around a table. The whiteboard displays images related to anatomy and possibly histology, with diagrams and text visible. Several students are facing forward, some wearing headphones. A computer monitor is partially visible on the left side of the frame, along with other lab equipment like microscopes. The background appears to be a classroom or laboratory setting with shelves and wall-mounted fixtures.</t>
  </si>
  <si>
    <t>The image depicts a brightly lit industrial workshop setting. Several young men are working at various machines, including a large milling machine with multiple attachments and a lathe. One man is leaning over a workbench examining a part, wearing a blue shirt and a hard hat. Another is operating the milling machine. Other individuals are observing or assisting with tasks near other machinery. A black tool chest labeled "KURT" is visible on the left side of the frame. The background includes exposed ductwork, lighting fixtures, and what appears to be a large window offering a glimpse of an exterior space. The floor is gray concrete.</t>
  </si>
  <si>
    <t>A young female softball player in a dark navy blue and white uniform with “FD” prominently displayed is sliding into second base on a dirt field. She’s mid-slide, her legs extended, one foot planted firmly on the ground near the base, and her hands are raised above her head. Behind her, two other players in similar uniforms stand near the dugout. In the background, there's a chain-link fence, trees, and what appears to be a building or structure with signage. The field is a reddish-brown color.</t>
  </si>
  <si>
    <t>A young woman with blonde hair and extensions is smiling brightly at the camera. She’s wearing a dark blue graduation cap and gown, and holding a yellow tassel. Behind her are several other graduates in similar attire, their faces partially obscured by hats and shadows. The background is dark, suggesting an outdoor setting like a stadium or large hall filled with people.</t>
  </si>
  <si>
    <t>A person wearing a white lab coat and a face shield is spraying purple paint onto the driver's side door of a dark gray car. Yellow tape outlines the area being painted on the car’s surface. The background appears to be an automotive painting workshop with other equipment visible, though out of focus.</t>
  </si>
  <si>
    <t>A woman in a white uniform with blue gloves is operating an X-ray machine positioned over a patient lying on a hospital bed. The patient has their head tilted back and appears to be asleep. The X-ray machine has multiple arms extending from it, including one holding a detector. Behind the patient is a medical cabinet and other equipment. A wall with electrical outlets is visible in the background.</t>
  </si>
  <si>
    <t>A man in a green shirt and a dark welding helmet is intensely focused on welding metal with an electric arc welder. The welder is positioned next to a large, blue electrical cabinet with warning labels. Smoke billows from the weld area. Behind him, there’s a blurred view of a workshop setting with other machinery and equipment visible in the background, including what appears to be a milling machine.</t>
  </si>
  <si>
    <t>A dark-skinned woman with long, curly hair is sitting at a salon chair and meticulously cutting a synthetic wig. She wears a purple shirt. Behind her is a large mirror reflecting the scene, showing another person receiving a haircut. To the left of the main subject is a partially visible wall with framed pictures hanging on it. A small sign reading "Caution" is visible near the right side of the frame. The background is dark and out of focus.</t>
  </si>
  <si>
    <t>A man wearing a gray shirt and a black baseball cap is working on a large, dark gray industrial machine with numerous cables attached to it. He’s holding a small orange tool in his hand and appears to be adjusting something inside the machine's housing. Behind him, there’s a blurred view of another machine and people in a brightly lit hallway or room. A white pipe runs along the wall behind the main machine.</t>
  </si>
  <si>
    <t>A large group of people are shown from the backs of their heads, all wearing dark blue graduation caps with gold tassels. Many of the graduates have small pieces of paper visible in their hands. The background is a deep black, suggesting an outdoor setting like a stadium or field.</t>
  </si>
  <si>
    <t>A group of medical professionals in blue surgical scrubs and head coverings are gathered around an operating table. The table is covered with surgical instruments and a patient’s abdomen is visible beneath a sheet. Behind them, there's equipment including monitors, a camera system, and other medical devices. A white board with markings can be seen on the wall to the left of the group.</t>
  </si>
  <si>
    <t>A young man with short brown hair and glasses wearing a dark blue jumpsuit is shown in profile, leaning over a large industrial CNC machine. He’s touching one of the buttons on the control panel with his index finger. The machine has a white touchscreen display showing a complex digital interface. Behind him, blurred through a window, are glimpses of other machinery and what appears to be a hallway or workshop setting. A red label with “H” is visible on the side of the machine.</t>
  </si>
  <si>
    <t>The image depicts an indoor hallway in a university building. Several students are present, some walking and others seated at tables with laptops open. A student wearing a blue hoodie is partially visible on the left side of the frame, her hair flowing behind her. Another student, wearing a dark jacket, is sitting at a table reading. In the background, there’s an entrance to a library with glass doors and bookshelves. The floor appears to be wood-paneled. A light fixture hangs from above.</t>
  </si>
  <si>
    <t>Two men are standing in an industrial-looking room filled with large, white machines. One man is wearing a dark blue t-shirt and a baseball cap, while the other is wearing a light blue polo shirt. They are looking at each other and appear to be engaged in conversation or instruction. The background consists of numerous identical machines, some with panels open, and there’s a glimpse of what appears to be a window or doorway in the distance.</t>
  </si>
  <si>
    <t>An aerial shot of a baseball field under a bright blue sky. The field is circular with a well-maintained green grass infield and orange dirt outfield. A dark brown backstop surrounds the perimeter. There are several small buildings, including what appears to be a concession stand and restrooms, located along the right side of the field. A paved road runs along the left edge of the image. Trees and some shrubbery are visible in the background on either side of the field.</t>
  </si>
  <si>
    <t>Four healthcare professionals – a woman with dark hair and wearing a white lab coat over a black shirt, a blonde woman in a white lab coat over a black shirt, a woman with brown hair and a white lab coat over a black shirt, and a woman with light brown hair and a white lab coat over a black shirt – are standing side-by-side in a hallway. They are all smiling and striking confident poses, flexing their arms and pointing upwards with one hand. The walls of the hallway are beige and feature large glass panels. A small sign is visible on the wall to the left of the woman with dark hair.</t>
  </si>
  <si>
    <t>Four women in white lab coats are standing side-by-side in a hospital hallway. They are smiling and appear to be playfully pulling at their hair. Each woman wears a stethoscope around her neck and has an identification badge pinned to their lab coat. The hallway walls are painted a light gray, and there is a red door visible in the distance.</t>
  </si>
  <si>
    <t>www.felbrycollege.edu</t>
  </si>
  <si>
    <t>A gray building with large windows dominates the frame, featuring an arched entryway and a flat roof section. To the right is another, similar gray building with a sign reading “Felbry College School of Nursing – Defining the Art of Caring.” A small sign stands in front of the second building advertising the college. In front of both buildings is a concrete walkway bordered by low bushes and grass. A street with parked cars runs along the bottom edge of the image, and power lines are visible in the background under a cloudy sky.</t>
  </si>
  <si>
    <t>The image displays a dark screen filled with multiple lines resembling electrocardiogram (ECG) waveforms. The waveforms vary in color and intensity, ranging from light green to darker shades. Above the waveforms are numerical readings displayed in white text: “Heart Rate: 140,” “Respiratory Rate: 59,” “SpO2 - Preductal: 63/50,” “SpO2 - Postductal: 98,” “MAP: 54,” and “HR: 140.” A timestamp reads "7/17/2020 1:23:35 PM." At the bottom left, a timer displays "00:00:00." The screen has a slightly blurred or out-of-focus appearance.</t>
  </si>
  <si>
    <t>A realistic-looking patient simulator lies on a white hospital bed with a wooden headboard. The simulator has brown hair and is wearing a blue surgical cap and mask connected to an oxygen tube. Pink gloves are visible on its left hand. A student’s arm, wearing pink gloves, is reaching towards the simulator's chest. The background is dark and out of focus, suggesting a clinical setting.</t>
  </si>
  <si>
    <t>Two healthcare professionals are examining a patient lying in a hospital bed. One woman, wearing a white coat and blue gloves, is looking down at a wound on the patient’s arm while holding a syringe. The other woman, dressed in a navy blue scrub top, is assisting her, possibly taking notes or observing. A medical equipment panel with a blood pressure monitor is visible on the wall behind them. The room appears to be a simple hospital examination area with white walls and a bed covered with a light-colored sheet.</t>
  </si>
  <si>
    <t>Two hands wearing white gloves are holding and measuring a baby mannequin lying on a white examination table. The mannequin is wrapped in a light blue diaper. A small piece of paper with text is attached to a thin wire that extends from the mannequin’s head. Behind the mannequin, there's a medical device with a gray casing and a printed document visible. The background is dark and out of focus.</t>
  </si>
  <si>
    <t>A Black woman with braided hair wearing a white lab coat and a white face mask is holding a small, white pill in her gloved hand. She is looking slightly downward and to the right. The lab coat has a logo on the left breast that reads “BRY.” Behind her is a gray wall with a door and a light fixture. A dark chair is visible in the lower right corner of the image.</t>
  </si>
  <si>
    <t>A woman lies supine on a hospital bed with her eyes closed and a monitor attached to her arm. Three healthcare professionals are gathered around the bed: one woman in a white coat is looking down at the patient, another woman with braided hair is leaning over the patient’s shoulder, and a third woman in a green scrub top stands beside the bed. A wooden cabinet with drawers is visible on the right side of the frame. The background is a plain off-white wall with a light fixture mounted above it.</t>
  </si>
  <si>
    <t>00:00:06.99</t>
  </si>
  <si>
    <t>The image depicts an aerial view of a college campus. A large, rectangular building with multiple stories and flat roofs dominates the center of the frame. Surrounding the building is a vast, empty asphalt parking lot. Several cars are parked along the edges of the lot. To the left and right of the building are residential-style buildings with pitched roofs and lawns. Trees line the perimeter of the campus, creating a green backdrop. A streetlight stands in the middle of the parking lot.</t>
  </si>
  <si>
    <t>www.fhsu.edu</t>
  </si>
  <si>
    <t>A large black sign reads “FORT Hays STATE UNIVERSITY” in gold lettering. Below that is the year “1902.” The sign sits atop a raised stone border filled with red and pink flowers. Behind the sign are lush green trees and bushes, and to the left of the sign is a parked car. In the background, a portion of a building can be seen under a blue sky.</t>
  </si>
  <si>
    <t>The image depicts an aerial view of a college campus. Several buildings with varying architectural styles are visible, including one with red roofing and multiple stories. Lush green trees and grassy areas fill much of the frame, suggesting a well-maintained landscape. In the distance, there’s a flat expanse of farmland or prairie. The sky is bright blue with some clouds.</t>
  </si>
  <si>
    <t>A close-up shot of a cluster of pink and peach roses in full bloom is positioned in the foreground. The roses are various shades of pink and peach with some yellowing at the edges. Behind the roses, there’s a large building with classical columns and a red roof. The background is dark, creating a shallow depth of field that emphasizes the roses and blurring the details of the building.</t>
  </si>
  <si>
    <t>A wide-angle shot of a football field under bright sunlight. The grass is green and marked with yard lines numbered from 0 to 50. A group of people are gathered in the center of the field, likely players or coaches. The end zones display the word "FOR" in large block letters above a stylized “N” logo. Rows of stadium seating extend behind the field, filled with spectators. The track surrounding the field is red and white striped. A small yellow flag is visible near the bottom right corner of the image.</t>
  </si>
  <si>
    <t>A large wall displays a grid of small, dark-colored tools – primarily scissors and pencils – arranged in a repeating pattern. Above the tool display is text reading “Schmidt Foundation Center for Art and Design.” Below this, there are several framed artworks or photographs, including one depicting the Eiffel Tower. To the right of the main wall is a sign that reads "COMPASS ARTS FOR SOCIAL GOOD" in bright red lettering. A person’s silhouette can be seen standing to the right of the sign.</t>
  </si>
  <si>
    <t>A woman in a gray t-shirt with a university logo is pointing at an ultrasound machine screen. She’s standing next to a student who is lying on a hospital bed and looking towards the screen. Several other students are visible in the background, some standing and others seated. The room appears to be a medical training facility with multiple monitors and equipment scattered around. A large, white piece of furniture sits against the wall behind the ultrasound machine.</t>
  </si>
  <si>
    <t>A man with gray hair and wearing a blue blazer and khaki pants is standing in front of a whiteboard, gesturing with his hands as he speaks. Three students are visible in the background: one facing away from the camera, another looking towards the speaker, and the third looking down at her laptop. The classroom has white walls, a fluorescent light fixture, and wooden desks with yellow chairs. A water bottle is on a small table near the man.</t>
  </si>
  <si>
    <t>The image depicts a computer lab setting with several students working at individual workstations. The workstations are equipped with large Dell monitors and keyboards. Most students are wearing hats and appear focused on their screens. There is a bulletin board in the background, and natural light streams in from windows to the right of the frame. Some desks have small water bottles or other personal items on them.</t>
  </si>
  <si>
    <t>A yellow beach volleyball net is centered in the frame, with several people playing around it. A woman in a pink shirt and shorts reaches up to hit a ball. Other players are visible on either side of the net, wearing various colored shirts and shorts. Behind the volleyball court is a building with large windows and trees lining the edge of the campus. The sky is bright yellow and orange, suggesting sunset or sunrise.</t>
  </si>
  <si>
    <t>A group of six students are gathered around a large table covered with game pieces and cards. The table is dark brown and rectangular. Several cans of soda are placed on the table as well. A television screen displaying a video is mounted on the wall behind them. The room appears to be an indoor meeting space, with gray walls, a window with blinds, and orange chairs positioned around the table. One student is wearing a shirt that reads "Hispanic College Institute."</t>
  </si>
  <si>
    <t>A large crowd of students is gathered at an outdoor stadium bleacher area. Many are raising their arms and hands in celebration, some making the “rock on” sign with their fingers. Several individuals are wearing sunglasses and hats. The lighting appears to be from dusk or evening, casting a dark background. A few people are visible in the foreground, and others are further back within the crowd.</t>
  </si>
  <si>
    <t>A group of cheerleaders in black and gold uniforms are marching down a city street. They are holding their arms up high with clenched fists and palms facing upwards. The cheerleaders wear white bows in their hair and have matching shorts. Behind them, a crowd of people is visible walking alongside the procession. Buildings with brick facades and awnings line the street. A streetlight and traffic signal are also present.</t>
  </si>
  <si>
    <t>A large crowd of people are gathered outdoors at night. Many individuals are holding glow sticks that emit various colors – pink, purple, blue, and green. The background consists of trees silhouetted against a dark sky with hints of twilight. A stage or lighting rig is visible in the distance, emitting a purple light. Some people are holding up their phones as if recording or taking pictures.</t>
  </si>
  <si>
    <t>A close-up shot of a sidewalk with blue chalk drawings. The drawing consists of the words "Welcome" written in a slightly stylized font. A person’s bare feet are visible in the lower right corner, wearing dark pants and shoes. To the left is a gray concrete wall and a metal pole. Green foliage can be seen in the background on the right side of the frame.</t>
  </si>
  <si>
    <t>A graduation ceremony scene with two podiums facing each other. A man in a black gown and cap is speaking into a microphone at one podium, while another man in a similar attire receives a diploma from a woman standing behind him at the adjacent podium. Floral arrangements are placed on both podiums. Several people dressed in dark suits and dresses are seated in the background, partially visible. A website address “www.hi” is displayed in the upper right corner of the image.</t>
  </si>
  <si>
    <t>A young man in a black graduation cap and gown with a yellow sash is smiling at the camera. He has a mustache and his eyes are crinkled in a happy expression. Behind him, partially visible through the darkness, are other graduates wearing similar caps and gowns, along with faculty members in dark robes. A stage light illuminates the man’s face, while the background is blurred and filled with a large crowd of people.</t>
  </si>
  <si>
    <t>www.fhu.edu</t>
  </si>
  <si>
    <t>A high-angle shot captures a college campus scene. A large brick building with a rounded roof and white trim is on the left side of the frame. To the right is a prominent clock tower, red brick with a white dome atop it. Below these buildings are numerous people gathered along walkways and in a street filled with cars. Trees and green lawns fill much of the space between the buildings and sidewalks. A statue stands near the bottom-right corner of the image. The sky is overcast and dark.</t>
  </si>
  <si>
    <t>A woman in glasses and a white sweater stands at a whiteboard presenting something with her hands raised. Several students are seated around a wooden table facing her, their backs visible. A laptop is on the table to her right. The room appears dimly lit, with a purple hue cast across the background. There’s equipment visible beneath the table, including what looks like a projector and cables.</t>
  </si>
  <si>
    <t>Three students in white lab coats are gathered around a patient simulator lying on a hospital bed. One student is leaning over the simulator’s chest, examining it with her hands while another student uses a stethoscope to listen to the simulator's lungs. A third student stands behind them, also wearing a white coat and stethoscope. The room appears to be a medical simulation lab, with equipment like IV poles, monitors, and electrical outlets visible in the background. There is a small yellow sign on the wall above the bed.</t>
  </si>
  <si>
    <t>A man stands at a projector screen in front of a classroom filled with students. The screen displays text that reads “Gospel critique of Pharisaism: Authority of tradition (cf. Matt 15:21)” and “What did the Pharisees Teach?” A student is gesturing with his hand towards the screen. Students are seated at tables, most using laptops or tablets. Some have backpacks on their chairs. The room has large windows overlooking a green outdoor area. There are several light fixtures in the ceiling.</t>
  </si>
  <si>
    <t>A group of three young men are seated at desks in a classroom setting. One man, centered and slightly forward, is smiling while looking down at a white laptop on his desk. He wears a gray t-shirt. To his left is another man wearing a light blue shirt with a tie and looking towards the camera with a neutral expression. On the right is a man wearing an orange sweater and looking downward with his hands clasped in front of him. A blurred figure, possibly a professor or speaker, is partially visible in the foreground on the left side of the image, wearing a dark baseball cap and holding what appears to be a tablet. The background is a gray wall with a doorway. All three men are using laptops.</t>
  </si>
  <si>
    <t>A basketball game is in progress inside a large arena. A player in a dark purple jersey is leaping towards the basket, holding a basketball in his hands. Several other players are positioned around him, including one wearing number two on his jersey and another with a black shirt. A referee stands near the court. The bleachers are filled with spectators, many of whom are wearing school colors (dark gray and red). Above the court is a large scoreboard displaying “LAU” in white letters. There’s a light fixture directly above the basket, casting a bright glow on the scene.</t>
  </si>
  <si>
    <t>A group of eleven men are gathered together in celebration. They are wearing white basketball jerseys with “MSU” on the front and “BULLS” on the back. A large red banner reads "2024 NAIA MEN'S BASKETBALL CHAMPION" with a star emblem. Several trophies and plaques are displayed around them, including one that says “Champions.” One player is holding up a trophy while another is raising his arm in victory. The background is dark, showing rows of seats and some stage lighting.</t>
  </si>
  <si>
    <t xml:space="preserve">What's the athletics equivalent of a degree and diploma? A trophy and celebration. </t>
  </si>
  <si>
    <t>A young man in a black graduation gown and mortarboard is smiling broadly at the camera. He’s flanked by two women: one on his left with her arm around him wearing a yellow sweater, and another on his right beaming with joy. A man in a plaid suit is partially visible in the background to the right of the group. Behind them is a dark purple wall adorned with stylized images of university buildings resembling domes.</t>
  </si>
  <si>
    <t>A group of graduates in black gowns and mortarboards are seated in rows. A faculty member wearing a dark gown with gold accents and a tassel is handing a diploma to a young woman who is looking down at it intently. Several other graduates are partially visible behind her, also wearing their caps and gowns. In the background, there’s a tiered seating area and what appears to be stage lighting equipment. The overall scene has a warm, slightly dark tone with a focus on the interaction between the faculty member and the graduate receiving the diploma.</t>
  </si>
  <si>
    <t>A brightly lit stage features a large group of performers in costumes from the musical "Grease." A central figure, likely the lead male actor, stands on a small platform with his arms raised. Around him are numerous other actors dressed as characters from the show – various women in poodle skirts and men in leather jackets and greased hair. Behind them is a band playing instruments. The stage floor is visible below, filled with an audience. Stage lights create a warm glow across the scene.</t>
  </si>
  <si>
    <t>A young woman with red hair styled in a bun and wearing a flannel shirt is seated at a table examining a small, rectangular device with several wires connected to it. She appears to be pointing at something on the device. Across from her sits a man in a gray suit, leaning forward slightly as he looks at the same device and a laptop open in front of him. Behind them is a large flat-screen television mounted on the wall. A white desk with drawers is visible along the side of the table, and there are several pieces of equipment, including a printer and a monitor, scattered around the room.</t>
  </si>
  <si>
    <t>A dark room with large white seamless backdrops dominates the scene. A man is positioned in the foreground, holding a camera and looking up at the lens. He wears a black jacket and jeans. Behind him, a woman stands facing away from the camera, wearing a red sweater and dark pants. Several people are visible in the background, including a student with a hat and another person operating a rolling cart filled with equipment. Large lighting fixtures – softboxes and reflectors – are set up on stands to illuminate the scene. A small stool sits near the woman. A wooden shelf is partially visible on the right side of the frame, containing various items. The floor is dark gray concrete.</t>
  </si>
  <si>
    <t>An aerial shot shows a large grassy oval in the center of a campus. Hundreds of people are gathered within the oval, mostly wearing red shirts and holding white flags. A large tent with “OTSS” printed on it is located near the right side of the oval. Several small tents are scattered around the perimeter of the oval. Buildings, including dormitories and academic structures, surround the grassy area, with green trees lining the buildings and pathways. The sky is a dusky orange color suggesting either sunrise or sunset.</t>
  </si>
  <si>
    <t>A large crowd of students and adults are gathered outdoors on a grassy area in front of a brick building. A Ferris wheel is visible in the background, along with a small carnival game booth. Several food stands, including one labeled "Mini Donuts," are present to the left. Students are wearing various casual clothing items, including t-shirts, hoodies, and hats. Some individuals are talking or standing while others appear to be walking through the crowd. The sky is overcast.</t>
  </si>
  <si>
    <t>www.fisk.edu</t>
  </si>
  <si>
    <t>The image depicts an aerial view of a city skyline at sunrise or sunset. A river runs horizontally through the center of the frame, reflecting the buildings in its waters. Several tall skyscrapers and office buildings dominate the cityscape, with one building prominently featuring a stylized "TN" logo on its spire. A white bridge spans the river to the left side of the image. To the right, there’s a park area with trees displaying autumn colors (reds and yellows). Smoke rises from an industrial area in the distance along the riverbank. The sky is a warm orange color, suggesting either sunrise or sunset.</t>
  </si>
  <si>
    <t>A large, multi-story brick building dominates the frame. It has a red brick facade with white trim around windows and doors. The building is symmetrical and features several arched windows on each floor. A prominent tower rises from the center of the roofline, topped with a decorative spire. There are chimneys visible along the roof. A stone staircase leads to the entrance. Trees flank either side of the building, partially obscuring the lower portions of the structure. The sky is overcast and gray.</t>
  </si>
  <si>
    <t>A man with dark hair and wearing a light blue shirt stands near a brick wall. A plaque labeled "WARRE SESSION MEMORIAL GATE" is mounted on the wall beside him. The gate itself is painted blue, featuring a white triangular shape at the top. Behind the wall are trees and what appears to be a building with a decorative metal railing. A flagpole is visible in the background.</t>
  </si>
  <si>
    <t>A large yellow banner hangs from a black pole against a backdrop of green trees and blue sky. The banner features the words “FISK UNIVERSITY” in bold, dark lettering along with the university’s seal above the text. Below the main text is the phrase "Landies, Scholars, World Changer." The background shows lush green foliage and glimpses of branches from tall trees.</t>
  </si>
  <si>
    <t>A large, multi-story brick building dominates the frame. The building is primarily red brick with gray stone accents and a slate roof. It has several windows arranged in rows across its facade, some topped with small towers or turrets. A small plaque sits on the lawn in front of the building. Lush green trees flank the sides of the building, and a grassy lawn extends out from the base. The image is slightly blurred, giving it a soft focus effect. At the bottom of the frame are stone pillars flanking an arched entryway.</t>
  </si>
  <si>
    <t>A wide shot of a green lawn with several large trees lining the edge. A brick building with multiple windows and a prominent roof is visible in the background on the right side of the frame. A brick walkway extends into the distance, flanked by street lamps and benches. Above the walkway hangs a banner displaying “FISR” in gold lettering against a blue background. The sky is bright and slightly hazy, suggesting daylight.</t>
  </si>
  <si>
    <t>A wide shot of a brick building with a steeple and a large yellow banner reading “Fisk” is visible in the background. A paved walkway lined with benches leads into the frame from the bottom right corner, flanked by trees on either side. The grass is green and well-maintained. Sunlight filters through the leaves of the trees, creating dappled shadows across the lawn. There are lampposts along the walkway.</t>
  </si>
  <si>
    <t>A man wearing a dark blue shirt with yellow lettering and a FISK logo is holding a light blue cardboard box. The box has a circular emblem featuring the word "FISK" in white on a blue background. Several stacks of papers are visible on a gray surface to the left of the box, and blurred out buildings can be seen in the background.</t>
  </si>
  <si>
    <t>"Academics, Studying, Groupwork", Brand mark</t>
  </si>
  <si>
    <t>A group of four young Black adults are walking down a sidewalk in front of a green lawn and trees. One woman is wearing a blue blazer and skirt, holding a tablet. Another woman is dressed in a yellow patterned dress and carrying a purse. A man in a dark suit and tie leads the group, with a young woman beside him wearing a green jacket and carrying a green backpack. To the right of the frame is a large tree trunk. In the background, there's a building with a light post and some greenery. The lighting suggests it’s daytime.</t>
  </si>
  <si>
    <t>A group of young adults, mostly Black, are seated at a long table in a classroom setting. They are dressed in professional attire – suits and blazers – with some wearing name tags. Most are looking down at papers or notebooks in front of them. Several have water bottles on the table. In the background, through large windows, there is a modern building exterior with greenery visible. A few people stand near the back of the room, partially obscured by the window view.</t>
  </si>
  <si>
    <t>00:00:01.18</t>
  </si>
  <si>
    <t>A young woman with curly, reddish-brown hair is looking upwards and slightly to her right. She has a light complexion, a small nose ring, and is wearing a black top. Her left hand rests on her chin. Behind her, partially visible in the blurred background, are other students and a glimpse of a red object (possibly clothing). The lighting appears soft and diffused.</t>
  </si>
  <si>
    <t>A blue street sign reading “Fisk Way” is prominently displayed against a bright blue sky. The sign has white lettering and appears to be mounted on a silver pole. A building with a dark roof is partially visible in the background, slightly out of focus.</t>
  </si>
  <si>
    <t>A wide shot of a tree-lined walkway leading towards a brick building. The foreground is dominated by lush green foliage from trees framing the view. A small, dense shrub sits on the left side of the frame. The walkway is paved and shaded by the trees. In the background, a multi-story brick building with windows is visible. Several yellow signs are attached to trees along the path. The overall lighting suggests a bright, sunny day.</t>
  </si>
  <si>
    <t>A rectangular blue and gray sign is prominently displayed against a blurred background of trees and foliage. The sign reads “Fisk Jubilee Singers” in large black letters. Above this text are two stars and the numbers "3A 226." Below the title, there’s a paragraph describing the Fisk Jubilee Singers' history, including their establishment for emancipated African Americans in 1865 and George Leonard White, who organized them as student singers. The sign has a slightly weathered appearance with some visible wear and tear.</t>
  </si>
  <si>
    <t>A young Black woman with braided purple hair and dark eyes is shown in profile, looking upwards and slightly outwards. She wears a light blue blazer over a white shirt and has a small silver earring in her ear. Her mouth is open as if speaking or reacting to something. Behind her is a blurred image of another person wearing a suit jacket and tie, partially visible on the left side of the frame. To the right, there’s a large, dark blue screen with a bright orange and red stripe across it. The background is mostly black.</t>
  </si>
  <si>
    <t>A basketball player in a bright yellow uniform is sprawled on the wooden court, holding the ball close to his body. He’s leaning forward with his arms extended and knees bent. Several other players in dark uniforms are surrounding him, some reaching towards him, and one wearing number three is visible near the top of the frame. The background is blurred, showing a crowd of spectators and basketball hoops. The court has a warm, golden-brown color.</t>
  </si>
  <si>
    <t>A group of dancers are performing in a large gymnasium. The lighting is dim and focused on the performers. Three dancers are prominently featured in the foreground, moving dynamically with arms raised and legs extended. They wear dark clothing – black tops and pants. Behind them, several other students are seated in rows facing the stage, wearing casual clothes. A basketball hoop is visible in the background, along with a blue bleacher seating area and a FISK logo on a wall. The floor appears to be polished concrete.</t>
  </si>
  <si>
    <t>A group of six Black men and one Black woman are performing an energetic dance routine in a large indoor space. They are all wearing white long-sleeved shirts with a logo on them that appears to be a stylized bird or eagle. The floor is blue, likely a basketball court. Behind the dancers are several people standing still, including what appear to be videographers and possibly staff members. A banner reading “University Athletics” is visible in the background along with some other signage. There are microphones and speakers set up on stands near the dancers.</t>
  </si>
  <si>
    <t>Four women in white flowing dresses are performing a dance on a wooden stage. They appear to be reaching upwards with their arms extended. Behind them is a dark backdrop with an American flag and a building sign that reads “City Hall.” To the right, there’s a piano and a small sculpture. The floor is polished wood, and the lighting is focused on the dancers.</t>
  </si>
  <si>
    <t>00:00:00.34</t>
  </si>
  <si>
    <t>A large gray bulldog mascot costume stands prominently in the foreground, wearing a purple and gold jacket with the school’s logo visible on its chest. Behind the mascot are several cheerleaders in purple and gold uniforms, blurred slightly as they appear to be moving or performing. In the background, a crowd of people is gathered, mostly dressed in purple, suggesting a sporting event or large gathering. A wall with a yellow border is partially visible on the left side of the image. The floor appears to be a basketball court.</t>
  </si>
  <si>
    <t>A large group of people are gathered together, mostly in silhouette against a dark background with a blue light source visible at the top. Many individuals are raising their arms upwards and holding colorful pom-poms or similar items. Some wear yellow shirts with what appears to be lettering on them. There is movement and energy conveyed by the raised hands and apparent excitement of the crowd.</t>
  </si>
  <si>
    <t>Three Black men are singing into microphones on stage in a dimly lit concert hall. The man in the red shirt is gesturing with his hand while singing and appears to be the focal point. A man wearing a blue t-shirt is also singing, with his mouth open wide. Another man in a white t-shirt stands slightly behind them, looking towards the audience. Behind them is a large pipe organ with many pipes visible. The stage floor is dark, and there are other figures partially visible on the left side of the image.</t>
  </si>
  <si>
    <t>A group of six young people are posed in front of a large brick building with a tower. The individuals are wearing various casual clothing items and fraternity/sorority apparel. One person is standing on a low stone wall, raising their arms upwards. Another is kneeling and holding their hands up. Several others are positioned around the wall, some jumping or dancing. A young woman in a black shirt with the number "08" is prominently featured. The sky is overcast with scattered clouds.</t>
  </si>
  <si>
    <t>A large, dark bronze statue dominates the frame, viewed from an angle looking upwards. The statue depicts a man in formal attire – a suit jacket and trousers – with his head tilted slightly downward. He is holding a thick, open book in both hands. The background is a hazy, overcast sky, appearing mostly white or gray. There are hints of bare tree branches visible at the bottom edge of the image. The statue has a weathered appearance, suggesting age and exposure to the elements.</t>
  </si>
  <si>
    <t>A woman in a pink dress stands at the top of a set of stone steps leading up to a grand entrance. To her left is a sign with text about Lee Hall, an old brick building with columns and a decorative archway above the doorway. The building’s facade is red brick, and there are potted plants on either side of the steps. A black metal railing runs along the steps, and a small camera is mounted on the wall near the entrance. Green bushes fill the foreground at the bottom of the image.</t>
  </si>
  <si>
    <t>A large, brick building with multiple levels and a prominent tower dominates the frame. The building has arched windows and decorative stonework. A paved walkway leads from the bottom right corner towards the entrance of the building. Several trees are scattered around the base of the building, including some with autumn foliage in shades of red and orange. A person is walking on the pathway toward the building. There’s a lamppost on the left side of the frame. The sky is overcast with gray clouds.</t>
  </si>
  <si>
    <t>www.fitchburgstate.edu</t>
  </si>
  <si>
    <t>An aerial view of a college campus during autumn. Several brick buildings are visible, including a taller, modern building with green accents and windows. A road runs through the center of the image, with cars present. The surrounding trees are filled with vibrant fall colors – reds, oranges, and yellows. There is a bridge connecting two sections of the campus. Some houses are visible in the distance on the right side of the frame.</t>
  </si>
  <si>
    <t>A large green flag with the words “Fitchburg State” in gold lettering is prominently displayed and waving in the wind. The flag is attached to a tall, black pole that extends from a trailer. Several cars are parked in the background, along with a pickup truck and folding chairs. Trees with autumn foliage line the edge of the parking lot, and a blue sky is visible above. Red cups are placed on the trailer bed.</t>
  </si>
  <si>
    <t>A young woman with dark hair and wearing a gray sweatshirt is taking a picture with her phone of two alpacas standing on a grassy lawn. A smiling young woman in a yellow hoodie is reaching out to pet one of the alpacas. Several other students are standing behind the alpacas, some also interacting with them. In the background, there’s a brick building and a green fence.</t>
  </si>
  <si>
    <t>A man wearing a white VR headset and holding white controllers sits at a desk with a laptop and monitor. The laptop screen displays a first-person perspective view of a game featuring a green landscape and buildings. A keyboard and mouse are also on the desk. Another person, partially visible in the background, is looking at the laptop screen as well. The room appears to be dimly lit with a bright light source illuminating the scene from above.</t>
  </si>
  <si>
    <t>A football team, wearing green and yellow uniforms with helmets, runs onto a bright green field. Cheerleaders in matching uniforms are lined up behind them. A white flag is visible on a flagpole. Trees with autumn foliage – red, orange, and yellow leaves – line the background under a clear blue sky. The scene appears to be captured from a slightly elevated angle, looking down onto the action on the field.</t>
  </si>
  <si>
    <t>Two men in green scrubs are working at a white table covered with medical equipment. They both wear white gloves and are examining a brown foot model placed in a small bowl. One man is holding his hand up, seemingly measuring something against the model. A woman in a white lab coat stands to the left of the table, partially visible. Behind them is a hallway with windows and doors. There’s a rolling cart and other medical supplies scattered around the room.</t>
  </si>
  <si>
    <t>A wide sidewalk stretches into the distance under a canopy of trees with vibrant autumn foliage in shades of red, orange, and yellow. Two students are walking along the sidewalk; one is wearing a red shirt and black backpack, and the other is wearing a blue shirt and carrying a backpack. Bushes and shrubs line both sides of the walkway, partially covered in fallen leaves. In the background, there’s a building with a green sign and some trees. The sky appears dark and overcast.</t>
  </si>
  <si>
    <t>A group of approximately ten people are jogging along a dark brown track. The runners are wearing light green shirts with names printed on them – “WENTZEL”, “SLOAN”, and others. A man in a dark blue uniform, likely an officer, is leading the group, followed by a woman in a similar uniform. Behind them are several other individuals in what appear to be military-style uniforms. The track has white lane markings. In the background, there’s a grassy hillside and trees.</t>
  </si>
  <si>
    <t>A young woman with brown hair pulled back in a ponytail is intently focused on a microscope. She’s wearing a light blue lab coat over a gray shirt and has her head tilted downward as she looks through the eyepiece. The microscope is white and appears to be modern, with a red base. Behind her, blurred figures of other students are visible in a laboratory setting, working at benches covered with equipment and papers. A small, dark container sits on one bench.</t>
  </si>
  <si>
    <t>A group of young people are performing a dance routine on a stage with a dark background. The stage floor is light brown wood. A girl in a red shirt with “USA” printed on it is leaping forward, holding a long, thin object (possibly a rope or ribbon) diagonally across her body. Other students are positioned around her, some reaching out with their own ropes and ribbons, creating an interwoven pattern of movement. Several other individuals are in various poses throughout the scene, including one person kneeling and another standing with arms raised. Lighting appears to be focused on the stage area, highlighting the dancers and the floor. There are visible spotlights above the stage.</t>
  </si>
  <si>
    <t>A group of young women in black t-shirts and shorts are performing a dance routine outdoors on a paved area. The t-shirts have lettering that appears to read “CHANGE”.  The dancers are positioned in a line, with several others visible in the background watching. Sunlight streams through trees in the distance, creating bright spots and shadows across the pavement. Buildings are partially visible behind the dancers, suggesting an outdoor campus setting.</t>
  </si>
  <si>
    <t>www.fiu.edu</t>
  </si>
  <si>
    <t>A grassy lawn is filled with several students enjoying an outdoor setting. A young woman lies on a blanket with a laptop and sunglasses, while another student sits beside her. A man in a white t-shirt gestures upwards with his hand, seemingly taking a photograph. Another student stands nearby wearing a backpack. In the background, there's a large tree with lush green foliage, palm trees, and a modern building with multiple windows. Several cars are visible parked along the edge of the lawn.</t>
  </si>
  <si>
    <t>The image depicts a hallway with three people walking towards the viewer. To the left is a man in a black jacket and jeans, looking slightly to the left. Behind him is a woman wearing a red sweater and dark pants, also looking away from the camera. To the right is a young man wearing an olive green shirt and carrying a bright orange backpack. Above them is a wall with the words “FIU” in large blue letters followed by “Theatre” in smaller white letters. Below the text is the logo of Florida International University. The background is dark, suggesting low lighting.</t>
  </si>
  <si>
    <t>A young woman with brown hair is standing in a dark closet filled with clothing racks and garments. She is wearing a blue t-shirt that reads “FIU” and jeans. Her hand is raised, pointing at a shirt hanging on one of the racks. The closet contains a variety of colorful shirts, jackets, and dresses hanging haphazardly from the racks. Light appears to be coming from above, illuminating the woman and some of the clothing while leaving the rest of the space in shadow.</t>
  </si>
  <si>
    <t>Three young adults are gathered around a laptop sitting on a gray table in a bright office space. A man in a dark suit is looking at the screen and typing. Two women are observing him, one with her hand raised slightly and another holding a pen and looking down at a document. Behind them is a whiteboard covered in sticky notes and text including "#StartUpLife." There's a sunflower sticker on the laptop, and papers are scattered across the table.</t>
  </si>
  <si>
    <t>Four people are standing in front of a blue tent with “F1T. DRINK. EDU” printed on it. Three men and one woman are wearing black polo shirts with purple accents and the letters "FIT" on them. The woman is also wearing sunglasses and denim shorts. They are all smiling and waving at the camera, holding their hands up in a gesture of greeting. Behind them, there’s a blurred background showing people in white dresses and a glimpse of what appears to be a golf course or outdoor event with tents and tables.</t>
  </si>
  <si>
    <t>00:00:00.71</t>
  </si>
  <si>
    <t>A football player in black and gold uniform is running with the ball down a green field. Behind him is a large banner displaying “FIU” in yellow letters on a dark blue background. To the left, a person in a gray shirt stands near some pylons. A small “G” marker is visible on the ground near the player’s feet. The sky is dark with city lights faintly visible in the distance.</t>
  </si>
  <si>
    <t>www.flagler.edu</t>
  </si>
  <si>
    <t>00:00:09.09</t>
  </si>
  <si>
    <t>A wide-angle shot depicts an arched entranceway to Flagler College in St. Augustine, Florida. The arch is constructed from red brick and features the college’s name prominently displayed in gold lettering. A black wrought iron gate stands open within the arch, leading into a courtyard. To either side of the arch are matching brick pillars with decorative lion statues at their base and small, green topiary bushes flanking them.  The background shows a portion of the building's facade, including windows and architectural details, all bathed in warm evening light. The overall scene is framed by a dark, blurred background.</t>
  </si>
  <si>
    <t>www.fortis.edu</t>
  </si>
  <si>
    <t>A woman in a white lab coat is assisting another patient lying in a hospital bed. Several other students wearing dark blue scrubs are gathered around the bed, observing and likely participating in the procedure. The bed is covered with a light green blanket. A medical IV drip bag is attached to an IV pole beside the bed. There’s a small clock on the wall, and a cabinet containing various medical supplies is visible behind the patient. The room appears to be a simulated hospital setting.</t>
  </si>
  <si>
    <t>A young woman with blonde hair pulled back in a ponytail wearing a blue scrub uniform and a stethoscope is examining a patient’s throat. She is holding a small device up to the patient's mouth, likely for a throat swab or examination. A black-haired woman stands behind her on the left, partially visible, wearing a dark patterned shirt. In the background, another person in scrubs is partially visible and a white board with writing can be seen. The setting appears to be a classroom or medical training facility.</t>
  </si>
  <si>
    <t>Three men are standing around a workbench in a dimly lit room. They all wear dark blue polo shirts with a logo on the left chest and safety glasses. One man is actively welding, holding a torch and working on a metal piece secured in a vise. Another man stands to his right, observing the process. A third man is positioned behind them, also wearing safety glasses. The workbench is covered in gray concrete and has various tools scattered across it, including a wrench, pliers, and a red tool. Behind the men are industrial appliances, including a refrigerator and an air conditioning unit. A window with blinds can be seen in the background.</t>
  </si>
  <si>
    <t>Two women are in a dental clinic setting. One woman, wearing glasses and a black uniform with white accents, is operating an X-ray machine, aiming it at a mannequin head. The second woman, wearing a black shirt with “FORTIS” printed on it and purple gloves, stands beside the mannequin. The mannequin has a light blue drape over its face and mouth open in a smile, positioned in a dental chair. Behind them are white cabinets and a trash can. A window is visible in the background.</t>
  </si>
  <si>
    <t>A group of students and an instructor are gathered around a white laboratory table. The students are wearing white lab coats and some have masks on. One student has long braided hair. An instructor is standing behind them, also wearing a mask. A cabinet filled with shelves is visible to the left. Large windows provide natural light and show trees outside. There’s a microscope and other lab equipment partially visible in the background. A red waste bin sits on the floor beneath the table.</t>
  </si>
  <si>
    <t>A man with a beard and red uniform is pointing at a skeleton model while speaking to a woman in a purple uniform who is examining a leg covered in bandages. Several other students are partially visible in the background, some wearing black jackets. A white display stand holding the skeleton is positioned between them.</t>
  </si>
  <si>
    <t>The image shows four people in blue scrubs looking at a large screen displaying an X-ray image of a foot and ankle. The background is dark with a white wall featuring two framed images: one depicting hands shaking, and another reading “Passion Fueled.” One woman has red hair pulled back, while the other three have blonde hair. They are all facing forward towards the screen.</t>
  </si>
  <si>
    <t>www.fortlewis.edu</t>
  </si>
  <si>
    <t>A young man with reddish-brown hair and glasses is raising his arms in celebration, holding a diploma aloft. He’s wearing a dark blue graduation gown and what appears to be a sash or stole around his neck. Behind him is a tall, light brown stone building under a bright blue sky.</t>
  </si>
  <si>
    <t>A young man with dark hair and glasses is sitting at a desk, intently looking down at a laptop screen. He’s wearing a gray sweatshirt with a logo on it and white sneakers. Several stickers are affixed to the laptop, including one depicting Van Gogh's Starry Night. Behind him, there’s a backdrop of various international flags hanging on a wall, and a black backpack is visible in the lower right corner. The overall lighting appears dim, creating a dark background.</t>
  </si>
  <si>
    <t>A person wearing a blue shirt and dark pants is climbing a large, reddish-brown sandstone cliff face. A rope with carabiners is attached to the rock, extending down from the climber. The cliff face has many ledges and crevices. In the background, there are distant hills and trees under a cloudy sky.</t>
  </si>
  <si>
    <t>A wide shot of a campus walkway lined with trees displaying vibrant yellow autumn foliage. A group of students are walking along the path, some carrying backpacks and others talking amongst themselves. In the background, there is a mountain range visible under a partly cloudy blue sky. Several parked cars are also seen near the edge of the walkway.</t>
  </si>
  <si>
    <t>Three young women are shown in a wide shot, laughing and smiling at the camera. They appear to be wearing blue athletic jerseys with yellow lettering. The background is a plain white wall, slightly out of focus. One woman has long brown hair pulled back, another has longer flowing dark hair, and the third has shorter, wavy light brown hair. All three are looking directly at the viewer with expressions of joy.</t>
  </si>
  <si>
    <t>The photograph depicts a college campus under a bright, sunny sky. A large, light-colored building with multiple windows and a flat roof is centrally located on a grassy lawn. To the right of the building stands a tall clock tower with a multi-tiered design. Surrounding the buildings are trees in full autumn foliage, displaying shades of yellow, orange, and red. The ground is covered in green grass, and there are several smaller buildings visible in the background, also set against a backdrop of rolling hills and distant mountains.</t>
  </si>
  <si>
    <t>A close-up shot focuses on a hexagonal light fixture emitting vibrant purple and white lights. The fixture’s surface is covered in small, reflective hexagons that scatter the colored light outwards. A bright central point of white light shines prominently from within the structure. Parts of a dark wooden base and what appears to be a plastic container are visible at the bottom edge of the frame, partially obscured by shadow.</t>
  </si>
  <si>
    <t>A wide shot captures a bright blue sky with scattered clouds and a strong sunbeam. Several graduation caps are in mid-air, floating upwards and slightly blurred. In the foreground, a woman with long red hair is partially visible, wearing a dark jacket and looking towards the sky. A few other figures, mostly obscured by the caps and shadows, can be seen below her.</t>
  </si>
  <si>
    <t>An aerial shot shows a tall, light-colored stone building with multiple windows arranged in a vertical pattern. The building is situated on a grassy lawn and bordered by walkways paved with reddish-brown bricks. A circular blue sign is visible at the top of the building. The sky is dark, suggesting either dusk or dawn, casting long shadows across the lawn. There are trees and shrubbery in the foreground on the left side of the frame.</t>
  </si>
  <si>
    <t>Two people are riding fat bikes through a snowy landscape under a bright blue sky. The foreground is covered in thick snow, and the bikes have large, knobby tires that are partially buried in it. One rider is wearing a red helmet and has their hands up, while the other is further back and wears a dark helmet. Trees with bare branches are visible in the background, and a faint light streak appears to be emanating from above.</t>
  </si>
  <si>
    <t>A mariachi band performs outdoors on a sunny day. Three musicians are playing violins and a guitar in front of a crowd seated at tables. The musicians wear traditional mariachi outfits with elaborate vests, hats, and belts. A man plays an acoustic guitar while another plays a bass guitar. In the background, there is a grassy area, trees, buildings, and people standing around. Banners are visible hanging from a nearby structure.</t>
  </si>
  <si>
    <t>A woman with red hair and glasses is looking at a large computer monitor. The monitor displays an animated illustration of a female character in a dynamic pose, seemingly mid-action. The character has white skin, pink eyes, and is wearing a red dress. Around her are various digital drawing tools visible on the screen, including lines, shapes, and color palettes. The background is dark, highlighting the bright colors of the animation and the woman’s profile.</t>
  </si>
  <si>
    <t>A wide panoramic view showcases a rugged mountain range under a clear blue sky. The foreground features layered sedimentary rock formations in shades of brown and gray, transitioning into dense green forests. In the distance, several snow-capped mountains dominate the horizon. A prominent peak with white snow is centered within the range. The overall scene conveys a sense of vastness and natural beauty.</t>
  </si>
  <si>
    <t>The image depicts three Native American women in traditional regalia standing in front of a large crowd. The woman on the left is smiling and wearing a crown with the numbers "2024" and "2023." The central woman has a serious expression, adorned with elaborate beaded jewelry and feathers. She appears to be making a face. The woman on the right is wearing a bright turquoise shirt and giving a peace sign. Behind them is a blurred mass of people, suggesting a large gathering or event. A banner reading "ASU" is visible in the upper left corner.</t>
  </si>
  <si>
    <t>www.foxcollege.edu</t>
  </si>
  <si>
    <t>Four young adults are smiling and looking at the camera. They are wearing dark blue polo shirts with “PO CLUB” printed on them. One person has a bandana around their head. The background is blurred, showing greenery and what appears to be a building facade.</t>
  </si>
  <si>
    <t>A man in a dark blue polo shirt with “POC COLLEGE” printed on it is demonstrating how to hold dumbbells while assisting a woman who is holding one dumbbell. Both are wearing light-colored shirts and appear to be in a gym setting, with a wall behind them featuring a chart and some equipment. A metal rack for barbells is visible above them.</t>
  </si>
  <si>
    <t>A close-up shot focuses on a person’s wrist wearing a wristwatch. The watch face is visible and displays the time. Above the wrist is a maroon polo shirt with “FOX COLLEGE” prominently displayed across the chest in white lettering, along with “OCCUPATIONAL THERAPY ASSISTANT” embroidered below it. A small, stylized emblem is above the text. The background is dark and out of focus, suggesting a blurred environment.</t>
  </si>
  <si>
    <t>A close-up shot focuses on a person’s hands holding an IV bag and needle. The hands are light brown in color and appear to be gently inserting the needle into the IV bag. The IV bag is clear plastic, and the fluid inside appears pale blue. A portion of a blue uniform or sheet is visible in the background behind the hands.</t>
  </si>
  <si>
    <t>00:00:05.05</t>
  </si>
  <si>
    <t>A light-colored Labrador retriever lies on a green blanket, with its head resting on a person’s hand. The person's hand is gently touching the dog’s snout. Another person is holding the dog’s neck and appears to be performing an examination, possibly palpating or taking vital signs. An orange flexible tube runs from a device attached to the dog’s chest towards the other person. The background is dark and out of focus.</t>
  </si>
  <si>
    <t>www.francis.edu</t>
  </si>
  <si>
    <t>00:00:25.22</t>
  </si>
  <si>
    <t>An aerial shot of a college campus under a clear blue sky. Several buildings are visible, including a brick building with a clock tower and a modern, multi-story building with green accents. A paved road runs through the center of the image, lined with cars. The grounds are covered in grass and trees displaying autumn foliage in shades of red, orange, and yellow. A circular lawn area with a monument is located to the left of the main buildings. The overall scene suggests a pleasant fall day on a college campus.</t>
  </si>
  <si>
    <t>www.frc.edu</t>
  </si>
  <si>
    <t>00:00:17.31</t>
  </si>
  <si>
    <t>An aerial shot reveals a sprawling campus nestled within a mountainous landscape. Lush green forests cover the rolling hills in the background and foreground. A river winds its way through the center of the scene, flowing across a brown, muddy bank. Several athletic fields – baseball diamonds and soccer/football fields – are visible, surrounded by well-maintained grass and fencing. Buildings, including what appears to be dormitories or administrative structures, are scattered throughout the campus area. The sky is bright blue with some light clouds.</t>
  </si>
  <si>
    <t>www.fredonia.edu</t>
  </si>
  <si>
    <t>A wide shot captures a campus scene with a large, beige building in the background. A paved road runs horizontally across the middle of the frame, lined with trees on either side. On the left, several small pink cherry blossom trees are in full bloom. In the distance, there’s a row of parked cars and more mature trees. A black clock tower is visible to the right of the building. The sky appears overcast.</t>
  </si>
  <si>
    <t>Two young women are looking at and holding up a large, pale-colored brain in white gloves. One woman is wearing a blue sweatshirt with yellow lettering and glasses. The other is wearing a black shirt with a tattoo on her arm. A third woman stands behind them, partially obscured, also wearing gloves and looking towards the brain. The background appears to be a laboratory setting with bright overhead lights.</t>
  </si>
  <si>
    <t>Two men are seated at a computer workstation in a brightly lit room. One man is wearing a dark blue Adidas tracksuit with white stripes and a black baseball cap. He’s looking intently at the screen, his hand resting on the mouse. The other man, wearing a gray sweater and glasses, is leaning over the keyboard, appearing to be assisting or observing. A large computer monitor dominates the frame, along with a keyboard and mouse pad in a light blue color. In the background, there are glimpses of other students working at similar stations, chairs, and a hallway sign that reads “Library.” The ceiling has a grid-like pattern of fluorescent lights.</t>
  </si>
  <si>
    <t>A group of approximately twelve performers are dancing in a stage setting that appears to be an interior scene from a ship. The dancers wear nautical-themed costumes including white sailor uniforms and red and white polka dot dresses. They are performing a choreographed dance, with many reaching upwards and extending their arms. Behind the dancers is a set design featuring steps leading up to a deck area, railings, and what looks like a doorway or hatch. Lighting includes pink and purple hues illuminating the stage from above and sides. A speaker is visible on the floor in front of the performers.</t>
  </si>
  <si>
    <t>A woman with dark hair pulled back in a bun wears a bright orange life vest and is leaning over the side of a red and white inflatable boat, appearing to be collecting something from the water. The boat has “MAKO SCOPE II” printed on its side. Several other people are visible in the background, wearing life vests and operating another small motorboat. Trees line the shore in the distance under a cloudy sky.</t>
  </si>
  <si>
    <t>A young man with dark hair and glasses wearing a gray shirt is seated at a grand piano, playing the keys. He is looking down at his hands. Behind him, another man in a white button-down shirt and black pants is partially visible, appearing to be observing or assisting. The background consists of a wall made of vertical wooden slats, with a dark, blurred area suggesting a stage or performance space.</t>
  </si>
  <si>
    <t>A young woman with dark hair pulled back in a ponytail and wearing glasses and blue gloves is intently focused on painting at an easel. She’s seated in front of a white table covered with paint palettes, brushes, and tubes of paint. A large jar filled with colorful paints sits to her right. Behind her, another easel holds several finished paintings. The background includes a window and what appears to be the interior of an art studio.</t>
  </si>
  <si>
    <t>Three young adults are seated around a wooden table covered with papers and a laptop. A woman in a dark purple shirt is gesturing while speaking towards a man wearing headphones and a blue sweatshirt. Another woman, with curly brown hair, is looking at the man with a concerned expression. The laptop screen is visible, displaying what appears to be a document or spreadsheet. Behind them is a white wall with a red poster partially visible. A lanyard with an ID badge hangs around one of the necks.</t>
  </si>
  <si>
    <t>A man with light-colored hair and wearing a dark shirt stands at a wooden table in front of a group of students seated in rows facing him. He is holding a musical instrument, possibly a saxophone or similar wind instrument, and appears to be gesturing while speaking. The students are diverse in age and appearance, wearing casual clothing. Behind the man and table is a whiteboard with some writing on it, and a wall with what looks like electrical outlets. A camera is visible mounted on a stand near the back of the room.</t>
  </si>
  <si>
    <t>A young Black woman with dark hair pulled back in a bun is wearing clear plastic safety goggles and blue latex gloves. She’s looking down at a small white Erlenmeyer flask held in her right hand, tilting it slightly as she examines its contents. Behind her is a laboratory background featuring equipment like a fume hood, a computer monitor displaying a graph, and various lab supplies on shelves. A small sticker with stars is visible on the wall behind her.</t>
  </si>
  <si>
    <t>A young woman with long brown hair is holding a professional-looking digital camera, including a microphone attached to it. She’s looking directly at the camera lens with a serious expression. Behind her and slightly out of focus are green leaves and branches suggesting an outdoor setting. The background is blurred, creating a shallow depth of field.</t>
  </si>
  <si>
    <t>A large group of students, mostly young adults, are singing in a classroom setting. They are seated at tables with sheet music open in front of them and wearing black choir folders. A man, presumably a conductor or instructor, stands to the right of the group, gesturing with his hands as he leads the singing. The room appears to be brightly lit with natural light coming from a large window above. There is a clock on the wall and some musical equipment visible in the background.</t>
  </si>
  <si>
    <t>A group of diverse young adults are gathered in an indoor space with dark walls and stage lighting. Several people are jumping up and down excitedly, arms raised in celebration. A man is being lifted by several others, appearing to be a celebratory gesture. People are wearing t-shirts in various colors, including red, blue, and plaid. One person holds a phone recording the event, while another has papers in their hands. The overall atmosphere appears joyful and energetic.</t>
  </si>
  <si>
    <t>A young man with dark hair and glasses is standing at a microphone, gesturing upwards with his right hand. He’s wearing a gray t-shirt with a Hershey's logo on it. A spotlight shines directly on him. Behind him is a large crowd of students sitting in chairs and standing around tables. Many people are holding up their phones, likely recording the event. The room has dark walls and a red electrical outlet visible in the background. Several individuals are wearing casual clothing, including sweaters and t-shirts with various designs. There are two small tables with what appear to be drinks on them.</t>
  </si>
  <si>
    <t>A young woman with bright blue hair and wearing a black shirt holds a microphone in front of her face, looking intently at someone off-camera. A man in a gray hoodie is standing beside her, gesturing with his hand towards a piece of paper she’s holding. Behind them, several other students are seated in rows, some wearing glasses and looking toward the speaker. The background shows a dark room with blue bleachers or seating visible along the walls. There's a faint glow emanating from the seats and floor.</t>
  </si>
  <si>
    <t>A large blue mascot costume resembling a devil stands in front of several students. The students are wearing casual clothing and posing for a photograph with a young woman holding up a smartphone. Behind the group is a brick building, trees, and some other people walking on a sidewalk.</t>
  </si>
  <si>
    <t>Two young adults are outdoors in a grassy area with trees lining a walkway. One is playing a trombone and wearing a light blue button-down shirt and black pants. The other is playing an alto saxophone and wearing a dark floral dress. Behind them is a brick building, a lamppost, and several bare trees with budding leaves. The sky is bright blue with some clouds.</t>
  </si>
  <si>
    <t>A large tree in full bloom with pink blossoms dominates the foreground. Beyond the tree is a wide, grassy area leading towards a multi-story building with a tan brick facade and rounded edges. A road runs along the bottom edge of the frame, lined with trees on either side. Several cars are visible parked along the roadside. The sky is overcast with gray clouds.</t>
  </si>
  <si>
    <t>www.fresnostate.edu</t>
  </si>
  <si>
    <t>A wide aerial shot shows a brick building with a tall, rectangular sign that reads “California State University Fresno.” A paved walkway leads toward the building, flanked by lush green trees and shrubbery. The sky is blue with some clouds. Several buildings are visible in the background, also featuring red tile roofs. There’s a small area with what appears to be a fountain or water feature on the left side of the frame.</t>
  </si>
  <si>
    <t>A blurred figure in a dark blue outfit with red ribbons is partially visible in the lower center of the frame. Behind them is a dense field of twinkling white and red lights, creating a bokeh effect. The background appears to be an outdoor event or celebration, possibly a stadium or large gathering space.</t>
  </si>
  <si>
    <t>A young woman with long brown hair sits at a white table with a laptop and a cup of coffee. She is wearing a black shirt and dark pants. Behind her is a gray bench seating area. A large, open space extends into the background, featuring multiple levels connected by stairs. The upper level has students seated on steps and benches. The walls are mostly white with a red accent wall on the left side. There’s a glimpse of people in another part of the building visible through a glass window. The floor is gray tile.</t>
  </si>
  <si>
    <t>A young man wearing a red t-shirt with “NEUNO STATE” printed across the chest is seated at a desk and writing in a spiral notebook with a black pen. The focus is on his hands as they are actively using the pen to write on the page. The background is blurred, suggesting depth of field, and appears to be a classroom setting with dark wood furniture.</t>
  </si>
  <si>
    <t>A young man with dark hair and a serious expression sits at a red-topped table in a brightly lit cafeteria. He is wearing a red Fresno State t-shirt. A stainless steel water bottle and a small condiment bottle are on the table near him. Behind him, there’s a long row of tables and chairs, and large windows allow sunlight to stream into the space. Several televisions hang on the walls in the background.</t>
  </si>
  <si>
    <t>An aerial shot of a college campus at sunrise. Several buildings are visible in the center and foreground, including a large, multi-story building with a flat roof and another smaller structure. Green lawns and trees fill much of the frame, with walkways winding through the landscape. A circular fountain is located near the bottom center of the image. In the distance, a cityscape stretches across the horizon under a golden glow.</t>
  </si>
  <si>
    <t>www.friends.edu</t>
  </si>
  <si>
    <t>00:00:04.63</t>
  </si>
  <si>
    <t>The image depicts an older brick building with multiple stories and windows under a cloudy blue sky. A prominent, ornate tower with a clock face rises above the main structure. Bare tree branches are visible in the foreground, partially obscuring the lower portion of the building. The overall lighting suggests either early morning or late afternoon.</t>
  </si>
  <si>
    <t>Three students are walking away from the camera in a college courtyard. A large tree with green leaves is on the left side of the frame. Behind the students is an old brick building with multiple windows and a staircase leading up to it. The sky is slightly overcast, casting a warm light over the scene.</t>
  </si>
  <si>
    <t>A young woman with brown hair pulled back in a ponytail and wearing a white top with red accents is centered in the frame, raising her right arm upwards as if cheering. She has a visible tattoo on her left forearm. Behind her are two other cheerleaders, one with long braids and another partially obscured, both wearing red uniforms with polka dot bows. In the background, several people in red shirts and jeans are gathered on a track or athletic field under a bright sky with scattered clouds.</t>
  </si>
  <si>
    <t>A football team in red and white uniforms is engaged in a scrum on a green field. Several players are locked together, with one player wearing number 44 prominently visible. Behind them, a large crowd of spectators sits in bleachers under a cloudy sky. The stadium appears to be well-maintained with concrete seating and a raised platform at the back.</t>
  </si>
  <si>
    <t>Two men are seated side-by-side at a computer workstation. One man is wearing a pink shirt and has his hand pointing towards the screen. The other man is wearing a dark green button-down shirt and is looking intently at the monitor. A large, dark computer monitor dominates the frame, displaying an unknown image or application. Both men are facing forward, with their backs to the camera. The lighting appears dim, casting shadows across their faces and the desk.</t>
  </si>
  <si>
    <t>A graduate in a black robe and mortarboard stands with his back to the camera, partially obscured by a dark curtain. Several other graduates wearing similar attire are visible behind him, some holding diplomas. A podium is positioned in front of them, displaying the university’s crest – a red shield with a stylized image of a building. The background is a blurred expanse of dark fabric resembling curtains or drapes, and a banner hangs above the podium.</t>
  </si>
  <si>
    <t>A group of people are gathered in a room with a light-colored ceiling featuring square acoustic panels. Several individuals are looking at and holding up white documents, likely brochures or informational sheets. A man wearing a maroon sweater and blue jeans is standing to the left, partially obscured by another person. Another man in an orange shirt and black pants is positioned further back, holding a microphone. Three women are clustered together on the right side of the frame, also examining documents. The background is softly blurred, suggesting depth of field.</t>
  </si>
  <si>
    <t>A young woman with dark hair pulled back in a ponytail and wearing glasses is focused intently on a watercolor painting displayed on an easel. The painting depicts two figures – one appears to be a person in a red dress and another, possibly a dog or animal – sitting together outdoors. Behind the easel, there’s a blurred background of a yard with trees and a white house visible. A wooden easel is secured by clips holding the artwork in place.</t>
  </si>
  <si>
    <t>A group of six young adults are seated on a bench in an outdoor setting. They are wearing casual clothing and appear to be engaged in conversation. A large, ornamental tree with reddish-brown foliage is behind them. In the background, there’s a university building with a prominent steeple and a cloudy sky. The overall scene suggests a campus environment during autumn.</t>
  </si>
  <si>
    <t>A young man with short red hair and wearing a red hoodie is looking directly at the camera with a slight smile. He’s positioned slightly off-center in the frame. To his right, a woman with dark hair is turned towards him, smiling broadly and gazing at him. Behind them, blurred figures of other people are visible, suggesting they are part of a group. The background shows a grassy area with some buildings faintly visible under a hazy sky.</t>
  </si>
  <si>
    <t>A group of three young adults are smiling and laughing together outdoors. A blonde woman is in the center, with her face turned slightly towards the camera and a wide smile. To her left is a man with fair skin and reddish hair, also smiling broadly. To her right is a person with dark brown hair and darker skin, partially obscured by the other two figures but also smiling. The background appears to be an urban setting with buildings visible, bathed in soft, warm light suggesting late afternoon or early evening.</t>
  </si>
  <si>
    <t>A group of six young adults are sitting on a stone bench outdoors. A woman with long brown hair and wearing a light blue sweater and dark pants is facing forward, gesturing slightly. Beside her sits a young man in a green shirt with a logo on it, looking at the woman with an expression of surprise or amusement. Another young man, wearing a gray jacket and a white t-shirt, is leaning forward towards the group, his hands raised as if speaking. A young woman with blonde hair is sitting to his right, wearing a red hoodie. To her right sits another young woman in a dark green jacket. On the far right of the bench sits a young man wearing a black hooded sweatshirt and a red hat. Behind them is a brick building with a light beige facade and several small bushes and trees visible in the background. The lighting suggests it’s autumn, with some brown foliage on the ground.</t>
  </si>
  <si>
    <t>A group of five people are gathered in a room with a dark gray metal locker visible behind them. A young woman wearing a red shirt with “CENT” on it is kneeling and pointing at something on the floor, smiling. Three other individuals – a man in a blue hoodie, a man with short black hair, and a woman with long brown hair – are standing around her, looking down at what she’s indicating. The lighting appears to be coming from above and slightly to the left of the group.</t>
  </si>
  <si>
    <t>Two young women are shown using a microscope. One woman has red hair and is looking intently into the eyepiece, her nose close to the lens. She wears a blue shirt with buttons. The other woman is partially visible behind her, also wearing a blue shirt and looking towards the same area of the microscope. A white microscope sits on a table in front of them. The background is dark.</t>
  </si>
  <si>
    <t>A person with light brown hair and wearing a yellow jacket and a watch is playing a grand piano. Their hands are on the keys, and their arms are visible. Behind them, blurred figures of several people are seated in what appears to be an auditorium or music room. The piano is dark colored, and there’s a slight reflection on its surface. The background is dark and out of focus.</t>
  </si>
  <si>
    <t>A soccer player in red is leaping upwards to head a ball towards the sky. Several other players in similar red uniforms are positioned on a green field. A blurred figure is visible in the lower right corner, seemingly watching the action. In the background, there’s a dark stadium with lights and some indistinct structures. The lighting suggests it's nighttime.</t>
  </si>
  <si>
    <t>A group of college students are gathered around a small stream. A young woman in a gray t-shirt is kneeling by the water’s edge, examining something in her hand – possibly a rock or insect. Several other students stand behind her on a rocky bank, some holding buckets and looking at what she's investigating. One student to the left is wearing a dark shirt and appears to be pointing something out. Another student in red is standing near a bucket with water. A young man in a camouflage jacket stands further back, partially obscured by others. The background consists of dense green foliage along the stream bank and a cloudy sky.</t>
  </si>
  <si>
    <t>A young woman with reddish-brown hair is wearing a gray jacket and holding a Nikon camera. She’s looking through the viewfinder and has one hand extended, holding a small, yellow leaf. Behind her are trees with autumnal foliage in shades of orange and brown against a cloudy gray sky. The background is dark and slightly blurred.</t>
  </si>
  <si>
    <t>A large, red flag with white lettering dominates the frame. The words "FRIENDS" are prominently displayed in a stylized font across the top portion of the flag. Below that is a graphic of a snarling bear head, also in white and red, with a stylized “N” incorporated into its design. A blurred figure is visible on the left side of the image, partially obscured by the flag’s folds. The background is dark and out of focus.</t>
  </si>
  <si>
    <t>A young man wearing a baseball cap and gray t-shirt sits on a blanket on a grassy lawn. He is looking at a young woman who is sitting next to him, also on the blanket. She wears a burgundy cardigan over a dark top and has her hair pulled back. Behind them is a large, historic building with Gothic architecture, surrounded by trees in autumn colors – yellows, oranges, and browns. Several other students are walking in the background, blurred out. The overall lighting suggests late afternoon sunlight.</t>
  </si>
  <si>
    <t>A large, ornate brick building with multiple towers dominates the frame. The building is set against a dusky sky and appears to be made of red brick with brown accents. A wide walkway leads toward the entrance, populated by several students walking in groups. Trees with autumn foliage line the walkway and surround the building. In the foreground, part of a stone wall is visible, slightly out of focus, with some flowers growing near it. The overall lighting suggests late afternoon or early evening.</t>
  </si>
  <si>
    <t>A basketball court with several male athletes in action. A player wearing number five is dribbling the ball towards the right side of the frame. Other players are running alongside him, some attempting to block or defend. The background features red doors and a scoreboard displaying "BSK SPORTS." Above the doors is a banner that reads “Chickasaw.” A basketball hoop with a net is visible in the upper right corner.</t>
  </si>
  <si>
    <t>A person’s back and shoulders are visible, facing away from the camera, wearing a dark jacket. Their right hand is raised in a gesture of reaching towards a large stained-glass window. The window is circular with a complex floral design in shades of yellow, orange, red, and blue. Light streams through the glass, illuminating the interior of what appears to be a church or chapel. Dark wooden paneling lines the walls on either side of the window, and sconces holding candles are visible on the left.</t>
  </si>
  <si>
    <t>A person’s hand is shown drawing with a pencil on a white sheet of paper. Two sketches are visible: one of an eye and another of a triangle. The background includes a reflection of a person in a mirror, and part of a red object (possibly a chair or cushion) is visible at the bottom edge of the frame.</t>
  </si>
  <si>
    <t>A tall giraffe stands in a grassy enclosure, partially obscured by trees and a wooden structure. Several young adults, wearing red t-shirts, are gathered near the fence, appearing to be interacting with the animal. The background is out of focus, showing more trees and foliage under a bright, sunny sky. A blurred foreground element suggests a wooden barrier or wall.</t>
  </si>
  <si>
    <t>A dorm room scene with a bed dominating the right side of the frame. The bed is decorated with string lights and a small Christmas tree. A desk sits beneath the bed, covered in papers and a laptop. To the left of the bed are three students: one wearing a dark long-sleeved shirt, another in a red hoodie, and a third leaning against a bookshelf. The bookshelf contains books, a decorative box, and a framed picture. A window with blinds is visible on the right side of the frame, showing an outdoor view of trees. There’s also a small table with two red cups on it near the desk.</t>
  </si>
  <si>
    <t>A large stained-glass window dominates the frame, viewed from a low angle looking upwards. The window is composed of intricate geometric patterns in shades of amber, gold, pink, and blue. Light streams through the glass, casting warm highlights on the surrounding dark stone archway framing the window. The archway itself appears to be made of dark gray or black stone with ornate detailing. The overall impression is one of grandeur and a sense of history.</t>
  </si>
  <si>
    <t>00:00:03.18</t>
  </si>
  <si>
    <t>A large, ornate building with multiple towers and a prominent steeple dominates the center of the frame, set against a dramatic sunset sky. The sky is filled with golden and orange clouds. The building’s roof is dark blue-gray, accented by lighter colored trim and architectural details. A football stadium with light poles extends into the right side of the image. The overall scene has a warm, slightly hazy quality due to the lighting.</t>
  </si>
  <si>
    <t>www.frontrange.edu</t>
  </si>
  <si>
    <t>An aerial view showcases a sprawling campus with several multi-story brick buildings connected by walkways and roads. A large parking lot is visible in the foreground, filled with cars. Green lawns and trees surround the buildings, extending into the distance. Several flagpoles are positioned throughout the campus. The sky is overcast and dark.</t>
  </si>
  <si>
    <t>A medium-shot photograph depicts a modern building with a reddish-brown facade and large windows. A sculpture resembling a dancer is positioned in front of the building on a gravel pathway lined with small plants and rocks. The sculpture appears to be made of metal, possibly bronze or steel, and has a dynamic pose. Behind the sculpture are additional sculptures, including one that resembles a bird. The background is slightly blurred, suggesting depth of field. A portion of another building, also reddish-brown, can be seen on the left side of the frame.</t>
  </si>
  <si>
    <t>A man with a baseball cap and dark clothing wearing a backpack stands facing a student services desk. A young man in a green uniform is behind the counter assisting the man. To the left of the counter, a large television screen displays an image of a purple and blue abstract design. Several computers are visible on a table to the right of the counter, along with cups and papers. There’s a bulletin board with flyers and posters partially obscured by a pillar. Natural light streams in from above, illuminating the scene.</t>
  </si>
  <si>
    <t>Two women are standing in a brightly lit hallway with light streaming through large windows. One woman is wearing a white sleeveless top and has a name tag that reads “University of Michigan.” She’s smiling broadly at the other woman, who is wearing a plaid blazer over a red and black shirt and also has a name tag reading “University of Michigan.” Both women are looking towards each other with expressions of joy. In the background, blurred figures of other people can be seen walking in the hallway. The walls are a pale beige color, and there are columns along the sides of the hallway.</t>
  </si>
  <si>
    <t>A light-colored building with multiple windows and a small tower sits in the center of the frame. The lower portion of the building is red brick. A sidewalk runs along the front of the building, and several people are walking on it. In the background, there are mountains under a blue sky. Two American flags are flying from flagpoles near the building. A street with cars can be seen to the left of the building.</t>
  </si>
  <si>
    <t>A group of students are walking across a grassy area towards a large, gray building with a flat roof. The building is flanked by trees and bushes. Several other people can be seen in the distance near the entrance of the building. The sky is blue with some clouds.</t>
  </si>
  <si>
    <t>Two people are seated at a table in a classroom setting. A woman with short brown hair and wearing a white shirt and a light blue baseball cap is looking down at a document, holding a pen in her hand and appearing to be focused on something written. She has a slightly furrowed brow. To her right is another woman with longer dark hair pulled back, also wearing a white shirt, who is leaning forward and looking intently at the same document. Both women are wearing lanyard necklaces with logos visible. Behind them is a brick wall and a door with a small light fixture above it. A bulletin board with various notices is partially visible on the right side of the image.</t>
  </si>
  <si>
    <t>A young woman with dark hair pulled back in a bun sits at a desk, wearing a black blazer over a white shirt and dark pants. She is focused on writing on a piece of paper with a pencil. A laptop is open in front of her, displaying a document. To the right of the laptop are two potted plants. Behind her, there’s a table with chairs, a bulletin board with several framed pictures, and a whiteboard. The overall setting appears to be an office or study area within a building.</t>
  </si>
  <si>
    <t>A man wearing a gray baseball cap and dark t-shirt is looking at a woman seated at a wooden desk. The woman is wearing a patterned top and appears to be pointing at something in an open book or brochure on the desk. A large, black computer monitor sits on the desk behind her. To the left of the desk, there’s a framed picture of Socoye Mountain. A small sign that reads “Parking” is visible on the wall behind the man.</t>
  </si>
  <si>
    <t>A woman with dark hair and wearing a black shirt stands outdoors facing towards a building. She is looking off-camera to the right. A sign reading "Welcome Center" is visible in front of the building, along with several trees and green grass. A metal railing runs across the bottom of the frame. The sky is dark and overcast.</t>
  </si>
  <si>
    <t>A young person with curly hair and glasses wearing a floral-patterned shirt stands looking towards the right side of the frame. Behind them is a large mural featuring colorful geometric shapes and lettering that spells out “UCC.” A metal railing runs across the bottom of the image, leading to a set of stairs. Above the railing is a wooden bench. To the left of the person is a potted plant. The background includes a wall with a door and some lighting fixtures.</t>
  </si>
  <si>
    <t>A wide shot of a building with a large entranceway. The building is light-colored and appears to be multi-story. Several cars are parked in front of the building on an asphalt parking lot. A landscaped flower bed with rocks sits at the bottom of the frame, next to a sidewalk with directional arrows painted on it. Trees line the background of the shot. There's a small outdoor seating area visible near the entrance.</t>
  </si>
  <si>
    <t>A young man with light skin and short brown hair wearing a gray t-shirt is looking intently at a large Apple computer monitor. The screen displays a digital illustration of a purple lotus flower against a pink background, outlined in black. Another student, whose back is to the camera and wearing a blue shirt, sits at another computer station further away. Both students are seated at workstations with keyboards and mouse pads on wooden desks. The overall setting appears to be a classroom or studio with other computers visible in the background.</t>
  </si>
  <si>
    <t>A woman in a light-colored dress and a beige top sits at a wooden table facing another woman wearing a dark shirt. A laptop is open on the table between them, with an open textbook titled “College Algebra” resting beside it. The woman to the right of the laptop has her hand raised as if speaking. Behind the women is a glass door leading into a brightly lit hallway and a sign that reads "MATH Support Center TRANSFER." The wall behind the women is painted a light gray color, and there are potted plants visible in the background. A blue banner with white text appears at the top of the image.</t>
  </si>
  <si>
    <t>A young woman with long brown hair and glasses is sitting at a table in what appears to be a library or study area. She’s wearing a pink blazer over a red top and a gold necklace. She's looking down at an open laptop, her fingers resting on the keyboard. Behind her is a green couch and a small gray table with a chair. The background is blurred, suggesting depth of field.</t>
  </si>
  <si>
    <t>A close-up shot focuses on a surgeon wearing a blue surgical gown, a patterned head wrap, and a face mask. The surgeon is actively working with surgical instruments in their hands. In the background, blurred figures of other medical professionals are also dressed in blue surgical gowns and head wraps, suggesting they are assisting with a surgical procedure. Surgical trays and equipment are visible on a table beneath the operating area. A purple cloth is draped over part of the table.</t>
  </si>
  <si>
    <t>A man with short brown hair and fair skin is smiling broadly at the camera. He’s wearing a light blue button-down shirt with the sleeves rolled up, revealing a white undershirt. A red wristband is visible on his left wrist. His hands are raised slightly, palms facing outward, as if gesturing. Behind him is a white wall with some greenery in the upper left corner and a small American flag and scissors on a desk to the right. The lighting appears bright and focused on the man’s face.</t>
  </si>
  <si>
    <t>A man with dark hair and a beard wearing a blue uniform is leaning over a patient lying on a stretcher inside an ambulance. The patient is a young woman with long blonde hair. A medical device is attached to her arm, and there are other monitors and equipment visible around her. The ambulance interior has a light blue color scheme and appears to be a training environment.</t>
  </si>
  <si>
    <t>Three people are in a classroom setting. A man with dark hair and wearing a black shirt is looking at a woman who has her arm raised and is holding a small piece of equipment. Another woman, wearing a black shirt and bracelet, stands beside her, holding a clipboard. Behind them is a white board with some writing on it. To the left is a lab bench with various scientific instruments and beakers. The background includes brick walls, fluorescent lights, and a cabinet.</t>
  </si>
  <si>
    <t>A woman with blonde hair and fair skin wearing a white t-shirt with a map design is speaking animatedly while gesturing with her right hand. She has dark eyebrows and a serious expression. A young woman with brown hair and fair skin, wearing a red shirt, listens intently to the first woman. Both women are in a bright, modern office space with large windows showing a blurred cityscape. Two rectangular shapes resembling skylights are visible on the wall behind them. A black bracelet is on the second woman's wrist.</t>
  </si>
  <si>
    <t>A woman with dark hair and wearing a patterned gold and white blouse is looking directly at the camera with a slight smile. She has her right hand raised, palm facing forward, with her index finger extended upwards. Behind her is a blurred background featuring an indoor space with tables and chairs, potted plants, and a muted green wall.</t>
  </si>
  <si>
    <t>A young woman with dark hair and wearing a white top is leaning over a whiteboard. She is holding a black marker and appears to be writing on the board. The whiteboard contains several mathematical equations written in blue ink, including “y = 1,” “2y-1=1,” and “q(t)=1,” along with a complex diagram resembling a graph or geometric shape drawn in red. A faint light source is visible behind her, creating a soft glow on the board.</t>
  </si>
  <si>
    <t>A young woman with long brown hair pulled back into a ponytail is smiling broadly at the camera. She has dark eyes and wears small silver earrings. Her skin appears smooth and she’s wearing a maroon shirt. The background is a plain, light beige wall with a white door frame visible on the left side of the image.</t>
  </si>
  <si>
    <t>A woman with blonde hair pulled back in a ponytail wears a maroon uniform and is seated at a medical table. A man wearing a blue scrub top is leaning over her, preparing to draw blood from her left arm. A second person, partially visible behind him, also wears a blue scrub top. A red biohazard container sits on the table next to the patient’s arm. A white board with a picture of a human heart and some text is in the background. A medical light fixture hangs above the table.</t>
  </si>
  <si>
    <t>A man with dark hair and glasses is shown from the side, leaning over a desk. He’s wearing a light blue button-down shirt. The desk surface is visible but mostly obscured by shadows. Behind him is a partially visible blue door or panel with some white paper on it. The background is largely dark, suggesting an office setting.</t>
  </si>
  <si>
    <t>A group of four people are seated around a round table in an office setting. A man with short dark hair and wearing a light blue shirt is facing forward, looking at the camera. To his left sits a woman with long, wavy brown hair, also wearing a white shirt and gesturing with her hands. Across from her is another woman with dark hair pulled back, leaning slightly forward as she speaks. On the right side of the table is a man with short black hair and a dark gray shirt, looking towards the other people at the table. A whiteboard behind them displays the words "World LT" in blue lettering above “at FRCC”. The room has a muted color scheme with a dark wall to the left and a yellow framed picture on the right.</t>
  </si>
  <si>
    <t>A man with gray hair and wearing a blue shirt is pointing at a machine in a workshop setting. Three other men are standing behind him, looking at the machine. The room appears to be a well-lit industrial space with overhead fluorescent lights and various machinery visible in the background. A large Caterpillar logo is partially visible on a piece of equipment.</t>
  </si>
  <si>
    <t>A man in a dark gray Champion t-shirt and black glasses is bent over a workbench, intently focused on drawing with a blue pen on a white piece of paper. He wears a black baseball cap. A second man wearing a maroon shirt with “ARIN” printed on it, a white hat, and sunglasses stands behind him, pointing at the paper and appearing to provide guidance or instruction. Behind them is a green metal workbench with various tools and equipment visible, including what appears to be welding gear. The background is dark and out of focus.</t>
  </si>
  <si>
    <t>A young woman with dark hair and wearing a black t-shirt is seated at a table in what appears to be a science lab. She’s looking down at a laptop screen, her expression thoughtful or slightly concerned. A man in glasses and a red shirt is leaning over the table towards her, gesturing with his hand as he speaks. Behind them are lab equipment including a sink, a pink plastic cup, and a black chair. The background includes a white wall, a cabinet with wooden doors, and a dark hallway.</t>
  </si>
  <si>
    <t>A young woman with blonde hair and wearing a floral print top and jeans is standing next to a desk. She’s smiling and looking towards another woman who is taller and has dark hair pulled back. The second woman is wearing a black shirt, white pants, and a colorful patterned scarf. Behind them are two framed images of wolves on the wall. To the left is a poster with text and a green leaf design. A computer monitor sits on the desk in front of the young woman. There are chairs and tables visible in the background, suggesting an office or information center setting.</t>
  </si>
  <si>
    <t>A person wearing a dark hooded sweatshirt, safety goggles, and white gloves is welding metal. Sparks are flying upwards from the weld area in shades of blue and white light. The background is blurred and appears to be a dark industrial space with vertical lines suggesting metal panels or machinery. A small yellow object is visible on the left side of the frame.</t>
  </si>
  <si>
    <t>Three young men are standing outdoors in what appears to be a campus setting. They are all wearing dark blue polo shirts with a logo on the left chest that reads “Front Range.” One man is leaning forward, his hand raised towards another man who is looking down at it intently. The third man stands slightly behind and to the right, also facing forward with a focused expression. Behind them is a blurred background of trees and buildings suggesting a college campus environment.</t>
  </si>
  <si>
    <t>The image depicts an operating room setting. Several medical professionals in scrubs and masks are gathered around surgical tables covered with blue linens. One individual is actively working on a patient while another stands observing. A woman wearing a casual outfit, including jeans and a sweater, is standing near the edge of the frame, appearing to be watching the procedure. There’s equipment like monitors, lights, and medical instruments visible in the background. The walls are painted a light beige color.</t>
  </si>
  <si>
    <t>00:00:02.18</t>
  </si>
  <si>
    <t>A woman in a black robe and a dark colored hat is presenting a diploma to a young woman wearing a blue graduation gown and cap. The young woman is smiling and looking at the diploma. Behind them are draped blue curtains with “Front Range Community College” printed on them. A man in a black robe and hat stands slightly behind the woman giving the diploma, partially obscured by the curtain.</t>
  </si>
  <si>
    <t>www.fst.edu</t>
  </si>
  <si>
    <t>A large, white building with a distinctive blue dome and bell tower dominates the frame. The building has a tiled roof and several arched windows. Palm trees are visible in the foreground. Behind the main building is a sprawling campus of other buildings, also appearing to be primarily white or light-colored. A hazy orange glow fills the sky, suggesting either sunrise or sunset. Cars are parked along a road on the lower right side of the image.</t>
  </si>
  <si>
    <t>Two people are walking away from the camera, their backs facing the viewer. The woman is wearing a white hoodie and has a black bag slung over her shoulder. The man is wearing a gray shirt and has a backpack on. They are walking down a paved path toward a large, ornate building with two towers in the background under a bright blue sky. Lush green bushes and trees line both sides of the path.</t>
  </si>
  <si>
    <t>A long hallway leads into a grand, ornate church interior. Rows of dark wooden pews stretch out towards the back of the space. A woman in a purple jacket walks down the center aisle toward the viewer. The walls are white with decorative arches and columns painted in shades of green and gold. Above the archway is a blue-painted ceiling with recessed lighting. A large, circular window dominates the far end of the hall. A tiled floor with a mosaic pattern runs along the length of the hallway.</t>
  </si>
  <si>
    <t>Two young people are sitting side-by-side on a stone bench in front of a fountain. One is looking down at a tablet and appears to be interacting with it. The other is leaning forward, also looking at the tablet. Behind them is a large, ornate building with multiple levels and arched windows. A tall bell tower rises above the building. Lush green trees and bushes surround the scene, and the sky is bright blue with some clouds. A statue of a man in classical attire stands to the left of the bench.</t>
  </si>
  <si>
    <t>Two women are seated at a small metal table outdoors under an arched colonnade. One woman is wearing a gray sweater and has a cup of coffee in front of her. The other woman is dressed in a pink shirt and also holds a cup. Behind them is a large, light-colored building with a prominent dome and bell tower, surrounded by palm trees and blue sky. Sunlight shines brightly on the scene.</t>
  </si>
  <si>
    <t>The image depicts an interior space, likely a chapel or religious meeting area within a university setting. A large, multi-colored stained glass window dominates the upper portion of the frame, casting colorful light onto the floor and surrounding walls. The window is octagonal in shape. Below the window, wooden pews are arranged in rows facing a raised platform with a lectern and a crucifix on its side. A single person sits alone on one of the benches in the foreground, partially obscured by shadow. The room has dark wood paneling along the sides and ceiling, and the lighting is dim, with the stained glass providing the primary illumination.</t>
  </si>
  <si>
    <t>A young woman with dark hair sits in a wooden chair facing away from the camera. She is wearing a black sweater and appears to be looking towards an altar on the left side of the frame. The room is dimly lit, featuring a stone floor and walls. An altar with a table and candles stands prominently in the background. To the right of the woman are two chairs and a painting hanging on the wall. A doorway leads into another room, which appears to be brighter.</t>
  </si>
  <si>
    <t>A high-angle aerial shot depicts a sprawling campus nestled into a hillside. The buildings are primarily white and appear to be constructed in a classical architectural style with multiple towers and domes. A large tree stands prominently near the center of the image, casting shadows on the surrounding grounds. Beyond the immediate campus area, there’s a distant cityscape visible through a hazy horizon. The sky is illuminated by the warm light of either sunrise or sunset, creating a golden glow across the landscape. Trees cover much of the hillside below the buildings.</t>
  </si>
  <si>
    <t>Two men are seated at a wooden table in a room with large windows. The man on the left is facing away from the camera and appears to be older, wearing a light blue shirt. The man on the right is looking down at his hands, wearing a gray t-shirt. Behind them are several other tables with chairs, also in a darker area of the room. Sunlight streams through the windows, illuminating parts of the scene and casting shadows.</t>
  </si>
  <si>
    <t>Two men are walking side-by-side on a sidewalk. The man on the left is wearing a gray t-shirt with pockets and has dark hair. He’s smiling slightly. The man on the right is wearing a light blue button-down shirt and glasses, with lighter colored hair. Behind them is a street lined with palm trees and bushes, leading to a building with red tile roofing. A clear blue sky fills the upper portion of the image.</t>
  </si>
  <si>
    <t>Two hands are shown holding open a book titled "Vocation in Action" by Jack Turley. The pages are slightly wrinkled and illuminated with light. A dark brown mug with a small “T” on it is visible to the left, alongside a smaller, clear glass cup. The background appears to be an outdoor setting with a blurred view of a stone wall and foliage.</t>
  </si>
  <si>
    <t>Two young adults are sitting side-by-side outdoors on a stone bench. A woman with long brown hair and sunglasses is leaning over, pointing at something in an open book held by a man with dark curly hair. He’s wearing a striped shirt and looking down at the book intently. Behind them is lush greenery including trees and bushes, and a building with a blue sign is visible in the background. The lighting suggests it's daytime, and there are reflections on the stone bench.</t>
  </si>
  <si>
    <t>A dark blue banner hangs from a wall with vertical wood paneling. The banner has a brown border and features a stylized depiction of a cross in its center. Above the cross is printed “FRANCISCAN” in gold lettering, followed by “SCHOOL OF THEOLOGY” in a smaller font also in gold. The banner is adorned with tassels along the bottom edge. In the blurred background to the right of the banner are several pink flowers.</t>
  </si>
  <si>
    <t>A young man in a black clerical collar and shirt is kneeling with his hands clasped together in prayer. He is standing near a wooden lectern in what appears to be a church or chapel setting. Above him, there’s a large stained-glass window casting colorful light onto the wall behind him. The room has warm wood paneling on the ceiling and walls, and a dark, blurred foreground suggests a camera lens.</t>
  </si>
  <si>
    <t>A man wearing a light gray button-down shirt and dark pants is walking away from the camera, facing left. He has a watch on his left wrist. Behind him is a large, white building with arched windows and a colonnade extending across the front. Palm trees are visible to the left of the building, under a bright blue sky. The ground in front of the man is covered in grass, and there’s a paved path leading towards the building.</t>
  </si>
  <si>
    <t>A man sits on a curved stone ledge overlooking a cityscape. He is wearing a light gray button-down shirt and dark pants. His back is turned to the viewer, and he appears to be looking out at the view. Behind him are lush green bushes and trees. Below, a sprawling suburban area with houses and roads stretches into the distance under a bright blue sky. Blurred leaves and branches frame the top of the image.</t>
  </si>
  <si>
    <t>The image depicts an interior view of a grand church. A large, blue dome dominates the center of the frame, supported by ornate columns painted white and adorned with gold detailing. Above the dome is a circular opening revealing more blue-colored ceiling tiles. Stained glass windows are visible on either side of the central structure, displaying colorful patterns of blues, greens, and reds. The walls are pale beige or cream colored and feature elaborate, carved moldings along the base and upper sections. Several smaller arches lead into the space, also decorated with similar molding. A cross is mounted on one of the columns. The overall lighting appears soft and diffused, creating a sense of depth and grandeur within the church's interior.</t>
  </si>
  <si>
    <t>A mosaic depicting Saint Francis of Assisi stands within an arched frame. He is wearing a brown robe and cowl, with his hands clasped in front of him. A white dove rests on his left hand. Behind him is a stylized depiction of foliage and trees, rendered in shades of green and blue. The mosaic itself appears to be constructed from small, irregularly shaped tiles, creating a textured effect. The frame surrounding the mosaic is made of dark wood with vertical paneling. The background is dark, suggesting an interior space illuminated by light focused on the mosaic.</t>
  </si>
  <si>
    <t>www.ftc.edu</t>
  </si>
  <si>
    <t>The image is an aerial shot of Five Towns College campus. A dark background dominates the scene. Buildings are visible in the center and upper-left portion of the frame, including a multi-story building with red brick and a smaller structure to its right. A running track curves through the lower-center area of the image. Several vehicles are parked along the sides of buildings near the bottom of the frame. The college logo, “FTC,” is prominently displayed in the upper left corner, overlaid on a white square. Below the logo reads "FIVE TOWNS COLLEGE" in a larger font. Trees and foliage fill the background, suggesting a wooded area surrounding the campus.</t>
  </si>
  <si>
    <t>A group of young women in shimmering, dark-colored leotards and necklaces are performing a dance on a stage with a blurred background. The stage appears to be lit with purple and pink lights. Some dancers are mid-step, while others are posed. A few have their arms raised, and one is looking towards the camera. The overall scene has a slightly hazy or dreamlike quality due to the blur in the background.</t>
  </si>
  <si>
    <t>A dark background showcases three computer workstations with multiple monitors displaying software interfaces. A woman wearing a yellow and green patterned top is positioned in front of one workstation, gesturing towards the screen with her right hand. The screen shows a video editing program with various controls and timelines visible. Text overlayed on the image reads "Creative Collaborations." A bookshelf is partially visible to the right of the woman.</t>
  </si>
  <si>
    <t>Three men are seated behind a table with laptops in front of them. One man is wearing a black suit and has his hand raised as if speaking. Another man is wearing a dark gray suit and appears to be listening intently. The third man is wearing a black shirt and is looking down at his laptop. A large video camera is positioned to the right of the table, aimed towards the men. Behind them, a blurred crowd of people fills the background, suggesting an auditorium or lecture hall setting. Text reading “Creative Collaborations” is overlaid on the image in white lettering. A small logo for the institution (TESU) is visible on the left side of one of the laptops.</t>
  </si>
  <si>
    <t>A black screen displays two live video feeds side-by-side. The left feed shows a basketball game in progress with several players on a court; the right feed is a close-up shot of a female basketball player jumping for a shot, partially obscured by a person’s head and shoulders wearing a dark hoodie. A timer graphic is visible at the bottom center of the screen showing 55:00, 0:00, and 5:00. The right side of the screen has a control panel with various buttons and indicators.</t>
  </si>
  <si>
    <t>The image depicts a dimly lit room with several people involved in video production. A man wearing glasses and a dark shirt is operating a camera on a tripod, while another person adjusts lighting equipment. In the foreground, two students are looking at cameras, one holding a microphone. Behind them, other individuals are visible, some adjusting cables and monitors. The text "Day One: Hands On Learning" is overlaid in white lettering across the top of the image. A red backdrop can be seen partially visible on the left side.</t>
  </si>
  <si>
    <t>The image depicts a dark room filled with professional audio equipment. A large monitor displays a digital music production interface with waveforms and controls. Several black studio monitors are arranged in rows along a wall. Above the monitors, there is a horizontal light strip displaying the text "Day One: Hands On Learning." The lighting appears to be focused on the equipment and screen, creating strong shadows.</t>
  </si>
  <si>
    <t>A young woman with blonde hair and fair skin is shown in profile, leaning over a mixing console. She’s wearing a black shirt and appears to be focused on her work. Behind her, there are multiple audio equipment pieces including speakers, microphones, and other studio gear. The background is dark, with subtle hints of lighting illuminating the equipment and creating shadows. A small reflection of what looks like a monitor can be seen in the console’s surface.</t>
  </si>
  <si>
    <t>A large orchestra performs on stage in a dimly lit concert hall. A conductor stands at the center, raising his baton. Musicians are seated in rows, playing various instruments including violins, cellos, trumpets, and clarinets. The college logo – a stylized “U” within a circle – is prominently displayed above the orchestra. Text reading "Empower Your Professional Journey" appears on the right side of the image. The background is dark, with subtle hints of stage lighting.</t>
  </si>
  <si>
    <t>Two young men are standing side-by-side in a dimly lit room. They are both wearing sweaters and appear to be musicians. One is holding an acoustic guitar with his right hand resting on the neck, while the other is looking at him with a slight smile. Behind them are various musical instruments including a grand piano, a reed organ, drums, and a wooden box with intricate carvings. The background is dark, but there's a subtle glow suggesting light from the instruments. Text reading "Empower Your Professional Journey" is overlaid on the image in white letters.</t>
  </si>
  <si>
    <t>The image depicts a dark, slightly blurred scene with a focus on a mixing console and a person's hands operating it. The console is covered in buttons and knobs, illuminated by a soft glow. A figure’s hands are visible manipulating controls on the console, their skin appearing blue or teal. To the right of the console is a wooden object, possibly a box or cabinet, with intricate carvings. Above the scene, text reads "Empower Your Professional Journey." The overall impression is one of technology and professional development.</t>
  </si>
  <si>
    <t>00:00:03.20</t>
  </si>
  <si>
    <t>The image depicts a blurred action shot from a basketball game. Several players are in motion, including one jumping towards a hoop and another reaching up to block a shot. A crowd is visible in the background, with some people holding signs or banners. The color palette is muted, primarily consisting of browns and grays. Text overlayed on the image reads "Get In The Game."</t>
  </si>
  <si>
    <t>A young man with dark hair and glasses wearing a gray hoodie and headphones is intently focused on a large television screen. The screen displays a vibrant video game scene featuring a mountainous landscape with a waterfall, several buildings, and what appear to be flying vehicles or creatures. To the left of the man, there are metal pipes running vertically along a wall. Text reading "Get In The Game" is overlaid in white letters on the bottom right corner of the image. The background is predominantly dark, highlighting the television screen and the man's face.</t>
  </si>
  <si>
    <t>A group of young men in maroon and red athletic wear are shown practicing soccer drills on a grassy field. One player is dribbling the ball while another attempts to intercept it. A third player is kneeling, seemingly stretching or recovering. The background consists of trees and foliage against a dark sky. Text reading "Get lame" appears at the bottom right corner of the image.</t>
  </si>
  <si>
    <t>A dark laboratory setting with a robotic arm extending towards a large, rectangular screen. The screen is displaying a faint, blue-tinted image – possibly a schematic diagram or data visualization. The robotic arm has multiple joints and cables, and appears to be manipulating something within the screen’s frame. To the left of the screen, there's a partially visible metal shelving unit with some documents on it. The overall lighting is dim, casting shadows and highlighting the metallic surfaces of the equipment.</t>
  </si>
  <si>
    <t>An aerial shot of Five Towns College campus buildings against a dark, blurred background of trees and foliage. The college logo, consisting of a stylized “F” and “TC,” is prominently displayed in the upper left corner with the text "FIVE TOWNS COLLEGE" underneath it. Several buildings are visible, including what appears to be a chapel or administrative building with a distinctive arched entrance. A circular pathway leads through the campus grounds.</t>
  </si>
  <si>
    <t>www.furman.edu</t>
  </si>
  <si>
    <t>An aerial shot showcases a sprawling campus nestled within a forested landscape. The buildings are primarily light-colored brick and stone structures arranged in a linear fashion, connected by wide walkways. A large pond dominates the center of the image, reflecting the autumn foliage surrounding it. The trees lining the pond and the surrounding areas are vibrant shades of orange, red, and yellow, indicating fall season. Rolling hills and distant mountains form the backdrop to the campus. A well-manicured lawn extends in front of the buildings, leading towards a central green space with a decorative pattern. The sky is blue with scattered clouds.</t>
  </si>
  <si>
    <t>A group of five students are seated around a round table outdoors. The table is light-colored and has a slightly distressed appearance. A laptop sits on the table in front of one student. The students appear to be engaged in conversation, with some gesturing or looking at the laptop screen. Behind them is a brick building with several windows. Autumn leaves are scattered across the ground around the table. There are trees visible in the background with yellow and orange foliage.</t>
  </si>
  <si>
    <t>Three people are standing outdoors in front of a green door. A young woman with long brown hair and a pink shirt is speaking animatedly, holding a blue backpack on her back. Beside her stands a young man wearing a gray t-shirt and jeans, carrying a small backpack. An older man in a light blue button-down shirt and khaki pants is gesturing towards a stack of colorful papers he holds in his hands. The background consists of white columns supporting a porch and a glimpse of greenery beyond the door.</t>
  </si>
  <si>
    <t>A tall, white bell tower stands in the center of an expansive lake. The tower has multiple levels and windows. Reflections of the tower are visible in the still water. Trees line the shore of the lake, with some displaying autumn colors like red and orange. Branches from trees frame the top of the image on both sides. A dusky sky with hints of pink and purple is above the trees.</t>
  </si>
  <si>
    <t>A large crowd of people wearing purple clothing are cheering and waving signs at a football game. A woman in a dark top, jeans, and boots is standing on a platform raising her arms. Several other fans are visible around her, holding up signs that read "Big Don Energy?". The background shows bleachers filled with more spectators, some wearing Furman University apparel.</t>
  </si>
  <si>
    <t>Four young adults are sitting on a blanket in a grassy area. They appear to be engaged in conversation, with one person holding a laptop open. Behind them is a pergola covered in blue and white beams, supporting trees. A historic-looking house with a porch sits further back in the background. The lighting suggests it’s late afternoon or early evening, with sunlight casting long shadows across the grass. There are benches visible beneath the pergola.</t>
  </si>
  <si>
    <t>A group of five young men are standing outdoors in a wooded area. They are wearing light-colored work vests over t-shirts and hats. One man is looking directly at the camera with his hand raised, while the others face away or to the side. The lighting is bright, with sunlight streaming through the trees creating strong highlights and shadows. Behind the men, there’s a dense backdrop of green foliage, including leaves in shades of red and yellow suggesting autumn. A woman with long, pink hair is partially visible on the right side of the frame, looking towards the group.</t>
  </si>
  <si>
    <t>Three young adults are walking side-by-side down a pedestrian walkway. The walkway is covered by a white fabric canopy with a geometric design. To the left and right of the walkway are buildings with large windows, some displaying signage for businesses. A small potted plant sits on the right side of the walkway. The sky is a muted gray color.</t>
  </si>
  <si>
    <t>A young man with dark hair and wearing a black shirt is playing an electric guitar in front of a purple wall with gray acoustic panels. A sign reading “OF MASTERING AN EVER” is visible on the left side of the frame, partially obscured by a black object. Behind him are several gray acoustic panels and a doorway. In the upper right corner, there’s a blurred image of a building. The lighting appears to be coming from above, casting shadows across the scene.</t>
  </si>
  <si>
    <t>An aerial shot depicts a large, two-story brick building with multiple windows and a prominent roofline. The building is surrounded by manicured lawns and landscaping, including a rectangular pool with fountains in the foreground. Autumn foliage covers trees in the background, displaying shades of orange and yellow. A distant mountain range is visible on the horizon under a blue sky.</t>
  </si>
  <si>
    <t>A young woman with brown hair sits at an outdoor table with a laptop and a cup. She is wearing a light-colored shirt and jeans. A backpack is visible on the ground behind her. In the background, there's a brick building with windows, trees, and other students walking across a grassy area. The image has a slightly blurred effect, focusing primarily on the woman at the table.</t>
  </si>
  <si>
    <t>00:00:02.32</t>
  </si>
  <si>
    <t>A man with gray hair and wearing a dark suit stands at a table facing a group of students seated around other tables in a classroom setting. He is gesturing with his hands while speaking. Several computer screens are visible, displaying images of people – likely video feeds or presentations. A digital clock shows 02:07 and 7.48.  A ticker-like display runs along the top of one screen showing stock market data and company names. The walls are a light gray color with exposed brick in the background. There is a small, rectangular ceiling light fixture above. Students are wearing casual clothing and appear to be engaged in the presentation.</t>
  </si>
  <si>
    <t>www.fvcc.edu</t>
  </si>
  <si>
    <t>An aerial shot shows a campus with several low-rise buildings clustered together. The buildings are primarily light beige and red brick. A black asphalt road circles the buildings, leading to parking lots filled with cars. Green trees and grassy areas surround the buildings. In the background, there’s a large expanse of farmland transitioning into rolling mountains under a clear blue sky with some scattered clouds. A few industrial buildings are visible on the left side of the frame.</t>
  </si>
  <si>
    <t>A young woman with blonde hair and glasses is smiling broadly at the camera, her eyes closed in laughter. She wears a gray plaid shirt and has a necklace visible.  She sits next to a wooden display stand holding a small elephant figurine. Another person, partially visible, wearing a leopard-print sweater, extends their hand toward a table covered with colorful blocks and what appears to be a cake or dessert. A blurred figure of another student is seen from the side, looking towards the elephant. The background shows a classroom setting with shelves containing various items and a green wall.</t>
  </si>
  <si>
    <t>A brightly lit stainless steel kitchen with multiple work stations along a long hallway. Several students wearing white chef hats and white uniforms are working at the tables, focused on various food preparation tasks. One student is carefully peeling a lemon while another is mixing ingredients in a bowl. A tray of what appears to be cookies sits on another table. There’s equipment like measuring cups and bottles visible on the countertops. The walls are painted a light gray, and a small circular wall clock is mounted near a window.</t>
  </si>
  <si>
    <t>A person wearing a black welding helmet with “Lincoln Electric” printed on it is actively welding metal. Sparks are flying intensely from the weld area, illuminating a dark, textured surface behind them. The welder’s gloved hands are positioned near the welding torch. A portion of their arm and sleeve is visible. The background appears to be a dimly lit industrial space with concrete walls.</t>
  </si>
  <si>
    <t>Four women are standing in a brightly lit room with medical equipment. Three of them wear blue scrubs and one wears a light beige blazer over a blue top. They are clustered around an X-ray machine, which is white and has a large viewing screen. One woman gestures towards the machine while another looks down. A cabinet containing supplies is visible on the left wall, and a bulletin board with medical information hangs to the right. The floor is gray tile.</t>
  </si>
  <si>
    <t>A young man with brown hair and wearing a gray t-shirt is intently focused on soldering wires onto a small circuit board. He’s using a soldering iron and tweezers. A green soldering station sits to his left, and various electronic components are visible on a nearby workbench including a box and jars of supplies. In the blurred background, two other students can be seen. The image is taken in what appears to be a laboratory setting with a neutral-colored wall behind the subject.</t>
  </si>
  <si>
    <t>A woman in a black long-sleeved shirt and dark pants is seated on a padded examination table, facing away from the camera. A woman with reddish-brown hair wearing glasses and a light blue shirt and gray leggings is kneeling beside the table, examining her foot with a pen. Behind them are various pieces of medical equipment including a goniometer, a measuring tape, and a yellow marker. The background is a plain beige wall with a small television visible on the right side of the frame.</t>
  </si>
  <si>
    <t>A close-up shot focuses on a person’s hands working on a dark brown and green rifle. The person is wearing a pink corduroy shirt with a gray scarf around their neck. Their hands are holding a small, silver tool and carefully adjusting the mechanism of the rifle barrel. A wooden workbench is visible beneath the rifle, along with various tools and containers in the background, including what appears to be a blue paint can and a stool. The lighting is dim, creating a shadowed atmosphere within the workshop setting.</t>
  </si>
  <si>
    <t>A young woman wearing a white lab coat, blue surgical mask, and safety glasses is working at a laboratory bench. She’s wearing purple gloves and has her hair pulled back in a bun. She's using a pipette to transfer liquid into a multi-well plate. The table is covered with various beakers, tubes, and other scientific equipment. Behind her are shelves filled with more lab supplies and a fume hood. A small sign reading “FSC” is visible on the table.</t>
  </si>
  <si>
    <t>A large, yellow Caterpillar grader is positioned on a dirt embankment. The grader has a dark gray cab and black wheels. It’s angled slightly upwards towards the viewer. A blade extends from the front of the machine, partially buried in the dirt. Behind the grader are visible tire tracks leading up the slope. The background is a blurred expanse of brown dirt and gravel.</t>
  </si>
  <si>
    <t>A woman in a light blue scrub uniform is performing chest compressions on a mannequin lying on an examination table. Another woman in a similar uniform stands beside the table observing. Behind them are two other women, partially visible, also wearing scrubs. A medical equipment panel with monitors and tubing is mounted above the bed. A black telephone is positioned to the left of the equipment panel. The background is a plain beige wall.</t>
  </si>
  <si>
    <t>A young woman with long dark hair and fair skin is smiling directly at the camera. She’s wearing a green t-shirt and a black backpack. The background shows a concrete walkway under a covered structure, with pillars supporting the roof. Beyond the walkway is a grassy lawn, trees, and a building with a red roof. The lighting suggests it's daytime.</t>
  </si>
  <si>
    <t>A wide-angle aerial shot captures a campus at sunrise. The buildings are primarily brick and have varying rooflines. Trees surrounding the buildings display autumn foliage in shades of yellow, orange, and red. A large parking lot is visible in front of several buildings. In the background, there’s a range of mountains partially obscured by mist or haze. The sun is low on the horizon, casting a warm glow across the landscape.</t>
  </si>
  <si>
    <t>www.fvsu.edu</t>
  </si>
  <si>
    <t>00:00:11.16</t>
  </si>
  <si>
    <t>A white and gray drone hovers in the upper portion of the frame against a sunset sky with orange hues. Below the drone are two people standing in a field of brown dirt. One person is wearing a yellow safety vest and holding a tablet, while the other is dressed in a light blue shirt and appears to be looking at the drone. In the background, there’s a hazy view of hills and trees under the sunset sky.</t>
  </si>
  <si>
    <t>www.fvtc.edu</t>
  </si>
  <si>
    <t>A person wearing a dark blue welding suit and a face shield is actively welding metal. The bright white arc of electricity from the welding process illuminates their hands and the workpiece they are working on. A light fixture is positioned above the work area, casting shadows. In the background, there's a portion of a workbench with tools and equipment visible, including what appears to be a ventilation system.</t>
  </si>
  <si>
    <t>A woman with blonde hair and a visible scar on her neck lies back on a medical examination table. A healthcare professional in a blue uniform is applying a device to her skin near her jawline. The device has a screen displaying data, and another healthcare professional wearing black gloves stands behind the patient, holding a dark-colored pad. To the left of the scene is a wall with an electrical outlet.</t>
  </si>
  <si>
    <t>The image depicts an industrial-looking workshop space filled with workstations constructed from light brown plywood panels. Several students are working at individual stations, each equipped with a workbench, tools like drills and saws, and small storage carts.  There are long, white exhaust ducts running along the ceiling and walls. A large milling machine is visible in the foreground on the left side of the frame. The lighting appears to be fluorescent.</t>
  </si>
  <si>
    <t>Several students in white chef’s coats are working at stainless steel workstations. Large, silver KitchenAid mixers dominate the center of the frame. Students are manipulating small blue and green fondant shapes on the countertops. A few towels are visible near one student's workstation. The background shows a commercial kitchen with stainless steel appliances and lighting fixtures.</t>
  </si>
  <si>
    <t>A young man with curly brown hair wearing a brown jacket and dark pants is standing at a workbench in a brightly lit industrial-looking room. He’s looking down at a circuit board and using a small screwdriver. An ABB robotic arm, painted white with blue accents, is positioned to the right of him, extending towards a conveyor belt system. The walls are metal panels, and there's a large gray panel on the far right. A red warning sign is attached to the base of the robot.</t>
  </si>
  <si>
    <t>www.fxua.edu</t>
  </si>
  <si>
    <t>00:00:11.51</t>
  </si>
  <si>
    <t>A young Black man sits at a desk with a laptop and an open textbook. He is wearing a gray hoodie and appears focused on his work. A pen rests on the textbook in front of him. Behind him are two bookshelves filled with books, one made of wood and the other of brick. The background is slightly blurred.</t>
  </si>
  <si>
    <t>www.gallaudet.edu</t>
  </si>
  <si>
    <t>A young woman with blonde hair and fair skin is sitting outdoors in front of a yellow chair. She’s wearing a black shirt and appears to be signing, her hands moving in an expressive gesture. Behind her is a blurred background of green trees and foliage, suggesting an outdoor setting like a campus lawn. A small portion of a brick wall and some indistinct figures are visible further back. The lighting is bright and natural, casting shadows on her face.</t>
  </si>
  <si>
    <t>A young Black woman with curly hair and wearing a brown sweater and lanyard stands facing a slightly older white woman in a denim jacket and glasses. The woman is gesturing with her hands while looking towards the camera. A laptop sits open on a table between them, and a human skeleton model is partially visible to the right of the laptop. Behind them is a large whiteboard with a black outline hanging from it. The background is dark, suggesting a classroom setting.</t>
  </si>
  <si>
    <t>A woman with dark skin and dreadlocks is centered in the frame. She wears a black blazer over a white tank top and has a blue phone pressed against her forehead. Her left hand is raised, fingers touching her face. There’s a tattoo on her neck and another visible on her chest. Behind her, blurred figures of other people are partially visible, suggesting a group setting. The background appears to be an institutional hallway with gray walls and reflective flooring.</t>
  </si>
  <si>
    <t>A young boy with brown hair and wearing a blue shirt is looking intently at something in his hands. He’s seated at a dark blue table with another person, whose face is partially obscured by their hair, also wearing a blue shirt. Behind them, blurred figures of adults are standing near a window with a cloudy sky visible outside. A small tablecloth is on the table and there are some glasses and plates in the background.</t>
  </si>
  <si>
    <t>A man with dark hair and a beard is positioned in the foreground, facing slightly towards the left. He’s wearing a light gray jacket over a black shirt. His hands are raised, palms open, as if gesturing emphatically. A woman with blonde hair is partially visible to his left, leaning forward and looking at him intently. The background is dark, suggesting a stage or dimly lit room. There's a small, warm light source in the lower right corner of the image.</t>
  </si>
  <si>
    <t>A young woman with dark hair pulled back is smiling and giving a thumbs-up gesture in front of a green screen. She is wearing a black polo shirt with the Georgia State University logo on it. The green screen has an oval shape, and behind her is a dark gray or black background.</t>
  </si>
  <si>
    <t>Two actors are onstage in a dimly lit setting. A man in a black suit is gesturing with his hands towards a woman wearing a patterned dress. Behind them is a wooden stage set decorated with flowers and draped fabric, including a backdrop that reads "ALLY FOUND ME" in white lettering. To the left of the stage is a partially visible screen displaying text and graphics. The lighting appears to be focused on the actors, casting shadows and creating a dramatic effect.</t>
  </si>
  <si>
    <t>A man with dark hair and glasses wearing a blue button-down shirt and tie is seated at a desk in a dimly lit office. He’s gesturing with his hands while looking directly at the camera. A laptop is open on the desk to his left, displaying a document with yellow highlights. Behind him are wooden cabinets and a television screen. To the right of the man is a small stack of books and a hand sanitizer dispenser. The overall lighting is low, casting shadows across the scene.</t>
  </si>
  <si>
    <t>A dark-colored coach stands with his arm raised and gesturing towards the field. He is wearing a black jacket and khaki pants. Behind him are several female athletes in athletic wear, some looking at him intently. The background shows a green soccer field, a blue team bench, and buildings of a university campus under an overcast sky. A few other people stand near the edge of the field.</t>
  </si>
  <si>
    <t>A woman in a black jacket with a gold “GUN” logo is center frame, gesturing emphatically with her hands – one fist raised and the other forming a "rock on" sign. Another woman stands behind her, also wearing a black jacket and raising her fists in agreement. Behind them is a blurred background of buildings, trees, and a light pole against an overcast sky.</t>
  </si>
  <si>
    <t>A man with short dark hair and a gray suit is smiling broadly as he shakes hands with a woman in a black top and a red scarf. Several other people are gathered around them, some reaching out to shake his hand or appear to be listening intently. A cluster of gold and blue balloons hangs from the ceiling behind them. The background includes a window with a dark interior visible beyond it, and a wall with a textured surface. A small table with what appears to be food is partially visible on the left side of the frame.</t>
  </si>
  <si>
    <t>A young person with dark hair wearing headphones and a gray long-sleeved shirt is standing in front of a projector displaying text on a white screen. They are holding a microphone up to their mouth, seemingly speaking or presenting. Behind them is a black projector, a computer monitor, and some small bottles on a shelf. The background is dimly lit with a dark wall and what appears to be part of a classroom setting.</t>
  </si>
  <si>
    <t>Four young adults are seated around a round table in a brightly lit hallway. A woman with dark hair is sitting on the left, wearing a blue jacket and looking down with tears in her eyes. Across from her is another woman wearing a denim jacket, also appearing emotional. A man in a green t-shirt and baseball cap sits in the center of the group, gesturing with his hands as he speaks. To his right is a man in a white shirt, leaning forward and listening intently. Behind them are brick columns and a hallway wall with posters visible. A coffee cup sits on the table between the woman wearing the denim jacket and the man in the green t-shirt.</t>
  </si>
  <si>
    <t>A young Black man in a light blue t-shirt stands facing forward with his hands raised and gesturing emphatically. He is speaking into the camera. To his left is another student wearing glasses and a gray hoodie, partially visible. Behind them is a laboratory setting featuring stainless steel workbenches, a wall of lockers, and a large flat screen television displaying what appears to be pink liquid in bottles. Overhead are fluorescent lights. The background is dark.</t>
  </si>
  <si>
    <t>A woman with dark hair and wearing a black t-shirt stands facing a whiteboard. She is gesturing with her hands while speaking. Behind her are two other people: an older man in a blue denim jacket and glasses, and a woman wearing a light blue shirt and glasses. The whiteboard is covered in handwritten notes and diagrams, partially obscured by darkness at the bottom of the image. A gray wall extends behind the group, with a window visible on the upper right corner.</t>
  </si>
  <si>
    <t>A woman with graying hair and wearing glasses and a denim jacket is facing forward, looking towards the right side of the frame. She has her mouth open slightly as if speaking. Behind her on a white wall are handwritten equations and numbers, including "8b," "184," and "76.6." To her left is another person with their arm raised, making a gesture with their hand. The background is dark and out of focus.</t>
  </si>
  <si>
    <t>A man with short brown hair and glasses wearing a green shirt and a watch is standing in front of a white board. He has his hands raised slightly as if gesturing while smiling at the camera. A student, partially visible in red, is seated to his left, looking towards him. In the foreground, a laptop sits on a table with a microphone connected to it. Behind them, there’s a desk and a wall outlet. The background is dark and out of focus.</t>
  </si>
  <si>
    <t>A man in a brown suit and tie stands at a lectern, gesturing with his hands while speaking. He has red hair and is wearing a patterned tie. To his left is a woman in a white shirt and a plaid skirt, pointing towards the screen. Behind them is a large projection displaying a map of the Mid-Atlantic region (Maryland, DC, Virginia) colored in shades of yellow, pink, purple, and blue. The map shows areas highlighted with darker colors, accompanied by text that reads "Where PM2.5-related rates are elevated of Black residents to be increased." A blurred figure is partially visible on the left side of the image, likely another attendee.</t>
  </si>
  <si>
    <t>00:00:01.73</t>
  </si>
  <si>
    <t>A young woman with blonde hair sits in front of a yellow chair outdoors. She is wearing a black top and appears to be signing. Behind her is a large green lawn, trees, and a brick building with a steeple. The sky is bright blue with some clouds.</t>
  </si>
  <si>
    <t>www.gardnerwebb.edu</t>
  </si>
  <si>
    <t>An aerial view showcases a sprawling campus with multiple brick buildings arranged around a central green lawn. The buildings are primarily red-brick and have gabled roofs. A circular pathway surrounds the green space. Several trees dot the landscape, providing shade. Parking lots are visible near the buildings, filled with cars. In the distance, more buildings and forested hills extend into the horizon under a slightly overcast sky.</t>
  </si>
  <si>
    <t>A large screen displays a black and white video clip of a football player in mid-action, wearing a striped uniform with the school’s initials “QB” prominently displayed on his jersey. Behind the screen is a stage decorated with red and pink balloons, draped purple curtains, and a podium with the university's logo. A crowd of people sits in chairs facing the stage, many wearing hats. To the left of the stage is a potted plant and a decorative metal railing. The room appears to be a banquet hall or conference center with dark wood paneling and recessed lighting.</t>
  </si>
  <si>
    <t>A baseball game in progress. A catcher wearing gray and black gear is signaling with his glove. A runner in a light blue uniform is sliding into a base. Another player in a similar blue uniform is standing near home plate. Behind them, a brick wall rises with seating visible above it filled with spectators. To the left of the frame, an umpire stands with his back to the camera. The sky is bright and clear.</t>
  </si>
  <si>
    <t>A man in a dark suit and light-colored shirt stands at a whiteboard presenting a graph with upward sloping lines. He is gesturing with his right hand. Three students are seated around tables facing him, wearing casual clothing. A projector hangs from the ceiling above the whiteboard. Behind the students, there's a bulletin board covered in sticky notes and another poster displaying a grid of colored squares. A computer monitor sits on a desk to the right of the man. The room has beige walls and a patterned carpet.</t>
  </si>
  <si>
    <t>A dark-skinned man with sunglasses and a black shirt playing an electric bass guitar is prominently featured in the foreground. He’s positioned slightly off-center and appears to be performing on stage. Behind him, another musician plays drums. A large banner reads “Webbst” in bold, colorful letters – primarily red, orange, and white. The words "Wardner Webb and The Town" are printed above the band name in smaller text. Below the band name is the phrase "sponsored by: Locke Enterprise." To the left of the stage, there’s a blurred view of other musicians and equipment, including drums and microphones, set up on a dark surface. A tree branch is visible in the upper-left corner of the image.</t>
  </si>
  <si>
    <t>A young woman with long brown hair wearing a gray sweater sits at a black desk, focused on writing in a spiral-bound notebook. A large anatomical model of a human torso and internal organs is positioned in front of her, partially covered by a white sheet. To the left of the model is a purple stool. A laptop is open on the desk to her left, with a pink water bottle resting on it. Several smaller anatomical models – including a hand and a head – are scattered across the desk surface. Behind the woman, there’s a window with blinds, and a glimpse of a white wall and what appears to be a medical chart or poster.</t>
  </si>
  <si>
    <t>The image depicts an indoor scene in a brightly lit university bookstore and cafe area. Several students are present at tables scattered throughout the space. One student is seated with her back to the camera, holding a large blue tote bag and looking down at something on the table. Another student, partially visible, is smiling and gesturing towards another person who is standing near a Starbucks counter. A third student is sitting at a table, appearing to be reading or writing in a notebook. The tables are wooden, and the chairs have light brown cushioned seats. In the background, there's a display of clothing and merchandise, and a sign that reads "LOST &amp; FOUND." The lighting is warm and inviting, with a slightly blurred effect suggesting movement within the scene.</t>
  </si>
  <si>
    <t>A group of young athletes in white baseball uniforms are running across a green field towards the camera. They are wearing numbers on their backs: 2, 5, and 21. Behind them is a crowd of spectators seated on tiered bleachers under a dark gray sky with a bright sunbeam shining down from above. A tall light pole stands in the center of the frame. In the background, there's a brick building and trees.</t>
  </si>
  <si>
    <t>A crowd of people are gathered outdoors, watching a stage set up with a large banner that reads “Bob-toc!”. The banner is maroon and white. Several individuals are raising their hands in the air as if cheering or clapping. People are wearing various casual clothing including t-shirts, shorts, and jeans. Behind the crowd, there’s a mix of trees, buildings, power lines, and a street with traffic visible. A blue tent is partially visible on the left side of the frame.</t>
  </si>
  <si>
    <t>Two female tennis players are mid-game on a gray outdoor court. One player is holding a tennis racket and facing towards the camera, while the other is reaching up to hit a ball with her racket. The net is in the foreground. Behind them is a chain-link fence surrounding the court, with trees and buildings visible in the background under a cloudy sky. A small orange ball lies on the court near the left player.</t>
  </si>
  <si>
    <t>00:00:07.69</t>
  </si>
  <si>
    <t>A dusky pink and blue sky fills most of the frame. A cluster of fireworks explodes in the upper center of the image, with several bright bursts visible against the fading light. Below the sky is a large outdoor stadium or amphitheater with red seating and a screen displaying the text "EASTERN MASURY COLLEGE." Trees line the bottom edge of the photo, partially obscuring a dark plume of smoke rising from behind the stadium. Several American flags are also visible along the right side of the structure.</t>
  </si>
  <si>
    <t>www.gatech.edu</t>
  </si>
  <si>
    <t>A wide shot of a campus entrance area. Several students are walking across a concrete plaza towards large glass doors. A girl in a mesh top and jeans is smiling and looking at the camera on the right side of the frame. To her left, another student is skateboarding. Other students are visible further down the walkway, some wearing backpacks. Above the entrance is a gray roof structure with exposed beams. There's greenery visible to the left of the plaza, suggesting trees or landscaping.</t>
  </si>
  <si>
    <t>A group of students are gathered around a large wooden table in a brightly lit laboratory setting. A woman in glasses and a light blue shirt is standing near the edge of the group, gesturing towards a transparent container on the table filled with what appears to be aquatic life. Several students are looking at the container intently, while others are seated in chairs facing it. One student is holding a tablet, another is wearing a sweater, and several others are partially visible, some working on laptops. Behind the lab bench are glass-fronted cabinets containing various scientific equipment. A whiteboard with diagrams is visible on the wall to the right of the table. The lighting suggests natural light coming from large windows in the background.</t>
  </si>
  <si>
    <t>A wide shot captures a running event taking place on a paved road. A large banner reading "START" is prominently displayed at the beginning of the race route. Runners are in motion, filling the center of the frame and stretching across the street. People are gathered along the sidewalk to the left, watching the runners. Trees line both sides of the road, creating a green backdrop. A building with gray stone facade is visible in the background on the right side of the image. The sky is overcast and gray.</t>
  </si>
  <si>
    <t>A large, geometric canopy made of numerous small, hexagonal metal discs hangs overhead. The discs are connected by thin wires and stretch across a wide area. Below the canopy is a paved outdoor courtyard with benches and landscaping. In the background, there’s a city skyline including several buildings, one notably tall skyscraper. To the left, a concrete wall with a metal railing runs along a grassy area. A portion of a building with large windows is visible on the right side of the frame. The sky is bright blue with some clouds and a lens flare effect is present in the upper right corner.</t>
  </si>
  <si>
    <t>A young man wearing a white shirt and blue gloves is walking towards the camera in a brightly lit laboratory setting. He’s holding a yellow tool, possibly a spatula or scraper, in his right hand. Behind him is a stainless steel fume hood with various lab equipment visible inside, including tubing, beakers, and a digital display. To the left of the man are cabinets labeled “CORROSIVES.” A black curtain hangs on the right side of the frame. There’s also a small cardboard box containing what appears to be cleaning supplies near the bottom of the image. The floor is concrete.</t>
  </si>
  <si>
    <t>Two hands wearing blue gloves are shown using a yellow Fluke multimeter to test an object that appears to be a dark brown, rectangular piece of material. Red and black wires extend from the multimeter and connect to the object. Behind the object is a row of white blocks or bricks. The background is dark and out of focus.</t>
  </si>
  <si>
    <t>Three students are gathered around a laboratory bench. They are wearing white t-shirts with “INFINITY” printed on them and safety glasses. The student on the left is smiling and looking towards the center, while the student in the middle is focused intently on something in front of him. The student on the right is looking down at a piece of equipment with her hand covered by purple gloves. A complex machine with wires and tubes is visible behind them, partially obscured by reflections on the glass surface. An orange cable runs along the side of the bench.</t>
  </si>
  <si>
    <t>A group of ten students stands on a dark stage with confetti scattered across the floor. They are holding awards – three rectangular boxes and one larger, flat trophy-like object. Several logos are visible in the background: Allegra, Converge, Verse, and S. A woman in a pink jacket is on the left, while a man in a black suit holds a box with blue lights. Other students wear white t-shirts and jeans. The stage lighting includes a bright blue wash and spotlights highlighting the group.</t>
  </si>
  <si>
    <t>A large, dark gray obelisk-shaped sculpture stands in the center of a tiered fountain with water spraying upwards. A grassy lawn extends behind the fountain and steps lead up to it. Behind the fountain are two buildings: one is a multi-story building with a gray facade and several windows, and another is a brick building with red accents. People are scattered across the lawn area, sitting at tables under white umbrellas. The sky is blue with some scattered clouds.</t>
  </si>
  <si>
    <t>A graduate wearing a black robe and hood with a gold emblem is partially visible in the foreground. The hood is light beige/tan colored. Behind them are blurred figures sitting on stadium steps and a large crowd of people in the background, suggesting a graduation ceremony.</t>
  </si>
  <si>
    <t>Three women in black graduation gowns and white stoles are waving at the camera from inside a vintage gold car. A large mascot resembling a yellow owl is perched on the hood of the vehicle. Behind them, a crowd of graduates wearing similar gowns stands on a green field. In the background, there’s a stadium with banners displaying “1967 1968 NATIONAL CHAMPIONS 1962 1990.” A white flag with the Georgia Institute of Technology logo is waving above the car.</t>
  </si>
  <si>
    <t>A large, red brick building dominates the frame, featuring a prominent central tower with a pointed spire and lettering “TECH TECH” on it. The building has multiple windows arranged in rows and columns, and a slate gray roof. To the right is a tall, black smokestack. Below the building are trees, some bare, suggesting winter or early spring, and hints of other buildings in the distance under a blue sky with scattered clouds.</t>
  </si>
  <si>
    <t>www.gbc.edu</t>
  </si>
  <si>
    <t>A brick building with multiple stories dominates the frame, displaying “Golddey-Beacon College” in large lettering on its facade. The building is bathed in a warm, hazy light, with a bright sunbeam shining directly from the right side, creating a lens flare effect. The sky above is partially cloudy and pale pink. A tree branch and foliage are visible in the lower right corner of the image.</t>
  </si>
  <si>
    <t>A wide shot of a college campus entrance. A brick building with large windows and a glass facade is centered in the frame. The building has red lights on top. A black metal gate spans the foreground, adorned with the initials “GBC” repeated on each section. Beyond the gate is a paved road leading towards the building, lined with trees and grassy areas. Several trees are visible on either side of the road, some with autumn foliage in shades of red and yellow. The sky is overcast with scattered white clouds. A small, brick building is partially visible to the left of the frame.</t>
  </si>
  <si>
    <t>A modern building with large glass windows dominates the frame, displaying the words “Goldey-Beacom College” in dark lettering on a black sign above the windows. The building is flanked by two trees; one has orange and red leaves, while the other has green leaves. A cloudy sky fills the upper portion of the image, colored in muted tones of beige and gray.</t>
  </si>
  <si>
    <t>A blue banner hangs from a flagpole against a cloudy sky. The banner features the letters “GBC” in gold and white, with the number "1886" underneath them. Below that is the phrase “ACHIEVE GREATER” in a smaller font. Green trees are visible on the left side of the frame, partially obscuring the background. The overall color tone is slightly warm, giving the image a vintage feel.</t>
  </si>
  <si>
    <t>A red sign reading “Robert R. Jackson Athletic Complex” stands next to a brown gazebo with picnic tables underneath it. Behind the gazebo are several large trees and shrubs. In the background is a grassy area, a tennis court, and a row of low-rise buildings. The sky is overcast with light clouds.</t>
  </si>
  <si>
    <t>A street sign reading "Limeestone" and "Stoney Batter Rd" is prominently displayed against a backdrop of lush green trees. Below the sign is a large sign for Goldie Beacorn College with the text “WISE PEOPLE LEARN WHEN THEY CAN, FOOLS LEARN WHEN THEY MUST.” A white traffic sign is positioned in front of the college sign. To the right of the street signs is a billboard advertising "EDIS COMING SOON." In the background, there's a glimpse of a building and some residential houses. The sky appears dark and overcast.</t>
  </si>
  <si>
    <t>A large blue sign with white lettering reads “WE WELCOME!!!” The sign is flanked by the initials "GB" in a gold emblem on either side. Below the sign is a decorative border resembling autumn leaves. In the background, there’s a paved walkway lined with dark poles and benches leading towards a light-colored building with windows. Several trees are visible, including one with vibrant green foliage. A stop sign is located to the left of the walkway. The sky appears overcast and hazy.</t>
  </si>
  <si>
    <t>A red pickup truck with blurred wheels drives down a road in the foreground. Behind the truck is a brick building with “Golddey Beacon College” written on it. A gray van and another vehicle are visible further down the street. Trees line the sides of the road, and power lines stretch across the sky above. The overall scene has a slightly hazy or blurred effect.</t>
  </si>
  <si>
    <t>An aerial view shows a campus setting with several buildings clustered together. A large parking lot is prominently featured in the foreground, filled with cars. To the left are two multi-story buildings, one light gray and another with red accents. Behind the parking lot, there’s a green lawn area and a brick building with a red roof. Further back, a collection of older, stone buildings forms the core of the campus. A road runs along the bottom edge of the image, lined with trees and some streetlights. The sky is overcast and slightly hazy.</t>
  </si>
  <si>
    <t>The image displays a split-screen design. The left side features a light beige background with a gold seal that reads “GBC” in black letters and the number “1886” within a shield shape. To the right of the seal, the text "Golddey-Beacom" is written in a dark orange color. The right side of the image has a solid, deep orange background. A thin blue vertical bar separates the two main sections.</t>
  </si>
  <si>
    <t>An aerial view shows a campus setting with several buildings clustered together. A large brick building with multiple stories is prominent on the right side. To its left are smaller, multi-story dormitories. In the foreground, there’s a grassy area and a road leading to another building. A highway runs along the bottom edge of the image. Trees cover much of the landscape, suggesting an autumnal season due to the fall foliage colors. The school logo is visible in the upper left corner with the number 188 underneath it.</t>
  </si>
  <si>
    <t>A wide-angle aerial shot shows a large grassy field with a soccer goal at one end. The letters “GBC” are formed by a dense crowd of students standing in a line on the grass, creating the shape of the letters. Above the letters, in blue lettering across the top of the field, is the text "Golddey-Beacom College." Trees and some buildings are visible in the background along the edges of the field.</t>
  </si>
  <si>
    <t>Two young men are in focus, standing close together outdoors. The man on the left is wearing a dark blue shirt with “LIGHTNING” printed across the front. He’s looking towards the right and appears to be speaking or gesturing. The man on the right has a patterned red shirt with white stars and is leaning his arm around the other man's shoulders. Both men have short haircuts, and the man on the right has a beard. Behind them are blurred figures of other students and a brick building under trees. A bottle of water sits between their hands.</t>
  </si>
  <si>
    <t>A young woman with blonde hair and wearing a pink sweatshirt with “CW” printed on it is taking a selfie with her phone. The phone’s screen displays a camera viewfinder. She has bracelets on her wrist. Behind her, partially obscured by a wooden shelter, are several other students sitting at picnic tables outdoors. In the background, there's a building and trees. A man in a light-colored shirt is standing near the building.</t>
  </si>
  <si>
    <t>A group of people are gathered outdoors on a grassy lawn. A man is kneeling and petting a light-colored beagle dog wearing a black harness. A woman sits beside the dog, partially obscured by her hands. To the left, another person stands holding a plate with food. Another individual to the right holds a water bottle. All individuals are casually dressed in shorts, t-shirts, and sandals. The background is blurred green grass and trees.</t>
  </si>
  <si>
    <t>A group of young adults are gathered outdoors on a grassy lawn. Two women are prominently featured in the foreground, sitting and smiling at the camera. They both wear gray hoodies with lettering. Behind them is a larger group of people standing and talking, wearing various casual clothing colors including orange, brown, and light blue. A small inflatable pool is visible to the left side of the frame. In the background, there’s a dark-colored car parked near a sidewalk. The lighting suggests it's late afternoon or early evening.</t>
  </si>
  <si>
    <t>Two young women are seated at a green table. One woman, with blonde hair in a bun and wearing a yellow hoodie, is leaning towards a laptop displaying a dark screen. She has a large smile on her face. The other woman, with brown hair pulled back, is looking toward the first woman and appears to be speaking or gesturing with her hands. Behind them are two whiteboards covered in handwritten notes and diagrams, set against a yellow wall. A small, rectangular object (possibly a notepad) sits on the table between them.</t>
  </si>
  <si>
    <t>A Black woman with long straight hair and wearing a gray plaid blazer over a white shirt is seated at a table. She has a slightly surprised expression on her face, looking off-camera to the right. A water bottle sits on the table in front of her. In the background, partially visible, is another woman wearing a black hat and sunglasses, also seated at the table. The setting appears to be an office or meeting room with white walls and a small electrical panel on the left side of the frame.</t>
  </si>
  <si>
    <t>A young Black man sits at a wooden table with a laptop and several open textbooks. He is wearing a gray Champion sweatshirt and a silver necklace. A teal-colored upholstered bench is behind him. Light streams in from a window to his right, creating a blurred background. His expression appears focused as he looks down at the laptop screen.</t>
  </si>
  <si>
    <t>A young man with red hair and wearing a black jacket over a gray hoodie is centered in the frame. He’s holding a water bottle and appears to be engaged in conversation with two older men, one on his left and another on his right. The older man on the left has glasses and is looking down slightly. The man on the right is gesturing with his hands while speaking. Behind them are several orange upholstered chairs arranged in small groupings, along with a table and a bulletin board displaying posters. A blue banner reading “University of Rhode Island” hangs on the wall behind the men. The background is a dark blue wall with a light-colored ceiling.</t>
  </si>
  <si>
    <t>A young woman with blonde hair pulled back in a bun sits at a table with another person whose face is partially obscured. She’s wearing a dark blue sweatshirt and pointing towards something off-screen. A small, colorful object—possibly a paintbrush or marker—is visible in her hand. Behind them are several other students seated at tables covered in green tablecloths, some with orange chairs. In the background, there's a lounge area with gray seating and a wall of whiteboards. The lighting is somewhat dim, casting shadows across the scene.</t>
  </si>
  <si>
    <t>A man with dark skin and a wide smile wearing a black hoodie that reads “I REFUSE TO BE NORMAL” is speaking to a young woman with blonde hair who appears to be listening intently. Several other people are partially visible in the background, including a woman in a dark coat and a woman with elaborate red braids. The setting looks like an indoor room with a wall featuring a brick pattern and a doorway leading to another space.</t>
  </si>
  <si>
    <t>A group of students are walking down a paved path in front of a building. A young woman is prominently centered holding a sign that reads “GSC UNITY WALK.” Several other students are behind her, some waving flags and holding signs as well. There’s a black car parked to the left side of the frame. Trees and foliage line the background, suggesting an outdoor campus setting under a partly cloudy sky.</t>
  </si>
  <si>
    <t>A group of young adults are walking together down a sidewalk. They are wearing casual clothing in shades of gray, blue, purple, and black. Behind them is a modern building with multiple stories and windows. A tree stands on the left side of the frame. The background is dark, suggesting it’s nighttime or an overcast day.</t>
  </si>
  <si>
    <t>A group of diverse students are gathered outdoors, holding flags representing various countries including Brazil, Australia, and the United Kingdom. Several individuals are wearing masks. A graduate in a black gown and blue sash is walking towards the camera on the right side of the frame. Trees and flagpoles are visible in the background under a cloudy sky. The pavement is dark gray with a yellow curb along the bottom edge of the image.</t>
  </si>
  <si>
    <t>International Projection, Student life</t>
  </si>
  <si>
    <t>A group of approximately twelve young adults are gathered outdoors on an asphalt walkway. They are wearing casual clothing including t-shirts, jeans, shorts, and sandals. Many are holding flags representing various countries – Brazil, United Kingdom, Sweden, and the United States. Several individuals are wearing face masks. In the background, there is a grassy area with trees and flagpoles. Two graduates in academic regalia are walking behind the group.</t>
  </si>
  <si>
    <t>A young woman with long dark hair is taking a selfie using a smartphone. Behind her stands an adult woman wearing a gray sweatshirt with a gold logo and shorts. A young girl in a yellow jacket and holding a pink cotton candy cone stands to the right, looking towards the camera. Several other people are visible in the background, including individuals wearing athletic apparel and standing near racks of clothing. The setting appears to be a retail space or store filled with sports merchandise.</t>
  </si>
  <si>
    <t>A young woman with dark hair and wearing a gray sweatshirt with "GOLDEN BEACON SOCCER" printed on it is smiling and looking at something in front of her. She’s sitting at a dark wooden table with several yellow ping pong balls scattered across it. Behind her, to the left, is another woman wearing a black backpack and looking down at a smartphone. To the right, a man is also looking down at his phone. The background appears to be a hallway with a textured wall.</t>
  </si>
  <si>
    <t>A group of four young men are seated at a table in what appears to be a cafeteria or dining area. One man, wearing a dark blue Nike shirt and a silver chain, is looking directly at the camera with a slight smile. To his right is another man with short black hair, partially obscured by the frame. A third man, with blonde hair and a white jacket with blue accents, is leaning forward slightly, his hands clasped together. The fourth man is only partially visible, wearing a dark colored hoodie. On the table in front of them are plates with food, a white cup, and a water bottle. Behind the group is a window with bright light streaming through, illuminating the scene.</t>
  </si>
  <si>
    <t>A brightly lit cafeteria scene with several students seated at tables eating lunch. A man in a dark gray sweatshirt and jeans is prominently featured on the left, reaching for food on his plate. Several other students are visible around him, wearing various casual clothing colors including purple, blue, and black. Some are looking down at their plates, while others are drinking from cups or using utensils. In the background, there's a long row of tables with more students eating, and windows can be seen behind them. The walls are white, and a red accent wall is visible on the left side of the frame. A water dispenser is positioned near one of the tables.</t>
  </si>
  <si>
    <t>A young Black man with short, dark hair and wearing a gray sweatshirt is seated at a table, looking intently towards a blonde woman who is turned slightly away from the camera, her ear adorned with a hoop earring. Other blurred figures are visible in the background, suggesting they are part of a group gathered around tables. The lighting appears to be artificial and focused on the two individuals in the foreground.</t>
  </si>
  <si>
    <t>A group of seven young people are seated in a circle on a polished wooden floor. A man wearing a baseball cap and dark jacket is positioned at the center of the circle, appearing to be leading a discussion or activity. Three girls are sitting on the left side of the circle, wearing casual clothing with varying colors and patterns. On the right side, there's a young man in a gray t-shirt and another in an orange shirt with a logo. A fourth person is partially visible at the far right, wearing a white hat and a dark t-shirt. Behind them are tiered bleachers painted a dark purple color. The background is mostly black, suggesting a gymnasium setting.</t>
  </si>
  <si>
    <t>A young Black man with short dark hair sits on the floor in a basketball court. He is wearing a white t-shirt and gray athletic shorts. His knees are drawn up towards his chest, and he’s looking slightly off to the side with a contemplative expression. Behind him, several other athletes – mostly men – are also sitting or kneeling on the floor, some stretching or leaning against each other. The court has a yellow and black striped surface, and there is a dark background visible out of focus.</t>
  </si>
  <si>
    <t>Two young men are sitting on the floor in a gymnasium setting. One is wearing a gray t-shirt, shorts, and has a necklace visible. He’s smiling at the other man who is wearing a red baseball cap, a black t-shirt, and dark pants. Several blurred figures of other students are seated behind them in the background. The floor is a light brown basketball court with yellow lines. A dark wall runs along the back of the image.</t>
  </si>
  <si>
    <t>A dark blue backdrop features the logo "Golddey-Beacom College" in gold lettering with “GBC” underneath. Three students are visible. A young man wearing a white t-shirt with colorful graphics is looking at another student whose back is turned, wearing a white t-shirt that reads “Stronger Together.” Another student stands to the right of the first two, wearing a gray sweater. The third student is partially obscured in the background.</t>
  </si>
  <si>
    <t>A young man with blonde hair and a white t-shirt featuring a Christmas tree design is looking at a young woman wearing a white t-shirt that reads “Stronger Together.” Behind them are two other students, one in a gray sweater and another partially obscured by the dark backdrop. Above them is a banner displaying "Golddey-Beacom College" with the initials "GBC" prominently featured. The background is a dark blue curtain or fabric.</t>
  </si>
  <si>
    <t>A man with light brown hair and wearing a gray button-down shirt sits at a table with two other people. He is smiling broadly while looking towards another person who is partially visible on the right side of the frame, leaning in to speak. A young man wearing a black polo shirt and a red and white "Marino" baseball cap is seated to his left, holding a clear water bottle. To the far left, a woman with blonde hair is partially visible, looking towards the table. On the table are plates with food, a glass of water, and a can of soda. Behind the man at the table is a blue tablecloth and a glimpse of a white wall. The background is mostly dark.</t>
  </si>
  <si>
    <t>A young Black man with short hair and a smile is holding a piece of paper in front of him. He’s wearing a gray polo shirt. Behind him, partially visible, are other people – a woman with red hair to his right and another person blurred out on the left. Above them, there are several fluorescent lights illuminating a white wall. A projector screen is faintly visible in the background, displaying an image that is not clear.</t>
  </si>
  <si>
    <t>A basketball game in progress. Several female players wearing yellow jerseys with blue trim and numbers are positioned on a hardwood court. One player, number 33, is mid-motion, appearing to dribble or pass the ball. A referee stands near the right side of the court, signaling with his hand. Behind the players is a large crowd seated in bleachers. The background shows a dark interior space and more spectators.</t>
  </si>
  <si>
    <t>Two young women are shaking hands in front of a chain-link fence. One woman is wearing a white tank top with neon green accents and a white visor. She has her arm raised in a handshake with another woman who is wearing a light blue shirt, white shorts, and a tennis racket. A third woman is partially visible on the left side of the frame, looking towards the camera. Behind them is a grassy field and dense greenery including trees and bushes.</t>
  </si>
  <si>
    <t>A soccer game in progress on a grassy field. Several players are visible, wearing red and white jerseys. A woman in a red jersey is jumping to kick a ball that is slightly above eye level. Another player in a red jersey runs towards the ball. In the background, there's a chain-link fence with trees behind it. The lighting suggests daylight.</t>
  </si>
  <si>
    <t>A group of female soccer players are celebrating on a grassy field. Several players in red jerseys with numbers are jumping and raising their arms in excitement. A player wearing a light blue jersey with number 27 is also celebrating, reaching up towards one of the other players. Another player in a dark red jersey with number 8 is standing near a referee who is holding a whistle. Trees and some foliage can be seen in the background behind the field.</t>
  </si>
  <si>
    <t>A group of college athletes, primarily wearing yellow and green soccer jerseys with numbers visible, are celebrating on a grassy field. Many players are piled on top of each other in an excited embrace. Some individuals are raising their arms in victory while others hold up hands. A few spectators stand at the edge of the field, watching the celebration. The sky is overcast with dark clouds and light rain is falling. In the background, a building and some trees can be seen.</t>
  </si>
  <si>
    <t>A wide-angle aerial shot shows a green soccer field with white fencing and the words "GREATER BEACON COLLEGE" on the side. A road curves along the bottom edge of the image. Behind the field is dense, lush forest covering rolling hills. To the right of the field is a brick building with a rounded turret-like structure and a parking lot filled with several white vans. The sky is overcast and gray.</t>
  </si>
  <si>
    <t>An aerial shot showcases a campus surrounded by vibrant autumn foliage in shades of orange and yellow. A large brick building with a red roof is prominently featured on the right side of the frame, adjacent to a sprawling parking lot. To the left, there’s a grassy athletic field bordered by trees. Several smaller buildings are scattered throughout the landscape, connected by roads and a network of sidewalks. The sky is dark, suggesting either early morning or late evening, and several cars are visible on the roadways.</t>
  </si>
  <si>
    <t>The image depicts an aerial view of a college campus at sunset. A modern, multi-story building with a glass facade and red brick accents is prominently featured on the left side. Below it is a lower, brick building. A large parking lot stretches out in front of the buildings. In the background, several other buildings are visible across rolling hills covered in trees displaying autumn foliage in shades of orange, yellow, and brown. The sky is a deep blue with a golden glow near the horizon.</t>
  </si>
  <si>
    <t>www.gc.edu</t>
  </si>
  <si>
    <t>A young Black woman with her hair in a bun is seated at a desk, wearing a blue and orange scrub suit. She’s focused on a piece of paper and using a yellow pen. Behind her are two other students also in scrubs, working on laptops. In the background, there's a simulated hospital room setting with beds, curtains, and medical equipment. A mannequin lies on one of the beds. The lighting is bright, highlighting the students and the workspace.</t>
  </si>
  <si>
    <t>Two young women in white lab coats are shown interacting with a complex piece of medical equipment. One woman is pointing at the machine and smiling at another student who is looking at it intently. Behind them, blurred figures of other students can be seen working at computer workstations. The lab appears to have fluorescent lighting and a sterile environment. A sign on the machine reads "OptiGen."</t>
  </si>
  <si>
    <t>Two men are working inside a large metal electrical panel. One man is wearing a blue shirt and a yellow hard hat with safety glasses, and he’s reaching into the panel with his right hand holding a tool. The other man, older and wearing a white hard hat and safety glasses, is looking at the panel intently. Wires and components are visible inside the panel. Behind them is a dimly lit industrial space with stacked boxes and what appears to be scaffolding in the background.</t>
  </si>
  <si>
    <t>A man with white hair and a blue apron stands next to a younger man wearing a cap and blue shirt. They are both looking at a large Hobart stand mixer in the center of the frame. The mixer is blue and white, with the brand name "Click" prominently displayed. Behind them is a stainless steel kitchen counter with various appliances and equipment visible, including a convection oven and other mixers. A dark background fills most of the image.</t>
  </si>
  <si>
    <t>A group of people are tightly packed together under a chain-link fence, celebrating with raised hands and excited expressions. They are wearing blue shirts with white lettering and white headbands. Some individuals are smiling broadly while others appear to be yelling or cheering. In the background, there is a baseball field with spectators visible behind a fence. A young baseball player in a white uniform is partially visible near the back of the group.</t>
  </si>
  <si>
    <t>Three young men are sitting side-by-side at a baseball dugout fence. They all wear blue baseball caps with an American flag design on the front and white jerseys with “CAPS” printed across the chest. Each man has sunglasses on, and one wears a blue wristband. The background shows a blurred view of a baseball field, other spectators, and a building.</t>
  </si>
  <si>
    <t>Two men are working at a workbench in a brightly lit industrial space. One man, older with glasses and wearing a striped shirt, is looking towards the other man who is younger and wearing safety glasses and a white t-shirt. The younger man is intently focused on a circuit board or electronic device on the table between them. A third man, partially visible behind them, wears a hard hat. Various tools and equipment are scattered around the workbench, including wires, a multimeter, and a yellow helmet. The background appears to be a large industrial building with exposed metal beams and a corrugated wall.</t>
  </si>
  <si>
    <t>A group of five young adults are smiling and waving enthusiastically at the camera. They are wearing brightly colored t-shirts featuring the Galveston College Whitecaps logo – a stylized white wave with a blue shark inside. One woman in the foreground is wearing an orange shirt with the logo prominently displayed, holding up a peace sign. Behind her are four other students: one man in a tie-dye shirt and another orange shirt, two women in pink shirts, and a woman in a navy blue shirt. A large banner behind them reads "Salve" and features the Salve Regina University logo with a stylized wave design. The background shows a hallway with fluorescent lighting and a glimpse of a doorway.</t>
  </si>
  <si>
    <t>www.gcccks.edu</t>
  </si>
  <si>
    <t>An aerial shot of a college campus featuring several brick and concrete buildings connected by walkways lined with trees. A large grassy area is centrally located, surrounded by these buildings. Parking lots are visible in the distance on the left side of the image. The sky is bright blue with scattered clouds. There's a lamppost near the center of the walkway.</t>
  </si>
  <si>
    <t>A group of students are walking down a wide concrete sidewalk under a bright blue sky with scattered clouds. The sidewalk is flanked by trees on either side and buildings can be seen in the background. Several students are wearing casual clothing, including hoodies, t-shirts, jeans, and sneakers. One student has a striped sweater visible at the left of the frame.</t>
  </si>
  <si>
    <t>The image is an upward shot looking down at five volleyball players in a circle. They are wearing dark green and black athletic shirts with “Volley” printed on them. Their arms are extended upwards, seemingly reaching for something above. The background is a gymnasium with exposed metal beams and lighting fixtures. A logo for Garden Community College – a stylized "G" within a shield – is visible in the bottom right corner of the image.</t>
  </si>
  <si>
    <t>The image depicts an indoor volleyball court with several players in motion. A female player is running forward, holding a volleyball above her head and slightly angled towards the right side of the frame. Her legs are extended, and she’s wearing a black athletic top and shorts. Other players are visible in the background, some standing and others moving, all wearing similar athletic attire in various colors including pink, blue, and gray. The court floor is a warm brown color with reflective surfaces creating highlights. In the upper left corner of the image is the logo for Garden City Community College, featuring the letters “G” and “CC” within a circular design. A black light fixture hangs from the ceiling in the background.</t>
  </si>
  <si>
    <t>A volleyball player in a dark green shirt with “Zoller” printed on it is mid-jump, reaching up to hit a blue and white volleyball. The net is visible behind her, and above her head are rows of fluorescent lights illuminating the gymnasium ceiling. A logo for Garden City Community College – a stylized "G" inside a shield – is located in the lower right corner of the image.</t>
  </si>
  <si>
    <t>A young woman with blonde hair and wearing a gray t-shirt is intently looking at something in her hands on a table. She has dark sleeves visible beneath her shirt. A young man with darker skin and a blue t-shirt is partially visible, resting his hand on the table next to hers. Behind them are two other students, one of whom is facing away from the camera. In the background, a man in a light brown jacket stands near a whiteboard. A table with yellow chairs surrounds the group. A promotional flyer for Garden City Community College is placed on the table.</t>
  </si>
  <si>
    <t>A classroom scene with students seated at desks facing a projector screen. A young woman in a yellow apron is standing near a wooden desk and gesturing towards the screen. Several students are looking down at their notebooks or hands. A whiteboard is visible on the wall behind her, displaying a group of cartoon characters. The ceiling has fluorescent lights and a small light fixture. In the lower right corner is the logo for Garden City Community College.</t>
  </si>
  <si>
    <t>Three young women are standing in a laboratory setting. They each wear safety goggles and blue gloves. One woman is holding up a small, clear container filled with a dark liquid, appearing to be pouring it into another container. The other two women are looking at the action with expressions of interest. Behind them is a white board with some writing on it, and a light fixture is visible in the background. A logo for Garden City Community College is displayed prominently in the lower right corner.</t>
  </si>
  <si>
    <t>A young man wearing a black baseball cap and glasses is intently focused on opening the back panel of a computer tower. He’s wearing a dark gray t-shirt. A hand, presumably belonging to another person, is assisting him by holding the panel open. The computer tower has “Garden City Community College” printed on it in blue lettering. Above the computer are two fluorescent light fixtures. The background is dark and appears to be an interior space with other equipment visible out of focus.</t>
  </si>
  <si>
    <t>A young man wearing headphones and a gray t-shirt is looking at a tablet displaying a control interface. He’s positioned next to two industrial robots with silver arms. The robots are mounted on a metal base, and one has a small green object attached to its end effector. A table extends behind the robots, holding additional equipment including a power supply and various tools. In the background, there is a classroom setting with wooden chairs, bookshelves filled with books, and electrical panels. The Garden City Community College logo is prominently displayed in the bottom right corner of the image.</t>
  </si>
  <si>
    <t>Three students in scrubs are gathered around a table examining paperwork and a mannequin. One student is looking down at a document, another is holding a stethoscope, and the third is pointing towards something on the paperwork. A fourth person, also in scrubs, is partially visible in the background, leaning over a bed with an IV stand attached to it. The wall behind them is a light beige color. In the upper left corner of the image is the logo for Garden City Community College.</t>
  </si>
  <si>
    <t>A laptop screen displays a Garden City Community College logo and a document with text. Above the laptop are two framed photographs: one showing a baseball player in action and another depicting a group of athletes. To the left of the laptop is a yellow mascot cutout, also displaying the college’s logo. A small display case containing various items sits on a shelf to the right of the laptop. The wall behind these objects is a muted beige color with recessed lighting. In the upper right corner, a person's head and shoulders are partially visible, wearing a dark jacket.</t>
  </si>
  <si>
    <t>Three young women are seated around a table in a library setting. A laptop is open on the table between them, and each woman appears to be looking at it intently. One woman has a blue pen in her hand. Behind them, there’s a wall lined with bookshelves filled with books, and a collection of international flags hangs from the wall above the shelves. The logo “G GARDEN CITY COMMUNITY COLLEGE” is visible in the lower right corner of the image on a white background. A gray upholstered bench is partially visible to the left.</t>
  </si>
  <si>
    <t>The image depicts an indoor study area within Garden City Community College. A young man with brown hair and a green shirt is seated at a gray table, using a laptop. He wears a red baseball cap and blue sneakers. Next to him sits another young man in a red shirt and black shorts, also working on a laptop. Standing beside the table is a young woman wearing a white jacket and dark shorts, holding what appears to be a brochure or handout. Behind them are two large, cushioned booths with gray upholstery and yellow cushions. The walls feature a golden brick pattern with circuit board designs. A logo for Garden City Community College – “G” inside a shield – is prominently displayed on the table.</t>
  </si>
  <si>
    <t>A man with light brown hair and facial hair stands outdoors in front of a building. He is wearing a gray t-shirt with “Garden City Community College” and “Bronbusters” printed on it. Behind him are several trees, a flagpole displaying banners with the college logo and text, and a portion of a beige building. The sky is bright blue with sunlight streaming through the trees.</t>
  </si>
  <si>
    <t>A high-angle shot of a grassy campus area with several trees and pathways. Students are scattered across the lawn, some sitting on blankets, others walking, and one appears to be playing frisbee. The ground is covered in green grass, and there are patches of brown mulch along the walkways. A bronze fountain sits near a tree. The Garden City Community College logo is prominently displayed in the bottom right corner of the image, featuring the letters "GC" within a gold shield. The sky is dark, suggesting it’s either dusk or dawn.</t>
  </si>
  <si>
    <t>A young graduate stands outdoors against a bright blue sky with scattered clouds. They are wearing a black graduation gown and hood with a gold “G” emblem on the hood. In their hands, they hold a closed, dark-colored diploma cover. Behind them is a blurred view of trees and shrubs.</t>
  </si>
  <si>
    <t>www.genesee.edu</t>
  </si>
  <si>
    <t>The image depicts a university campus at dusk. A large, brick building with rounded corners and glass windows is on the left. In the center stands a tall, slender tower with a clock face visible at its top. To the right is another modern building with extensive glass panels reflecting the sky. The ground in front of the buildings appears to be paved. Above the buildings is a cloudy sky with streaks of light suggesting sunset or sunrise.</t>
  </si>
  <si>
    <t>A wide shot of an indoor space with a modern design. A large television is mounted on a blue wall and displays a video featuring people talking. To the left of the TV is a stone fireplace with a simulated flame effect. A light brown sofa with a patterned cushion sits in front of the fireplace, accompanied by a dark wooden coffee table. Two students are walking towards the camera, one carrying a backpack. A bar area with stools and a small tray of items is visible on the right side of the frame. Large windows offer a view of an exterior building and trees. The ceiling has exposed wood beams and recessed lighting.</t>
  </si>
  <si>
    <t>A woman in a blue polo shirt and dark shorts stands facing a projector screen. She is gesturing with her hands upwards as if explaining something. The projector displays an image of a person’s legs, partially covered by a white sheet, against a pale blue background. To the left of the woman is a portion of a black computer monitor displaying a similar blue-tinted image. The room appears to be dimly lit with a cool blue hue emanating from the projector and screen.</t>
  </si>
  <si>
    <t>A light-colored surgical table sits in a modern operating room with gray walls and overhead lighting. A golden retriever lies on the table, covered with a white towel. Three people are present: a man wearing a blue scrub suit is adjusting an arm-mounted dental X-ray machine; a woman in a white lab coat is looking at a monitor displaying vital signs; and another woman in a green scrub suit is holding a clipboard. An anesthesia machine is visible to the right of the table, along with medical supplies and equipment on a cart.</t>
  </si>
  <si>
    <t>A group of seven people are paddling kayaks on a calm body of water. The kayaks are various colors including yellow, green, and blue with “GWC” printed on one. Several individuals wear bright yellow life vests. Behind the kayakers is dense foliage of trees in shades of green and gold, suggesting autumn. The sky is dark and overcast.</t>
  </si>
  <si>
    <t>Three students are gathered around a desk in a small, soundproofed office space. A young woman with blonde hair and a striped shirt is pointing at a large computer monitor displaying a detailed schematic diagram. A Black student wearing a blue wristband is looking towards the screen as well. Another student, a man with short brown hair and a light blue t-shirt, is seated at a laptop, focused on his work. The desk is covered in various electronic equipment including a printer, cables, and a small keyboard. Behind them, a wall of acoustic panels provides soundproofing, and a camera is mounted above the monitor.</t>
  </si>
  <si>
    <t>A person with light skin and wearing a yellow shirt and dark pants is working on an open Dell desktop computer case. They are holding a cable with pliers and appear to be disconnecting or re-connecting something inside the case. Another person, darker skinned and wearing a white t-shirt with gray stripes, sits in the background observing. The desk surface has several components of computers including hard drives, cables, and a small coaster. A black monitor is visible on the right side of the image.</t>
  </si>
  <si>
    <t>A group of five students are gathered around pottery wheels in a classroom setting. One student with blonde hair is working on a piece of clay while another is looking at her work. A third student wearing a white t-shirt and a purple skirt is assisting someone who appears to be shaping clay on the wheel. Another student, wearing a dark blue jacket and a hat, is also actively engaged in pottery. In the background, there's a shelf with several ceramic pieces displayed, including a green vase. A window can be seen behind the students, providing natural light into the room.</t>
  </si>
  <si>
    <t>A young man in a light blue surgical scrub suit is leaning over a microscope, intently looking through the eyepiece. He’s wearing jeans and his hair is slightly messy. The microscope is on a lab bench with various equipment visible, including a computer monitor and other instruments. Behind him, a large window displays an image of cells under a microscope – similar in appearance to what he's viewing. The entire scene is bathed in a cool blue light, creating a somewhat hazy or blurred effect.</t>
  </si>
  <si>
    <t>A young woman with blonde hair and wearing a blue shirt and bracelet is looking at an embroidery machine. The machine is white and has a large touchscreen display showing a detailed floral design in purple and pink. Several spools of colored thread – including gold, pink, blue, and orange – are mounted on a rack to the right of the machine. Behind the woman, there's a dark gray metal shelving unit holding what appears to be fabric panels or rolls. A black light is positioned to the right of the machine, illuminating the design on the screen.</t>
  </si>
  <si>
    <t>00:00:03.01</t>
  </si>
  <si>
    <t>Two young women are sitting side-by-side on a purple cushioned bench in front of large windows. One woman is wearing a light green shirt and jeans, gesturing with her hands as she speaks. The other woman has long dark hair pulled back and is wearing a cream colored sweater and jeans. A black backpack rests on the side table next to them, which holds a white cup and lid. Behind the women are brick walls and blurred greenery visible through the windows.</t>
  </si>
  <si>
    <t>www.georgefox.edu</t>
  </si>
  <si>
    <t>Four young people are lying on a yellow and white checkered picnic blanket on green grass. One person is lying on their back with arms raised above their head, wearing a blue hoodie and a yellow shirt. Another person is lying on their side, wearing a light blue hoodie and jeans. A third person is lying face down, wearing a gray sweatshirt and jeans. The fourth person is lying on their stomach, wearing a dark blue hoodie and jeans. There are backpacks and water bottles scattered around them.</t>
  </si>
  <si>
    <t>A man with a beard and dark hair wearing a blue shirt stands next to a woman wearing glasses and gold earrings. They are both looking off-frame towards the right side of the image. Behind them is a building with a yellow exterior and trees in the background.</t>
  </si>
  <si>
    <t>Academics</t>
  </si>
  <si>
    <t>Two young women are embracing with smiles. One has brown hair and is wearing a light blue top and gray hoodie. The other has red-brown hair and is wearing a green striped sweater. They are standing in front of a wooden cabinet and a dark wood door.</t>
  </si>
  <si>
    <t>Two young women are sitting on the floor in a dorm room. They are playing cards and laughing. There is a window with string lights, an refrigerator, and a bed with bedding visible in the background.</t>
  </si>
  <si>
    <t>A young Black woman with short, curly hair wearing a patterned headscarf and a green t-shirt is looking down at a piece of paper held in front of her. She appears to be reading or writing on it. In the background, slightly out of focus, is a man wearing a blue shirt, also focused on a sheet of paper. A whiteboard with diagrams is visible behind them.</t>
  </si>
  <si>
    <t>A young man in a gray hoodie and white cap stands with his hands raised, gesturing while speaking to a group of people gathered around him in a large room. The room has wooden beams and a high, peaked ceiling. Several paintings adorn the walls, and a chandelier with multiple candles hangs from the center of the ceiling. Other students are visible in the background, some listening intently, others looking at their phones.</t>
  </si>
  <si>
    <t>A large, ornate wooden building interior with high ceilings and stained-glass windows. Rows of dark wooden chairs face a stage where a musician is performing with a microphone and a singer. The lighting is dim, highlighting the architecture and the performers. Several people are seated in the audience, and some are standing near the front. There are large, ornate chandeliers hanging from the ceiling.</t>
  </si>
  <si>
    <t>A college engineering lab with two students working on a complex mechanical device made of PVC pipes, gears, and other components. One student is wearing safety glasses and appears to be adjusting a part, while another is examining a small motor. The background shows additional equipment and a doorway.</t>
  </si>
  <si>
    <t>Three young men are walking down a sidewalk in front of a college building. One is carrying another man on his shoulders. The man being carried is wearing a yellow shirt and khaki pants. The other two men are wearing yellow shirts and black pants. A sign that says "Stand Tall Bruins" is visible on a pole. Trees and buildings are in the background.</t>
  </si>
  <si>
    <t>A woman with dark hair and wearing an orange shirt is looking at a man who is seated in front of a computer. The man has red hair, glasses, and is wearing a blue Nike polo shirt. Both are in what appears to be a library or computer lab setting with multiple computers visible in the background.</t>
  </si>
  <si>
    <t>A man in a tan suit and bow tie stands center stage with his arms raised, looking upwards. Behind him is a set design resembling a porch with wooden columns and a striped roof. Several other actors are visible on stage, dressed in period clothing, including a woman in a yellow dress and another wearing a red and white checkered apron. A bright light shines from above.</t>
  </si>
  <si>
    <t>A group of young women in white and light blue lacrosse uniforms are gathered closely together on a green field. They are facing a woman who is standing in front of them, gesturing with her hands. Each player wears sunglasses and has their hair pulled back into a ponytail or braid. Several lacrosse sticks are scattered around the circle.</t>
  </si>
  <si>
    <t>A young woman in a white and gray lacrosse uniform with the number “15” on her jersey is mid-air, holding a lacrosse stick. She’s wearing glasses and has her hair pulled back into a ponytail. Several other female players are visible around her, also in lacrosse uniforms, on a green field with a fence in the background.</t>
  </si>
  <si>
    <t>A baseball player in a dark helmet and white uniform with number 13 is swinging a bat at a baseball. Behind him is a green wall with the letters "UCC" visible. In the background, there's a chain-link fence and some bleachers.</t>
  </si>
  <si>
    <t>An aerial view of a college campus with green lawns and walkways. A tall red brick tower is centrally located. Several buildings are visible in the background, including one with a flat roof and another with a more traditional design. Trees and some foliage suggest it's autumn.</t>
  </si>
  <si>
    <t>www.georgetown.edu</t>
  </si>
  <si>
    <t>A cityscape at dusk featuring several large buildings with prominent spires and towers. The buildings are primarily gray stone with red accents. Lush green trees surround the buildings, filling the foreground. A blue sky is visible above the buildings, suggesting twilight or early evening.</t>
  </si>
  <si>
    <t>A group of people are standing outdoors in front of a large, historic building with multiple towers and windows. A man wearing a gray baseball cap and a white shirt is facing away from the camera, carrying a blue backpack. Another person, a woman with long brown hair, is to his right. Behind them, other individuals can be seen with backpacks. The sky is bright blue.</t>
  </si>
  <si>
    <t>A meeting room with three people seated around a table. A whiteboard stands in the background covered with colorful sticky notes and diagrams. The lighting is dim, casting shadows on the scene.</t>
  </si>
  <si>
    <t>A man and woman are walking away from the camera, facing towards a large building with a white dome (likely the Capitol Building). The man is wearing a dark suit and the woman has long red hair blowing in the wind. They are on a grassy area with trees in the background under a bright blue sky with sunlight shining.</t>
  </si>
  <si>
    <t>A red brick building with a pointed roof and arched windows. A black lamppost with a white globe is positioned in front of the building. The sky is visible above the building, filled with clouds.</t>
  </si>
  <si>
    <t>A group of four people are walking across a brick-paved courtyard in front of a large red building with multiple windows and a tower. The sky is overcast. A woman wearing sunglasses and a black shirt walks on the left, followed by a priest in a dark suit, then a woman in a white jacket, a man in a gray t-shirt with a graphic design, and finally a man in a suit with a headwrap. Trees are visible behind the building.</t>
  </si>
  <si>
    <t>Two people are walking through an entrance tunnel in a large stadium. The foreground is dark and blurry, with hints of signage and screens visible. Behind them, illuminated by spotlights, is a wide view of the stadium interior filled with spectators and banners. One person wears a gray t-shirt with "GRIZZLY" printed on it, and a black hat. The other wears a light blue t-shirt and a white hat.</t>
  </si>
  <si>
    <t>A large crowd of people are gathered in an indoor arena, raising their hands and arms in excitement. Several individuals are wearing apparel with a "G" logo on it. The lighting is dim, highlighting the energy of the audience.</t>
  </si>
  <si>
    <t>Several people with raised hands are visible in an indoor arena setting. They are wearing blue wristbands. The background is dark and features a large stadium-like structure with lights. A crowd can be seen in the distance.</t>
  </si>
  <si>
    <t>A young Black man stands in a dimly lit library, holding a red book. Tall bookshelves filled with books line the walls. A wooden cabinet is visible on the right side of the frame. Light fixtures are mounted on the ceiling.</t>
  </si>
  <si>
    <t>A professor stands at the front of a lecture hall addressing students seated in rows. Two large screens display text and graphics. Students are taking notes and some have coffee cups on their desks. The room is dimly lit with overhead lighting.</t>
  </si>
  <si>
    <t>A large stone building with multiple towers and ornate details dominates the frame. A wrought-iron fence surrounds the building, and a group of people are walking along it. Several trees with green leaves are visible in the foreground, casting shadows on the ground. The sky is bright and sunny, with some glare.</t>
  </si>
  <si>
    <t>A wide arched doorway leads into a large hall with multiple levels and windows. People are walking towards the interior, their backs facing the camera. The walls and arches are made of stone, and the lighting is dim, highlighting the figures in the foreground and creating shadows within the hall. A lantern hangs from the ceiling above the entrance.</t>
  </si>
  <si>
    <t>00:00:04.90</t>
  </si>
  <si>
    <t>A scientist in a white lab coat and blue gloves operates a centrifuge within a clear enclosure. The background is blurred, showing other lab equipment and a doorway. There are tubes and containers visible on the counter.</t>
  </si>
  <si>
    <t>www.georgian.edu</t>
  </si>
  <si>
    <t>A large, ornate fountain depicting a sea creature with figures surrounding it. The fountain is white and appears to be made of stone. Behind the fountain are trees and a building. A person's legs in blue jeans are visible on the right side of the image.</t>
  </si>
  <si>
    <t>A stack of black spiral-bound notebooks with a logo and text visible on the cover. The notebooks are arranged in a slightly angled formation, casting shadows behind them.</t>
  </si>
  <si>
    <t>A long, straight pathway leads through a grassy field towards a large building under a blue sky with scattered clouds. On either side of the path are rows of trees and stone monuments. The scene is captured from an elevated angle, giving a wide view of the landscape.</t>
  </si>
  <si>
    <t>Two female students in white coats are standing beside a hospital bed. One is looking at a computer screen while the other appears to be checking something on a medical device mounted on the wall. The bed is covered with a white sheet, and a window with greenery is visible in the background.</t>
  </si>
  <si>
    <t>Three young adults are sitting outdoors at a table discussing papers. One woman with long brown hair is smiling and gesturing while another woman in a black jacket is looking down at documents. A third person, partially visible, is also engaged in the conversation. There's a backpack on a chair behind them, and trees are visible in the background.</t>
  </si>
  <si>
    <t>A man wearing a blue hoodie and camouflage hat is examining t-shirts hanging on racks in a dimly lit store. Several t-shirts are visible, including one with "PURGIA" printed on it. A blue sweatshirt is also displayed to the left.</t>
  </si>
  <si>
    <t>A gray, pointed building with a round window sits atop a roof covered in dark shingles. Below it are several white buildings and trees under a blue sky.</t>
  </si>
  <si>
    <t>A soccer field with several female players in action. A player running backward is visible in the center foreground, and other players are positioned throughout the field. Trees line the background.</t>
  </si>
  <si>
    <t>Two people are walking outdoors on a paved path. One person is carrying a guitar case and wearing a bright orange lanyard around their neck. The other person is wearing a brown sweater and boots. Trees and buildings are visible in the background under a blue sky with some clouds.</t>
  </si>
  <si>
    <t>A wide-angle aerial shot of a grassy courtyard at a university campus. A large stone sculpture sits in the center, surrounded by a patterned pathway. Several people are walking along the paths leading outwards from the central area. Trees and buildings are visible in the background under a blue sky with some clouds. Statues are placed on either side of the pathways.</t>
  </si>
  <si>
    <t>Two young women are standing in front of a display of sweatshirts and t-shirts featuring the logo "GIAN COUNTY UNIVERSITY." One woman is holding up a sweatshirt and appears to be examining it while the other woman looks on, possibly assisting her. The background includes more clothing items and a partially visible wall.</t>
  </si>
  <si>
    <t>Two nurses in white coats are observing a baby mannequin lying on a bed. One nurse is standing and looking at the mannequin while the other is leaning over it. A computer monitor is visible in the background, along with a small wooden desk and some medical supplies.</t>
  </si>
  <si>
    <t>A laptop displaying a spreadsheet is open on a metal table. Two hands are typing on the keyboard. A smartphone and notebooks are visible in the background.</t>
  </si>
  <si>
    <t>A laptop and several sheets of paper are spread out on an outdoor table with a metal grid pattern. A photograph of Joseph Stalin is displayed on one of the papers, along with text about him and the Soviet Union. Two hands, wearing gloves, are holding and examining the documents. The background is blurred and dark.</t>
  </si>
  <si>
    <t>A close-up view of a glass apparatus used in a laboratory setting. The apparatus consists of a tall, cylindrical glass tube with two green knobs at its base. A clear plastic tubing connects the bottom of the tube to a green connector, which is attached to another piece of equipment. Behind the apparatus, there's a blurred background showing lab equipment and a white surface.</t>
  </si>
  <si>
    <t>A person in a white lab coat is operating a balance scale in a laboratory setting. The person’s back and arms are visible as they manipulate the scale's components. Behind them is a wall with green pipes, and to the right is a window with a blurred view of another room. A roll of paper towels sits on the floor beneath the balance.</t>
  </si>
  <si>
    <t>Four young adults are sitting on stone steps outdoors. A statue of a horse is visible in the background. One man is pointing at a piece of paper while two women and another man look at him, appearing engaged in conversation. They all appear to be students.</t>
  </si>
  <si>
    <t>A person's hand with blue nails is writing on a white sheet of paper with colorful designs. A yellow pencil is in use. There are several notebooks and a smartphone visible around the paper. The background is dark, suggesting an indoor setting.</t>
  </si>
  <si>
    <t>A classroom with several students seated at desks, each using an Apple computer. The screens display video content. A corkboard behind the computers is covered in posters and photographs.</t>
  </si>
  <si>
    <t>A person’s hand is using a black mouse on a gray surface. A laptop with a white keyboard and silver casing is partially visible in the background. The image is slightly blurred and has a dark, shadowed appearance.</t>
  </si>
  <si>
    <t>A classroom scene with several students seated at tables. A young woman is speaking animatedly into a phone while holding an open book on the table in front of her. Behind her are three other students, one wearing a green jacket and another a burgundy sweater. In the background, there's a window with trees visible outside.</t>
  </si>
  <si>
    <t>A student with their back facing the camera is studying at a table. A laptop and various papers are on the table, along with a calculator and pen. The student is writing in one of the papers with a blue pen.</t>
  </si>
  <si>
    <t>A soccer game in progress on a grassy field at dusk. Four men are seated in the background wearing blue jackets and watching the action. A soccer ball is in play with several players running towards a goal net. The sky is dark, and trees are visible in the distance.</t>
  </si>
  <si>
    <t>A young woman wearing safety glasses and a white shirt is writing on a large, clear plastic sheet that appears to be a whiteboard. She is holding a marker and pointing at the writing. The background is dark and indistinct, suggesting an indoor setting with minimal lighting.</t>
  </si>
  <si>
    <t>A large circular fountain with a statue of a horse and figures in classical attire is centered in a grassy area. A group of students are sitting on the edge of the fountain, surrounding it. Trees and a blue sky are visible in the background.</t>
  </si>
  <si>
    <t>www.gettysburg.edu</t>
  </si>
  <si>
    <t>Aerial view of a college campus with several red brick buildings and some lighter colored ones scattered across green lawns. There are trees and grassy areas throughout the scene. A large, prominent building with a clock tower is centrally located.</t>
  </si>
  <si>
    <t>A fountain with water spraying in the foreground, partially obscuring the view. A group of four students are walking down a wide sidewalk lined with trees and greenery. In the background is a large, ornate building that appears to be part of a university campus.</t>
  </si>
  <si>
    <t>A man with a bald head and wearing a blue suit is speaking to a group of students sitting on steps outdoors. The students are diverse in appearance and are carrying books and backpacks. Behind them is a brick staircase and greenery, suggesting an outdoor campus setting.</t>
  </si>
  <si>
    <t>A young woman with dark hair and wearing a light-colored shirt is pointing at a large world map displayed on a wall. She’s smiling broadly. Several hands are visible near the bottom of the image, suggesting others are also interacting with the map. The lighting appears to be bright and natural, casting shadows around the edges of the scene.</t>
  </si>
  <si>
    <t>A man in a pink shirt and hat is playing a large, shiny steel drum outdoors under a beige canopy. Behind him is a campus scene with people walking, trees, buildings, and a red tent.</t>
  </si>
  <si>
    <t>A young woman in a blue t-shirt holds a large, flowing turquoise flag with an orange and white design. She is positioned in front of several other people who appear to be part of a marching band or performance group, including individuals playing drums and carrying flags. The background shows a street scene with buildings and trees.</t>
  </si>
  <si>
    <t>A lacrosse game in progress on a green field with a goal net. Several young women are playing, some running and holding sticks, others near the goal. A fence with brick pillars is visible in the background. The lighting suggests it's late afternoon or early evening.</t>
  </si>
  <si>
    <t>A group of young men in baseball uniforms are celebrating with raised hands and smiles. One player is wearing a helmet and holding a water bottle. Another man is standing beside him, also smiling. In the background, other players can be seen on a baseball field.</t>
  </si>
  <si>
    <t>Three young women in graduation gowns and caps are gathered together. One woman is having her graduation tassel tied on by another. The background shows a grassy area with trees and buildings.</t>
  </si>
  <si>
    <t>www.glcc.edu</t>
  </si>
  <si>
    <t>An aerial view of a campus with a lake and trees in autumn colors. A large building is visible in the background. In the foreground, there's a grassy area with a small gazebo and a prominent red-leaved tree casting a shadow. Ducks are swimming on the lake. The sky is blue with some clouds.</t>
  </si>
  <si>
    <t>A man in a green shirt stands with a pool cue, facing a white board covered in writing and diagrams. A second man is playing pool on a wooden table, aiming at the balls. Another woman stands behind him, partially obscured by a plant. To the right of the pool table is a wooden crate.</t>
  </si>
  <si>
    <t>A blue pool table with several billiard balls scattered across it. A person's hand and arm are visible holding a cue stick, poised to strike a ball. The background is dark and out of focus, showing hints of pink and gray.</t>
  </si>
  <si>
    <t>A man in a red shirt and black tie stands at a podium addressing a group of students seated behind him. A green screen displays text about God's identity and mission. Students are facing away from the camera, with varying hairstyles and clothing colors. The background is dark and appears to be a draped curtain or stage backdrop.</t>
  </si>
  <si>
    <t>A classroom scene with several students seated at tables. A young man wearing a yellow beanie and dark clothing is focused on a book in front of him. A woman with blonde hair is looking down at her laptop, another student has books and a backpack on their table, and a third student is partially visible with a laptop open. In the background, a person in a white shirt is speaking or gesturing towards the students. The room appears to be dimly lit.</t>
  </si>
  <si>
    <t>A person's hand is writing in a green notebook with dense handwritten notes. An open textbook lies beside the notebook on a table. A black eraser and a small cylindrical object are visible on the table surface. The background is dark and out of focus.</t>
  </si>
  <si>
    <t>A young woman stands in an open doorway, holding up her phone as if recording something. A Christmas tree hangs on the door. Behind her is a bookshelf filled with books and a man sitting at a computer desk. The room appears to be part of a college library or study area.</t>
  </si>
  <si>
    <t>A man and a woman are sitting at a desk in a library setting. The man is facing the woman, who is looking at a laptop screen. Bookshelves filled with books are visible behind them. A window shows an outdoor view of a grassy field. Both individuals are wearing casual clothing.</t>
  </si>
  <si>
    <t>A person’s back is facing the camera, typing on a silver laptop with a white screen displaying an open document. The laptop sits on a wooden desk cluttered with papers and a smartphone. A blurred background suggests a room or office setting.</t>
  </si>
  <si>
    <t>A man with short blonde hair and a beard is smiling broadly at the camera. He's wearing a dark blue jacket over a gray shirt. The background is blurred but appears to be an interior setting, possibly a university building, with hints of color from posters or artwork.</t>
  </si>
  <si>
    <t>A woman with gray hair wearing glasses and a patterned sweater sits at a desk looking at documents. A young Black man in a blue hoodie is leaning over her shoulder, examining the same documents. Behind them are blurred images of a wall, a sign, and some other objects. There are several light bulbs visible in the background.</t>
  </si>
  <si>
    <t>A person is sitting at a desk with several stacks of papers and a laptop. They are holding a pencil and appear to be writing on one of the papers. There's a green bottle and some sticky notes scattered around the desk. The background is dark.</t>
  </si>
  <si>
    <t>A dark purple backpack with "Squatch" printed on it sits on grass next to a gray towel. Inside the backpack are several flying discs. A person's legs and feet wearing black sneakers are visible in the foreground, partially obscured by the backpack.</t>
  </si>
  <si>
    <t>A man in a gray sweater and black socks is kneeling on a grassy area, opening a dark blue disc golf bag. The bag contains several flying discs. A gray towel rests next to the bag.</t>
  </si>
  <si>
    <t>A man with a beard and gray hat stands facing away from the camera, wearing a purple sweatshirt. He is positioned next to a tree trunk in front of a grassy field with distant buildings and trees. The sky is overcast and gray.</t>
  </si>
  <si>
    <t>Two students are sitting at a dark wooden table covered with books and laptops. One student is wearing a black shirt with a white swoosh logo and another is wearing a red sweatshirt with a school logo. Both students are looking at their laptops, which display digital content. Behind them are racks of clothing and various displays of merchandise.</t>
  </si>
  <si>
    <t>A young Black woman sits at a table with a laptop open in front of her. She is wearing a black jacket and has dark hair pulled back. A young person with short hair is sitting next to her, looking towards her. There are various items on the table including papers, a snack, and a blue bag. In the background, there are other objects and people visible, suggesting a classroom or study area.</t>
  </si>
  <si>
    <t>A young man with dark hair and a gray Nike hoodie sits at a desk in front of a laptop screen. He is looking down at the screen intently. Behind him, there are racks filled with various jackets and shirts, including some purple ones. A younger boy stands to his right, seemingly engaged in conversation or instruction.</t>
  </si>
  <si>
    <t>Two people are sitting at a desk covered in papers and books. A laptop is open in front of one person. Behind them is a wall filled with clothing racks displaying various shirts and hats. One person is raising their hand in a gesture, while the other is pointing towards the screen. The room appears to be a store or office space.</t>
  </si>
  <si>
    <t>A group of people are seated around a round table in what appears to be a cafeteria setting. There’s a man with red hair and a patterned sweater, a younger man wearing a red shirt and baseball cap, and another woman with long brown hair. Several trays with food are on the table. In the background, there's a window with an outdoor view and some industrial-looking equipment.</t>
  </si>
  <si>
    <t>Three people are laughing hysterically at a table. A man with a beard and a baseball cap is on the left, wearing a red polo shirt. A woman in glasses is center, also laughing widely. A third person, partially obscured, is on the right. There's a glass of water and some cups on the table. The background is blurred and appears to be an indoor setting with light coming from outside.</t>
  </si>
  <si>
    <t>An older man with gray hair and a white beard wearing glasses and a patterned red and white sweater is sitting at a table in a cafeteria-like setting. He's looking down at an open book or document. Behind him, there are other people seated at tables, some wearing jackets and hats. The background is blurred and dark.</t>
  </si>
  <si>
    <t>A man in a black suit and glasses is talking with a young man wearing a gray sweatshirt, a black hat, and red shorts. They are standing in a hallway of a building with beige walls and fluorescent lighting. A desk and chairs can be seen in the background.</t>
  </si>
  <si>
    <t>A man in a dark suit and tie with a pin on his lapel is shaking hands with a young man wearing a gray hoodie and a backpack. The background shows a brick wall and some lighting equipment.</t>
  </si>
  <si>
    <t>A two-story building with a dark gray roof and brick facade is centered in the frame. Two concrete walkways lead from the street towards the building. Trees with orange leaves are positioned on either side of the walkways, and there’s a grassy lawn in front of the building. The sky is blue with some clouds.</t>
  </si>
  <si>
    <t>www.glenville.edu</t>
  </si>
  <si>
    <t>A high-angle view of a college campus with several brick buildings nestled among rolling green hills and trees. A smaller, rectangular building with "DSU" prominently displayed on its facade is in the foreground. A street runs through the center of the campus, lined with cars and sidewalks. The sky is blue with some clouds.</t>
  </si>
  <si>
    <t>Two young women are sitting side-by-side outdoors, facing each other and smiling. One woman is wearing a blue jacket with “Greenville State University - G” printed on it and glasses. The other woman has her hair in a ponytail and is wearing a plaid shirt. They are both looking at each other with expressions of amusement or enjoyment. Behind them is a blue railing, trees, and foliage.</t>
  </si>
  <si>
    <t>A student walks towards a brick building with columns labeled "Clark Hall." The building is surrounded by trees with red and orange leaves.</t>
  </si>
  <si>
    <t>A young woman in a white and blue Pioneer cheerleading uniform is jumping and raising her arms with pom-poms above her head. She’s smiling at the camera and appears to be outdoors on a sunny day, with blurred trees and a blue structure visible in the background.</t>
  </si>
  <si>
    <t>A man with a red beard and dark hair wearing a black hat and blue scarf is pointing at a laptop screen. He’s sitting in front of another person who is partially visible in the background, wearing a black hat and a gray jacket. The laptop displays an image of a moose.</t>
  </si>
  <si>
    <t>Two volleyball players are celebrating with their arms raised in excitement. One player is wearing a white jersey with blue lettering and numbers, and her arm is covered in yellow sleeves. The other player is wearing a blue jersey with white lettering and numbers. They are standing on a court with blue bleachers behind them. Other people are visible in the background, blurred out.</t>
  </si>
  <si>
    <t>A young woman wearing a blue gown and a tiara smiles at the camera. She has dark hair and a tattoo on her arm. A bouquet of flowers is in front of her. Behind her, there's a blurry figure and foliage in the background.</t>
  </si>
  <si>
    <t>A man playing a saxophone in stage lighting with other musicians visible in the background.</t>
  </si>
  <si>
    <t>A group of high school football players in blue and white uniforms are posing for a photograph. They are wearing helmets and shoulder pads. The background is blurred with trees and grass.</t>
  </si>
  <si>
    <t>A young man with light brown hair and a beard wearing an orange Stihl chainsaw helmet and black ear protectors stands in front of trees. He is looking slightly off-camera. A woman's shoulder is visible on the right side of the frame. The background consists of blurred green foliage.</t>
  </si>
  <si>
    <t>**Academics, Teaching and Research**</t>
  </si>
  <si>
    <t>Four young women are clustered together with an older man, all wearing blue sweatshirts with “Glenville State” printed on them. They appear to be smiling and looking at the camera. The background shows a brick building and some greenery.</t>
  </si>
  <si>
    <t>Two young women are sitting side-by-side in a circular fountain. One is wearing a light gray t-shirt with “GLENVILLE STATE UNIVERSITY” printed on it and blue bucket hat. The other is wearing a similar gray t-shirt and a blue baseball cap. They appear to be relaxed, facing each other and talking. Behind them are lush green trees and a small stone fountain structure.</t>
  </si>
  <si>
    <t>A young Black woman wearing a blue and white soccer jersey with the number "29" is holding a soccer ball in front of her face. She is standing on a green grass field with a blurred background of trees, a fence, and what appears to be a stadium or sports complex.</t>
  </si>
  <si>
    <t>A young man with fair skin and blonde hair is smiling broadly at the camera. He’s wearing a black shirt and has a lanyard around his neck. Several people are seated in a circle behind him, partially visible, including two women with dark hair who appear to be listening intently. The background is blurred and appears to be an indoor setting, possibly a lecture hall or classroom.</t>
  </si>
  <si>
    <t>A basketball court with three female players in motion. One player dribbles the ball towards the right, while another is positioned behind her, and a third is further back on the left side. In the background, there are spectators seated along the bleachers, and a sign reading "GLENVILLE" is visible above the court. The floor is polished wood with reflections of light.</t>
  </si>
  <si>
    <t>A red brick college building with multiple stories and windows sits in front of a green hillside covered in trees under a blue sky with scattered clouds.</t>
  </si>
  <si>
    <t>Two nurses are shown in a clinical setting. One nurse, with blonde hair pulled back into a bun, is leaning over and looking at another nurse who is wearing a blue uniform and holding a stethoscope to her chest. The background appears to be a white wall with some medical equipment visible.</t>
  </si>
  <si>
    <t>A young woman in a graduation gown and cap smiles brightly at the camera. She is wearing a gold tassel on her cap. Behind her are blurred figures of other graduates and an adult taking a photograph with a phone. The background shows a stone wall.</t>
  </si>
  <si>
    <t>www.gnomon.edu</t>
  </si>
  <si>
    <t>A nighttime aerial view of a large shopping mall complex surrounded by highways and residential areas. The mall is brightly lit with numerous windows and signage. Several highways run through the scene, illuminated by headlights and streetlights. A dense urban area stretches out in the background, filled with countless lights.</t>
  </si>
  <si>
    <t>A nighttime view from an elevated parking garage overlooking a large shopping center complex. The shopping center is brightly lit with colorful lights and signage. A large screen displays a video image. The buildings are modern in design, with dark gray facades. String lights are strung across the street below. In the distance, there are hills silhouetted against a dark sky.</t>
  </si>
  <si>
    <t>A modern building entrance with the word "GNOMON" in large letters above a black glass door. The building is gray and has a dark metal pillar on either side of the doorway. There are plants in planters at the base of the pillars, and palm trees visible in the background. A small awning extends over the entrance.</t>
  </si>
  <si>
    <t>A long hallway with dark walls and recessed lighting. On the left is a glass door with artwork displayed inside. To the right are two vintage arcade games. In the distance, a brightly lit entrance area can be seen through an open doorway, featuring a statue and signage. The floor is concrete.</t>
  </si>
  <si>
    <t>A tall, blue-skinned figure with long legs stands in front of a large window. Behind the figure are several framed posters depicting various scenes and characters, likely from a video game or film. The walls are dark, illuminated by spotlights highlighting the artwork. A sign reading "GNOME" is visible above the figure's head. There’s a glimpse of an exterior street scene through the windows.</t>
  </si>
  <si>
    <t>A blue Avatar figure stands tall in a dimly lit space, with a backdrop of images related to the movie "Avatar." The figure has large ears and elongated fingers, and is adorned with feathers and jewelry. Several spotlights illuminate the scene, casting shadows and highlighting the details of the statue. There are also other displays visible in the background, including posters and screens displaying scenes from the film.</t>
  </si>
  <si>
    <t>A dimly lit room filled with workstations featuring multiple computer monitors. Several people are seated at desks, appearing to be working on computers. A large projector displays a complex graphic on a wall screen. The overall atmosphere is dark and focused, suggesting a professional or technical environment.</t>
  </si>
  <si>
    <t>A dimly lit room with several people seated in chairs facing multiple computer monitors. The screens display complex visuals and code. Some individuals are looking at the screens intently, while others appear to be working on them. The overall atmosphere is focused and technical.</t>
  </si>
  <si>
    <t>A dark room with a large window showing a classroom filled with students at computers. The windows reflect an urban cityscape at night. Several posters adorn the walls, and a microphone stands on a table in the right corner. Students are seated at desks arranged in rows.</t>
  </si>
  <si>
    <t>www.goldenwestcollege.edu</t>
  </si>
  <si>
    <t>A wide-angle shot of a college campus featuring several buildings under a bright sky. A large green lawn sits in the center, surrounded by walkways and trees. To the left is a gray building labeled "Math &amp; Science." To the right are two buildings: one with a red facade and windows, and another with a lighter gray exterior. Trees line the background, suggesting a hilly landscape.</t>
  </si>
  <si>
    <t>A swimming pool with yellow lanes and blue water. A man in a white suit stands near the edge, holding something (possibly a clipboard). There are tents along the side of the pool, some with flags and banners. Several people are visible around the pool area.</t>
  </si>
  <si>
    <t>An orange and gold lion costume stands on a sidewalk in front of a building. People are gathered around it, some taking photos with their phones. There are red decorations and banners visible in the background, suggesting a celebration or event. Several people are wearing traditional Chinese clothing.</t>
  </si>
  <si>
    <t>A man stands with his back to the camera in a classroom setting. Students are seated at desks and tables, some looking towards the front while others appear engaged. There is a whiteboard visible on the wall behind him. Fluorescent lights illuminate the room.</t>
  </si>
  <si>
    <t>A football game in progress with several players running and tackling on a green field. There are two teams, one wearing white and blue uniforms and the other wearing black and gold. A chain-link fence and houses can be seen in the background under a bright sky.</t>
  </si>
  <si>
    <t>An aerial view of a large American flag flying prominently in the foreground. Below it is a grassy field filled with many people gathered for an outdoor event, likely a graduation ceremony. In the background are several buildings that appear to be part of a university campus. The sky is bright and clear.</t>
  </si>
  <si>
    <t>A large, modern building with multiple stories and a central entrance surrounded by landscaping. The building is light gray with dark windows. A curved pathway leads to the entrance, lined with lampposts. There are trees and shrubs in the foreground. The sky is overcast with hints of sunset colors.</t>
  </si>
  <si>
    <t>www.grace.edu</t>
  </si>
  <si>
    <t>00:00:02.57</t>
  </si>
  <si>
    <t>A dark silhouette of a building with a tall steeple sits against a deep blue sky. Trees are visible on either side of the building, casting shadows across a grassy field in the foreground. A few lights are faintly visible near the base of the building.</t>
  </si>
  <si>
    <t>A white steeple rises above a line of trees in the foreground. Behind the trees is a sunset with shades of pink and orange illuminating the sky. A dark landscape stretches out into the distance beyond the trees.</t>
  </si>
  <si>
    <t>A dandelion with fluffy white seeds in focus stands against a blurred background of green grass and foliage. Two bright, circular lights are visible in the distance, suggesting a sunset or sunrise. The overall tone is soft and slightly muted.</t>
  </si>
  <si>
    <t>Green leaves with a bright sun flare in the background.</t>
  </si>
  <si>
    <t>A cluster of vibrant red flowers with yellow centers against a dark background. Green leaves and a thin brown stem are visible in the blurred foreground. A hazy white sky is partially seen in the distance.</t>
  </si>
  <si>
    <t>A blurred view of water reflecting light and foliage, with branches and leaves visible in the foreground. The background is dark and indistinct.</t>
  </si>
  <si>
    <t>A dark-colored dragonfly rests on top of two green leaves. The background is mostly black with hints of green and purple.</t>
  </si>
  <si>
    <t>Nature</t>
  </si>
  <si>
    <t>00:00:01.16</t>
  </si>
  <si>
    <t>A paddle with a logo is submerged in water, creating ripples and reflections. In the background, there's a body of water with a shoreline lined with trees under a cloudy sky.</t>
  </si>
  <si>
    <t>A red kayak with a person paddling in choppy water. A shoreline with trees is visible in the background under a cloudy sky.</t>
  </si>
  <si>
    <t>A white board with Greek text and the words "Christ redeemed" written in red marker. A man in a suit is writing on the board while another man stands behind him observing.</t>
  </si>
  <si>
    <t>A hand with a white marker is writing in pink on a large white board. The words "first" and "redeemed" are visible, partially obscured by motion blur. A dark background surrounds the board.</t>
  </si>
  <si>
    <t>A young woman wearing green overalls and a red headband stands at an easel painting a landscape with trees visible through a large window. The room is brightly lit by natural light from the windows and has wooden floors, shelves filled with art supplies, and a table with various painting tools. A chair sits near the window.</t>
  </si>
  <si>
    <t>A woman stands in front of a window displaying an "Open" sign. The sign is dark with white lettering and hangs from a string. The background is blurred and shows interior lights and furniture.</t>
  </si>
  <si>
    <t>A young man with short brown hair and a serious expression sits at a table outdoors. He is wearing a red athletic shirt with a white "G" logo on the chest. He appears to be looking down at a laptop screen. Behind him are metal bleachers, a chain-link fence, and trees in the background under a bright sky.</t>
  </si>
  <si>
    <t>Four young adults are sitting outdoors at a table, playing cards. One woman is laughing and holding up a hand with several cards. A man on her left is looking at her with a smile. Another woman is seated next to him, also smiling. The background shows a green lawn, trees, and a building in the distance.</t>
  </si>
  <si>
    <t>A man with dark hair and a gray shirt is shaking hands with a young man wearing a white hoodie and blue jeans. They are standing outside a brick building with a doorway visible behind them. A bicycle is parked on the left side of the frame, and gravel covers the ground in front of them.</t>
  </si>
  <si>
    <t>A young man wearing a red jersey with a logo stands in front of a soccer goal. He is wearing black shorts and white socks, and has black goalkeeper gloves on his hands. Behind him is a green field and trees under a blue sky with some clouds.</t>
  </si>
  <si>
    <t>A young man in a red shirt with a logo on his chest is diving towards a soccer goal. He’s lying on the grass and extending one leg out as he reaches for the ball. Behind him is a white soccer net against a backdrop of trees and a blue sky.</t>
  </si>
  <si>
    <t>A young woman with dark hair sits in an armchair facing another person who is partially visible. She wears a pink hoodie and light-colored pants. Her hands are clasped in front of her. Behind her, there's a window with blinds, plants, and a wall with artwork.</t>
  </si>
  <si>
    <t>00:00:01.86</t>
  </si>
  <si>
    <t>A person is walking up stairs in an educational building. They are wearing jeans and a brown jacket with a backpack on their shoulders. A mug is held in one hand, and they appear to be carrying a small device in the other. The staircase has metal railings, and there's a window with greenery visible in the background. The walls of the stairwell are painted red.</t>
  </si>
  <si>
    <t>A student with a backpack walks down a large, multi-tiered staircase in an interior space. The staircase is constructed from gray concrete and features black metal railings. Below the stairs is a brightly colored carpeted area with seating and a small potted plant. A window with greenery is visible at the top of the staircase.</t>
  </si>
  <si>
    <t>A young Black woman with long braided hair stands in a doorway looking out at a street scene. The doorway is framed by dark wood and has a small window above it. A black sign hangs from the ceiling inside the doorway. Outside, there's a road with cars passing by, trees lining the street, and buildings visible in the distance. The lighting is dim, casting shadows within the doorway.</t>
  </si>
  <si>
    <t>A young woman with dark hair and brown eyes sits beneath a large tree trunk. She is wearing a pink jacket and light-colored jeans. Her hands are clasped in her lap. The ground around her is covered in leaves and dirt, and there's foliage visible in the background.</t>
  </si>
  <si>
    <t>00:00:00.23</t>
  </si>
  <si>
    <t>Three young women are walking outdoors on a grassy field under a bright blue sky. One woman is gesturing with her hand while talking to another who is smiling and looking at her. A third woman walks behind them, also smiling. They all appear to be wearing backpacks and casual clothing.</t>
  </si>
  <si>
    <t>00:00:00.46</t>
  </si>
  <si>
    <t>A group of young women are walking outdoors on a grassy field under a bright blue sky. One woman is speaking with her hand raised, while others are smiling and looking forward. They all wear backpacks and casual clothing. Trees and shrubs are visible in the background.</t>
  </si>
  <si>
    <t>A group of young adults are walking outdoors on a grassy field under a bright blue sky. One woman is gesturing upwards with her hand while smiling broadly at another woman who is laughing and looking at her. Other students are visible in the background, wearing backpacks and casual clothing. Trees and greenery surround the scene.</t>
  </si>
  <si>
    <t>A group of students and an instructor are wading in shallow water near a stream. They are wearing waders and carrying notebooks and equipment. One student is pointing at a net held by another student, who is examining fish caught in the net. The background shows trees and foliage along the bank of the stream.</t>
  </si>
  <si>
    <t>Two young men in red soccer jerseys are standing next to a white soccer goal on a grassy field under a cloudy sky. One man is holding a soccer ball with his hands and looking at the other man, who has his arm around him.</t>
  </si>
  <si>
    <t>Two young men in red soccer uniforms are embracing near a soccer goal. One is holding a blue and white soccer ball between them. Behind them is a chain-link fence with green grass and trees visible beyond it.</t>
  </si>
  <si>
    <t>Two young men in red soccer jerseys are embracing near a soccer goal. One man is holding a white and blue soccer ball. Behind them is a chain-link fence with trees and a bright blue sky visible in the background.</t>
  </si>
  <si>
    <t>A man with white hair and wearing a white shirt and jeans stands at a microphone in front of a seated audience. The audience consists of students of various ages sitting on chairs arranged in rows. A rug is visible in the foreground. The background features a wall with artwork or panels.</t>
  </si>
  <si>
    <t>A man in a white shirt and dark jeans stands at a podium with his hand raised, addressing an audience seated behind him. The audience consists of three people wearing various jackets. Behind the man is a screen displaying text and a purple-lit backdrop with drums and a microphone stand. A microphone is positioned on a stand to the left of the man.</t>
  </si>
  <si>
    <t>A dimly lit stage with people gathered around. A speaker is gesturing with his hands. Several individuals are silhouetted in the background, some standing and others seated. Purple lights illuminate the scene.</t>
  </si>
  <si>
    <t>A dark outdoor stage with purple lighting and geometric structures. A person is speaking at the center, surrounded by a blurred audience in silhouette. Additional lighting and structures are visible on the sides.</t>
  </si>
  <si>
    <t>Two men are standing in front of a lecture table. One man is wearing a maroon t-shirt and has light hair and facial hair. The other man is wearing a gray suit jacket over a blue shirt and has short, dark hair. Both men are looking towards the camera. Above them are fluorescent lights on the ceiling.</t>
  </si>
  <si>
    <t>A man in a suit and a younger man in a maroon shirt stand facing a large whiteboard filled with Greek text and handwritten notes. The whiteboard also contains the phrase "Christ redeemed US" written in red marker. A doorway is visible in the background, and a small plant sits on a shelf to the left of the whiteboard.</t>
  </si>
  <si>
    <t>Two men are standing in front of a classroom. One man is wearing a maroon shirt and the other is wearing a gray suit jacket over a blue shirt. Both men are smiling. The classroom has long tables facing each other, and there are whiteboards on the walls. Above them is a ceiling with fluorescent lights.</t>
  </si>
  <si>
    <t>A young woman with fair skin and reddish cheeks is painting on an easel. She wears a gray t-shirt and a green apron. A paintbrush is in her hand as she works on a brown canvas depicting a colorful, detailed landscape scene. Behind her is a window showing greenery.</t>
  </si>
  <si>
    <t>A young woman wearing a green overall dress and red hair is standing at an easel painting a landscape scene. Behind her is a large window with trees visible outside. The room contains art supplies, including easels, chairs, and palettes spread across the floor. There are shelves filled with materials along one wall and a desk with a lamp on another.</t>
  </si>
  <si>
    <t>A man stands at a stage illuminated by colorful spotlights and geometric patterns. Behind him is a backdrop with a large, radiating design. A crowd of students sits in the dark below, wearing white shirts. There are speakers and musical instruments visible on the left side of the image.</t>
  </si>
  <si>
    <t>A group of college students are seated in rows facing forward. Some are looking towards the camera, others are focused on a screen or presentation. One student is writing in a notebook. The background shows a sports arena with banners and seating.</t>
  </si>
  <si>
    <t>00:00:00.69</t>
  </si>
  <si>
    <t>A young woman in a graduation gown and cap is embracing another person, with her cap partially obscuring her face. She’s holding a red book, likely a diploma or program, close to her chest. Other people are visible in the background, wearing black suits, suggesting they might be faculty or family members. The setting appears to be outdoors on a grassy lawn with trees in the distance.</t>
  </si>
  <si>
    <t>A group of people are sitting and watching several small boats rowing across a body of water. The boats appear to be part of an educational activity or demonstration. In the distance, there are more boats on the water and trees along the shoreline.</t>
  </si>
  <si>
    <t>A group of people are standing on a shore looking out at a body of water. In the distance, several small boats are visible on the water. A person in a small boat is paddling with a wooden oar. The background shows trees and a cloudy sky.</t>
  </si>
  <si>
    <t>A group of four women are sitting on a beige couch in a room with a large window behind them. One woman is seated and speaking, holding an open book. Another woman is seated next to her, also holding an open book. A third woman is seated further back, looking towards the speaker. The fourth woman is partially visible, leaning forward slightly. All women are wearing casual clothing. Outside the window, there's a view of trees and buildings.</t>
  </si>
  <si>
    <t>A basketball court with bleachers filled with people watching a game. A basketball is in mid-air near the hoop. There are banners on the wall that say "NCAA National Basketball Champions" and "Elite Eight." Lights illuminate the scene.</t>
  </si>
  <si>
    <t>A basketball court with a net and hoop in focus. A basketball is visible above the rim after being shot through the net. A large crowd of people fills the bleachers surrounding the court, wearing various colors and styles. There are banners on the wall behind the bleachers displaying championship titles from 2021 and 2022. The lighting is dim, with spotlights illuminating the court and players.</t>
  </si>
  <si>
    <t>A young man with dark hair and a beard stands outdoors in front of a building. He is wearing a red shirt with a logo on it and Nike shoes. Behind him is a large sign that reads "WELCOME THE LANCERS" and has other logos as well. The sky is blue, and there are trees and buildings visible in the background.</t>
  </si>
  <si>
    <t>A young man with curly brown hair and a red shirt stands outdoors in front of a stadium. He is wearing a Nike logo on his shirt and has a logo on his chest that appears to be an "G". Behind him, there's a large scoreboard displaying “THE LANCERS” and other logos. A metal fence and some buildings are visible in the background under a bright sky.</t>
  </si>
  <si>
    <t>A young Black woman with braided hair smiles at the camera. She is wearing a gray sweater and a beige cable-knit vest. Behind her are wooden doors and windows showing greenery outside. A lamp is visible on the left side of the frame.</t>
  </si>
  <si>
    <t>For singular students facing the camera, especially in such quick succession, I would consider this social responsibility for inclusionary measures of the student "face'.</t>
  </si>
  <si>
    <t>A young woman with long brown hair and a bright smile stands outdoors in the rain. She is wearing a light beige jacket over a white shirt and a silver necklace. Behind her is a green lawn, a building with gray siding, trees, and parked cars. Raindrops are visible in the air.</t>
  </si>
  <si>
    <t>A young man with short brown hair and a smile is wearing a red shirt with a white "G" logo on the chest. He’s standing in front of a green field with trees and a dark building in the background under a blue sky.</t>
  </si>
  <si>
    <t>A young woman with long brown hair and fair skin is smiling at the camera. She is wearing a light pink cardigan over a white shirt and a black headband. Behind her is a blurred background showing a green lawn, trees, and a red building.</t>
  </si>
  <si>
    <t>A young man with brown hair and freckles is smiling at the camera. He’s wearing a light green t-shirt and carrying a black backpack. Behind him is a brick building and some greenery, including trees and bushes. The scene appears to be outdoors on a campus or college setting.</t>
  </si>
  <si>
    <t>00:00:07.94</t>
  </si>
  <si>
    <t>A young person wearing a backpack and shorts is walking down a concrete sidewalk towards a brick building. A bush is on the left side of the sidewalk, and a tree with green leaves is on the right. The building has windows and a small light fixture above the entrance. Gravel covers the ground in front of the building.</t>
  </si>
  <si>
    <t>00:00:05.92</t>
  </si>
  <si>
    <t>Aerial view of a green landscape with trees and buildings in the distance under a blue sky. The word "more" is prominently displayed in large red letters superimposed on the image.</t>
  </si>
  <si>
    <t>www.gracechristian.edu</t>
  </si>
  <si>
    <t>A dark, aerial view of a building with a white facade and a red roof, likely a college campus building. The building is surrounded by trees and landscaping. A paved walkway leads towards the entrance. In the foreground, there are parked cars and some greenery. An American flag is visible on top of the building.</t>
  </si>
  <si>
    <t>A man in a light-colored sweater and white shoes walks across a polished floor towards a large window. The window reveals an exterior view of a parking lot under gray skies. A black chair sits beneath the window, and a potted plant is near the entrance. Above, fluorescent lights illuminate the hallway with shadows cast by columns made of stone.</t>
  </si>
  <si>
    <t>A person’s hands are typing on a silver laptop keyboard in low light. The focus is on the hands and keys, with blurred figures visible behind them.</t>
  </si>
  <si>
    <t>A young woman with blonde hair sits at a laptop, looking down at the screen. Behind her is a wall covered in photos and posters related to Grace Christian University. The lighting is dim, casting shadows across the scene.</t>
  </si>
  <si>
    <t>Three young men are sitting at a wooden table in a dimly lit room. One man is wearing a blue baseball cap and a black jacket with a white "LA" logo on it. He’s looking towards the camera with an open mouth, as if speaking. Another man wears a brown hat and a tan jacket. A third man is partially obscured by another person and appears to be listening intently. Behind them are some words written on a wall in white letters: “CENTERED,” “GRACE,” “THEOLOGY,” “MINISTRY,” “TRANSPORTATION,” and “FOCUSED.” There’s also a smartphone on the table.</t>
  </si>
  <si>
    <t>A group of students are sitting around a stone fireplace in a cozy room. One student is seated in a plaid shirt and blue jeans, holding a mug. Other students are partially visible, wearing hoodies and jackets. A small table with papers sits between the chairs near the fireplace. The room has a warm, inviting atmosphere with the fire glowing in the background.</t>
  </si>
  <si>
    <t>Three people are in an indoor setting with muted lighting. A young woman with red hair is looking slightly left and down. Next to her is a dark-haired woman wearing glasses and looking straight ahead. To the right, a young man is also looking forward, wearing a light blue shirt with a graphic on it. The background is out of focus but appears to be a wall or panel with some text visible.</t>
  </si>
  <si>
    <t>A cafeteria interior with large windows and a high-pitched ceiling. A buffet line is visible along one wall with trays and serving equipment. Several tables are arranged in front of the windows. The floor is made of dark wood, and there are hanging light fixtures above. A doorway on the right side leads to another area, partially obscured by shadow.</t>
  </si>
  <si>
    <t>A large, brightly lit cafeteria with a high arched ceiling. Several rows of tables and chairs are visible in the center of the room. To the left is a buffet-style serving area with trays of food. A large window dominates the back wall, offering a view of trees outside. Hanging light fixtures illuminate the space.</t>
  </si>
  <si>
    <t>A group of five young adults are sitting around a dark wooden table in what appears to be a cafeteria-like setting. They are casually dressed and engaged in conversation. A white tray with food is on the table, along with glasses and cans of soda. Large windows behind them offer a view of a blurred outdoor scene.</t>
  </si>
  <si>
    <t>Two young women are sitting at a table in a dimly lit space. One woman has long dreadlocks and is smiling while holding a takeout container with pizza inside. The other woman wears a baseball cap and is looking off to the side, holding a glass of liquid. A brick wall is visible in the background.</t>
  </si>
  <si>
    <t>Three young adults are sitting around a table in a dimly lit room. One is wearing a red hoodie with a logo on it, another a black and white Nike sweatshirt, and the third a gray sweater. They appear to be eating or drinking from plates and cups on the table. A window behind them shows a blurred outdoor scene.</t>
  </si>
  <si>
    <t>A young man with a dark beanie and a blue backpack walks away from the camera in an outdoor setting. He is wearing a white shirt and jeans. Behind him are trees with bare branches under a cloudy sky with a bright sun shining through. A bench sits on the grass to his left, and a building is visible in the background.</t>
  </si>
  <si>
    <t>An aerial view of a brick building with a steeply pitched brown roof, set within a campus environment. The building is surrounded by trees and other buildings in the background. A sidewalk leads up to the entrance of the building, and a circular logo is visible on the ground near the sidewalk. The sky is overcast.</t>
  </si>
  <si>
    <t>00:00:04.92</t>
  </si>
  <si>
    <t>An aerial view of a college campus at dusk. A large building with a white facade and multiple stories is centrally located, surrounded by a sizable parking lot. Several smaller buildings are scattered around the main structure. The surrounding area consists of residential houses and trees, many appearing bare due to the season. The sky is dark, suggesting evening or twilight.</t>
  </si>
  <si>
    <t>www.graceland.edu</t>
  </si>
  <si>
    <t>Two young women are walking side-by-side on a concrete path. They are both wearing jeans and black long-sleeved shirts. One is carrying a backpack. In the background, there's a grassy area with buildings and trees visible.</t>
  </si>
  <si>
    <t>A group of people are gathered in an indoor space, likely a gymnasium. A man is holding up a phone and pointing at it with both hands, while others around him raise their arms in celebration or excitement. Some individuals are wearing athletic gear, including a cheerleader uniform. The background includes a wall, a scoreboard with the number 30, and some equipment.</t>
  </si>
  <si>
    <t>Three nurses are gathered around a patient mannequin in a hospital room. The mannequin is lying on a bed and appears to be undergoing some kind of medical procedure. One nurse is positioned behind the mannequin, while the other two are beside it. A monitor displaying vital signs is visible on a nearby cart. There's an IV pole and equipment surrounding the bed.</t>
  </si>
  <si>
    <t>A woman with gray hair stands at a podium in front of a whiteboard. She is gesturing with her hands while speaking. Two students are seated at a table near the podium, one looking towards the woman and the other looking down at a laptop on the table. The room appears dark, with only the podium and whiteboard illuminated.</t>
  </si>
  <si>
    <t>A volleyball team stands on a court with spectators in the background. The players are wearing white jerseys with numbers and the word "Graceland" printed on them. One player is raising his hand as if signaling or celebrating. There's a banner that reads “HOME” above the bleachers, which are filled with people watching the game.</t>
  </si>
  <si>
    <t>A group of students are sitting in bleachers, watching an event. Some are smiling and cheering, while others appear to be clapping. The students wear a variety of casual clothing, including hoodies, jackets, jeans, and t-shirts with logos or graphics. There is a mix of ages and ethnicities within the group.</t>
  </si>
  <si>
    <t>Several young women in graduation gowns and caps are taking a selfie with a smartphone. Behind them is a large crowd of other graduates also wearing gowns and caps. The scene appears to be an outdoor graduation ceremony, with a tent-like structure overhead.</t>
  </si>
  <si>
    <t>www.greenriver.edu</t>
  </si>
  <si>
    <t>00:00:42.00</t>
  </si>
  <si>
    <t>A wide shot captures a small stream flowing through a landscaped area in front of a multi-story building. The stream is actively splashing and spraying water upwards. Lush green vegetation, including grasses and shrubs, lines both sides of the stream bed, which appears to be made of gravel and rocks. A few evergreen trees are visible on either side of the stream. Behind the stream, a modern, light-colored building with several windows is partially obscured by trees. The sky above is bright blue with scattered clouds.</t>
  </si>
  <si>
    <t>www.greensboro.edu</t>
  </si>
  <si>
    <t>An aerial view of a college campus with several brick buildings surrounded by lush green trees and lawns. A light-colored building is visible in the distance behind the main campus buildings. The sky is blue with some clouds.</t>
  </si>
  <si>
    <t>A woman with long braids sits in a wooden chair in front of a large, ornate doorway. She is wearing a white shirt and plaid pants. Behind her is a spacious room with high ceilings, featuring a beige sofa, a dark wood table with a lamp, and chandeliers. The walls are painted a light color, and there's a framed picture on the wall to the left of the doorway.</t>
  </si>
  <si>
    <t>A man in a suit stands with his hands raised, gesturing towards a group of students seated around him on chairs. Several students are playing instruments – including violins and brass instruments – while others sit with sheet music. A chalkboard is visible in the background, displaying musical notation. The room appears to be a band or orchestra practice space.</t>
  </si>
  <si>
    <t>Four young people are taking a selfie outdoors. One woman is holding a black laptop and smiling while pointing her phone at another man who is laughing. A third man is wearing glasses and a hat, and a fourth man is in the background with a backpack. The setting appears to be on a college campus or university grounds with trees visible in the background.</t>
  </si>
  <si>
    <t>A blurred close-up shot of a soccer player's legs kicking a soccer ball. The player is wearing white socks and red shoes. Several other blurry figures are visible in the background, suggesting other players on a field. The ground is covered in green grass, and there’s a hint of trees or buildings out of focus in the distance.</t>
  </si>
  <si>
    <t>Two men are engaged in a battle with oversized inflatable hammers. One man is wearing a green shirt and pink shorts, swinging his hammer at another man who is wearing a white shirt and red shorts. Both men are wearing helmets. Behind them are trees and houses.</t>
  </si>
  <si>
    <t>heh, this is a fun example on where genai gets things wrong.</t>
  </si>
  <si>
    <t>A woman with dark hair and glasses smiles brightly at another person who is looking down at her hand. The woman in the foreground wears a colorful floral shirt. Behind them is a brick path, green grass, trees, and a building with multiple windows.</t>
  </si>
  <si>
    <t>A darkened room with several students seated at computer workstations. Windows are visible in the background, and a woman wearing glasses is looking towards the camera from the right side of the frame. A pink and white striped bag hangs over her shoulder.</t>
  </si>
  <si>
    <t>A young man with red hair and freckles is smiling at the camera. He’s wearing a gray polo shirt with green lettering and a microphone clipped to his collar. Behind him is a cityscape featuring buildings, including a distinctive tower-like structure, and trees in the background.</t>
  </si>
  <si>
    <t>A classroom scene with several students seated at desks, focused on writing and using computers. One student is wearing a pink shirt and a red headband. Others are wearing various casual clothing. Desks are covered in papers and laptops. The lighting appears to be dim, and there's a blurred background suggesting a lecture hall or classroom setting.</t>
  </si>
  <si>
    <t>A man with blonde hair and a plaid shirt stands in a dimly lit room. He is gesturing with his hands towards an unseen point. Several spotlights illuminate the stage behind him, casting shadows and highlighting the scene. The background appears to be a lecture hall or auditorium.</t>
  </si>
  <si>
    <t>A mural depicting several grayscale portraits of people arranged along a wall. The figures appear to be historical figures, with one wearing a graduation cap and another in a suit. Behind the mural is a building with a dome-shaped roof, trees, and a person walking on a balcony. A hedge is visible on the right side of the image.</t>
  </si>
  <si>
    <t>A group of students are playing frisbee on a grassy lawn in front of a brick building. In the background is a cityscape with a tall, gothic-style church tower. Several trees and bushes line the edge of the lawn.</t>
  </si>
  <si>
    <t>A young man with dark hair and a smile is embracing an older man in a plaid shirt. They are both standing near a doorway with a white door and windows visible behind them. A third man, wearing a suit, stands to the side, partially obscured. The background appears to be a brick building.</t>
  </si>
  <si>
    <t>A blurred background of many graduates wearing green graduation caps with white tassels and yellow cords. Some caps have handwritten messages on them. The focus is on the backs of several heads, showing the graduation attire.</t>
  </si>
  <si>
    <t>A graduation ceremony taking place outdoors. A man in a dark robe and academic gown is presenting a diploma to a woman in a green gown with a cap. Several other graduates are standing behind them, wearing similar gowns. There's a stage with speakers and a backdrop of trees and buildings.</t>
  </si>
  <si>
    <t>A young man in a green robe stands with his head tilted upwards, looking at several flags including those of the United States and other nations. Behind him is a building with columns and windows. The sky is cloudy.</t>
  </si>
  <si>
    <t>A large white sign reads "GREENSBORO COLLEGE" with a logo and the text “Founded 1865.” The sign is positioned in front of lush green bushes and trees under a bright blue sky.</t>
  </si>
  <si>
    <t>www.gtcc.edu</t>
  </si>
  <si>
    <t>A man with short dark hair and glasses wearing a light blue shirt is pointing at a complex electrical control system panel. A younger student in a green shirt is looking at the panel intently. Behind them, there are more similar panels and equipment visible, including a motor control system. The background is slightly out of focus but appears to be an industrial classroom or lab setting.</t>
  </si>
  <si>
    <t>Two men are working on an electrical panel in a brightly lit room. One man is wearing a green shirt and glasses and is attaching probes to the panel. The other man, bald with glasses, is observing him. Behind them is a complex array of wires and equipment mounted on a blue frame. A whiteboard with some writing is visible in the background.</t>
  </si>
  <si>
    <t>A man with short hair and glasses stands facing a group of students seated at rows of desks in a large, brightly lit room. The students are wearing green shirts and appear to be listening attentively. Behind them is a complex industrial setting filled with machinery and equipment, including blue cabinets labeled "Motor Controls" and "Electricity &amp; Electronics."</t>
  </si>
  <si>
    <t>A classroom setting with about fifteen students seated around tables facing a projector screen displaying a white board with diagrams and text. A man in a green shirt is standing at the front of the room addressing the students. Several students are wearing hats. The walls are painted a light gray, and there’s equipment visible along one wall including a large metal door.</t>
  </si>
  <si>
    <t>A man in a red shirt and safety glasses is pointing at something while a young woman in a green polo shirt looks on. Behind them are stacks of white material and industrial machinery.</t>
  </si>
  <si>
    <t>A large yellow robotic arm is positioned over a stack of white boxes on a metal platform. A conveyor belt system runs in the background with a partially visible machine. The scene appears to be an industrial setting, possibly a warehouse or factory floor, with gray concrete walls and overhead lighting.</t>
  </si>
  <si>
    <t>A dark industrial space with machinery and equipment visible behind a black metal barrier. The barrier has yellow accents along its edges. A conveyor belt system is running horizontally across the frame, carrying several packages wrapped in clear plastic. Cables and wires are strung throughout the scene.</t>
  </si>
  <si>
    <t>A man wearing a hat and green shirt is sitting in a forklift operating in a large warehouse. There are other forklifts and pallets visible in the background. The floor is gray concrete.</t>
  </si>
  <si>
    <t>A man and a woman are walking towards each other in an office space. There are several posters on the wall behind them with text and images related to “Go and SEE” and “Our Mission.” A partition or desk is visible to the right, and there’s a rolling cart in the background. The lighting appears to be fluorescent.</t>
  </si>
  <si>
    <t>Two people are walking along a wall covered in posters and banners. A man with gray hair is walking beside a woman wearing a green shirt and blue jeans. The wall displays text related to "Mindset," "Go and See," "Mission," and "Evolution." There's also a banner that reads “Teamwork Integrity.” Behind them, there’s a glimpse of an office space with desks and chairs.</t>
  </si>
  <si>
    <t>A young woman with long dark hair wearing a green shirt and a white watch is operating a large electric motor mounted on a metal table. Behind her is a blurred image of a landscape.</t>
  </si>
  <si>
    <t>A young woman wearing a green shirt is examining a complex mechanical device consisting of gears and shafts. The device is mounted on a metal frame with a large motor behind it. A blurred image of a car is visible in the background, suggesting this is part of an automotive engineering demonstration or testing setup.</t>
  </si>
  <si>
    <t>www.gtu.edu</t>
  </si>
  <si>
    <t>A high-angle aerial view of a university campus with several buildings clustered together. The buildings are primarily brick and stone, with varying heights and architectural styles. Lush green trees surround the buildings, creating a dense forest setting. A road cuts through the center of the campus, with cars visible on it. There is a small parking lot area in the foreground. The sky is bright blue with some clouds.</t>
  </si>
  <si>
    <t>A gray roof with a decorative, stained-glass square finial in the center. To the right is a dark, rectangular mechanical unit and some pipes running along the edge of the roof. The background is blurred and dark, suggesting an outdoor setting.</t>
  </si>
  <si>
    <t>A brick building with a white portico entrance. Steps lead up to the entrance, flanked by bushes and lampposts. The door is blue with windows. Above the doorway is text reading "GRADUATE DEGREE HALL." Trees are visible on either side of the building.</t>
  </si>
  <si>
    <t>A multi-story building with red and blue accents stands in front of a green lawn. Trees are visible on either side of the building, and a road with cars is seen in the foreground.</t>
  </si>
  <si>
    <t>A multi-story building with red and blue accents, featuring windows and greenery on its roofline. A paved walkway extends from the bottom of the frame towards the building. Trees and a grassy area are visible in the foreground.</t>
  </si>
  <si>
    <t>A high-angle view of a campus with buildings and palm trees against a blue sky. A large, textured wall is in the foreground. There's a street with cars visible below. The buildings are multi-story and appear to be part of a university or college complex.</t>
  </si>
  <si>
    <t>00:00:07.93</t>
  </si>
  <si>
    <t>A brick building with multiple windows and decorative elements. The entrance has an arched doorway with the words "Easton Hall" above it. Green trees are visible in the background.</t>
  </si>
  <si>
    <t>A high-angle view of a stone building complex with multiple wings and towers, set against a backdrop of rolling hills and a distant town under a cloudy sky. A paved walkway leads through a grassy courtyard towards the buildings. Two people are walking on the walkway. The architecture is Gothic in style.</t>
  </si>
  <si>
    <t>A wide-angle shot of a city skyline at sunset. In the foreground are trees and buildings with flat roofs. Below them is a dense urban area filled with houses and commercial buildings. A large body of water, possibly a bay or ocean, stretches out to the horizon, reflecting the setting sun. Distant hills are visible in the background. The sky is a mix of blue and orange hues due to the sunset.</t>
  </si>
  <si>
    <t>www.gulfcoast.edu</t>
  </si>
  <si>
    <t>Two women in blue surgical gowns and head coverings are assisting each other with putting on sterile gloves. One is holding a drape over another's shoulders. Behind them is a cabinet filled with medical supplies, and a clock is visible on the wall.</t>
  </si>
  <si>
    <t>Two young women are walking through a large library. The library has tall windows with flags hanging from them. There is a man sitting at a table in the background. Both women are wearing backpacks and headphones.</t>
  </si>
  <si>
    <t>Four people are sitting at an outdoor table under a striped umbrella. One woman is pointing at something in front of her while two other women look on with smiles. A young man stands beside the table, also looking towards the group. The background shows a building and trees.</t>
  </si>
  <si>
    <t>A man in a plaid shirt and jeans stands with his hands raised, gesturing towards a seated man typing on a computer. The seated man wears a baseball cap and is looking at the screen. Behind them are multiple computers, monitors, and equipment, including what appears to be a standing desk converter. A white board with writing is visible in the background.</t>
  </si>
  <si>
    <t>Several paramedics in blue shirts are surrounding an orange and white medical stretcher. A person is lying on the stretcher with straps securing them. Yellow tape marks a perimeter around the scene. In the background, there's an ambulance and a grassy field.</t>
  </si>
  <si>
    <t>Four medical students in blue surgical gowns and head coverings are operating on a patient’s abdomen. One student is wearing a patterned head covering, another a pink one, and the third has a darker colored head covering. A woman in a white shirt stands behind them observing. Surgical instruments and equipment are visible in the background.</t>
  </si>
  <si>
    <t>A stainless steel bowl filled with bright green broccoli florets. Behind the bowl is a blurry background of a tiled wall and a person's arm reaching into view. The lighting is dim and highlights the texture of the broccoli.</t>
  </si>
  <si>
    <t>A large window fills most of the frame, showing trees and a distant body of water. Four students are seated at desks in front of the window, each with a laptop and a small desk lamp. They appear to be studying or working. The floor is covered in carpet.</t>
  </si>
  <si>
    <t>A firefighter in full gear stands near a red fire truck. He is wearing a helmet and breathing apparatus, with his arm raised as if gesturing. The background is blurred, showing parts of the truck and a cloudy sky.</t>
  </si>
  <si>
    <t>A group of students are walking along a pathway with palm trees and a body of water in the background. They are wearing university t-shirts and carrying books or tablets. Some appear to be leading a tour.</t>
  </si>
  <si>
    <t>www.gustavus.edu</t>
  </si>
  <si>
    <t>An aerial view of a college campus with a large, modern building on the left and a historic brick building in the center surrounded by trees. A road winds through the greenery towards another building in the distance. The sky is overcast.</t>
  </si>
  <si>
    <t>A large crowd of students and graduates are gathered on a grassy hill, waving and cheering. Many wear school colors (yellow and black) and some have cameras. A few trees are visible in the background under a blue sky.</t>
  </si>
  <si>
    <t>A group of hockey players are embracing and celebrating near the boards of an ice rink. They are wearing black jerseys with yellow numbers and lettering. Several spectators are visible in the background.</t>
  </si>
  <si>
    <t>A young woman in black playing a horn stands center frame, facing forward. Behind her is a large orchestra seated on chairs and benches in a grand hall with ornate columns and statues. A piano sits on the left side of the frame. The lighting is dim, casting shadows across the scene.</t>
  </si>
  <si>
    <t>A conductor in a black tuxedo with a white shirt and vest stands center stage, raising his arms enthusiastically. Behind him is a large choir singing, with many people visible in the background. An orchestra is also present, with musicians playing instruments like violins. The backdrop features illuminated trees and a dark, stylized forest scene. The overall lighting is dramatic and colorful, featuring shades of purple, blue, and green.</t>
  </si>
  <si>
    <t>A large crowd of graduates in black gowns and caps are celebrating outdoors under a bright blue sky. Many hats are flying into the air as people raise their hands in joy. In the background is a building, likely a university campus.</t>
  </si>
  <si>
    <t>A stage with a raised platform in an auditorium setting. A group of four dancers are performing on the platform, dressed in colorful outfits and belts. The audience is seated below, dimly lit. Banners or flags hang on the wall behind the stage. Overhead lighting fixtures are visible.</t>
  </si>
  <si>
    <t>Two men are standing outdoors in a field with tall grass. One man is wearing glasses and a light blue t-shirt and gray pants, pointing at a document he’s holding. The other man is wearing a hat and a plaid shirt, looking at the document as well. A white pickup truck is visible in the background.</t>
  </si>
  <si>
    <t>A woman wearing safety glasses and a gray top is working with equipment in a laboratory setting. A man in blue gloves is assisting her. Several other students are visible in the background, some at computers and others observing the experiment. There's a large piece of equipment with tubes and containers on a table, along with a centrifuge machine. The room has white walls and windows.</t>
  </si>
  <si>
    <t>A person with a backpack walks down a long hallway in a brightly lit school building. The walls are a muted yellow color and there are large windows along the sides. In the distance, there is an open area with seating and people. A staircase can be seen on the right side of the frame.</t>
  </si>
  <si>
    <t>A dancer in a tan and green outfit is mid-motion, holding a red fabric above her head. Behind her are other dancers in similar attire, blurred slightly. The background is a gradient of blue and gray.</t>
  </si>
  <si>
    <t>A group of young people are sitting on bleachers and cheering at an outdoor event. They are wearing yellow shirts with a logo on them. Some are raising their arms in excitement, while others are making fists. The sky is blue with some clouds. A banner or sign is visible in the background.</t>
  </si>
  <si>
    <t>A stage performance with six actors in elaborate costumes. A man in a red and gold jacket is center stage singing into a microphone. To his left is a woman in a yellow and orange dress. Behind them are three other actors, one wearing a white gown and another in a purple outfit. The backdrop shows a painted landscape scene with columns and arches. The lighting is predominantly pink and blue.</t>
  </si>
  <si>
    <t>Aerial view of a campus with a pond and surrounding trees in autumn colors – greens, yellows, oranges, and reds. A path winds through the landscape. There are buildings visible in the distance.</t>
  </si>
  <si>
    <t>Three young women are smiling and hugging a large white llama. The women are wearing gray sweatshirts with “DAVIS” printed on them. Behind the llama is a brown horse and a grassy field under a cloudy sky.</t>
  </si>
  <si>
    <t>A young woman with red hair sits at a table in front of a laptop. She is wearing an orange shirt and green sleeves. Behind her, another person is painting on a canvas. There are art supplies scattered around the table, including paintbrushes, palettes, and jars of paint. A sign that says "Signs for Peace" is visible on the table.</t>
  </si>
  <si>
    <t>A black man in a white and yellow football jersey runs across a green field towards a stadium with yellow seats. Other players are visible in the background. The sky is blue with some clouds.</t>
  </si>
  <si>
    <t>A woman wearing sunglasses and a straw hat stands in a field with green plants and red tomatoes. She is holding a gray plastic crate filled with what appears to be green vegetables. Behind her is a red barn and trees.</t>
  </si>
  <si>
    <t>A gym interior with rows of weightlifting equipment and people working out. Above, there's a mezzanine level with a sign that reads "MADE HERE" in gold lettering. Text is also visible on a wall below, promoting custom gear for the Golden Gusties. The lighting is somewhat dim, casting shadows across the scene.</t>
  </si>
  <si>
    <t>A group of young adults are gathered outdoors, likely at an event. Several people are raising their hands in celebration or excitement. They are wearing casual clothing including sweatshirts and jeans. One person is holding a small purse. Behind them is a backdrop of trees and a cloudy sky.</t>
  </si>
  <si>
    <t>A wooden gazebo with a peaked roof stands in a grassy field under trees. A gravel path leads towards the gazebo and a bench sits beneath it. The sky is bright and hazy, suggesting sunrise or sunset.</t>
  </si>
  <si>
    <t>www.gwu.edu</t>
  </si>
  <si>
    <t>A large arched entrance sign with the words "Founded 1821" above the word "America." The sign is dark brown and gold in color. Above the sign are architectural details resembling a crest or emblem, featuring a stylized “G” and other decorative elements. Trees and blue sky are visible in the background.</t>
  </si>
  <si>
    <t>A young woman sits on a grassy area under a large tree, using a laptop and talking on a cell phone. The letters "GW" are visible in the background. A person is seen in the distance sitting on a blanket.</t>
  </si>
  <si>
    <t>A young woman with long wavy brown hair and glasses smiles at the camera while leaning against a gray concrete pillar. She is wearing a dark blue jacket with a logo on it and a black shirt underneath. Behind her, blurred figures of students walk along a sidewalk in front of buildings. The background includes parts of brick buildings and a few people walking by.</t>
  </si>
  <si>
    <t>A large, white marble building resembling an ancient temple stands in the foreground. A set of wide steps leads up to its entrance. The building is illuminated with a warm light, casting shadows on the steps and surrounding area.  A person wearing a dark jacket and green pants is standing at the bottom of the steps, looking upwards towards the building. The sky behind the building is a deep blue color.</t>
  </si>
  <si>
    <t>Two people are sitting side-by-side on wooden benches outdoors. A woman with dark hair is seated on the left, and a man with blonde hair is seated on the right. They are both facing away from the camera. Behind them is a wooden structure with railings and supports. The background includes trees and glimpses of buildings. Blue light streaks emanate from the sides of the image.</t>
  </si>
  <si>
    <t>A woman with curly dark hair and glasses smiles while looking at a laptop screen outdoors. A man is partially visible on her left side. In the background, other people are seen sitting on benches under trees.</t>
  </si>
  <si>
    <t>A man with gray hair and wearing a blue shirt stands next to a woman on an orange staircase in a modern building. The letters "GW" are displayed prominently on the wall behind them. A blurred view of a cityscape is visible through a window in the background.</t>
  </si>
  <si>
    <t>A high-angle view of a computer lab filled with students working at desks. Each desk has a monitor, keyboard, and mouse. The walls are a light gray color. In the background, there is a large sign that reads "GW" in white letters.</t>
  </si>
  <si>
    <t>A young woman wearing a black hijab and a plaid shirt sits at a desk in a classroom setting. She is focused on a laptop with several wires connected to it. A large monitor displays a Windows screen with a calendar and other information. Behind her, there are other students seated at desks and some furniture visible in the background.</t>
  </si>
  <si>
    <t>Two men are sitting and talking. One man has a beard and is wearing a gray sweater. The other man’s head is turned away, and he is wearing a red shirt. Behind them is a large window with lights reflecting off it.</t>
  </si>
  <si>
    <t>Three young adults are sitting around a table in what appears to be an office or study area. One woman is wearing glasses and looking upwards, while another man is leaning forward with his hands on a laptop. A third man is facing them, appearing to listen intently. There's a plant visible in the background.</t>
  </si>
  <si>
    <t>A volleyball coach with dark hair and wearing a white jacket is pointing towards the net. Several female student-athletes in athletic wear are visible behind her, along with a tablet and a red line marking the net boundary. The background shows a gymnasium setting with bleachers and other people.</t>
  </si>
  <si>
    <t>A close-up shot of a chiip fabrication. Text reading "The George Washington" is overlaid on the image in white letters. The background is dark, and the lighting has an orange hue.</t>
  </si>
  <si>
    <t>Advertisement, "Research, Laboratory"</t>
  </si>
  <si>
    <t>A close-up shot of a dark blue jacket with the initials "GW" embroidered in gold on the left sleeve. A person's brown hair is partially visible above the jacket. In the background, blurred colors suggest a banner or flag.</t>
  </si>
  <si>
    <t>A young woman wearing a blue graduation cap stands with her profile turned slightly towards the right. She has dark hair and is smiling gently. Behind her are pillars and greenery suggesting an outdoor setting, possibly on a college campus.</t>
  </si>
  <si>
    <t>www.hagerstowncc.edu</t>
  </si>
  <si>
    <t>Four young adults are standing outdoors in front of a brick building. Three are facing forward and engaged in conversation, while one is slightly turned away. They all have backpacks on their backs. The woman on the left has long dark hair and is wearing a pink backpack and a purple shirt. A Black man stands centrally with a gray t-shirt and black pants, carrying a black backpack. A young white man to his right wears glasses and a gray t-shirt, with a blue backpack. A blonde woman on the right is wearing a green sweater and has a grey backpack. Behind them are bushes and trees, and a building with windows and a brick facade is visible in the background.</t>
  </si>
  <si>
    <t>"University environment, Campus aesthetics", Student life, Social responsibility</t>
  </si>
  <si>
    <t>Three young adults are sitting on a grassy lawn outdoors. A woman wearing a hijab and a denim jacket is looking at a notebook and pen. Beside her sits a man with dark hair and a red sweatshirt, using a laptop. Across from them is a woman with long brown hair wearing a flannel shirt and a patterned backpack, also using a laptop. Behind the group is a building with large windows and a walkway leading up to it. A tree stands on the left side of the frame, and there are streetlights visible in the background.</t>
  </si>
  <si>
    <t>"University environment, Campus aesthetics", "Academics, Studying, Groupwork", Social responsibility</t>
  </si>
  <si>
    <t>A group of students are walking across a paved walkway towards a building in the background. Several students are wearing backpacks and casual clothing, including t-shirts and caps. The buildings have large windows with a grid pattern. There is greenery visible on either side of the walkway, including bushes and trees. A blurred figure is walking to the left of the main subject.</t>
  </si>
  <si>
    <t>A young man with dark hair and wearing a gray t-shirt and jeans is seated at a grand piano in a large, brightly lit hallway. He’s facing away from the camera, playing the keys. The piano is black and has a polished finish. Behind him are glass windows showing an outdoor courtyard area with greenery. A white pillar is visible on the right side of the frame. The floor is reflective, mirroring the hallway and the piano. The background includes other architectural elements suggesting a university building.</t>
  </si>
  <si>
    <t>A woman wearing a purple uniform and a face mask is listening to a patient simulator with a stethoscope. A man in a green scrub top and a face mask is applying pressure to the patient’s chest with his hand. The patient simulator lies on a hospital bed covered with a white sheet. Behind them is a wall with medical equipment, including a blood pressure monitor and an IV stand. A small poster with red hearts is visible on the wall.</t>
  </si>
  <si>
    <t>A young man with short dark hair and wearing a black long-sleeved shirt and jeans is walking down a paved walkway. He’s carrying a backpack over one shoulder and has his hand in his pocket. Behind him, another person is walking away from the camera on the left side of the frame. To the right, there's a sign that reads “Career Programs Building.” Trees with green leaves line both sides of the walkway, and bushes are visible along the edges. A building with brick walls and windows is partially seen in the background on the left. The sky is bright blue with some clouds.</t>
  </si>
  <si>
    <t>A person wearing a blue welding jumpsuit and a face shield is actively welding at a metal table. The weld is bright yellow-white. Behind the welder are several black garment racks filled with dark clothing, likely leather jackets or similar items. A large industrial exhaust pipe runs along the ceiling. To the left of the welder is a small workbench with tools on it. The background appears to be a dimly lit workshop space with metal walls and shelving.</t>
  </si>
  <si>
    <t>A woman with dark brown hair and wearing a black blazer over a lace top is smiling directly at the camera. She has light skin and dark eyes. Behind her are three men in black t-shirts, standing near a gray pillar with a chalkboard section. The background includes a large, metallic wall with a reflective surface and a dark ceiling with visible pipes. A blurred portion of the room extends into the darkness beyond the immediate foreground.</t>
  </si>
  <si>
    <t>A man wearing a blue jumpsuit with a logo on the chest and a black welding helmet is standing in a dark workshop. The walls are concrete, and there are several black welding blankets hanging from racks along the wall. A metal table sits to the left of the man, and a shelf with more blankets is visible above it. There’s also a metal support beam running across the top of the frame.</t>
  </si>
  <si>
    <t>A young man wearing a green scrub top and black mask is leaning over a patient mannequin in a hospital room. The mannequin has its head thrown back with an open mouth and appears to be experiencing distress. He is holding a stethoscope and looking at the mannequin. A sign on the wall reads "FALL RISK - Please keep body in position." Behind the mannequin are medical equipment including a blood pressure monitor, IV pump, and electrical outlets. The room is brightly lit with a dark background.</t>
  </si>
  <si>
    <t>A young woman with blonde hair and fair skin is smiling at the camera. She’s wearing an orange sweater and a white cardigan over it. A silver necklace is visible around her neck. Her face is in focus, while the background is slightly blurred. Behind her are trees, a building, cars parked on a street, and green grass with lampposts. The image appears to be taken outdoors under a tree canopy.</t>
  </si>
  <si>
    <t>A young Black woman with dark hair and smiling warmly is the primary focus. She wears a pink hijab and a denim jacket over a light-colored shirt. Behind her is a blurred outdoor scene featuring green grass, trees, and a portion of a building with a beige facade and a covered walkway. The background is softly out of focus, emphasizing the woman’s face.</t>
  </si>
  <si>
    <t>A young Black woman with curly hair styled in a high bun is smiling at the camera. She’s wearing a striped gray and white shirt and has a blue bag slung over her shoulder. Behind her, there's a blurred background of green trees and grass under a bright sky. Her earrings are small silver hoops.</t>
  </si>
  <si>
    <t>A young woman with dark hair and blonde highlights styled in braids stands smiling at the camera. She is wearing a black top with an orange button-down overlay and a brown shoulder bag. Behind her are stone steps leading up to a building, flanked by metal railings and greenery including trees and bushes. The background is slightly blurred, suggesting depth of field.</t>
  </si>
  <si>
    <t>A young Black man with short, curly hair and a slight smile is looking directly at the camera. He’s wearing a white t-shirt and has a gray backpack slung over his left shoulder. Behind him is a brick building with windows and some greenery, including trees and grass. A cityscape can be seen in the background, partially obscured by foliage. The lighting appears to be natural daylight.</t>
  </si>
  <si>
    <t>A young woman with light skin and blonde hair pulled back in a messy bun is sitting on a wooden bench. She’s wearing a dark green sweater and has a silver necklace with a beaded pendant around her neck. A gray backpack is slung over her right shoulder. She's smiling slightly at the camera, and her eyes are looking directly at the viewer. Behind her is a brick building with windows and a portion of a walkway visible in the blurred background. The lighting appears to be natural daylight.</t>
  </si>
  <si>
    <t>www.hanover.edu</t>
  </si>
  <si>
    <t>A tall, white steeple building rises from a dense fog bank. Trees and foliage are visible through the mist at the base of the building. The sky is light blue with a bright sun shining through the clouds above.</t>
  </si>
  <si>
    <t>A young woman sits on a checkered blanket in a grassy area of a college campus. She is wearing a red shirt and a white baseball cap with the word "Lafayette" on it. She has her legs crossed and is writing in a notebook with a pen. Behind her is a large brick building, likely part of the university. Several other people are visible walking around in the background.</t>
  </si>
  <si>
    <t>A baseball game in progress with players running and a ball in flight. A red-shirted player is sliding into a base while another player is attempting to catch the ball. There are spectators seated behind a fence, and a sign reading "COLLEGE" is visible on the fence. The field has a dirt surface and a backdrop of trees and sky.</t>
  </si>
  <si>
    <t>Three red tulips with pink tips are in focus against a blurred background of greenery and brick buildings. In the distance, there are people walking around on a campus lawn. The buildings appear to be part of a higher education institution.</t>
  </si>
  <si>
    <t>A volleyball game in progress on a sandy court. A man is spiking the ball towards a net against four women. Behind them are buildings and trees under a bright blue sky.</t>
  </si>
  <si>
    <t>A young man wearing a blue shirt and black backpack is riding a scooter down a paved path in front of a large building with columns. The path is lined with green grass and trees are visible in the background under a bright, clear sky. A few cars are parked along the side of the road near the building.</t>
  </si>
  <si>
    <t>A large brick building with multiple stories and windows sits in front of a grassy quadrangle. A tree is centered in the foreground. Students are walking on pathways around the building. The sky is blue, and trees line the background.</t>
  </si>
  <si>
    <t>A group of young adults are sitting at several picnic tables outdoors on a sunny day. Some are gesturing with their hands while others appear to be listening intently. There are backpacks and water bottles scattered around the tables. In the background, there is a building and trees.</t>
  </si>
  <si>
    <t>Two people are relaxing in hammocks hanging from trees. One hammock is green and occupied by a person lying down. The other hammock is red and has a person sitting up with a drink. A backpack and shoes are on the grass near the red hammock. Trees and a building are visible in the background.</t>
  </si>
  <si>
    <t>A young man wearing a red shirt and blue shorts is standing on a skateboard in front of a large building with white columns. The scene takes place outdoors on a paved path lined with trees and bushes. A bright, sunny sky fills the background.</t>
  </si>
  <si>
    <t>An aerial view of a college campus at dusk. The buildings are primarily red brick with green roofs and white domes. Trees surround the buildings, and a body of water is visible in the distance. A full moon is present in the sky above the campus. The sky transitions from purple to blue.</t>
  </si>
  <si>
    <t>A nighttime aerial view of a college campus at dusk. Several brick buildings are illuminated with warm light, surrounded by green lawns and trees. Parking lots are visible in the foreground, also lit with lights. In the distance, there's a hazy landscape dotted with more distant lights.</t>
  </si>
  <si>
    <t>www.hastings.edu</t>
  </si>
  <si>
    <t>A brick archway with the words "Hastings College 1882" inscribed on it. Several flags are flying above the archway, including a Danish flag and an Italian flag. Trees are visible in the background under a blue sky.</t>
  </si>
  <si>
    <t>A glassblowing studio with three people observing a man shaping molten glass in a furnace. A woman with blonde hair pulled back is on the left, wearing a red shirt. A man in glasses and a gray shirt stands next to her. Another man in a white t-shirt and baseball cap is standing further to the right. The background shows industrial equipment and a chalkboard wall.</t>
  </si>
  <si>
    <t>A wide shot of a college campus path lined with trees and buildings. The path is made of concrete and bordered by grass. There are several trees in bloom with pink flowers along the side of the path. A brick building with windows is visible on the left, and a flag pole with a university banner stands tall in the center. Several people are walking or standing near the trees.</t>
  </si>
  <si>
    <t>A baseball player in white uniform with number 18 running towards home plate while catching a ball. A catcher wearing a similar uniform is standing behind home plate. In the background are trees, a fence, and buildings.</t>
  </si>
  <si>
    <t>A black metal bridge spans a small stream surrounded by rocks and greenery. Trees with autumn foliage line the banks on either side. The sky is bright with sunlight filtering through the trees.</t>
  </si>
  <si>
    <t>A volleyball game in progress on a sandy court. Several young people are playing, with one person spiking the ball towards the net. A crowd of spectators is gathered around the court, watching the game. Behind the court is a building and a basketball hoop. The sky is blue with some clouds.</t>
  </si>
  <si>
    <t>www.haverford.edu</t>
  </si>
  <si>
    <t>A high-angle aerial view of a college campus with two distinct buildings. A smaller, Gothic-style building is on the left, and a larger, multi-story brick building is on the right. Both are surrounded by lush green lawns and trees. Two pathways, one white and one red, lead towards each building. The sky is a dusky orange color suggesting either sunrise or sunset.</t>
  </si>
  <si>
    <t>A classroom scene with students seated at desks and a teacher at a table reviewing papers. Sunlight streams in from a window illuminating parts of the room. There are backpacks on the floor and a small stool near a bookshelf.</t>
  </si>
  <si>
    <t>A white board with handwritten equations and calculations related to thermodynamics. The equations involve derivatives, constants (3, 6, 2), and variables (S, t). There is a formula for calculating work (W) as an integral involving density (ρ), specific heat (S), temperature (t), and a constant term (0.3).</t>
  </si>
  <si>
    <t>A woman in a green shirt stands at a projector table, gesturing towards a slide displaying an image of plants and text about sorghum. A man sits at a desk in the background. The room is brightly lit with natural light coming from windows to the right. There's a whiteboard on the left wall.</t>
  </si>
  <si>
    <t>A group of students are jumping and raising their arms in celebration outdoors. They are wearing athletic clothing with the “H” logo on shirts. Behind them is a stone building with a dark roof. Trees are visible in the background.</t>
  </si>
  <si>
    <t>A group of young people are running across a brick path in front of a college building. They are wearing red t-shirts with “HAVERFORD COLLEGE” printed on them and various other colors. Some students are smiling and cheering, while others are focused on running. The background includes trees and the architecture of the university campus.</t>
  </si>
  <si>
    <t>A young woman with short black hair and glasses wearing a gray sweater and a blue backpack is taking a picture of several potted plants on a table. Behind her, a man in a green shirt is also present. The scene appears to be outdoors at an educational institution, with windows visible in the background.</t>
  </si>
  <si>
    <t>A woman with dark hair and glasses wearing a gray sweater and blue backpack is examining plants in pots displayed on a table outdoors. A man in a green shirt stands behind her. There are other potted plants visible in the background, and a window with white trim is seen to the left.</t>
  </si>
  <si>
    <t>A young Black woman with glasses smiles and holds a small potted plant in front of her. She is wearing an orange shirt, a scarf around her neck, and blue jeans. Behind her are several other people standing on a covered porch looking at plants displayed on tables. In the background, there's a grassy area with students walking by under trees.</t>
  </si>
  <si>
    <t>A grassy path leads through a campus landscape with trees and buildings in the background. Three young men are walking along the path. A building with a distinctive peaked roof is visible on the left side of the frame, surrounded by greenery. Other people can be seen further back near a bench.</t>
  </si>
  <si>
    <t>A long hallway with tiled walls and fluorescent lighting. A group of students and adults are walking towards an exit sign at the end of the hall. There are bulletin boards on the left wall displaying posters and notices. Some students are wearing masks. The scene is dimly lit, creating a somewhat muted atmosphere.</t>
  </si>
  <si>
    <t>A young woman stands in front of a large poster titled "Searching for the Striated Gene." The poster is displayed on a white wall and includes graphs, images of plants, and text about research findings. She wears a light brown shirt and glasses. A handrail is visible to the right of the image.</t>
  </si>
  <si>
    <t>A high-angle view of a school science fair with numerous students and adults milling around display booths. The booths are lined up in a grid pattern, each displaying posters and projects. Several international flags hang on the walls. A red carpet runs through the center of the room. People are clustered around the displays, examining them closely.</t>
  </si>
  <si>
    <t>A young woman stands with her back to the camera, presenting a laptop displaying a complex scientific graph to a small group of people gathered behind her. Several posters related to biology and cell structure are visible on the wall behind her, including one with text about "acid kills cells by damaging the peptidoglycan layer of the cell wall." The room is dimly lit.</t>
  </si>
  <si>
    <t>A high-angle view of autumn leaves and branches against a bright blue sky with sunlight shining through. The leaves are various shades of red, orange, and yellow. There is a strong lens flare effect from the sun.</t>
  </si>
  <si>
    <t>A student wearing a mask walks along a paved path in front of a stone building. Several other students are walking in the background on a red brick pathway. Autumn leaves are visible in the trees lining the path, and a large building with multiple stories is seen further down the path. A blue trash can is located near the building.</t>
  </si>
  <si>
    <t>A large tree with vibrant red leaves stands in front of a gray stone building. The building has arched windows and a central entrance. Green trees are scattered around the base of the building, and a pathway leads from the foreground to the building. The sky is blue with some clouds.</t>
  </si>
  <si>
    <t>A wide shot of a campus green with several large trees in autumn colors – reds and yellows – dominating the scene. A baseball backstop is visible on the left side of the frame. In the center, there's a bench beneath one of the trees. The ground is covered in fallen leaves. A paved road runs along the right edge of the image, with streetlights lining it.</t>
  </si>
  <si>
    <t>A blurred street scene showing several people crossing a road. Some are walking casually, while others appear to be running. The individuals are wearing various casual clothing and shoes. Buildings and trees are visible in the background.</t>
  </si>
  <si>
    <t>Three young women are walking side-by-side down a city street. They are wearing casual clothing: white t-shirts, shorts, and jeans. One woman has a blue headband. Each is carrying a small sign or badge that reads "Visit." A car is visible in the background.</t>
  </si>
  <si>
    <t>A group of young people, mostly students, are standing on a sidewalk in front of a building with a large mural depicting figures and scenes. They are looking at their phones. Several people are holding water bottles or cups. The street has a traffic light. In the background, there are tall buildings and some construction.</t>
  </si>
  <si>
    <t>Three young women are posing for a selfie in front of an old brick building. One woman is holding up a phone and smiling at the camera. The other two women are standing beside her, one wearing a baseball cap and holding a coffee cup, and the other with glasses and a floral shirt. A man is visible in the background walking down the street. There are red bollards lining the sidewalk and trees overhead.</t>
  </si>
  <si>
    <t>A doorway reveals a tissue culture room with equipment and a person working at a table. A sign above the door reads "S317 TISSUE CULTURE ROOM." There's a red bucket on a table, and a poster about biohazard precautions is visible on the wall to the left of the doorway.</t>
  </si>
  <si>
    <t>A woman wearing blue gloves is working at a lab bench inside a clear enclosure. She’s using pipettes and appears to be handling small vials of red liquid. A biohazard sign is visible on the wall behind her, and there are various pieces of laboratory equipment surrounding her. The room is brightly lit with fluorescent lights.</t>
  </si>
  <si>
    <t>A young woman with brown hair is looking through a microscope in a dimly lit room. She’s wearing a black sweatshirt and appears focused on what she's observing. Behind her is a metal shelving unit holding various tools and equipment, and a dark monitor.</t>
  </si>
  <si>
    <t>A glass bottle containing a dark liquid sits on a metal stand inside a laboratory setting. The bottle is wrapped in aluminum foil and has a green label. Behind the bottle are lab equipment including stools and a large, complex machine. The background is blurred and dimly lit.</t>
  </si>
  <si>
    <t>Two women in white lab coats and blue gloves are looking at a clear incubator. One woman is holding a small instrument, possibly a pipette, and appears to be examining something inside the incubator. The background shows laboratory equipment and walls.</t>
  </si>
  <si>
    <t>Two scientists in white lab coats are working at a lab bench filled with equipment and supplies. Shelves above hold boxes and containers. A large fume hood is visible on the right side of the image, and there's a chair with a tray in front of it. The room has large windows and bright lighting.</t>
  </si>
  <si>
    <t>A person’s hand is adjusting a black roller skate wheel attached to a wooden platform. A wrench is being used to tighten the wheel. In the background, there are shelves with various objects and a blurred view of another room.</t>
  </si>
  <si>
    <t>A person with light-colored hands is using a craft knife to cut a dark green piece of material on a clear plastic cutting mat. A gray sweater covers their torso. In the background, there's a printer and other items on a wooden table.</t>
  </si>
  <si>
    <t>Two women are working at a table covered with white fabric and a yellow sewing machine. A student is sitting in the background. There’s a window visible in the background and some shelves with items on them.</t>
  </si>
  <si>
    <t>A white wall with handwritten text reading "Earrings" at the top. Several small, wooden magnetic objects are attached to the wall: two square tiles labeled “Bi,” a molecule diagram representing glycerol, and two individual letter magnets spelling out “H.”</t>
  </si>
  <si>
    <t>A basketball rack filled with several basketballs sits in the foreground. A person’s hand is reaching towards one of the balls on the rack. The background shows a dark hallway with a doorway and some indistinct shapes, suggesting another room or area within a gymnasium.</t>
  </si>
  <si>
    <t>A gymnasium with a wooden floor and black lines marking fencing areas. Several people are engaged in fencing practice, wearing white uniforms and masks. One person is lunging forward with a foil, while others stand ready. There's a wall behind them painted red with some windows and a small shelf. The lighting appears to be from overhead fluorescent lights.</t>
  </si>
  <si>
    <t>Four young women are running on a track in an indoor athletic facility. They wear different colored workout clothes: black and blue tops with shorts, and light blue tops with shorts. The background includes industrial-looking walls, pipes, and equipment.</t>
  </si>
  <si>
    <t>A basketball court in an indoor gymnasium with wooden floors. A man is dribbling a basketball while moving towards the camera. Several other people are present on the court, some playing and others standing around. There are banners and posters hanging on the walls, including one that says "Haverford College." The lighting appears to be from overhead fixtures.</t>
  </si>
  <si>
    <t>A large group of people are seated and standing in a room with windows. Many are sitting on chairs or the floor, facing a small group of people standing near a table. The room has beige walls, several windows, and some artwork on the walls. It appears to be an indoor event or gathering.</t>
  </si>
  <si>
    <t>A young woman with dark hair and brown eyes is singing into a microphone, her mouth open wide. She wears a floral-patterned jacket over a black top. Around her are several other women, some listening intently, others holding microphones or standing near the stage. The background features large windows and a pale yellow wall.</t>
  </si>
  <si>
    <t>A young man with dark hair and wearing a white t-shirt with a logo is singing into a microphone. He is standing in front of a wall with a doorway visible behind it. Several other students are partially visible in the background, also wearing white shirts. The scene appears to be taking place inside a building, possibly a college campus.</t>
  </si>
  <si>
    <t>A young woman with brown hair and freckles is singing into a microphone on stage. She's wearing a light blue shirt. A man in a pink shirt is visible in the background. There are windows behind her, and a wall with a vent. The lighting is dim.</t>
  </si>
  <si>
    <t>A group of young people are gathered outdoors in front of windows, listening to a singer performing on a stage. The singer is standing at a microphone with a guitar, and several other students are seated behind her. A large crowd of students is seated in rows facing the stage. In the foreground, a person is holding up a camera to take a picture.</t>
  </si>
  <si>
    <t>A man wearing glasses sits at a large wooden table in a dimly lit room. He is reading a book. Behind him are tall bookshelves filled with books and a ladder. A small decorative object sits on the table next to him, and a window with blinds is visible in the background.</t>
  </si>
  <si>
    <t>A person wearing glasses and a dark uniform is adjusting a large telescope in a dimly lit room. The telescope is black with silver accents. Behind the person are red walls and what appears to be a control panel or console. A small light source is visible on a table near the person's feet.</t>
  </si>
  <si>
    <t>An observatory building with a large dome stands in front of a dark green forest under a dusky sky. A bright sun is visible behind the trees on the right side of the frame. A metal staircase leads up to the entrance of the observatory. The ground in front of the observatory is covered in grass.</t>
  </si>
  <si>
    <t>www.helms.edu</t>
  </si>
  <si>
    <t>A chef in white gloves is holding a spatula over a pan filled with flames on a commercial stove. Two other pans are visible on the counter behind the chef. The background is dark and shows stainless steel appliances.</t>
  </si>
  <si>
    <t>A chef in white with a blue apron and mask is demonstrating something to a group of students wearing similar uniforms and masks. The setting appears to be a professional kitchen within a higher education institution.</t>
  </si>
  <si>
    <t>Several chefs in white coats and black pants are working at a stainless steel table. They are cutting up roasted chicken pieces onto a large baking sheet. The chicken is browned and appears to be seasoned. There are gloves on some hands, and a few white cloths are placed around the tray.</t>
  </si>
  <si>
    <t>A Black man with dreadlocks and a beard wearing a white chef's coat is working at a stainless steel sink in a kitchen. He’s looking down at his hands. A woman in a white uniform is partially visible on the left side of the frame, looking towards him. The background is dark and shows more stainless steel equipment.</t>
  </si>
  <si>
    <t>A man in a blue polo shirt and glasses is demonstrating a device with a red liquid to two other men. One man wears safety goggles and a dark hat, while the other wears gloves. The background shows a workshop or laboratory setting with machinery and equipment.</t>
  </si>
  <si>
    <t>Two hands are working on a complex electronic device. One hand wears blue gloves and is holding a red sphere-like object. The other hand gestures towards the device, which includes wires, circuit boards, and various components. A wooden table serves as the workspace, with shadows suggesting a dimly lit environment.</t>
  </si>
  <si>
    <t>A brightly lit commercial kitchen with several chefs in white uniforms laughing and gesturing while working. One chef is holding a piece of dark-colored food. There are stainless steel appliances and racks filled with cooking utensils visible in the background. Several other chefs are partially visible, wearing black caps.</t>
  </si>
  <si>
    <t>Three chefs in white uniforms are gathered around a table in a brightly lit kitchen. One woman is demonstrating how to cut a piece of food with a knife, while two men observe her. They all wear chef hats and masks. The background shows stainless steel equipment and countertops.</t>
  </si>
  <si>
    <t>A man with short hair and wearing glasses is smiling and receiving something from someone's hand. He’s wearing a light blue polo shirt. Behind him are stairs and a wall with a reddish-brown color.</t>
  </si>
  <si>
    <t>A stainless steel kitchen counter with several students in white chef uniforms and masks working on food preparation. Some are holding pans, others are using knives and utensils, and one is adjusting a pastry. There's equipment visible in the background, including a large oven and a window overlooking a hallway.</t>
  </si>
  <si>
    <t>A woman in a blue uniform stands at a whiteboard with an electrocardiogram (ECG) tracing drawn on it. Three other people wearing similar blue uniforms are seated at tables facing her, looking towards the board. A computer screen displays the word "Tracings" and a graphic of a tree. The room appears to be a classroom or lecture hall.</t>
  </si>
  <si>
    <t>Two men are standing on a rooftop next to a large air conditioning unit. Both men are wearing safety glasses and blue shirts with gloves on their hands. A building is visible in the background.</t>
  </si>
  <si>
    <t>Two chefs, one with blonde hair and one with dark dreadlocks, are standing in a brightly lit kitchen. Both are wearing white chef uniforms with an American flag emblem on their sleeves. They are looking at each other intently while one gestures with his hand towards a cooking station with pots and pans. The background shows stainless steel appliances and countertops of a professional culinary school environment.</t>
  </si>
  <si>
    <t>A man wearing gloves and a hat is working on a complex mechanical system inside a dark enclosure. Wires, pipes, and machinery are visible. A yellow pipe is located on the left side of the image.</t>
  </si>
  <si>
    <t>Two men are in a dimly lit room. One man, older and with a shaved head, is seated and appears to be listening intently. The other man, younger, is wearing glasses and a baseball cap that reads "CURRENT" and has an embroidered logo for Helms College on his shirt. He's holding a small yellow toy. A table in front of them holds various items, including what looks like a coffee cup and some tools.</t>
  </si>
  <si>
    <t>Two healthcare professionals are attending to a woman lying in a hospital bed. One is kneeling beside her, applying pressure to her abdomen with their hands while wearing black gloves. The other stands behind her, also wearing blue scrubs and blue gloves, assisting or observing. A medical device is mounted on the wall behind them.</t>
  </si>
  <si>
    <t>Four chefs in white uniforms are walking down a hallway. The walls are beige and there is a red fire alarm on the right side of the frame. A door with a blue sign is visible in the background.</t>
  </si>
  <si>
    <t>www.heritagebiblecollege.edu</t>
  </si>
  <si>
    <t>00:00:28.96</t>
  </si>
  <si>
    <t>Four young women in black graduation gowns and mortarboards are smiling broadly at the camera. They each hold up a rolled-up diploma. Behind them is a backdrop with a white banner and a cluster of red, blue, and white balloons tied to a stand. In the background, there’s part of a bleacher seat area and some windows.</t>
  </si>
  <si>
    <t>www.highlands.edu</t>
  </si>
  <si>
    <t>An aerial view of a college campus with brick and white buildings. Students are walking along a paved path lined with trees in autumn colors (yellow, orange, red). A sign reading "GHC" is visible on a pole. The sky is overcast.</t>
  </si>
  <si>
    <t>A graduation ceremony with rows of graduates in black gowns and purple mortarboards walking across a stage. A woman in the center is smiling and holding a diploma. People are applauding and cheering from the sides. The lighting is dim, and there's motion blur suggesting movement.</t>
  </si>
  <si>
    <t>A classroom scene with several students seated at computers. A woman stands near the front, gesturing and speaking. Students are wearing various casual clothing items. Some have drinks on their desks. The room appears to be brightly lit by overhead lights.</t>
  </si>
  <si>
    <t>A high-angle view of a baseball field with bright green grass and red bases. There are several players on the field, some in action and others standing near the dugouts. The dugouts are brick buildings with white roofs. Behind the field is a wooded area with tall trees. A scoreboard is visible in the distance.</t>
  </si>
  <si>
    <t>A young woman with blonde hair and fair skin stands on a sidewalk in front of a large green campus. She is wearing a gray tank top and carrying a pink backpack and a red sweatshirt over her shoulder. Several other students are walking in the background, and there's a building with multiple stories visible behind her. A flag pole with a university emblem is also present.</t>
  </si>
  <si>
    <t>A blue banner with the letters "GHC" in gold lettering is attached to a metal pole. The banner reads “Georgia Highlands College – University System of Georgia” and has the text “Providing Access Since 1920”. Behind the banner are green trees, a cloudy sky, and part of a building.</t>
  </si>
  <si>
    <t>A brick-paved courtyard with a circular fountain in the foreground. The fountain is actively spraying water. Several benches are situated around the perimeter. Trees and string lights line the edges of the courtyard, illuminating the scene. People are sitting on benches and walking along the pathway. A building with windows is visible in the background.</t>
  </si>
  <si>
    <t>A man with a beard and glasses wearing a plaid shirt sits at a desk in front of an Apple computer. He is writing with a yellow pencil on a piece of paper. Behind him are two other students also working at computers. The room appears to be a classroom or lab, with white walls and a red fire alarm sticker visible.</t>
  </si>
  <si>
    <t>A white pillar with the letters "GHC" in capital letters is prominently featured. Below it are green bushes and a concrete walkway. In the background, there's a portion of a building with a gray roof and some trees. The overall scene appears to be an outdoor shot taken from a high angle.</t>
  </si>
  <si>
    <t>A large, two-story brick building with multiple windows and a central entrance. The entrance features columns and an arched doorway with lettering that reads "AMESMADISON HERITAGE HALL." Several students are sitting or standing on the steps in front of the building. A small green bush is visible to the right of the building.</t>
  </si>
  <si>
    <t>A young woman with brown hair sits at a desk in front of an Apple computer displaying a white screen. She is wearing a gray sweatshirt and appears to be writing on a piece of paper. Behind her, another student is visible at a similar desk with a monitor showing a blue screen. Cables and a mouse are scattered across the desk. The background is blurred but suggests a classroom setting.</t>
  </si>
  <si>
    <t>A group of people are working in an outdoor quarry area filled with large chunks and rubble of light-colored stone. Several individuals are kneeling and using tools like hammers and chisels to break apart and shape the rock. A man standing is observing the work, holding a tool. There's a person lying on the ground near some rocks. The background consists of more exposed quarry walls and piles of similar stone.</t>
  </si>
  <si>
    <t>A college building with a covered entranceway. Two people are walking down a concrete walkway towards the entrance. The sky is cloudy and blue. There's a sign on a stone wall in the foreground that reads "College Building."</t>
  </si>
  <si>
    <t>www.highline.edu</t>
  </si>
  <si>
    <t>A circular driveway leads into a college campus with buildings in the background. A sign reading "HIGHLINE COLLEGE" is centered in the circle. Several cars are parked along the edges of the driveway and in surrounding parking areas. Trees and greenery surround the campus, and a body of water (likely a bay or ocean) can be seen in the distance under a blue sky with some clouds. Streetlights line the driveway.</t>
  </si>
  <si>
    <t>A grassy area with large boulders and smaller shrubs in the foreground. A student is sitting on one of the larger rocks. In the background is a modern building with many windows, set against a blue sky with some autumn colored trees. Several people are visible walking around the building.</t>
  </si>
  <si>
    <t>Two young women are embracing outdoors near a building. One has dark hair and is wearing a blue jacket and backpack. The other has long black hair and is wearing a plaid shirt and pink backpack. A person in a yellow raincoat is visible in the background, and greenery surrounds them.</t>
  </si>
  <si>
    <t>A building with “Highline Student Union” lettering above the entrance. Large windows are visible and people are entering and exiting. There are chairs outside on a patio area. A man in uniform is standing near the entrance. Trees and foliage are present to the right of the building.</t>
  </si>
  <si>
    <t>A man with dark hair and glasses sits at a table in front of computers in an office setting. He is wearing a blue jacket with white stripes. Behind him are several desks with computer monitors and rolling chairs. The background appears to be a modern, brightly lit university space.</t>
  </si>
  <si>
    <t>A young woman with dark hair and earrings sits at a table in front of a large window. She is smiling and looking down at several orange spheres suspended from above. The background shows a classroom setting with desks, chairs, and other students.</t>
  </si>
  <si>
    <t>Two men are seated at computers in a classroom setting. One man is looking over the shoulder of another, who is working on a computer screen. Several other people are visible in the background using computers. The room appears to be brightly lit and contains multiple workstations.</t>
  </si>
  <si>
    <t>A young man with dark hair and a beard wearing oversized blue safety glasses and a gold chain is peering intently at something in front of him in what appears to be a laboratory setting. He's wearing a white t-shirt, and there are lab equipment and other students visible in the background.</t>
  </si>
  <si>
    <t>Two female healthcare workers in blue and yellow protective gear are giving each other a high five while standing next to a patient in bed. Another healthcare worker is visible in the background wearing a mask. The room appears to be a hospital or medical facility with IV drips and equipment visible.</t>
  </si>
  <si>
    <t>A group of students and a teacher are gathered in a classroom setting. The students are wearing masks and blue gloves while examining a small, metallic object on a table. One student is pointing at it, another is looking down at it, and a third is leaning over to observe. A teacher stands beside them, also wearing a mask and gloves. In the background, there's a whiteboard with text and some decorations, as well as other lab equipment.</t>
  </si>
  <si>
    <t>Two students are working together at a table in a classroom. One student is looking down at a circuit board with wires and small components, while another student is observing and appears to be assisting. The room has a pink wall and a window with blinds.</t>
  </si>
  <si>
    <t>Two students are shown wearing goggles; one has clear glasses and the other has blue-tinted goggles. They are both looking towards the right side of the frame with a slight focus on something out of view. A pink patterned wall is visible in the background.</t>
  </si>
  <si>
    <t>A man in a blue plaid shirt is holding a gray metal pole with a brown handle. A woman wearing a gray sweater is partially visible behind him. The background shows a blurred view of a screen displaying video content.</t>
  </si>
  <si>
    <t>A classroom scene with three students seated at a table. One student wearing a red hoodie is looking down at papers. Another student in a plaid shirt is writing with a pen. A third student is leaning back with a laptop open. The background is a solid yellow wall.</t>
  </si>
  <si>
    <t>A young woman with glasses sits at a table near a window, looking down and writing in a notebook. She is wearing a white cardigan over a striped shirt. A coffee cup and some papers are on the table. Outside the window, there's a green landscape and a building.</t>
  </si>
  <si>
    <t>Two young Asian women are sitting at a computer in a classroom setting. One is looking down and appears to be yawning, while the other is speaking into the microphone. Behind them are computers, posters, and a bulletin board with various notices. The overall lighting is dim.</t>
  </si>
  <si>
    <t>Two young men are sitting at a table in what appears to be a college study area. One is wearing a gray hoodie and looking towards the other who is speaking with his hands raised. A laptop sits between them on the table, along with some papers. Behind them is a wall with posters and bulletin boards.</t>
  </si>
  <si>
    <t>A young woman with blonde hair and a blue sweatshirt is smiling at the camera. A young man in a hoodie with a dog pattern is looking towards her. Behind them are desks, computers, and a chalkboard with "CHECK-IN" written on it. The background includes colorful posters and other classroom elements.</t>
  </si>
  <si>
    <t>Three young women are sitting at tables in a brightly lit room with large windows overlooking greenery. One woman is looking directly at the camera and wearing purple-tinted glasses. Another is seated behind her, partially obscured by her hair, and another is to her right, also wearing glasses. A laptop sits on the table in front of the first woman, and there’s a white cup with a straw on the table as well.</t>
  </si>
  <si>
    <t>An aerial view of a grassy campus with several buildings in the background. There are trees and pathways throughout the scene, and people are walking around. A tall, reddish-brown pole is prominently featured in the center of one of the lawns.</t>
  </si>
  <si>
    <t>A graduation ceremony scene with several graduates in black gowns and mortarboard hats. One graduate is prominently featured smiling and looking towards the camera. Other graduates are partially visible in the background, also wearing their caps and gowns. A large crowd fills the seats behind them.</t>
  </si>
  <si>
    <t>A man in a black graduation gown and cap is presenting a diploma to a woman also wearing a black graduation gown and cap. Behind them is a banner that reads "Highline College" with a stylized logo. A plant sits on a podium to the left, and stacks of books are visible in the background. The scene appears to be an outdoor graduation ceremony.</t>
  </si>
  <si>
    <t>Five students are walking outdoors on a campus pathway. They are holding and waving large fan-shaped banners with a blue and white design. One student is wearing a purple backpack. The background shows a building, trees, and some foliage.</t>
  </si>
  <si>
    <t>www.highpoint.edu</t>
  </si>
  <si>
    <t>A young Black man is smiling and raising his hand in celebration against a purple background. He's wearing a white sweatshirt with "HIGH POINT UNIVERSITY" printed on it. In the background, there’s a glimpse of a blue building.</t>
  </si>
  <si>
    <t>A large American flag with red and white stripes dominates the scene. A young man wearing a green shirt is facing away from the camera, looking at the flag. Several other people are visible in the background, some holding parts of the flag or standing near it. In the distance, there's a stadium with a large screen and advertising banners. The sky is cloudy.</t>
  </si>
  <si>
    <t>A large metal tree sculpture with “High Point University” inscribed on it is in front of a brick building with a dome. The building has several windows and an entrance with flags displayed. There are people walking around on the lawn in front of the building, and trees line the background.</t>
  </si>
  <si>
    <t>A large crowd silhouetted against bright stage lights and smoke fills the frame. A person is raising their hands in a celebratory gesture towards the stage. The stage features a band performing with various lighting equipment, including spotlights and a large purple light fixture. The overall scene has a hazy, atmospheric quality due to the smoke and low lighting.</t>
  </si>
  <si>
    <t>A man playing an electric guitar is center frame, jumping and energetically performing on stage with bright spotlights. Behind him are a drummer and another musician standing behind a microphone. The stage backdrop consists of dark curtains illuminated by blue and purple lighting beams. Various musical equipment like amplifiers and drums are visible in the background.</t>
  </si>
  <si>
    <t>A large crowd of people are gathered together at night, likely at a concert or event. Many individuals are raising their hands in the air and holding up phones as if recording or taking pictures. The scene is illuminated with pinkish-red lighting, casting a dramatic glow on the faces of those present.</t>
  </si>
  <si>
    <t>A large crowd is gathered outdoors at night, illuminated by stage lights and lasers. In the background, a stately building with columns is visible. A person in the foreground raises their hand towards the stage.</t>
  </si>
  <si>
    <t>A college marching band performing outdoors under umbrellas. The band members are wearing purple uniforms and hats. They are playing drums and other instruments, with some members shouting and raising their arms in excitement. Behind them is a building and trees.</t>
  </si>
  <si>
    <t>A large purple flag is being held aloft by a High Point University mascot resembling a panther wearing a jersey with the number 24. The background shows a crowded indoor arena with people seated and standing, illuminated by blue lighting. A sign that reads "Starting Line" is visible in the foreground.</t>
  </si>
  <si>
    <t>A basketball game in progress with a large crowd seated behind the court. A player is jumping to shoot the ball as a cheerleader squad stands nearby. A scoreboard displays the time and score. A female announcer is positioned on a platform above the court, facing the audience. The overall color scheme is dominated by purple.</t>
  </si>
  <si>
    <t>www.hindscc.edu</t>
  </si>
  <si>
    <t>A woman in an immaculate white chef’s uniform and blue gloves is meticulously chopping yellow vegetables on a stainless steel countertop. She wears dark headphones. Behind her, two other chefs in similar uniforms are working at different stations with stainless steel cookware. The kitchen space is brightly lit, featuring gray tiled walls, industrial-looking equipment, and various food supplies stacked along the right wall. A white board hangs on the left wall.</t>
  </si>
  <si>
    <t>A potter’s hands are shaping a bowl on a spinning pottery wheel. The wheel is brown and has clay splatters around its edge. A white bowl is centered on the rotating surface. One hand holds the clay, while the other uses a sponge to smooth and shape the interior of the bowl. The hands are covered in wet clay, with visible tattoos on one wrist. The background is dark and out of focus.</t>
  </si>
  <si>
    <t>A close-up shot focuses on the front grille and headlight of a vintage white car with a red accent panel. The headlight is illuminated with a bright orange glow. Behind the car, partially visible in the background, is a man wearing a dark t-shirt, a baseball cap, and holding up his hand as if pointing or gesturing. A red vehicle lift stands tall to the right of the car. Other vehicles are parked along the wall in the darker background, suggesting an automotive repair shop setting with fluorescent lighting overhead.</t>
  </si>
  <si>
    <t>A yellow sign with a pink radiation symbol and text reading "CAUTION X-RAY RADIATION" is affixed to a wooden door. A dental assistant wearing white gloves is adjusting equipment for an x-ray on a patient seated in a dental chair. The patient is wearing a blue bib with a large, cartoon tooth graphic. Behind the patient are other dental chairs and equipment, including a curtain and a smiling smiley face mask. The background is a light beige wall.</t>
  </si>
  <si>
    <t>A black and gray drone with multiple propellers is flying against a bright blue sky. The drone has several attachments including cameras and spray nozzles. A thin telephone pole is visible in the lower right corner of the image, silhouetted against the dark background.</t>
  </si>
  <si>
    <t>00:00:04.98</t>
  </si>
  <si>
    <t>A young man with brown hair wearing a white baseball cap and a gray t-shirt is using an electric drill to fasten two light-colored wooden planks together. He’s looking down at the drill, his brow furrowed in concentration. A second person, a Black woman with long dreadlocks and wearing a white shirt, is positioned behind him, assisting or observing as she looks over his shoulder. The background is dark, showing parts of a brick wall and what appears to be a classroom setting.</t>
  </si>
  <si>
    <t>www.hlg.edu</t>
  </si>
  <si>
    <t>A dark, blurry outdoor scene with a building in the center. The building appears to be made of stone and has a sloping roof. There are trees and foliage surrounding the building, and a blue line is visible at the bottom of the image.</t>
  </si>
  <si>
    <t>A high-angle view of a college campus with several buildings spread across a grassy area. The buildings are primarily brick and have varying heights and architectural styles. A pathway winds through the grass connecting the buildings. Trees line the pathways and surround the buildings. The sky is light blue with some clouds, suggesting late afternoon or early morning lighting.</t>
  </si>
  <si>
    <t>A large room with a dark ceiling and several windows. There's a pool table in the foreground, with two balls on it. Several tables and chairs are arranged throughout the space, including high-top tables and lounge seating. The walls appear to be brick or stone, and there are decorative elements like a circular object mounted on the wall. Lighting includes hanging pendant lights and recessed spotlights.</t>
  </si>
  <si>
    <t>A two-story brick building with large windows and a beige roofline. The building has a flat front section with a beige overhang. There is a black lamppost in front of the entrance, and a grassy area extends to the left of the building.</t>
  </si>
  <si>
    <t>A large, open room with a dark ceiling featuring exposed pipes and spotlights. Several round tables with chairs are scattered throughout, along with individual workstations with stools. Large windows offer views of trees and sky. Speakers and tripods are positioned around the room. A staircase leads upwards from the lower right corner.</t>
  </si>
  <si>
    <t>Two men are sitting on large brown couches facing each other. Between them is a red ottoman. One man wears a black jacket and dark pants, while the other wears a gray hoodie and shorts. They appear to be engaged in conversation, with one gesturing animatedly. The background is a plain white wall with a television mounted above it.</t>
  </si>
  <si>
    <t>A woman in a red shirt sits at a wooden desk with papers and a laptop. Behind her is a brick wall and a small white object on the desk. The scene appears to be an office or study area.</t>
  </si>
  <si>
    <t>A large room with a dark, exposed ceiling and hanging lights. A sectional sofa is positioned in front of a television mounted on a wall with a stone fireplace. There's a wooden table with chairs nearby. The floor has a blue gradient effect.</t>
  </si>
  <si>
    <t>Two men are playing table tennis indoors. One man is standing behind the table and appears to be serving with a ball. The other man is in front of the table, ready to receive the serve. The setting is a bright room with large windows and exposed brick walls.</t>
  </si>
  <si>
    <t>A large, open room with exposed ductwork and high ceilings. A wooden bar runs across the center, topped with stools. To the right is a white wall with some red furniture. There are several round stools near the bar. The lighting consists of recessed lights and spotlights.</t>
  </si>
  <si>
    <t>A display case filled with individually wrapped pastries and sweets. The pastries appear to be various shapes and sizes, some with chocolate decorations and others with a lighter color palette. They are all nestled in white paper wrappers. The image is slightly blurred and has a warm, soft lighting effect.</t>
  </si>
  <si>
    <t>A student is paying for a purple smoothie with a credit card at a counter in an academic setting. A red-shirted employee is handing the card back to the student. There's a computer and other office supplies visible in the background.</t>
  </si>
  <si>
    <t>A wall lined with hanging sweatshirts and t-shirts featuring a university logo. The sweatshirts are primarily red and blue, with one being pink. Some items have images printed on them, while others display text. A shelf is visible in the background filled with more apparel and merchandise.</t>
  </si>
  <si>
    <t>Three red water bottles with the logo are displayed on a shelf. The logos feature the university's mascot, a screaming eagle, and the university’s name and founding year. The background is blurred but appears to be a college campus setting with red accents.</t>
  </si>
  <si>
    <t>A sign reading "Roland Library" in white letters against a beige background. The sign is arched and appears to be above a large, textured surface that resembles bookshelves.</t>
  </si>
  <si>
    <t>A large, open room with a gray tiled floor. There are several small tables with chairs scattered throughout. In the background is a reception desk area with windows and doors. A fireplace with a dark wooden mantelpiece is on the right side of the image. Above the fireplace hangs a framed picture. Several fluorescent lights are visible on the ceiling.</t>
  </si>
  <si>
    <t>A warmly lit room with dark wood bookshelves and a fireplace. A framed painting hangs above the mantelpiece, depicting a man holding a cup. Several armchairs are arranged around a small table. There is a doorway in the background and a sign on the fireplace reading "The Lord Giveth Wisdom, Vise 25."</t>
  </si>
  <si>
    <t>A young Black man in a blue polo shirt stands at a desk with papers and a computer. He is smiling and looking towards the camera. Behind him are shelves filled with books and supplies, and another person is partially visible to his right. The setting appears to be an office or reception area within a higher education institution.</t>
  </si>
  <si>
    <t>A long hallway lined with bookshelves filled with books. A man in a blue shirt is standing in the center of the hallway, looking at something on his tablet. The walls are painted a light color and there are fluorescent lights above.</t>
  </si>
  <si>
    <t>A young woman with brown hair is sitting at a wooden table in a library setting. She’s wearing a light-colored shirt and is writing in a notebook with a pen. A white cloth is draped over the edge of the table, partially obscuring part of the scene. Bookshelves are visible in the background, and there's a dark doorway on the right side of the frame.</t>
  </si>
  <si>
    <t>A two-story building labeled "CARROLL SCIENCE CENTER" with beige walls and red brick accents. It has a curved entranceway and several windows. Large rocks are placed on either side of the entrance. A flagpole is visible in the background, and a cloudy sky fills the upper portion of the image.</t>
  </si>
  <si>
    <t>A brightly lit room with two hospital beds facing each other. Both beds are covered in blue sheets and have white bed frames. Each bed has a small table next to it with a white container on top. There are two windows with blinds on the right wall. The floor is light gray and reflects the light.</t>
  </si>
  <si>
    <t>A brightly lit science laboratory with two long workbenches running parallel. Each workbench is covered in dark wood and contains various lab equipment like beakers, test tubes, flasks, and bottles. Several stools are positioned around the benches. There are wooden cabinets above the benches, each equipped with a fume hood. A doorway is visible on the left side of the image. The floor is light gray.</t>
  </si>
  <si>
    <t>A bright, empty room with a large window overlooking an outdoor area. Several desks are arranged in rows, each with a computer and chair. A table with chairs is visible near the window. There's a bookshelf on the left wall. The floor is covered in gray carpet.</t>
  </si>
  <si>
    <t>A small classroom with a white board and a table with a chair.</t>
  </si>
  <si>
    <t>A dimly lit room with two blue sofas facing each other and small tables in front of them. A window is visible on the right side of the frame, showing a tree-filled outdoor scene. Above the sofas are skylights. There are two doors on either side of the frame, one closed and one open. The walls are painted white.</t>
  </si>
  <si>
    <t>A small dorm room with a bed and desk area. String lights are draped across the ceiling. A window is visible on the left side of the frame, letting in natural light. There's a bookshelf and some books on the desk, along with a lamp. The walls appear to be painted white or off-white.</t>
  </si>
  <si>
    <t>A blue velvet couch with two white pillows sits against a beige wall. A small wooden table with a lamp and a framed landscape painting is to the left. A dark brown coffee table rests in front of the couch, and a small side table with decorative items stands beside it. The floor is gray concrete.</t>
  </si>
  <si>
    <t>A gray room with several upholstered armchairs and a sofa arranged in a semi-circle. A television is mounted on a white cabinet against one wall. A small side table sits between two chairs. There's a decorative mirror hanging on the left wall, and windows are visible on the right. The floor is concrete.</t>
  </si>
  <si>
    <t>A small dorm room with a window and desk. String lights are draped across the ceiling. A white curtain hangs in front of the window. There is a bookshelf above the desk with some books on it. A chair sits beneath the desk. A bulletin board is visible on the wall.</t>
  </si>
  <si>
    <t>A circular emblem featuring "Hannibal-La Grange University Public Safety" is prominently displayed in the center of a window. The university logo is positioned within the emblem. Outside the window, blurred images of a building and what appears to be a monitor are visible. The overall scene has a slightly out-of-focus quality due to the window's reflection.</t>
  </si>
  <si>
    <t>A multi-story building with a reddish-brown exterior and a gray roof. It has several windows and a large arched entryway on one side. The ground in front is covered in snow.</t>
  </si>
  <si>
    <t>A hallway in an apartment with beige walls. To the left, there's a doorway leading into another room and a closed door. In the center of the hallway is a dark wooden bed frame. To the right, there’s a small kitchen area with a sink and countertop. A television is mounted on the wall above the sink. The floor is gray.</t>
  </si>
  <si>
    <t>A cafeteria-like room with multiple tables and chairs arranged in groups. Some tables are high-top, and others are standard height. There’s a counter area with appliances on the left side, and a doorway leading to another space on the right. The walls are painted a neutral color, and there are overhead lights.</t>
  </si>
  <si>
    <t>A large cafeteria with long tables covered in red plastic chairs. There are several rectangular tables with white tablecloths and small black square placemats on them. A serving counter is visible along one wall, with a food preparation area and staff members working behind it. Several vending machines and a television monitor are also present. The room has fluorescent lighting and a neutral-colored wall.</t>
  </si>
  <si>
    <t>A wide-angle shot inside a building displaying a Culinary Expo. The entrance sign reads "Hannibal-La Grange University" and “Culinary Expo.” There are several tables with food displays, including a white cake and other culinary items. People are milling about in the background. A large screen shows a close-up of a dish.</t>
  </si>
  <si>
    <t>A red brick building with windows and a stone base stands next to a tree in front of it. A sign is visible on the right side of the frame. There's a sidewalk leading away from the building, and a cloudy sky fills the background.</t>
  </si>
  <si>
    <t>A soccer player in white is kicking a ball towards a goal net. A second player in blue stands near the sidelines. Behind them are spectators and a building labeled "Secker House." The scene appears to be on a grassy field, with a sunny sky visible above.</t>
  </si>
  <si>
    <t>A red and blue basketball logo is painted on a polished wooden floor. The logo depicts a helmeted figure holding a basketball with one hand and a spear in the other. The background is dark and reflects light from overhead fixtures.</t>
  </si>
  <si>
    <t>An aerial view of a baseball field with spectators surrounding it. The field has a dirt infield and white bases. A red building is visible in the background. Several people are standing on the sidelines, and there's a vehicle parked near the dugout.</t>
  </si>
  <si>
    <t>A weightlifting room with gray walls and a blue floor. There are several metal racks holding bars and weights. A squat rack with a bench is in the center. To the right, there's another rack with a barbell and plates. Above the racks are rectangular light fixtures. The windows on the right side of the room show an outdoor scene.</t>
  </si>
  <si>
    <t>A basketball game in progress with a player dribbling towards the hoop and another player defending him. A large crowd is seated behind them in bleachers. The court has red lines marking the boundaries. There are banners hanging on the wall that read "Hannibal La Grange College."</t>
  </si>
  <si>
    <t>A small room with a gray sofa and two armchairs, each with a pink cushion. A coffee table sits between them. Above the sofa is a large black television screen. On the wall are framed basketball jerseys numbered 33, 34, 42, and 44. A door to the right has a small window.</t>
  </si>
  <si>
    <t>A large banner displaying "Hannibal-LaGrange University" in white lettering with the word “Trojans” in bold red letters below it.</t>
  </si>
  <si>
    <t>A spacious room with large windows overlooking an indoor ice rink. The walls are painted in neutral tones and decorated with framed posters. Several comfortable chairs and a sofa are arranged near the windows, accented by colorful pillows. A small table with a cup rests on one chair. There are also several bar stools visible through the windows.</t>
  </si>
  <si>
    <t>A bright, spacious room with white walls and a high ceiling. Several framed artworks are hung on the walls, including one depicting a tree branch. A black partition divides the space, showcasing more artwork. There's a small table with decorative items in front of the partition. A computer monitor sits on a small stand near a window with a view of an exterior hallway and stairs. The floor is light-colored wood. There are several hanging lights throughout the room.</t>
  </si>
  <si>
    <t>A person’s hands are playing a piano in a dimly lit room. The pianist's hands are visible, and sheet music is on the stand. A blurred figure of another person can be seen in the background.</t>
  </si>
  <si>
    <t>Two women are playing violins in a dimly lit setting. One woman is focused on her instrument, holding it close and appearing to be actively playing. Her hand is positioned near the strings. The other woman is slightly out of focus behind her, also holding a violin. Both have dark hair and are wearing jackets. The background is blurred and appears to be an interior space with blue lighting.</t>
  </si>
  <si>
    <t>A man in a white shirt and yellow tie is conducting an orchestra with his hands raised. He wears glasses and has a serious expression. Behind him are blurred figures of other people, likely musicians, seated in chairs. The background is dark red.</t>
  </si>
  <si>
    <t>A darkened auditorium with rows of wooden seats facing an elevated stage area. The stage has windows and lighting fixtures. A staircase leads up to the stage. Above the stage is a curved ceiling illuminated with warm-colored lights. There are doors on either side of the stage.</t>
  </si>
  <si>
    <t>A large, light-colored building labeled "Roland Fine Arts Center" is in the center of the frame. A smaller, brick building with a dark roof is to its left. In front of both buildings is a grassy area with some bushes and trees in the background. A person is walking towards the entrance of the main building.</t>
  </si>
  <si>
    <t>An aerial view of a red brick building with multiple windows and a green roof, set against a backdrop of lush green trees and a long, white walkway leading towards it. The walkway is flanked by grassy areas and a road in the distance.</t>
  </si>
  <si>
    <t>A large, detailed map of Asia is visible, showing countries like Kazakhstan, Iran, Afghanistan, Pakistan, China, and Mongolia. Several small airplanes are depicted flying over parts of the map, particularly over China and Central Asia. The map has a slightly aged or vintage appearance with muted colors and textured details.</t>
  </si>
  <si>
    <t>An old-fashioned map of Central Asia and surrounding regions is visible. The map has a faded, parchment-like appearance with brown and beige tones. Numerous small red triangles are scattered across the map, likely indicating locations or points of interest. The text "KAZAKH" appears in the upper right corner. A portion of Iran is also visible, along with labels for cities like Tehran. The overall image has a slightly blurry quality due to its age and resolution.</t>
  </si>
  <si>
    <t>A wide shot of a hallway in an institutional setting. A large chandelier hangs from the ceiling. To the left is a dark armchair and small table with a plant. In the distance, through an archway, is another room with several chairs and tables. There are two wall-mounted lights on either side of the archway, each holding a framed picture. The walls are painted white.</t>
  </si>
  <si>
    <t>An aerial view of a college campus nestled within a heavily wooded area. A long, paved road leads through the center of the campus, flanked by buildings with red roofs and brick facades. To the left is a large athletic field, likely a football or soccer stadium. Several smaller buildings are scattered throughout the campus, surrounded by trees. The overall scene has a warm, golden light suggesting late afternoon or early morning.</t>
  </si>
  <si>
    <t>A dirt path winds through a dense forest with bare trees and scattered foliage. The ground is covered in leaves and twigs. Some green plants are visible near the path's edge. The sky is dark blue above the trees.</t>
  </si>
  <si>
    <t>00:00:03.44</t>
  </si>
  <si>
    <t>A wide shot of a university campus at sunrise. A gray rooftop is in the foreground with a dark-colored walkway running across it. Beyond the roof, a dense forest of green trees stretches into the distance under a bright yellow sky. A tall water tower stands prominently on the left side of the frame.</t>
  </si>
  <si>
    <t>www.hmc.edu</t>
  </si>
  <si>
    <t>Three students are gathered around a lab bench examining various pieces of equipment and containers filled with liquids. One student is smiling at another who is looking down at something on the bench. A red bag and blue container are visible in the foreground, along with other colorful laboratory supplies. The background is dark and out of focus, suggesting a laboratory setting.</t>
  </si>
  <si>
    <t>A man with dark curly hair and a beard is looking through a microscope. He is wearing a blue shirt and has a stud earring in his left ear. A yellow tennis ball is visible in the background. The scene appears to be inside a laboratory or educational setting, with a white microscope and a dark backdrop.</t>
  </si>
  <si>
    <t>A wooden table with white lettering spelling out "L L L" is in focus. On the table are a black robot with a speaker and two small pink cubes, and a red robot. In the background, there's a blurred view of other robots, chairs, and a person’s legs. A piece of paper with text is partially visible on the left side of the table.</t>
  </si>
  <si>
    <t>A group of students and staff are gathered outdoors, extending their arms in a welcoming gesture towards a young woman who is smiling and reaching out with her hands. Several other people are visible in the background, some wearing hats and carrying backpacks. The scene appears to be taking place on a college campus lawn or courtyard.</t>
  </si>
  <si>
    <t>A group of people are gathered in a large room with dark walls and a patterned carpet. A man in a red shirt is attempting to build a tower of wooden blocks with another person's help, while others watch and cheer. Several other people are seated on the floor around the block tower. In the background, there are rows of chairs and some blurred figures.</t>
  </si>
  <si>
    <t>A grassy lawn with several people sitting and relaxing under trees. Two buildings are visible in the background: one is tan with a red roof and another is brown. Leaves from branches overhead partially obscure the view.</t>
  </si>
  <si>
    <t>A crowded cafeteria scene with students seated at wooden tables and booths. A woman in a dark dress is standing near a table, engaged in conversation with another person. Several other students are visible, some eating, others talking or looking away. Sunlight streams through windows in the background, illuminating parts of the room. There are trays and food containers on the tables.</t>
  </si>
  <si>
    <t>A person walking down a paved path in front of buildings with columns. Several other people are walking and one is riding a bicycle on the sidewalk. There are trees and bushes lining the path and surrounding the buildings.</t>
  </si>
  <si>
    <t>A group of graduates wearing black graduation caps and gowns with gold accents are seated in rows. Many have leis around their necks. Some are smiling and clapping while others are looking at the camera. The background is dark and blurred.</t>
  </si>
  <si>
    <t>00:00:03.10</t>
  </si>
  <si>
    <t>An aerial view of a large, brick building with a glass section on its upper level, set within a green campus. The building is surrounded by trees and lawns. In the background are rolling hills and mountains with snow-capped peaks under a blue sky.</t>
  </si>
  <si>
    <t>www.holyapostles.edu</t>
  </si>
  <si>
    <t>An aerial view of a small, octagonal building with a cross on top, situated in a grassy area next to a larger, two-story building. A road runs along the bottom edge of the image, and trees are scattered throughout the scene.</t>
  </si>
  <si>
    <t>A dark-skinned priest kneels in prayer at an altar with candles and religious icons. Behind him are rows of wooden pews leading towards stained glass windows. A lectern stands on the left, and another icon is visible on the right wall. Sunlight streams through the windows illuminating the scene.</t>
  </si>
  <si>
    <t>A row of dark blue and white books with green accents are lined up on a shelf against a black background. The titles "Ante-Nicene Fathers" are visible on many of the books. Some have small circular symbols or dots on their spines.</t>
  </si>
  <si>
    <t>A wooden octagonal ceiling with exposed beams and a central skylight emitting bright light. A chain hangs from the center of the ceiling. The wood is a warm brown color.</t>
  </si>
  <si>
    <t>A group of people are walking along a sidewalk in front of a white building. There are several individuals dressed in dark suits and carrying bags. A woman with blonde hair is wearing a blue jacket and walking alongside a man in gray pants and a light-colored shirt. Behind them, two more men in dark suits are also walking. A car is parked nearby.</t>
  </si>
  <si>
    <t>An icon depicting Our Lady Queen of Heaven and St. John the Baptist is mounted on a dark wooden wall. The icon has gold accents and text reading "MP OUR LADY QUEEN" and "OV OF APOSTLES." The Virgin Mary is depicted with a halo, wearing a purple robe, and holding a golden orb. To her right stands St. John the Baptist in a white robe, holding a cross.</t>
  </si>
  <si>
    <t>Bookshelves filled with books are visible in the background, illuminated by a warm light source above. The foreground is dark and blurry, suggesting depth of field.</t>
  </si>
  <si>
    <t>An aerial view of wooden pews in a church setting. The floor is tiled with gray and beige squares. Sunlight streams through windows, creating bright beams on the pews. A few small items, like a pen and a cell phone, are visible on the seats.</t>
  </si>
  <si>
    <t>A paved road curves upward through a wooded area with tall trees and a house visible in the distance. Sunlight filters through the trees, illuminating the road and creating a warm glow. A lamppost stands on the side of the road.</t>
  </si>
  <si>
    <t>Two men are walking side-by-side down a paved path in a grassy area. One man is wearing a black shirt and dark pants, while the other is wearing a light blue shirt and dark pants. Trees flank either side of the path.</t>
  </si>
  <si>
    <t>A mural depicting The Last Supper and the Apostles gathered around a table with chalices. Figures are in various poses, some kneeling, seated, and standing. The scene is set against a yellow background with text labels "The Communion" and "Of the Apostles." A priest figure stands to the right of the mural, holding a candle.</t>
  </si>
  <si>
    <t>An open book with dense text pages is shown against a dark background. The pages are slightly blurred and appear to be illuminated from behind. Small images or illustrations are visible within the text on both pages. A white table surface is partially visible beneath the book.</t>
  </si>
  <si>
    <t>A bright sun shines through green leaves and branches of trees against a dark background. A rainbow-like light streak is visible between the sun and the foliage.</t>
  </si>
  <si>
    <t>A large fresco depicting a celestial scene with figures seated around a central figure, possibly representing God or an important scholar. The central figure is surrounded by radiating light and holds a book. Figures on either side are dressed in robes and appear to be holding scrolls or instruments. Above them are winged figures floating amongst clouds. Below the main group is a landscape with trees and buildings. The entire scene is framed within an ornate, arched structure.</t>
  </si>
  <si>
    <t>A blurred view of bookshelves filled with books in varying colors and sizes. A person is walking towards the camera in the background. The scene appears to be a library or archive.</t>
  </si>
  <si>
    <t>A wide aerial view of a forested area with a lake in the distance. A residential neighborhood is nestled among trees near the lake's edge, featuring several houses and buildings. Rolling hills are visible in the background under a cloudy sky.</t>
  </si>
  <si>
    <t>A group of men are gathered around a table in a dimly lit room. One man is pointing emphatically at a document on the table, while another gestures with his hands. A young woman sits nearby, looking downcast. Other men stand or sit around the table, some gesturing and others observing intently. Light streams in from a window above, illuminating parts of the scene and casting shadows across the faces and figures. The room appears to be an academic setting, possibly a library or study.</t>
  </si>
  <si>
    <t>An aerial view of a circular stone church with a dome surrounded by trees and greenery. A rectangular building is situated behind the church. The area appears to be a residential neighborhood with houses visible in the background.</t>
  </si>
  <si>
    <t>A statue of a nun holding aloft a golden reliquary with an embedded jewel. The background is blurred greenery and sky.</t>
  </si>
  <si>
    <t>A dimly lit interior shot of a church with rows of wooden pews. Two nuns are seated in the pews; one is wearing a black habit and the other a white habit. Behind them, a statue of Mary can be seen on the wall. The lighting is soft and muted, creating a sense of quiet contemplation.</t>
  </si>
  <si>
    <t>www.holyfamily.edu</t>
  </si>
  <si>
    <t>A blue banner with "Holy Family University" is attached to a black pole. Behind the pole are two trees: one with red and orange leaves and another with green leaves. The sky is light gray above the trees.</t>
  </si>
  <si>
    <t>Three young women are gathered around a table outdoors. One woman with red hair is smiling and writing in a notebook while holding a pen. A tablet sits on the table next to her. Another woman, with blonde hair, is looking at the tablet. The third woman has dark hair and is also looking at the tablet. In the background, there are other students sitting on benches under trees. The sky is overcast and it appears to be autumn based on the fall foliage visible in the distance.</t>
  </si>
  <si>
    <t>A student in a white lab coat and blue gloves is working at a table filled with scientific equipment, including petri dishes and tubes. Several other students are visible in the background, also wearing lab coats and gloves, working in a brightly lit laboratory setting with cabinets and machinery.</t>
  </si>
  <si>
    <t>A woman with blonde hair wearing a dark jacket stands facing a whiteboard. She is writing in red marker on the board, which has several lines of text written in blue ink. Behind her, there's a blurred view of a window and some other objects.</t>
  </si>
  <si>
    <t>A group of students – two girls and one woman – are gathered around a table in what appears to be a classroom setting. They are working with small pots containing soil and seedlings. One student is actively planting something, while another looks on intently. A woman, presumably an instructor or facilitator, is using a tablet to guide the activity. In the background, other students can be seen at desks. The room has a somewhat muted color palette with green walls and a whiteboard visible in the distance.</t>
  </si>
  <si>
    <t>A man with curly dark hair and a black suit is sitting at a table in a library. He’s looking at a young man wearing a gray hoodie who is holding a silver laptop open. Behind them, there's a bookshelf filled with books and a wall decorated with flags. Other students are visible in the background.</t>
  </si>
  <si>
    <t>A group of medical students in blue scrubs are posing for a photograph in front of a hospital bed. The bed is white and has a Hill-Rom brand machine attached. Behind them is a classroom setting with windows and equipment visible. A mannequin lies on the bed, presumably used for training purposes.</t>
  </si>
  <si>
    <t>Three young men are sitting together at a table in what appears to be a cafeteria or similar setting. One man has curly dark hair and is wearing a white Adidas shirt with a black logo. Another man has blonde, messy hair and is wearing a blue and grey jacket with the logo of a soccer team. The third man has short, dark hair and is wearing a green and white jacket with a blue logo. They are all looking at a tablet on the table in front of them, each holding a drink. A black backpack is visible behind one of the men. There's a window behind them with daylight streaming through.</t>
  </si>
  <si>
    <t>A pathway lined with large trees casts dappled shadows onto a grassy area in front of a building. The trees have vibrant blue and green patterns overlaid on them. A person is sitting on a bench beneath one of the trees.</t>
  </si>
  <si>
    <t>A blue banner with the university logo and name "Holy Family University" is hanging from a black pole against a backdrop of autumn trees with red and orange leaves. The sky is light gray and overcast.</t>
  </si>
  <si>
    <t>www.hope.edu</t>
  </si>
  <si>
    <t>A large white anchor sculpture sits atop a stone base in front of a green lawn. Behind the lawn is a brick building with windows and doors. A tree stands beside the anchor, casting shadows on the grass. Several bicycles are parked near the building.</t>
  </si>
  <si>
    <t>A modern building with a glass facade labeled "Kruizenga Art Museum." The entrance has a sign that reads “RESILIENCE, RESISTANCE, REVIVAL” and indicates “Free Admission.” A red telephone is visible to the right of the door. Trees are seen in the background.</t>
  </si>
  <si>
    <t>An aerial view of a brick building with a distinctive curved roof covered in green vegetation. Below the roof is a white concrete terrace with seating and some people present. The building has several windows and appears to be part of an educational institution.</t>
  </si>
  <si>
    <t>A wide shot of a college campus courtyard. A paved walkway leads through the center, flanked by flowerbeds with large potted plants. On either side of the walkway are benches and trees. In the background, there's a brick building with windows and another smaller structure. The sky is overcast.</t>
  </si>
  <si>
    <t>A brick building with a large glass entrance reads "Jim and Marie Bultman Student Center." Two trees are in front of the building.</t>
  </si>
  <si>
    <t>An aerial view of a brick building with rounded sections and windows. A dome-shaped structure sits adjacent to it. American flags are visible on poles in front of the building. Trees and landscaping surround the building, and there is a paved walkway leading towards it.</t>
  </si>
  <si>
    <t>A brick building with “Jack H. Miller Center for Musical Arts” lettering is visible on the right side. A large glass and metal structure extends from the building’s left side, featuring multiple windows and a circular clock face. The sky is dark and overcast.</t>
  </si>
  <si>
    <t>An aerial view of a college campus showing walkways and buildings. Several people are walking along the pathways under trees with green grass on either side. A building is visible in the upper left corner with a gray roof.</t>
  </si>
  <si>
    <t>www.houghton.edu</t>
  </si>
  <si>
    <t>A paved pathway curves through a grassy area under a cloudy sky. A large tree with light-colored bark stands on the right side of the path. To the left is a smaller tree with vibrant pink blossoms. In the background, a stone building with a clock tower is visible behind a row of trees and a banner that reads “CHARLESTON.” The overall scene suggests a campus setting during springtime.</t>
  </si>
  <si>
    <t>A white building with arched windows and a prominent sign reading “JOHN &amp; CHARLES WESLEY CHAPEL” is centered in the frame. Banners hang from the front of the chapel displaying text such as "GLOBAL ENGAGEMENT," "CHRIST-CENTERED," and "ACADEMIC COMMUNITY." A purple flag bearing the logo of Houghton University is attached to a lamppost on the left side of the image, with a hanging flower basket beneath it. To the right of the building is a large tree with reddish leaves. The background is slightly blurred, suggesting an outdoor setting.</t>
  </si>
  <si>
    <t>A group of graduates in black gowns and caps are gathered on an outdoor stone staircase. Several people are taking photos with them, including a man holding a camera and a young man holding a graduation tassel. A large purple banner reading “EARLES” is visible above the stairs, along with a smaller banner featuring the university’s name and logo. There are trees in the background, suggesting an outdoor campus setting. Some attendees are wearing casual clothing, while others are dressed more formally. Balloons are tied to a lamppost on the right side of the frame.</t>
  </si>
  <si>
    <t>A large group of graduates stands in rows wearing black graduation gowns with gold trim and purple stoles. They are all wearing black mortarboards with light-colored tassels. Most of them have their hands clasped in front of them, looking forward. The background is a dark, blurred wall with what appears to be columns or architectural details. Some graduates are partially visible out of focus in the distance.</t>
  </si>
  <si>
    <t>A dark background features a wooden podium with a speaker standing behind it. The speaker is a Black man wearing a suit and tie and holding a microphone. A large floral arrangement consisting of purple, yellow, and white flowers sits to the right of the podium. Behind the podium are rows of graduates in black gowns and mortarboards, seated facing forward. A prominent cross hangs on the wall behind them. The lighting is warm and focused on the speaker and podium area.</t>
  </si>
  <si>
    <t>www.huntington.edu</t>
  </si>
  <si>
    <t>A red brick tower with multiple windows and a peaked roof stands against a blue sky. The tower is partially obscured by foliage in the foreground. A weather vane sits atop the tower.</t>
  </si>
  <si>
    <t>A black sign with gold lettering reading "Class of 2016" is mounted on a dark pole amidst lush green trees and foliage. The leaves are vibrant shades of red and orange, suggesting autumn. A blurred white street lamp is visible in the background.</t>
  </si>
  <si>
    <t>A red brick building with multiple stories and a prominent tower sits amidst a dense forest under a golden sunrise sky. Trees surround the building, casting shadows on its facade. A parking lot is visible in the distance below the trees.</t>
  </si>
  <si>
    <t>A blurred view through a black metal fence shows a stone fountain with two white statues in the background. Lush green trees and colorful flowers fill the foreground. A building is visible on the left side of the frame.</t>
  </si>
  <si>
    <t>An aerial view of a college campus with buildings clustered around a lake. The buildings are brick and have varying heights. There are fountains in the lake and trees surrounding the buildings and water. A pathway curves along the edge of the lake.</t>
  </si>
  <si>
    <t>A red brick tower with a pointed roof stands against a blue sky. Trees and foliage frame the tower on either side, partially obscuring the lower portion of the building. A gray shingle roof is visible at the base of the tower.</t>
  </si>
  <si>
    <t>www.hutchcc.edu</t>
  </si>
  <si>
    <t>A pond with a fountain in the center, surrounded by greenery and trees. In the background are several buildings of a university campus, including dormitories and administrative structures. People are sitting on benches near the water's edge. A weeping willow tree is visible on the left side of the frame.</t>
  </si>
  <si>
    <t>A classroom filled with students and instructors engaged in pottery making. Several individuals are seated at tables covered with clay, working on their projects. There are also stools and wheels visible. Some people are standing and observing or assisting. Clay pots and tools are scattered around the room. A chalkboard is partially visible in the background.</t>
  </si>
  <si>
    <t>A large crowd of graduates in blue gowns and hats stands together, celebrating with confetti falling from above. The background is a dark arena with illuminated signage displaying graduation year numbers.</t>
  </si>
  <si>
    <t>A group of people are gathered around tables in an educational setting, playing a board game. Some individuals are wearing hoodies and hats. One person is pointing at the game board while another appears to be explaining something. There are several decks of cards and other game components on the tables. The room has white walls and a computer monitor visible in the background.</t>
  </si>
  <si>
    <t>Two young women are sliding down a large yellow and black inflatable slide. They appear to be having fun, with their arms outstretched. Behind them is a purple inflatable obstacle course and a blurred background of people and buildings.</t>
  </si>
  <si>
    <t>A classroom scene with students seated at desks and engaged in discussion. A woman is standing near a whiteboard, gesturing while speaking. In the upper right corner, there’s an image of a yellow inflatable barrier next to a building. The lower right shows a grassy area with people and some outdoor equipment.</t>
  </si>
  <si>
    <t>Two people are standing in an outdoor garden area. One person is wearing a light pink shirt and a baseball cap, holding a small potted plant. The other person is wearing a gray t-shirt with a logo on it and is holding a watering can. There are various plants and flowers visible in the background, including climbing vines and colorful blooms. A wooden structure resembling a ladder is also present in the scene.</t>
  </si>
  <si>
    <t>A man with a beard and red shirt is working on an electrical panel in a classroom setting. He’s holding a wire and appears to be connecting it to the panel. Other students are visible in the background, partially obscured by the equipment. The panel itself is filled with various switches, wires, and electronic components.</t>
  </si>
  <si>
    <t>A brick building with multiple windows sits in front of a grassy lawn. Students are walking across the lawn. A tree is visible on the left side of the frame. There's a flag pole and a sign on the building to the left.</t>
  </si>
  <si>
    <t>www.hvcc.edu</t>
  </si>
  <si>
    <t>An aerial view of a university campus square with a large clock tower in the center. The square is filled with students walking and standing around. There are buildings on either side of the square, including a modern-looking building with a curved roof. Trees and greenery surround the square, and it appears to be a sunny day.</t>
  </si>
  <si>
    <t>A classroom setting with students and an instructor at desks. Several students are working on papers while one student is being assisted by a man in a gray shirt and glasses. Other students are visible in the background, some taking photos or looking at their work. The room appears to be brightly lit with a dark backdrop.</t>
  </si>
  <si>
    <t>A young woman with long brown hair sits at a kitchen table, looking down at a tablet screen. She is smiling slightly and appears engaged in what she’s viewing. The background shows a kitchen with wooden cabinets, a sink, and a stove.</t>
  </si>
  <si>
    <t>00:00:01.89</t>
  </si>
  <si>
    <t>A young woman with long, wavy brown hair is looking towards a window. She has a slight smile and her eyes are focused on something outside. The lighting is soft and warm, illuminating her face and highlighting the texture of her hair. A wooden windowsill and frame are visible in the background.</t>
  </si>
  <si>
    <t>A woman is ascending metal stairs in an open-air hallway. The stairs are labeled with "RF ANYTHING" on each step. Glass railings line the sides of the hallway, and a bright sky is visible through large windows behind the stairs.</t>
  </si>
  <si>
    <t>A man with gray hair and glasses wearing a dark shirt and a camouflage hat is looking at the camera. He’s sitting next to a younger man wearing safety glasses and a green shirt. Behind them, there's a glimpse of a white machine and some red equipment in an industrial setting.</t>
  </si>
  <si>
    <t>A soccer game in progress on a green field with white lines. Two female soccer players are running towards a ball. One player is wearing a black and white uniform with “W” on it, and another is wearing a black uniform. A third player is visible in the background, also playing soccer. The sky is dark and cloudy.</t>
  </si>
  <si>
    <t>A young woman wearing a white shirt is looking through a microscope. An older woman in a gray sweater is gesturing towards her and pointing at measuring cups on a lab table. Other people are visible in the background, including a man in a dark suit and another woman wearing a patterned dress. The scene appears to be in a college laboratory with various scientific equipment and supplies.</t>
  </si>
  <si>
    <t>A person’s hand is writing mathematical equations on a tablet screen displaying a math problem: “log(2x+1) - 2log(2x-1)”. A video call with a woman, presumably a teacher named Mrs. Powers, is visible in the background of the tablet screen. Headphones are positioned next to the tablet. The background includes other computer monitors and some colorful decorations.</t>
  </si>
  <si>
    <t>A woman with shoulder-length brown hair wearing a floral shirt sits at a desk in front of a computer screen displaying a white tablet. The desk is cluttered with school supplies, books, and decorative items. A window is visible behind her, and there are shelves filled with more books and decorations on the wall.</t>
  </si>
  <si>
    <t>Innovation, "Academics, Studying, Groupwork"</t>
  </si>
  <si>
    <t>A person's hands are submerged in a shallow pool of water projected onto a large surface. The projection depicts an abstract landscape with warm brown and yellow tones representing landmasses, and blue swirling patterns suggesting water or clouds. The hands are partially covered in the projection, with one hand visible and the other obscured by the water. A watch is visible on the wrist of the hand that is showing.</t>
  </si>
  <si>
    <t>A woman with short dark hair is playing an acoustic guitar while singing into a microphone. She is wearing a maroon shirt and brown pants. Behind her are speakers and a microphone stand. The background is dark, suggesting a stage or performance space.</t>
  </si>
  <si>
    <t>A man in a white lab coat and glasses is looking at a woman who is also wearing a white lab coat and holding a pink test tube. They are standing behind a gray table covered with various scientific equipment, including beakers, tubes, and a small machine. Behind them is a whiteboard and a wooden desk.</t>
  </si>
  <si>
    <t>A brightly lit hallway in a university building with students walking up a set of orange stairs. There are plants and windows along the sides of the hall. The floor is tiled, and overhead there's a network of pipes and lighting.</t>
  </si>
  <si>
    <t>A young Black woman with long dreadlocks is smiling at the camera. She’s wearing a pink and purple patterned shirt and appears to be standing outdoors in front of a building with large windows. Sunlight is shining on her face.</t>
  </si>
  <si>
    <t>A person wearing a welding helmet is using an angle grinder to cut metal on a gray vehicle component. Sparks are flying from the grinder and there's a 3M tape visible on the background. The scene appears to be in a dark workshop or garage.</t>
  </si>
  <si>
    <t>A high-angle shot of a college campus under a bright blue sky. Several buildings are visible, including a modern glass building and a larger, multi-story structure with a curved roof. Trees line walkways, and a person is walking on one of the paths. The overall scene appears to be sunny and peaceful.</t>
  </si>
  <si>
    <t>www.hws.edu</t>
  </si>
  <si>
    <t>An aerial view of a campus surrounded by trees and water. Several buildings are visible, including a large central building with multiple stories and smaller structures scattered around. A dock extends into the water on the left side of the frame. The sky is blue with some clouds. The surrounding landscape consists of green fields and more trees in the distance.</t>
  </si>
  <si>
    <t>Three young women are sitting on steps of a brick building. One is using a tablet, another is holding a notebook and pen, and the third is reading a book. The background shows a portion of a building with arched windows and greenery. A man is walking in the distance.</t>
  </si>
  <si>
    <t>Two men are sitting side-by-side at a table with a laptop in front of them. One man has red hair and is wearing a green shirt; he’s pointing at the screen with his finger. The other man, who appears to have dreadlocks, is smiling and also gesturing towards the laptop. There's a purple cable running across the table between them. A blurred background suggests they are in a classroom or lecture hall.</t>
  </si>
  <si>
    <t>Three people in white lab coats and blue gloves are gathered around a metal tray containing a dissected animal specimen. Two women are looking at the specimen with expressions of interest, while a man is pointing towards it. A whiteboard with some writing is visible in the background.</t>
  </si>
  <si>
    <t>A group of people are dancing on a stage in front of an audience seated below. The dancers wear colorful skirts and white tops. The stage is dark with a large screen behind them displaying a gradient of colors. The audience consists of many people, mostly children, sitting on the floor.</t>
  </si>
  <si>
    <t>A group of college hockey players are celebrating with raised arms and smiles, holding trophies aloft. They are wearing red and white jerseys with numbers and names on them. Behind them is a wall with banners displaying the school name "Trinity College" and other logos.</t>
  </si>
  <si>
    <t>A group of female lacrosse players are running off a field towards the camera, celebrating with raised arms and joyful expressions. They are wearing white jerseys with green lettering that reads "William Smith" and numbers on their backs. Some players are holding lacrosse sticks. Behind them is a grassy field, trees, and a residential area with houses in the background.</t>
  </si>
  <si>
    <t>A group of young people are gathered around a table with laptops. One man is pointing at a laptop screen while smiling at a woman beside him. Several other students are visible in the background, some looking at the screens and others talking or interacting. The setting appears to be an indoor space, possibly a college campus event.</t>
  </si>
  <si>
    <t>Two young men are performing at a DJ setup in a room with wooden paneling and dark walls. One is wearing a black shirt and a white cap, and he's adjusting knobs on a Denon DJ mixer. The other is wearing a yellow jacket and smiling. A third man stands behind another mixer, and a woman is visible in the background. There are posters on the wall and a microphone stand.</t>
  </si>
  <si>
    <t>A woman in a purple sweater and a man in a tan hoodie are demonstrating a long metal rod to several people standing behind them. The woman is holding the rod up high with both hands, smiling, while the man is pointing at it with his finger. There are tables with brochures and papers visible in the background, and wooden paneling on the walls.</t>
  </si>
  <si>
    <t>A group of students are standing on a set of stairs covered in colorful powder. They are all wearing white t-shirts and shorts, which are heavily dusted with pink, yellow, green, and blue powders. Many of them are raising their arms and smiling while throwing more powder into the air. Behind them is a large building with windows and a classical architectural style.</t>
  </si>
  <si>
    <t>Four young women are standing in front of a large brick building with arched windows. They are all covered in pink and white paint, wearing t-shirts that say "Paint Wars." One woman is holding a small red object (possibly a marker or paintbrush) and giving a thumbs up. Another is pointing at the camera. The background shows a green lawn and trees.</t>
  </si>
  <si>
    <t>Two young men are covered in brightly colored paint and raising their arms in celebration. They are standing outside a brick building with arched windows and doorways. Other people can be seen in the background, some blurred. The scene appears to be an outdoor event or festival.</t>
  </si>
  <si>
    <t>A group of six people are gathered together in what appears to be a hallway. There is a man with glasses and a jacket, standing next to two young men who are holding a small trophy. A young woman is smiling and hugging one of the young men, while another young man is wearing a red hoodie. The background shows a wall with some posters and a doorway.</t>
  </si>
  <si>
    <t>A woman with glasses and dark hair pulled back in a ponytail is smiling at someone off-camera. She's wearing a purple hoodie. Behind her are several other people standing around tables in what appears to be a classroom or lecture hall, some looking towards the woman. A whiteboard is visible in the background.</t>
  </si>
  <si>
    <t>A man in a tan blazer and blue shirt stands at a table addressing a group of students. Several students are seated around the table with laptops open. One student is wearing a yellow top and another is wearing a gray hoodie. A man in a suit stands near the back wall, partially visible. The background consists of a white board and dark walls.</t>
  </si>
  <si>
    <t>A wooden dock extends into a body of water with many people jumping and swimming in it. A small, red building sits at the end of the dock. Lush green trees line the shore behind the dock. The sky is colored with shades of orange and pink during sunset or sunrise.</t>
  </si>
  <si>
    <t>A group of young men are wading in water, some standing and others sitting with their legs dangling. They appear to be relaxed and enjoying themselves. The lighting suggests it’s either early morning or late afternoon.</t>
  </si>
  <si>
    <t>Two women are standing near a bulletin board displaying several posters. One woman is pointing at one of the posters while speaking to the other. A third woman is partially visible in the background looking towards the bulletin board. The posters appear to be related to campus spaces and possibly environmental studies.</t>
  </si>
  <si>
    <t>A woman in a plaid shirt and dark pants stands at a whiteboard explaining something with her hands raised. She is facing a group of five students seated around a desk. A man in a blue shirt gestures from behind her. The room has beige walls, a wooden desk, and framed artwork on the wall.</t>
  </si>
  <si>
    <t>A group of female soccer players are celebrating on a grassy field in front of a building. Many are jumping and cheering with their arms raised. One player is lying on the ground holding a soccer ball. The team’s jerseys are visible, featuring the word “HERONS” and numbers. The background shows trees with autumn leaves and a college building.</t>
  </si>
  <si>
    <t>A large crowd of people are seated in bleachers, raising their hands and waving flags with purple and white colors. Some individuals are holding up signs and banners. The setting appears to be a college basketball game or event.</t>
  </si>
  <si>
    <t>A group of young people are cheering and raising their hands in excitement at a hockey game. They are wearing team jerseys with numbers on them and some have face paint. The scene is brightly lit with purple and pink lights, creating a dynamic atmosphere.</t>
  </si>
  <si>
    <t>A stage with a person performing in front of a large crowd seated behind a barrier. The lighting is predominantly purple and blue, casting an intense glow on the scene. Smoke fills the air, obscuring parts of the background. People are raising their hands in excitement.</t>
  </si>
  <si>
    <t>A group of young people are sitting in chairs and smiling at the camera. The scene is dimly lit with a red glow, suggesting stage lighting. Some individuals are raising their hands as if cheering or waving. One person is holding up a small toy.</t>
  </si>
  <si>
    <t>A young woman with reddish-brown hair and wearing a blue hoodie is sitting on a brick wall with her backpack. She’s smiling and holding a small, fluffy dog that is sticking its tongue out. Several other students are seated nearby on benches and chairs, some using phones or carrying bags. There are tables with coffee cups and paper bags in the background. The scene appears to be outdoors on a college campus.</t>
  </si>
  <si>
    <t>A group of four people are working together to repair a wooden fence. One man is leaning over and attaching a piece of wood with a hammer. A young woman is smiling and holding a drill. Another woman is wearing gloves and assisting with the repairs. A third woman, partially visible, is also helping. Behind them is a street scene with houses, trees, and a car.</t>
  </si>
  <si>
    <t>Three students are cleaning a window displaying an exterior view of a small town street scene. One student is holding a cloth and wiping the glass, another is kneeling on the ground below, and a third is leaning against the building, also using a cloth to clean the window. The window shows buildings with storefronts, cars, trees, and a blue sky.</t>
  </si>
  <si>
    <t>Two young women are walking side-by-side down a grassy path in front of buildings. They both appear to be smiling and enjoying themselves. Several other students can be seen in the background walking along the same path. Trees with fall foliage line the sides of the path, and banners reading "HWS" are visible above.</t>
  </si>
  <si>
    <t>Two young people are walking side-by-side on a paved walkway. A man with dark hair and wearing an Adidas shirt and green pants is smiling and looking at a woman who is wearing a white top, denim shorts, and carrying a black jacket over her shoulder. Behind them, there's a red pickup truck and other students in the background. The scene appears to be on a college campus or university grounds with greenery visible.</t>
  </si>
  <si>
    <t>A long wooden table sits in the center of a room with exposed brick walls and a large window. Six people are seated around the table, appearing to be engaged in a meeting. One man is sitting at the head of the table, facing towards the camera. Several other men and one woman are also present, all wearing business attire. There are papers on the table and water bottles nearby. A framed picture hangs on the wall behind them.</t>
  </si>
  <si>
    <t>A young woman with blonde hair and wearing a purple dress stands at a lectern in front of a whiteboard displaying text about WIN programs. She is gesturing with her hands while speaking. Behind her are several other people seated, including a woman raising her hand. The background appears to be a classroom setting.</t>
  </si>
  <si>
    <t>A man with dark hair and a mustache stands facing a woman in a blue jacket. Behind them are several other people looking at posters displayed on walls. Tables and chairs are visible in the background.</t>
  </si>
  <si>
    <t>Two young women are waving at the camera while sitting behind a table. They are wearing athletic shirts with the school logo and name. Behind them is a large green lawn with a brick building in the background. Many people are gathered on the lawn.</t>
  </si>
  <si>
    <t>A group of five female volleyball players are celebrating with raised arms and excited expressions. They are wearing green jerseys with white numbers on them. One player is holding hands with others in a high-five gesture, while another is jumping up and down with her fists raised. The background shows a gymnasium wall.</t>
  </si>
  <si>
    <t>A football field with a large crowd of people in the background. Several football players wearing red helmets and pants are celebrating on the field, raising their hands in victory. The crowd is a mix of colors, primarily purple and orange.</t>
  </si>
  <si>
    <t>A group of graduates in black gowns and mortarboard hats are posing for a photograph outdoors. They are smiling and giving thumbs up gestures. Some have diplomas visible. Behind them is a building with a steeple, and trees are visible in the background.</t>
  </si>
  <si>
    <t>A graduation ceremony scene with two men in academic robes shaking hands over a diploma and gold medallion. A young woman in a black gown and cap is receiving the award. Behind them are several other figures also wearing robes, seated on benches. In front of them is a decorated stage with floral arrangements and a stone pillar. The background is dark and shows parts of a brick building.</t>
  </si>
  <si>
    <t>Two women are embracing in a graduation ceremony setting. One woman wears a purple academic cap and gown, while the other is wearing a black graduation gown and hat with a feather. Both women are smiling and appear emotional. Other graduates can be seen in the background, some holding diplomas. The scene is lit by natural light filtering through a tent-like structure above.</t>
  </si>
  <si>
    <t>A large crowd of graduates in caps and gowns sits on a grassy field under a bright blue sky with scattered clouds. Many graduates are throwing their graduation caps into the air. A building is visible in the background, and an American flag is present.</t>
  </si>
  <si>
    <t>www.iavalley.edu</t>
  </si>
  <si>
    <t>A concrete walkway leads towards a building entrance with the words "Marshalltown Community College" above it. Several people are walking along the path. Benches made of light-colored stone are placed on either side of the walkway. The ceiling is lined with wooden slats and illuminated by warm lighting. A staircase is visible in the background, leading up to another part of the building. There's a grassy area with trees and shrubs beyond the walkway.</t>
  </si>
  <si>
    <t>A bronze statue of a person holding a book stands in front of a brick building with large windows. A tree is visible on the left side of the frame, and sunlight streams through the windows. The scene appears to be outdoors during the day.</t>
  </si>
  <si>
    <t>A blue building with “IOWA VALLEY” and “GRINNELL” written in white letters is visible. Below the sign are double doors leading into the building. The building has a flat roof, windows on both sides, and landscaping including red mulch and bushes along the side. A street lamp stands to the left of the building.</t>
  </si>
  <si>
    <t>A group of four young adults are sitting around a wooden table in a classroom setting. Three students are using laptops and one student is holding an iPad with a stand. The background consists of a wall with what appears to be a projector screen or display.</t>
  </si>
  <si>
    <t>Four young men are sitting at a table in a cafeteria-style setting. They appear to be college students. One man is wearing a white baseball cap and a gray hoodie with a camouflage pattern on the sleeves. Another is wearing a light blue hoodie with “Ft. Lauderdale Beach” printed on it. A third man wears a brown Carhartt jacket. The fourth man has a dark-colored jacket on. They are all looking at their phones, each holding one in their hands. There are drinks and food – sandwiches, cups of juice, and bottles of soda – scattered across the table. In the background, there are other people seated at tables within the cafeteria.</t>
  </si>
  <si>
    <t>A young woman with curly brown hair is sitting at a lab table in front of a chalkboard. She's wearing a gray sweatshirt with "Colorado" printed on it and holding a small plastic container. On the table are a red cup, some paper, pens, and a glass apparatus with a rubber tube connected to it. The background includes a black board with writing and a computer monitor.</t>
  </si>
  <si>
    <t>Three students are in a science lab. One student wearing a hat and green hoodie is looking at a microscope with a slide. Another student is sitting beside him, also wearing a hoodie. A third student is standing behind them, facing away from the camera. There’s a table covered with papers and a blue bag on it. The walls are painted teal and there are wooden cabinets in the background.</t>
  </si>
  <si>
    <t>A young man wearing a black hat and a black hoodie with a logo is working on a rifle at a workbench in a classroom setting. A toolbox, a vise, and other tools are visible around him. There's a door in the background and a whiteboard on the wall.</t>
  </si>
  <si>
    <t>Two young men are working on an automotive engine in a garage setting. One is holding wires and examining them while the other is using a tool to work on the engine. There's a car partially visible in the background, along with tools and equipment scattered around the workspace. The lighting is somewhat dim, casting shadows across the scene.</t>
  </si>
  <si>
    <t>A large wooden billiard table with multiple balls sits in a room with maroon walls. Three young men are present: one is standing and looking at the table, another is wearing a brown Nike hoodie and a gray beanie, and the third is playing pool. A vending machine and a small table with chairs are visible in the background.</t>
  </si>
  <si>
    <t>A brick building with windows sits in the background behind trees and a walkway. A lamppost is on the left side of the frame, partially obscured by tree bark. The walkway leads towards the building, lined with grass and a small bench under a tree.</t>
  </si>
  <si>
    <t>A young Black male basketball player wearing blue and white shorts with number 11 is raising his right arm in celebration on a hardwood court. Behind him is a wall displaying school branding: "Wellsworth Panthers" in gold lettering, along with a logo featuring a purple bird. The background includes banners and other athletic equipment.</t>
  </si>
  <si>
    <t>Two women are sitting at a computer in an office setting. One woman is wearing glasses and a blue shirt with a university logo on it, and a gray cardigan over top. The other woman is wearing a purple hoodie with the same university logo. Both women are smiling and appear to be engaged with something on the screen. A computer monitor is visible in the foreground.</t>
  </si>
  <si>
    <t>A person's hand holding a welding torch is shown in action, fusing two metal plates together. Sparks and smoke are emitted from the weld point. The background shows a green wall and part of a larger structure with visible bolts. A dark surface serves as the work area.</t>
  </si>
  <si>
    <t>A brown and white calf is standing in a dirt-covered area with a dark wooden structure visible in the background. The calf is facing slightly forward, its head lowered as if grazing. Its legs are partially obscured by shadows and dirt.</t>
  </si>
  <si>
    <t>A person wearing a white helmet and a white shirt rides a white and brown horse across a dirt arena. Behind the arena is a wall with white fencing and some poles.</t>
  </si>
  <si>
    <t>A young woman sits in a simulator chair, operating a steering wheel connected to a large screen displaying a rural landscape with a road. She is wearing a black shirt and has her hair down. She’s using a tablet on her wrist to interact with the simulation. A whiteboard with writing is visible in the background.</t>
  </si>
  <si>
    <t>Two young women are sitting at a table in what appears to be a classroom. One woman is wearing a maroon hoodie with a logo on it and has her hair pulled back. The other woman is wearing a plaid shirt. Between them, there’s a black dog resting on the table, leaning against one of the women. A white plastic cup sits on the table next to the woman in the maroon hoodie. There's a window visible in the background.</t>
  </si>
  <si>
    <t>A volleyball team in action on a wooden court. Four players are positioned in a line, appearing to be in a defensive stance. A coach is standing behind them. In the background, there's a bleacher area and a doorway. The lighting is bright, and the image has a slight motion blur.</t>
  </si>
  <si>
    <t>Two young men are sitting at two computer workstations. Each workstation has a large monitor displaying a video with a cityscape and text that reads "PROTECT HEADLINE." Both workstations have white tower computers and illuminated keyboards. The men are wearing jackets and appear to be focused on the screens.</t>
  </si>
  <si>
    <t>A basketball game in progress with several players on the court and spectators seated behind them. A player in white is shooting a ball towards the hoop. Another player in red is attempting to block him. Other players are positioned around the court, and a referee is visible. The background includes bleachers and a dark interior space.</t>
  </si>
  <si>
    <t>Four young men in graduation gowns and mortarboards are posing for a photograph. They are wearing dark-colored robes with purple accents and white cords. Each man is holding up one hand in a wave gesture. Behind them is a banner that reads "Panther Celebration" with the words “Dream Big” underneath.</t>
  </si>
  <si>
    <t>A graduation ceremony scene with several graduates wearing dark blue gowns and black caps. One graduate is holding up a bouquet of flowers while smiling and waving. A woman in a straw hat is captured mid-gesture, extending her hand towards him. Other graduates are visible in the background, clapping and celebrating. There's a purple and gold logo in the bottom right corner.</t>
  </si>
  <si>
    <t>www.ibcs.edu</t>
  </si>
  <si>
    <t>Two men are standing outside a building with the words "National Baptist College and Seminars" above the entrance. One man is older and wearing a light blue shirt and khaki pants. The other man is younger and wearing a dark polo shirt and light-colored pants. They are facing each other, engaged in conversation. There's a stone wall with landscaping and a clock tower to the left of the building. A sidewalk runs along the right side of the frame.</t>
  </si>
  <si>
    <t>A man with gray hair and glasses wearing a blue and white striped shirt is speaking intently to a younger man in a black Under Armour shirt. The background is blurred greenery.</t>
  </si>
  <si>
    <t>Two women are walking towards the camera under an overhanging roof. One is wearing a denim jacket and a dark dress, carrying a book. The other is in a long skirt and a light-colored top, also holding a book. A small bridge leads to a building entrance with signage that reads "Stanley L. Dunbey Wing ADMINISTRATION." There's a flowering bush on the left side of the frame and trees above.</t>
  </si>
  <si>
    <t>A man with short red hair stands at a lectern in front of a classroom. He is wearing a light blue and white checkered shirt. Several students are seated behind him, their backs visible. A large whiteboard is on the wall behind him. A television screen hangs above the whiteboard. The room appears dimly lit.</t>
  </si>
  <si>
    <t>A classroom scene with several students seated at tables. A young man in a light blue shirt is prominently featured, smiling and looking towards the camera. Other students are visible in the background, wearing various shirts and taking notes. A large black screen dominates the upper portion of the image, likely displaying a video or presentation.</t>
  </si>
  <si>
    <t>A young woman with brown hair and fair skin is looking intently at a laptop screen in what appears to be a library setting. Behind her are tall bookshelves filled with books of various colors. The lighting is soft, and she has a serious expression on her face.</t>
  </si>
  <si>
    <t>A young man with dark hair and glasses stands in front of tall bookshelves filled with books in a library setting. He is wearing a gray shirt and carrying a backpack. A blurred figure is visible in the background, and an American flag banner is partially visible on the wall behind him.</t>
  </si>
  <si>
    <t>A young woman sits on a brown leather couch in a library setting. She is wearing a burgundy shirt with a polka dot pattern and a black skirt. She has her hair down and is smiling at the camera while holding an open book in her lap. In the background, there are bookshelves filled with books and a glimpse of other people in the room.</t>
  </si>
  <si>
    <t>A man with gray hair and a beard is sitting across from a young man in a blue shirt. The man is wearing a dark blue polo shirt with white stripes. A computer screen is visible in the background, displaying a video or image.</t>
  </si>
  <si>
    <t>Two men are sitting on red outdoor furniture with black wicker accents. One man is facing forward and speaking, while the other is looking off to the side. In the background, there are several people standing or walking around a building. The scene appears to be outdoors on a campus setting.</t>
  </si>
  <si>
    <t>A group of men in formal black suits and bow ties are holding glasses filled with liquid, likely champagne or sparkling wine. They appear to be serving drinks at a table or event. Behind them is a blurred view of other people and brass instruments, suggesting a marching band or similar ensemble. The lighting is dim, creating a slightly dark atmosphere.</t>
  </si>
  <si>
    <t>Two men in black tuxedos are playing musical instruments. One man is holding a large bell and another is playing a trumpet. Behind them is a floral arrangement and a dark wall with lights.</t>
  </si>
  <si>
    <t>A group of young people, mostly female, are singing in a choir. They are wearing black robes and holding sheet music stands with their hands raised. Some are looking directly at the camera, while others are focused on the music. The background is dark and out of focus.</t>
  </si>
  <si>
    <t>A choir of young adults in black suits and white shirts sings with their hands held up to sheet music. Some are wearing black ties. They are performing on a stage with rows of chairs facing them, filled with audience members. A large window is visible behind the choir, and lights illuminate the scene.</t>
  </si>
  <si>
    <t>A man with gray hair and glasses stands behind a lectern. He is wearing a blue shirt and gesturing with his hands. An American flag is visible in the background, along with a television screen and some bookshelves. A book rests on the lectern in front of him.</t>
  </si>
  <si>
    <t>A group of people are sitting in a row facing forward. They appear to be attending a lecture or meeting in an educational setting. The individuals vary in age and attire, wearing casual clothing like shirts and jackets. Some are looking at notes, while one is holding a tablet. A few have books open. The background is dark with a glimpse of a doorway.</t>
  </si>
  <si>
    <t>Two men are shaking hands in formal attire. One man is older with glasses and wearing a dark graduation gown with red trim. The other man is younger and also wearing a dark graduation gown with red trim. Both men are smiling. Behind them, there's a blurred background of what appears to be an auditorium or hall.</t>
  </si>
  <si>
    <t>00:00:01.38</t>
  </si>
  <si>
    <t>Graduates in black gowns with yellow sashes walk towards the camera amidst an audience seated in wooden chairs. Behind them is a choir performing on a stage with rows of seats. People are taking photos and standing throughout the scene.</t>
  </si>
  <si>
    <t>www.ic.edu</t>
  </si>
  <si>
    <t>A large cafeteria filled with students sitting at tables and working on laptops. Some students are talking and smiling. There's a food service area in the background with trays and servers. The lighting is bright, and the overall scene suggests a busy college dining hall.</t>
  </si>
  <si>
    <t>A curved building with "ILLINOIS COLLEGE" in large letters across its facade is partially obscured by foliage. The building has windows and a railing along the top. A brick building is visible on the left side of the frame, and trees are in the background.</t>
  </si>
  <si>
    <t>Two healthcare professionals are demonstrating intravenous (IV) insertion techniques on a mannequin in a clinical setting. One woman is wearing blue scrubs and gloves, and she’s actively inserting an IV line into the mannequin's arm. The other woman, dressed in black, is observing and providing guidance. A large anatomical mannequin with a visible arm is positioned between them.</t>
  </si>
  <si>
    <t>Two students are working at a table in a classroom setting. One student is wearing a red and white Under Armour shirt and pointing at a laptop screen while talking to another student who is wearing a black jacket and looking down at a small, round object. Other students can be seen blurred in the background.</t>
  </si>
  <si>
    <t>A football game in progress with several players from two teams engaged in a tackle near the center of the field. A quarterback in white and blue is attempting to throw a pass while a running back wearing number 65 is being tackled by defenders in black and gray. Other players are visible in the background, including those on defense and spectators standing behind a building with a blue facade.</t>
  </si>
  <si>
    <t>A large crowd of young men wearing white t-shirts with "ILLINOIS FOOTBALL" printed on them are cheering and raising their hands in excitement. Some are wearing hats and masks. The background shows tiered seating and a dark interior space, likely an athletic stadium or arena.</t>
  </si>
  <si>
    <t>A young Black woman with long braids sits at a green table in front of a group of people. She is wearing a gray hoodie and appears to be explaining something while gesturing with her hands. There are cards, dice, and stacks of chips on the table. A blurred image of other individuals can be seen in the background.</t>
  </si>
  <si>
    <t>A young man with dreadlocks and glasses is working on a complex robotic system in a classroom setting. He’s adjusting components on a long, metal track-like structure, surrounded by various tools and equipment. The background shows other students seated at desks, whiteboards, and windows with a blue sky visible.</t>
  </si>
  <si>
    <t>A wall displays several framed logos and certificates arranged horizontally. At the top is a large sign reading "Graduate READY" with a small white bird icon above it. Below the sign are various logos including those for organizations like Illinois Department of Transportation, KPMG, RSM, PepsiCo, Boeing, Motorola Solutions, IBM, Horace Mann, State Farm, CDC, and DOT. There's also a framed certificate from Chicago Public Schools on the left side of the wall. The entire display is mounted on a light-colored wooden panel with metal clips holding the frames in place.</t>
  </si>
  <si>
    <t>Four people are standing in a field of tall corn stalks. Three men and one woman. The man on the left is wearing a gray shirt and a light-colored cap. He's holding a corn cob and examining it with another man who is wearing a blue shirt and a dark baseball cap. The woman is wearing a blue shirt with “Illinois College” printed on it, and she’s also looking at a corn cob. The sky is bright blue with some clouds.</t>
  </si>
  <si>
    <t>A young person sits on a swing in a grassy area under trees with golden leaves. A blue chair is visible nearby. An American flag stands tall in the background, and a brick building is partially seen behind the trees. The scene appears to be outdoors during autumn.</t>
  </si>
  <si>
    <t>A young woman with blonde hair sits at a desk in an office setting. She is smiling and looking towards the camera. A computer monitor is visible on the left side of the frame, along with a keyboard and mouse. There's a window behind her, and various office supplies like pens and a notepad are scattered across the desk.</t>
  </si>
  <si>
    <t>A young woman wearing a white VR headset and holding two controllers stands in front of a blurred outdoor background. She is wearing a dark blue hoodie with the words "ILLINOIS COLLEGE" printed on it. Her eyes are closed, and she appears to be immersed in virtual reality.</t>
  </si>
  <si>
    <t>A Black man in a white and blue basketball uniform is raising his arms up high with a trophy in his hands, yelling excitedly. Around him are several cheerleaders and other basketball players celebrating, some holding blue flags. The background shows a gymnasium with bleachers, a basketball hoop, and scoreboards displaying the numbers 10-21.</t>
  </si>
  <si>
    <t>Two female runners are jumping over a hurdle in an indoor track setting. One runner is wearing a blue and white uniform with the number “1” on it, and the other is wearing a blue and white uniform with the number “5”. The background shows a wall with Illinois College signage and a doorway.</t>
  </si>
  <si>
    <t>A group of people are standing in a hallway with blue walls and a dark ceiling. Several individuals are wearing pink t-shirts. One woman is raising her hand in a wave gesture. There's a mix of students and adults, all looking towards the camera.</t>
  </si>
  <si>
    <t>A woman with blonde hair sits on a bed covered in a yellow blanket. She is wearing a blue sweatshirt and has a stuffed animal cradled in her arms. Behind her is a wall decorated with wallpaper featuring orange and white flowers, along with several framed pictures including a macrame wall hanging and two floral paintings.</t>
  </si>
  <si>
    <t>An aerial view of a college campus at sunrise. The campus consists of several brick buildings surrounded by green lawns and trees. A water tower is visible in the distance. The sky is orange and pink, with the sun rising behind the buildings. Trees are in full bloom with yellow leaves.</t>
  </si>
  <si>
    <t>www.iccms.edu</t>
  </si>
  <si>
    <t>An aerial view of an academic and student center building with a red brick facade and a gray metal roof. The building has multiple windows and a central entrance with columns. A paved driveway leads to parking areas, and there are accessible parking spaces marked with wheelchair symbols. In the background, there is another building and trees under a cloudy sky.</t>
  </si>
  <si>
    <t>An aerial view of a college campus with various buildings and green spaces under a cloudy sky. There are brick and red-roofed buildings, some with multiple stories, interspersed with trees and lawns. A road winds through the campus, leading to a large building in the distance. The overall scene suggests a peaceful, academic environment.</t>
  </si>
  <si>
    <t>A brick sign for Itawamba Community College’s Health Sciences department is in the foreground. Behind it is a large, multi-columned building with “Health Sciences” written on its facade under an arched entryway. The sky is blue and clear.</t>
  </si>
  <si>
    <t>A dark-colored table draped with a blue cloth displays five golden trophies. Each trophy has the letters "NCAA" on its side and features a basketball design. Behind the table is a large, empty gymnasium with rows of blue bleachers.</t>
  </si>
  <si>
    <t>A person wearing a welding helmet is working at a table with metal pieces. Sparks are flying from the welding process, and there's a lot of smoke in the air. A power outlet is visible on the wall behind them.</t>
  </si>
  <si>
    <t>www.idi.edu</t>
  </si>
  <si>
    <t>A person with hands holding a pen and pencil is working on a white sheet of paper covered in drawings and equations. The person is wearing a red and black plaid shirt. A brochure with images of buildings is visible on the table next to the paper. The background is dark, suggesting a classroom or office setting.</t>
  </si>
  <si>
    <t>Hands are manipulating a complex structure made of thin, golden strands that resemble roots or vines. The structure is partially obscured by a white surface and other blurred objects in the background. Light appears to be reflecting off the golden strands, creating highlights and shadows.</t>
  </si>
  <si>
    <t>A person's hands are drawing geometric shapes (squares, triangles, circles, and rhombuses) on a white sheet of paper. The person is wearing a camouflage-patterned shirt. There are several colored squares scattered around the paper, suggesting color samples or fabric swatches.</t>
  </si>
  <si>
    <t>A man with graying hair and wearing a black shirt is examining a large lightbox containing multiple images of college campus scenes. He has his hands raised in a gesture of pointing or explanation. The images appear to be brochures or promotional materials for a university, showing buildings, students, and outdoor spaces. A blurred figure is visible in the background on the left side of the frame.</t>
  </si>
  <si>
    <t>A man is walking away from a building with “INTER” and “DESIG” visible on a white sign. The building has large windows and is surrounded by greenery. A green bag is in his hand.</t>
  </si>
  <si>
    <t>Three students are working at computers in a classroom setting. Each computer displays an image of a green apple with editing tools visible on the screen. One student is pointing at the apple on their monitor. A wall behind them features framed artwork and photographs.</t>
  </si>
  <si>
    <t>00:00:03.03</t>
  </si>
  <si>
    <t>A man wearing a plaid shirt and dark pants walks away from a building with an “idi” logo on it. He is carrying a white shopping bag. There are bushes on either side of a walkway leading up to the building, and a window can be seen in the background.</t>
  </si>
  <si>
    <t>www.iliff.edu</t>
  </si>
  <si>
    <t>00:00:48.18</t>
  </si>
  <si>
    <t>The image depicts an aerial view of a university campus under cloudy skies. Several brick buildings are visible, including a large, multi-story building with what appears to be a dome on top, and another smaller, more traditional building. Trees with autumn foliage in shades of yellow and red line the pathways between the buildings. A parking lot is located near the center of the frame. In the distance, rolling hills and mountains are visible under the overcast sky.</t>
  </si>
  <si>
    <t>www.indianatech.edu</t>
  </si>
  <si>
    <t>A grassy campus with a pathway leading towards a building. The building has a green roof and is flanked by trees. A large globe sculpture sits on a pedestal in front of the building. There are other buildings visible in the background, and it appears to be a sunny day.</t>
  </si>
  <si>
    <t>A woman sits at a desk in front of large windows overlooking an outdoor campus scene. She is wearing a yellow shirt and has her hair pulled back with a headband. A laptop is open on the desk, along with a piece of paper. There’s a black chair to her right. The room appears modern and bright.</t>
  </si>
  <si>
    <t>A person’s hands are typing on a black laptop keyboard. The person is wearing an orange and white patterned shirt with a watch on their wrist. A wooden table is visible in the background.</t>
  </si>
  <si>
    <t>A Black woman sits at a desk in front of a large window with blurred trees outside. She is wearing a yellow and white polka dot blouse and a headscarf. A pearl necklace adorns her neck. She is smiling while looking at a laptop on the desk. A black chair is behind her.</t>
  </si>
  <si>
    <t>A large meeting room with rows of chairs facing a stage. A woman is presenting at the front, and a screen displays text related to "Planning and Types of Projects." Many people are seated, some using laptops, and there are several monitors on the walls behind the stage. The room appears well-lit and modern.</t>
  </si>
  <si>
    <t>A group of people are seated at a table in what appears to be a classroom setting. A man with gray hair and wearing a light blue shirt is sitting forward, looking down. Several other individuals are present, some appearing contemplative or concerned. There's a person in the background talking into a phone.</t>
  </si>
  <si>
    <t>A woman with dark hair and wearing a black suit stands at a table in front of a group of people seated around rows of desks. She is holding a microphone and appears to be speaking. Behind her, a large screen displays text and graphics. Several other individuals are visible in the background, dressed in business attire. The room has a neutral color scheme with orange accents.</t>
  </si>
  <si>
    <t>A woman stands at a podium presenting on a large screen displaying "GLOBAL LEADERS Spring Vision 2024" and the Indiana Tech logo. A crowd of people is seated in front of her, with some visible in the foreground. The stage appears to be dark, illuminated primarily by the projection.</t>
  </si>
  <si>
    <t>A woman stands at a podium presenting in front of a large screen displaying "DEVELOP GLOBAL LEADERS" and “Spring Immersion 2024”. She is wearing a pink shirt under a black blazer, and gesturing with her right hand. The podium has the university logo on it. The background is dark.</t>
  </si>
  <si>
    <t>A group of people are seated at tables in a brightly lit room. A man with a bald head and wearing a plaid shirt is looking towards the right side of the frame. A woman with curly hair is sitting on his left, appearing to be listening intently. Several other individuals are visible in the background, some using laptops. There's a blue water bottle on one of the tables. The overall scene suggests a conference or meeting setting.</t>
  </si>
  <si>
    <t>Three people are sitting at a table in what appears to be an office setting. One woman is gesturing with her hands while speaking, another is looking towards her with a surprised expression, and the third is listening attentively. A laptop sits on the table between them, along with two coffee cups. The background is a plain white wall.</t>
  </si>
  <si>
    <t>A man in a dark suit and glasses is speaking at a lecture hall with rows of students seated before him. The room has wooden paneling and a muted color scheme. Several other people are visible in the background, some taking notes or looking towards the speaker.</t>
  </si>
  <si>
    <t>A large room with rows of chairs filled with people watching a presentation on a screen. A man in a suit is speaking at a table in front of the audience. There are laptops and water bottles visible among the attendees. The walls are dark wood paneling, and there's a projector displaying an image on the screen.</t>
  </si>
  <si>
    <t>www.iona.edu</t>
  </si>
  <si>
    <t>A basketball player in a yellow and gold uniform with number 25 is shooting over several defenders in dark uniforms. The players are positioned on a wooden court with blurred spectators in the background.</t>
  </si>
  <si>
    <t>A large crowd of people are seated in an arena, cheering and waving their arms enthusiastically. Many are wearing red shirts with white lettering. Some individuals are pointing upwards. A golden-colored pom-pom is visible near the front of the image. The lighting appears to be dim, and there's a scoreboard partially visible in the background.</t>
  </si>
  <si>
    <t>A crowd of students and people wearing masks are gathered together. Some are looking down, some are leaning forward, and one person is holding a large sandwich with an open mouth in surprise. A few others have their hands up near their faces. The background is dark and blurry.</t>
  </si>
  <si>
    <t>A young Black man with braided hair and glasses is playing a golden trombone in front of a row of yellow instruments. He is wearing a dark gray shirt and a blue scarf around his neck.</t>
  </si>
  <si>
    <t>Intercollegiate athletics, Student life, Fine arts</t>
  </si>
  <si>
    <t>Two young women are playing clarinets in a maroon and gold ensemble. One is wearing a pink face mask and glasses, while the other has glasses on. They are seated in front of what appears to be a recording setup with microphones and equipment visible behind them. The background is blurred but suggests an indoor setting, possibly a music room or performance space.</t>
  </si>
  <si>
    <t>A large crowd of people sits in bleachers at a basketball game. Several cheerleaders wearing maroon and gold uniforms are performing on stage. The audience is diverse in age and attire, with many wearing casual clothing and some sporting team colors. A few individuals are wearing masks.</t>
  </si>
  <si>
    <t>Two young women are cheering excitedly in a crowd. One has her arm raised high and is yelling with her mouth open. The other is laughing broadly, showing her teeth. They both wear casual clothing – one in a gray shirt and another in a dark green shirt. Behind them, there are other people partially visible, some holding signs or banners.</t>
  </si>
  <si>
    <t>A crowd of students in a stadium setting are cheering and raising their hands enthusiastically. Some individuals are wearing wristbands and casual clothing like jeans and jackets. Faces show excitement and joy.</t>
  </si>
  <si>
    <t>A group of young men are cheering and holding up white paper bags with a large white hat on one man's head. They are wearing various hats and clothing in maroon and black. The background is blurred, showing other people in the crowd.</t>
  </si>
  <si>
    <t>www.iowacentral.edu</t>
  </si>
  <si>
    <t>An aerial view of a college campus with several buildings and a pond. The buildings are various colors including red, blue, and gray. Trees line walkways and surround the buildings. A few cars are parked along the roads. The sky is bright and clear.</t>
  </si>
  <si>
    <t>A group of four young people are walking down a hallway in an educational building. They appear to be students. One boy is wearing glasses and a blue shirt with a black backpack. Another boy is wearing a dark blue t-shirt with a logo on it and a black backpack. A man is wearing a gray shirt and a black backpack. A girl is smiling and looking at the camera, wearing a white top and jeans. There are doors in the background with school names visible.</t>
  </si>
  <si>
    <t>A woman with blonde hair wearing safety glasses and a gray shirt is working on an electrical panel. She’s holding a tool and appears to be connecting wires. Behind her are other people in overalls, some wearing hats, also working on similar panels. The background includes yellow scaffolding and various tools and equipment.</t>
  </si>
  <si>
    <t>A woman with glasses sits in front of a large round light panel. Several people are behind her, some adjusting equipment and others partially visible in the background. A person wearing camouflage is positioned on the right side of the frame. The scene appears to be a video shoot or photography setup.</t>
  </si>
  <si>
    <t>A close-up shot showing three people examining a model heart. One person is holding up the heart and pointing at it, while another is looking down at it. The background shows a large anatomical diagram of a human heart on a wall. All individuals are wearing casual clothing, including a pink sweatshirt.</t>
  </si>
  <si>
    <t>A person wearing a blue and green plaid jacket and black hat stands on stage gesturing with one hand. Several other students are visible in the background, some wearing purple and orange clothing. The stage is dark with colorful lighting behind them.</t>
  </si>
  <si>
    <t>An orange robotic arm with a purple tool is positioned over a blue surface holding a white logo that appears to be a stylized "K". The background includes parts of machinery and a dark wall.</t>
  </si>
  <si>
    <t>A football player in a dark blue jersey with “Triton” written across it is running onto a green field. He’s wearing a white helmet and gloves. Behind him is a navy blue hurdle, and trees are visible in the background with autumn leaves. A red car is parked off to the side of the field.</t>
  </si>
  <si>
    <t>A close-up shot of two figures in blue uniforms against a cloudy sky background. The figure on the left is a warrior with a helmet and a wide, smiling expression. The figure on the right has a partially visible face and a blue hat.</t>
  </si>
  <si>
    <t>00:00:03.88</t>
  </si>
  <si>
    <t>Aerial view of a college campus with buildings, walkways, and trees. A body of water is visible in the foreground. The sky is overcast.</t>
  </si>
  <si>
    <t>www.isothermal.edu</t>
  </si>
  <si>
    <t>An aerial view of a college campus with several buildings clustered together, including one with a white roof and another with brick facades. A lake is visible in the background, surrounded by trees and mountains under a blue sky. Several cars are parked near the buildings.</t>
  </si>
  <si>
    <t>A patient lies in a hospital bed with medical equipment attached. Two healthcare professionals – a man in a blue uniform and a woman in a blue uniform – are standing beside the bed, examining her. They both appear to be wearing gloves and gesturing towards the patient. The room is brightly lit with fluorescent lights and has a window in the background. A wheelchair is visible in the corner of the room.</t>
  </si>
  <si>
    <t>Three young men are sitting at a round table in what appears to be a college hallway. One man is laughing and gesturing with his hands while speaking. Another man is smiling broadly and leaning forward slightly, resting his hand on the table. The third man is wearing a plaid shirt and looking towards the other two. A blurred figure of another student can be seen in the background. There are posters on the wall behind them and a small plant visible to the right.</t>
  </si>
  <si>
    <t>A young woman wearing safety glasses and a dark uniform stands next to a large green milling machine. She is looking at the machine with a focused expression. The background shows other machinery, tools, and equipment in a workshop setting, all bathed in dim light.</t>
  </si>
  <si>
    <t>A woman in a white shirt and glasses is operating an electrotherapy device on a patient lying on a bed covered with a white sheet. The device has multiple buttons and wires connected to the patient's leg. A small cooler unit is visible next to the bed, emitting steam. The background appears to be a classroom or medical facility with gray walls and windows.</t>
  </si>
  <si>
    <t>A young woman wearing safety glasses and a white lab coat is working in a laboratory setting. She’s holding a small container with blue gloves on her hands, looking towards a metal apparatus. Another person, partially visible, is also wearing a white lab coat and safety glasses. The background shows other lab equipment and surfaces.</t>
  </si>
  <si>
    <t>A Black man sits at a computer in a classroom setting, wearing a light blue polo shirt. A woman with gray hair and a patterned blazer is assisting him by pointing at the screen. Several computers are visible in the background.</t>
  </si>
  <si>
    <t>00:00:01.99</t>
  </si>
  <si>
    <t>Three young men are gathered around a yellow industrial robot arm. One is holding a tablet and looking at it, another is standing beside the robot, and the third is positioned behind them, also observing the machine. The background appears to be a classroom or workshop setting with dark walls and equipment visible in the distance.</t>
  </si>
  <si>
    <t>A woman with dark hair and a patterned sweater is taking a photograph with a camera mounted on a tripod. A man in an orange shirt sits beside her, looking at her. Another woman stands slightly behind them, facing away from the camera. Several lights are positioned around the scene, including one large rectangular light source. The background is dark and appears to be a room or studio setting.</t>
  </si>
  <si>
    <t>A classroom setting with several students seated at tables and one woman standing in front of them, appearing to be speaking. The walls are brick, and a whiteboard is visible in the background. Students wear casual clothing, including hoodies, jackets, and flannel shirts. One student has a backpack on their chair.</t>
  </si>
  <si>
    <t>A young woman with dark hair pulled back in a ponytail sits at a black digital piano and is playing it. She wears a blue patterned top. Behind her are two other pianos and a laptop on a table. A window with blinds is visible in the background.</t>
  </si>
  <si>
    <t>A dark brown horse is walking forward with a person in jeans and a black jacket leading it. There are several blurred figures standing behind a fence in the background. A building with a white sign is visible above the fence.</t>
  </si>
  <si>
    <t>Four people are practicing self-defense techniques in an indoor gymnasium. Three women and one man are wearing tactical vests and belts. They are using flashlights as weapons, with one woman wielding a flashlight horizontally and another vertically. A large black shield is positioned between two of the women, who appear to be attempting to block attacks with their flashlights. The walls behind them are painted blue and white, and there's a sign on the wall that appears to be an initial.</t>
  </si>
  <si>
    <t>A red and white set with two people sitting behind a desk. A large screen displays an image of Isothermal Community College with the words "Isothermal Community College" in blue letters. Several cameras and lighting equipment are visible around the set, including tripods and cables. The background is dark and out of focus.</t>
  </si>
  <si>
    <t>An aerial view of a college campus with several buildings including brick and white structures, a pond, and surrounding trees and mountains in the background under a blue sky. There are cars parked near one building and a grassy area adjacent to another.</t>
  </si>
  <si>
    <t>www.istc.edu</t>
  </si>
  <si>
    <t>A yellow Caterpillar skid-steer loader sits on a gravel parking lot. A worker in a fluorescent vest is operating it. The machine has a large front bucket attached. In the background are several people standing near cars and tall light poles under a cloudy sky.</t>
  </si>
  <si>
    <t>Construction</t>
  </si>
  <si>
    <t>A woman in a tan uniform is kneeling and reaching for boxes on orange shelves in a warehouse-like setting. The shelves are filled with various cardboard boxes, some stacked high. A gray plastic container sits on the floor near the shelves. There's a metal frame structure also visible on the floor.</t>
  </si>
  <si>
    <t>A classroom setting with several inmates seated at tables, appearing to be in a learning environment. One inmate is focused on writing in a blue folder with a pencil. Other inmates are looking towards the front. The room has dark walls and a black metal cabinet visible in the background.</t>
  </si>
  <si>
    <t>A dark-colored Ford Mustang with its hood open reveals a silver horse emblem. Inside the car, a person wearing a hat is visible. The background includes a garage setting with tools, equipment like a jack and fan, and metal doors. There are also some blue containers and overhead lighting.</t>
  </si>
  <si>
    <t>A man wearing a welding helmet and blue gloves is operating an oxy-acetylene torch on a metal plate. Sparks are flying from the weld. Behind him is a wall with textured beige paint and electrical equipment. A white bucket sits to the left of the scene.</t>
  </si>
  <si>
    <t>A line of eight men in orange jumpsuits are standing facing forward. They each hold a red pen. Behind them is a man in a light blue suit and another man in a dark suit. The setting appears to be a classroom or meeting room with whiteboards, chairs, and fluorescent lighting.</t>
  </si>
  <si>
    <t>A person wearing a yellow hard hat and a brown shirt is working on a wooden structure in a large, brightly lit workshop. They are using a red hammer to attach pieces of wood together. In the background, there are other workbenches and tools visible, along with some students or staff members. The floor is concrete and the ceiling has exposed beams.</t>
  </si>
  <si>
    <t>A person is sitting at a desk with an open textbook and pen in hand. A pink mug and a patterned mug are on the desk next to the book. Bookshelves are visible in the background, and a window with blinds is partially seen. The scene appears to be dimly lit.</t>
  </si>
  <si>
    <t>A barber is cutting hair for a young man inside a small room with lockers and fluorescent lights. A woman stands beside him, holding a comb, while another woman sits in a chair watching. There's a man sitting on a stool in the background. The walls are painted a dull beige color.</t>
  </si>
  <si>
    <t>A barber with a black apron is cutting hair for a man sitting in a chair. Behind the man are two other men seated in chairs. The scene takes place in a small room with shelves and mirrors.</t>
  </si>
  <si>
    <t>A man with dark glasses and a light-colored shirt sits at a red desk using a laptop. He is wearing a work apron and appears to be typing on a mouse. Behind him are bookshelves filled with books, and in the background, there's a doorway with a window and some framed pictures.</t>
  </si>
  <si>
    <t>Two men are working on electrical equipment in a dimly lit room. One man is wearing a white shirt and has a beard; he’s holding a clipboard. The other man is wearing a light-colored cap and is adjusting wires connected to a large motor. Behind them, there's a large screen TV, construction materials like plywood, and some exposed pipes or ductwork.</t>
  </si>
  <si>
    <t>A man wearing a hat and gloves is using an angle grinder to cut metal. He's working on a large, dark-colored sculpture that resembles a fish skeleton. The scene takes place in a workshop with tools and equipment scattered around, including a workbench, stools, and shelving. A doorway is visible in the background.</t>
  </si>
  <si>
    <t>www.ithaca.edu</t>
  </si>
  <si>
    <t>A stage with figures in costumes performing under bright lights. A dark silhouette of an audience member is visible on the left side of the frame. The stage has a green floor and vertical columns painted in various colors, including red, green, and purple.</t>
  </si>
  <si>
    <t>Two people in white lab coats are standing side-by-side in a laboratory setting. A young man with dark hair and glasses is looking down at something, while an older woman with short brown hair and glasses is looking towards him. Behind them is a wall with cabinets and equipment, including a sink and a trash can. The lighting appears to be fluorescent.</t>
  </si>
  <si>
    <t>A woman wearing headphones is operating a large camera mounted on a tripod in an indoor space with a grid-like ceiling. The camera has various cables and attachments.</t>
  </si>
  <si>
    <t>A group of young women in athletic attire are gathered on a grassy field. They appear to be discussing something related to soccer, as a ball is visible nearby. Some are wearing jackets and hoodies, while others have socks pulled up high. In the background, there's a fence, trees, and a car. The overall scene suggests an outdoor practice or meeting for a college soccer team.</t>
  </si>
  <si>
    <t>Two people are walking down a hallway in a school building. One woman is wearing a floral shirt and jeans, gesturing with her hand. The other woman is wearing glasses and a black sweater, holding a phone. There are windows along one side of the hallway with a view of buildings outside. A blue door is visible on the right.</t>
  </si>
  <si>
    <t>A man with glasses and a blue jacket is gesturing towards a woman wearing a VR headset and black sports bra. He’s holding a device in his hand, likely a sensor or controller. The woman is standing near a weightlifting bar. The background shows a laboratory-like setting with equipment and a window.</t>
  </si>
  <si>
    <t>A dimly lit interior scene showing several people gathered in a space with stage lighting overhead. The individuals are silhouetted and appear to be engaged in conversation. A red-colored object is visible in the background, possibly part of a stage set or equipment. The overall atmosphere is dark and focused on the group interacting.</t>
  </si>
  <si>
    <t>A woman in a gold gown stands before a mirror, examining herself. A young woman with blonde hair is standing behind her, looking at the gown and the reflection. Behind them are racks of clothing and mannequins dressed in various outfits. There's a table with fabric and sewing supplies in front of the mirrors.</t>
  </si>
  <si>
    <t>Two people are walking across a grassy area towards a tall building in the background. The building is illuminated with blue light. Trees with autumn foliage frame the scene on either side.</t>
  </si>
  <si>
    <t>www.iwp.edu</t>
  </si>
  <si>
    <t>An aerial view of a city skyline with a river and bridge in the foreground. A tall white obelisk is visible on the right side of the frame. Several buildings are clustered together in the middle ground, and a highway stretches across the bottom of the image. The sky is overcast with gray clouds.</t>
  </si>
  <si>
    <t>A brick building with multiple windows and a doorway, set against a backdrop of trees and a street lined with cars. A green fence runs along the bottom of the frame.</t>
  </si>
  <si>
    <t>A person's hands are shown using a pen on a tablet computer. The screen is visible with some papers in front of it. A wristband is worn on one hand. The background is dark and out of focus, suggesting an indoor setting.</t>
  </si>
  <si>
    <t>A woman with long brown hair in a ponytail is walking backwards down a dark escalator. She's wearing a coat and a gray hoodie. The escalator is lined with bright lights and there are multiple escalators visible in the background.</t>
  </si>
  <si>
    <t>An airplane wing is in the foreground, reflecting sunlight. Below, there's a vast expanse of clouds and land with a bright sun shining through them. The sky is a mix of blue and orange hues.</t>
  </si>
  <si>
    <t>A person’s hand holding a smartphone is in focus, with fingers interacting with the screen. The background is blurred and dominated by shades of blue and gray, suggesting an indoor setting like a university building or library. Light from the phone illuminates the hand and part of the surrounding area.</t>
  </si>
  <si>
    <t>Aerial view of London skyline with Tower Bridge and The Shard prominent in the foreground, surrounded by other skyscrapers and a river with boats. A bright sun is shining through clouds above the city.</t>
  </si>
  <si>
    <t>Aerial view of a densely packed city nestled in a valley with mountains in the background. The buildings are mostly low-rise and appear aged, with varying roof colors. A large building resembling an educational institution is visible on the left side of the frame. The sky is golden and hazy, suggesting either sunrise or sunset.</t>
  </si>
  <si>
    <t>A young woman with long brown hair and glasses is intently writing on a tablet screen. She’s wearing a beige sweater and blue jeans. A green pen is in her hand. The background is blurred, showing hints of furniture and other people.</t>
  </si>
  <si>
    <t>A woman in a graduation gown and beret stands at a podium with the logo "The Institute World Politics" behind her. Three men wearing graduation caps are seated in the background. A blue banner hangs above them, partially visible. The scene appears to be an academic ceremony or event.</t>
  </si>
  <si>
    <t>Four people in graduation gowns are shaking hands in a line. They all wear blue hats and have diplomas in hand. Behind them is a banner that reads "The Institute World Politics." The background is dark, with curtains visible.</t>
  </si>
  <si>
    <t>A tall, arched interior with numerous white columns rising towards a dark ceiling. The walls are covered in light-colored stone blocks. Light filters down from above, creating shadows and highlighting the texture of the columns and walls.</t>
  </si>
  <si>
    <t>A blurred image showing a person sitting at a desk with a laptop in front of them. Behind the person is another figure wearing a dark coat and standing near a doorway illuminated by light. The overall scene appears dimly lit, with a focus on the desk and the seated individual.</t>
  </si>
  <si>
    <t>A dark-colored coat with a silver pin featuring an eagle emblem and the text "The Institute of World Politics" is pinned on the lapel. A blurred background suggests a building interior.</t>
  </si>
  <si>
    <t>A person’s hand holding a laptop is shown in silhouette against a bright window background. The room appears dark and cluttered with furniture visible in the distance.</t>
  </si>
  <si>
    <t>www.iwu.edu</t>
  </si>
  <si>
    <t>A large, light-colored building with a circular emblem is centered in the frame. The building has a curved entranceway supported by pillars. Trees with bare branches are silhouetted against a bright sky and sun. Snow covers the ground around the building. A brick building is visible on the left side of the image.</t>
  </si>
  <si>
    <t>A young woman with dark hair and glasses is sitting in a classroom setting, looking intently at something on a screen. She has her hand raised slightly as if asking a question. Behind her are other students, partially visible in shadow. The scene appears to be indoors, with natural light coming from a window.</t>
  </si>
  <si>
    <t>A young woman with blonde hair and wearing a gray sweater stands in a dimly lit room. She is smiling and looking off to the side. Several other people are blurred in the background, including men in various colors and a few posters on the wall. The walls are a warm yellow color and have circular lights mounted on them.</t>
  </si>
  <si>
    <t>Three female basketball players are in motion on a court. One player in a blue uniform is dribbling towards the center of the court. Another player in a white uniform is attempting to block her shot, and a third player in a white uniform is positioned behind them. In the background, there's a tiered seating area with spectators wearing various festive sweaters.</t>
  </si>
  <si>
    <t>A woman with reddish-brown hair wearing a floral crown and a ruffled collar stands in front of a dark background illuminated by blue and red lights. She is looking down slightly, and her face is partially obscured by shadows. The lighting creates an eerie atmosphere.</t>
  </si>
  <si>
    <t>A young Black man is playing a saxophone in a dimly lit room. He’s wearing an orange t-shirt and has a strap around his neck holding the instrument. He's seated with sheet music in front of him, and there are musical stands and chairs visible in the background. The walls appear to be painted a dark gray or black.</t>
  </si>
  <si>
    <t>A snowman stands in front of a brick building with large windows. The ground is covered in snow and scattered leaves. A person is walking on the steps of the building.</t>
  </si>
  <si>
    <t>Three men are walking in a snowy campus setting. One man is smiling and holding a coffee cup. Another man is walking beside him with a cup as well. The third man is wearing a hat and walking behind them. A large building is visible in the background, partially obscured by snow-covered trees.</t>
  </si>
  <si>
    <t>A man in a green shirt and black Under Armour jacket stands at a podium with his hands raised, gesturing towards a large, colorful fan-like object held up behind him. He is speaking to an audience of people seated around a table and on chairs in front of a window with multiple panes. The room appears to be indoors, with brick walls visible through the windows.</t>
  </si>
  <si>
    <t>A classroom scene with four people seated around a large table covered in papers. A man is at the head of the table, facing towards the viewers, and appears to be lecturing. Three students are sitting at the table, looking down at their papers. The walls behind them have various posters and artwork.</t>
  </si>
  <si>
    <t>Two wrestlers are in a stance facing each other on a blue wrestling mat. A referee is positioned behind them with their arm raised. In the background, there’s a tiered seating area filled with spectators wearing red and white clothing.</t>
  </si>
  <si>
    <t>A young Black man is intently looking at a computer screen displaying a technical diagram. He’s wearing a black jacket and pointing with his finger. Behind him, partially obscured by shadow, are two men: one with a long white beard and another in a gray t-shirt. A large red 3D printer dominates the background, with a monitor attached to it. The scene is dimly lit, suggesting a laboratory or workshop environment.</t>
  </si>
  <si>
    <t>A young woman wearing glasses and a plaid shirt stands in front of a large metal milling machine. She is looking slightly upwards with a neutral expression. Behind her, there's a wooden cabinet and some blurred equipment visible in the background.</t>
  </si>
  <si>
    <t>A dimly lit concert hall with a large orchestra performing. Musicians are playing various instruments – violins, cellos, and possibly other stringed instruments – in an upward-facing angle. A conductor is visible holding a music book, directing the ensemble. The stage floor has a slight downward slope leading towards the audience. There's a warm glow from some of the instruments and lighting fixtures, creating highlights within the dark space.</t>
  </si>
  <si>
    <t>A hand holds up a small, illuminated candle against a dark background. Other candles are visible in the blurred distance.</t>
  </si>
  <si>
    <t>www.jarvis.edu</t>
  </si>
  <si>
    <t>A large circular logo displaying "Jarvis Christian University" is prominently featured against a backdrop of colorful stained-glass windows. The logo includes a blue seal with a crown and a banner reading “Service Knowledge.” Two people are visible in the foreground, seated at a table near the logo. Blue balloons are also present in the background.</t>
  </si>
  <si>
    <t>00:00:07.35</t>
  </si>
  <si>
    <t>An aerial view of a university campus featuring several buildings with varying architectural styles. A large, modern building with a distinctive pointed roof and cross is centrally located. Adjacent to it are other buildings including a multi-story residential structure and a smaller, rectangular building. The grounds are covered in grass, and trees surround the campus.</t>
  </si>
  <si>
    <t>Two people are laughing and talking in a hallway. A woman with curly dark hair is wearing a white shirt and lanyard. A man with brown hair and glasses is wearing a denim jacket and lanyard. They are both smiling broadly. There's a window on the left side of the frame, showing a blurred outdoor scene.</t>
  </si>
  <si>
    <t>A man wearing a blue polo shirt with the word "Jarvis" is seated at a desk in front of a bright yellow wall. A black pool table is visible in the background. Above the pool table, there's a purple wall. The room has fluorescent lights and a computer monitor is partially visible on the desk.</t>
  </si>
  <si>
    <t>Two young Black women are sitting outdoors under a tree. One woman is wearing glasses and a white shirt with a blue emblem on it. The other is wearing a blue t-shirt. They both have books open in front of them, and they appear to be smiling or laughing. There's grass and trees visible in the background.</t>
  </si>
  <si>
    <t>Three young men are sitting on a wooden bench outdoors. One man is wearing a blue shirt with text and has tattoos visible on his arms. Another man wears a black shirt with a logo. The background shows a grassy area, trees, and a building in the distance under a cloudy sky.</t>
  </si>
  <si>
    <t>A man with dark hair wearing headphones and a pink shirt is sitting at a desk looking at a laptop screen displaying a video call with a man in a light blue shirt. The laptop screen shows a close-up of the speaker, who appears to be giving a lecture or presentation. A white notepad and pen are on the desk next to the laptop. Behind the laptop, there's a potted plant and a woven basket.</t>
  </si>
  <si>
    <t>Two young people are standing outdoors under a tree. One is wearing a white shirt with a blue and gold logo, and they are looking at a document. The other is wearing a blue shirt with a school logo and jeans. Behind them is a wooden gazebo and a grassy field.</t>
  </si>
  <si>
    <t>A young Black woman with braided hair sits at a desk and smiles while looking at a laptop screen. She has a pen in her hand and wears a white shirt and a gold necklace. A wooden lamp is visible on the desk next to her. The background is plain white.</t>
  </si>
  <si>
    <t>A group of five young adults are gathered in a room with a laptop and papers spread out on a rug. One person is sitting on a couch, while the others are seated on the floor around the laptop. They appear to be studying or working together.</t>
  </si>
  <si>
    <t>Seven people are standing on stage in formal attire holding trophies. They are diverse in age and ethnicity. The background is a dark stage with musical equipment visible, including drums and keyboards. A blue fabric is draped behind them.</t>
  </si>
  <si>
    <t>Value, Management</t>
  </si>
  <si>
    <t>A group of people in graduation gowns and caps are walking towards the camera. Many are wearing face masks. Some have red robes with gold lettering, while others wear black robes with blue trim. There is a doorway in the background and some decorations visible on the left side of the frame.</t>
  </si>
  <si>
    <t>Two men in graduation gowns and hats are standing near each other. One man is wearing a mask and holding a diploma as he gestures with his hand. The other man is wearing a blue gown with gold trim, a dark hat, and also has a mask on. Behind them are several graduates wearing black gowns and hats. There are plants in pots to the right of the men. A blurred background shows more graduates and an outdoor setting.</t>
  </si>
  <si>
    <t>Four men in graduation gowns and caps stand against a dark background with a yellow draped curtain and black curtains on either side. They are wearing different colored sashes – gold, blue, and red – around their necks. The lighting is somewhat dim, highlighting the figures and the backdrop.</t>
  </si>
  <si>
    <t>An aerial view of a college campus with buildings and grassy areas. A road winds through the landscape. The school's logo is displayed in the upper right corner.</t>
  </si>
  <si>
    <t>A group of seven people are posing for a photograph in front of a statue on a grassy lawn. Behind them is a building with a red roof. The statue depicts a large bear. Several individuals are wearing school colors and holding up signs or gestures.</t>
  </si>
  <si>
    <t>www.jccc.edu</t>
  </si>
  <si>
    <t>A group of firefighters in yellow uniforms are practicing with hoses on an outdoor paved area. They are wearing red helmets and carrying oxygen tanks. In the background, there is a building and trees under a dusky sky.</t>
  </si>
  <si>
    <t>Several chefs in white uniforms and chef hats are setting up a buffet table with various dishes and plates. The table is dark brown and extends into a large glass-walled room with an outdoor view. Behind the chefs, there's a sculpture and a glimpse of a modern building exterior.</t>
  </si>
  <si>
    <t>A paved outdoor area with several tents and banners. People are walking around, some carrying backpacks. There's a white canopy tent with blue and white flags. Tables display logos like "Golden Girls" and "Involved @JCCC." Trees and greenery are visible in the background.</t>
  </si>
  <si>
    <t>A young man with dark hair and glasses sits at a table covered in art supplies. He is wearing a gray t-shirt and appears to be working on a large metal plate with red paint. Behind him are numerous adjustable easels lining the wall. There’s a wooden board, some brushes, and containers of paint scattered across the table.</t>
  </si>
  <si>
    <t>A group of young adults are sitting and standing in a lounge area with signs that read “Besties Forever,” “Most Likely a Muser,” and “Hi Mom &amp; Dad!” They are wearing casual clothing, including hoodies, t-shirts, and jeans. Some have mustaches on cardboard signs. The background is a wall with the words "Student Lounge" illuminated in yellow lights.</t>
  </si>
  <si>
    <t>www.jcsu.edu</t>
  </si>
  <si>
    <t>A red brick building with multiple towers and gables dominates the frame, featuring a prominent clock tower. The building is set within a lush green landscape of trees and lawns. In the background, a cityscape with skyscrapers and construction cranes can be seen under a partly cloudy sky.</t>
  </si>
  <si>
    <t>A group of young women in yellow and black cheerleader uniforms are posing for a photograph with a man wearing a light-colored jacket. They are holding pom-poms and appear to be on a football field, with stadium seating visible in the background.</t>
  </si>
  <si>
    <t>A stage with blue banners displaying "Economic Opportunity For All" and “Vice President Kamala Harris” is set up in front of a large crowd. Three men are standing at podiums addressing the audience, each holding a microphone. Many people in the background are taking photos with their phones.</t>
  </si>
  <si>
    <t>International Projection, Management</t>
  </si>
  <si>
    <t>A group of diverse students and faculty are gathered outdoors on a paved area in front of a building. Several people are dancing or moving around while others stand nearby. A large balloon bouquet is visible in the background, and a trailer is parked to the left. The lighting suggests it's daytime.</t>
  </si>
  <si>
    <t>A person with dark hair and wearing a black shirt is sitting at a desk in front of a computer displaying a video editing interface. A hand is pointing at the screen, and another hand is using a mouse. The background is a white brick wall.</t>
  </si>
  <si>
    <t>A person in a yellow suit and hat is walking away from the camera across a blue surface with white lines. Behind them are several marching band members playing drums.</t>
  </si>
  <si>
    <t>A stage with a group of young Black dancers performing. They are wearing matching white shirts and black pants. Some are in mid-motion, arms raised, while others stand still. A large white screen is visible behind them displaying what appears to be a video or image. The lighting is dramatic, casting shadows across the stage and highlighting the dancers. In the background, there are blurred figures of audience members and stagehands.</t>
  </si>
  <si>
    <t>Three people in lab coats are working at a table with various scientific equipment. One person is looking down at a test tube while another person is holding a syringe and tubing. A third person is observing. There's a window behind them, and a computer monitor visible on the right side of the frame.</t>
  </si>
  <si>
    <t>A woman with braided hair wearing glasses and a white lab coat stands in front of a whiteboard filled with chemical formulas and notes. She is gesturing with her right hand while looking towards the camera. A computer monitor and a small bottle are visible on the desk behind her. The background is a classroom setting with other whiteboards.</t>
  </si>
  <si>
    <t>A man stands at a table presenting on a laptop with a projector displaying a green slide titled "Online Learning Tips." A student sits at a desk taking notes in a notebook. Behind them is a backpack and a locker. The room has gray walls, a white board, and a door in the background.</t>
  </si>
  <si>
    <t>A man in a dark blue suit and tie walks towards the camera, holding his hand up as if gesturing. He is accompanied by another man who appears to be following behind him. Behind them is a sign that reads "355" and “The Square” with text below it about community and connection. The background includes a wall with vertical panels and a window showing trees outside.</t>
  </si>
  <si>
    <t>An aerial view of a college campus with several brick buildings surrounded by trees and green lawns. A large, ornate building is visible in the background. There are walkways and roads connecting the buildings. The sky is bright blue with some clouds.</t>
  </si>
  <si>
    <t>www.jcu.edu</t>
  </si>
  <si>
    <t>A large brick building with multiple stories and gabled roofs stands in front of a sign that reads "John Carroll University." The building is surrounded by a circular flower bed with colorful blooms. A stone entranceway with pillars leads to the building, and a grassy lawn extends beyond the flower bed. There are several decorative spheres placed on the lawn.</t>
  </si>
  <si>
    <t>An aerial view of a brick college campus with multiple buildings arranged around a central green space. The buildings are mostly multi-story dormitories with pitched roofs and windows. A smaller building with a gable roof is located on the right side of the frame, near a tent structure. Trees are scattered throughout the scene, adding to the overall landscape.</t>
  </si>
  <si>
    <t>A young woman and man are walking towards a large brick building with multiple windows under a bright sun. The woman is wearing a white shirt, gray vest, and blue jeans. The man is wearing a white jacket, dark pants, and a red backpack. Trees and foliage surround the building.</t>
  </si>
  <si>
    <t>Three young adults are sitting outdoors on benches in front of a white vehicle with “bsu.edu” displayed on it. One person is wearing a red shirt and holding a blue cup. Another is wearing a purple shirt and has their arm around the other person’s shoulder. The third is leaning against a bench, looking down. Behind them is a grassy area with trees and buildings in the distance.</t>
  </si>
  <si>
    <t>Large white letters spelling "JCU" stand prominently on a pedestal in front of a building with a tower. A plaque is visible to the left of the letters. Beyond the letters and pedestal, there's a grassy field and trees under a bright sky.</t>
  </si>
  <si>
    <t>A group of people are sitting and standing on steps leading up to an arched entrance of a brick building. The building has large windows with multiple panes. A sign indicates it is the "Administration Building." Several individuals are visible, some seated and others speaking or gesturing.</t>
  </si>
  <si>
    <t>Two young students are sitting on a stone ledge outside a building. One is using a laptop and wearing a white hoodie with a backpack. The other is looking off into the distance, holding a phone. Behind them is a brick building with arched windows and a metal railing. There's a lamppost nearby.</t>
  </si>
  <si>
    <t>A woman with red hair wearing a black suit and blue shirt stands in front of a glass door. She is gesturing with her hands while looking at a man sitting across from her. A window is visible behind her, and the scene appears to be taking place in an office or meeting room.</t>
  </si>
  <si>
    <t>A young Black man sits at a laptop, looking upwards and slightly to his left with an intense expression. He is wearing a black shirt and dark pants. Behind him, there's a partially visible whiteboard with a cross drawn on it, and a window casting light onto the scene. The background is dimly lit and appears to be in a classroom or similar educational setting.</t>
  </si>
  <si>
    <t>Two people are sitting at desks in an office setting. One man is bald with a beard and wearing a gray hoodie, looking towards the right side of the frame. He’s holding a pen and appears to be focused on something. A woman sits beside him, facing away from the camera, with her hair partially visible. There's a computer monitor in front of each person, along with keyboards and other office equipment. A yellow water bottle is on the desk between them. In the background, there are more desks and chairs, and a whiteboard with some writing on it.</t>
  </si>
  <si>
    <t>A classroom setting with students seated at desks. A large screen displays a stock market graph and financial data. One student is raising their hand in question. A man in a suit is presenting on the screen, holding a phone. The room has a modern aesthetic with gray walls and metal chairs.</t>
  </si>
  <si>
    <t>A man in a blue shirt and khaki pants stands at a table with a large screen displaying a stock market graph. He is gesturing with his hand. A student sits at another table, raising his hand as if asking a question. The room appears to be a classroom or lecture hall with chairs and computers visible in the background.</t>
  </si>
  <si>
    <t>A brick building with windows and a tower in the background under a bright sky with clouds. Trees are visible on the left side of the frame.</t>
  </si>
  <si>
    <t>A food truck interior with three people. A woman in a blue uniform is at a counter, interacting with another woman who is handing her something. Behind them, a man wearing a hat and a shirt is working on preparing food. To the right, a person in a black shirt is standing behind a rack of papers or supplies. The truck has a curved metal roof and a yellow exterior.</t>
  </si>
  <si>
    <t>A wide shot showing a large, elevated outdoor seating area filled with people. The seating is made of metal steps and railings. Many people are sitting on the steps, some standing. There are flags visible on poles in the background. A brick building with columns is in the foreground.</t>
  </si>
  <si>
    <t>A large crowd of people wearing white shirts and cheering are seen at an outdoor event. A banner reading "CARROLL" is visible in the foreground. Many individuals are holding up their hands and smiling, suggesting excitement or support. The background appears to be a stadium or field with a dark sky above.</t>
  </si>
  <si>
    <t>A group of college football players are running through a doorway, led by two larger players wearing helmets and pads. Behind them are several other players and some onlookers. A police officer is standing near the entrance, observing the scene. The setting appears to be an exterior entrance of a building with brick walls and windows.</t>
  </si>
  <si>
    <t>A football player in dark uniform with number 99 is throwing a football upwards against a cloudy sky. A tall pole resembling a goal post is visible behind him. Trees with autumn-colored leaves are partially visible on either side of the frame.</t>
  </si>
  <si>
    <t>A group of cheerleaders in blue and white uniforms are performing on a raised platform with red steps. Behind them is a large crowd of people sitting on bleachers under a bright blue sky. The scene appears to be at a college football game or similar event.</t>
  </si>
  <si>
    <t>Two young women are sitting on a bed in a dorm room. One is kneeling and facing towards the other who is seated. A banner reading “Yes You Can” hangs on the wall behind them. There’s a small table with a mirror, lamp, and plants on it next to the bed. String lights are draped across the top of the bed. The room has a window in the background.</t>
  </si>
  <si>
    <t>Two young women are sitting on a bed in a dorm room. One is leaning forward and talking, while the other is looking down at her hands. A "Yes You Can" banner hangs on the wall above the bed. There's a small table with a lamp and mirror next to the bed, and fairy lights are strung along the wall. A window with curtains is visible in the background.</t>
  </si>
  <si>
    <t>A large, silver sign reading "Cleveland" stands in front of a grassy area overlooking a body of water and a cityscape. The sky is overcast with clouds.</t>
  </si>
  <si>
    <t>An aerial view of Progressive Field baseball stadium in Cleveland, Ohio, surrounded by city buildings and streets. The stadium is white with a green field. A large scoreboard is visible on one side. There are several tall buildings in the background, including a prominent skyscraper.</t>
  </si>
  <si>
    <t>A large building with a glass facade and a prominent sign reading "CLEVS" is centered in the frame. American and Ohio flags are displayed on the building's exterior. A street with cars and pedestrians is visible in front of the building, and a pedestrian bridge spans across the background. The sky is blue with some clouds.</t>
  </si>
  <si>
    <t>A large pyramid-shaped building with red letters reading "LONG LIVE ROCK" in front of it. The sky is blue.</t>
  </si>
  <si>
    <t>A group of four people are posing for a selfie outdoors. A large sign reading "Cleveland" is visible in the background. One person is sitting on a bench and taking a picture with a smartphone, while three others stand behind her. The individuals appear to be students or young adults, wearing casual clothing including sweatshirts and hats.</t>
  </si>
  <si>
    <t>A woman with blonde hair and a dark jacket stands in the background, facing a volleyball court. Several young women are playing volleyball on the court, including one spiking the ball. A volleyball net is visible between two elevated bleachers filled with seats. The floor is marked with a school logo.</t>
  </si>
  <si>
    <t>A young woman wearing a teal swim cap with a logo and goggles is in the background of an outdoor swimming pool scene. She has her hand raised to her face, partially covering her eyes. Several other swimmers are visible in the blurred background, wearing swimsuits.</t>
  </si>
  <si>
    <t>A young woman in jeans and a light-colored top walks towards a building with a large stained glass window on the left side. A man in a suit and carrying a briefcase walks beside her. Behind them is a brick building with a grid pattern on its facade, and trees are visible in the background under a blue sky with some clouds.</t>
  </si>
  <si>
    <t>Four young women are sitting outdoors on a grassy area in front of a building. One woman has blonde hair and is smiling at another woman who is looking off to the side. A third woman with dark hair is seated between them, and a fourth woman is standing behind them. Trees and a blue sky are visible in the background.</t>
  </si>
  <si>
    <t>A man in a tan suit and white shirt walks with a woman in a denim jacket and white top across a grassy campus. Behind them are brick buildings with arched windows and a lamppost displaying the words "Honoring Our Past, Inspiring Our Future." Trees with blossoming flowers line the background under a blue sky.</t>
  </si>
  <si>
    <t>A man with dark hair and a beard is smiling broadly while looking upwards. He’s wearing a white shirt and a tan blazer. Behind him are trees silhouetted against a bright blue sky.</t>
  </si>
  <si>
    <t>A close-up shot of a blue surface with gold lettering and a circular emblem. The text reads "John Carroll University" and includes the year “1886”. A circular emblem is present, featuring an image of a building and the words “UNIA.”</t>
  </si>
  <si>
    <t>A graduation ceremony takes place outdoors with a walkway leading towards a brick building in the background. A person wearing a gown and hat is walking forward carrying an American flag and another flag. Many people are seated along the sides of the walkway, watching the procession.</t>
  </si>
  <si>
    <t>A group of graduates in dark blue gowns and black caps are walking towards the camera. One graduate is smiling brightly while another wears sunglasses. Behind them, other graduates can be seen wearing similar attire. The background appears to be a campus setting with buildings visible.</t>
  </si>
  <si>
    <t>A large crowd of graduates in dark blue gowns stands in rows on a grassy field. A white pathway leads from the front to a historic brick building with a tall tower. Several people are sitting on chairs along the path, and there are potted plants at either end. The sky is overcast.</t>
  </si>
  <si>
    <t>A graduation ceremony takes place outdoors with a backdrop of a brick building and a banner displaying "John Carroll University." A podium is set up on a grassy area, where a young woman in a graduation gown is speaking. Several people in academic regalia are seated around her, and a floral arrangement sits near the podium.</t>
  </si>
  <si>
    <t>A large crowd of graduates in dark gowns and mortarboards are seated outdoors under trees. Many hold papers. The sky is overcast.</t>
  </si>
  <si>
    <t>00:00:06.88</t>
  </si>
  <si>
    <t>Two young women in graduation gowns are embracing tightly. One woman is smiling brightly and looking upwards. The other woman has her arms wrapped around her, also smiling. A man in a graduation gown and sunglasses stands behind them on the left side of the frame. Trees with yellow leaves are visible in the background.</t>
  </si>
  <si>
    <t>www.jeffco.edu</t>
  </si>
  <si>
    <t>A graduation ceremony scene with rows of graduates wearing caps and gowns. Some caps have decorations like flowers and handwritten messages. A podium stands at the center with a person in academic regalia delivering what appears to be a speech or giving an address. An American flag is visible on the left, and a banner reading "Jefferson County" is behind the podium. Plants are placed near the podium.</t>
  </si>
  <si>
    <t>A man with a beard and safety goggles is welding in a workshop setting. He's wearing a green jacket and yellow gloves. A gas cylinder is visible behind him, and there are tools and equipment scattered around the room. The scene appears to be brightly lit, highlighting the welding flame.</t>
  </si>
  <si>
    <t>A group of young women in red and yellow athletic attire are gathered around a man in a white shirt with a logo on it. They are forming a circle and raising their hands in celebration. The setting appears to be an indoor basketball court, with bleachers visible in the background and a basketball hoop above.</t>
  </si>
  <si>
    <t>Two graduates in academic regalia are shaking hands against a dark backdrop with an American flag and a banner displaying "Jefferson County Missouri." One graduate is wearing a black gown and cap, while the other is wearing a blue and white gown and cap. They appear to be exchanging congratulations after graduation.</t>
  </si>
  <si>
    <t>A man wearing a hat and headphones is operating a lathe machine. He's focused on turning a metal object with a tool. In the background, another person is visible wearing a shirt with "PIT" printed on it. The scene appears to be in a workshop or industrial setting with various tools and equipment visible in the background.</t>
  </si>
  <si>
    <t>A woman in a white lab coat and blue gloves is pouring liquid from a clear bottle into another glass beaker. A complex piece of laboratory equipment with tubes and valves is visible behind her. The background is dark, suggesting a laboratory setting.</t>
  </si>
  <si>
    <t>00:00:03.57</t>
  </si>
  <si>
    <t>Four people are sitting around a table in what appears to be an emergency room setting. One man is wearing a light blue shirt with a logo and a baseball cap, facing forward. Another man is seated behind him, also wearing a similar shirt, and looking at the first man. A woman on the right side of the table is wearing a light blue shirt with a logo as well. The fourth person, another woman, is sitting to the left of the table. Behind them is a black refrigerator and a wall with some posters.</t>
  </si>
  <si>
    <t>www.jeffersonstate.edu</t>
  </si>
  <si>
    <t>A large crowd of graduates in black gowns and gold stoles are celebrating at an outdoor event. Many are raising their hands in the air with smiles on their faces. A graduate in the center is wearing a graduation cap and gown, and appears to be speaking into a microphone. The lighting is purple and dramatic.</t>
  </si>
  <si>
    <t>A group of students in purple gowns are raising their arms and holding hats in celebration. They are standing on a street with a large marquee that reads "Alabama - A Birmingham Landmark Since 1927." People are gathered around them, and there is an American flag visible in the background.</t>
  </si>
  <si>
    <t>A red brick building with columns in front of it. The name "Jefferson State Community College" is displayed on a stone sign at the entrance. Trees and lampposts are visible on either side of the building.</t>
  </si>
  <si>
    <t>A woman in a nurse’s uniform is examining a patient lying on a hospital bed. A student wearing a purple shirt and ponytail is looking at the patient from the side. Another student is standing behind the bed, observing. There's a computer monitor and medical equipment visible in the background. The room appears to be a simulation lab or training area.</t>
  </si>
  <si>
    <t>A woman in a white uniform is looking at multiple computer screens displaying images of patients and medical equipment. The screens are arranged in a row, with various charts and data visible on them. A clock and a wall with some shelving can be seen in the background. The overall color tone is purple.</t>
  </si>
  <si>
    <t>A man in a dark shirt is operating a control panel with red buttons while two orange robotic arms are assembling metal cylinders on a white table. Behind the table, there's a wall with a framed picture and an ABB machine. The background is a pale purple color.</t>
  </si>
  <si>
    <t>A chef in a white hat and black apron stands at a stainless steel stove, using a spatula to flip food in a wok that is emitting flames. Behind him are more stainless steel counters and equipment, including sinks and a small refrigerator. The background is a beige wall with some signage visible.</t>
  </si>
  <si>
    <t>A man in glasses stands at a table pointing at a whiteboard displaying mathematical equations and diagrams. Three students are seated behind him, facing the board. The room appears to be a classroom with gray walls and a dark background.</t>
  </si>
  <si>
    <t>An aerial view of a multi-story building with a brick facade and numerous windows. A circular driveway surrounds the building, filled with parked cars. In front of the building is a landscaped area with trees and shrubs. The sky is overcast and purple-toned.</t>
  </si>
  <si>
    <t>A group of runners are sprinting forward in a field, starting a race. There's a banner with an "S" on it visible in the background. The sky is overcast and purple-tinted.</t>
  </si>
  <si>
    <t>A large group of people are running across a grassy field towards a line with Easter eggs scattered around. A young woman in shorts and a red top is prominently featured in the center, dancing and leading the charge. An American flag is held up by a child near the front of the crowd. Many other people are visible running, some holding balloons, and there's a backdrop of trees and what appears to be flags or banners.</t>
  </si>
  <si>
    <t>A man sits in the driver's seat of a car with a purple filter applied. He is looking out at a snowy landscape through the windshield. The dashboard shows a speedometer reading "130" and a compass indicating North. The interior of the car appears to be dark, and the overall tone is muted due to the color grading.</t>
  </si>
  <si>
    <t>Several workers in yellow hard hats are climbing tall wooden poles against a backdrop of dense green trees. They appear to be using ropes and harnesses for safety. The image has a purple tint.</t>
  </si>
  <si>
    <t>A worker in a harness and safety gear is climbing a tall wooden utility pole against a cloudy sky. Trees are visible in the background. The image has a purple tint.</t>
  </si>
  <si>
    <t>A large, multi-story building with a symmetrical design sits in the center of an expansive campus. The building has several windows arranged in rows and a prominent roofline with a central tower. A circular driveway surrounds the building, leading to parking areas on either side. In the background, there's a rolling green hill covered in trees.</t>
  </si>
  <si>
    <t>A man in a dark shirt and hat is welding metal with sparks flying. He wears a face shield. Behind him are two other people wearing face shields, observing the process. A workbench covered in tools is visible in the foreground. The background is blurred and appears to be an industrial setting.</t>
  </si>
  <si>
    <t>A classroom scene with several students seated at desks. A young man with light-colored hair is looking down at a notebook while wearing glasses and a blue sweatshirt. A young woman with long dark hair is sitting next to him, also looking down at her notebook, wearing a pink sweater. Other students are visible in the background, some using laptops. There's a whiteboard behind them with writing on it, and artwork or posters adorn the walls. The lighting appears somewhat dim.</t>
  </si>
  <si>
    <t>A young woman in a white shirt and black shorts is mid-swing with a golf club, aiming at a small white ball on a green golf course. Behind her are trees and bushes. The image has a purple tint.</t>
  </si>
  <si>
    <t>A young man in a white shirt and dark shorts is mid-swing with a golf club, aiming at a small white ball on a green golf course. Trees are visible in the background under a cloudy sky.</t>
  </si>
  <si>
    <t>A person with glasses is lying down on a white surface and being examined by two people wearing blue gloves. One person is holding a tool in their mouth while another uses forceps to manipulate something near the person's face. A leopard-print blanket is visible behind the person.</t>
  </si>
  <si>
    <t>An aerial view of a college campus with several buildings, including a long, rectangular building with a gray roof and multiple windows. Trees are scattered around the buildings, and there's a road running through the campus. The sky is purple-tinted.</t>
  </si>
  <si>
    <t>A stainless steel table with plates and silverware. A bowl contains a creamy sauce with black dots. On a white plate is a small portion of asparagus and carrot slices on a bed of what appears to be mashed potatoes or cauliflower. A glass sits in the background. The lighting has a purple hue.</t>
  </si>
  <si>
    <t>A server wearing a mask and white uniform is delivering plates of food to a group of elderly people seated at tables in a dining room. The room has framed artwork on the walls and appears to be well-lit with a purple tint. Some patrons are looking towards the server, while others are focused on their meals.</t>
  </si>
  <si>
    <t>A yellow wheel loader is positioned in an open field, scooping dirt into its bucket. Behind the loader are several bare trees and some vehicles parked in the distance. The sky is a muted purple hue.</t>
  </si>
  <si>
    <t>A brick sign with "Jefferson State Community College" written on it stands in front of a large red building. Several students are walking along a sidewalk in front of the building. Trees and foliage surround the scene, and there is a street lamp to the left. The image has a purple tint.</t>
  </si>
  <si>
    <t>A large crowd of graduates wearing black caps and gowns are gathered together, many smiling and waving their arms in celebration. The overall color tone is purple.</t>
  </si>
  <si>
    <t>www.jhu.edu</t>
  </si>
  <si>
    <t>Two people are in a laboratory setting. A woman wearing a white lab coat and blue gloves is working with test tubes and pipettes on a table. A man is sitting beside her, looking at her work. The background includes equipment like a centrifuge and a fluorescent light fixture.</t>
  </si>
  <si>
    <t>A young Black woman wearing a white lab coat and red hair is operating a microscope. She is looking at a digital display showing an image through the microscope. The background is dark with equipment visible including a Nikon microscope, a computer monitor, and other laboratory items. There's a green light illuminating part of the scene.</t>
  </si>
  <si>
    <t>A woman in a white lab coat and dark hair is looking at a computer screen with a complex, green-colored graphic displayed on it. A man’s hand is visible above her shoulder, pointing towards the screen. The room is dimly lit, casting shadows around the scene.</t>
  </si>
  <si>
    <t>A close-up view of a large, circular screen displaying a video. The screen is white with red markings and a dark background. A person's hand is partially visible in the foreground, reaching towards the screen. There are reflections and distortions on the screen surface due to the camera angle.</t>
  </si>
  <si>
    <t>Two doctors are working at a table with various medical instruments and a large monitor displaying an eye. One doctor is wearing a blue shirt and glasses, while the other is wearing a white coat and a skullcap. Both are using microscopes to examine something on the table. The room has several monitors and equipment related to ophthalmology or surgery.</t>
  </si>
  <si>
    <t>A young man in scrubs is intently examining a human hand under a microscope. A large monitor displays an endoscopic view of a digestive system. Behind him, another person wearing scrubs is also looking at the same hand through a microscope. The scene takes place in a brightly lit laboratory setting with various medical equipment visible on tables and walls.</t>
  </si>
  <si>
    <t>Two men wearing white medical masks and green protective suits are closely examining something, likely a screen or document. One man has glasses on and is looking down intently. The other man's face is partially obscured by shadow. A blurred wall with a vertical line is visible in the background.</t>
  </si>
  <si>
    <t>A computer screen displays a grayscale ultrasound image with a textured pattern resembling fabric or clouds. A purple finger is touching the screen, indicating interaction with the image. The screen has a dark gray border and some text visible in the upper portion. The background is dark and out of focus.</t>
  </si>
  <si>
    <t>A large, white liquid nitrogen tank dominates the foreground, with a person's back partially visible in red clothing standing near it. Behind the tank are shelves filled with various laboratory equipment and bottles, all bathed in dim lighting. A metal rack is positioned above the tank.</t>
  </si>
  <si>
    <t>A person in a red jumpsuit and blue gloves stands in front of a liquid nitrogen tank, releasing a cloud of vapor. The background is a laboratory filled with shelves containing various scientific equipment and supplies. Overhead fluorescent lights illuminate the scene.</t>
  </si>
  <si>
    <t>A doctor wearing VR goggles is presenting something to another person in a room with a window and some medical equipment visible in the background. The doctor is in a white coat with a gold stripe and has "Saint Joseph's Health" on his shirt.</t>
  </si>
  <si>
    <t>A man in a white lab coat and VR headset is pointing at a holographic projection of a complex geometric shape on a large monitor. He’s holding a handheld controller. A second person is partially visible, looking at the screen with interest. The scene appears to be set within a university or research facility, with equipment like laptops and monitors surrounding the display.</t>
  </si>
  <si>
    <t>www.jjc.edu</t>
  </si>
  <si>
    <t>A tall, dark tower with multiple levels stands silhouetted against a vibrant sunset sky filled with pink and red clouds. Behind it is a modern white building with a blue roof. The ground in front is dark and covered with sparse vegetation.</t>
  </si>
  <si>
    <t>A group of young musicians performing onstage in low lighting. A trombone player is visible on the left, followed by a saxophone player, then a woman playing a clarinet and finally a man with a striped jacket playing a bassoon. An open music sheet lies on the floor between the trombone and the saxophone players.</t>
  </si>
  <si>
    <t>Two women in blue scrubs are performing CPR on a mannequin lying on a hospital bed. One woman is administering breaths with a bag valve mask while the other assists. Behind them, there's another patient mannequin and medical equipment visible in the background.</t>
  </si>
  <si>
    <t>Three people are gathered around a table covered with purple fabric and various supplies. One person is wearing a head wrap and blue gloves, assisting another person who is applying what appears to be a skin graft or patch to their arm. A third person is seated nearby, observing the procedure. There's a mug of liquid on the table, and scattered papers and tools are visible in the background.</t>
  </si>
  <si>
    <t>www.jmu.edu</t>
  </si>
  <si>
    <t>An aerial view of a college campus at sunset. The main building is a large, light-colored structure with a red roof and prominent white columns. Surrounding it are several smaller buildings also with red roofs. A grassy lawn is filled with people gathered around what appears to be a musical performance or event. Trees in the background display autumn colors of orange, yellow, and red. The mountains are visible in the distance under a hazy sky.</t>
  </si>
  <si>
    <t>A classroom scene with three students and one instructor. The students are seated at desks, looking towards the instructor who is standing above them, pointing. One student has a JMU sticker on her laptop. The walls are purple, and there's an exit sign visible in the background.</t>
  </si>
  <si>
    <t>An aerial view of a large stadium filled with spectators at dusk. The stadium is predominantly purple and blue. Fireworks are exploding above the field. Trees and buildings surround the stadium, with a river visible in the background.</t>
  </si>
  <si>
    <t>A group of scientists in lab coats are working at a microscope station in a brightly lit laboratory. There are cabinets filled with equipment and supplies behind them. One scientist is looking through the microscope, while others are observing or assisting. A robotic arm is positioned above the microscope.</t>
  </si>
  <si>
    <t>A wide shot of rolling hills covered in autumn foliage – reds, oranges, and yellows – under a bright blue sky with scattered white clouds. The sun is setting behind the mountains, casting a golden glow and creating a beam of light.</t>
  </si>
  <si>
    <t>A large, open space with a prominent spiral staircase in shades of yellow and brown. Several students are seated on benches and chairs scattered throughout the area, some using laptops. There are also several lounge chairs near the base of the staircase. Tall, white columns support the ceiling, and there's a doorway visible on the right side of the image.</t>
  </si>
  <si>
    <t>A high-angle view of a college campus covered in snow. A large central building with a prominent dome is surrounded by other buildings and trees. The sky is blue with some clouds. In the distance, there are hills and a town. Smoke rises from a chimney on one of the buildings.</t>
  </si>
  <si>
    <t>Four young women are walking down a hallway in an educational building. They are wearing casual clothing and appear to be enjoying each other's company. The walls are white with artwork visible on one side, and there is a doorway leading into another room.</t>
  </si>
  <si>
    <t>A grassy field with several people playing frisbee and sitting on blankets. In the background are buildings of an educational institution and a mountain range under a sunset sky.</t>
  </si>
  <si>
    <t>A large crowd of graduates in purple gowns and yellow caps are celebrating with raised hands and joyful expressions. One graduate is dramatically raising his arm high above his head, holding a diploma aloft. Other graduates are cheering and waving their hats. The background shows rows of seats in a stadium-like setting with stage lighting.</t>
  </si>
  <si>
    <t>www.jpcatholic.edu</t>
  </si>
  <si>
    <t>A green screen studio with a man operating a camera and lights. Three people stand in front of the green screen. A computer monitor displays a still image of three people wearing white shirts.</t>
  </si>
  <si>
    <t>A group of people dressed in theatrical costumes are performing on stage. They are holding sheet music and singing with raised arms. Behind them is a brick wall and a metal railing. A dark audience is visible in the background. The stage lighting is purple.</t>
  </si>
  <si>
    <t>A person’s hand with a stylus is drawing on a tablet displaying an illustration of a young Black woman in a vibrant red dress against a dark background. The tablet rests on a wooden surface, and part of the person's arm and sleeve are visible.</t>
  </si>
  <si>
    <t>A red torii gate stands in front of a stone staircase leading up to a building. Cherry blossoms are in bloom on a tree beside the gate. The scene is set against a dark, cloudy sky with snow-covered rocks and vegetation in the background.</t>
  </si>
  <si>
    <t>A young woman with glasses sits at a wooden desk in front of an old typewriter. She is wearing a black shirt and looking intently at the machine. A piece of paper is on the typewriter. Above her, there's a large, ornate lamp illuminating the scene. In the background, string lights are visible, creating a warm glow against a dark wall.</t>
  </si>
  <si>
    <t>A dimly lit room with a wooden floor. A woman wearing a plaid shirt is facing away from the camera, her hair in a bun. In the background, there’s a religious altar with statues and framed pictures. Another person is sitting in the distance, partially obscured by shadows. The walls are painted a dark red color.</t>
  </si>
  <si>
    <t>A young man with red hair wearing glasses and hearing aids sits at a drawing table, sketching figures. He is facing away from the camera. Behind him, in the background, are several other people seated around tables. A figure in a pink shirt and green pants stands partially obscured by a curtain, holding a walking stick. There’s a television screen visible on the left side of the frame.</t>
  </si>
  <si>
    <t>An aerial view of a street scene with buildings lining both sides. Palm trees are visible in the foreground and throughout the background. A large archway sign reads "Paul Smith Hall." There's a white wall on the left side, and a brick building on the right. Several vehicles are present in the street, and people can be seen walking around. The sky is overcast.</t>
  </si>
  <si>
    <t>A young woman with dark hair and brown eyes stands in front of a whiteboard. She is wearing a black jacket over a white shirt. She is pointing at a graph on the board with a marker, smiling. The whiteboard displays numerical data, including columns labeled "Room," "Demand," "Sales," and "Sales by." There are also some colorful icons near the top of the board. A small camera is mounted on the wall behind her.</t>
  </si>
  <si>
    <t>A young man wearing a dark wetsuit and a blue board is riding a wave in the ocean. The water is choppy with white foam around the board. The sky is overcast and gray.</t>
  </si>
  <si>
    <t>A person with dark hair is sitting at a wooden table and writing on a white sheet of paper with a brush. A camera is positioned above them, capturing the scene from an overhead perspective. There are various tools and objects scattered around the table, including a small ceramic bowl, a piece of wood, and what appears to be ink or paint. The background is dark and wooden.</t>
  </si>
  <si>
    <t>Two people are in a recording studio. One person, wearing headphones and a brown sweater, is sitting on the left side of the frame. The other person, with red hair, is standing at a desk with a microphone boom arm and a computer screen. A mixing console with various controls is visible on the desk. There’s an Apple laptop on the desk as well. The background is dark with a red curtain.</t>
  </si>
  <si>
    <t>A man with headphones and dark hair is holding a microphone in front of a woman who is operating a camera. Behind them, there are several people wearing colorful headbands and costumes, partially visible in the background. The scene appears to be a video shoot or recording taking place in a dimly lit room.</t>
  </si>
  <si>
    <t>A young woman with dark hair is playing an acoustic guitar and singing while standing in front of a microphone. Several people are seated in the background, facing her. String lights hang on the wall behind her. A microphone stand is visible to the left.</t>
  </si>
  <si>
    <t>A classroom scene with several students seated at tables and a professor standing at a podium presenting on a screen. The room has light blue walls, fluorescent lighting, and a whiteboard in the background. A television is mounted on the wall above the podium. Students are taking notes and looking towards the screen.</t>
  </si>
  <si>
    <t>A man wearing a Colorado Rockies baseball cap and glasses sits in front of a camera, with two other people visible in the background. The scene is dimly lit, with light streaming through a window on the left side of the frame. A microphone is positioned near the man's mouth.</t>
  </si>
  <si>
    <t>Two young women are playing beach volleyball on a sandy beach with waves crashing in the background. One woman is serving the ball while the other is running towards it. The sky is overcast and gray. There's a blue object (possibly a frisbee) partially visible on the sand near the bottom of the frame.</t>
  </si>
  <si>
    <t>A wooden panel with a large graphic above it. The graphic reads "Truth, Beauty &amp; Goodness" in gold lettering against a gray background. Below the text are images of people and plants. A blurred figure is visible on the left side of the image, and a person wearing glasses is on the right.</t>
  </si>
  <si>
    <t>A man in a light blue shirt and khaki pants stands at a whiteboard writing "Plus XII". Behind him are several students; one is wearing a yellow headband and another has her back turned. A television is mounted on the wall to the left, and bookshelves with books are visible in the background. The whiteboard also contains some text that is partially obscured.</t>
  </si>
  <si>
    <t>A person's hand and wrist are using a drawing tablet with a stylus. A laptop is visible on a wooden table in the background. There’s a plant and string lights in the blurred foreground, and a book and small decorative object are also present on the table.</t>
  </si>
  <si>
    <t>A group of people are gathered around a large black screen displaying a video. A man with dark hair is facing away from the camera and towards the screen. Several other individuals are visible in the background, some looking at the screen, others talking or standing near the edge of the frame. There's a banner that reads "Go Bald or Home" on the right side of the image.</t>
  </si>
  <si>
    <t>A dimly lit stage scene showing two men in period costumes. One man is holding a hat and appears to be presenting it to another man who is standing slightly behind him. The background consists of dark wooden panels with vertical pillars. Other figures are partially visible in the shadows on either side of the main subjects.</t>
  </si>
  <si>
    <t>A man in a black suit and red tie is reading from a white document while standing at a microphone. Behind him are strings of lights and a decorative cross-shaped object. A dark background with some blue highlights is visible on the left side of the image.</t>
  </si>
  <si>
    <t>A stage scene with four people seated in chairs. A man in a suit is holding a small award and speaking to two women sitting side-by-side. The woman on the right is wearing a pink dress, and the woman on the left is wearing a red dress. Behind them are floral arrangements and a piano. The background is a painted stage with warm colors. There are audience members visible in the darkness at the bottom of the image.</t>
  </si>
  <si>
    <t>A man with a beard and dark clothing is operating a large camera mounted on a stabilizer. He’s facing another person who appears to be giving instructions. Behind them are blurred figures walking across a sidewalk, and in the background, there's a building and some greenery. The scene takes place outdoors, likely on a college campus.</t>
  </si>
  <si>
    <t>A person’s back is facing the camera, wearing headphones and a dark jacket. The screen behind them displays multiple smaller windows showing different views of a live event – likely a lecture or presentation – with several people in red jackets on stage. Each window has labels like “PVW,” “pX,” “pY,” “Cam 1,” “Cam 2,” and “Cam 3.” The overall scene is dark, illuminated primarily by the light emanating from the screens.</t>
  </si>
  <si>
    <t>A stage set depicting a living room with pastel pink and green walls. There are six actors in period clothing: one woman in a pink dress and brown cardigan, gesturing; another woman in a brown dress and apron; a man in a suit and hat; a man in a blue shirt and tweed jacket; a man in a gray sweater; and a man in a black suit. A white door with floral wallpaper is on the left wall. Furniture includes a small armchair, a sofa, and a table with flowers. The background is dark.</t>
  </si>
  <si>
    <t>A person in a blue suit stands on a grassy area with a dark path behind them. Several glowing orbs float around the person. A circular outline is visible on the ground in front of the person, and a spotlight shines down from above. The background is dark and overgrown with vegetation.</t>
  </si>
  <si>
    <t>A man in a black shirt is speaking at a table with students seated around it. One student is looking up and to the left, another is looking down and to the right, and a third is looking towards the front. A laptop sits on the table, along with a water bottle and some papers. A large television screen hangs on the wall behind them.</t>
  </si>
  <si>
    <t>A young woman wearing headphones and speaking into a microphone stands in front of a computer screen. She is wearing an orange sweater and sits in a black chair with a mesh back. A microphone stand is positioned next to her, and a dark background is visible behind her.</t>
  </si>
  <si>
    <t>A woman stands at a podium in a classroom setting, gesturing with her hands. She is wearing a purple shirt and gray jacket. Behind her are several students, partially visible, including one with a red headscarf and another wearing a patterned shirt. A chair sits behind the podium. The background is a plain wall.</t>
  </si>
  <si>
    <t>Two young people are sitting on a wooden deck and writing in notebooks. One is a woman with long dark hair wearing a gray shirt and blue jeans. The other is a man with curly dark hair wearing a gray t-shirt and blue jeans. Both have backpacks nearby. A wooden wall is visible in the background.</t>
  </si>
  <si>
    <t>A young woman sits at a wooden desk illuminated by a warm-toned lamp. She is wearing a black shirt with a Pixar character sticker and using a mouse to interact with a laptop displaying a video. A vintage radio, a candle, and various decorative items are scattered around the desk in a dimly lit room.</t>
  </si>
  <si>
    <t>A woman in a blue shirt is directing a group of people filming a scene inside a room with a large window. Several individuals are holding cameras and recording equipment. There's a man in black standing near her, while others are positioned around the room, including a person in red and another sitting on a chair. A poster or sign is visible on the wall behind them.</t>
  </si>
  <si>
    <t>Two young men are sitting at a table in a library, both wearing glasses and focused on writing with pens. One is wearing a gray sweatshirt, and the other is wearing a burgundy shirt. An open book lies between them on the table, along with notebooks and papers. Bookshelves are visible in the background.</t>
  </si>
  <si>
    <t>A man wearing glasses and a gray shirt is pointing at a large monitor displaying a black-and-white image of a building interior. Behind him, another monitor shows a view through a window revealing a white airplane in flight. Cables and equipment are visible around the monitors. The scene appears to be set up for filming or video production.</t>
  </si>
  <si>
    <t>A young woman with dark hair sits at a table writing in an open book. Behind her is a brick wall with white shutters and a window. The scene appears to be indoors, possibly in a college or university setting.</t>
  </si>
  <si>
    <t>A person with brown hair is writing the word "adaptability" on a chalkboard. A red marker is in use. The person's hand and wrist are visible, wearing a dark bracelet and a pink flower-shaped hair accessory. The background is blurred and dark.</t>
  </si>
  <si>
    <t>Two hands are pointing at a computer screen displaying a 3D architectural model. The laptop has a red backlit keyboard and is positioned on a table with a mouse and keyboard visible in the foreground. A person wearing camouflage clothing is partially visible in the background.</t>
  </si>
  <si>
    <t>A dimly lit room with three students engaged in drawing. A student wearing a blue t-shirt is intently sketching on a large sheet of paper using charcoal. Another student, partially visible, is working on a similar drawing. In the background, a model stands at an easel with a skeleton displayed nearby. The walls are painted a light beige color and there's a window in the distance.</t>
  </si>
  <si>
    <t>A man with gray hair and glasses stands at a wooden podium, gesturing while holding a cup in his hand. He is speaking to a group of students seated around a table. Several students are looking down at their notebooks or books, one has headphones on, and another is using a laptop. A projector screen is visible in the background.</t>
  </si>
  <si>
    <t>A stage set with columns and backdrops depicting a forest scene. A person in elaborate gray robes and a headdress stands center stage, holding a tablet. Several other people dressed in various costumes are positioned around the stage. The lighting is dim, casting shadows across the scene.</t>
  </si>
  <si>
    <t>A young man sits at a desk illuminated by the glow of a computer screen displaying audio editing software with a waveform visualization. He is wearing headphones and looking intently at the screen while using a keyboard and mouse. The room is dark, with only the light from the monitor providing visibility. A laptop is visible on the desk to the right of the main monitor.</t>
  </si>
  <si>
    <t>Two men are standing on a stage with colorful backdrops. One man is wearing a tuxedo and holding his hands up, while the other is in a white shirt and pants, gesturing as if speaking. A small table with drinks and flowers is visible to the right. The stage floor has scattered confetti.</t>
  </si>
  <si>
    <t>A close-up shot of a person's hands holding a handgun, with muzzle flashes visible in the background. The scene is displayed within Adobe After Effects software, showing a timeline interface with video layers and editing controls. The overall color tone is dark and gritty.</t>
  </si>
  <si>
    <t>A man in a black robe and cowl stands at a table with a laptop, facing another man who is turned away. Behind them is a white projector screen displaying an image. A chair is visible in the background.</t>
  </si>
  <si>
    <t>A group of people are playing frisbee on a sandy beach under a blue sky. Some individuals are running and jumping while throwing the frisbee. There are also some people standing around watching. The scene appears to be taken from a higher vantage point, showing a wide view of the activity.</t>
  </si>
  <si>
    <t>A man with dark hair and wearing a white shirt and black vest is operating a large camera mounted on a crane arm. The camera has a lens and various controls. Behind him, another person is visible in the background, also assisting with the setup. The scene appears to be set in an industrial or warehouse-like space with exposed brick walls and dark lighting. Cables and equipment are scattered around the area.</t>
  </si>
  <si>
    <t>Hands are typing on a vintage typewriter with a wooden desk in the background. The scene is dimly lit and appears to be indoors.</t>
  </si>
  <si>
    <t>A hand with a green marker is drawing a graph on a chalkboard. The graph appears to be a line chart showing a relationship between time and profit, labeled as "Time" and "Profit." There's also a triangle drawn in the corner of the graph, with the number "2" inside it. The background is dark, suggesting a classroom setting.</t>
  </si>
  <si>
    <t>Four students are gathered around a white table in a library setting. One student is pointing at a tablet while another smiles and looks on. A third student is listening intently, wearing a green jacket, and a fourth student is looking down with her hands clasped together. Bookshelves line the background, and there's an exit sign visible to the right.</t>
  </si>
  <si>
    <t>A young man sits on a wooden crate with his arm in a cast, looking down. A second man is kneeling beside him, holding a white bandage and appearing to be assisting him. Behind them are other figures blurred out in the background, and a bucket filled with water. The scene appears to be set on a stage or film set, with dim lighting and smoke effects.</t>
  </si>
  <si>
    <t>Two men are standing in front of a wall covered with drawings pinned up vertically. One man is pointing at one of the drawings. The background includes a wooden structure and some greenery.</t>
  </si>
  <si>
    <t>A young man with dark hair and facial hair sits on the floor in a dimly lit room. He is wearing a black t-shirt and appears to be holding a rosary in his hands, examining it closely. A partially visible person with a plaid shirt is sitting behind him. There's a mural or artwork on the wall behind them, featuring abstract shapes and colors including yellow. A backpack is placed on the floor near the man.</t>
  </si>
  <si>
    <t>A dimly lit scene with three people: one man operating a camera and looking at a monitor, another man standing behind the camera, and a woman kneeling on the floor, appearing to be adjusting something near the tripod. Smoke or fog fills the air, creating a hazy effect and casting strong highlights around the subjects. The background is blurred and dark.</t>
  </si>
  <si>
    <t>A dimly lit set with a wooden table and chair in the center. A man is kneeling, reaching upwards as if gesturing or pointing. Behind him, a person stands with their back to the camera, holding a microphone. To the left, there's a partial view of a window frame and some panels resembling shoji screens. In the background, on the right, a metal scaffolding structure is visible. Several people are partially obscured in the shadows, likely crew members or assistants.</t>
  </si>
  <si>
    <t>A large monitor displays a snowy landscape with technical information. Behind the monitor are two people observing a scene outdoors – one is wearing a dark coat and standing near a wall, while another person with curly hair is looking at the screen. The setting appears to be an outdoor film set or studio.</t>
  </si>
  <si>
    <t>Film production</t>
  </si>
  <si>
    <t>A person's hands are shown highlighting text on a white document with a yellow highlighter pen. A black pen and a ring are also visible on the table. The background is blurred and appears to be a wooden surface.</t>
  </si>
  <si>
    <t>A church altar with a golden tabernacle in the center. Several people are seated facing the altar, their backs visible. A tall silver cross stands on the right side of the altar. There is greenery and light streaming through a window behind the altar.</t>
  </si>
  <si>
    <t>www.jsums.edu</t>
  </si>
  <si>
    <t>A large, two-story brick building with a porch and windows is centered in the frame. The building has a slightly weathered appearance. Trees are flanking the sides of the building, and there's a cloudy sky overhead. A street or road runs along the bottom edge of the image.</t>
  </si>
  <si>
    <t>An orange building with arched windows and columns displaying "H.T. Sampson." The sky is visible above the building with some clouds.</t>
  </si>
  <si>
    <t>A young Black man with a beard sits on a concrete surface reading a book titled "Introduction to Recreation and Leisure." He is wearing a gray hoodie and appears to be outdoors in front of a building, with trees visible in the background. The lighting is somewhat dim.</t>
  </si>
  <si>
    <t>A dimly lit classroom with several students seated at desks. One student is raising her hand in question. Another student is working on a laptop. The walls are tiled and appear gray.</t>
  </si>
  <si>
    <t>A Black woman with braided hair and a headscarf is smiling and raising her hands in celebration. Several students are also raising their hands in agreement. The scene appears to be inside a classroom, with bookshelves and colorful artwork visible in the background.</t>
  </si>
  <si>
    <t>A man with his back facing the camera is taking a picture of a building with blue and white tiles. The building has lettering on it that appears to spell "JAE." A lamppost is visible in the foreground, and a brick building is partially seen on the right side of the frame.</t>
  </si>
  <si>
    <t>A person’s hand with a paintbrush is painting a cityscape scene projected onto a white wall. The cityscape includes buildings and a blue sky with clouds. A portion of a university logo is visible in the upper right corner of the projection. Shadows from a person's head are cast on the wall behind the painting.</t>
  </si>
  <si>
    <t>A young woman with long dark hair and wearing a blue sweatshirt stands outdoors in front of a college building. She is smiling at the camera. Behind her are large trees and a pathway leading towards the building. The sky is bright, and there's dappled sunlight on the ground.</t>
  </si>
  <si>
    <t>A young Black man wearing a white t-shirt and a black hoodie with "Jackson State" printed on it is standing outdoors in front of a brick building. He is looking directly at the camera with a slight smile. Behind him, there's a tree with green leaves casting shadows. The background is slightly blurred.</t>
  </si>
  <si>
    <t>A young Black man with short dark hair and a beard stands outdoors in front of trees. He is wearing a purple polo shirt and a white undershirt. His head is tilted upwards as he looks towards the sky, which appears to be partially obscured by clouds or haze. Sunlight filters through the branches, creating a hazy effect around him.</t>
  </si>
  <si>
    <t>A young Black woman with curly hair smiles at the camera. She is wearing a dark blue t-shirt and has a warm expression. Behind her is a blurred background of a brick building and trees, suggesting an outdoor setting on a college campus.</t>
  </si>
  <si>
    <t>Two young Black people are walking side-by-side on a college campus pathway. A large number "45" is overlaid with the words “Undergraduate Degrees” in white text against a black background. Trees and buildings are visible in the blurred background.</t>
  </si>
  <si>
    <t>Three students stand on a sidewalk in front of a building with brick facades. They are wearing t-shirts with the logo "Jackson State University." One student is wearing a light gray shirt, another a red shirt, and the third a dark blue shirt. The number “45” appears above their heads, followed by the words “Undergraduate Degrees.”</t>
  </si>
  <si>
    <t>Three young adults wearing Jackson State University sweatshirts are standing outdoors in front of a building. The words "35 Master's Degrees" are overlaid on the image in large white letters. A cloudy sky is visible in the background.</t>
  </si>
  <si>
    <t>Two young adults are standing side-by-side outdoors. One is wearing jeans and a dark jacket, while the other is in black leggings and a white shirt. Above them, large text reads "35 Master's Degrees." Behind them is a tall metal structure with stairs and railings, set against a green field.</t>
  </si>
  <si>
    <t>A close-up shot of an architectural structure with a spiral design against a dark sky background. The text "35 Master's Degrees" is prominently displayed in white letters on the structure. Light shines from above, illuminating parts of the structure and creating shadows.</t>
  </si>
  <si>
    <t>Two young people are standing in front of a laptop displaying a website with text reading "1 Specialist Degree." One person is wearing a blue shirt and holding a phone, while the other is partially visible behind them, wearing a black jacket. The background is dark.</t>
  </si>
  <si>
    <t>A dark room with a large digital display showing a list of names and numbers. Two people are visible in the frame: a young Black woman wearing a white lab coat and a man with a gray beard, both facing away from the camera. The screen displays "13 Doctoral Degrees" over a blurred image of a university building.</t>
  </si>
  <si>
    <t>A dimly lit room with two people and one woman speaking at a large screen displaying a graph. A man is pointing at the graph on a tablet while seated in a chair. The woman stands beside him, gesturing as she speaks. There's a clock visible on the wall and a window in the background.</t>
  </si>
  <si>
    <t>A young Black man with dark hair and skin is looking down at something in his hands. He’s wearing a white shirt. The scene is dimly lit, with strong highlights on his face and hands, creating a dramatic effect. There's a blurred background suggesting an indoor setting, possibly a classroom or lecture hall.</t>
  </si>
  <si>
    <t>Two women are standing in front of a large screen displaying data related to COVID-19. The screen shows maps of the United States with color-coded regions, charts illustrating case numbers and deaths, and a circular graph representing percentages. One woman is gesturing with her hands while the other looks on attentively. The scene appears to be dimly lit, with shadows dominating the background.</t>
  </si>
  <si>
    <t>A large screen displays a logo for "Nommon Hand &amp; Body Lotions" featuring a floral design and the words in a stylized font. Two people are present: one is pointing at the screen, and another is looking on with her hand raised. There are laptops and documents visible on the tables around the screen. The scene appears to be dimly lit.</t>
  </si>
  <si>
    <t>Two people are in a dimly lit room. One person is pointing at a large screen displaying a logo for "COMMON Hand &amp; Body Lotions." The logo features floral and abstract designs. A laptop and tablet are visible on a table next to the screen, along with what appears to be marketing materials.</t>
  </si>
  <si>
    <t>A man with short dark hair and wearing a dark shirt is working on a complex mechanical device in a dimly lit room. The device consists of large wheels connected by chains and rods, appearing to be some kind of lifting or moving mechanism. A workbench is visible in the background, cluttered with tools and parts. Light from an overhead fluorescent light casts shadows across the scene.</t>
  </si>
  <si>
    <t>A man wearing a blue work shirt is adjusting metal components of a robotic arm. The arm has a bottle of water attached to its end. A second person in camouflage is partially visible in the background. The scene appears to be set in a workshop or laboratory with various wires and electronic equipment visible.</t>
  </si>
  <si>
    <t>Two men are sitting at a table in a dimly lit room. One man has dark hair and is smiling while looking at a screen. The other man is wearing an Air Force uniform and is also looking at a laptop. There are various electronic devices and boxes scattered around the table, and a water bottle is visible on the surface.</t>
  </si>
  <si>
    <t>A white background with the logo for Jacksonville State University (JSU) in the center. The JSU logo is a stylized "J" and a number "1877". Below the logo, it reads “Apply Today” and “www.jsums.edu”.</t>
  </si>
  <si>
    <t>www.ju.edu</t>
  </si>
  <si>
    <t>00:00:16.13</t>
  </si>
  <si>
    <t>The image depicts an underwater scene with a strong teal-green hue dominating the upper portion. Sunlight filters through the water’s surface, creating shimmering patterns and highlights on the ripples and waves. Small, indistinct shapes resembling fish are visible in the lighter areas. Below this illuminated zone, the water transitions to a darker, almost black shade, suggesting considerable depth. The overall effect is one of serene mystery and vastness.</t>
  </si>
  <si>
    <t>www.kansaschristian.edu</t>
  </si>
  <si>
    <t>A man in a dark suit and tie stands with his hands clasped around a lit candelabra. He is surrounded by other graduates wearing black gowns and mortarboards. Several people are taking photos with their phones, and there's a camera tripod visible in the background. A clock hangs on the wall.</t>
  </si>
  <si>
    <t>A young man with dark hair wearing a black shirt and red beanie is playing an acoustic guitar in low light. A woman stands behind him, also silhouetted, holding a ukulele. The background shows a blurred view of a classroom or lecture hall with windows and a screen displaying colorful images. The scene is dominated by deep reds and blacks, creating a moody atmosphere.</t>
  </si>
  <si>
    <t>A group of people are silhouetted against a bright projection screen displaying text and imagery. The scene is dimly lit with red light, casting shadows on the viewers' faces and clothing. Some individuals are wearing hats.</t>
  </si>
  <si>
    <t>A young woman stands on a stage singing into a microphone. Behind her is a large screen displaying an abstract image with green and yellow lights. To her left is a dark wooden lectern, and to her right is a metal support structure. The stage lighting casts a red glow across the scene.</t>
  </si>
  <si>
    <t>A man wearing a graduation gown and cap stands behind a podium with the "Texas Christian University" logo on it. He is speaking into a microphone, and a red curtain is visible in the background.</t>
  </si>
  <si>
    <t>A man in a plaid shirt is leaning over a large, rectangular display case filled with water and a submerged object resembling a human figure. The scene appears to be inside a dimly lit room with other furniture visible in the background, including a speaker and a television.</t>
  </si>
  <si>
    <t>A young man in a light blue graduation gown and cap stands on a stage receiving a handshake from an older man in a black robe and academic hood. Behind them are several other men in similar robes, seated at tables. A Kansas Christian College emblem is displayed on a banner behind the stage. Ferns are visible to the right of the stage.</t>
  </si>
  <si>
    <t>www.kcc.edu</t>
  </si>
  <si>
    <t>An aerial view of a university campus showing several buildings including a large, light-colored building with multiple stories and windows, surrounded by green lawns and trees. A parking lot is visible in the foreground with students walking around. Other buildings are scattered throughout the campus, some red brick and others modern in design.</t>
  </si>
  <si>
    <t>Two young women are sitting at desks in a classroom setting. One is wearing a gray jacket and has her hair pulled back. She’s looking at a laptop screen. The other woman is wearing a light green shirt and appears to be looking at a monitor. There are two monitors visible behind them, along with a tablet on the desk between them and a water bottle. The background is a plain white wall.</t>
  </si>
  <si>
    <t>A woman with red hair is speaking with a Black female police officer outdoors. The officer is wearing a dark uniform and sunglasses, holding a microphone in her hand. Behind them is a green tree and a building with "PD" on it.</t>
  </si>
  <si>
    <t>A young man wearing VR goggles is interacting with a holographic projection of a computer keyboard and mouse on a large screen. He’s smiling and gesturing with his hands towards the projected interface. The background shows a classroom setting with a window, desk, and other office equipment.</t>
  </si>
  <si>
    <t>Two young men are smiling and wearing headphones in a brightly lit college library setting. One man is wearing a gray shirt with "KCC" printed on it, while the other is wearing a blue shirt with “California Living” written across it. Behind them, there’s a large whiteboard covered in writing and a glimpse of a staircase.</t>
  </si>
  <si>
    <t>A woman with blonde hair wearing a brown jacket and headband stands in front of a whiteboard. The whiteboard displays the words "Watching God" and "Wednesday night." A second person is partially visible in the lower left corner, facing away from the camera. The background is dark.</t>
  </si>
  <si>
    <t>A person in dark clothing is welding metal sheets together. Sparks and smoke are emanating from the weld area, illuminating a portion of the metal surface. The background is dark with indistinct shapes suggesting machinery or equipment.</t>
  </si>
  <si>
    <t>Two young people are smiling and laughing at the camera. One has dark hair and is wearing a plaid shirt. The other has brown hair and is wearing glasses and a patterned shirt. They are both looking towards the screen, which appears to be a computer monitor displaying a video. Behind them is a blue wall.</t>
  </si>
  <si>
    <t>A young woman with curly hair stands in front of tall wooden bookshelves filled with books. She is wearing a gray off-the-shoulder sweater and appears to be looking towards the right side of the image. The background is dark, highlighting the shelves and the books within them.</t>
  </si>
  <si>
    <t>A white cylindrical object moves along a black conveyor belt. A yellow sensor is mounted above the conveyor belt, and a black camera is positioned on the right side of the frame. Various metal brackets and wiring are visible throughout the scene.</t>
  </si>
  <si>
    <t>A group of three people are gathered around a computer monitor in a dimly lit room. One person is pointing at the screen while another person looks on. The monitor displays text and what appears to be data or charts. Another computer is visible in the background, and the individuals appear to be students or trainees.</t>
  </si>
  <si>
    <t>A person's hand is holding open a stack of white academic transcripts. The transcripts are partially visible and show text and numbers. A t-shirt with the words "Kanc" and "College" is visible in the background, along with the letters “KCC”.</t>
  </si>
  <si>
    <t>www.kean.edu</t>
  </si>
  <si>
    <t>An aerial view of three buildings with a large "K" logo on one, surrounded by green lawns and a circular pathway. A blue fountain is visible in the foreground. In the background, there's a residential area with houses and trees stretching into the distance under a cloudy sky.</t>
  </si>
  <si>
    <t>A stone building with a steeply pitched roof and a tower sits in front of a grassy courtyard. Large windows are visible on the side of the building. A tree is positioned in the center of the courtyard, casting shadows. There's a statue near the entrance to the building. The sky is blue.</t>
  </si>
  <si>
    <t>A large building with “KEAN” lettering on its facade is partially obscured by green trees and foliage. The building appears to be multi-story with a flat roof section extending outwards. A statue of a woman is visible on the upper portion of the building.</t>
  </si>
  <si>
    <t>A brick building with large windows and a glass facade is centered in the frame. An American flag hangs vertically on the building’s exterior. The words “Cougars Climb Higher” are displayed above the entrance. A mural depicting students is visible on one side of the building. Several trees with pink blossoms surround the building, and there are people walking around the perimeter.</t>
  </si>
  <si>
    <t>A young man with blonde hair sits on a concrete pillar outdoors. He is wearing a light blue sweatshirt and black pants. He’s holding a notebook open in his lap and writing with a pen. Behind him, there's a tall clock tower and bare trees against a cloudy sky. A building can be seen in the background.</t>
  </si>
  <si>
    <t>A student walks down a paved walkway in front of Kean University’s Cougar Hall. The building is light-colored with “KEAN” prominently displayed on its facade and a large logo. Cherry blossom trees are in full bloom, covering the surrounding area with pink blossoms. A blue awning is visible in the background.</t>
  </si>
  <si>
    <t>A young woman with brown hair and fair skin stands outdoors under a tree in full bloom. She is wearing a bright green hoodie and carrying a black backpack. She is smiling and looking upwards. The background consists of pink cherry blossoms and a dark, blurred structure.</t>
  </si>
  <si>
    <t>A modern building with curved glass windows and a beige facade. A set of stairs leads up to the entrance, flanked by a pink railing. Two people are standing on the steps. The sky is visible through the windows, reflecting clouds. In the background, there's a street scene with cars and other buildings.</t>
  </si>
  <si>
    <t>A dimly lit hallway in an esports arena with a sign reading "KEAN ESPORTS ARENA." A large mural featuring a black panther logo for “Kean Esports” is on the wall. Three people are seated at tables, and two individuals are walking towards the entrance of the arena. The floor is tiled, and there's a metal railing along one side of the hallway.</t>
  </si>
  <si>
    <t>A brightly lit gaming area with multiple monitors displaying a racing game. Several gamers are seated at desks facing a large central screen showing the gameplay. Smaller screens surround the main display, each showing close-ups of individual players or commentators. The room has blue accent lighting and a modern design.</t>
  </si>
  <si>
    <t>A modern, light-green building with large windows dominates the scene. A student is walking down a paved path towards it, carrying a backpack. The path leads across a grassy lawn with benches and landscaping features on either side. To the right of the building is another smaller, gray structure. The sky is overcast and gray.</t>
  </si>
  <si>
    <t>A person wearing a black hooded jacket and carrying a backpack walks down a hallway in an educational building. The hallway has white tiled walls with vertical blue and red stripes. A glass window on the right shows a view of greenery outside. There is a pillar in the center, and a metal railing along the left side. The floor is reflective and shows reflections of the surrounding elements.</t>
  </si>
  <si>
    <t>A young woman in a white lab coat and safety glasses is working at a laboratory bench. She’s wearing blue gloves and holding a small vial with a colored liquid. Behind her are various pieces of scientific equipment, including a microscope and glassware. The background shows a window with a cloudy sky.</t>
  </si>
  <si>
    <t>A young woman in a white lab coat and blue gloves is holding up a small glass vial containing liquid. She wears safety glasses and looks intently at the vial. Behind her are blurred images of other people and laboratory equipment, including bottles and tables. The background is a light gray wall.</t>
  </si>
  <si>
    <t>A large building with glass windows and blue lettering that reads "HARWOOD ARENA" and "LEAN." A person is walking on a grassy path in front of the building. There are trees and bushes lining the walkway. The sky is overcast.</t>
  </si>
  <si>
    <t>A man with dark hair and a gray hoodie stands in front of an open doorway. The door is framed by blue walls and features a glass panel displaying the words "KEAN FITNESS CENTER" in large, stylized letters. Above the door is a poster depicting a cityscape with the word “KEAN” prominently displayed. A brick wall is visible on the left side of the frame.</t>
  </si>
  <si>
    <t>A man in a gray shirt and red shorts stands with his arms raised in celebration inside a brightly lit gym. The floor is covered in artificial turf. Other people are working out in the background. There are weight racks, exercise equipment, and large screens displaying videos on the walls.</t>
  </si>
  <si>
    <t>A man in a gray shirt and red shorts performs a plank exercise in a brightly lit gym. He is leaning forward with his hands on the floor. Several other people are visible in the background, engaged in various exercises. The gym has blue walls, a green floor area, and circular hanging lights.</t>
  </si>
  <si>
    <t>A brick building with a large sign reading "Kean Stage" is visible. The sign features images of people and has a blue background. A doorway leads into the building, and a person is walking towards it. There are trees and bushes flanking the entrance, and a planter box containing greenery is located on the left side of the frame. The sky is bright blue.</t>
  </si>
  <si>
    <t>A stage with a dark backdrop and red curtains. Three people are present: one man in a blue hoodie and pants gesturing with his hands; a woman in a white shirt and black leggings pointing upwards; and a man with pink hair wearing a denim jacket, also gesturing with his hands. The floor is gray and reflective.</t>
  </si>
  <si>
    <t>A young woman with long dark hair and a visible tongue piercing sits in front of a black screen. She is wearing a white hoodie and looking slightly off-camera with a contemplative expression. The background is dark, with hints of red.</t>
  </si>
  <si>
    <t>An aerial view of a modern two-story building with dark gray metal roofs and stone facades. A red circular pathway leads towards the building, flanked by green lawns and trees. A covered outdoor area extends from one side of the building. The background consists of dense forest.</t>
  </si>
  <si>
    <t>A large-scale white sculpture of a horse dominates the center of an art gallery. Several people are scattered throughout the space, observing the artwork and each other. The walls and ceiling are painted in shades of purple and blue. A black sculpture is visible on the left side of the image. Overhead lighting fixtures are present.</t>
  </si>
  <si>
    <t>A curved, modern building with “George Hennings Research” written on it in white letters. The building is light-colored and appears to be made of concrete or stone. There are windows along the top edge of the building, reflecting sunlight. Trees are visible in the background under a blue sky with some lens flares.</t>
  </si>
  <si>
    <t>A woman in a white lab coat stands with her back to the camera, facing a glass panel filled with chemical formulas and diagrams. She is writing on the glass with a marker. Behind her is a laboratory setting with various equipment, shelves stocked with supplies, and other scientists visible through the glass.</t>
  </si>
  <si>
    <t>A large crowd of diverse people are gathered outdoors, seemingly at an event. Many are dressed in white and black outfits, some dancing and gesturing excitedly. There's a building visible in the background, and trees with autumn foliage can be seen on either side. The overall scene appears lively and energetic.</t>
  </si>
  <si>
    <t>A large group of college football players are huddled together on a field. They are wearing dark blue and white helmets with “Kean University” logos. In the background is a scoreboard showing the score: Kean 0, Guest 9-14. The game appears to be over, as the team is gathered around after the fact.</t>
  </si>
  <si>
    <t>An aerial view of a football field with the word "COUGARS" in large white letters across it. The field is green and blue, with markings indicating yard lines. A crowd of people is visible on the stands surrounding the field. In the background are buildings and trees, suggesting an urban setting.</t>
  </si>
  <si>
    <t>A group of young women in pink uniforms and rain ponchos are performing on a stadium bleacher. They are dancing energetically with their arms raised. The background shows a football field and trees under an overcast sky.</t>
  </si>
  <si>
    <t>A young woman in a dark jacket is taking a selfie with several other people standing behind her. They are holding flags representing various countries and LGBTQ+ pride. A banner reading “Diversity, Equity &amp; Inclusion” is visible in the background. Bookshelves filled with books can be seen to the left of the group.</t>
  </si>
  <si>
    <t>A large, multi-story building with pink cherry blossoms in front is the focal point. Two people are walking on a paved path alongside a grassy area. A gazebo is visible to the left. There's a sign reading "Z" and a flag pole with a blue banner on the right side of the image. The sky is cloudy.</t>
  </si>
  <si>
    <t>A volleyball game in progress on a sandy beach. There are six people playing: two players on each side of the net. A sign that reads "Kean" is visible on one side of the court. Trees and a building are in the background under an overcast sky.</t>
  </si>
  <si>
    <t>A paved walkway leads through a green campus with trees and buildings in the background. A woman wearing a white jacket is walking down the path towards the camera. Several other people are visible further along the walkway. There's a lamppost with a banner on it, and foliage covers the ground.</t>
  </si>
  <si>
    <t>A young woman in a white jacket and black backpack walks down a hallway with large windows overlooking an outdoor area. The hallway has a modern design with angled walls and a reflective floor. There are lounge chairs near the windows, and a potted plant is visible on the right side of the frame. An exit sign is located on the wall behind her.</t>
  </si>
  <si>
    <t>A young woman with brown hair walks down a hallway in a college building. She is wearing a white hoodie and pants and carrying a tablet in her hand. A black backpack is slung over her shoulder. The hallway has white walls, a curved ceiling with lights, and a large glass-fronted room on the left.</t>
  </si>
  <si>
    <t>A young man with dark hair and glasses stands in an open space with tall, gray pillars behind him. He is wearing a white long-sleeved shirt and carrying a black backpack over his shoulders. He looks upwards with a contemplative expression. The background includes a blurred cityscape visible through large windows.</t>
  </si>
  <si>
    <t>A modern, multi-story building with a dark gray facade and reflective glass windows. The name "Hynes Hall" is prominently displayed on the front. A rooftop garden area is visible at the top. To the right, there's another building with signage indicating it’s an “Alliance Credit Union Branch.” Trees and cars are seen in the background.</t>
  </si>
  <si>
    <t>A high-angle shot of Kean University campus buildings with a green roof and modern architecture. The university's logo is prominently displayed on a large structure in the center. In the background, there are other buildings and trees, suggesting an urban setting with some natural elements.</t>
  </si>
  <si>
    <t>Two young women in graduation gowns and caps are looking upwards with joyful expressions amidst a large crowd of graduates celebrating at night. Confetti is falling from above, and many graduates are holding up phones and waving flags. The scene appears to be taking place inside a stadium or arena.</t>
  </si>
  <si>
    <t>A large crowd of graduates in blue gowns and black caps are gathered in an outdoor stadium setting. Two graduates are embracing near center frame. One graduate is wearing a gray sash with "50" on it. Confetti is falling from above, and blurred figures of other graduates can be seen throughout the background.</t>
  </si>
  <si>
    <t>www.kennesaw.edu</t>
  </si>
  <si>
    <t>A large building labeled "Kennison Hall" stands in the background under a cloudy sky. In front of the building is a grassy lawn with trees lining the edges. A stone monument with the university's logo is centered on the lawn, and several people are standing near it.</t>
  </si>
  <si>
    <t>A young Asian woman in a white nurse's uniform sits at a desk with a pink clipboard, looking down. A young man in a white doctor’s coat stands beside her, holding a pencil and writing on a notepad. Behind them are blurred figures of other students or staff in the background. The setting appears to be a medical classroom or lab with beds and equipment visible.</t>
  </si>
  <si>
    <t>A table with three people sitting around it. A large sign behind them reads "EAT KSU" in black and gold lettering. A woman is looking down at a book, while a man gestures as he speaks. Another man sits to his right, partially obscured by the background. Outside, there are trees and lights visible through a window.</t>
  </si>
  <si>
    <t>Three students are working at a table in a brightly lit room with large windows. One student is looking at a blueprint while another is examining a model building made of cardboard and blocks. A third student, wearing a gray t-shirt, is pointing at something on the blueprint and appears to be explaining it to the other two. The room has cubicles and chairs visible in the background.</t>
  </si>
  <si>
    <t>A young woman in a white lab coat and glasses is seated at a table with various beakers and equipment. Behind her are two other people also wearing lab coats and blue gloves. The background shows a laboratory setting with more equipment, including computers and analyzers.</t>
  </si>
  <si>
    <t>A construction site with multiple workers in orange vests and hard hats. Some are talking on phones, others are looking at a football. A man is kneeling down examining something near a large wooden structure. Ladders are visible throughout the scene. There's equipment like scaffolding and beams scattered around. The ground is covered in grass.</t>
  </si>
  <si>
    <t>Three dancers in flowing dresses are performing a dance against a black background. The first dancer is wearing a purple dress and is mid-air with her arms raised. The second dancer is wearing a pink dress and is also mid-air with her arms raised. The third dancer is wearing a red dress and is also mid-air with her arms raised.</t>
  </si>
  <si>
    <t>A large crowd of people are gathered together, many holding up bright orange pom-poms and waving their arms in celebration. Some individuals are wearing hats and sunglasses. The background is blurred but appears to be an outdoor stadium or event space with a dark sky above.</t>
  </si>
  <si>
    <t>Three young women are sitting on a bed and laughing hysterically. One is leaning forward with her hands raised in excitement. They are wearing t-shirts with university logos. An owl plush toy sits on a small table next to them. The room appears to be a student dorm room, with beige walls and a dark blue comforter.</t>
  </si>
  <si>
    <t>A young Black woman in a graduation gown and cap stands facing away from the camera, looking off to the side. Behind her are several other graduates wearing similar attire, standing behind banners with gold lettering. The background is dark and blurred.</t>
  </si>
  <si>
    <t>A large "KSU" sign in gold letters is mounted on a concrete base with green grass surrounding it. The background includes trees and a pathway.</t>
  </si>
  <si>
    <t>www.kettering.edu</t>
  </si>
  <si>
    <t>A dimly lit set with large camera equipment and tripods. A person is standing in front of the equipment, appearing to be adjusting something. Other figures are silhouetted in the background. Light from a camera or projector shines brightly on the scene, creating strong shadows and highlighting the equipment.</t>
  </si>
  <si>
    <t>A young man with light brown hair wearing a white t-shirt is intently focused on manipulating metal objects with tools in his hands. He's positioned in front of a complex machine or apparatus with several bottles and other items arranged around it, all bathed in dim lighting.</t>
  </si>
  <si>
    <t>A person’s hands are illuminated by neon lights as they type on a brightly lit mechanical keyboard. The background is dark and blurred, with hints of green and blue light emanating from other devices. A wristband in orange is visible on the hand.</t>
  </si>
  <si>
    <t>A person’s hand is using a mouse over a monitor displaying an anime-style graphic with text. The screen has vibrant colors including pink, purple, and blue. A headset is visible on top of the monitor. The scene is dimly lit with colored lights casting shadows.</t>
  </si>
  <si>
    <t>Several students are seated at computer workstations in a dimly lit room. The screens glow with blue and green light, illuminating their faces. One student is prominently featured, looking intently at their screen. Other students are visible in the background, also focused on their computers. RGB lighting accents the desks and equipment.</t>
  </si>
  <si>
    <t>A group of young men are intensely focused while playing video games at computers in a dimly lit room. They wear matching team-colored hoodies and shorts. The screens glow with vibrant colors, casting an orange hue over their faces. Some have headsets on, and they appear to be deeply engaged in the game.</t>
  </si>
  <si>
    <t>A person's hand is gripping a green metal pole with a yellow knob, positioned above a dark background. Another person’s arm and part of their shoulder are visible in the lower right corner. The scene appears dimly lit, with shadows dominating the image.</t>
  </si>
  <si>
    <t>A close-up shot of two people in low light, seemingly engaged in a tender moment. One person is leaning in towards the other, their faces partially obscured by shadows and hair. The background is dark and out of focus, suggesting an indoor setting. A blue shirt is visible on one person's shoulder.</t>
  </si>
  <si>
    <t>A close-up shot of a robotic arm holding a camera lens, positioned in front of a blurred background of a university building interior with warm lighting and reflections. The arm is metallic gray and has a textured surface. The camera lens is yellow and appears to be focused on the scene.</t>
  </si>
  <si>
    <t>A young person wearing clear safety goggles looks down at something out of frame. Their face is partially visible, with a focus on their eyes and nose. The background is dark and blurry.</t>
  </si>
  <si>
    <t>A young man with short brown hair and dark eyes stands in front of a pale green wall. He is wearing a white t-shirt with the words "Kettering" printed on it. A fluorescent light fixture hangs above him, casting a bright glow. The background appears to be an institutional hallway or office space.</t>
  </si>
  <si>
    <t>A young man with dark hair and glasses stands in front of a dark backdrop. He is wearing a blue t-shirt that reads "Kettering University." A drum set is visible behind him, partially obscured by shadows. The lighting is dim and casts long shadows across the scene.</t>
  </si>
  <si>
    <t>A person with dark hair and wearing a blue shirt stands with their back facing the camera. They are holding their hands up near their head. A backpack is on their right shoulder. Behind them is a large, modern building with many windows. The sky is overcast and gray.</t>
  </si>
  <si>
    <t>A young man with dark hair and wearing a blue shirt and a teal backpack is walking away from the camera towards a large, modern building. The building has many windows and appears to be an educational institution. Trees are visible on either side of the walkway.</t>
  </si>
  <si>
    <t>A person wearing a blue shirt and a black watch is adjusting a white monitor mounted on a wall. The monitor appears to be part of a larger educational display system. Light from outside is visible in the background.</t>
  </si>
  <si>
    <t>A man in a blue suit and glasses is looking at a monitor with medical equipment visible behind him. A woman in a dark shirt is leaning over his shoulder, observing the screen as well. The scene appears to be taking place in a dimly lit room with a window providing some light.</t>
  </si>
  <si>
    <t>Two scientists in white lab coats are working at a laboratory bench. One is holding a syringe and spraying it onto a large container, while the other looks on with a focused expression. The background shows various lab equipment and surfaces.</t>
  </si>
  <si>
    <t>A young man with glasses is intently looking at a computer screen in a dimly lit room. Another person’s back is visible in the background, also working on computers. The screens display code and data. The overall lighting is dark, creating a focused atmosphere.</t>
  </si>
  <si>
    <t>A young man with glasses and a beard wearing a blue shirt stands in front of a dark background. He is holding a device that produces a large cloud of white smoke. Behind him are electrical components, including a red neon tube. The lighting is dim and focused on the man and the smoke.</t>
  </si>
  <si>
    <t>Two men are working on a disassembled camera in a brightly lit studio setting. One man is wearing a light-colored shirt and appears to be examining the camera parts. The other man, with red hair, is holding a tool and adjusting something on the camera. There’s a computer monitor visible in the background, along with various equipment and shelves filled with items.</t>
  </si>
  <si>
    <t>A close-up shot showing hands connected to a magnified view of a blue computer port with black cables plugged into it. A keyboard and other electronic components are visible in the blurred background.</t>
  </si>
  <si>
    <t>A young woman with dark hair is looking through a magnifying glass at a guitar neck. She’s wearing a gray t-shirt and appears to be in a dimly lit room, possibly a music studio or workshop. A microphone stand is visible behind her.</t>
  </si>
  <si>
    <t>A dimly lit room with three people working at a computer desk. One man is seated and typing, another standing behind him looking over his shoulder, and a third person is leaning against a wall in the background. The computers are old-fashioned monitors. There's a poster on the wall behind them.</t>
  </si>
  <si>
    <t>Two students are sitting side-by-side at a desk, each using a computer with a large monitor. A keyboard and mouse are on the desk in front of them. Behind them is a cluttered lab area with equipment like pipes, a sink, and various bottles and containers. The lighting is dim, casting shadows throughout the scene.</t>
  </si>
  <si>
    <t>Two young women are standing near a window, looking at a laptop screen. One woman is wearing dark hair and glasses, while the other has curly brown hair and is wearing a light blue t-shirt. The laptop screen is illuminated, showing a video display. Outside the window, there's a blurred view of an indoor space with machinery.</t>
  </si>
  <si>
    <t>A person’s hand is interacting with a 3D printer on a white surface. The printer is red and black, and a laptop displaying a schematic diagram is visible in the background. A window with lights is partially seen behind the printer.</t>
  </si>
  <si>
    <t>A woman in glasses and a white shirt is holding up a large sheet of paper with writing on it. A man is partially visible behind her, looking at the paper as well. In the background, there's a glimpse of a glass wall and some people inside. A whiteboard with scribbled text is also visible.</t>
  </si>
  <si>
    <t>A man in a black suit and tie is operating a large, complex machine with multiple levers and controls. He’s wearing a dark shirt underneath. A young boy wearing a “Kettering” t-shirt stands nearby, looking at the machine. Behind them are two other people, one partially visible and another further back. The setting appears to be a workshop or laboratory with shelves filled with bottles and equipment. There's a sign on the wall that reads "Caution: Ear Protection Required - Beyond This Point."</t>
  </si>
  <si>
    <t>A young man with light brown hair and fair skin is looking down at his hands, which are holding a small, dark object (possibly a pen). He’s wearing a blue shirt and appears to be in a dimly lit room. A bright fluorescent light fixture is visible above him. The background is blurred and dark.</t>
  </si>
  <si>
    <t>A person with light-colored hair and wearing a white shirt and a watch is working inside an open, white server cabinet. The cabinet contains various electronic components, including circuit boards, cables, and hard drives. A power cable is visible in the lower right corner. The background appears to be a dimly lit room with a window reflecting some light.</t>
  </si>
  <si>
    <t>A woman’s hands are shown adjusting the air vents in a white Ford Focus car. The car's front grill is prominently displayed with blue accents. A blurred background suggests an outdoor setting with other vehicles and buildings visible.</t>
  </si>
  <si>
    <t>"Academics, Studying, Groupwork", Innovation</t>
  </si>
  <si>
    <t>Three men are examining a large black truck in an industrial-looking room. One man is kneeling and looking under the truck, while two others are standing beside it, observing. There's a white vehicle partially visible on the left side of the frame, and various equipment and shelves can be seen in the background.</t>
  </si>
  <si>
    <t>A man with gray hair and a red shirt is pointing at a complex machine. He's speaking to a younger person who is partially visible in the background. The machine appears to be industrial equipment, possibly related to printing or manufacturing, with various cables and components. A bright light shines on the machine.</t>
  </si>
  <si>
    <t>A young man in a dark polo shirt and brown hair is looking intently at an open machine with many wires and components inside. He’s flanked by two older men wearing tan shirts; one is pointing at something within the machine, and the other is observing. The background is dimly lit and appears to be a workshop or lab setting.</t>
  </si>
  <si>
    <t>Two people are working at a table in a dimly lit room. One person is wearing a green shirt and has their arm extended towards a circuit board with wires connected to it. The other person is wearing a dark suit and appears to be observing or assisting. There’s a workbench covered with electronic equipment, including a multimeter and cables. A light fixture is mounted above the table.</t>
  </si>
  <si>
    <t>A young woman with dark hair and glasses is looking intently at a computer screen. She’s wearing a gray shirt and has earrings. A man's head is partially visible in the background, blurred and shadowed. The scene appears to be dimly lit, with a focus on the woman and her work.</t>
  </si>
  <si>
    <t>A young woman with curly brown hair and glasses is sitting in front of a computer screen displaying a video. She’s wearing a blue shirt and looking upwards with an expression of surprise or interest, her hand raised as if gesturing to something on the screen. The background is dark and blurry, showing parts of a classroom setting.</t>
  </si>
  <si>
    <t>A close-up shot of a person wearing large, dark-framed glasses and reddish-brown hair. The person’s face is partially obscured by shadow and glare from what appears to be a computer screen or video display. A purple hand is visible reaching towards the screen. The background is dark and out of focus.</t>
  </si>
  <si>
    <t>A young woman with long brown hair and glasses stands outdoors in front of a large building. She is wearing a dark blue polo shirt and appears to be looking upwards towards the sky. The building has many windows, and trees are visible on either side. The sky is overcast.</t>
  </si>
  <si>
    <t>A young man stands in an institutional hallway with white walls and a dark-colored door frame. He is wearing a blue shirt and carrying a backpack. His hand rests on the doorframe as he looks towards the right side of the image, where a window is visible. The scene appears to be inside a college or university building.</t>
  </si>
  <si>
    <t>A young woman with red hair and glasses smiles at the camera while wearing a gray t-shirt with a bulldog logo. She is standing in front of computer equipment in what appears to be a classroom or lab setting, with fluorescent lights overhead. The background is dark and slightly out of focus.</t>
  </si>
  <si>
    <t>A young Asian man with dark hair and glasses stands in front of a windowed wall. He is wearing a black jacket and looking directly at the camera. Behind him are pipes and industrial-looking walls, and a glimpse of a dark room can be seen through the windows. The lighting is dim and slightly blue-toned.</t>
  </si>
  <si>
    <t>A young man with dark hair and glasses wearing a black bomber jacket stands in front of a gray wall with windows. Above him are industrial-looking lights and pipes. The background is dimly lit and out of focus, suggesting an institutional or hallway setting.</t>
  </si>
  <si>
    <t>www.kgi.edu</t>
  </si>
  <si>
    <t>An aerial shot of a university campus. A large, light pink building with multiple stories dominates the center of the frame. Surrounding it are several smaller buildings and parking lots. The campus is nestled within a suburban area filled with residential homes and trees. In the background, rolling hills and mountains are visible under a hazy sky.</t>
  </si>
  <si>
    <t>A light-colored, multi-story building dominates the frame, with a prominent sign reading “KGI Kick Graduate Institute” on a rectangular signpost in front of it. The building has several windows and appears modern. A parking lot is visible to the left, filled with parked cars. In front of the building are bushes and trees along a sidewalk. A street lamp and another light pole are situated on either side of the building. The sky is blue with some clouds.</t>
  </si>
  <si>
    <t>Four students are seated at a table in a classroom setting. Three students are facing forward, with one looking intently at a laptop screen and two others appearing to be engaged in discussion. The student on the right has an arm tattoo visible on their left forearm. A fourth student is partially obscured behind the student in the white shirt, focusing on something on their desk. The table is dark colored, and there’s a glimpse of equipment or machinery in the background.</t>
  </si>
  <si>
    <t>A young woman with light brown hair and glasses wearing a white lab coat and pink gloves is holding up a small, wooden stick with a colored stain on it. She appears to be looking at the stick intently. Behind her is a laboratory background filled with various bottles, equipment, and shelving units. The lighting in the scene is somewhat dim, casting shadows across the backdrop.</t>
  </si>
  <si>
    <t>A young man wearing a white lab coat, safety glasses, and blue gloves is intently focused on manipulating a small object with tweezers on a black laboratory bench. He has dark hair and is wearing a mask. Behind him are two other people in lab coats, partially visible, working at different workstations within the lab. The lab environment features white cabinets with glass doors filled with supplies, a stainless steel sink, and various pieces of scientific equipment. A blue plastic container with colorful tubes sits on the bench to the left of the main subject.</t>
  </si>
  <si>
    <t>A man in a white lab coat is seated at a wooden table examining test tubes. The table is covered with several rows of clear plastic test tubes. Behind him is a large server rack filled with electronic equipment and cables, including a blue "Bio-Rad" label. A small, framed picture hangs on the wall behind the server rack. To the left of the man are more test tubes in a blue container. The background is a light beige color, and there's a white door visible to the left.</t>
  </si>
  <si>
    <t>Two students are shown in a laboratory setting. One student, a woman with long dark hair, is smiling and looking at the other student, who is a man with short brown hair. They are both wearing white lab coats over what appear to be casual shirts. The man is holding a stainless steel stirring rod and appears to be adding something into a large metal pot. To the left of the students is a whiteboard that reads “Fermented Beverages Lab” and has text detailing information about fermentation. A clear glass bottle with a red cap sits on a white plastic container in the foreground. Behind them are windows with blinds, and a green light fixture hangs from the ceiling.</t>
  </si>
  <si>
    <t>A young man with dark hair and a beard is looking directly at the camera with a serious expression. He wears a blue surgical scrub top and a lanyard with “KGH” printed on it. Behind him, partially visible in the background, are two other people wearing similar scrubs, one facing away and another looking towards the right side of the frame. The setting appears to be a hallway or corridor within a hospital or medical facility, indicated by the white walls and architectural details like a circular archway.</t>
  </si>
  <si>
    <t>Two women are smiling and posing for the camera. One woman, with dark hair and fair skin, is wearing a blue scrub top and white lab coat, with “Brianna Alvarez, PA-S” embroidered on her chest. She’s holding up a white lab coat with her right hand. The other woman, with brown skin and long dark hair, is also wearing a blue scrub top and a white lab coat. Her name tag reads "KGI". Both women are holding a black hanger in their left hands. Behind them is blurred foliage suggesting an outdoor setting.</t>
  </si>
  <si>
    <t>Two people are standing in front of a large interactive touchscreen display. A man wearing glasses and a brown plaid jacket is looking towards the screen with a slight tilt of his head. He has a lanyard around his neck with a name tag that reads “Kazi” and “David Smith”. A woman in a white lab coat, with an MSPA logo on her left breast pocket, is pointing at something on the screen. She is wearing a dark red top underneath the coat. The touchscreen display shows a blue image of what appears to be a human heart. The background is a plain gray wall.</t>
  </si>
  <si>
    <t>A man in a white lab coat stands with his hands covered in gloves near a laboratory bench. He is looking towards the left side of the frame. Behind him are several glass-fronted cabinets filled with various bottles and chemicals. To the right, there’s a water purification system and a printer. A fume hood is visible on the upper left. The background is mostly white walls with some paper taped to one wall.</t>
  </si>
  <si>
    <t>A man with dark hair and a beard wearing a white lab coat and blue shirt is shown in the center of the frame. He has a light-colored glove on his right hand, raised upwards as if pointing at something off-screen. Behind him is a gray wall with a small red box and a blue sign. Above him are fluorescent lights and a portion of a hallway with doors visible. The background is dark and out of focus.</t>
  </si>
  <si>
    <t>A man with dark hair wearing a blue and white striped shirt stands in front of a large whiteboard covered in handwritten notes and diagrams. He is using a red marker to write on the board. Behind him, three students are seated at a table: one male student with short brown hair wearing a gray sweater and looking towards the whiteboard; another male student with dark hair wearing a black t-shirt and looking down at his laptop; and a female student with long dark hair wearing a red jacket and looking at her laptop. A small bulletin board is visible on the wall to the right of the whiteboard, and a fluorescent light fixture is above the whiteboard.</t>
  </si>
  <si>
    <t>A group of five young adults are standing in a dimly lit room. Three men and two women are present. The men are wearing dark suits with ties, while the women are dressed in black tops and skirts. One man is smiling broadly at the camera, another is looking slightly to the side with a neutral expression, and the third is also smiling. Two of the women are partially visible, one looking towards the camera with a smile and the other glancing away. The background is dark gray, with a white wall visible on the left side of the frame. A small electrical outlet is seen in the lower-right corner.</t>
  </si>
  <si>
    <t>A darkened room filled with seated students in black suits and dresses applauding enthusiastically. Several individuals are raising their hands in applause, while others are clapping with their hands. A few people have phones in their laps. There is a whiteboard visible on the wall behind them, partially obscured by a light fixture. A small sign reading "354" is also seen on the wall.</t>
  </si>
  <si>
    <t>Two women are seated at a white table facing each other. One woman is looking intently at the laptop screen while the other is speaking and gesturing with her hands. Behind them is a wall covered in framed photographs of diverse individuals, including portraits of men and women of different ethnicities. A metal staircase is visible on the left side of the frame, partially obscured by foliage. Above the table are hanging light fixtures and exposed ductwork. The overall lighting appears to be dim, with some areas darker than others.</t>
  </si>
  <si>
    <t>The image depicts an interior space with a curved wall featuring a large graphic display. The graphic lists various academic programs including Occupational Therapy, Medical Devices, Biotech, Healthcare, Pharmacy, Business, Genetics, Medicine, Life Sciences, and Bioprocessing. Below the text is the phrase “Innovators Start Here.”  Several purple lounge chairs and small white stools are arranged in front of the wall. To the right of the graphic is a doorway leading to another room with framed posters visible within. The walls are painted a dark brown color, and there’s a recessed lighting fixture above the graphic.</t>
  </si>
  <si>
    <t>A group of ten young adults are clustered together in a joyful pose outdoors. They appear to be smiling broadly and laughing. The individuals vary slightly in age and ethnicity. Several wear casual clothing including t-shirts, hoodies, and jeans. One person is wearing a baseball cap. Behind them is the exterior of a building with multiple windows and a blue accent wall. The background is somewhat dark and out of focus.</t>
  </si>
  <si>
    <t>www.king.edu</t>
  </si>
  <si>
    <t>00:00:09.60</t>
  </si>
  <si>
    <t>An aerial view of a circular driveway leading up to an entrance sign for King University. The sign reads "King University" in stone lettering on a brick structure with two small pointed roofs. Lush green grass surrounds the driveway, and trees are visible in the background under a cloudy sky. A red brick building is partially visible on the left side of the frame.</t>
  </si>
  <si>
    <t>00:00:08.40</t>
  </si>
  <si>
    <t>An aerial view of a brick university campus with multiple buildings surrounding a small lake. The buildings are set on a grassy lawn and backed by rolling hills under a cloudy sky.</t>
  </si>
  <si>
    <t>A brick building with a large front entrance sits in the center of a grassy field. Several students are walking along a concrete pathway towards the building. The trees surrounding the buildings have autumn foliage in shades of red and yellow.</t>
  </si>
  <si>
    <t>A red brick building with a white column entrance sits in front of a grassy lawn. A tall brick tower stands beside it. A red brick path leads towards the building. Trees and greenery surround the building, and a cloudy sky is visible above.</t>
  </si>
  <si>
    <t>An aerial view of a brick pathway leading towards a red-brick building with a gray roof. The path splits into three directions, lined with lampposts and trees. People are walking along the paths. Autumn leaves are visible in the background.</t>
  </si>
  <si>
    <t>A brick building with multiple windows sits in the center of the frame, surrounded by trees with autumn foliage – red and yellow leaves. A paved path runs alongside the building, and several people are walking on it. The ground is covered in green grass.</t>
  </si>
  <si>
    <t>00:00:20.08</t>
  </si>
  <si>
    <t>A brick building with an arched entrance and a dark roof sits on the left side of a curved red brick pathway. In the distance is a larger, multi-story red brick building with windows and trees surrounding it. The sky is bright with a golden glow. Green grass lines both sides of the path.</t>
  </si>
  <si>
    <t>www.kirkwood.edu</t>
  </si>
  <si>
    <t>A large-scale mascot costume resembling an eagle stands in a brightly lit, modern university building interior. The mascot is blue with white accents and has a prominent, oversized beak and eyes. It’s holding its wings out slightly as it walks towards the camera. Behind the mascot are blurred figures of students and other people within the building, and visible architectural elements like stairs and windows.</t>
  </si>
  <si>
    <t>Three students are walking down a paved path towards a modern building with large windows. They are wearing backpacks and appear to be heading into the school. The sky is overcast.</t>
  </si>
  <si>
    <t>A brightly lit laboratory with several people wearing scrubs. A large projector displays a microscopic image of cells. Two individuals are seated at lab tables, one facing away from the camera and another looking towards it. Various scientific equipment is visible in the background, including microscopes and storage containers.</t>
  </si>
  <si>
    <t>A man in a black chef's hat and white uniform is working at a stainless steel counter in a brightly lit kitchen. He’s stirring something with a spoon. Behind him are other people wearing similar uniforms, some standing and others seated. There are shelves filled with supplies and equipment visible in the background, including a large television screen mounted on the wall. A box of "MONOGRAM" boxes is also present on the counter.</t>
  </si>
  <si>
    <t>A large, brightly lit commercial kitchen with stainless steel work surfaces and equipment. Several chefs in white uniforms are working at various stations, including ovens, stoves, and food preparation areas. There are long rows of stainless steel counters and a high ceiling with exposed ductwork and lighting fixtures. The overall impression is one of organized activity and professional culinary operations.</t>
  </si>
  <si>
    <t>A man in a white sweater and jeans walks down a narrow hallway lined with bookshelves filled with books. The shelves are mostly white, and the books vary in color and size. There is light coming from above, illuminating the scene.</t>
  </si>
  <si>
    <t>A young man with a black backpack walks away from the camera down a long hallway in a university building. There are several rows of chairs and tables along the walls on his left. A woman is sitting at one of the tables, partially visible. The hallway has large windows on the right side, letting in natural light. The floor is tiled with gray squares.</t>
  </si>
  <si>
    <t>A green combine harvester is positioned in front of a field of tall corn stalks. A white trailer is visible on the left side of the frame. The sky is overcast and gray.</t>
  </si>
  <si>
    <t>Agriculture</t>
  </si>
  <si>
    <t>A large pink pig walks down a concrete hallway with several people following behind it. The hallway has metal railings and windows on one side showing an outdoor scene with trees and buildings. The lighting is bright, casting shadows on the wall.</t>
  </si>
  <si>
    <t>A basketball court with bleachers filled with spectators. A banner reading "Home of the Eagles" hangs above the court. American flags are displayed on either side of the scoreboard. Several players in uniform are actively engaged in a game, and there are chairs and other equipment visible around the perimeter.</t>
  </si>
  <si>
    <t>A basketball game in progress with a blurred crowd seated in bleachers. Two players are visible: one is jumping to block a shot and another is dribbling the ball near the baseline. The scene appears to be indoors, with a dark ceiling and lighting above the court.</t>
  </si>
  <si>
    <t>Two young people are sitting on a blue and white patterned couch in a brightly lit hallway. One is wearing headphones and has his head tilted back, while the other is looking at her phone. Behind them is a wall with a large eagle logo and a television screen. A backpack sits on the floor near one of the seats.</t>
  </si>
  <si>
    <t>A large gymnasium with basketball hoops and people moving around. There are windows along one wall and metal support beams throughout the space. The floor is a polished wood surface.</t>
  </si>
  <si>
    <t>A group of students and adults are gathered in front of a large window, looking at something inside. A young man with short hair is prominently featured, facing forward. Several other students and adults are visible behind him, some blurred due to depth of field. The scene appears to be taking place in a brightly lit hallway or lobby of an educational institution.</t>
  </si>
  <si>
    <t>A blurred scene of students walking in a hallway with fluorescent lighting. Several individuals are visible, wearing various colored shirts and jackets. Some have glowing accessories like bracelets. The background is indistinct but appears to be an indoor space with columns or structural elements.</t>
  </si>
  <si>
    <t>Two young women are sitting on large red chairs in an open space with glass walls. One woman has pink dreadlocks and is wearing a pink beanie. She’s looking at a laptop. The other woman is wearing a sweatshirt that says “MADRID” and is also using a laptop. In the background, there's a globe and a doorway.</t>
  </si>
  <si>
    <t>An elevated view of a college campus interior showing several students walking across a large open space. There are multiple seating areas with couches and chairs scattered throughout. Large windows offer views of an outdoor area. A staircase is visible in the foreground, and people are present in the lower portion of the image.</t>
  </si>
  <si>
    <t>00:00:02.25</t>
  </si>
  <si>
    <t>A darkened stage with rows of seats in the background. Four people are standing on the stage: one man wearing a gray sweater and glasses, another woman holding a clipboard, a man in a red jacket, and a man in a yellow shirt holding a script. Several speakers are visible on the floor. A spotlight illuminates the stage area.</t>
  </si>
  <si>
    <t>www.kstate.edu</t>
  </si>
  <si>
    <t>A dimly lit laboratory setting features a person lying on a medical examination table with their eyes closed. A man in a light blue shirt and dark pants stands beside the table, gesturing towards a projector displaying a complex waveform graph – likely an EEG or similar neurological data. To the left of the projection is a whiteboard covered in handwritten equations, diagrams, and notes related to neuroscience or physiology. Another person sits at a desk with a laptop, partially visible behind the subject on the table. A shelf filled with equipment is visible in the background.</t>
  </si>
  <si>
    <t>"University environment, Campus aesthetics", "Research, Laboratory"</t>
  </si>
  <si>
    <t>Four people in white lab coats are working at a long laboratory bench. The bench is covered with numerous clear test tubes filled with liquid. One woman is looking directly at the camera and smiling slightly. A young man wearing glasses is peering into a microscope. Another man is holding up a small, purple container. A third man is adjusting equipment on the bench. There are various lab supplies and instruments visible in the background, including beakers, pipettes, and a centrifuge. The lighting appears to be fluorescent and casts a slightly cool tone over the scene.</t>
  </si>
  <si>
    <t>The image depicts a large, open office space filled with numerous desks arranged in rows. Many people are seated at their workstations, appearing to be working on computers and various projects. There are scattered papers, drawings, and supplies across the desks. Some individuals have mugs or drinks nearby. The walls are white, and there’s a fluorescent light fixture overhead. A few bulletin boards with posters and notes are visible in the background.</t>
  </si>
  <si>
    <t>00:00:07.15</t>
  </si>
  <si>
    <t>The image depicts an interior view of a modern building with large glass windows. A wooden balcony extends outward from the second floor, featuring several chairs and people seated within. Below the balcony is a lower level with more seating arranged in a lounge-like area. The walls are primarily white or light gray, and numerous vertical columns support the structure. Outside the windows, there's a view of lush greenery – trees and foliage – suggesting an outdoor campus setting. Sunlight streams through the windows, creating bright spots on the floor and highlighting the architectural details.</t>
  </si>
  <si>
    <t>www.kutztown.edu</t>
  </si>
  <si>
    <t>A large brick building with a prominent clock tower dominates the frame. The building is multi-storied and has a red roof. Several smaller buildings are clustered around it, including one with a dome. In the background, there's a rolling landscape with trees and hills under a cloudy sky. A water tower is visible in the distance.</t>
  </si>
  <si>
    <t>A young man wearing a maroon shirt with “Kutztown” printed on it is examining plants in a greenhouse setting. The plants are various shades of green and brown, some with red stems. There are several black pots visible, and a raised wooden structure holds the plants. Sunlight streams through the glass roof of the greenhouse.</t>
  </si>
  <si>
    <t>A woman stands in front of a projector displaying a slide titled "Plan for product launch." The slide has four sections labeled “Marketing,” “Strategy,” and “Launch.” Below these headings are bullet points detailing specific actions. To the left is a podium with the logo of Kutztown University. A dark, blurred background suggests an indoor setting like a lecture hall or conference room.</t>
  </si>
  <si>
    <t>A woman stands in front of a green chalkboard filled with words and numbers. She is wearing a denim jacket over a light-colored shirt and holding an open book in her hands. Her right hand is raised as if she’s speaking. Behind her, there's a whiteboard that reads "Miss Fair" and a small desk with supplies like pencils and a ruler.</t>
  </si>
  <si>
    <t>Four young people are gathered in a dark room with acoustic panels lining the walls. A man in glasses and a green sweater is gesturing emphatically while speaking to three others: a woman with purple hair wearing jeans, a man in a red hat, and another man in a black sweatshirt. They appear to be in a recording studio or rehearsal space.</t>
  </si>
  <si>
    <t>An aerial view of a campus green space with brick pathways and benches. A water feature with tiered steps is visible in the background. Several people are walking or sitting on the paths. Trees are scattered throughout the area, casting shadows on the pavement.</t>
  </si>
  <si>
    <t>A large gymnasium filled with people watching a screen displaying "MARVEL Trivia Night." There are tables and cardboard cutouts scattered throughout the room. The ceiling is high with metal beams and hanging lights. The walls are painted in shades of red and yellow.</t>
  </si>
  <si>
    <t>A marching band is performing outdoors under a cloudy sky. The band members are wearing dark uniforms and playing drums. A conductor stands in front of them, leading the performance. There's a sign that says "BEAR TENT" near the band. In the background, there’s a brick building and trees with autumn leaves.</t>
  </si>
  <si>
    <t>A young woman with braided hair and glasses is sitting on a stone bench in front of a large bronze statue of a bear. She's wearing a red shirt with a bear logo. A person is taking her picture with a smartphone. Behind them, there are trees and greenery.</t>
  </si>
  <si>
    <t>A dimly lit room with rows of computer workstations. Above each workstation is a red neon sign that reads "Kutztown Esports." A large hexagonal screen displays a blue and white game interface. Two young men are seated at the computers, one wearing a black shirt with a graphic on it and another partially visible in the background. The ceiling has fluorescent lights running across it.</t>
  </si>
  <si>
    <t>A young woman in a red hoodie is hanging decorative items from a wooden bulletin board mounted on a wall. The background includes a window with a view of a university building and trees, as well as framed posters on the wall. A clock and small potted plant are visible near the bottom of the frame.</t>
  </si>
  <si>
    <t>A man with curly dark hair and a green shirt is holding and examining a ceramic pot. He's wearing white gloves and appears to be in a classroom setting with windows behind him. There are other similar pots visible on a table in front of him.</t>
  </si>
  <si>
    <t>A young woman in a white baseball uniform with maroon accents is pitching a ball. She’s wearing a red hat and has her arm extended forward as she releases the ball. Behind her are trees and a building, all set against a cloudy sky.</t>
  </si>
  <si>
    <t>A young woman wearing safety glasses is working at a chemistry lab bench. She's adjusting glassware connected by red tubing to a large flask on a heating mantle. Behind her are various pieces of laboratory equipment, including a fume hood and computer monitors. The background is dimly lit with fluorescent lights.</t>
  </si>
  <si>
    <t>A person with dark hair playing a grand piano in a dimly lit room. The piano is black and has visible internal workings. A spotlight illuminates the area around the pianist, casting shadows on the floor and walls. The background appears to be wooden flooring.</t>
  </si>
  <si>
    <t>A group of graduates in maroon gowns and caps are raising their hands up in celebration. Some have diplomas visible. The background is dark with a hint of architectural details.</t>
  </si>
  <si>
    <t>Three graduates in maroon gowns and red caps stand side-by-side against a backdrop of a large brick building with multiple windows. The sky is a warm orange color.</t>
  </si>
  <si>
    <t>An aerial view of a circular campus plaza with a large "KU" logo in the center. The plaza is surrounded by brick buildings and green lawns. Several people are scattered around the plaza.</t>
  </si>
  <si>
    <t>www.kuyper.edu</t>
  </si>
  <si>
    <t>A man with short hair and wearing a gray shirt and jeans stands in front of a whiteboard displaying text and images related to “Audience and Socialization.” He is gesturing with his hands while speaking. Three students are seated in chairs facing him, partially obscured by shadows. One student wears a camouflage hat and has dark hair pulled back. Another student is looking away from the screen. The third student is wearing a black jacket and appears to be listening intently. A large digital display shows a slide titled “Audience and Socialization” with bullet points and images of athletes, including Michael Jordan. The room is dimly lit, with a gray wall visible behind the whiteboard.</t>
  </si>
  <si>
    <t>www.kwu.edu</t>
  </si>
  <si>
    <t>A brick building with gray concrete baseboards along the bottom. Two bushes are planted in front of the baseboards. The ground is covered with small gravel.</t>
  </si>
  <si>
    <t>A large brick building with a prominent tower sits in front of a stone fountain and lush green lawn. The building has arched windows and decorative stonework. Trees line the walkway leading up to the entrance. A blue sky is visible above.</t>
  </si>
  <si>
    <t>Four young men are playing violins in a dimly lit room. One is prominently featured with his back facing the camera, holding a violin and looking towards the right. Three other men are visible in the background, also playing violins. The lighting is low, casting shadows and creating a moody atmosphere.</t>
  </si>
  <si>
    <t>A basketball game in progress with two teams facing each other on a hardwood court. One team is wearing blue uniforms and the other is wearing purple. Players are jumping for a shot near the basket. There are spectators, including cheerleaders, standing along the sidelines. A referee stands to the side of the court. Above the basket is a scoreboard displaying "Great Clips: It's Gonna". Several framed advertisements hang on the wall behind the court.</t>
  </si>
  <si>
    <t>Two young women in purple scrubs are sitting at a white table and smiling while looking at a piece of paper. One is pointing at it, and the other is holding it up to read. Behind them is a blue medical bag on wheels and a wall with electrical outlets.</t>
  </si>
  <si>
    <t>Three people are lying on a green lawn near a pond with rocks and a building in the background. They are all wearing purple t-shirts. One person is sitting, another is kneeling, and the third is lying flat on their back, writing in a notebook. A water bottle is visible on the grass next to one of the people.</t>
  </si>
  <si>
    <t>A young woman with blonde hair is standing in a tall library aisle, looking up at a shelf filled with books. She's wearing a purple shirt and appears to be reading a book held in her hands. The shelves are lined with various colored books, and there’s a skylight above the aisle.</t>
  </si>
  <si>
    <t>An aerial view of a college campus with several buildings including a large brick building with a covered patio and another smaller building. The campus is surrounded by green lawns and trees under a blue sky.</t>
  </si>
  <si>
    <t>A dark room with spotlights illuminating an art exhibit. A metal rack holds several framed photographs and paintings. There are pedestals displaying additional artwork. The floor is a dark gray carpet. In the background, there's another room visible through an archway, also containing artwork.</t>
  </si>
  <si>
    <t>A grassy outdoor area with a large brick building in the background. Four people are playing a game involving a trampoline-like device and a yellow ball. One person is jumping towards the ball, while others stand nearby watching or preparing to play.</t>
  </si>
  <si>
    <t>A group of high school cheerleaders in purple and gold uniforms are posing for a photograph outdoors. They are smiling and appear excited. Behind them is a blurred background of other people and a building with banners.</t>
  </si>
  <si>
    <t>An aerial view of a college campus with several brick buildings and dormitories clustered together. There are roads running through the center of the campus, and a sports field is visible in the distance. Trees line the streets and buildings, and there are cars parked throughout the area. The sky is bright blue with some clouds.</t>
  </si>
  <si>
    <t>A man wearing a purple t-shirt and khaki pants stands in front of a building with the letters “KWU” on it. Several people are playing cornhole in the background. The sky is blue with some clouds.</t>
  </si>
  <si>
    <t>A teacher teaching at the front of a projector. A man in the foreground is raising his hand.</t>
  </si>
  <si>
    <t>A man wearing a purple shirt and khaki pants stands in front of a building with the letters “KWU” on it. He is holding a microphone and gesturing towards several people playing cornhole boards on a grassy area. The building has brick and glass sections, and there are flags flying above it. Several other people are standing around and playing cornhole as well.</t>
  </si>
  <si>
    <t>A group of young men are singing in a room with large windows. They are standing and holding sheet music. Some are gesturing while singing. The room is dimly lit, and there’s a black table with papers on it in front of them. Chairs are arranged in rows behind them.</t>
  </si>
  <si>
    <t>A marching band stands on a red track, practicing with instruments raised. Behind them is a blurred background of people and stadium lights under an overcast sky.</t>
  </si>
  <si>
    <t>A large group of young people are posing for a photograph outdoors on a college campus. They are standing on a stone staircase in front of a brick building with arched windows and a doorway. Many students are smiling and waving at the camera, wearing various casual clothing items including shorts, t-shirts, and dresses. Some students are wearing school colors or logos. There is greenery visible in the background.</t>
  </si>
  <si>
    <t>A statue of a gray wolf with its mouth open in a howl is positioned on a bed of small rocks and gravel. A plaque stands beside it. The background is dark and out of focus.</t>
  </si>
  <si>
    <t>www.lafayette.edu</t>
  </si>
  <si>
    <t>A large, brown stone building with multiple stories and towers dominates the center of the frame. It is surrounded by a sprawling green lawn and connected by red brick pathways. To the left is a smaller, green-roofed building, and to the right is another, similar structure. In the background, there's a hilly landscape under a cloudy sky.</t>
  </si>
  <si>
    <t>A statue of a man in formal attire stands on a stone pedestal in front of a large, arched building with a red roof. The scene is framed by trees and bushes on either side, with fallen leaves scattered across the foreground. The sky appears overcast or foggy.</t>
  </si>
  <si>
    <t>Two men are sitting at a desk with a laptop. One man is pointing at the screen and speaking while the other woman is looking down at the laptop, appearing to be reviewing something on it. Behind them is a whiteboard covered in text and numbers. The room has a neutral color scheme.</t>
  </si>
  <si>
    <t>00:00:03.32</t>
  </si>
  <si>
    <t>Two young women are dancing and holding up a sign that says "CADENCE" in a grassy outdoor area with several tables set up nearby. Other students are standing around, some reading books or working at the tables. A building is visible in the background.</t>
  </si>
  <si>
    <t>A brightly lit art studio with large windows showing trees and sky. A young woman wearing a white Longines hoodie is painting on a large canvas. Another student is working at a table covered in drawing supplies. Several finished paintings are hanging on the walls, and there’s a table with easels and other art materials scattered around. The floor is covered in cardboard and paint splatters.</t>
  </si>
  <si>
    <t>A group of seven women are gathered in a field with various plants and vegetables growing in the background. They appear to be harvesting or tending to the crops. Some are holding bunches of green stalks, while others are examining plants. The setting is outdoors on a sunny day, with houses visible in the distance.</t>
  </si>
  <si>
    <t>A brick archway with the words "Lafayette College" above it leads into a pathway lined with trees and buildings. Two people are walking down the path towards the college entrance. The sky is blue with some clouds.</t>
  </si>
  <si>
    <t>Two female basketball players are in motion on a court. One player is wearing white and number one, dribbling the ball towards the right. The other player is wearing blue shorts with number ten and is moving to her left. A blurred crowd is visible in the background behind red bleachers.</t>
  </si>
  <si>
    <t>Two men are standing in front of several large drawings and paintings on a wall. Both men are wearing masks. One man is pointing at one of the drawings while the other listens. There are also some sketches and diagrams on the floor and on another wall. The room appears to be an art studio or classroom with exposed brick walls, metal shelving, and a ladder in the background.</t>
  </si>
  <si>
    <t>Two people wearing masks are playing taiko drums on a dark stage. There are several large drums of different colors and sizes set up on stands. Some confetti is scattered on the floor.</t>
  </si>
  <si>
    <t>Two young women are walking side-by-side along a paved path in front of a large brick building with a red roof. The scene is set on a grassy lawn covered with fallen leaves. Trees and lampposts flank the path, and the sky appears overcast.</t>
  </si>
  <si>
    <t>A classroom scene with three people at a large black table covered in papers and supplies. A man is pointing at a diagram while two women look on. There’s a globe, a map of the United States, and various scientific instruments visible in the background. A blue recycling bin sits to the right.</t>
  </si>
  <si>
    <t>Two women in white lab coats are working at a laboratory bench. One is holding up a purple vial and pointing towards it while the other looks on. The bench is covered with various scientific equipment, including beakers, test tubes, and petri dishes. A fume hood is visible behind them, and there's a yellow cabinet to the left of the bench.</t>
  </si>
  <si>
    <t>A group of people are walking across a wide brick sidewalk in front of a large monument. There is a street with traffic lights and cars visible in the background. Trees and buildings line the street. The sky is blue.</t>
  </si>
  <si>
    <t>A cheerleader raises a large flag with a golden lion design as a football team runs onto a green field. Behind them is a building and other cheerleaders are visible in the background.</t>
  </si>
  <si>
    <t>A wide shot of a college campus with three buildings: a large, brick building with a green roof and multiple windows; a smaller, gray stone building with a pitched roof; and another gray stone building with a more rectangular shape. A red pathway winds through a grassy lawn between the buildings. In the background, there are rolling hills under a cloudy sky.</t>
  </si>
  <si>
    <t>www.lafilm.edu</t>
  </si>
  <si>
    <t>A row of tall palm trees stretches across a bright blue sky with a sun shining through them. The trees are silhouetted against the light and have a vintage filter applied, giving the image a warm, nostalgic feel.</t>
  </si>
  <si>
    <t>A brightly lit street scene at night in Hollywood, California. Palm trees line the road, and several buildings with signs like "Hollywood" and "DOO-DAD" are visible. Cars are moving along the street, leaving streaks of light behind them. The sky is a mix of orange and purple hues.</t>
  </si>
  <si>
    <t>Two piers extend into the ocean under a vibrant sunset sky. A large Ferris wheel is visible on the right pier, and a smaller building with multiple towers sits on the left pier. People are scattered along the beach in front of the piers. The overall color scheme is muted with warm tones from the setting sun.</t>
  </si>
  <si>
    <t>A high-angle view of a dense cityscape with multiple tall buildings and skyscrapers. The buildings are various shapes and sizes, some with distinctive architectural details like rounded tops. There's a mix of gray, beige, and blue tones in the structures. Roads and streets weave between the buildings, creating a complex network. The overall image has a slightly blurred or distorted effect, giving it a sense of depth and movement.</t>
  </si>
  <si>
    <t>A bright blue sky filled with several tall palm trees silhouetted against it. Some trees have visible fronds, while others are more rounded. A few airplane contrails streak across the upper portion of the sky. Below the trees is a dark area suggesting foliage and shadows.</t>
  </si>
  <si>
    <t>A large, white letter "D" sign is tilted and partially collapsed in a grassy area. The sign appears to be made of multiple rectangular panels arranged in a triangular shape. Behind the sign are rocky hills and a small bush. A metal support structure is visible on the right side of the image.</t>
  </si>
  <si>
    <t>A cityscape of Los Angeles at sunset with palm trees silhouetted in the foreground. The sky is a gradient of orange and pink hues. Skyscrapers are visible in the distance.</t>
  </si>
  <si>
    <t>www.lakeareatech.edu</t>
  </si>
  <si>
    <t>A group of men in dark blue work overalls are walking towards an open garage door. Inside the garage is a large green tractor. The background consists of a tan brick building with several doors and windows. A small portion of a tire is visible on the left side of the frame.</t>
  </si>
  <si>
    <t>A college library interior with several students working at tables. A man is helping another student adjust his chair. There are windows in the background and a large archway structure above. Several other people can be seen in the distance, sitting or standing around the room.</t>
  </si>
  <si>
    <t>A man in a green jacket and hat stands next to a welding machine. He is holding a red tool. Behind him is a large red barrier. A metal table with a piece of metal being welded on it is in front of the man. Smoke and sparks are visible from the welding process.</t>
  </si>
  <si>
    <t>Two men are in an enclosed room with multiple monitors and controls. One man is seated at a desk with a large screen displaying a map, using a keyboard and mouse. The other man is sitting in front of a simulator console, holding a controller. Both men appear to be engaged in a task related to flight simulation or aerial navigation. A fire extinguisher is visible on the wall.</t>
  </si>
  <si>
    <t>Hands with green nails are typing on a dark keyboard. The keys are slightly blurred due to motion.</t>
  </si>
  <si>
    <t>A young woman with long dark hair and glasses sits at a desk, typing on a laptop. She is wearing a green hoodie with text on it. A television is visible in the background. The room appears dimly lit.</t>
  </si>
  <si>
    <t>A woman’s eye is in close-up, looking through a dark telescope eyepiece. The focus is on her eye and the surrounding skin texture. The telescope is partially visible, with text “AN s 10x/20 60” printed on it. The background is blurred and appears to be a light gray or white.</t>
  </si>
  <si>
    <t>A gloved hand in purple is adjusting a focus knob on a microscope. The background is dark and blurry, showing parts of another microscope and some lab equipment.</t>
  </si>
  <si>
    <t>A hand connects a network cable into a server rack with multiple ports visible. The background is dark and blurry, showing other computer equipment.</t>
  </si>
  <si>
    <t>Atmosphere, "Academics, Studying, Groupwork"</t>
  </si>
  <si>
    <t>A row of black server units with green indicator lights and red buttons. The focus is close-up on the front panels of the servers, showing details like circular buttons and rectangular push buttons. A metal support structure runs horizontally behind the servers.</t>
  </si>
  <si>
    <t>A young man wearing a red shirt and blue hat is standing next to an older man in a black shirt with “Surgeons of Steel” printed on it. They are both looking at a large, industrial machine labeled "SHARP" in a dimly lit factory setting. Pipes run along the ceiling and walls, and there’s a metal workbench visible in the background.</t>
  </si>
  <si>
    <t>An older man with a light-colored hat and glasses is looking at a younger woman who is working on a metal object on a workbench. The workshop appears industrial, with overhead lighting, machinery in the background, and other people visible in the distance.</t>
  </si>
  <si>
    <t>A wooden table with several people seated around it. A woman in a gray jacket is using a laptop on a tablet. Other students are visible in the background, some working on laptops and one standing near a doorway. There's a potted plant on the table, and a hallway with doors and lighting can be seen behind them.</t>
  </si>
  <si>
    <t>A young man wearing a hat and red shirt is operating a complex machine with a large touchscreen display. He’s using his hand to interact with buttons on the control panel. Behind him are other industrial machines, and safety signage is visible on the right side of the frame.</t>
  </si>
  <si>
    <t>A CNC machine with a robotic arm cutting through a large block of white material. Water is spraying from the cutting point. The machine is housed in a dark enclosure and illuminated by spotlights highlighting the cutting action.</t>
  </si>
  <si>
    <t>A man in jeans and a gray shirt is working on a white airplane propeller. Behind him are several other airplanes and a large American flag. The setting appears to be an aircraft maintenance hangar with fluorescent lighting and metal walls.</t>
  </si>
  <si>
    <t>A young woman with brown hair stands in front of a dark-colored wall with wood paneling and large windows. She is wearing a black sweatshirt with text on it. Behind her, there's a couch with people sitting on it. A fireplace is visible to the right. The overall setting appears to be an interior space of a college or university building.</t>
  </si>
  <si>
    <t>A group of students are walking up steps towards a glass entrance of a building. The entrance is flanked by brick and has an overhanging roof with lights. A car is parked in front of the building, and other buildings can be seen in the background under a blue sky.</t>
  </si>
  <si>
    <t>A classroom scene with a teacher standing at a table examining a plant and pointing towards a large projector screen displaying text and images related to "Mosterra" and "Coolvetica." Several students are seated around the table, some using laptops, while others appear to be taking notes or observing. The room has a utilitarian feel with exposed pipes and whiteboards visible in the background.</t>
  </si>
  <si>
    <t>A silver laptop sits open on a black surface with a 3D model of a leaf projected onto its screen. A hand is visible on the left side of the laptop, interacting with the keyboard. Behind the laptop is a complex industrial control panel with numerous buttons and dials.</t>
  </si>
  <si>
    <t>A close-up shot of a metal lathe in operation. The lathe is dark gray and appears industrial. A golden-colored workpiece is being turned by a cutting tool, creating sparks and chips. There's a significant amount of coolant spraying from the machine, obscuring parts of the view with a white haze. The background is blurred and dark, suggesting a dimly lit workshop environment.</t>
  </si>
  <si>
    <t>A man with a beard and glasses wearing a gray baseball cap and a green shirt is looking off-camera. He’s standing in front of a red metal fence with a grid pattern. A small piece of paper is visible on the table in front of him. The background is dark, with some lights visible above.</t>
  </si>
  <si>
    <t>A classroom setting with students using microscopes at desks. A female instructor is observing students and looking at a computer screen. Several other students are also working on microscopes. There's equipment like monitors, printers, and lab supplies visible in the background. The room has white walls and a dark ceiling.</t>
  </si>
  <si>
    <t>A man in an Adidas shirt sits on a gray couch facing a camera. Behind him is a large banner with the words "Late Area" repeated multiple times. Two men are visible in the background, one adjusting a camera and the other looking towards the camera. The room has a dark, slightly cluttered appearance.</t>
  </si>
  <si>
    <t>A building labeled "LAKE AREA TECHNICAL COLLEGE STUDENT CENTER" with a large entrance is in the background. A white trailer with “Aerial Systems Mobile Station” written on it is parked in front of the building, next to a black pickup truck. Two people are standing near the trailer, and a drone is flying overhead in the sky.</t>
  </si>
  <si>
    <t>Innovation, "University environment, Campus aesthetics"</t>
  </si>
  <si>
    <t>A man wearing a dark jacket and a face mask stands near a large robotic welding arm. The robot is positioned against a red wall with metal screens behind it. A sheet of metal is visible on the floor in front of the man, and he holds a clipboard in his hand. The background is dimly lit and appears to be an industrial workshop.</t>
  </si>
  <si>
    <t>A young man with a dark baseball cap and a yellow hoodie sits on a gray couch, smiling at the camera. He is looking towards a woman sitting next to him on the couch who appears to be gesturing or pointing. Behind them, there's a blurred background of other people seated around tables and a large screen displaying the words "THE NEXT" in white letters. The lighting is dim, with spotlights illuminating the foreground.</t>
  </si>
  <si>
    <t>A woman in a white blouse and black blazer sits at a table facing a man in a dark suit. She is looking up with an expression of concern or worry, hands clasped in front of her. Behind them is a doorway leading to a room with light-colored walls. The background is mostly dark.</t>
  </si>
  <si>
    <t>A man and woman are standing at a workbench in a dimly lit industrial space. The woman is wearing a red sweater and has her hair pulled back. She's looking at a complex metal sculpture, pointing with a finger. The man is wearing a blue work shirt and a baseball cap, also gesturing towards the sculpture. Behind them is a sign listing various tools and equipment in the workshop.</t>
  </si>
  <si>
    <t>A man wearing glasses and a blue jumpsuit sits inside a vehicle looking out at a large industrial space filled with machinery and equipment. The scene is dimly lit, with overhead lights visible in the background.</t>
  </si>
  <si>
    <t>www.lakeforest.edu</t>
  </si>
  <si>
    <t>A high-angle view of a campus nestled among trees with autumn foliage in shades of green and red. A body of water (likely a lake) is visible in the distance on the right side of the frame, under a blue sky with scattered clouds. Several buildings are present within the campus area, including what appears to be a central administration building.</t>
  </si>
  <si>
    <t>Aerial view of a campus with several buildings surrounded by trees and greenery. A road winds through the campus towards the horizon where there is a large body of water (likely an ocean or lake) under a clear blue sky. The lighting suggests it's either early morning or late afternoon, casting warm light on the landscape.</t>
  </si>
  <si>
    <t>An aerial view of a campus with several buildings surrounded by trees and greenery. The buildings are primarily brick and have varying architectural styles. A road winds through the landscape towards the horizon where there is a body of water. The trees are in autumn colors, displaying shades of red, orange, and yellow.</t>
  </si>
  <si>
    <t>An aerial view of a college campus with red and white buildings surrounded by trees in autumn colors – reds, oranges, and yellows. There are several buildings of varying heights and styles, including towers and dormitories. A pathway winds through the grounds, and people can be seen walking along it. The sky is visible above the trees.</t>
  </si>
  <si>
    <t>A brick building with windows and a sign is visible in the background. A paved walkway leads through a grassy area lined with trees. Several students are walking along the path, some carrying backpacks. There's a bench and picnic tables near one of the trees. Bicycles are parked on the right side of the walkway.</t>
  </si>
  <si>
    <t>An aerial view of a university campus with several buildings surrounded by trees and greenery. A large, ornate building is centrally located, flanked by smaller structures. In the background, there's a body of water (likely a lake or ocean) under a clear blue sky. The scene appears to be taken during autumn, as some leaves are changing color.</t>
  </si>
  <si>
    <t>Three people are walking along a sidewalk in front of a large brick building with windows. A woman in a red shirt is talking to two men who appear to be students. The building has a banner hanging from its entrance, and trees with yellow leaves frame the scene above.</t>
  </si>
  <si>
    <t>An aerial view of a college campus with several buildings including a large stone church with a prominent tower and surrounding green space. Other buildings are visible in the background, including a brick building and a smaller, modern structure. Trees are abundant throughout the scene, suggesting autumn foliage.</t>
  </si>
  <si>
    <t>A high-angle view of a large, historic brick building complex with multiple wings and towers. The buildings have slate roofs and are surrounded by trees in autumn colors. A grassy lawn extends from the building towards the viewer. There is a small flag pole visible on one of the buildings.</t>
  </si>
  <si>
    <t>A stone archway frames a view of a building with a gray tiled roof and multiple windows. A grassy lawn extends beyond the archway. To the right is a section of a building with arched columns and a castle-like turret.</t>
  </si>
  <si>
    <t>A long, arched corridor with white columns lining both sides. The floor is covered in red bricks, and light streams through the arches from an opening at the far end. Green bushes are visible on either side of the corridor.</t>
  </si>
  <si>
    <t>A brick building with arched openings leads into a wide walkway where four people are walking towards the camera. A black metal gate is open in the background, revealing a grassy area and trees. A white van is parked on the left side of the walkway.</t>
  </si>
  <si>
    <t>An aerial view of a college campus featuring several buildings with red brick facades and gray roofs. One building has a turret-like structure. Trees are scattered throughout the scene, with some displaying autumn colors (reds and yellows). A road runs through the center of the image.</t>
  </si>
  <si>
    <t>A classroom scene with several students seated at tables. One student in the center is wearing a black shirt with "Airforet College" printed on it and appears to be engaged in something. Other students are using laptops, and one has a red and white jacket. A woman with blonde hair is sitting to the left of the central student. The room has large windows and a modern look.</t>
  </si>
  <si>
    <t>Three young women are gathered around a table looking at a laptop screen. One woman has long red hair and is facing away from the camera. Another woman with dark hair is focused on the screen. A third woman, with blonde hair pulled back into a bun, is partially visible in the background. The scene appears to be taking place in an educational setting, possibly a classroom or library.</t>
  </si>
  <si>
    <t>Two men are in a laboratory setting. One man, older with glasses and a light-colored shirt, is pointing at a complex, circular machine. The other man, younger with dark hair, is looking at the machine intently, wearing a gray hoodie. Behind them is a shelf filled with tools and equipment.</t>
  </si>
  <si>
    <t>A person wearing glasses and a beige sweater is holding a test tube with liquid in it. They are pointing at a device on a table with various instruments and gauges. Behind them is a large, dark-colored wheel or drum. The background is dimly lit and appears to be an industrial laboratory setting.</t>
  </si>
  <si>
    <t>A brick building with arched windows and doors, framed by autumn leaves. A decorative crest is above the door. There are two trees in the foreground with colorful leaves.</t>
  </si>
  <si>
    <t>A building with multiple windows and red brick facade is partially obscured by branches of trees displaying vibrant orange and green leaves. The sky is visible through the gaps in the foliage.</t>
  </si>
  <si>
    <t>A brick building with a gray tiled roof and large windows stands in front of a walkway lined with bushes and trees. A man is walking on the sidewalk towards the entrance of the building. A lamppost with a banner hangs from a tree beside the walkway. The sky is overcast, and fallen leaves are scattered on the ground.</t>
  </si>
  <si>
    <t>A large brick building with multiple windows and a pitched roof sits in front of a grassy hill. A smaller, glass-enclosed structure is adjacent to the main building. Trees are visible on either side of the building, framing the scene. The sky is bright and clear.</t>
  </si>
  <si>
    <t>An aerial view of a brick and green building complex with a glass addition, set against a backdrop of trees and a blue sky. A road with parked cars is visible in the foreground, and a large tree dominates the center of the image.</t>
  </si>
  <si>
    <t>A grassy pathway leads towards a multi-story building with large windows and a rounded section. Several students are walking along the path. Trees flank the pathway on either side.</t>
  </si>
  <si>
    <t>Two students are working at a workbench with soldering equipment. One student is focused on soldering while another is looking over their shoulder. The workbench is covered in tools and electronic components. A bright desk lamp illuminates the workspace, and there's a computer screen visible in the background.</t>
  </si>
  <si>
    <t>Two hands are using a magnifying lamp with a flexible arm to examine a small metallic object on a white table. A person's back is partially visible in the background wearing a purple shirt. There are other tools and supplies scattered around the table.</t>
  </si>
  <si>
    <t>An aerial view of a high school campus with green athletic fields, including a soccer field and a track. The buildings are mostly light-colored brick, with a blue swimming pool visible in the background. Trees surrounding the campus are in autumn colors – reds, oranges, and yellows. A road runs along the edge of the property, leading to residential houses.</t>
  </si>
  <si>
    <t>A football field with two teams lined up for a play. The teams are wearing black and white uniforms. A referee is standing near the center of the field. There are spectators in the background behind a fence.</t>
  </si>
  <si>
    <t>A grassy field with several people playing a sport (likely soccer) in the center. Trees with autumn foliage surround the field, and a brick building is visible in the background. There are fallen leaves scattered across the grass.</t>
  </si>
  <si>
    <t>A high-angle view of a densely packed forest with trees in vibrant autumn colors – reds, yellows, greens, and oranges. A large building is visible in the background.</t>
  </si>
  <si>
    <t>A two-story brick building with arched windows and a steeply pitched roof covered in gray shingles. There are square chimneys on either side of the roofline. The building has decorative stonework around the windows and entrance, and a small porch area. A tree is visible to the right of the building.</t>
  </si>
  <si>
    <t>A red brick building with a triangular gable roof. The facade features arched windows with multiple panes and decorative stone carvings of eagles on either side of the window section. Below the windows is an inscription reading "EMERY CHURCH DARWIN INSTITUTE" in relief. A small, dark rectangular opening is visible in the gable. The building has gray roofing tiles.</t>
  </si>
  <si>
    <t>A dimly lit room with several easels set up against a white wall. People are seated around tables covered in drawing materials and working on artwork. Some individuals are wearing headphones. There are wooden palettes, chairs, and various art supplies scattered throughout the space. The floor is gray concrete.</t>
  </si>
  <si>
    <t>A dimly lit room with several people working on easels. There are tables and chairs scattered around, some covered in art supplies. A man wearing headphones is intently painting at one easel, while others are seated or standing nearby observing. The walls are a neutral color, and there's a large window or opening in the background.</t>
  </si>
  <si>
    <t>A young man with dark hair wearing a blue glove is painting a still life on an easel. The painting depicts a glass, a sphere, and a cone in shades of gray against a dark background. A small sketchpad sits beneath the easel.</t>
  </si>
  <si>
    <t>A red brick building with multiple windows and a gray roof stands in front of a green lawn. A large tree is on the left side of the frame. Three people are walking along a paved path leading towards the entrance of the building. The sky is blue with some white clouds.</t>
  </si>
  <si>
    <t>An aerial view of a college campus with several buildings surrounded by trees in autumn colors. The buildings are a mix of brick and concrete, with some having flat roofs. A grassy area connects the buildings, and there's a road running through it. In the distance, there’s a body of water and more buildings visible on the horizon under a blue sky.</t>
  </si>
  <si>
    <t>An aerial view of a shoreline with a body of water (likely a lake or ocean) on one side and dense forest in autumnal colors on the other. A wooden boardwalk stretches along the beach, leading into the trees. The water is a turquoise color. Trees are displaying shades of yellow, orange, and red.</t>
  </si>
  <si>
    <t>A white sailboat with orange accents is sailing on a blue-green lake. Three people are onboard: two men and one woman, all wearing life jackets. The boat is heeling significantly to windward. In the background, there's a shoreline with trees.</t>
  </si>
  <si>
    <t>Two young people are sailing in a small white boat on calm blue water. One is sitting and steering, wearing a yellow life vest and a white shirt with lettering. The other is lying down on the side of the boat, wearing a red shirt and shorts. There are ropes and sails visible on the boat.</t>
  </si>
  <si>
    <t>A high-angle view of a college campus with several buildings surrounded by trees and greenery. A large body of water (likely a lake) is visible in the background under a cloudy sky. The buildings vary in style and color, including a light yellow building with prominent towers and a more modern brick structure. Roads and walkways wind through the campus grounds.</t>
  </si>
  <si>
    <t>www.lakeland.edu</t>
  </si>
  <si>
    <t>A university campus with several buildings including a red brick building and one with a prominent turret. A stone bridge spans a small waterway in the foreground. Green trees and grassy areas surround the buildings. The name "Lafayette University" is displayed on a stone wall along the bridge.</t>
  </si>
  <si>
    <t>A stone wall with the words "Leland University" is in the foreground. Behind the wall is a grassy area with tall weeds and bushes. To the left is a brick house with a white porch. In the distance, there's a road and trees under a cloudy sky.</t>
  </si>
  <si>
    <t>A grassy field with tire tracks leads towards a pond and a large red-roofed building in the background. Trees line both sides of the field.</t>
  </si>
  <si>
    <t>An aerial view of a football field with "Landivid" written in blue and gold lettering across the top. The field is surrounded by trees. A track and bleachers are visible on the right side of the frame.</t>
  </si>
  <si>
    <t>00:00:04.99</t>
  </si>
  <si>
    <t>A brick building with large windows sits in front of a grassy lawn. A paved walkway leads towards the building. Several trees and benches are scattered across the lawn. The sky is overcast.</t>
  </si>
  <si>
    <t>A brick building with large windows and an entranceway is centered in the frame. A walkway leads towards it from the left side of the image, flanked by flower beds. A tree stands prominently on the left, casting a shadow over the walkway. To the right of the building is a lamppost. The sky is overcast.</t>
  </si>
  <si>
    <t>An aerial view of a college campus with several buildings including a large castle-like building and a modern apartment complex. The campus is surrounded by fields and trees under an overcast sky. A road winds through the grounds connecting the buildings.</t>
  </si>
  <si>
    <t>A red-roofed Victorian building with a prominent turret sits in the center of an expansive campus filled with other buildings and trees. A grassy path winds through the landscape towards the building. The sky is overcast, and distant hills are visible in the background.</t>
  </si>
  <si>
    <t>A large, ornate brick building with a red-tiled roof and a prominent tower sits in front of lush green trees and foliage. A stone pathway leads towards the building, and a small fountain is visible near the entrance. The sky is blue with scattered clouds.</t>
  </si>
  <si>
    <t>www.lakemichigancollege.edu</t>
  </si>
  <si>
    <t>A dark classroom with whiteboards displaying math equations and diagrams. A black-shirted instructor stands at a lectern addressing students seated in rows. Several laptops are visible on a table near the front.</t>
  </si>
  <si>
    <t>A darkened theater stage with rows of empty seats in the background. A spotlight illuminates a person standing near a piano on the stage. The lighting is warm and reddish-orange.</t>
  </si>
  <si>
    <t>A young man with dark hair and glasses is playing a violin against a dark background. He's wearing a black suit jacket and a yellow shirt. The violin has a golden-colored bow. A piano is partially visible in the lower left corner.</t>
  </si>
  <si>
    <t>A blurred view of a science lab with two women working. One woman is wearing glasses and appears to be at a workbench, while another is holding up a light fixture. There are various lab equipment like beakers and sinks visible in the background, along with green walls.</t>
  </si>
  <si>
    <t>A young woman with blonde hair wearing safety goggles and a light-colored jacket is sitting at a lab table. Another student is holding up a beaker filled with liquid towards her. The background shows other students, lab equipment, and a green wall.</t>
  </si>
  <si>
    <t>A young woman in scrubs is smiling and raising her arms in celebration while sitting next to a hospital bed with medical equipment.</t>
  </si>
  <si>
    <t>A man in glasses and a blue shirt is pointing at something on a table. Behind him, another man wearing a blue polo shirt is working with a stack of black cables. The scene appears to be inside a server room or data center, with metal racks visible in the background. A video screen is partially visible in the upper left corner.</t>
  </si>
  <si>
    <t>A man in a red and black checkered shirt walks down a long hallway filled with industrial machinery. The hallway is brightly lit, reflecting off metallic equipment and conveyor belts. There are multiple workstations along the walls, each containing complex machines and electronic components. The floor is polished concrete. A large window is visible at the end of the hall.</t>
  </si>
  <si>
    <t>A family – a woman with a visible baby bump, a boy, and a girl – are gathered in a kitchen. The woman is standing near a window looking out, while the man is kneeling down, gently touching the girl’s hair. A chalkboard on the wall reads “Welcome Home.” The overall lighting is dim, casting shadows across the scene.</t>
  </si>
  <si>
    <t>Family</t>
  </si>
  <si>
    <t>A dimly lit industrial space with large stainless steel tanks lining the walls. Two women are kneeling near one of the tanks, working on a machine with hoses and wheels. A woman standing further back is operating another device. Water is visible on the floor, marked by a yellow line. There's a doorway in the background leading to a brighter area.</t>
  </si>
  <si>
    <t>Two chefs are working in a kitchen. One man is pouring a dark liquid into a large pot while a woman smiles and watches him. The background shows stainless steel counters, appliances, and doors.</t>
  </si>
  <si>
    <t>A person’s hand is pouring red liquid into a clear glass filled with water on a table. Books and other objects are visible in the background, illuminated by sunlight streaming through a window.</t>
  </si>
  <si>
    <t>A man with dark hair and beard sits at a desk, looking towards the camera. He is wearing a dark gray sweatshirt. A laptop is open in front of him on the white desk. Behind him is a whiteboard covered in diagrams and text. To his left is a computer monitor and a microphone. The room appears to be brightly lit with some shadows.</t>
  </si>
  <si>
    <t>A man in a plaid shirt and jeans stands in front of several industrial machines with robotic arms inside glass enclosures. He is holding a black handheld device. The background is dimly lit with yellow accents and other machinery, suggesting a workshop or laboratory setting.</t>
  </si>
  <si>
    <t>Two young women wearing safety glasses are in a laboratory setting. One is pointing at a yellow test tube with flames coming out of it while the other watches intently. A complex piece of scientific equipment, including a glass apparatus and tubing, is visible behind them. The background appears to be a classroom or lab environment with green walls.</t>
  </si>
  <si>
    <t>A young man sits at a table with a glass of liquid and earbuds in his ears. He is looking at a laptop screen displaying a video call with an older man. In the background, blurred figures of two women are seated on a couch. The lighting is dim and focused on the man and the laptop screen.</t>
  </si>
  <si>
    <t>A man in a white chef's uniform stands with his arms raised, seemingly dancing, in front of stainless steel kitchen equipment and appliances. The background is blurred and dark, suggesting an industrial kitchen setting.</t>
  </si>
  <si>
    <t>A young man with short blonde hair wearing a blue shirt is adjusting an X-ray machine in a dimly lit room. The machine has a large, circular head and a smaller control unit attached. There are cables and other medical equipment visible on the wall behind him.</t>
  </si>
  <si>
    <t>A man wearing glasses and a green t-shirt sits at a computer in a dimly lit room. He is positioned in front of a large monitor with a keyboard and mouse. Several other computers are visible in the background, each with an ergonomic red chair. The lighting is low, casting shadows across the scene.</t>
  </si>
  <si>
    <t>A man with dark hair and a beard wearing glasses and a black suit is playing a violin in low light. Strings of lights are visible behind him.</t>
  </si>
  <si>
    <t>A Black female chef in a white uniform stands with her arms raised, holding a machine that dispenses chocolate onto a dark surface. Behind her are other chefs working at stainless steel counters and equipment in a brightly lit commercial kitchen. The scene is dimly lit, with overhead lighting casting shadows.</t>
  </si>
  <si>
    <t>A woman in a black shirt and dark hair stands near a hospital bed with an IV pole attached to it. She is adjusting settings on the IV pump. A second nurse is visible in the background, assisting with patient care. The room appears to be a hospital intensive care unit.</t>
  </si>
  <si>
    <t>A young man sits at a table in a dimly lit kitchen. He is wearing a white t-shirt and has his arm resting on the table with a laptop in front of him. A glass of liquid is on the table next to the laptop. The background shows a light-colored kitchen cabinet and sink.</t>
  </si>
  <si>
    <t>A woman in glasses pours red wine from a bottle into a glass held by a man. Behind them are two other women standing behind a counter filled with shelves of wine bottles. The setting appears to be a winery or restaurant.</t>
  </si>
  <si>
    <t>"Teaching, Classroom, Training", International Projection</t>
  </si>
  <si>
    <t>A black female with earrings in the shape of the African continent is looking down. She is wearing a chef's shirt.</t>
  </si>
  <si>
    <t>A hand is placing dark chocolate spheres onto slate plates. Several other chocolate spheres are visible in the background on a wooden surface. The scene is dimly lit with shadows.</t>
  </si>
  <si>
    <t>www.lancasterctc.edu</t>
  </si>
  <si>
    <t>A close-up shot of a professional kitchen workspace. Three stainless steel skillets are positioned along a black countertop with burners underneath them. Steam rises from two of the pans, which contain green vegetables likely being sautéed. A chef’s hand in white gloves is visible adjusting controls on the burner to the left. The background is dark and out of focus, suggesting a larger kitchen area.</t>
  </si>
  <si>
    <t>Two women are standing in front of a large computer monitor. Both are wearing dark blue and gray protective vests with reflective strips. One woman is pointing at an image displayed on the screen with her index finger. The image on the monitor shows a detailed, grayscale scan of what appears to be a human anatomical structure, possibly a bone or organ. The monitor has several buttons and controls visible along its edge. A dark background surrounds the scene.</t>
  </si>
  <si>
    <t>A young person with dark hair and glasses wearing a red shirt is focused intently through a large DSLR camera lens at a white object partially obscured by a dark gray cloth. The camera is mounted on a tripod. A green light is visible on another white cylindrical object to the right of the subject. The background is mostly out of focus, appearing as a soft, gray expanse.</t>
  </si>
  <si>
    <t>A woman in a blue shirt and pants is holding a stack of white paper towards a large, silver 3D printer. The printer has a screen displaying what appears to be a digital model. Behind the printer is a dark wall with a maroon-colored graphic featuring a stylized eagle and text that reads “College of…” and “University.” A monitor is visible on the left side of the frame, showing a blurred image.</t>
  </si>
  <si>
    <t>A young Black man with dreadlocks and a gold chain is wearing a black hoodie and stethoscope. He’s holding a swab in his gloved hand and examining the open mouth of another Black man, who is looking towards him with a slight smile. Behind them is a white wall with colorful abstract artwork and fluorescent lighting fixtures are visible on the ceiling.</t>
  </si>
  <si>
    <t>A young man with curly brown hair and wearing a blue t-shirt is sanding a wooden board at a workbench. He’s leaning over the board, holding it with both hands, and using a handheld sander. Behind him are several other workbenches, tools, and paperwork. The background is dark, suggesting a workshop setting. A small, rectangular piece of wood is positioned on the bench in front of the main board.</t>
  </si>
  <si>
    <t>An aerial shot depicts a large construction site dominated by brown dirt and gravel. Several pieces of heavy machinery, including excavators, bulldozers, and dump trucks, are scattered across the landscape. There are distinct mounds and trenches dug into the ground, suggesting earthmoving activities. A dark strip runs along the top edge of the frame, likely representing a road or embankment.  A few construction workers in yellow vests can be seen near one of the machines. The overall impression is one of active development and significant ground alteration.</t>
  </si>
  <si>
    <t>Two chefs in black hats and white chef coats are standing behind a stainless steel counter. One is smiling brightly at the camera with a pen tool in their hand. The other is wearing glasses and holding a rolling pin. Behind them, there’s a Coca-Cola vending machine, a large industrial refrigerator, and other kitchen equipment. A student's name tag reads "Emma Lewis" on the left chef's uniform. Another student's name tag reads “Paul Du” on the right chef’s uniform. The counter is covered in what appears to be dough or pastry.</t>
  </si>
  <si>
    <t>Two students in white chef’s coats and black headbands are working at a stainless steel cooking station. One student, wearing a dark headband, is focused on a pan with flames rising from it, using tongs to manipulate food within. The other student, with blonde hair pulled back into a bun, wears glasses and appears to be observing the process. Behind them is a large stainless steel hood over an exhaust system, and various cooking equipment is visible in the background.</t>
  </si>
  <si>
    <t>Two young women are working at a stainless steel table covered with white plastic wrap. One woman is smiling and pointing at something on a small piece of paper she’s holding up. The other woman, wearing glasses, is looking down at the paper as well, her expression more serious. Several round, white items – likely samples – are placed on the table around them. Behind them, there's a glimpse of a hallway with a dark blue wall and some equipment visible. A black laptop sits closed on the table to the right of the women.</t>
  </si>
  <si>
    <t>A welder wearing a dark blue jumpsuit, yellow gloves, and a welding helmet is focused intently on cutting metal with an angle grinder. Sparks fly from the grinding wheel as it cuts through several long, gray steel beams arranged in a row. Behind the welder, partially visible in the background, is a brick wall and another person standing near a machine. The scene appears to be inside a workshop or fabrication area with industrial lighting overhead.</t>
  </si>
  <si>
    <t>A young woman with long, dark hair pulled back from her face is working on a car suspension component. She’s wearing a maroon shirt and blue jeans. Her arms are bent at an angle as she holds a wrench against the part. Behind her, to the left, is a red car partially visible. In the background, there are other people in a workshop setting with metal shelving and a yellow safety railing. The floor is gray concrete.</t>
  </si>
  <si>
    <t>A young Black woman with braided hair and a dark sweatshirt is sitting in a classroom setting. She’s smiling slightly while looking off to her right. A gold necklace hangs around her neck.  She has her arms resting on her knees. In the background, other students are visible – one girl wearing a pink sweater and another with glasses and a nurse's badge. The room appears to be brightly lit with a white wall in the upper portion of the image.</t>
  </si>
  <si>
    <t>The image shows three young men working at computers in an office setting. The central figure is a Black man wearing glasses and a blue polo shirt, looking slightly off-camera with his head tilted down towards his keyboard. To his left is another young man also wearing a blue polo shirt and focused on his computer screen. Behind them, partially visible, is a third individual similarly dressed in a blue shirt. All three are seated at wooden desks with computers and keyboards. The walls behind them appear to be painted white or light beige, with framed pictures hanging on the wall. Overhead fluorescent lights illuminate the scene.</t>
  </si>
  <si>
    <t>Two women are looking at a laptop screen together. One woman has curly brown hair and is wearing glasses and a white lab coat with a lanyard around her neck. She is smiling slightly. The other woman has dark, tightly braided hair with red streaks and is also wearing glasses and a white lab coat with a lanyard. Both women appear to be focused on the laptop screen in front of them. A light source is visible behind the women, creating a bright highlight on the wall.</t>
  </si>
  <si>
    <t>A Cavalier King Charles Spaniel with black and white markings sits on a white surface. Two hands are gently holding its head, measuring its chest with a metal measuring tape. A person in a dark blue uniform is partially visible above the dog’s head, their arms supporting the tape measure. The background is dark and out of focus.</t>
  </si>
  <si>
    <t>A person wearing a white Tyvek suit and a face mask with straps is shown from behind, working on a large, light gray wall. The suit has blue shoulder pads. A yellow sticky note labeled "Test Sample" is adhered to the wall near their hand. The background appears to be a clean, white room with vertical panels or supports visible.</t>
  </si>
  <si>
    <t>A young Black man wearing safety glasses and a dark blue work shirt is looking up at an engine under a vehicle’s hood. He holds a small green flashlight in his hand, illuminating the underside of the car. The background is mostly white with a glimpse of machinery and a red logo on the vehicle's chassis. A gray workbench is visible beneath him.</t>
  </si>
  <si>
    <t>Two young women are looking at a fluffy white dog with light brown markings. One woman is holding the dog’s paw and using nail clippers on its nails. The other woman is smiling and looking down at the dog. Behind them is a laboratory setting with equipment visible, including a stainless steel table and some medical instruments.</t>
  </si>
  <si>
    <t>A person wearing a welding helmet and a light-colored work shirt is focused intently on a piece of orange metal being welded. Sparks are flying intensely from the weld area. Behind the worker is a large, green industrial gas tank with numerous hoses connected to it. A chain hangs down from the tank. The background is dark and appears to be an industrial workshop or garage setting with pipes visible along the wall.</t>
  </si>
  <si>
    <t>A person wearing a dark shirt with “Waterbury Technical Center” printed on it is kneeling in front of a large server rack. The server rack’s door is open, revealing a complex interior filled with numerous wires, circuit boards, and other electronic components. A technician is holding a small screwdriver and appears to be working on one of the internal components. Cables are running along the floor behind the person and the server rack.</t>
  </si>
  <si>
    <t>A young Black man wearing a blue t-shirt with a logo and safety glasses is intently focused on operating a large, industrial milling machine. He’s holding a yellow tool in his right hand and appears to be adjusting or working on a metal part positioned beneath the rotating cutting head of the machine. The background shows a large, industrial workshop with exposed beams, machinery, and what looks like storage units.</t>
  </si>
  <si>
    <t>www.langston.edu</t>
  </si>
  <si>
    <t>A blurred image of a person's head and shoulders with reddish-brown hair is visible in the foreground. Behind them, on a white screen, are icons representing different methods of accessing information: Searches (blue circle), Social Media (pink circle), Links (cyan circle), Direct (orange circle), and Advertising (yellow circle). The icons are connected by lines to show relationships between them.</t>
  </si>
  <si>
    <t>A young woman in a black blazer and white shirt stands next to a projector displaying a pie chart titled "Visitors By Web Traffic Sources." The pie chart segments show percentages for various sources: Searches (40%), Social Media (15%), Links (10%), Direct (25%) and Advertising (10%). A highlighted box points to “Searches.” Below the chart, there are icons and text on a black screen.</t>
  </si>
  <si>
    <t>Two young men are sitting at a desk looking at a laptop screen. One is wearing a blue suit and holding a tablet, while the other is in a light blue shirt. Both appear engaged and smiling. A window with trees is visible behind them.</t>
  </si>
  <si>
    <t>Three people are in an office setting. A woman with dark hair is seated and looking at a whiteboard covered in text. A man in a suit is sitting at a desk and looking at a laptop. A young woman in a black blazer is standing beside the desk, pointing towards the laptop screen. The room has large windows letting in natural light.</t>
  </si>
  <si>
    <t>A woman with curly blonde hair wearing a black suit stands in front of a whiteboard displaying goals: "Increase ROI," "1,000 users," and "Decrease cyber attack." A man in a dark suit sits at a table to her right, looking down. The background is an office space with a window and a brick wall visible.</t>
  </si>
  <si>
    <t>"Academics, Studying, Groupwork", Advertisement</t>
  </si>
  <si>
    <t>A man in a white lab coat stands before a large screen displaying detailed images of a human skeleton and spine. He is pointing at the screen with his finger. Behind him, another person wearing a similar lab coat is reflected in the screen's surface. The room has a blueish hue and appears to be an educational setting or laboratory.</t>
  </si>
  <si>
    <t>A Black man with a beard and short hair wearing a white lab coat is looking intently at something displayed on a screen. Another person's hand is visible in the foreground, holding up a document or object. The background is dark blue and blurred, suggesting a laboratory setting.</t>
  </si>
  <si>
    <t>A woman in a white coat sits at a desk with a computer screen visible. A man in a white lab coat stands behind her, also looking at the screen. In the background, there is a treadmill and a window with light streaming through. The room has a blueish tint.</t>
  </si>
  <si>
    <t>A Black woman in a white lab coat smiles while looking at a computer screen. She has curly dark hair and is wearing a black shirt underneath the coat. A badge on her coat reads “Therapy”. The background shows a blurred view of a building with blue light coming from windows.</t>
  </si>
  <si>
    <t>A black man in a white lab coat stands with his hand raised, facing away from the camera. Behind him is another man also wearing a white lab coat. A large anatomical diagram of the human skeleton and hip is displayed on a wall to the right. The scene appears to be inside a medical or educational facility.</t>
  </si>
  <si>
    <t>"Research, Laboratory", Advertisement</t>
  </si>
  <si>
    <t>A young woman in a white lab coat stands facing forward with a serious expression. Behind her are blurred figures wearing similar coats and VR headsets, suggesting a virtual reality environment. The background is dimly lit with blue lighting and includes equipment like cameras and monitors.</t>
  </si>
  <si>
    <t>"Research, Laboratory", Advertisement, International Projection</t>
  </si>
  <si>
    <t>A young Black girl sits at a desk with a tablet, writing or drawing. A Black woman stands behind her, assisting and pointing at something on the tablet. The room is brightly lit by a window showing an urban cityscape. There's a bookshelf filled with books to the right of the window, colorful storage bins, and a small wooden cart with toys in front of the bookshelf.</t>
  </si>
  <si>
    <t>A young person with curly dark hair and wearing a blue shirt and a white jacket is sitting at a desk looking at a tablet. A stylus is in their hand. In the background, another person wearing a houndstooth pattern coat is partially visible. The setting appears to be an educational environment with bookshelves in the distance.</t>
  </si>
  <si>
    <t>A young Black woman with dark hair pulled back in a bun is looking down at something off-screen. She’s wearing a white button-down shirt and large hoop earrings. Behind her is a wooden bookshelf filled with colorful books. The background is slightly out of focus, appearing to be an interior space with muted lighting.</t>
  </si>
  <si>
    <t>A young Black student sits at a desk with a laptop, looking down at the screen. A Black woman teacher stands behind him, smiling and leaning over slightly towards him. Behind them is a bookshelf filled with books, a wooden cabinet, and a colorful cart with supplies. Outside the window, there's a view of city buildings and traffic.</t>
  </si>
  <si>
    <t>A basketball is being held by a hand in front of a blurred orange and blue jersey. The basketball has a bright light shining on it from behind. The background is dark.</t>
  </si>
  <si>
    <t>A basketball court with three players in orange uniforms. One player dribbles the ball while moving towards the right side of the frame. Another player is positioned behind him and a third player is on the left side, watching the action. The background includes a scoreboard with numbers displayed and overhead lighting casting blue shadows across the floor.</t>
  </si>
  <si>
    <t>Five young men are standing in a basketball arena. They are all wearing orange jerseys with white lettering that reads “Langston” and numbers on the front. One player is prominently featured in the center, wearing number 3. The background is dark with blue lighting highlighting the players and the court. A scoreboard is visible in the distance.</t>
  </si>
  <si>
    <t>Three nurses are attending to an unconscious patient lying on a hospital bed. One nurse is performing chest compressions while another assists with ventilation using a bag-valve mask. A third nurse monitors equipment and appears to be providing support. The room has medical equipment, including IV lines and a monitor displaying vital signs. A large screen displays a video image.</t>
  </si>
  <si>
    <t>A close-up shot of a dark screen displaying a digital interface with various icons and text. A finger is touching the screen, activating a blue button labeled "CHARGE." The screen shows data related to energy levels and a map graphic. The overall color scheme is dominated by blues and greens with some yellow accents.</t>
  </si>
  <si>
    <t>A blurred ECG waveform with teal and orange lines against a dark blue background. The waveform is overlaid with a faint, out-of-focus image of what appears to be medical equipment.</t>
  </si>
  <si>
    <t>A young Black woman wearing a dark blue UCLA University shirt with orange accents is looking directly at the camera. Her hair is styled in an updo. She’s standing in front of a computer screen displaying a blue image, and there's a medical-looking device on the wall behind her. The background is dimly lit with blue light.</t>
  </si>
  <si>
    <t>A woman with braided hair is looking at a large screen displaying a video feed of two people seated at a table. Behind her are various pieces of professional camera and lighting equipment in a studio setting, including tripods, monitors, and lights. The overall scene appears to be a television or broadcast production environment.</t>
  </si>
  <si>
    <t>A young Black woman wearing glasses and a blazer looks upwards with a smile at a camera mounted on equipment. Her hair is styled in braids. The background is dark with hints of lighting and machinery.</t>
  </si>
  <si>
    <t>A young Black woman with braided hair wearing a white jacket over a yellow top and black headphones is smiling and gesturing while looking at a computer screen. The background is dark with hints of a building interior, including a wooden beam structure.</t>
  </si>
  <si>
    <t>A television studio set with a curved desk. On the left side is a young Black man wearing a striped sweater and looking down at his hands. To his right is a woman in a black blazer and white blouse, facing forward. Behind them is a large screen displaying the university logo (a lion) and a cityscape. The background is dark blue with subtle city lights.</t>
  </si>
  <si>
    <t>A brightly lit laboratory with blue lighting. A woman in a white lab coat is working at a complex machine with multiple tubes and wires. Another person, also in a white lab coat, is walking away from the machine in the background. There are monitors and other equipment visible throughout the room.</t>
  </si>
  <si>
    <t>A young Black woman wearing a white lab coat and blue gloves is holding up a clear test tube. She has dark hair pulled back and is looking intently at the tube. The background is dimly lit with blue light, suggesting a laboratory setting. There's another glass container visible in the blurred background.</t>
  </si>
  <si>
    <t>A young Black woman with long brown hair stands in a dimly lit room. She is wearing a white lab coat over a graphic t-shirt and a silver necklace. She holds two glasses up towards the camera, appearing to be speaking or gesturing. The background includes equipment and screens, suggesting a laboratory setting. Blue lighting illuminates the scene.</t>
  </si>
  <si>
    <t>A greenhouse with rows of tomato plants stretches into the distance. Two women in white lab coats are walking along a row, examining the plants.</t>
  </si>
  <si>
    <t>Two young women in white lab coats are examining plants inside a greenhouse. One woman has dark hair styled in braids and is smiling at the camera. The other woman has blonde hair pulled back and is also smiling. They are looking at leafy green plants growing in pots. A wooden frame surrounds the scene, suggesting it's part of a larger structure.</t>
  </si>
  <si>
    <t>A young Black woman with braided hair stands in front of a greenhouse filled with various plants and flowers. She is wearing a white lab coat over a polo shirt and has an orange name tag on her chest. She holds a small potted plant in her hands, smiling at the camera. The background shows rows of plants under glass panels, with lights hanging from the ceiling.</t>
  </si>
  <si>
    <t>A group of musicians in dark uniforms playing brass instruments and drums. One musician is wearing an orange sash with the word "EGSTON" printed on it. The scene appears to be indoors, dimly lit with spotlights highlighting the instruments.</t>
  </si>
  <si>
    <t>A young woman with dark hair and makeup stands in front of a marching band. She is wearing a gold headpiece, necklace, and bracelet. She is holding a tube of lipstick and applying it to her lips. Behind her are members of the band playing instruments. The scene appears to be at night or indoors with dim lighting.</t>
  </si>
  <si>
    <t>A group of people are gathered in a dimly lit space, likely an outdoor event. A young man is center stage wearing a jacket with the letters “LU” on it and orange pom-poms attached to his sleeves. He’s surrounded by three women dressed as cheerleaders, one wearing a white and silver outfit and another two in black outfits with orange pom-poms. In the background, there are many more people, some dancing or moving around. A disco ball is visible on the left side of the frame.</t>
  </si>
  <si>
    <t>Fine arts, Advertisement</t>
  </si>
  <si>
    <t>A dark blue background with small white dots. The words "WE ROAR" are written in red on the screen.</t>
  </si>
  <si>
    <t>www.laredo.edu</t>
  </si>
  <si>
    <t>A stack of old photographs are displayed on a wall. One photograph prominently features a woman in glasses with her hand raised, seemingly engaged in a discussion. Another photograph shows the Laredo College sign from 1947. A person wearing a green shirt is partially visible in the background.</t>
  </si>
  <si>
    <t>An aerial view of a college campus with a circular green space in the center. A road circles the green area, and several buildings are visible, including a large brick building with a red roof. There's a parking lot adjacent to the building. Several cars are parked there. Flags, including one for Texas, are planted in the grass. The sky is partly cloudy.</t>
  </si>
  <si>
    <t>A tall, gray tower with a clock face dominates the frame, situated above a multi-level parking garage. The garage has a blue roof and glass windows. Beyond the garage, there's a cityscape with buildings and trees stretching into the distance under a cloudy sky.</t>
  </si>
  <si>
    <t>A two-story building with a brick facade and white trim. The building has a rounded archway on the second floor with text indicating it is the Laredo College Harold R. Yeary Library and Executive Conference Center. A covered entrance extends from the side of the building. Trees are visible in the background under a blue sky.</t>
  </si>
  <si>
    <t>Three people are in an industrial setting, observing a large yellow welding machine. A woman with gray hair and wearing a brown shirt is pointing at something on the machine. Two men, one in a light-colored shirt and another in a white shirt, are looking at the machine as well. All three individuals are wearing safety glasses or helmets. The background includes blue walls and other industrial equipment.</t>
  </si>
  <si>
    <t>Three healthcare professionals – a man and two women – are sitting together in a brightly lit room. They are all wearing teal scrubs with white lab coats over them. The man is wearing glasses and has his hands raised as if gesturing. The woman on the left is smiling and looking at the man, while the woman on the right is also smiling and making a hand gesture. Behind them is a blurred view of a hallway with brick walls and a window.</t>
  </si>
  <si>
    <t>A young woman in a green scrub uniform is examining a patient's neck with a stethoscope. She wears blue gloves and a watch. Behind her, a blurred image shows a medical device and a bed. The background is a white room.</t>
  </si>
  <si>
    <t>A man in sunglasses and a light gray shirt holds up a welding torch while looking at a young man wearing a helmet and holding a metal piece. Both men are in a dimly lit workshop with other people in the background, and yellow tarps hang from the ceiling.</t>
  </si>
  <si>
    <t>A man in glasses and a blue shirt with a gray cap points at an electrical panel with wires. Two men wearing white hard hats stand behind him, looking at the panel. The background is a dark wall with metal studs and insulation.</t>
  </si>
  <si>
    <t>Three women are shaking hands in front of a doorway. One woman is wearing a blue jacket and jeans, another is wearing a green shirt and black pants, and the third is wearing a white blazer over a black dress. A red fire alarm is mounted on the wall behind them. There’s a desk with a computer in the foreground.</t>
  </si>
  <si>
    <t>Three graduates in black gowns and caps stand against a blurred background of other students at a graduation ceremony. The central graduate is smiling brightly with long dark hair and wearing a blue sash. To her right, another graduate wears a yellow sash and a medal around his neck. On the left, a graduate in a black gown also wears a yellow sash. All three are looking directly at the camera with smiles.</t>
  </si>
  <si>
    <t>A young woman in a graduation gown and cap stands with a diploma in her hands against a blurred background of a large crowd at an outdoor event. She is smiling brightly. Behind her are several flags and a stage, and there's a significant number of people visible in the distance.</t>
  </si>
  <si>
    <t>A classroom setting with students and instructors examining patients lying on examination tables. Students are wearing blue shirts and jackets, while instructors wear dark clothing. One student is using a tool to examine a patient's leg, another is looking at a chart, and a third is observing. There are several examination tables in the background, along with equipment like mats and stools. The walls are draped with fabric.</t>
  </si>
  <si>
    <t>A dimly lit classroom with several students working at drawing tablets. A man in glasses and a dark shirt is intently focused on his tablet, holding a blue stylus. A woman beside him also uses a blue stylus on her tablet. Other students are visible in the background, some wearing white coats or scrubs, all engaged in using the technology. The tables are covered with cables and drawing materials.</t>
  </si>
  <si>
    <t>A Jeep Grand Cherokee is lifted with hydraulic lifts in an open-air garage. Several mechanics are working under the hood, and a tool cart sits nearby. Two other Jeeps are suspended from overhead lifts in the background. There are shelves filled with tools and supplies along one wall.</t>
  </si>
  <si>
    <t>A medical training scene showing two people attending to a patient mannequin. A woman is connected to the mannequin with various wires and tubes. A man in a green uniform is looking at a tablet. The mannequin is lying on a bed, and there are medical equipment visible around it.</t>
  </si>
  <si>
    <t>A young woman in a teal scrub uniform is operating a medical device on a baby lying on a clear plastic incubator. She’s wearing blue gloves and has a stethoscope around her neck. Behind her are a monitor, a white board, and an IV stand. The background is a plain gray wall.</t>
  </si>
  <si>
    <t>A woman with long dark hair sits at a white table facing two women in professional attire. A stack of papers is on the table between them. Sunlight streams through a window behind the seated woman, illuminating her face and part of the room. The other two women are looking down at their hands or paperwork.</t>
  </si>
  <si>
    <t>Three people are seated around a table in a room with a brick wall visible behind them. A woman in a white blazer and dark green top is speaking, while another woman in a green shirt and lanyard listens intently. A third person, also wearing a green shirt, is looking down at her hands. There are papers on the table between them.</t>
  </si>
  <si>
    <t>Three people are gathered around multiple computer monitors in a dimly lit room. A young man wearing glasses and a black shirt with white sleeves is pointing at one of the screens. A woman in a white lab coat is looking at the screen as well, and another person is partially visible behind her, also looking at the monitors. The walls are gray, and there’s a purple door in the background.</t>
  </si>
  <si>
    <t>A woman in a blue medical coat sits in a chair facing an ultrasound machine. A woman in a green sweater stands beside her, pointing at the screen. Behind them is a curtain and a bed with a white sheet. The ultrasound screen displays an image of a scan. Both women are wearing purple gloves.</t>
  </si>
  <si>
    <t>A sign reading "BUILDING TRADES, CARPENTRY, ELECTRICAL TECHNOLOGY, HVAC, AND WELDING" is mounted on a light beige wall. To the left of the sign is a dark wooden door with a small plaque that reads “111”.  Behind the door is a glimpse of shelves filled with books and other items. In the foreground are rows of chairs facing towards the camera.</t>
  </si>
  <si>
    <t>Two men are welding outdoors. One man wears a green shirt and a welding helmet, standing behind another man who is wearing a brown shirt and welding gloves. They are working on a metal table in front of them. Behind them is a building, some equipment, and a cloudy sky.</t>
  </si>
  <si>
    <t>A man in a blue jumpsuit and welding helmet is welding a dark metal object with an electric arc. He’s positioned near a large blue door with yellow lettering on it. A hose and other equipment are visible around him, suggesting a workshop or industrial setting.</t>
  </si>
  <si>
    <t>An aerial view of a university campus showing two buildings: one with a prominent clock tower and another with a modern facade. A road with cars is visible in the distance, and trees are scattered around the campus grounds under a cloudy sky.</t>
  </si>
  <si>
    <t>A dimly lit space with a large robot underneath. Four people are gathered around, looking up at the robot. A screen displays data and graphs. The floor is covered in wood planks.</t>
  </si>
  <si>
    <t>00:00:00.37</t>
  </si>
  <si>
    <t>A man in blue gloves is performing chest compressions on a mannequin lying on a gray floor. The mannequin is wearing a green shirt with gold accents. A tablet displaying a heart monitor readout sits next to the mannequin. In the background, there are two figures partially visible.</t>
  </si>
  <si>
    <t>www.lasell.edu</t>
  </si>
  <si>
    <t>A high-angle shot of a college football game in progress. Several players are engaged in a violent tackle on a player wearing number 9, who is being brought down by multiple teammates. Players wear helmets and jerseys with various numbers and colors including blue, gray, white, and black. The field is green with dark brown lines marking the yardage. A dark sky is visible above.</t>
  </si>
  <si>
    <t>A brightly lit room appears to be a physical therapy or athletic training facility. A young man in a gray shirt and shorts is performing a single-leg balance exercise on a blue mat. He’s supported by a woman sitting behind him, who wears a dark blue sweatshirt with the university logo visible. Another student sits at a table with a man wearing a white polo shirt and glasses, observing the exercise. Several other students are seated in chairs around the table. In the background, there's a wall lined with resistance bands, medicine balls, and a barbell rack. A set of weight machines is also visible on the left side of the room. The walls are painted a light blue color, and fluorescent lights hang from the ceiling.</t>
  </si>
  <si>
    <t>Two young adults are wearing white VR headsets and appear to be looking at something within the headset’s display. One is a male with dark hair and wearing a black shirt; the other is a female with long brown hair, wearing a gray sweater and a pink bag. Behind them, several other people in various stages of dress are visible, some blurred out, suggesting a crowd. A table with what appears to be computer equipment sits in front of them, partially obscured by shadows. The background is dark, hinting at an indoor setting like a hall or event space.</t>
  </si>
  <si>
    <t>A runway show is taking place in a dimly lit room. A black runway extends into the distance. Four models are walking on the runway; one wears a light purple dress and another a short dark dress. The third model has a patterned skirt and white socks, and the fourth is wearing a light pink top with long sleeves.  A young Black man stands at the end of the runway, facing forward, with his hands clasped in front of him. A blurred audience sits behind the runway, many are wearing hats and jackets. In the lower left corner, a person wearing a brown hat is partially visible. A spotlight shines on the runway.</t>
  </si>
  <si>
    <t>A room with a large window in the background showing trees and sky. Several racks holding clothing are positioned against the wall. A pink blazer and matching pants are displayed on one rack. Another rack has a black jacket, a white dress, and a black top. People are seated around a table with laptops and papers. One person is wearing a light-colored sweater, another a beige cardigan, and a third a red bag. There’s also a bottle of water and a stack of papers on the table.</t>
  </si>
  <si>
    <t>Two people are working together at a table covered with pink baby blankets. One person, wearing a dark blue jacket and has their hair pulled back, is looking over the shoulder of another person who is wearing a yellow shirt with a floral pattern. The blankets are neatly folded and stacked on the table. Behind them is a white wall with windows and some furniture visible.</t>
  </si>
  <si>
    <t>A young man with a shaved head and wearing a gray tank top is seated at a recording console. He’s adjusting a microphone boom arm with his hands. Headphones are resting on his shoulders. Behind him, there's a complex audio mixing board with multiple monitors displaying waveforms and levels. A water bottle sits on the console to the left of the man. To the right, a printed document is visible along with more equipment and cables. The background is dark, suggesting a studio environment.</t>
  </si>
  <si>
    <t>www.laverne.edu</t>
  </si>
  <si>
    <t>An aerial view of a college campus with buildings and surrounding greenery under a blue sky. Text overlays reading "Certificate and Degree Programs for all Phases of Your Life." Several cars are visible on roads leading to the campus, and trees and hills form the backdrop.</t>
  </si>
  <si>
    <t>A woman with curly dark hair and wearing a green top and black blazer is standing in front of three students. She’s holding up a piece of paper and gesturing while speaking. The students are looking at her attentively, with one smiling. Behind them is a bulletin board displaying pictures and text related to “ELS.” A window can be seen in the background.</t>
  </si>
  <si>
    <t>A classroom scene with several students seated at tables. A young woman is laughing and raising her hand in excitement while sitting at a table with a laptop and papers. Other students are working on laptops and taking notes. There's a whiteboard visible in the background, and drinks are present on some of the tables.</t>
  </si>
  <si>
    <t>A young man with dark hair and earbuds sits outdoors at a table. He is wearing a gray tie-dye shirt with a Nike logo on it. A white cup with a straw and a stack of papers are visible on the table in front of him. Behind him, there's greenery, trees, and a building in the background.</t>
  </si>
  <si>
    <t>Four people are gathered around a laptop in an office setting with large windows providing natural light. A man with brown hair and a green jacket is looking at the screen intently. A woman with dark hair wearing a white hoodie is also focused on the laptop. Another man, wearing a plaid shirt, stands behind them, observing. The fourth person, leaning against a desk, appears to be relaxed and watching the others. There's a potted plant visible in the background through the windows.</t>
  </si>
  <si>
    <t>A bronze statue of a lion is lying down on a stone pedestal. Behind the statue is a building with multiple stories and windows. The sky is blue with some clouds.</t>
  </si>
  <si>
    <t>A group of graduates in black gowns and mortarboards are walking across a paved area towards a large white tent-like structure. Palm trees are visible in the background under a cloudy sky.</t>
  </si>
  <si>
    <t>Two young people are shown in the image. One is wearing a green shirt and smiling while raising his arm. The other is standing next to a university building with the words "University of La Verne" on it, also smiling. A graduation cap is visible on one person's head.</t>
  </si>
  <si>
    <t>A high-angle view of a university campus featuring a red-roofed building with a tall, red sculpture on its roof and a modern apartment building in the background. A large white tent structure is visible further down the street, surrounded by trees and landscaping. A paved road runs through the scene, leading towards the buildings.</t>
  </si>
  <si>
    <t>A blurred outdoor scene showing a group of students sitting at tables under trees. A man with reddish-brown hair is facing away from the camera, wearing a light gray shirt. Several other students are visible in the background, some holding drinks and looking at their phones. There's a building partially visible behind the trees.</t>
  </si>
  <si>
    <t>A large white tent structure with a peaked roof dominates the scene. Rows of folding chairs face a stage at the back where a person is speaking and a small American flag and floral arrangement are visible. Several people are seated in the chairs, mostly facing forward. The lighting is dim, casting shadows across the scene.</t>
  </si>
  <si>
    <t>A black and orange background with the text "Ethical Reasoning" overlaid. Three books are stacked on top of each other, with a close-up view of one book's cover showing a dark image. A hand is partially visible reaching towards the book.</t>
  </si>
  <si>
    <t>A group of young women are posing for a photograph on a set of stairs. They are wearing matching t-shirts with the words "Diversity &amp; Inclusion" printed on them. The background shows a blurred view of an outdoor setting, possibly a university campus.</t>
  </si>
  <si>
    <t>A black and white photograph showing three students seated at desks in a classroom setting. One student is looking down at a laptop on their desk, while another is looking towards the camera. A third student is partially visible behind them, also working on a device. Text overlayed on the image reads "Lifelong Learning" in orange letters. The background is dark and blurred.</t>
  </si>
  <si>
    <t>Two men are standing in front of a building with a sign that reads “Civic &amp; Community Engagement Experience.” One man is wearing a black shirt with white text reading "EXPERIENCE" and "Community Engagement Day." The other man is wearing an orange hat and his face is partially obscured. A banner with the words “Civic &amp; Community Engagement” is visible in the background.</t>
  </si>
  <si>
    <t>Civic &amp; Community Engagement</t>
  </si>
  <si>
    <t>Several people wearing green shirts are seated behind tables with bottles and paperwork. A man in the foreground is speaking into a phone while looking at a document. Other individuals are assisting at the tables, some wearing hats. There's a building visible in the background.</t>
  </si>
  <si>
    <t>An aerial view of a large outdoor track and field facility with "Leopards" lettering on the track. A tented event area is adjacent to the track. In the background are buildings, trees, and mountains under a blue sky.</t>
  </si>
  <si>
    <t>A young man with dark hair wearing headphones and a green sweater sits at a table in front of a laptop. He is looking down at the screen while typing. A coffee cup with a red straw is on the table next to him. Behind him, there's a black backpack and a potted plant. The background shows a modern building interior with large windows and vertical panels.</t>
  </si>
  <si>
    <t>A large, plush mascot of a white and black bear wearing a green and white jersey with “UL” on it stands next to a table displaying information about a campus tour. A woman in a green polo shirt is assisting a student who is standing at the table. Behind them are several desks with computers and people working. The background consists of a wall with vertical panels and fluorescent lights.</t>
  </si>
  <si>
    <t>A woman in a black shirt and name tag stands at a desk gesturing with her hands towards a stack of orange folders. She is facing a young woman with braided hair sitting at another desk, looking toward the woman speaking. Behind them are computer monitors, a printer, and various office supplies. An exit sign is visible in the background.</t>
  </si>
  <si>
    <t>Two young women are sitting at an outdoor table with drinks and a small bag. One woman is facing away from the camera, wearing a gray hoodie with a design on it. The other woman is turned towards the camera, wearing glasses and has her hair pulled back. Behind them is a green wall covered in bushes and a sign pointing upwards. A black backpack is visible near one of the women.</t>
  </si>
  <si>
    <t>Two young women are sitting at a green table outdoors, likely on a college campus. One is using a tablet and appears to be showing something to the other woman who is looking at her with a smile. A water bottle and coffee cup are on the table. In the background, there's a street scene with trees, buildings, and parked vehicles.</t>
  </si>
  <si>
    <t>A man's back is visible wearing a black t-shirt with white text that reads "The La Verne Experience Community Engagement Day." Behind him are blurred figures and colorful balloons in a park setting.</t>
  </si>
  <si>
    <t>A group of young people are sitting and standing outdoors on a college campus. A large balloon arch with orange, green, and gold balloons is in the foreground. Many students are wearing matching green t-shirts. Some are smiling and looking at the camera. There's a pathway leading away from the group into a grassy area.</t>
  </si>
  <si>
    <t>A black pickup truck with a roof rack is parked on an asphalt road. Three men are standing beside it, one pointing towards the truck and another holding a camera. Behind them is a multi-story building with greenery in front. Trees and foliage line the sides of the road.</t>
  </si>
  <si>
    <t>A man with dark hair and wearing a white shirt is carrying a large Jansport backpack. He appears to be walking on a campus sidewalk with other students. Behind him are buildings and trees.</t>
  </si>
  <si>
    <t>A young Black woman stands with her back to the viewer at a railing overlooking a campus landscape. She is wearing a white long-sleeved shirt and dark shorts. Her hair is styled in braids, and she has a headband on. Behind her are large white tent structures, illuminated by stadium lights. In the distance, there are trees and buildings. The sky is blue.</t>
  </si>
  <si>
    <t>A young man with dark hair sits outdoors, playing an acoustic guitar. He is wearing a gray sweater and has his eyes closed as he plays. Behind him are trees and a building with signage visible in the background. There are green chairs in front of him. The scene appears to be on a college campus or similar outdoor setting.</t>
  </si>
  <si>
    <t>A large outdoor electronic scoreboard displays the words "LA VERNE" in white letters above the school's logo, a stylized “L” and “Y” in orange. Below that is the word “LEOPARDS” also in orange. The scoreboard has red digital numbers indicating “TOL” on both sides. Several smaller advertisements are displayed along the bottom of the board, including logos for Follett, Printrus, Verizon, Pepsi, and Lavine. Behind the scoreboard are trees, a fence, and a building with construction materials visible. A tall flagpole is in the background under a bright blue sky.</t>
  </si>
  <si>
    <t>Aerial view of a campus with buildings and trees lining a street. There are several brick buildings, some with flat roofs and others with more complex designs. A large green space is visible on the left side of the frame. The sky is blue with scattered clouds.</t>
  </si>
  <si>
    <t>An aerial view of a university campus with several buildings including dormitories and a science building. A large white tent structure is present on the right side of the frame. There's a parking garage in the foreground, and trees and hills are visible in the background under a clear blue sky.</t>
  </si>
  <si>
    <t>A group of people are gathered outside a building, seemingly engaged in conversation. A man with a black baseball cap and dark hair is center-stage, facing towards a woman wearing an orange shirt. Several other women and one man are surrounding them, each holding a phone or looking at the man. The scene appears to be outdoors, with a building visible on the left and a car parked in the background. There's a warm light source coming from above, suggesting it might be late afternoon or early evening.</t>
  </si>
  <si>
    <t>A young woman with dark hair and wearing a pink shirt sits at a laptop displaying a yellow screen. She is laughing hysterically. A blue water bottle with a cartoon cat design is on the table next to her. Behind her, there's a wall painted in horizontal blue and white stripes.</t>
  </si>
  <si>
    <t>A young woman with dark hair and eyelashes is looking down at something in her hands. She wears silver earrings and a pink shirt. Her fingers are clasped together. In the background, blurred figures can be seen. Light comes from a window to the right.</t>
  </si>
  <si>
    <t>A large crowd of young men wearing white t-shirts with “LAVERNE” printed on them are seated in bleachers. Many are looking upwards and gesturing excitedly. Some have hats on, and a few are wearing jackets or other clothing items. The background is dark and out of focus.</t>
  </si>
  <si>
    <t>A dark exterior building with signage for "Vista La Verne Residence Hall" and an address of “21675 Street”. A glass door is visible on the right side of the frame, with a person partially seen inside. The building appears to be made of brick and has a metal awning above the entrance.</t>
  </si>
  <si>
    <t>A person with long brown hair is writing on a white board with a red marker. The focus is on their hand and arm as they write, with the rest of their body blurred in the background.</t>
  </si>
  <si>
    <t>A man with light-colored hair and wearing a green shirt stands in front of a group of people who are dancing. The background is a white wall with fluorescent lights above.</t>
  </si>
  <si>
    <t>A man with a beard and dark hair wearing a dark polo shirt is sitting at a desk. He’s looking down at a black telephone. Behind him is a green wall with papers and a bulletin board. There's a cup, some pens, and other office supplies on the desk.</t>
  </si>
  <si>
    <t>A group of students in white lab coats are gathered together, with one student raising her hands and smiling excitedly while holding a phone up towards the camera. Other students are partially visible around her, some looking at her with expressions of surprise or excitement. The background is dark and appears to be an indoor space, possibly a classroom or laboratory.</t>
  </si>
  <si>
    <t>A man in a black shirt and yellow accents stands facing a projector displaying text about leadership. The text reads "LEADER," followed by “WHAT?” and then a definition of a leader: “One who can effect positive change for the betterment of others, the community, and society.” Below this is a longer paragraph with the phrase “Everything changes, nothing remains without change.” A QR code and social media icons are visible in the lower left corner.</t>
  </si>
  <si>
    <t>A man wearing a black shirt with "Laverne Leopards" printed on it is standing in front of a whiteboard. He’s wearing glasses and pointing at diagrams drawn on the board with a red marker. The diagram appears to be related to testing, potential, and flow. A camera is visible in the lower right corner.</t>
  </si>
  <si>
    <t>A woman with long braided hair is holding up a smartphone and showing it to someone behind her. The person behind her has dark hair pulled back and is wearing a red shirt. A delivery truck is visible in the background.</t>
  </si>
  <si>
    <t>A woman stands at a table in front of a projector displaying a map and text about colonies. She is wearing a maroon sweater and gesturing with her hands. A bulletin board with notices is visible behind her, and there are stacks of papers on the table.</t>
  </si>
  <si>
    <t>A bald man in a white shirt and blue pants stands in front of a dark backdrop. He is gesturing with his hands while holding a piece of paper. A computer monitor is visible on the left side of the frame, and several gray panels are behind him. There are rows of chairs in the foreground.</t>
  </si>
  <si>
    <t>00:00:04.01</t>
  </si>
  <si>
    <t>A woman with long brown hair is smiling and pointing at the screen with her right hand. She appears to be giving a presentation or explanation on a video call. Behind her is a white board and a window with sunlight streaming in.</t>
  </si>
  <si>
    <t>A laptop screen displays text promoting "Certificate and Degree Programs for all Phases of Your Life." The background is a blurred outdoor scene with trees and foliage. A dark desk surface holds a notebook and pen, partially visible in the foreground.</t>
  </si>
  <si>
    <t>Advertisement, "Academics, Studying, Groupwork"</t>
  </si>
  <si>
    <t>A man in a light blue shirt stands facing a whiteboard. The whiteboard has handwritten notes and diagrams related to skills, experience, personality, and knowledge. Text on the board reads: "Certificate and Degree Programs for all Phases of Your Life." A blurred background suggests an indoor setting with other people present.</t>
  </si>
  <si>
    <t>Advertisement, "Teaching, Classroom, Training"</t>
  </si>
  <si>
    <t>A white board with handwritten text and diagrams. The top reads "Certificate and Degree Programs for all Phases of Your Life." Below that is a diagram with words like “Knowledge,” “Experience,” “Personality,” “Analytical” and “Your Life.” A hand is pointing to the diagram with a pen.</t>
  </si>
  <si>
    <t>A woman in a white shirt is speaking with another person who is partially obscured. Text appears on the screen: "Certificates and Degree Programs for all Phases of Your Life." A window with blinds is visible behind them, and light streams through it.</t>
  </si>
  <si>
    <t>A classroom scene with several students seated at tables. Some are looking at laptops, others appear to be listening attentively. A projector screen is visible in the background. The lighting is somewhat dim and the overall atmosphere suggests a learning environment.</t>
  </si>
  <si>
    <t>A group of young people are gathered together outdoors, looking at something off-camera. They are wearing casual clothing and hats. Some are smiling and laughing. One person is wearing a hat that says "Anonymous." The background is dark and blurry.</t>
  </si>
  <si>
    <t>A young woman with blonde hair and wearing a green uniform is sitting behind a desk in an office setting. She’s smiling and waving her hands enthusiastically. There are hand sanitizer bottles on the desk, along with some papers and a laptop. Behind her, there's a wall with cubicles and windows.</t>
  </si>
  <si>
    <t>A young Black woman stands in front of a large staircase with glass railings. She is wearing a black sweater and blue jeans. She is waving her hand towards the camera. Behind her are architectural elements including a white column, a green wall, and a digital display. The staircase leads upwards to an unseen level.</t>
  </si>
  <si>
    <t>A man in a dark polo shirt and jeans stands facing the camera with a smile. He is positioned in front of a set of double doors, with a glimpse of an interior space visible behind them. To his right is a wall covered in vertical corrugated metal panels. A framed artwork hangs on the wall to the right of the doorway.</t>
  </si>
  <si>
    <t>A group of young adults are sitting at an outdoor table under a large umbrella. There's a table with laptops and drinks on it. Several other students are seated nearby, some working on their computers. The scene is set in what appears to be a university courtyard with modern architecture and palm trees.</t>
  </si>
  <si>
    <t>A wide-angle shot of a college campus. In the foreground is a neatly manicured lawn with a circular flower bed containing a stone plaque that reads "1874." A paved walkway leads towards a large, multi-story building with red brick and green ivy covering its facade. Trees are visible on either side of the walkway, casting shadows over the scene. The sky is bright blue with some clouds.</t>
  </si>
  <si>
    <t>00:00:01.98</t>
  </si>
  <si>
    <t>A group of graduates in black gowns and orange sashes are walking across a grassy area towards a large white tent structure. Palm trees are visible in the background under a cloudy sky.</t>
  </si>
  <si>
    <t>Two young people are shown celebrating in front of the University of La Verne sign. One is raising his arms in excitement and the other is holding a graduation cap. The background shows a bright blue sky.</t>
  </si>
  <si>
    <t>00:00:02.47</t>
  </si>
  <si>
    <t>An orange rectangle with the text "University of La Verne" in black is centered on a black background. To the left and right of the rectangle are smaller images: one of a young woman smiling, and another of an outdoor scene with buildings.</t>
  </si>
  <si>
    <t>www.lawrence.edu</t>
  </si>
  <si>
    <t>A dark room with several young men seated around a large table. They are using laptops and appear to be working together. There are blue pendant lights hanging from the ceiling, and red lines illuminate parts of the walls and a television screen in the background. A window is visible behind them, showing a hallway with people walking by.</t>
  </si>
  <si>
    <t>A classroom scene with students seated at desks facing a large screen displaying a close-up, dramatic portrait of a man with intense red eyes and a grim expression. A female professor stands in front of the class, addressing them. The room is dimly lit, with acoustic panels lining the walls. Several students are visible in the background, wearing casual clothing.</t>
  </si>
  <si>
    <t>A young woman wearing black gloves and a dark blue sweater stands behind a glass window in a laboratory setting. She is holding a pipette and appears to be working with a vial containing liquid. The background shows lab equipment, shelves filled with bottles, and other scientific instruments. A fluorescent light fixture is visible above her head.</t>
  </si>
  <si>
    <t>A man in a white shirt stands at a kitchen counter illuminated by purple lights. He is holding a small black object and appears to be manipulating it with his hands. The countertop has several bottles and glasses, also lit with purple light. The background consists of wooden cabinets and a sink.</t>
  </si>
  <si>
    <t>A group of young people are standing in a large room with windows overlooking greenery. They are wearing yellow hats and various casual clothing. One person is kneeling on the floor in front of them, appearing to be demonstrating or instructing. The room has a polished concrete floor and large windows.</t>
  </si>
  <si>
    <t>A woman with dark hair and earrings is looking at two computer monitors. The left monitor displays a white screen with text and a cursor. The right monitor shows a graph with varying shades of green bars. A keyboard and mouse are on the desk in front of her. The room appears dimly lit, with shadows around the edges.</t>
  </si>
  <si>
    <t>A large orchestra performing on stage with dark red walls and a red line marking the front edge of the stage. A conductor stands in the center, facing the musicians who are seated in rows playing various instruments including violins, cellos, and brass.</t>
  </si>
  <si>
    <t>A young woman with blonde hair stands behind a wooden podium speaking into a microphone. She is wearing a patterned blouse and appears to be giving a presentation or speech. A floral arrangement sits on a table in front of her, and a black stand holding a microphone is positioned next to the podium. The background shows a beige wall and a doorway.</t>
  </si>
  <si>
    <t>A man in a blue and white checkered shirt is playing a large metal drum with his hands. Several other people are seated on benches around him, also playing various drums, including colorful wooden ones. The setting appears to be a grand concert hall with dark wood paneling and ornate details. A red hat sits on a stand near the left side of the frame.</t>
  </si>
  <si>
    <t>Four men are walking down a city street. They are all wearing suits and white shirts. One man has red hair. There is a delivery truck and an electric scooter in the background. Trees line the street, and buildings with windows are visible on either side.</t>
  </si>
  <si>
    <t>A grassy campus with several students gathered around a stone bench. A large clock tower is visible in the background. Trees are scattered throughout the scene, and sunlight filters through the leaves.</t>
  </si>
  <si>
    <t>A group of young women are celebrating with raised fists and excited expressions. They are wearing white shirts and holding a large banner that reads "MIDWEST CHAMPION" in gold lettering. The background shows a football field, bleachers, and trees.</t>
  </si>
  <si>
    <t>Two men are sitting at an outdoor table with a laptop between them. One man is wearing a white t-shirt with a pink butterfly design and has dark hair. The other man is wearing a black hoodie and headphones. A plant is visible in the background, and stone walls surround the area.</t>
  </si>
  <si>
    <t>A group of students are walking along a paved path on a college campus. The sky is bright and sunny. There's a stone wall in the background with some graffiti. Several trees are visible, and there’s a building with red brick in the distance. Students are wearing various casual clothing and carrying backpacks or bags.</t>
  </si>
  <si>
    <t>A large brick building with columns and a portico serves as the backdrop for a graduation ceremony. Graduates in black gowns and caps are present, many raising their hands in celebration. Confetti and small paper decorations are falling from above, creating a festive atmosphere. A young woman in a white dress is positioned prominently in the foreground, seemingly directing the confetti shower. The sky is visible through gaps in the building's facade.</t>
  </si>
  <si>
    <t>www.lawsonstate.edu</t>
  </si>
  <si>
    <t>A person in a white shirt and hat is standing near a large round table covered with a white cloth. Behind them is a tall window with a cloudy sky visible through it. The scene appears dark, with strong shadows.</t>
  </si>
  <si>
    <t>A person’s hand is pressing down on two silver circular buttons mounted on a dark gray metal surface. The buttons have a reflective sheen and are slightly blurred due to movement.</t>
  </si>
  <si>
    <t>A close-up shot of a stainless steel stove burner with triangular spikes. Blue flames are visible in the center of the spikes. The background is dark and out of focus.</t>
  </si>
  <si>
    <t>Two chefs in white hats and aprons are looking at a computer screen. The background is dark and blurry, showing a glimpse of a classroom setting.</t>
  </si>
  <si>
    <t>A group of students and faculty are walking down a hallway in a brightly lit educational building. A large banner promoting STEM (Science, Technology, Engineering, Mathematics) hangs on the wall behind them, featuring a graphic of a brain with gears. An evacuation route sign is visible on the right side of the frame. The floor is tiled, reflecting light from overhead fluorescent lights.</t>
  </si>
  <si>
    <t>A man in a blue shirt is performing a squat with a barbell across his upper back. He’s wearing a black athletic top underneath. Behind him are weight racks and a blurred background of other people and equipment in what appears to be a gym setting.</t>
  </si>
  <si>
    <t>A young Black man wearing glasses and a blue hoodie is operating a robotic arm inside a transparent enclosure. Several other people are visible in the background, including a girl and another adult. The scene appears to be in a classroom or workshop setting with metal framing and machinery visible.</t>
  </si>
  <si>
    <t>Two young men are working with a robotic arm in a classroom setting. One man is wearing a gray shirt and a baseball cap, and he's adjusting something on a machine. The other man is looking at the robot arm. Behind them, there’s a workbench with tools and equipment, and a white wall with fluorescent lights.</t>
  </si>
  <si>
    <t>A close-up shot of a white nursing student uniform sleeve with a tag that reads "Lawson State Community College Nursing Student." The sleeve is partially visible against a blurred background of a newspaper and a bright yellow object (likely a medical tool or marker). The lighting appears to be soft and diffused.</t>
  </si>
  <si>
    <t>Three nurses in white coats are working together at a table. One is wearing glasses and holding a clipboard, another has red hair and is looking down at a bag, and the third is reaching towards something on the table with their right hand while wearing gloves. A medical tray with supplies is visible on the table. Behind them is a hospital bed with an IV drip attached to it.</t>
  </si>
  <si>
    <t>A barber shop interior with multiple men getting haircuts. A young man is seated in a barber chair, wearing a blue cape and receiving a haircut from a man in a white shirt. Other men are also seated in chairs throughout the room, being attended to by barbers. The walls are tiled, and there's a mirror on one wall. Lighting includes overhead fluorescent lights and lamps.</t>
  </si>
  <si>
    <t>A Black man with dreadlocks is cutting hair for a young woman wearing a white cap and a face mask. The woman is sitting in a barber chair covered in a striped gray fabric. Behind them are mirrors, cabinets, and lighting fixtures. A few other people can be seen in the background.</t>
  </si>
  <si>
    <t>Two construction workers are inspecting wooden framing in a dark room. One worker is wearing a white hard hat and a yellow vest with reflective stripes, while the other is wearing an orange hard hat and a yellow vest. Both have gloves on and appear to be examining something on the floor. The background shows more of the same wooden framing and some electrical equipment.</t>
  </si>
  <si>
    <t>An aerial view of a university campus at night. A large, white building with multiple levels and illuminated windows dominates the foreground. Adjacent to it is a smaller, brick building also lit up. In the background, several other buildings are visible, including one with a blue roof. Trees surround the campus, and streetlights illuminate the roads.</t>
  </si>
  <si>
    <t>www.lc.edu</t>
  </si>
  <si>
    <t>A person with braided hair and a backpack walks away from the camera on a stone pathway. Behind them is a pond with trees in the background. There are lampposts along the path and a building visible in the distance. The sky is blue.</t>
  </si>
  <si>
    <t>A young Black person with a large afro and glasses walks along a paved path in a park. They are wearing a gray hoodie under a black jacket, white ripped jeans, and a backpack. Behind them is foliage including trees with autumn leaves, bushes, and some geese. The sky is visible above the trees.</t>
  </si>
  <si>
    <t>A young woman with red hair sits on a stone step in front of a large metal sculpture. She is holding a silver Microsoft tablet and looking down at it. Behind her is a college campus with buildings, trees, and lampposts under a blue sky. There are bushes and greenery to the left of the steps.</t>
  </si>
  <si>
    <t>Two women are walking across a grassy area covered in fallen leaves towards a large building with a stone facade and arched colonnade. The building has a gray roof and several windows. A street lamp is visible on the left side of the frame.</t>
  </si>
  <si>
    <t>Four women in blue jackets are seated around a table with laptops and papers. One woman is typing on a laptop, while others are looking at documents. A window behind them shows a hallway with an exit sign.</t>
  </si>
  <si>
    <t>Two young women are walking side-by-side outdoors. One is wearing a gray backpack and green pants, while the other has a burgundy hoodie and a pink backpack. They are both smiling and appear to be walking on a paved path in front of a building with a stone facade and a green roof. Fall foliage, including red and yellow leaves, surrounds the trees along the path.</t>
  </si>
  <si>
    <t>A high-angle view of an ornate wooden ceiling with intricate geometric patterns and exposed beams. Several triangular sections are illuminated by small lights. Below the ceiling is a white wall with a large arched window containing stained glass, casting colored light onto the floor.</t>
  </si>
  <si>
    <t>A person's face is partially visible within a large stack of white papers and cardboard boxes. The background is dark, with more stacks of paper and boxes extending into the distance. The image appears to be captured from a slightly angled perspective, creating a distorted effect due to the reflections on the stacked materials.</t>
  </si>
  <si>
    <t>A young woman sits at a window, reading a book. She is wearing a white sweatshirt with a Coca-Cola logo. Sunlight streams through the window onto her face and the open pages of the book. Outside the window, there are trees and a blue sky. The room appears to be dimly lit.</t>
  </si>
  <si>
    <t>Two people in white lab coats and face shields are working on a mannequin head. One is holding instruments and appears to be performing a procedure, while the other is assisting. A whiteboard with handwritten notes is visible in the background, and a surgical light illuminates the scene.</t>
  </si>
  <si>
    <t>Two women in white lab coats and face masks are working at a table with surgical instruments. They are wearing clear plastic shields over their faces and gloves. Above them is a bright light fixture illuminating the scene, and an exit sign is visible in the background.</t>
  </si>
  <si>
    <t>Two students are in a classroom setting examining a model heart and anatomical diagrams on tablets and posters. One student is holding a plastic heart model while another student gestures towards a tablet displaying an image of a human heart. A laptop sits open on a table, along with various anatomy textbooks and reference materials. The room has a slightly cluttered appearance with lab equipment visible in the background.</t>
  </si>
  <si>
    <t>Two students are at a lab table examining anatomical models and a laptop displaying an image of a human heart. A tablet is also on the table with images of organs displayed on its screen. There’s a plastic skeleton model, a model of a human torso, and various other medical models scattered around the table. The background includes cabinets and appliances typical of a science lab.</t>
  </si>
  <si>
    <t>A person wearing gray gloves and a blue shirt is working on a metal plate with a curved pipe. The background is dark red.</t>
  </si>
  <si>
    <t>A person wearing a welding helmet is shown in front of a metal surface with bright blue sparks and smoke emanating from the weld. The helmet has a logo on it. Above the welder, there's a portion of a white ceiling with what appears to be lighting fixtures.</t>
  </si>
  <si>
    <t>A person wearing a plaid shirt sits at a desk with a computer monitor displaying a video feed. Various audio and video recording equipment are positioned around the room, including microphones and cameras mounted on arms. A mixing console is also visible on the desk. The room has dark walls with blue accents and lighting.</t>
  </si>
  <si>
    <t>A young man with curly brown hair wearing a yellow plaid shirt and a black skull-shaped headset is sitting at a desk with various audio equipment including microphones and speakers. A camera mounted on an arm is positioned above him, capturing his image. The background is dark with blue lighting.</t>
  </si>
  <si>
    <t>A red vintage car body hangs from a crane in an industrial garage setting. The car’s body is heavily rusted and damaged. Below it is a modern blue chassis with a large engine visible. Large silver alloy wheels are attached to the car's front axle. Overhead, there are fluorescent lights and a chain hoist system.</t>
  </si>
  <si>
    <t>A person with dark pants and a black shirt is holding a yellow wrench and turning it in a metal door. The background is a gray industrial space with vertical metal panels.</t>
  </si>
  <si>
    <t>A woman with dark hair and glasses wearing a cap and black shirt is working under a car. She’s holding a wrench towards a suspension component, which appears to be silver in color. Behind her are several raised vehicles on hydraulic lifts, along with some tools and posters visible in the background. The setting seems to be an automotive repair shop or educational facility.</t>
  </si>
  <si>
    <t>Two young adults are walking outdoors on a campus path. A man is wearing a white t-shirt with the words “GOD IS DOPE” in colorful lettering and carrying a backpack. A woman is beside him, wearing a denim jacket over a dark shirt and has long braids. Trees and buildings are visible in the background under a blue sky.</t>
  </si>
  <si>
    <t>A wide shot of a building entrance with two people in scrubs walking out. The entrance is large and framed by white columns. Behind them are other figures entering the building. Fallen leaves cover the ground outside the entrance.</t>
  </si>
  <si>
    <t>Four people are walking towards a building. They are all wearing blue scrubs and carrying backpacks. One person is smiling, another is looking down, and the last two are walking with more serious expressions. The building has "NURSING BUILDING" written on it above a doorway. There are some fallen leaves on the ground.</t>
  </si>
  <si>
    <t>A blue and white wall with a gorilla graphic featuring a basketball. The words "HOME" and "TRAILB" are displayed on the right side of the image in white lettering. A person is blurred in motion, holding a red basketball.</t>
  </si>
  <si>
    <t>A blurred close-up shot of a basketball being dribbled. The ball is orange and black, with a white outline around its shape. Behind the ball is a blue wall and part of a tiled surface. The image appears to be taken from a low angle, slightly out of focus.</t>
  </si>
  <si>
    <t>A body of water with fountains in the foreground, reflecting a large building with a dome-shaped roof under a blue sky. Trees and greenery line the banks of the water on both sides. A tall antenna tower is visible in the distance on the left side of the frame.</t>
  </si>
  <si>
    <t>www.lccc.edu</t>
  </si>
  <si>
    <t>A wide shot of a brick pathway leading through a campus with trees lining both sides. Several students are walking along the path. In the background is a building labeled "LCCN Technology Center." There's greenery and blue sky visible in the upper portion of the image.</t>
  </si>
  <si>
    <t>A young Black woman sits at a round table in a brightly lit room with dark wood furniture. She is wearing a white shirt and has her hair pulled back. A laptop is open on the table, and she is typing on it. There are several books stacked beside the laptop, including one titled "Epistemology." An open book lies to the left of the laptop. The background shows other tables and chairs in what appears to be a classroom or study area.</t>
  </si>
  <si>
    <t>A man sits in front of three large monitors displaying an airport runway scene. A second person is visible on the right side of the frame, looking at the screens. The setup appears to be a flight simulator or training device.</t>
  </si>
  <si>
    <t>A man wearing a dark shirt and glasses is operating a flight simulator console with multiple screens displaying an aerial view. He’s holding a control stick and looking at the screens intently. A man in a white shirt and tie is sitting beside him, observing the simulation. The room appears to be a training facility with large monitors on the walls behind the simulator.</t>
  </si>
  <si>
    <t>Two young women in lab glasses and gloves are working together at a laboratory bench. One is holding up a test tube with liquid, while the other observes. Behind them is a shelf filled with various scientific equipment and supplies. The background includes a sink, faucets, and electrical outlets.</t>
  </si>
  <si>
    <t>A young man with dark hair and a black t-shirt is watering plants in an indoor greenhouse setting. He’s holding a long-necked hose and spraying water onto several potted plants of various sizes and types, including succulents and vines. Behind him are numerous other plants hanging from shelves and walls, creating a lush, green environment. The background is slightly blurred, suggesting depth of field.</t>
  </si>
  <si>
    <t>A woman with blonde hair pulled back in a bun wearing safety glasses and a red shirt is hammering a nail into a wooden wall frame. The background consists of more wooden framing and construction materials.</t>
  </si>
  <si>
    <t>A medical training simulation taking place in a classroom setting. Several healthcare professionals – including a woman in a white coat and two women in maroon scrubs – are gathered around a patient simulator lying on a hospital bed. The simulator is wearing a gray shirt, and an IV line is visible. A monitor displays vital signs data. Various medical equipment, such as an oxygen tank and blood pressure cuff, are mounted on the wall behind them.</t>
  </si>
  <si>
    <t>A young man with dark hair and a smile is walking towards the camera. He's wearing a white t-shirt under a plaid shirt and carrying a black backpack. In the background, there’s a building with “LCCC” on it, and a blue sky with some trees.</t>
  </si>
  <si>
    <t>www.lcu.edu</t>
  </si>
  <si>
    <t>A sign for Lubbock Christian University is visible in the foreground, with the words "Lubbock Christian University" engraved on it. Behind the sign are trees and a building. The sky is bright with sunlight and appears to be golden hour.</t>
  </si>
  <si>
    <t>A wide-angle shot of a college campus at night. A brick pathway leads through a grassy area with several trees and benches. Students are walking along the path and sitting on benches. There are flags and lampposts lining the walkway, and in the background, there's a building and more greenery.</t>
  </si>
  <si>
    <t>Two young Black women are sitting side-by-side on a concrete bench outdoors. One is wearing a black and white striped sweater and dark jeans, while the other wears a black top and blue jeans. They appear to be engaged in conversation, holding a small device (possibly a phone) between them. Behind them is a brick building with large windows, suggesting an educational institution. Trees are visible on either side of the bench, casting shadows across the scene.</t>
  </si>
  <si>
    <t>Two men are sitting at a table facing each other. Behind them is a large wall-mounted map depicting Africa and coffee plants. One man has a green jacket and a straw in his mouth, while the other wears a denim jacket and holds a cup. The lighting is dim.</t>
  </si>
  <si>
    <t>A young Black man with dreadlocks and wearing a white shirt and red jacket stands in a library aisle filled with bookshelves. The shelves are packed with books. Above him is a wall adorned with portraits of men in formal attire. The background is dark, suggesting a dimly lit space.</t>
  </si>
  <si>
    <t>A young man with a beard and dark hair is speaking into a microphone. Behind him, a projector displays an image of Jesus in a religious icon, alongside text from a book. The background is dark.</t>
  </si>
  <si>
    <t>A female healthcare professional wearing a blue uniform and stethoscope is examining a patient's wrist. The patient is a young man in a light blue shirt. Behind them are framed pictures on the wall and a bulletin board with some notes.</t>
  </si>
  <si>
    <t>A young woman with blonde hair and glasses wearing a gray shirt and an orange necklace is presenting something in front of a whiteboard. A woman with light brown hair is listening attentively on her left. The whiteboard displays the words "Predictive Value" in large red letters, along with the text “Perceived Chance on Interest 31%.” In the background, there’s a blurry image of what appears to be a desk and some papers.</t>
  </si>
  <si>
    <t>A young Black woman wearing glasses and a white lab coat is peering into a microscope in a dimly lit laboratory setting. She has curly hair and wears earrings. Behind her are shelves with various items and framed pictures on the wall. The microscope is positioned on a table, and there's a small container of liquid nearby.</t>
  </si>
  <si>
    <t>A young man in a purple and white basketball uniform with the number "5" is dribbling a basketball on a court. The scoreboard reads “21”. There are spectators visible in the background, sitting on green bleachers.</t>
  </si>
  <si>
    <t>www.lenoircc.edu</t>
  </si>
  <si>
    <t>A young girl with blonde curls and a pink bow in her hair is standing in front of a pink easel chalkboard. She’s wearing a floral patterned dress and holding a green crayon. The chalkboard has colorful letters and shapes written on it, including the words “R J A R M S I” and some random symbols. Behind her is a wooden desk with drawers, a globe, and fairy lights hanging from the ceiling.</t>
  </si>
  <si>
    <t>A young girl with blonde hair and a pink bow sits at a table covered in colorful toys and snacks. She is wearing a blue dress and appears to be looking down at something on the table. Behind her, blurred images suggest a room with furniture and decorations, including text overlaying "Dreams Do."</t>
  </si>
  <si>
    <t>A young woman in glasses is presenting at a lecture. She’s pointing at a whiteboard filled with colorful text and diagrams related to instruction strategies, including words like “Scaffolding,” “Sorting,” “Games you,” “Instruction Strategies,” “Pair &amp; Share.” The college logo "Lenoir Community College" appears on the screen and bottom of the image.</t>
  </si>
  <si>
    <t>A woman stands in front of a whiteboard with notes about instructional strategies. Behind her are three students seated at desks. The whiteboard has words like "Sorting," "Small Groups," "Pair &amp; Share," and “Wait Time.” A chart tablet is visible to the left, displaying a graph. The room is green and lit by overhead lights. The school logo "Lenoir Community College" and website address "LENOIRCC.EDU" are displayed on the right side of the image.</t>
  </si>
  <si>
    <t>A group of people in surgical scrubs and masks are gathered around an operating table. One person is holding instruments while others observe. A woman stands behind them looking on. The background is dark and out of focus, with a logo visible at the bottom right corner.</t>
  </si>
  <si>
    <t>A young chef in a white uniform is preparing food at a stainless steel counter. He’s holding a knife and cutting red peppers and green herbs. Behind him are two other chefs wearing black hats, working in the background. The setting appears to be a professional kitchen with various appliances and shelves visible in the distance.</t>
  </si>
  <si>
    <t>A brightly lit industrial classroom with a large yellow robotic arm operating in the foreground. Two men are interacting with the robot, one pointing at it and another looking on. A table is covered with electronic components, tools, and some small orange blocks. Behind them, there's a wall with a sign that reads "FANUC" and other machinery. The room has a slightly cluttered but functional appearance.</t>
  </si>
  <si>
    <t>A young boy with dark hair and wearing a blue long-sleeved shirt stands in front of industrial machinery in a workshop setting. He is holding a red tool and smiling at the camera. Behind him, there are various machines, tools, and equipment visible, including a large metal machine and a workbench covered with items. The background is dimly lit and slightly blurred. Text "LENOIR COMMUNITY COLLEGE" appears on both sides of the image.</t>
  </si>
  <si>
    <t>A man wearing a welding mask and green gloves is welding a metal piece in an industrial setting. He's using a welding torch and sparks are flying. Behind him is a large machine with gauges, and there’s smoke rising from the weld. The background includes a wall, pipes, and other equipment.</t>
  </si>
  <si>
    <t>A young child wearing a graduation gown and cap stands in front of a pink bedroom with wooden furniture. The child is holding up the cap and smiling. In the background, there's a dresser with toys and a glimpse of other items. The image includes the text "LENOIR COMMUNITY COLLEGE" and "LENOIRC.EDU."</t>
  </si>
  <si>
    <t>www.life.edu</t>
  </si>
  <si>
    <t>A stone clock tower stands prominently in the center of the frame, flanked by trees with pink blossoms. The tower is multi-tiered and has a bronze statue at its base. A road runs along the bottom edge of the image, with a yellow sign visible on the side. Trees line both sides of the road, partially obscuring the background. The sky appears overcast.</t>
  </si>
  <si>
    <t>A wooden structure with a deck and several windows sits along the bank of a small lake. Trees line both sides of the water, creating a wooded backdrop. A fountain sprays water into the lake. The sky is overcast and gray. A tree trunk is visible on the right side of the frame.</t>
  </si>
  <si>
    <t>A dark background features a stage with several flags arranged horizontally across it. The flags are various colors including red, green, blue, and yellow, representing different countries. Above the flags is a banner displaying “LIFF University” in white letters against a light beige background. Several graduates wearing black gowns and hoods stand on the stage, partially obscured by the flags. A spotlight shines down on them.</t>
  </si>
  <si>
    <t>Value, International Projection</t>
  </si>
  <si>
    <t>Three graduates stand side-by-side outdoors. The central graduate wears a black graduation cap and gown with a gold sash and tassel. He is smiling at the camera. To his left is a woman wearing a dark top and necklace, also smiling. To his right is another woman in a light-colored shirt, looking directly at the camera with a smile. Behind them is a large stone statue and trees, suggesting an outdoor campus setting.</t>
  </si>
  <si>
    <t>A group of students are gathered around a patient lying on a tan medical examination table. One student, wearing a white shirt and black pants, is positioned at the head of the table, assisting with what appears to be spinal manipulation or positioning. Another student is kneeling beside the patient, likely providing support. Two other students stand behind the patient, observing. Above the patient are two large anatomical diagrams depicting skeletal structures, specifically the spine. The room has a neutral color scheme and includes several monitors displaying similar anatomical images.</t>
  </si>
  <si>
    <t>A large black television screen displays an anatomical illustration of the human spine. The image shows a detailed rendering of vertebrae stacked on top of each other, with ribs and sternum visible at the upper end. To the left of the screen is a woman in a white lab coat, partially obscured by shadow. In front of the screen is a person wearing a bright yellow safety vest and holding a small, gray anatomical model of a human head and neck. The background appears to be a classroom or laboratory setting with a beige wall visible on the left side of the frame.</t>
  </si>
  <si>
    <t>A man with short dark hair and a white coat is holding a tablet displaying an infrared thermal imaging scan of a human back. The scan shows varying shades of red and orange, indicating temperature differences on the person’s upper back. Behind the man, there's a wall with shelving containing medical supplies and a chair. A small sign is visible on the wall to the left of the shelf.</t>
  </si>
  <si>
    <t>The image depicts an indoor dining hall with numerous tables and chairs arranged in rows. People are seated at the tables, some eating, others studying or talking. The space is brightly lit by overhead lights and natural light coming through large windows on the right side of the frame. A stone wall section is visible behind a counter area. There’s a wooden slat ceiling structure above the seating area. Several bar stools line a counter along the left edge of the image, and a small table with menus sits in the foreground. The overall impression is one of a busy but comfortable student dining space.</t>
  </si>
  <si>
    <t>A dark stage with a black backdrop displays a large, stylized image of a nebula in shades of pink and purple. Above the nebula is a white banner that reads “LIFE University.” Seven people are seated at a table on the stage, facing the audience. A smaller screen to the left shows the LIFE University logo. In front of the stage sits a large crowd of students and adults, mostly facing the stage. The lighting appears focused on the stage area, with the rest of the scene in shadow.</t>
  </si>
  <si>
    <t>www.lifepacific.edu</t>
  </si>
  <si>
    <t>An aerial shot shows a large, modern building with a flat roof and several windows under a bright blue sky. A bell tower with a cross sits to the left of the building. The campus is surrounded by trees, hills, and mountains in the distance. There are parked cars visible near the building’s entrance. Palm trees line the walkways. A banner hangs from a flagpole in front of the building.</t>
  </si>
  <si>
    <t>00:00:00.77</t>
  </si>
  <si>
    <t>A white cylindrical object with “LPU” in blue letters is prominently featured in the foreground. Behind it is a palm tree against a bright blue sky. To the right of the cylinder is a portion of a tan building, appearing to be part of a campus structure. The image has a slightly blurred or out-of-focus quality.</t>
  </si>
  <si>
    <t>Two young women are walking through an entranceway into a brightly lit retail space. The left woman is wearing a white blazer over a gray shirt and jeans, with a “PU” logo visible on her shirt. She’s smiling and appears to be leading the way. Behind her is another woman in a similar gray shirt and jeans, also sporting the "PU" logo. The entranceway has displays of merchandise including apparel and posters featuring images of people in athletic uniforms. There are exit signs on either side of the doorway, and a blue wall with lettering reading “WAI” is visible behind the women. The lighting is dramatic, with the retail space brightly lit while the hallway leading to it is dark.</t>
  </si>
  <si>
    <t>A hallway with dark blue walls and gold accents. A large banner reads “Developing students into LEADERS in the GLOBAL, the WORKPLACE.” To the left is a collage of photos featuring diverse students. A man wearing a gray shirt and beard walks to the right, followed by a woman in a white t-shirt with "LPU" printed on it, who is waving her hand. Several stacks of white shirts are arranged on a table near the doorway.</t>
  </si>
  <si>
    <t>A group of young men in yellow shirts and shorts are standing near a large glass window. One man is raising his hand as if waving. Several other students are seated on benches in the background, wearing white t-shirts with “LPU” printed on them. A woman is partially visible to the left of the frame, leaning forward. The room has dark flooring and blue lighting. There’s a large poster or display visible behind the window featuring images related to Life Pacific University.</t>
  </si>
  <si>
    <t>00:00:01.39</t>
  </si>
  <si>
    <t>A group of young people are gathered in a room with large glass windows. Several students are standing and gesturing, while others are seated on chairs. Most of the individuals are wearing yellow t-shirts with “LIFE PACIFIC” printed on them. A student in the foreground is holding what appears to be a camera or recording device. The walls are dark gray, and there’s a map mural visible behind some of the students. There's a blue light fixture above the windows.</t>
  </si>
  <si>
    <t>A young man with dark hair and wearing a light blue t-shirt is walking towards the camera, holding a folder in his left hand. He has a bracelet on his right wrist. A woman with long black hair and glasses is standing beside him, wearing a denim jacket over a dark top. Behind them is a brick wall with balloons, trees, and green grass. The background is slightly blurred.</t>
  </si>
  <si>
    <t>The image depicts an outdoor event at a university campus. A large white tent is set up with several tables underneath it. People are gathered around the tables and along the grassy area in front of the tent. Some individuals are talking to people behind the tables, while others stand nearby. There's a man wearing a golf visor and shorts holding a cup. Several attendees wear casual clothing, including dresses, shorts, and t-shirts. Palm trees are visible in the background, suggesting a warm climate. A banner with "Pacific" is displayed on one of the tables.</t>
  </si>
  <si>
    <t>A young man in a white t-shirt with a graphic design on it is shaking hands with a woman wearing a white blazer and off-the-shoulder sleeves. He’s holding a blue tray with what appears to be an award or certificate. Behind them are two other women, one in a light pink top and the other in a white dress with a black belt. There are several balloons tied to a small table in the background, and a blurred view of a street and cars can be seen beyond the group.</t>
  </si>
  <si>
    <t>Two young women are standing near a brick building with a large stone in front of it. Tall lampposts decorated with blue and white lights and orange balloons flank the walkway. A sign displaying “LPU” is mounted on a black stand, along with smaller signs indicating directions to various buildings. Trees line the sidewalk, and sunlight filters through the leaves.</t>
  </si>
  <si>
    <t>Two young women are seated in chairs facing each other. The woman on the left is wearing a Life Pacific University t-shirt and has her arm in a cast. She’s looking at the woman on the right, who is smiling and wearing a red and white patterned dress with a lanyard around her neck. Behind them, partially obscured by shadows, are two additional people sitting in chairs – one woman with dark hair and a light gray top, and another person whose face is not visible. A potted plant sits between the two women. The background appears to be an interior space with exposed brick walls and wooden furniture.</t>
  </si>
  <si>
    <t>00:00:00.52</t>
  </si>
  <si>
    <t>A young woman with long dark hair and wearing a white shirt and blue jeans is shaking hands with another person whose face is partially obscured by shadow and glasses. The other person’s arm is extended towards her, and their hand is visible as they shake hers. Behind them is a black door with a glass panel and a bright light shining through it. A white wall and a small table are visible in the background on the left side of the frame. The overall lighting appears to be dim, with the focus primarily on the handshake between the two individuals.</t>
  </si>
  <si>
    <t>Two young men are shown in profile, partially obscured by darkness. The man on the right is wearing a black fedora and glasses, with a white shirt and dark jacket. He has a slight smile. The man on the left is wearing glasses and a blue blazer over a white shirt. Both appear to be sitting or leaning against something, possibly a desk or wall. A blurred portion of a screen is visible at the bottom of the image.</t>
  </si>
  <si>
    <t>A young man with dark hair and glasses is smiling broadly while gesturing with his hands in front of him. He’s wearing a blue jacket with a white logo on it. Several other people are partially visible behind him, including a woman with her back to the camera, a man with a beard, and another person facing away. The background appears to be a large room with dark walls and a light-colored wall in the distance. A portion of a blue shirt is visible in the lower left corner.</t>
  </si>
  <si>
    <t>00:00:00.38</t>
  </si>
  <si>
    <t>A group of people are gathered around a table displaying an anatomical skeleton model. A woman in a red University of Arizona shirt is speaking and gesturing with a document. Another woman wearing a red hat and patterned pants stands beside her, holding a white purse. Several other individuals are visible in the background, including one man in a yellow shirt with a lanyard and another young man in a white coat. There's a banner or sign partially visible behind the skeleton, reading "Human Body." A few people are standing near a small display table to the left of the group. The setting appears to be an outdoor event on a campus lawn.</t>
  </si>
  <si>
    <t>00:00:00.26</t>
  </si>
  <si>
    <t>A group of four women are standing outdoors in front of a table with brochures and flowers. One woman is engaged in conversation with another woman who is leaning forward slightly, hands raised. The other three women are smiling and looking towards the first woman. They are wearing various casual clothing including a blue sundress, a red top, and a black t-shirt. A few blurred people can be seen in the background.</t>
  </si>
  <si>
    <t>Three young adults are clustered together outdoors. One person, wearing a white t-shirt and a yellow jacket, is on the left. Another, in an orange shirt with “LPU” printed on it, is smiling and appears to be speaking to the other two. The third individual, also wearing an orange shirt and a lanyard, has their back facing the camera. Behind them is a building with signage that reads "Chapel Library" and "Student Services." A tree trunk is visible in the upper left corner of the frame.</t>
  </si>
  <si>
    <t>A young Asian man with dark hair and a smile is making a peace sign with his left hand. He’s wearing a blue LPU sweatshirt. Next to him is an older white man with red hair, sunglasses, and a gray t-shirt that says “LPU BASKETBALL” in gold lettering. A small golden medallion is visible on the front of his shirt. Behind them is a blurred background of what appears to be a basketball court or gymnasium.</t>
  </si>
  <si>
    <t>00:00:00.90</t>
  </si>
  <si>
    <t>A large white tent dominates the frame, casting a shadow over a red and gray tiled floor. A young man in a white t-shirt and jeans is walking towards the camera from the right side of the image. Behind him are several people wearing white shirts, some standing near a stage with equipment visible. Balloons in orange, blue, and yellow are attached to the tent’s frame. An American flag is partially visible in the background, along with palm trees and greenery suggesting an outdoor setting. A banner reading “Welcome Homecoming” hangs from the tent's edge. Several black speakers are positioned on the ground near the stage.</t>
  </si>
  <si>
    <t>An aerial shot shows a gray sedan parked in a parking space. A man is standing near a blue and white flag pole on the left side of the frame. Another person is sitting on a yellow blanket with a backpack next to the car. The parking lot appears to be asphalt, with visible cracks and painted lines. There’s a black metal railing running across the top portion of the image.</t>
  </si>
  <si>
    <t>A wide shot of a paved road lined with trees and buildings. A red car is in the foreground, followed by a dark blue car. Several people are gathered near a concrete wall on the right side of the road, appearing to be participating in an event. In the background, there's a multi-story apartment building with balconies and palm trees. The sky is light blue with some clouds. A small sign is visible on the left side of the frame.</t>
  </si>
  <si>
    <t>A group of young men are standing around a dark-colored SUV. Several of them are wearing white shirts with “LPU” printed on them. One man in the center is speaking to someone inside the vehicle, leaning towards the window. A few other men stand behind him, looking at the car. Behind the SUV is a building with a flat roof and some trees. The sky appears bright and sunny.</t>
  </si>
  <si>
    <t>A group of five young adults are gathered around a dark gray SUV with its trunk open and a large, black speaker mounted on it. The individuals are wearing casual clothing: a white t-shirt with a black strap across the chest, jeans, a green tank top, and a t-shirt with a graphic design. A brick wall and some greenery are visible in the background. The lighting suggests an outdoor setting, possibly late afternoon or early evening.</t>
  </si>
  <si>
    <t>A woman in a white t-shirt and shorts is handing something to another woman wearing a black LP logo shirt. Both women are standing near a dark gray SUV with its trunk open. Behind the SUV, there's a red Ford pickup truck and some greenery including trees and bushes. A person in a light blue jacket is partially visible on the left side of the frame. The lighting suggests it’s daytime.</t>
  </si>
  <si>
    <t>A group of young adults are gathered outside near a white SUV and a smaller car. Several large cardboard boxes are being carried by two women, one wearing a yellow shirt and another in a black top and jeans. A man is standing to the left with his back turned. In the background, there’s a brick wall covered in greenery, a satellite dish, and a blue flag on a pole. A small table with items like water bottles and what appears to be a clipboard are visible near the entrance.</t>
  </si>
  <si>
    <t>A woman with dark hair wearing a black hat and a white shirt is partially visible in the foreground, holding a black purse. She appears to be looking off-camera. Behind her is a man in a dark blue uniform standing near a wooden bench. In the background, there’s a grassy area, a building with windows, a red Coca-Cola vending machine, and another person walking down a sidewalk. A large, black screen with text is visible on the left side of the frame.</t>
  </si>
  <si>
    <t>A young man with dark hair and wearing a bright yellow t-shirt is walking towards the camera from the right side of the frame. He’s facing away from the viewer and appears to be in motion, his arms slightly outstretched. Behind him, several other people are standing in a dimly lit hallway or corridor. They are also wearing similar yellow shirts and appear to be looking at the man as he approaches. The background is dark, with hints of what looks like shelves or storage units along the walls. A light source is coming from the doorway, illuminating the figures and creating strong shadows.</t>
  </si>
  <si>
    <t>A group of young women are carrying a large, brightly colored inflatable flamingo towards the camera. They are wearing matching LPU (presumably Loyola University Chicago) t-shirts and shorts. One woman is smiling broadly while holding a black purse. Another woman is laughing and appears to be gesturing with her hand. A younger girl, possibly a child, stands behind them, looking toward the right side of the frame. The background shows a dark hallway with a closed, gray door on the left and a light fixture above it.</t>
  </si>
  <si>
    <t>A group of five young adults are standing outdoors holding signs with messages welcoming prospective students. They are wearing white shirts and shorts. One sign reads "LIFE PACIFIC UNIVERSITY - WAITING FOR YOU!" Another says “WELCOME WARRIORS”. A third sign states “STAND HERE!”. The background shows a street scene with trees, a parked SUV, and a tent labeled “Life Pacific University.”</t>
  </si>
  <si>
    <t>A black sedan is parked in a parking lot with several people surrounding it. The people are mostly wearing white t-shirts and appear to be standing around the car, possibly taking photos or participating in an event. There’s a blue banner stretched out behind the car. A sidewalk runs along the edge of the parking lot, and some individuals are standing on the sidewalk near the building. Shadows from the people and the car stretch across the pavement.</t>
  </si>
  <si>
    <t>An aerial shot of a college campus featuring several buildings connected by walkways and landscaping. A large, multi-story building with a prominent glass entrance is centrally located. Several smaller buildings are visible on either side. There’s a paved area with seating under umbrellas and trees scattered throughout the grounds. Palm trees and other greenery fill the landscape. A road with cars can be seen in the background, and a blue sky is partially obscured by what appears to be a dark overlay or shadow effect across the top of the image.</t>
  </si>
  <si>
    <t>Two young men in white t-shirts and shorts are standing near an entranceway. They are raising their arms and touching fingertips in a playful gesture. Behind them is a large arch decorated with orange, white, and yellow balloons. In the background, there’s a room filled with people seated at tables, suggesting a reception or event. A sign reading “Our Lady Church” is visible on a wall to the right of the entrance. The lighting appears to be somewhat dim, casting shadows in the foreground.</t>
  </si>
  <si>
    <t>A large, white and blue circular banner hangs from the ceiling displaying “LPU” in gold lettering. Below it is a tall column densely packed with white and yellow balloons. A group of people are gathered beneath the balloon column, facing towards the back wall which features a series of framed photos or banners. Several individuals are visible, wearing casual clothing and some appear to be holding small gifts or cards. The room has a dark ceiling with exposed pipes and hanging light fixtures.</t>
  </si>
  <si>
    <t>A young woman in a black top and shorts is holding up a large foam hand with "16" on it and shouting excitedly. She’s standing next to an older man and a woman who are both smiling and looking at her. Confetti is falling from above, and there are tables set up with white tablecloths and chairs scattered around the room. Behind them is a wall displaying a scoreboard with “LIFE” written across the top, along with “16 GRADUATORS”. An American flag hangs on the right side of the background.</t>
  </si>
  <si>
    <t>A large white tent dominates the frame, with a dark shadow beneath it. Above the tent’s peak are oversized, gold-colored balloons spelling out “WELCOME HOME” in capital letters. The sky is bright blue and clear behind the tent. A small portion of a building is visible on the right edge of the image.</t>
  </si>
  <si>
    <t>A woman with blonde hair and freckles is captured mid-shout, holding up a Canon camera with a large lens. Her arm is raised high in celebration, and confetti appears to be falling around her. Behind her, partially visible through a doorway, is a blue wall with an American flag draped across it. A second person, blurred and partially obscured by the woman’s arm, is also present. The background includes what looks like sports equipment or banners hanging on the wall.</t>
  </si>
  <si>
    <t>A young man with dark hair and glasses is smiling broadly while holding up a blue and gold Life Pacific University pennant. He’s wearing a black sweatshirt. Behind him, another young woman is partially visible, also holding a similar Life Pacific University pennant and looking towards the man with a joyful expression. The background shows a gymnasium-like space with dark gray walls, a large sign that reads “LIFE PACIFIC” in gold lettering, and basketball hoops. A black table runs across the bottom of the frame.</t>
  </si>
  <si>
    <t>Two young adults are embracing in a photograph. One has bright red hair styled in pigtails and is wearing glasses and a black and white polka dot shirt. She’s making a peace sign with her fingers. The other person has blue hair and is wearing a gray t-shirt that reads “SCHWI.” They are both smiling and appear to be close friends. Behind them is a wall featuring a basketball hoop, a large American flag, and some white panels.</t>
  </si>
  <si>
    <t>A man in a dark suit and tie is playfully splashing a woman with water from a large pitcher. Several other people are visible in the background, smiling and laughing. Balloons in shades of orange and yellow are scattered across the floor. A banner or wall with blue and gray geometric shapes is behind the group. Confetti is falling from above.</t>
  </si>
  <si>
    <t>A man with dark hair and wearing a black shirt is playing an acoustic guitar while standing sideways in front of a large screen. The screen displays an abstract image composed of swirling shades of pink, purple, and blue. To the left of the man are draped gray curtains. A small light source is visible on the right side of the frame, casting a faint glow.</t>
  </si>
  <si>
    <t>A young woman with long brown hair stands center frame, holding a microphone in her right hand and gesturing upwards with her left arm. She is wearing a light-colored sweatshirt with what appears to be lettering on it. Behind her is a dark stage backdrop with blue curtains illuminated by spotlights. To the left of the singer are blurred figures, possibly other performers or audience members. The overall lighting creates a dramatic effect with strong contrasts between the bright spotlight and the surrounding darkness.</t>
  </si>
  <si>
    <t>A large crowd of people are gathered in low-light conditions, likely an indoor venue. Several individuals are raising their hands and arms upwards in a gesture of excitement or celebration. One woman in a pink shirt is prominently featured with her arms raised high above her head, smiling broadly. Other people in the background have their hands raised as well, some clapping, and others appear to be seated and engaged. The lighting is dim, creating shadows and highlighting the faces of those actively participating.</t>
  </si>
  <si>
    <t>A large group of people are gathered together in low light, likely indoors. Many individuals have their hands raised and arms extended upwards, as if singing or clapping with enthusiasm. A woman in a red shirt is prominently featured, raising her hands high above her head. Other attendees include a woman wearing a yellow dress, a man with dark hair, and another woman with blonde hair holding her hands up towards the sky. The overall impression is one of excitement and engagement within the group.</t>
  </si>
  <si>
    <t>A group of people are gathered closely together, appearing to be embracing. A woman with long brown hair pulled back in a ponytail is centered, her arms wrapped around another person’s shoulders. Behind them, several other individuals are also hugging and supporting each other. The people visible include a man wearing a red shirt, a man in a white shirt with a graphic design, and a woman in a yellow top. A blue curtain hangs behind the group, illuminated by stage lights. There is a blurred figure of another person to the right of the main group.</t>
  </si>
  <si>
    <t>A large group of people are gathered in a dimly lit room, many with their hands raised upwards as if in worship or celebration. A man in a dark jacket and sunglasses is prominently featured in the center, raising his arms high. Several other individuals are visible behind him, some wearing hats and casual clothing, with varying degrees of arm elevation. In the foreground, a man in a blue suit is partially visible, looking towards the group. Through a large window in the background, there’s a glimpse of daylight and what appears to be trees or foliage.</t>
  </si>
  <si>
    <t>A wide shot of a sunny campus walkway with several students jogging and walking in groups. Palm trees line the pathway on both sides, alongside buildings painted in light beige tones. A grassy area is visible at the bottom of the frame, leading towards a concrete sidewalk. The lighting suggests it’s daytime, casting shadows across the grass.</t>
  </si>
  <si>
    <t>A group of five young men are walking down a set of outdoor concrete stairs. The staircase is tan and has gray metal railings on both sides. One man in blue shorts and a blue shirt with a graphic on it is leading the group, wearing a black baseball cap and white socks. Another man in a white t-shirt and khaki shorts carries a large, colorful book. A third man in a light grey t-shirt and dark jeans has his hand raised to his mouth. The fourth man wears a gray beanie and a white t-shirt. The fifth man is wearing a yellow t-shirt and appears to be holding something behind his back. Above the stairs is a bright blue sky with some clouds, and in the background are palm trees and what looks like a building facade.</t>
  </si>
  <si>
    <t>A wide shot of a hallway in a college building. A group of students are walking towards the camera, some carrying brochures. The walls are painted a dark gray and feature a bulletin board with posters and a "Welcome" sign. There is a light fixture along the ceiling and a small electrical box on the wall. Several students are visible, wearing casual clothing in various colors including blue, yellow, and black. One student is holding a brochure and smiling at the camera.</t>
  </si>
  <si>
    <t>Two young men are walking towards the camera in a library setting. One is wearing a black t-shirt with a graphic on it, a green baseball cap, and dark pants. He has his arm raised, pointing upwards. The other man wears a gray sweatshirt, jeans, and carries a water bottle. Behind them is a curved reception desk with a computer monitor and stacks of books and papers. A bookshelf filled with numerous books stretches across the background. There's a beige armchair to the left of the desk, and a small potted plant on the counter. The lighting appears to be artificial and somewhat dim.</t>
  </si>
  <si>
    <t>Three people are gathered around a large pile of black trash bags filled with debris. One woman is kneeling and appears to be sorting through the bags. A man stands behind her, partially obscured by a bucket. Another woman is standing further back, leaning against a wall. Behind them is a brick wall, some metal equipment, and what looks like an air conditioning unit. The ground is dirt and gravel.</t>
  </si>
  <si>
    <t>Three people are kneeling on a grassy area next to a yellow pillar. One person is wearing a blue shirt and appears to be digging with a shovel in a small hole. Another person, also wearing a blue shirt, is kneeling beside them, holding a white plastic bag. A third person, wearing a gray shirt, is leaning over the first person, possibly assisting or observing. In the background, there's a paved area, a chain-link fence, several cars parked along the street, and what appears to be a building in the distance.</t>
  </si>
  <si>
    <t>A group of students are walking along a sidewalk in front of a building with a red roof and white walls. The sidewalk is bordered by green grass and trees. Several other students can be seen further away, some sitting on benches under trees. A large tree trunk is visible on the left side of the frame. The sky appears to be bright and sunny.</t>
  </si>
  <si>
    <t>A young man wearing a blue t-shirt and dark shorts is sweeping dirt with a long-handled broom. He’s wearing white gloves. Behind him are three other men in similar attire, standing near a gray pickup truck with its tailgate open, revealing a large white tarp or sheet. The background shows a grassy field with trees and some athletic fields visible in the distance under a bright sky. A small concrete planter box is partially visible on the left side of the frame.</t>
  </si>
  <si>
    <t>00:00:00.89</t>
  </si>
  <si>
    <t>A young man with dark hair and wearing a blue sweatshirt and a Los Angeles Dodgers baseball cap is holding a large cardboard box. He’s looking directly at the camera with a slight smirk. The box is partially open, revealing white packing material inside. Behind him are several more boxes stacked against a backdrop of trees and what appears to be a stage or outdoor event setup. A bright blue sky is visible in the upper portion of the image.</t>
  </si>
  <si>
    <t>A young woman with long, wavy brown hair and dark skin is holding up a pink iPhone, taking a selfie. She’s wearing a black t-shirt and has her arm extended upwards as she captures the image. Behind her are several other students in a brightly lit classroom setting. They are wearing LPU (likely Long Beach University) branded shirts and shorts or skirts. A bookshelf is visible on the right side of the frame, and there’s a window with a view of an outdoor area to the right. Several people are standing near a wooden desk on the left side of the image.</t>
  </si>
  <si>
    <t>A group of young adults in dark blue shirts with “LPU” printed on them are gathered outdoors under a white canopy. One woman is holding up a smartphone and taking a picture of a large bag filled with trash. Several other people in the group are raising their arms, some gesturing excitedly, while others hold plastic bags and what appears to be cleaning tools. The background shows trees and grass, suggesting an outdoor setting.</t>
  </si>
  <si>
    <t>A young man in a dark blue baseball cap and shirt with “PU” on it is holding a shovel and appears to be digging in dry dirt. He has white gloves on his hands. Behind him are two other men, also wearing similar dark blue shirts, standing and observing. In the background is a grassy field, a line of trees, and a bright sky.</t>
  </si>
  <si>
    <t>A man wearing glasses, a tan baseball cap, and a dark blue t-shirt with “LPU” in large letters and “BUILD LEGACY” underneath is standing outdoors. He has white gloves on his hands and is holding a wooden crate. Behind him is a brick building with a black door. To the left of the man are several stacked red boxes. Green foliage fills the upper left corner of the image.</t>
  </si>
  <si>
    <t>A wide shot of a beach at dusk. A large group of people are gathered in the center of the frame, spread out across the sand with several blue canopies set up. There are numerous umbrellas and blankets scattered around them. Several individuals are sitting on chairs or lying on towels. In the background, there is a line of people walking along the shoreline towards a lifeguard tower. The ocean stretches out to the horizon, with a faint ship visible in the distance. The sky is a gradient of dark blue and pink hues indicating twilight. Trash cans are visible near the edges of the crowd.</t>
  </si>
  <si>
    <t>Silhouetted figures of three people are running across a wet beach towards the ocean at sunset. The sky is a gradient of pink and orange hues. Waves crash around the runners’ feet, creating splashes. A figure is partially submerged in the water to the left of the main group. The overall tone is dark with the bright colors of the sunset providing contrast.</t>
  </si>
  <si>
    <t>00:00:01.14</t>
  </si>
  <si>
    <t>The image depicts a wide shot of an ocean at sunset. The sky is transitioning from dark blue near the horizon to lighter shades of orange and pink above the sun. A bright, golden sun is partially obscured by clouds or waves. Several small figures are visible in the water, appearing as silhouettes swimming towards the setting sun. Waves are rolling across the surface of the water, creating a textured appearance. The foreground is dominated by dark, choppy water reflecting the light from the sky and sun. In the far distance, faint outlines of what appear to be distant landmasses or buildings can be seen along the shoreline.</t>
  </si>
  <si>
    <t>00:00:01.02</t>
  </si>
  <si>
    <t>A group of four young adults are silhouetted against a dusky sky. One person is holding up a smartphone, presumably taking a photograph. The others are clustered closely together, with one leaning into the photographer and another partially obscured behind them. They appear to be standing on a sandy or dirt surface, with a distant cityscape visible in the background under the fading light.</t>
  </si>
  <si>
    <t>A young man in blue and gray swim trunks is running on a sandy beach towards the ocean. He’s holding a football in his hands and appears to be in motion. Behind him are crashing waves, and the sky is a blend of pink, orange, and purple hues suggesting either sunrise or sunset. The sand is wet with water near the shoreline.</t>
  </si>
  <si>
    <t>A group of young adults are gathered on a sandy beach at sunset. A blue canopy tent with “Life Pacific” printed on it is positioned in the center of the frame. Several people are sitting on blankets and folding chairs, some appear to be listening to someone speaking from behind a small table holding water bottles and a bottle of what looks like tequila. Two women stand prominently near the front, one gesturing while the other appears to be singing or performing. Other individuals are standing and seated around them, with varying levels of engagement. The sky is a gradient of orange, pink, and blue hues due to the setting sun.</t>
  </si>
  <si>
    <t>A man and woman are embracing in profile, facing away from the camera, with their backs to the viewer. The sun is directly behind them, creating a bright glare and lens flares. They are standing on a sandy beach under a striped canopy tent. Several other people are visible in the background, sitting at picnic tables and walking along the shoreline. A red blanket is spread out on the sand near them.</t>
  </si>
  <si>
    <t>A wide shot of a beach at sunset. A large blue canopy is positioned in the background. Several people are scattered across the sand, sitting on blankets and chairs, some with coolers and musical equipment. In the foreground, a person is reaching out to touch a dark-colored bucket. The sky is a gradient of orange, pink, and yellow. There are several black trash cans visible near the group.</t>
  </si>
  <si>
    <t>A wide-angle shot of a beach at sunset. The sand is a mix of tan and dark gray. A group of people are standing on the right side of the frame, some holding surfboards. Waves are gently breaking along the shoreline. Several other figures can be seen wading in the water to the left of the group. The sky is a gradient of orange and purple hues reflecting off the water. There’s a dark circular shape visible in the sand near the center of the image.</t>
  </si>
  <si>
    <t>A group of people are gathered around a campfire in a dark setting. A young man is playing an acoustic guitar while another woman sings into a microphone. Several other individuals are standing and raising their hands, appearing to be part of a musical performance or worship service. The background features the words "LIFE PACIFIC" displayed on a large sign above the scene. Many people are visible in the crowd surrounding the performers, suggesting a sizable audience. The lighting is primarily from the campfire, casting a warm glow on those closest and leaving much of the scene in shadow.</t>
  </si>
  <si>
    <t>A group of young adults are gathered around a large bonfire at night. The fire is brightly illuminated, casting a warm glow on their faces and clothing. Several people are sitting close to the flames, while others stand back, some holding phones or flashlights. A person playing an acoustic guitar is visible in the background. There's a mix of casual attire – t-shirts, shorts, and dresses – among the group. The overall scene appears lively and social, with many faces illuminated by the firelight.</t>
  </si>
  <si>
    <t>A large group of people are gathered outdoors at night. The scene is dark with city lights visible in the background, including a tall Ferris wheel. Several individuals are facing forward, seemingly watching something. A man in a blue hoodie is prominently featured, engaged in what appears to be a conversation with a woman wearing a green jacket and sunglasses. Other people are partially obscured by those in front, some wearing hats or jackets. There's a sense of excitement or anticipation among the crowd.</t>
  </si>
  <si>
    <t>A silhouetted woman with her arm raised in an enthusiastic gesture is the focal point of the image. She appears to be part of a large crowd gathered outdoors at night. The background consists of many other dark, indistinct figures, suggesting a concert or event. Above, a bright moon is visible through the sky. A lamppost is partially visible on the right side of the frame.</t>
  </si>
  <si>
    <t>A large crowd of silhouetted people stands on a grassy field under a darkening blue sky. Several orange and brown tents are visible in the foreground. In the background, buildings are faintly illuminated with lights, suggesting a campus setting. A hazy plume of smoke or light is rising from the center of the field, likely from a stage or event. Cars are parked along the edge of the field.</t>
  </si>
  <si>
    <t>www.limcollege.edu</t>
  </si>
  <si>
    <t>A wide-angle shot of a bright blue sky with the New York City skyline in the background. The Brooklyn Bridge is prominently featured on the left side of the frame, partially submerged in water. Numerous skyscrapers dominate the center and right portions of the image, including the One World Trade Center. A highway runs along the bottom edge of the photo, with cars visible on it. Several buildings are clustered near the riverbank on the right side of the image.</t>
  </si>
  <si>
    <t>Two young women are standing close together outdoors in an urban setting. One woman has dark hair and is wearing a red leather jacket and carrying a black bag. The other woman has braided hair and is wearing a gray plaid blazer over a white top, with glasses and hoop earrings. Behind them, blurred figures of other people walk by. A sign indicating parking spaces is visible in the background, displaying the number "107502" and the letter “P”. There’s a hint of sunlight filtering through an arched structure above them.</t>
  </si>
  <si>
    <t>A person with long blonde hair wearing a white baseball cap and a black jacket is standing with their back to the viewer. They are looking at a large video screen displaying the words "THE BUSINESS OF FASHION" in a stylized font, along with other text and imagery on the screen. The screen is framed by dark gray panels and an orange border. The background is predominantly purple, suggesting lighting effects or a projected image.</t>
  </si>
  <si>
    <t>A group of five young women are seated in a lounge area. They are sitting on a brown sofa and a leather armchair. A small white round table with a dark wooden base is between them. One woman wears a black shirt, another a gray sweater, one a blue jacket, and the last two wear brown jackets. All appear to be engaged in conversation, smiling and gesturing. Behind them is a blurred view of a hallway with red accents, a bulletin board, and some balloons. A wall-mounted electrical outlet is visible on the right side of the frame.</t>
  </si>
  <si>
    <t>A woman in an orange blazer and dark hair is speaking with another woman wearing a black dress and long gloves. Several other women are visible in the background, some wearing green dresses and red hair. A man in a black shirt and pants stands to the right. There’s a sheet of paper being held up by the woman in the orange blazer. The setting appears to be a stage or backstage area with dark walls and a doorway with a New York City sign visible.</t>
  </si>
  <si>
    <t>A young woman with long, wavy brown hair stands in profile on a dark stage. She is wearing a white and patterned suit jacket over a matching pantsuit. Her hand is raised near her face. Behind her are several other models dressed in similar outfits, walking across the stage into the darkness. Red lighting illuminates the scene from the left side, casting shadows and highlighting the figures. A blurred crowd of people can be seen in the background.</t>
  </si>
  <si>
    <t>A woman with brown hair pulled back in a ponytail is looking through the viewfinder of a camera, pointing at a young woman wearing elaborate pink and black futuristic-style makeup, including large sunglasses and neon accessories. The second woman has her hand raised in a gesture, possibly posing. Behind them is a dark backdrop illuminated by blue and purple laser lights, with a white sheet draped on a stand to the left. A camera tripod is visible on the right side of the frame.</t>
  </si>
  <si>
    <t>A person with dark hair and wearing a black jacket is looking down at a camera, holding a handheld device. In the background, a woman in a pink and black futuristic outfit with glowing accents and reflective sunglasses is gesturing with her right hand towards the camera. The scene is brightly lit with blue and purple stage lights, creating a dramatic and somewhat surreal atmosphere. A tent-like structure is visible in the upper left corner of the frame.</t>
  </si>
  <si>
    <t>A man wearing glasses and a dark jacket stands in front of a large, dark-colored interactive display screen. He is pointing at the screen with his right hand. The screen shows multiple images: a close-up of a person’s face, a blurred image of a cityscape, and text that appears to be part of a document or article. The background behind the man and the screen is dark and indistinct. A faint green glow emanates from the display.</t>
  </si>
  <si>
    <t>A woman with dark hair and wearing a black blazer over an orange top stands in front of a white screen displaying text. She is gesturing with her hands while speaking. Several blurred figures of students are visible in the background, some looking at a laptop on a table to their left. A small poster is partially visible on the wall behind her.</t>
  </si>
  <si>
    <t>A young woman with red hair in a braid and fair skin is looking slightly off-camera to her left. She has blue eyes and is wearing a black hoodie. Her hand rests on her chin, fingers lightly touching her cheek. A white headphone cord dangles from her ear. Behind her, partially obscured by shadow, is another person of color with their back facing the camera. In the foreground, there’s a blurred view of a laptop screen. The background is a warm, muted brown tone.</t>
  </si>
  <si>
    <t>00:00:02.49</t>
  </si>
  <si>
    <t>A man in a dark blue suit and a red sweater is seated at a desk. He has dark hair that obscures his face. His hands are visible, holding and manipulating a folded piece of paper with pinkish-white pages. A wristwatch is on his left wrist. The background is blurred and appears to be an office setting with other desks and chairs out of focus.</t>
  </si>
  <si>
    <t>A young woman with red curly hair wearing a black graduation gown and mortarboard hat is smiling brightly at the camera. She has a blue and white sash draped across her chest and shoulders. Her hand is raised in a waving gesture, holding up a laptop displaying a golden seal or emblem. Behind her are many other graduates also wearing caps and gowns, seated in rows on bleachers against a dark background.</t>
  </si>
  <si>
    <t>www.lindenwood.edu</t>
  </si>
  <si>
    <t>A top-down view of an American football field with the word “LINDENWOOD” prominently displayed in large white letters across the center of the end zone. The field is green with white yard markers at the sidelines and end zones. A black border surrounds the entire field. Several figures, appearing to be people in athletic attire, are visible on the field, primarily near the center.</t>
  </si>
  <si>
    <t>A young Black woman with long braids and large hoop earrings is playing a saxophone in a dimly lit setting. She’s wearing a dark-colored dress and appears to be focused on her music. To her right, partially visible, are other musicians, including a man with his arm raised near the instrument in front of him. The background is mostly black with hints of purple lighting.</t>
  </si>
  <si>
    <t>The image displays two separate scenes from a video. On the left is a young Black woman with dark hair and earrings, wearing a black top, playing a saxophone on stage in front of a purple backdrop. To her right is a young Black man with curly hair, also wearing a black shirt, raising his hand enthusiastically while looking towards the audience. Text overlayed across both scenes reads “DAYS &amp; FOREVER” followed by “S. Jean Knowles.” The background for the second scene appears to be an indoor concert venue with blurred figures in the audience.</t>
  </si>
  <si>
    <t>The image is divided into three panels. The first panel features a young Black woman playing a saxophone, her back to the camera, wearing a black jacket and earrings. A man in a dark suit is partially visible behind her on the left side of the frame. The second panel shows a young Black man raising his hand in what appears to be an enthusiastic gesture, surrounded by other students. He’s wearing a black shirt with “WAYS FOREVER” printed across it. The third panel depicts a group of people celebrating at a graduation ceremony; a graduate is being embraced by another person who is wearing a graduation cap and gown.</t>
  </si>
  <si>
    <t>Fine arts, Student life, Value</t>
  </si>
  <si>
    <t>A large group of young adults are gathered in an outdoor setting, likely at night. Many individuals are wearing glow sticks and headbands that emit a bright green light. Some people are dancing or moving around while others stand still. The background is dark, with hints of purple and pink lighting casting shadows on the crowd. A few faces are visible, showing smiles and expressions of enjoyment.</t>
  </si>
  <si>
    <t>The image is divided into two panels. The top panel shows a group of young people at night, illuminated by handheld light-up sticks. They appear to be dancing in an outdoor setting with a building visible in the background. The bottom panel features a single young Black man wearing a blue graphic t-shirt and standing near a window. He is looking directly at the camera with a serious expression. A sign that reads "I Partner My Mood" is partially visible on the wall behind him.</t>
  </si>
  <si>
    <t>The image is divided into three panels. The first panel shows a group of young dancers in dark clothing with glowing wristbands and headbands, illuminated by stage lights. They are in motion, appearing to be performing a dance routine. The second panel features a single young man wearing a blue graphic t-shirt with a white pattern, standing and looking directly at the camera. He has curly hair and is smiling. A sign that reads "Parking" is partially visible behind him. The third panel depicts a large crowd of people seated in an auditorium or bleachers. There are students and adults present, some wearing hats and jackets.</t>
  </si>
  <si>
    <t>A man wearing a black VR headset and a dark suit with a bow tie is looking upwards. He has a beard and his hand appears to be holding something (possibly a tablet). Behind him, partially visible in a smaller inset image, is a stone building with an arched window and what looks like a flag hanging on the wall. The background of the main image is black.</t>
  </si>
  <si>
    <t xml:space="preserve">The image is divided into three panels. The left panel shows a man wearing a VR headset and a suit, looking at a projected image of an arched doorway with stained glass windows. He holds a cup in his hand. The center panel displays a dark silhouette of a person wearing a black baseball cap. </t>
  </si>
  <si>
    <t>Intercollegiate athletics, Innovation</t>
  </si>
  <si>
    <t>The image is divided into three panels. The left panel shows a man wearing a VR headset and a suit, looking at a projected image of an arched doorway with stained glass windows. He holds a cup in his hand. The center panel displays a dark silhouette of a person wearing a black baseball cap. The right panel features a young woman wearing a face mask, focused on examining something through a medical instrument connected to her arm.</t>
  </si>
  <si>
    <t>Intercollegiate athletics, Innovation, "Teaching, Classroom, Training"</t>
  </si>
  <si>
    <t>A group of young women are gathered outdoors at night. Many have their faces turned towards each other in conversation. Some wear sunglasses and casual clothing like t-shirts and sweatshirts. String lights are strung across the background, illuminating a grassy area with trees. A few people are partially visible in the distance, suggesting a larger crowd.</t>
  </si>
  <si>
    <t>A man with dark hair and a beard in a gray rugby uniform is running forward while holding a rugby ball. He is being pursued by another player wearing a green and yellow jersey with “LIFE” on it, who is reaching out to grab him. A third player in a white and blue Adidas uniform runs beside the first player. Behind them are tiered bleachers filled with spectators, and a grassy field stretches into the distance.</t>
  </si>
  <si>
    <t>A large, dark blue flag with a white graphic and text is flying high in a clear blue sky. Below the flag, a crowd of people are gathered on an outdoor terrace overlooking a building with multiple windows. The building has “Clemson” written on it. A person wearing a yellow dress and cowboy hat stands out among the crowd. Several flags are visible along the edge of the building’s roofline.</t>
  </si>
  <si>
    <t>A person with dark hair and wearing a gray shirt is operating a large camera mounted on a tripod. The camera has multiple lights attached to it. Behind the camera operator is a green screen background. To the left, a woman in a blazer is sitting at a desk with a "Wood News" logo visible on a monitor behind her. A second person, wearing a dark suit, stands partially obscured in the right side of the frame. Above the camera are several lights and cables. In the upper right corner, there’s a small television screen displaying a blue image.</t>
  </si>
  <si>
    <t>A dark background fills most of the frame, with numerous glowing bubbles floating in mid-air. Several people are visible, partially obscured by the bubbles and low lighting. A man wearing a plaid shirt is facing towards the right side of the image, holding a light stick. To his left is a woman with long hair, wearing a pink headband with lights and holding a bubble wand. Other individuals are present in the background, some wearing headbands with flashing lights. The overall impression is one of a nighttime event filled with bubbles and illuminated accessories.</t>
  </si>
  <si>
    <t>A young woman with red hair and freckles wearing a black graduation cap and a purple and gold gown is in the center of the frame. She’s holding her diploma up high with both hands, looking upwards and smiling slightly. Behind her are several other graduates wearing similar gowns and hats, some raising their diplomas as well. A chalkboard with “Congratulations” written on it is visible to the left, held by a person partially obscured in shadow. The background appears to be an outdoor setting with brick buildings and blurred figures of people.</t>
  </si>
  <si>
    <t>A young man with short brown hair and wearing a black shirt is seated at a xylophone. He’s playing the instrument with mallets in his hands. The stage behind him is mostly dark, illuminated by red and blue lighting. A microphone stand is visible on the right side of the frame.</t>
  </si>
  <si>
    <t>Three young men are pushing a large cardboard box across a grassy lawn. One man is wearing a yellow t-shirt and a blue baseball cap, and another is in a gray t-shirt. The third man is partially visible behind them, also wearing a yellow shirt. A brick building with white trim is in the background on the left side of the frame. To the right, there’s a dark SUV parked near some bushes. A sign that reads “Welcome” is visible amongst the foliage.</t>
  </si>
  <si>
    <t>A large, high-ceilinged workshop space with a dark brown wooden roof structure and exposed beams. Rows of workbenches are lined up along the walls, covered in tools and materials. Several power tools, including saws and drills, are visible on the benches. A window is located at the back wall, offering a view of trees outside. There are several people standing or working within the space, some holding cameras or lighting equipment. The floor is dark gray concrete. A few small trash cans are scattered around. Overhead, there are hanging light fixtures and a large air conditioning unit.</t>
  </si>
  <si>
    <t>A woman in a pink shirt and dark pants is running towards a large inflatable dartboard. The dartboard has black and white concentric circles with numbers from 1 to 20. To the right of the dartboard is an inflated red, white, and blue figure resembling a football player. Behind the dartboard is a scoreboard displaying “LIONS HANLY CONROY” in memory of Paul J. Hanly Jr., along with social media icons and the text "HOME - LIONS". A dark building with windows is visible in the background on the left side of the frame, and a grassy field extends into the distance.</t>
  </si>
  <si>
    <t>A large, white and gold mascot resembling an owl with prominent ear tufts is positioned close to a young woman wearing a blue uniform. A woman in a gray sweatshirt and glasses stands behind the girl, looking at her. In the background, several people are walking towards a doorway, and a man is kneeling down taking a photo with his phone. Above the doorway is signage that reads “RHYTHM - and…” along with a stylized logo featuring a blue bird. The overall setting appears to be an indoor hallway or entrance area of a building.</t>
  </si>
  <si>
    <t>A large crowd of people are gathered on a stadium bleacher area under bright sunlight. A costumed lion mascot with “199” on its chest is standing next to a young woman wearing a yellow and black shirt, a cowboy hat, and holding a large black and white flag that reads "Of Lincolnwood." Several other fans are visible in the background, some wearing hats and sunglasses. The bleachers appear to be made of brick and concrete.</t>
  </si>
  <si>
    <t>A woman in a light blue shirt and jeans stands at a chalkboard covered with handwritten notes about double standards, smiling and gesturing with a piece of paper in her hand. Three students are visible behind her: one wearing a pink sweater and a floral headband, another in an orange sweater, and the third with dark hair looking down at a tablet. The background is a classroom setting with a wooden desk partially visible to the left.</t>
  </si>
  <si>
    <t>A young woman in a white t-shirt and black pants stands with her arms raised, gesturing towards a group of people gathered on a grassy lawn. Behind her is a large black canopy tent with a banner that reads “Cover Your Rear.” Several other students are visible in the background, some standing and others seated at tables. A stack of logs sits to the left of the woman. The sky is dark, suggesting it’s evening or dusk.</t>
  </si>
  <si>
    <t>A wide aerial shot depicts a large gathering of people in an outdoor parking lot. Several blue and white canopies are set up along the asphalt, with groups of students and adults milling about beneath them. A red pickup truck is visible on the left side of the frame, and another dark-colored vehicle is parked further down the line. Trees form a dense green backdrop behind the crowd. Some people appear to be standing near tables or food stands, while others are casually socializing. The lighting suggests it’s dusk or early evening.</t>
  </si>
  <si>
    <t>A group of young adults are seated in bleachers at an outdoor sporting event. A man wearing sunglasses and a sweatshirt with "LIONS" on it is holding a black can and appears to be laughing, his mouth open wide. Several women around him are reacting with expressions ranging from amusement to concern. Other people in the background are partially visible, some looking down, others watching the scene. There's a cooler and what looks like a small table near the seating area. The lighting is bright, suggesting daylight.</t>
  </si>
  <si>
    <t>A woman with blonde hair and wearing a light-colored dress stands at a podium addressing an audience. She holds a microphone in her hand and appears to be speaking. Behind her are several other people, including two men in suits who are looking towards her. To the left of the speaker is a woman in a white top and black leggings. The background is dark with spotlights illuminating the stage and the podium. A large logo featuring the letters "D" and "A" in red and white is visible on the platform behind the speaker. Several people are partially obscured in the shadows to the sides of the frame.</t>
  </si>
  <si>
    <t>The words "THE LION" are prominently displayed in large, gold-colored block letters against a solid black background. The font appears bold and slightly stylized.</t>
  </si>
  <si>
    <t>A wide-angle shot of a football field under bright sunlight. The field is covered in green artificial turf with yard lines clearly marked. A group of players in gold and black uniforms are practicing on the field, appearing to be going through drills. In the background, there are tiered seating for spectators surrounding the stadium, with buildings visible behind the stands. The university name "LINDENWOOD" is prominently displayed on the side of one of the buildings. Trees line the perimeter of the field and buildings.</t>
  </si>
  <si>
    <t>An aerial shot of a college campus. Several brick buildings are visible, including one with a prominent clock tower and another with multiple stories and windows. A pathway paved with red bricks leads towards the clock tower building. There’s a grassy area with trees in the foreground, and a parking lot with several cars is located to the right. The sky is blue with some clouds, and green foliage surrounds the buildings.</t>
  </si>
  <si>
    <t>A young woman with light brown hair pulled back into two braids stands in front of a beige curtain. She is wearing a black tank top and has a bright smile on her face. Her arms are extended outward, palms facing upward, as if conducting or demonstrating something. Behind her is a dark gray wall with horizontal stripes.</t>
  </si>
  <si>
    <t>A jazz band performs on stage in a darkened theater setting. A man in a black shirt and pants is center frame, smiling and gesturing with his hands. To his left is a woman playing a saxophone, wearing a black dress. A man plays a trombone to the left of her. Another man, holding a trumpet, stands to the right of the central figure. Behind them are a drum set and a keyboard on rolling stands. A microphone stand is visible in front of the band. The backdrop behind the stage has a gradient blue light.</t>
  </si>
  <si>
    <t>A young man in a black graduation gown and cap with a gold sash is embracing another young man who is wearing a light blue button-down shirt. Both men are smiling broadly and appear joyful. Behind them, blurred figures of other graduates in gowns and caps are visible against a brick wall. The lighting suggests an outdoor setting, possibly at sunset or dusk.</t>
  </si>
  <si>
    <t>A group of young adults are gathered outdoors on a grassy area in front of tiered seating. A young man with light-colored hair and wearing a dark blue shirt is laughing and appears to be embracing another person, who has blonde hair and is wearing a black jacket with text on it. Several other students are standing around the pair, some looking at them, others partially obscured by those closer to the camera. The seating area behind them is made of brick and stone. The sky is dark, suggesting evening or dusk.</t>
  </si>
  <si>
    <t>A man in a dark blue graduation gown and hood with gold accents is presenting a diploma to a young woman wearing a black graduation cap and gown. The woman is holding the diploma with both hands. Behind them, there’s a stone building with foliage visible through a window. To the left of the main subjects are two women in similar gowns, one partially visible. In the background on the right, another man in a dark robe stands at a table. A black curtain hangs behind the entire scene.</t>
  </si>
  <si>
    <t>A young man in a white and black rugby uniform is running with a green rugby ball held in his left hand. He’s mid-stride, looking forward. Behind him, another player in a yellow jersey runs alongside, also carrying a rugby ball. In the background are tiered stadium seating and a sign that reads “HUNTER.” The field is bright green grass under a sunny sky.</t>
  </si>
  <si>
    <t>A large crowd of students and fans are seated on stadium bleachers, cheering enthusiastically. A mascot wearing a jersey with the number 99 is standing atop the bleachers, holding up his arms in excitement. Many people are smiling, shouting, and waving their hands. The background shows brick seating and a large video board. The lighting suggests it’s daytime.</t>
  </si>
  <si>
    <t>www.linnbenton.edu</t>
  </si>
  <si>
    <t>An aerial shot of a brick building complex under a partly cloudy blue sky. The buildings are multi-story and appear to be connected by walkways. A grassy lawn stretches out in front of the buildings, with trees lining the perimeter. There is a flagpole visible on one of the buildings. Some people can be seen walking along the walkways.</t>
  </si>
  <si>
    <t>A wide shot of a brick building with “TAKENA HALL” above the entrance doors. The college name, "Linn-Benton Community College," is displayed on a black sign beneath the entrance. A sidewalk paved with gray concrete extends across the foreground, leading to benches lined along the side of the building. Trees are visible on either side of the building, and a tall light pole stands in front of it. The sky is bright blue with some clouds.</t>
  </si>
  <si>
    <t>A modern building with white and black accents dominates the frame. The building has large windows and a number “931” is visible on one side. A tree stands in front of the building, partially obscuring it. To the right of the building is a sign that reads "Linn-Benton Community College" in blue lettering with a yellow graphic. Below the sign is a brick wall covered with small plants and rocks. The ground is paved with asphalt and there are some bushes visible on either side of the building.</t>
  </si>
  <si>
    <t>The image depicts an outdoor bike rack area adjacent to a modern building facade. The bike rack is made of dark metal and features multiple hooks for bicycles. To the left of the bike rack is a black, rectangular structure with several small windows. A large sign on the building’s exterior reads “BENTON” in bold, capital letters. The building's wall is covered in corrugated metal panels. In the foreground, there is a patch of brown mulch and some tall, dry grasses growing near the base of the building. The sky appears overcast and gray.</t>
  </si>
  <si>
    <t>A red brick building with a gray roof dominates the frame, taken from an aerial perspective. The building has multiple stories and large windows. A parking lot is visible in front of it, filled with several cars. Trees with vibrant red leaves are scattered around the base of the building. In the background, there’s another building and a line of trees extending into the distance under a clear blue sky.</t>
  </si>
  <si>
    <t>00:00:02.16</t>
  </si>
  <si>
    <t>A red brick building with the words “Linn-Benton Community College Healthcare Occupations Center” prominently displayed on its facade is centered in the frame. A street light stands beside the building. To the left, a bush with red berries and green leaves extends across the lower portion of the image. Above the building is a clear blue sky.</t>
  </si>
  <si>
    <t>A man with headphones and a grey t-shirt stands facing away from the camera, wearing dark pants and sneakers. He has a black backpack on. Behind him is another man in a white shirt and shorts, walking with a prosthetic leg. A third man wears a blue denim jacket and walks to the right. In the background are several people standing near a green bus stop sign that reads “ROUTE 0”. A large white bus is visible further down the road. To the right of the image is a small, white motorcycle. The scene appears to be outdoors on a sunny day with trees in the background.</t>
  </si>
  <si>
    <t>Two people are working at a workbench with metal pieces and tools. One person is wearing dark brown leather gloves and appears to be tightening a bolt with a wrench. The other person’s arm is partially visible, also wearing gloves. Scattered on the workbench are various metal components including an X-shaped piece of metal, a red clamp, a roll of tape, a yellow tool, and several wrenches. The background is dark and slightly out of focus.</t>
  </si>
  <si>
    <t>A man wearing a welding helmet and dark clothing is hunched over a large workbench covered with metal tools, blueprints, and various small metal parts. Behind him is a partially visible industrial-looking space with a large window revealing a green outdoor scene. A toolbox, a measuring tape, a thermos, and a black helmet are also on the workbench. The lighting is dim, casting shadows across the scene.</t>
  </si>
  <si>
    <t>A young Asian man in a white chef’s hat and uniform is pouring something from a large silver pot into a smaller metal container. He wears red gloves and a white apron with what appears to be an emblem on it. Behind him, another male student wearing a dark gray apron stands observing. The scene takes place in a professional kitchen setting with stainless steel appliances, including a range of cooktops with pans containing food, and a ventilation hood above the work area. A window is visible in the background.</t>
  </si>
  <si>
    <t>A close-up shot of a black commercial stove with two stainless steel skillets. Flames are erupting from one skillet containing a mixture of what appears to be ground meat and vegetables. The other skillet is visible in the background, partially out of focus, also holding food. The lighting is dramatic, highlighting the flames and creating a dark backdrop.</t>
  </si>
  <si>
    <t>The image depicts an interior space with several chairs arranged in front of large windows. The walls are a light beige color. Four simple metal and plastic chairs are positioned along a curved wall. Each chair has a slightly different shade of brown or gray. Behind the chairs, there is a view through the windows showing a hallway with other buildings and trees visible outside. A small table sits beneath one of the windows. The lighting appears to be natural light coming from the windows, casting shadows on the walls and floor.</t>
  </si>
  <si>
    <t>A wide-angle shot from above looking down at a large spiral staircase. The staircase is constructed of metal steps and railings. At the center of the staircase is a circular mosaic floor depicting a compass rose design in shades of blue, green, and beige. A small, tan armchair sits on a platform near the base of the stairs. Two people are visible ascending the stairs; one wearing a purple jacket and the other in a red shirt. The background is dark, suggesting an interior space with minimal lighting.</t>
  </si>
  <si>
    <t>A dark classroom scene with several students seated at tables arranged in a semi-circle facing a man standing near a whiteboard. The man is wearing a red shirt and appears to be lecturing. Students are of varying ages, some looking attentive while others appear less engaged. There’s a wooden podium behind the lecturer. The walls are painted white, and fluorescent lights illuminate the room. A window with greenery visible can be seen in the background. Several chairs are scattered around the tables.</t>
  </si>
  <si>
    <t>A young woman with long, wavy brown hair wearing headphones and a gray shirt sits at a dark-colored keyboard. She is holding a pencil and appears to be writing on a tablet placed in front of her. To her right, another person, presumably a teacher or mentor, is leaning over the keyboard, also wearing headphones and looking towards the woman. Behind them are two computer monitors and various audio equipment. The background is dark and out of focus, suggesting an interior space like a music studio.</t>
  </si>
  <si>
    <t>The image depicts an open, modern interior space within a university building. A large glass wall dominates the left side of the frame, revealing a reception area with dark furniture and a desk. Beyond that, there’s a spacious lounge area filled with several gray couches arranged in small groups. Plants are scattered throughout the lounge and adjacent areas, adding greenery to the space. Above is a skylight providing natural light, and linear fluorescent lighting fixtures run along the ceiling. A sign or display board is visible on a stand in the center of the lounge. The floor appears to be carpeted with a neutral tone.</t>
  </si>
  <si>
    <t>00:00:00.87</t>
  </si>
  <si>
    <t>A person with dark hair and wearing a plaid shirt is holding a gray ceramic pitcher in their hands. Their hands are shaping the pitcher’s neck. A pink plastic sheet covers part of the background, and there's a wooden tool resting on a table to the right. The background is blurred and appears to be a pottery studio with shelves and other equipment visible.</t>
  </si>
  <si>
    <t>A person with brown hair wearing a yellow shirt and green apron is working at a pottery wheel. They are holding a partially formed clay sculpture of a cat in their left hand, using an orange tool to smooth its surface. Behind them are shelves filled with various finished and unfinished ceramic pieces. A blue plate sits on the floor beneath the wheel. The background is softly blurred, suggesting a studio environment.</t>
  </si>
  <si>
    <t>A young man with light brown hair and wearing a gray t-shirt is seated at a table with a woman who has blonde hair pulled back in a ponytail. She’s smiling directly at him, and he appears to be looking at her as well. Behind them, blurred figures of other students are visible, sitting at similar tables in what looks like a classroom setting. A white board is partially visible on the left side of the frame. The table is gray with green chairs.</t>
  </si>
  <si>
    <t>A group of five students wearing light blue surgical gowns and face masks with safety glasses are seated at a long white lab bench. They are all wearing pink gloves and appear to be working on small, intricate objects – likely models or specimens – with tweezers. A bulletin board is visible in the background displaying various charts and posters. There are supplies like rolls of paper towels and containers of liquid scattered across the bench. The lighting is soft and diffused, creating a slightly muted color palette.</t>
  </si>
  <si>
    <t>A young woman with blonde hair pulled back in a ponytail and wearing glasses and a blue surgical mask is working on a patient’s hand. She is wearing pink gloves and holding a small instrument. A man in a light blue surgical gown and gloves is assisting her, looking down at the patient's hand. The background shows a clinical setting with medical equipment and a beige chair.</t>
  </si>
  <si>
    <t>A large metal wall art piece dominates the frame. The artwork depicts a stylized horse silhouette with a flowing mane and tail. Below the horse is the text “LET’S FIND THE WAY TOGETHER” in a dark, sans-serif font. The metal has a textured, hammered appearance. Behind the artwork is a light gray painted wall with a yellow trim along the top edge of the frame. To the left of the art is a portion of a hallway with a red fire alarm pull station and a doorway. A chair sits to the right of the artwork. In the background, blurred glimpses of a cafeteria area are visible, featuring tables and chairs in shades of blue and brown. The ceiling has exposed ductwork illuminated by warm light.</t>
  </si>
  <si>
    <t>The image depicts an indoor learning space with tiered seating built into the walls. The seating is upholstered in shades of red and brown. A long wooden table sits at the front of the room, covered with a few items including a printed poster and some tissues. Several black chairs are positioned around the table. Overhead, there are recessed lights providing illumination. A small potted plant is visible on the left side of the frame. The walls are painted white.</t>
  </si>
  <si>
    <t>A white double door with black hardware is centered in the frame. Above the doors is a banner reading "Welcome to Periwinkle!" It’s decorated with a colorful patterned border. To the left of the doors, there's a small sign that reads “6”. Through the glass panels of the doors, a brightly lit hallway can be seen, featuring artwork on the walls and a light fixture.</t>
  </si>
  <si>
    <t>A young woman with blonde hair and wearing a green shirt stands in front of a classroom bulletin board. The bulletin board displays a calendar for May, showing the numbers 4 through 9. There are also several small photographs pinned to the board featuring diverse children. A student is visible in the background, partially obscured by a dark curtain. Below the bulletin board is a black desk with a computer monitor and keyboard.</t>
  </si>
  <si>
    <t>A group of four young children are seated on a carpeted floor in a classroom setting. One child is looking intently at a large, silver-colored knife being held by an adult’s hand. Another child is wearing a pink shirt and appears to be watching the demonstration. A third child is wearing a green t-shirt and has their back turned towards the camera. The fourth child is partially visible on the left side of the frame, wearing a blue shirt and looking at the knife as well. Behind the children is a bulletin board displaying a calendar with days of the week labeled in large numbers. A backpack is leaning against the wall to the left of the children.</t>
  </si>
  <si>
    <t>Four young people are riding low-riden three-wheeled bicycles in a paved outdoor area. One person is wearing a green shirt and a black hat; another is blonde with light skin and wearing a white top and jeans, leaning into a turn. A third person has dark hair and is wearing a blue shirt and jeans. The fourth person is wearing a gray baseball cap and a dark t-shirt. Behind them is a building with a large window and a sign that reads "Razor." There's a blurred figure in the foreground on the left, and a partial view of an awning or roof structure to the left of the group.</t>
  </si>
  <si>
    <t>An aerial shot shows a large, grassy oval track with a dark running surface in the center. A baseball diamond is situated at one end of the track. Lush green trees and foliage fill the background, creating a forest-like setting. A residential area with houses can be seen to the right of the track. The sky is light blue with some clouds. Shadows from trees are cast across the track and surrounding grass.</t>
  </si>
  <si>
    <t>A high-angle shot of a baseball infield. The infield dirt is a reddish-brown color with white lines marking the bases and pitching mound. A dark gray pitcher's rubber sits in the center of the mound. Lush green grass surrounds the infield, extending out to the edges of the frame. Part of a blue fence is visible on the left side of the image, and a small patch of darker ground is located near the bottom right corner.</t>
  </si>
  <si>
    <t>A man in a navy blue baseball uniform and white pants is mid-pitching motion, his back facing the viewer. He’s wearing a dark belt and has his arm extended forward with his hand gripping a baseball. Behind him are other figures blurred out, presumably teammates or spectators. The setting is a baseball field with a red dirt infield, yellow base paths, and green grass surrounding it. A line of tall evergreen trees forms the backdrop on the left side of the frame, under a bright blue sky with a few scattered clouds.</t>
  </si>
  <si>
    <t>A man with long brown hair and a tan complexion wearing a navy blue athletic shirt, white shorts, and a gray baseball cap is in motion, running towards the camera on a grassy field. He has a watch on his left wrist. Behind him are trees and a chain-link fence. The sky is bright blue with some clouds.</t>
  </si>
  <si>
    <t>A woman in a pink tank top and black shorts is mid-air, reaching up to hit a volleyball. The volleyball is suspended above a white net against a backdrop of green trees and blue sky. Several other people are visible in the background, some watching the play, and one person appears to be holding the ball before the action. The scene takes place outdoors on a grassy area with a volleyball court setup.</t>
  </si>
  <si>
    <t>A volleyball team stands on a polished wooden court in an indoor gymnasium. The background features brick walls with banners displaying the school logo – a blue bird mascot – and the word “Gunners.” Several players are positioned near the net, some reaching up to hit the ball. A coach is standing behind them. The floor is brightly lit, reflecting light from above.</t>
  </si>
  <si>
    <t>A volleyball game is in progress indoors. Several female athletes wearing white and black jerseys are positioned on either side of a net. One player, in a red jersey, is leaping upwards to spike the ball. Behind her, other players are ready to receive the serve or block. A large blue eagle logo is displayed prominently on a wall behind the court. The background consists of brick walls with multiple windows and spotlights. A crowd of spectators sits along the baseline.</t>
  </si>
  <si>
    <t>A volleyball game in progress indoors. Several players are positioned around a net, some reaching up to hit the ball. The court is polished wood with a dark gray line marking the center. Behind the court are brick walls with university logos (Q&amp;B) and banners displaying “ROADRUNNER” and “SEPT Golf Outing 2023”. A referee stands near the sideline. Some players wear red uniforms, while others wear navy blue.</t>
  </si>
  <si>
    <t>A large tree with deep red leaves dominates the frame, partially obscured by bright sunlight streaming through its branches. The sun is a hazy white circle within the foliage. Below the tree, there’s a glimpse of a building and other trees in a grassy area, under a cloudy sky. A road or pathway can be seen extending into the distance.</t>
  </si>
  <si>
    <t>www.lit.edu</t>
  </si>
  <si>
    <t>Two people are standing in a hallway with a white ceiling and fluorescent lighting. One woman is wearing a blue surgical gown and a head covering, looking down at a clipboard she’s holding. The other woman is dressed in a white blazer over a light-colored shirt and is looking at the clipboard as well. A bulletin board with various notices is visible on the left side of the frame. There's a small number “15” printed on a wall to the right of the second woman.</t>
  </si>
  <si>
    <t>A young man with short dark hair and wearing a gray long-sleeved shirt is intently focused on working with wires and electronic components on a workbench. He’s holding a small tool and appears to be soldering or connecting something. Behind him, there's a large monitor displaying what looks like a complex 3D rendering of a mechanical design. The background includes a teal wall, several other workstations with equipment, including a robotic arm, and overhead fluorescent lighting fixtures. A partially visible person is working at another station in the background to the left.</t>
  </si>
  <si>
    <t>A man wearing a gray jumpsuit, orange gloves, and a welding helmet is intently focused on a metal workpiece held by a machine. Sparks are flying from the weld area. Behind him is a complex industrial setup with pipes, machinery, and gauges. The background is dark, suggesting an indoor workshop environment.</t>
  </si>
  <si>
    <t>A person wearing a dark blue work jacket and gloves is shown welding metal with an oxy-acetylene torch. The welder’s back is facing the camera, and their arms are extended towards the workpiece. A bright, intense white light emanates from the torch as it cuts through a dark gray metal plate on a workbench. Behind the welder is a complex piece of machinery including a regulator, hoses, and gauges. To the left of the workbench, there’s a partially visible wall with what appears to be more metal panels or equipment mounted on it. The overall lighting in the scene is dim, highlighting the welding process.</t>
  </si>
  <si>
    <t>Two men are working at a table covered in tools and electronic components. One man, wearing a dark gray baseball cap with “Rollin’ Ranch” printed on it, is looking down at a small, rectangular device with wires attached to it. He's holding a screwdriver. A younger man in a gray hoodie is focused on soldering something onto the device. Behind them, two other students are visible, one examining a camera and another looking towards the right side of the frame. The background features a teal wall, fluorescent lighting, and various pieces of equipment including workbenches and shelving units filled with tools and machinery.</t>
  </si>
  <si>
    <t>A young man with dark hair and glasses wearing a gray baseball cap and a black shirt is intently focused on wiring a complex industrial control panel. He has tattoos visible on his arms. Behind him, another student stands looking at the equipment. To the left, there’s a table with two students seated, one gesturing. A metal shelving unit filled with boxes sits in the background. The control panel itself is large and dark gray, covered in numerous switches, wires, and circuit boards. A Siemens logo is visible on the main unit. A red power cable is connected to the panel. A black bag rests on the floor near the students. A green wall is partially visible in the upper left corner of the image.</t>
  </si>
  <si>
    <t>A man in a dark robe with gold trim and a red sash is speaking to a young graduate wearing a black gown, a golden cap and hood, and a mortarboard hat. Behind them are several other graduates in gowns and hoods, some receiving diplomas. A large banner reading “INSTITUTE TECHNOLOGY UNIVERSITY SYSTEM” is visible on the left side of the frame. There are potted plants flanking a podium with a university seal. In the background, there’s a red carpet leading to stairs, and an American flag is displayed on a stand. Several other people in academic regalia are walking towards the camera.</t>
  </si>
  <si>
    <t>A man in a dark academic robe with blue stripes and a tassel is handing a diploma to a young woman wearing a black gown and hood. Behind them are several potted plants in woven baskets. An American flag hangs on the left, and a banner reading “University System” is visible above the podium on the right. The podium itself is dark wood with an emblem displayed on it. The background is mostly dark, suggesting a stage or auditorium setting.</t>
  </si>
  <si>
    <t>A man in a black graduation gown and hood with purple accents stands facing another man wearing a similar gown but with a red and gold sash. Behind them is a dark stage with potted plants on pedestals, a podium, and a large American flag. A red carpet extends into the background where rows of people in academic regalia are seated. The scene appears to be an outdoor graduation ceremony.</t>
  </si>
  <si>
    <t>A woman in a blue doctoral gown and hood is handing a diploma to a man wearing a graduation cap and gown. Behind them are several men in suits seated at tables, and a large flag with the Lamar Institute of Technology logo is displayed on the wall. Plants are arranged in baskets on either side of the stage, and a woman in a dark blazer sits to the right of the scene. The background is mostly dark.</t>
  </si>
  <si>
    <t>A woman in a black and white striped shirt stands at a desk facing two other women seated across from her. The woman at the desk is gesturing with her right hand while holding a black folder. One of the seated women is looking down at a document, and the other is leaning forward slightly, also looking towards the speaker. A small table with a coffee cup sits to the left of the desk. Behind the desk is a computer monitor, a small black box (likely a printer), and a framed poster on the wall. The background is a plain beige wall with a window visible in the distance.</t>
  </si>
  <si>
    <t>A man with gray hair and a beard wearing a black shirt points upwards and to the right with his hand. He is standing behind three students seated at a table with multiple computer monitors. Behind the table is a large, dark-colored server rack. A monitor is visible on the left wall of the room. The background appears to be a modern classroom or lab setting with fluorescent lighting and exposed pipes along the ceiling.</t>
  </si>
  <si>
    <t>Two women in blue scrubs are shown working at a hospital bed. One is holding a tablet and wearing a face mask with purple gloves, while the other is adjusting equipment on the bed, including a “CAE Juno” device. Behind them is a white curtain and a glimpse of a hallway with doors. The background is mostly dark.</t>
  </si>
  <si>
    <t>Three young women are seated at a table in a brightly lit room. One woman, wearing a red sweater, is looking towards another woman who is smiling and holding a pink laptop open. The third woman, dressed in a white top and black backpack, is also looking at the first woman with a smile. A stack of papers sits on the table between them. Behind the women are glass doors leading to an outdoor area, and visible columns support the ceiling.</t>
  </si>
  <si>
    <t>A group of eleven people are gathered in front of a modern brick building with “ADVANCED TECHNOLOGY CENTER” written on it. They are standing in front of a blue ribbon that is being cut by two individuals, one holding scissors and the other holding the ribbon. The building has a large logo featuring "LT" in blue and red against a white background, with a star above the letters. A few people are wearing red shirts. The ground is concrete, and there’s a cloudy sky in the background.</t>
  </si>
  <si>
    <t>Two young men are working on a large, white cylindrical machine. One man is kneeling and using a power tool to work on the machine’s side. He wears a dark long-sleeved shirt, jeans, and headphones. The other man stands behind him, wearing a gray t-shirt over shorts and appears to be assisting or observing. Behind them are blue metal shelving units. The background is mostly white with some blue accents.</t>
  </si>
  <si>
    <t>A young woman in a light purple surgical scrub and blue gloves is examining a patient’s mouth with dental instruments. She wears a face shield and mask. The patient, a blonde woman wearing a brown robe, is lying back in a dental chair. Behind them is a wall with shelves containing medical supplies and a small window.</t>
  </si>
  <si>
    <t>Three young women are walking down a hallway together. The first woman is wearing a light-colored shirt with a graphic on it and blue jeans. She’s holding a tablet in her hand. The second woman is wearing a gray sweatshirt and blue jeans, smiling at the camera. The third woman is wearing a black sweatshirt with a red logo and has a backpack over her shoulder. A vending machine with snacks and drinks is visible to the right of the women. Above the vending machine is a sign that reads “Mills-Pamplin Center.” Fluorescent lights are illuminating the hallway.</t>
  </si>
  <si>
    <t>Two men are standing in an industrial workshop. One man, wearing a light-colored jacket and a welding helmet, is smiling at the camera. The other man, dressed in a dark blue work shirt with a logo on it, has his hand raised as if gesturing. Behind them is a large red robotic arm welding a piece of metal, which is partially visible. A ventilation hose extends from the robot. The background shows a brick wall and industrial machinery.</t>
  </si>
  <si>
    <t>A man in a dark blue work shirt with “LT” embroidered on it and safety glasses is pointing at a metal object held by another man wearing a welding helmet, a red bandana around his neck, and a denim jacket. Behind them are stacks of boxes and machinery in a dimly lit industrial setting.</t>
  </si>
  <si>
    <t>A man wearing a green jumpsuit, welding gloves, and a face shield is actively welding a dark metal object. Sparks are flying from the weld. A large exhaust hood with a black tube extending upwards is positioned behind him, emitting smoke. To the right of the welder is a yellow tool and a portion of a workbench. The background is dark and indistinct, suggesting an industrial or workshop setting.</t>
  </si>
  <si>
    <t>Two men are kneeling in front of a complex piece of laboratory equipment. One man is pointing at a panel on the machine while wearing a dark gray baseball cap and a red-and-white striped shirt. The other man, wearing a white baseball cap and a blue t-shirt with a nautical design, is looking down at the machine with a serious expression. Behind them is a large, stainless steel piece of equipment with numerous tubes, gauges, and connections. To the left of the men is another piece of machinery, partially visible, with a dark gray casing and several cables. The background is a solid blue color.</t>
  </si>
  <si>
    <t>www.livingartscollege.edu</t>
  </si>
  <si>
    <t>The image displays a dark background with a blurred, dynamic shot of students working in a studio setting. Several individuals are visible, some operating cameras and lighting equipment, while others appear to be recording or creating content. The words "REAL-WORLD" are prominently displayed across the top in large, white letters, layered over a slightly transparent overlay. Below this text is “PROFESSORS | EQUIPMENT | PROJECTS”. At the bottom of the screen, in smaller white text, are the website address “LIVING-ARTS-COLLEGE.EDU”, the location “RALEIGH, NC” and a phone number “(919) 488-8504”. A subtle gradient effect transitions from dark gray to black across the bottom of the image.</t>
  </si>
  <si>
    <t>00:00:13.00</t>
  </si>
  <si>
    <t>The image depicts a cluster of four large, dome-shaped buildings with flat roofs. The buildings are situated on a slight incline and surrounded by greenery including trees and shrubs. A paved parking lot is in front of the buildings, containing several parked cars. “Living Arts College” is prominently displayed on one of the domes. In the background, there’s a hazy view of rolling hills and distant trees under an overcast sky.</t>
  </si>
  <si>
    <t>The image displays two distinct scenes blended together. On the left side is a shot of a man in a green jacket operating camera equipment outdoors, with a blurred background showing trees and what appears to be a lake or body of water. To the right is a scene inside a dark studio space. A young woman wearing headphones is operating a professional-looking video camera on a tripod, while another person adjusts lighting equipment – including large reflectors. The word "FILMMAKING" is prominently displayed in white text across the center of the image. At the bottom are website addresses and contact information: Living-Arts-College.edu, Raleigh, NC, (919) 488-8504.</t>
  </si>
  <si>
    <t>A young woman with reddish-brown hair is looking down at her hands, which are lightly blurred. Behind her is a green screen with blurry images of people and objects – what appears to be a cityscape and possibly a person in a suit. The word "FILMMAKING" is overlaid on the image in large, white capital letters. Below the text are website addresses: living-arts-college.edu and Raleigh, NC, followed by a phone number (919) 488-8504. The overall background is dark black.</t>
  </si>
  <si>
    <t>The image depicts a film set environment. A green screen dominates the background, and several people are present: a woman in a red dress is standing near a camera, while three men are positioned on a platform looking at her. Lighting equipment, including lights and reflectors, are visible around the scene. The word "FILMMAKING" is prominently displayed in white text across the top of the image. At the bottom corners are website addresses: Living-Arts-College.edu and RALEIGH, NC, along with a phone number (919) 488-8504.</t>
  </si>
  <si>
    <t>Film Making</t>
  </si>
  <si>
    <t>00:00:08.67</t>
  </si>
  <si>
    <t>A young woman wearing a dark shirt and jeans is focused intently on operating a camera mounted on a tripod. She’s adjusting the focus with her hands. Behind her are various filmmaking equipment including tripods, reflectors, and lighting rigs. A red cloth is draped over part of a table in the foreground. The background is dimly lit, showing more film equipment and what appears to be a studio space. Text overlayed on the image reads “FILMMAKING” in large white letters. At the bottom of the frame are website addresses and contact information: LIVINGARTS-COLLEGE.EDU, RALEIGH, NC, (919) 488-8504.</t>
  </si>
  <si>
    <t>The image displays a dark background with glowing blue and purple geometric shapes layered across it, creating an abstract, futuristic effect. A large text overlay reads "ANIMATION" in white capital letters. On the right side of the frame, there’s a close-up shot of a person's hands working on a computer screen displaying a digital animation or 3D model. The screen shows a complex, textured design with various colors and shading. Below the image, in smaller text, are the college website address (Living-Arts-College.edu) and location (Raleigh, NC), along with a phone number.</t>
  </si>
  <si>
    <t>00:00:21.02</t>
  </si>
  <si>
    <t>The image displays a dark background with layered digital graphics and text. A large, stylized graphic featuring overlapping rectangles containing words like "IDEAS," "ADVERTSING," "SELL" is prominent in the upper-center. Above this graphic, the word “INTERACTIVE” is displayed in bold, white letters. Below the graphic, there’s a green logo with swirling lines and the text “Living Arts College.” To the right of the logo are the words “RALEIGH, NC” and a phone number “(919) 488-8504”. At the bottom left is the website address "LIVING-ARTS-COLLEGE.EDU." The overall effect is a modern, slightly abstract design with a focus on digital media and advertising.</t>
  </si>
  <si>
    <t>00:00:20.02</t>
  </si>
  <si>
    <t>A young woman with dark hair is positioned in the foreground, facing towards the right side of the frame. She appears to be wearing a dark top and is looking at a large console filled with numerous monitors. Behind her is a dimly lit auditorium or concert hall with rows of seats extending into the distance. The word “AUDIO” is prominently displayed on a large screen in the center of the image, overlaid with "PRODUCTION &amp; DESIGN." Text reading “LIVING-ARTS-COLLEGE.EDU,” “RALEIGH, NC,” and “(919) 488-8504” are positioned along the bottom edge of the frame. The overall lighting is dark with blue and purple hues illuminating parts of the scene.</t>
  </si>
  <si>
    <t>00:00:11.00</t>
  </si>
  <si>
    <t>The image displays an interior design studio scene. A man stands at a large table covered with architectural drawings and models. He is speaking into a microphone positioned on the table. Behind him are shelves filled with more drawings, books, and design materials. The background is a dark green gradient overlayed with lighter green streaks. Text reading "INTERIOR DESIGN" is overlaid in white letters across the scene. At the bottom of the image are website addresses and contact information: LIVING-ARTS-COLLEGE.EDU, RALEIGH, NC, and (919) 488-8504.</t>
  </si>
  <si>
    <t>The image is a dark-toned promotional video still featuring a montage of images overlaid with text. At the top center, in white lettering against a black background, are the words "LIVING ARTS COLLEGE" followed by “START YOUR CAREER PATH NOW.” Below this central graphic are four small, blurred photographs of people – a woman with long hair, a man with glasses, a young girl, and an older man. 
The main visual element is a wide shot of a building labeled "Living Arts College." The building appears to be a modern structure with large windows and a sloping roof.  A banner reading “Living Arts College” is visible on the side of the building. At the bottom left corner are the website address, LIVING-ARTS-COLLEGE.EDU, and at the bottom right corner are the city and state, RALEIGH, NC, along with a phone number, (919) 488-8504.</t>
  </si>
  <si>
    <t>A woman with short dark hair and wearing a red shirt over a white jacket and lanyard is pointing at a computer screen displaying an animated graphic. She’s positioned in front of three students seated around desks, each working on their own computers. One student has his back to the camera, another is looking towards the screen, and the third is facing away from the camera. Behind the woman are two more monitors showing similar graphics. A framed picture hangs on the wall above the desks. The lighting appears dim and focused on the group of students and instructors.</t>
  </si>
  <si>
    <t>www.llcc.edu</t>
  </si>
  <si>
    <t>00:00:07.13</t>
  </si>
  <si>
    <t>A wide shot depicts an interior staircase in a brick building at night. A person is ascending the stairs, partially obscured by shadow. The staircase has wooden steps and metal railings. To the left of the staircase is a sign with directional arrows pointing to "Sergeant Hall" and "Howard Hall," along with text indicating Lincoln Commons and Bemiss Hall. Above the sign is a large digital display showing images related to the college. A dark hallway extends upwards from the second level, illuminated by overhead lighting fixtures. The overall scene has a warm glow from the lights and a cool, dark background.</t>
  </si>
  <si>
    <t>www.loc.edu</t>
  </si>
  <si>
    <t>A purple and white circular logo with “LeMoyne-Owen COLLEGE” is overlaid on a golden sunset sky. Below the logo is the text "LeMoyne-Owen College" in a larger, bolder font. In the background, an older, light-colored brick building sits prominently on a grassy lawn. Trees surround the building and extend into a hilly landscape with other buildings and cars visible in the distance under a cloudy sky.</t>
  </si>
  <si>
    <t>A group of people are seated in a gymnasium with wooden floors and purple walls. Three women are prominently featured in the center, wearing matching red and white jackets over teal shorts and sneakers. One is clapping her hands, another is smiling and looking at the camera, and the third is holding up her hand in a gesture of acknowledgment. An older man sits to the left of them, with his arm raised. Several other people are visible in the background, some standing and others seated on benches. A small logo for the college is displayed in the lower-left corner.</t>
  </si>
  <si>
    <t>A group of dancers in matching white and gold outfits are performing on a wooden floor. Several people are watching from the sidelines, wearing casual clothing including jackets, jeans, and sneakers. A purple wall with a banner is visible behind the dancers. There’s a logo for “Southern University” in the lower left corner of the image.</t>
  </si>
  <si>
    <t>A young woman in a purple and white cheerleader uniform with her back to the camera is holding up a large cardboard box. Several men and children are visible behind her, wearing matching purple shirts and black pants. A banner reading “Southern University” is partially visible on the left side of the frame. There’s a podium with a logo on it in the lower-left corner. The background is a dark purple wall with a white stripe near the top.</t>
  </si>
  <si>
    <t>A young Black woman in a purple and gold varsity jacket with “Loyola” lettering is smiling and raising her hand in celebration. She’s standing on a basketball court with several other people blurred in the background, including a man wearing a Loyola uniform jersey (#23). There are banners behind her that read "Magicians" and "LeMoyne-Owen College." A large Nike logo is visible on the wall to the right of the woman. The floor is dark brown, and the walls are painted purple with white lettering.</t>
  </si>
  <si>
    <t>A young woman in a purple and white letterman jacket stands center frame, smiling at the camera. She is wearing a black top underneath the jacket. Behind her is a table covered with a purple tablecloth displaying a basket of fruit and flowers. To her right are several other women standing near the wall. The wall behind them features the college logo “Lemoyne-Owen College” in white lettering on a dark purple background, along with a Nike swoosh. Several purple balloons are also visible. A small sign reading "Lemoyne-Owen College" is placed on the floor in front of the table. The floor is a light brown color and has writing on it that appears to be part of the school's name.</t>
  </si>
  <si>
    <t>A Black man with short gray hair and glasses is smiling warmly at the camera. He’s wearing a purple sweatshirt with “Moyne-Owens” printed on it in white lettering. The sweatshirt has a small logo on the left chest. Below him, there's a dark wooden desk with a pen holder and what appears to be a stack of papers. Behind him is a fireplace with a decorative mantelpiece holding a framed object and a clock. A portrait hangs on the wall to his right, and another picture is visible above it. The background is a dimly lit office setting with a neutral-colored wall. Text overlayed on the image reads “Dr. Christopher Davis President.”</t>
  </si>
  <si>
    <t>A young Black man wearing a white t-shirt with “Le Moyne-Owen College” printed on it and dark pants is standing in a brightly lit college bookstore. He’s holding a bright orange lanyard or keychain, looking down at it. A black backpack is slung over his shoulder. Shelves filled with school supplies, calculators, computers, and various office items line the walls behind him. The floor is hardwood. There are fluorescent lights overhead and a small logo for Le Moyne-Owen College is visible in the lower left corner of the image.</t>
  </si>
  <si>
    <t>The image depicts an interior shot of a university bookstore. A young Black man is standing near a rack of clothing with a black backpack slung over his shoulder. Behind him are shelves stocked with various items, including school supplies and snacks. To the left is a refrigerated display case filled with beverages. There's a large purple logo in the lower-left corner that reads "Louisiana State University." Several racks of apparel hang on the right side of the frame, featuring different colors like purple, yellow, and blue. The lighting appears to be fluorescent, casting a bright light across the scene.</t>
  </si>
  <si>
    <t>A volleyball game is in progress indoors. A player in a white uniform is leaping upwards to hit a ball that is mid-air. Several other players are positioned on the court, some reaching for the ball and others watching it. The background features wooden beams forming a high ceiling with rows of numbered plaques. Purple seating lines the sides of the court, and purple balloons are scattered around. A banner reading “Magicians” is visible in the lower right corner. The floor is dark brown.</t>
  </si>
  <si>
    <t>A group of young women in purple basketball uniforms are huddled together on a dark wooden court. They appear to be listening intently to a coach who is seated on a bench with his back to the camera, wearing a gray jacket and a purple hat. Several other people stand around them, some looking at the coach, others observing. A banner reading “LeMoyne-Owen College” and “Magicians” is visible in the background along with a basketball hoop. The lighting is dim, creating shadows across the court.</t>
  </si>
  <si>
    <t>A man in a dark purple sweater and burgundy pants stands in an open white doorway. The door is framed by red brick walls. Above the door, the word "LEE" is painted in black letters on the brick. A sign reading “FREE FALL” is visible inside the doorway. To the left of the doorway is a circular emblem with a blue border and a purple center. A dark light fixture is mounted above the doorway on the right side. The background is mostly black.</t>
  </si>
  <si>
    <t>A Black woman with dark hair and wearing a blue shirt and a white beret is seated at a desk in an office setting. She’s looking down at a laptop screen, her hand resting on it as if contemplating something. A brown coffee cup sits to the right of the laptop, alongside a bowl of fruit. Several documents are stacked on the desk surface, including a binder and a stack of papers. To the left is a small plant in a clear container. The office has a dark background with a purple university logo visible at the bottom of the frame.</t>
  </si>
  <si>
    <t>A man in a dark suit and tie is walking forward with a woman wearing a bright yellow dress. Behind them are several other women dressed in similar yellow outfits. The background features a basketball court with purple walls, a banner that reads “LeMoyne-Owen College” with a Nike swoosh logo, and the college’s emblem. Several people are standing around the edges of the court, some wearing formal attire.</t>
  </si>
  <si>
    <t>A man in a dark suit and purple tie stands on a basketball court. He is walking towards the camera with his hands clasped behind his back. The court has a wooden floor and a white painted line. Behind him are rows of bleachers filled with people wearing various colors, primarily purple, yellow, and black. Above the bleachers, there's a wall with signage that reads "Magicians NCAA" in gold lettering on a purple background. A logo for “Lane College” is visible near the bottom left corner of the image. The lighting appears to be artificial and somewhat dim.</t>
  </si>
  <si>
    <t>A young Black man with dark hair and wearing a purple shirt and backpack is speaking to a woman who has curly brown hair and is wearing a light blue denim jacket. They are standing in what appears to be a small retail store, filled with shelves stocked with various products like hair extensions, styling tools, and beauty supplies. The lighting is somewhat dim, and there’s a purple logo on the lower left corner of the image that reads “Southern University”. A white cup sits on the counter between them.</t>
  </si>
  <si>
    <t>The image depicts an indoor basketball court during a game. A player in an orange uniform is mid-air, shooting a basketball towards a backboard and hoop. The net is visible with the ball within it. A referee stands near the basket. Below the court are rows of spectators wearing purple shirts and holding balloons. Above the court are large scoreboards displaying numbers and team names in purple lettering. A logo for “Pinecone College” is present on a banner at the bottom left corner of the image. The lighting appears to be dramatic, with spotlights illuminating the action.</t>
  </si>
  <si>
    <t>A basketball court with two female players in action. One player is dribbling the ball near the baseline while another is moving towards her. A crowd of spectators sits behind a tiered seating area on the right side of the image, wearing various colored clothing. The floor has a large purple and yellow star logo centered on it, and the school’s name “Hawkins College” is displayed in smaller lettering around the logo. The overall lighting is dim with spotlights illuminating the court and players.</t>
  </si>
  <si>
    <t>A young Black woman with dark hair and headphones is smiling broadly and gesturing excitedly as she stands in an ornate doorway. She’s wearing a black jacket over a white shirt and a purple hijab. The doorway leads into a dimly lit room with dark wood paneling, framed portraits on the wall, and what appears to be a decorative object or plaque above the doorframe. Above her head is the text “LeMoyne-Owens COLLEGE” in purple letters overlaid on a purple and white logo. A small "P" is visible in the lower left corner of the image.</t>
  </si>
  <si>
    <t>An older Black woman with graying hair and smiling warmly embraces a younger Black student who is leaning into her embrace. The student is wearing a black hat and jacket. Behind them is a brown wooden desk with a printer on it, and a framed picture hanging on the wall. A circular emblem of “Loymore-Owen College” in purple and white is visible on the wall to the left. There’s also a framed print and a small decorative box on the wall behind the woman. The background is slightly blurred and dark.</t>
  </si>
  <si>
    <t>www.logan.edu</t>
  </si>
  <si>
    <t>A wide shot captures an aerial view of a college campus at sunset. A large, tall tower dominates the background, bathed in warm orange and pink light. In front of the tower is a grassy area with a small playground structure. Several buildings are visible on the left side of the frame, including brick structures and what appears to be a library. A tree stands prominently in the foreground, casting a shadow across the grass. The sky is a gradient of pale blue transitioning into orange near the horizon.</t>
  </si>
  <si>
    <t>A young Black woman with long dark hair and small hoop earrings is smiling broadly at the camera. She’s wearing a red polo shirt over a black jacket. Her head is tilted upwards as she looks towards an upper-left corner of the frame, where there's a large window displaying colorful light patterns. The background is dimly lit, showing parts of a building interior with some visible lighting fixtures and what appears to be a wall or partition.</t>
  </si>
  <si>
    <t>A woman with dark hair and fair skin is standing in front of a projector screen. She’s wearing a gray sweater over a blue shirt and has a watch on her left wrist. Her hands are raised, palms facing upwards, as if gesturing or explaining something. Behind her, projected onto the screen, is a diagram depicting a human arm and hand with various anatomical details highlighted in white against a light gray background. The room appears dark, with only the projector illuminating the woman and the image on the screen.</t>
  </si>
  <si>
    <t>A young man in a blue Logan University t-shirt is pointing at a large, detailed human vertebra model. He’s wearing a watch on his left wrist and has dark hair. Behind him, partially visible through a window, are other students and a blurred background of a classroom setting with computers and monitors displaying colorful screens. A woman stands to the left of the man, looking towards him. The room appears to be brightly lit, but the overall image is slightly out of focus.</t>
  </si>
  <si>
    <t>A young man with short brown hair and wearing a blue t-shirt that reads "LOGIN" is looking at a screen. He has a slight smile on his face. A woman with curly dark hair, wearing a pink shirt, is leaning in towards him, her hand raised as if explaining something to him. Behind them are blurred figures of other people, suggesting they are in a classroom or meeting room setting. The background includes hints of blue and gray tones, possibly from monitors or walls.</t>
  </si>
  <si>
    <t>A large computer monitor displays an X-ray image with a pattern of dark and light areas. A woman in a white lab coat is seated at the desk, looking intently at the screen. She has her hands on the keyboard. A young woman wearing a black top stands beside her, also looking at the screen. In the background, there’s a window with more X-ray images visible on the wall behind it. A man in a dark suit is partially visible to the right of the desk. The room appears dimly lit.</t>
  </si>
  <si>
    <t>A young Asian man with short, styled black hair and a dark blue shirt is looking intently towards the right side of the frame. He has a slightly furrowed brow and his mouth is open in what appears to be speech or listening. Behind him, partially obscured by shadow, is another person’s shoulder and part of their hair. A bright light source illuminates the man's face from above, creating a strong contrast with the darker background. The scene seems to be indoors, possibly an office or meeting room, with a window visible in the upper portion of the image.</t>
  </si>
  <si>
    <t>A large blue sign dominates the frame, partially obscured by bright sunlight. The top portion reads "LOGAN UNIVERSITY" in white capital letters. Below that is a rectangular box with “LEADERS” in bold, white capital letters and “Made” in a cursive, green font underneath. A sunbeam shines directly across the sign from the right side of the image. In the background, a glimpse of a building can be seen, appearing to be part of the university campus.</t>
  </si>
  <si>
    <t>A young woman with blonde hair and fair skin is smiling broadly, her eyes closed in delight. She’s wearing a gray hoodie and appears to be gesturing with her hands as if excitedly sharing something. Her face is partially obscured by a blurry hand reaching towards her. Behind her, there's a dark background with hints of screens or monitors visible, suggesting an indoor setting like a computer lab or classroom.</t>
  </si>
  <si>
    <t>A man with dark hair and glasses stands beside a computer, gesturing emphatically with his right hand as he speaks. He is wearing a white button-down shirt. A second man, with a beard and darker hair, sits at the computer, looking slightly to the left. Behind them is a wooden wall with a banner that reads “Founded 1935” in gold lettering. The background is dark, and there’s a glimpse of another desk or piece of furniture partially visible on the left side of the frame.</t>
  </si>
  <si>
    <t>A large lecture hall filled with students seated at tables arranged in rows. Most students are facing a projector screen displaying a diagram or chart. Several students are wearing hats and carrying water bottles. Some students have laptops open on their laps. A faculty member is standing near the front of the room, gesturing towards the projection. The walls are light beige, and there’s a blue bulletin board visible in the background.</t>
  </si>
  <si>
    <t>A large lecture hall filled with students seated at rows of tables. A person is standing at the front of the room, facing away from the camera, their back visible. Students are wearing a variety of clothing and have laptops open on some of the tables. Several students are holding drinks or notebooks. The lighting appears to be fluorescent overhead. There’s a noticeable number of people in the room, suggesting a full class.</t>
  </si>
  <si>
    <t>A man in a dark suit and red tie is seated at a desk, looking down at a young man wearing a blue shirt with his hands resting on the desk. The younger man’s hands are wrapped in white bandages. Behind them, blurred figures of other people in scrubs or similar uniforms can be seen. A large screen displays an image of what appears to be a medical scan or diagram. The background is dimly lit and has a slightly textured wall.</t>
  </si>
  <si>
    <t>A high-angle shot of a college campus at sunset. A large, modern bell tower dominates the upper right portion of the frame. Below it is a multi-story building with a gray roof and windows. In the foreground are two smaller buildings connected by a walkway. Beyond the buildings stretches a grassy field leading to a line of trees. The sky is filled with warm orange and pink hues from the setting sun, casting a glow over the entire scene.</t>
  </si>
  <si>
    <t>www.lonestar.edu</t>
  </si>
  <si>
    <t>A young Black man with short, curly hair and a serious expression is focused intently on tying his tie. He’s wearing a white dress shirt and dark pants. His eyes are closed as he concentrates on the task. Behind him is a large potted plant with broad leaves, and in the background, partially visible, is a globe and a framed picture. The lighting is soft and slightly muted, creating a somewhat moody atmosphere. A black screen occupies the bottom portion of the image.</t>
  </si>
  <si>
    <t>A young man in a black graduation gown and cap walks across a stage toward an older woman wearing a blue academic robe with gold accents. Behind them is a large crowd seated on tiered rows, many of whom are looking towards the stage and appearing to be applauding or smiling. Several American flags and other university flags stand tall on poles along the sides of the stage. The stage itself is brightly lit, while the background is dark.</t>
  </si>
  <si>
    <t>A graduate in a black gown and blue sash is receiving a diploma from an individual in a similar gown. The diploma has a prominent Texas state outline logo on its cover. Behind them is a blurred crowd of people wearing gowns, with stage lights illuminating the scene. A red light shines directly onto the diploma.</t>
  </si>
  <si>
    <t>A young Black man wearing a dark suit and tie stands with his back to the camera, looking upwards at a cityscape. He has short, styled hair and is smiling slightly. Behind him are several tall buildings, including a particularly tall skyscraper with reflective glass windows. The sky is partly cloudy. A portion of a red brick building is visible on the left side of the frame.</t>
  </si>
  <si>
    <t>Industry and work, Value</t>
  </si>
  <si>
    <t>www.longwood.edu</t>
  </si>
  <si>
    <t>00:00:05.43</t>
  </si>
  <si>
    <t>A large brick building with a red dome dominates the center of the frame. The building has multiple stories and rows of windows. A red metal roof covers the structure. In the background, there are trees in autumn colors – reds, oranges, and yellows – against a clear blue sky. Some distant hills are visible behind the trees.</t>
  </si>
  <si>
    <t>A grassy lawn in the foreground features several young adults sitting and lounging on blankets. They are engaged in conversation and appear relaxed. Behind them is a wide, well-maintained green space leading towards a large building with red brick accents. A long walkway runs alongside the grass, populated by students walking and talking. Trees line both sides of the walkway, some with budding leaves suggesting springtime. In the distance, there are flags and banners hanging from buildings along the pathway. The sky is bright blue with scattered clouds.</t>
  </si>
  <si>
    <t>A young woman with dark hair and wearing a red shirt and blue gloves is intently focused on something in her hands. She’s leaning slightly forward, looking down at what appears to be a clear container or vial held by her right hand. Behind her, partially obscured by shadow, another person's head is visible, also with dark hair, turned away from the viewer. The background is mostly black, and there are hints of other people in the distance.</t>
  </si>
  <si>
    <t>A man with gray hair and glasses wearing a plaid shirt is seated at a table pointing towards a tray filled with small, white, shell-like objects. He’s looking off to his right. Behind him are two blue chairs and a wall with a clock. A laptop sits on the table next to the tray covered by a clear plastic sheet.</t>
  </si>
  <si>
    <t>A young man with curly brown hair and fair skin sits at a blue table in a classroom setting. He is wearing a dark blue sweatshirt over a light-colored shirt and khaki pants. His hands are clasped together on the table, and he appears to be looking down slightly. A whiteboard behind him displays handwritten notes about general guidelines, including instructions for cleaning and maintaining restrooms. Several pizza boxes are visible on the table near his chair. The room is dimly lit with a blurred background suggesting other students or furniture.</t>
  </si>
  <si>
    <t>Two young women are seated closely together at a table. One has light blonde hair pulled back and is wearing a black sweater. The other woman has dark braids and is wearing glasses and a yellow sweatshirt. Both are looking down at an open laptop, with the woman in the foreground pointing towards it with her hand. A third student is partially visible in the background, seated further away and wearing a blue jacket. The laptop screen displays a logo that appears to be a stylized “C”.</t>
  </si>
  <si>
    <t>A black and white photograph depicts three men gathered around a poster board. The poster reads “Benefits of Therapeutic Neural Stimulation for Adolescents with Autism.” A young Black man in a dark suit is pointing at the poster, while another Black man wearing a light blue shirt stands beside him. A third man, bald with graying hair, is looking down at the poster as well, appearing to be listening intently. The background is dark and out of focus, suggesting an event or presentation setting.</t>
  </si>
  <si>
    <t>Two young women are embracing tightly in a close-up shot. One woman has long dark hair and is wearing a gray t-shirt with a small white bag labeled “Longwood Landing” around her neck. The other woman, who appears to be smiling brightly, has braided black hair and is wearing sunglasses and hoop earrings. Both women have their arms wrapped around each other’s backs in a joyful hug. A blurred background suggests an outdoor setting with greenery visible.</t>
  </si>
  <si>
    <t>A woman in a blue and white floral dress stands outdoors with her hands raised as if explaining something. She is wearing glasses and has dark hair pulled back. A young woman with long brown hair is facing her, listening intently. Behind them is a brick building with multiple windows under a red roof. The background is slightly blurred and dark, suggesting an outdoor setting on a bright day.</t>
  </si>
  <si>
    <t>A wide-angle shot of a college basketball game in progress. A player is dribbling the ball towards the right side of the court, with several other players and cheerleaders visible around him. The court has blue lines and the name "Tehman" displayed on it. A large crowd fills the bleachers behind the court, wearing blue and white clothing. There are arched windows in a light-colored building to the left of the court, and a scoreboard is visible at the top right corner.</t>
  </si>
  <si>
    <t>A tall basketball player in a white and black jersey with the number one is mid-air, jumping towards the basket. He has a dark beard and his legs are extended as he reaches upwards. The background shows a blurred crowd seated in bleachers, a referee standing near the court, and a scoreboard displaying "1833".</t>
  </si>
  <si>
    <t>A large crowd of people are seated in bleachers, many with their arms raised and hands waving enthusiastically. Several individuals hold blue foam fingers and flags displaying a logo that appears to be a stylized "L" within a blue and white design. Some people are shouting or cheering. A person wearing a light blue shirt is prominently featured near the front of the crowd, holding up a blue foam finger with a large cartoon mascot on it. The background shows wooden bleachers and a sign reading “IWT SUITE.”</t>
  </si>
  <si>
    <t>A man in a blue shirt and khaki pants stands with a camera, gesturing towards a large white house partially obscured by Spanish moss-draped trees. Behind him are two students wearing hats and backpacks, their backs facing the viewer. The setting is a grassy lawn with lush greenery surrounding the house. The sky is overcast.</t>
  </si>
  <si>
    <t>A man in a graduation gown and cap is smiling broadly at the camera. He wears round eyeglasses and a dark shirt underneath the gown. The gown has a vibrant sash with colorful stripes across it. His right hand is raised, pointing upwards and slightly outwards. Behind him is a blurred background of buildings and greenery, suggesting an outdoor setting.</t>
  </si>
  <si>
    <t>A group of young women are walking across a grassy field, covered in brightly colored powder paint. Many of them are wearing white t-shirts and shorts that have been splattered with pink, blue, and green dye. One woman is holding up a red bucket filled with more powder, while another has a stream of blue powder erupting from her hands. The background shows trees and a bright sky.</t>
  </si>
  <si>
    <t>A woman with dark hair and sunglasses is smiling broadly while holding a blue liquid in her hands. She’s wearing a pink t-shirt that reads “FUTURE IS PINK.” Behind her are several other people, also wearing pink shirts and covered in splashes of blue paint, suggesting they are participating in some kind of event or activity. The background appears to be an outdoor grassy area with trees visible.</t>
  </si>
  <si>
    <t>A close-up shot focuses on a circular, wooden table with a dark brown surface. A bright yellow, rounded object is attached to a silver rod extending from the center of the table. Two hands are visible, one pink and light-skinned, holding the rod near the yellow object. The background is mostly black, with hints of green and gold suggesting other elements within a studio setting.</t>
  </si>
  <si>
    <t>A young woman with dark hair and wearing a black shirt and bracelets is operating a wooden device labeled "MAGNETIC FORCE." The device has several knobs and gauges on its front panel. She is holding a circular, gold-colored object that appears to be made of copper wire within the device’s frame. Behind her is a beige wall with a small window and a light fixture. A blue chair can be seen partially in the background. The scene is dimly lit, with the focus on the woman and the equipment.</t>
  </si>
  <si>
    <t>A young Black woman in a blue graduation gown and cap is shaking hands with an older man wearing a black academic robe and hood. The woman is smiling brightly. A diploma is visible in the man’s hand. Behind them, there's a blurred brick building with a window and a blue awning.</t>
  </si>
  <si>
    <t>A young Black man in a blue graduation cap and gown with a yellow sash is smiling broadly at the camera. He’s wearing a white robe underneath his gown. An older woman with short, reddish-brown hair is leaning into him, her face turned towards him, and she appears to be speaking or gesturing with one hand. She's wearing glasses and a black graduation robe with a yellow sash draped across her shoulders. The background is dark and blurry, suggesting an indoor setting like a gymnasium.</t>
  </si>
  <si>
    <t>www.loras.edu</t>
  </si>
  <si>
    <t>A tall, cylindrical water tower with the word “publique” painted on its side is centered in the frame. The tower stands within a dense forest filled with trees displaying vibrant autumn colors – reds, oranges, yellows, and greens. A hilly landscape stretches out behind the forest, with a small town visible in the distance along the horizon line. The sky is dark, suggesting either early morning or late evening light, casting a warm glow on the treetops.</t>
  </si>
  <si>
    <t>A long bridge spans across a wide body of water at sunset. The bridge is silver and has a complex, arched design. A small boat is visible moving along the waterway beneath the bridge.  The sky is filled with warm orange and yellow light reflecting off the water. In the distance, there’s a shoreline with buildings and trees silhouetted against the bright horizon. The overall scene suggests a calm evening atmosphere.</t>
  </si>
  <si>
    <t>An aerial shot showcases a college campus nestled along a riverbank. A large football stadium with “Loras” lettering dominates the foreground in purple and white. Behind it are several brick buildings, including a red building with a prominent tower.  A residential area extends outwards from the campus, comprised of houses and trees. In the distance, a city stretches across the river, featuring numerous buildings and streets. The sky is blue with scattered clouds. Trees are abundant throughout the scene, displaying autumn colors like yellow and orange.</t>
  </si>
  <si>
    <t>A red brick pillar with the words "LORAS COLLEGE" in large, white lettering is prominently displayed. Behind the pillar is a multi-story building with a light pink facade and several windows. In front of the building is a grassy lawn with several small evergreen trees. The sky is dark and overcast.</t>
  </si>
  <si>
    <t>A small, wheeled robot sits on a dark wooden table. The robot has two large wheels and a camera mounted on top. A black box containing electronic components is visible beneath the camera. Wires are connected to the robot, including red and white cables. To the left of the robot, a hand is partially visible, holding a water bottle. In the blurred background, there’s a glimpse of a room with windows and what appears to be a desk or table. A tablet is positioned on top of the robot.</t>
  </si>
  <si>
    <t>A young woman wearing safety glasses and blue gloves is holding a pipette with a clear liquid inside, extending it towards a small test tube filled with a reddish-brown substance. Behind her, there’s a laboratory setting with various equipment, including shelves stocked with beakers, tubes, and supplies. A sign reading “Micro Safety” is visible on a headband around her head.  A clipboard with handwritten notes is also seen on the shelf. The background includes glimpses of other lab areas and lighting fixtures.</t>
  </si>
  <si>
    <t>A group of college football players are engaged in a tackle on a green grass field. Several athletes wearing purple and gold uniforms are clustered around a player lying on the ground with his arm outstretched. A few other players are attempting to block or assist in the tackle. In the background, there is a blurred view of trees and a road.</t>
  </si>
  <si>
    <t>A group of students wearing purple clothing are seated in stadium bleachers overlooking a football field. One student is raising their hand in excitement, another is gesturing with both hands, and a third is looking towards the field. A woman with a brown beanie is partially visible, holding a purple lanyard. In the background, there’s a brick building, floodlights illuminating the field, and a clear blue sky with some clouds.</t>
  </si>
  <si>
    <t>A dimly lit room features three people gathered around a computer workstation. A young woman with long brown hair and wearing a patterned shirt is looking intently at a laptop screen. Beside her, a young man with dark hair, glasses, and a blue jacket is also focused on the laptop. An older gentleman in a gray sweatshirt with "Loras College" printed on it is pointing towards the computer monitor, which displays code or a technical diagram. The workstation has multiple monitors, keyboards, and various electronic components visible beneath them. A brick wall and a doorway are partially visible in the background.</t>
  </si>
  <si>
    <t>A man with dark hair and wearing a white jacket and gray backpack is filming with a drone mounted on a black gimbal. He is facing away from the camera. Behind him is another person wearing a dark hoodie, partially obscured by the building. The background features a large yellow building with multiple windows and balconies, alongside other buildings of varying heights and colors under a light blue sky. There are people visible in the distance walking along a street.</t>
  </si>
  <si>
    <t>Fine arts, Location</t>
  </si>
  <si>
    <t>A man with dark hair and wearing a purple shirt sits on a gray couch facing a woman at a wooden desk. The woman is blonde and wearing a yellow sweater. A laptop is open in front of her, displaying a photograph of several people standing outside. Behind them is a chalkboard covered in handwritten notes and diagrams. Bookshelves filled with books line the wall behind the woman’s desk. To the left of the desk is a telephone and a small vase with a red flower. The background is a warm brown wood paneling on a door.</t>
  </si>
  <si>
    <t>A man with dark hair and tattoos wearing a black shirt and gray beanie is listening to a person’s arm with a stethoscope. A woman in a white top and a younger woman in a dark blue jacket are standing behind him, both smiling. The setting appears to be a clinical room with white walls and a light-colored floor.</t>
  </si>
  <si>
    <t>www.loyola.edu</t>
  </si>
  <si>
    <t>An aerial shot shows a stone archway entrance with “LOYOLA UNIVERSITY MARYLAND” written across it in green lettering. People are walking on a pedestrian bridge above a street. The bridge is flanked by stone pillars and greenery, including trees and bushes. A crosswalk is visible on the street below. There’s a streetlight and utility poles along the side of the road. The overall scene has a bright, sunny appearance with some shadows cast by the archway.</t>
  </si>
  <si>
    <t>Three people are seated around a metal table outdoors. A young woman with dark hair and wearing a black shirt and red pants is laughing while looking at a laptop screen. She has a notebook and pen on the table in front of her. To her right, an older man with graying hair and glasses is smiling and looking towards the other two people. He’s wearing a blue jacket and holding a smartphone. A third person, partially visible to the left, is also laughing and appears to be engaged in the conversation. The background shows a modern building with large windows, trees, and a bright sky.</t>
  </si>
  <si>
    <t>A young man wearing a gray baseball cap and a plaid flannel shirt is standing at a lectern pointing towards a white board displaying a diagram titled “Event loop flow.” The diagram shows a flowchart with labeled boxes including "Off event," "Loop" and "Callback queue." Several students are seated in the background, partially visible. A small electrical outlet is located on the wall behind the lectern.</t>
  </si>
  <si>
    <t>Two male lacrosse players are engaged in a physical play near a goal. One player is attempting to check the other, who is crouched low and holding his stick defensively. Both players wear lacrosse helmets and pads. Behind them is a black and white banner with the letters “ED” prominently displayed. A light fixture is visible on the right side of the frame. The background appears to be an outdoor athletic field at night.</t>
  </si>
  <si>
    <t>A Black woman with short graying hair and wearing a blue cardigan is shaking hands with a young Black man standing before her desk. The man is wearing a white hoodie, light blue pants, and has a black Adidas backpack on his back. Behind them is a wooden desk covered in papers and a green water bottle. To the left of the desk are several framed pictures and a small box. Large windows provide natural light, showing trees and greenery outside.</t>
  </si>
  <si>
    <t>Three female runners are sprinting down a red track during daylight. The runner in the lead is wearing a dark green and black swimsuit with the number four on her chest. She’s raising her right arm forward. Behind her, another runner in a white and blue patterned swimsuit has her left arm raised. A third runner in a red and white swimsuit is further back, also running. In the background, there are spectators, a building, trees, and a fence.</t>
  </si>
  <si>
    <t>A green screen background dominates the scene, showing a bright green gradient. Three people are seated at a dark gray table with microphones in front of them. A woman on the left is gesturing with her hand towards the camera. Another woman sits to her right and appears to be listening intently. The third woman is positioned slightly behind the others, looking off-camera. There’s a small shadow of a microphone on the table surface.</t>
  </si>
  <si>
    <t>An aerial shot showcases a university campus with several buildings. A modern, gray building with a green roof dominates the right side of the frame. Adjacent to it is an older, brick building with a small tower on its roof. Several trees and landscaping fill the foreground, including grass, shrubs, and flowerbeds. A sidewalk leads towards the buildings. In the distance, other buildings are visible under a bright, golden light suggesting sunrise or sunset. A person wearing a red shirt is walking along the sidewalk.</t>
  </si>
  <si>
    <t>A large white mascot resembling a wolf stands prominently in the foreground with its mouth open and arm raised in a fist-like gesture. The mascot is wearing a green and white outfit with the university logo "LOYOLA" displayed on its chest. Behind the mascot are several people, including cheerleaders holding pom-poms and a man in a suit. A crowd of spectators fills the bleachers in the background, partially obscured by darkness. Banners hang from the ceiling above the stands, and spotlights illuminate the scene.</t>
  </si>
  <si>
    <t>A group of young women in white athletic shirts are embracing tightly, laughing and cheering with visible excitement. Several other women stand behind them, also smiling and celebrating. The background is blurred but appears to be a gymnasium or indoor sports arena with bleachers filled with spectators. A large screen displays what looks like a scoreboard or video replay.</t>
  </si>
  <si>
    <t>Three young women are walking together outdoors. The woman in the center is wearing a black t-shirt and a gray baseball cap, with a tote bag slung over her shoulder. She has a bright smile on her face. To her left is a woman in a white tank top and blue jeans, holding a small purse. On the far left is another woman wearing a dark long sleeve shirt and jeans, partially obscured by the other two. Behind them is a large mural featuring colorful geometric shapes and lettering. A man is visible in the background on the left side of the frame, wearing shorts and a light blue t-shirt.</t>
  </si>
  <si>
    <t>A large stone church with a steeple dominates the frame. The building is set into a grassy hillside and has arched windows and a cross on its facade. A pathway leads up a series of stone steps toward the entrance, flanked by students walking in both directions. Trees line the path and surround the base of the hill. The sky is overcast and gray.</t>
  </si>
  <si>
    <t>A Black man in a red clerical robe and stole stands at a table draped with a red cloth. He is gesturing with his hands upwards as he speaks. Behind him are two white candles on a stand, and a statue of a religious figure to the left. In the background, there's a dark archway, a speaker, and a blurred view of people in the audience, including a young woman looking towards the scene.</t>
  </si>
  <si>
    <t>Three students are working at a lab bench. They are all wearing white lab coats and safety goggles. One student has a baseball cap on backwards. The student in the center is looking down at a clear glass beaker filled with a liquid, possibly colored green or blue. A sign that reads "WEAR YOUR GOGGLES" is visible behind them. The background appears to be a laboratory setting with metal shelving and equipment.</t>
  </si>
  <si>
    <t>Two young women are standing near a computer workstation in a brightly lit room. One woman is wearing a green polo shirt and pointing at a tablet screen displayed on the laptop. The other woman is wearing a cream-colored sweater and smiling. Behind them, there’s a large sign that reads “LOYOLA READY” with a stylized sun graphic. A white desk surface extends across the foreground, and in the background, blurred figures of other students are visible.</t>
  </si>
  <si>
    <t>The image depicts a classroom setting with several young men studying at desks. Two students are in focus; one is wearing a gray hoodie and appears to be concentrating on his work, while another is smiling and writing with a pencil. Other students can be seen in the background, some standing and others seated. A whiteboard is visible on the left side of the frame, and there’s a window with bare trees outside. The lighting is somewhat dim, and the overall atmosphere suggests an academic environment.</t>
  </si>
  <si>
    <t>A group of dancers in black and white outfits are performing an energetic dance routine on a purple-lit stage. The background features a large arena with banners displaying “Loyola” and “Reitz.” A spotlight shines directly on the center of the performance area, illuminating several dancers who are raising their arms high above their heads. A red circle highlights one dancer in particular, who is mid-motion. Above the stage, there’s a stylized image of a horse's head.</t>
  </si>
  <si>
    <t>A group of four people are walking towards an arched doorway in a stone building. A man in a blazer and brown shoes is leading the group, followed by a woman wearing a green jacket and sneakers. Behind them is another woman in a light-colored top and jeans. The person furthest behind appears to be a young student wearing a sweatshirt with “ACTUAL” printed on it. The doorway leads into a brightly lit interior space visible through the archway. The exterior of the building is constructed from gray stone, featuring large windows and a set of stairs leading up to another entrance. A sidewalk made of concrete slabs extends in front of the building.</t>
  </si>
  <si>
    <t>00:00:05.74</t>
  </si>
  <si>
    <t>Three college basketball players are prominently featured in the foreground, wearing dark green and white jerseys with “Loyola” and numbers “10” and “15” displayed on them. Two of the players are raising their arms in celebration, one shouting excitedly while the other has his hands raised above his head. A fourth player is visible to the left, also wearing a Loyola jersey and number 7. Behind them is a large crowd of spectators seated in tiered bleachers, with many people facing forward. A referee stands near the court, and a dark structure resembling a stage or scoreboard is partially visible at the back of the arena. The overall lighting appears bright and focused on the players and immediate surroundings.</t>
  </si>
  <si>
    <t>www.lssu.edu</t>
  </si>
  <si>
    <t>A young person with a baseball cap and a plaid shirt is holding up a small black plastic pot containing a tiny green seedling. The seedling has two small leaves. The background is blurred but appears to be an indoor laboratory or greenhouse setting with white walls and some equipment visible out of focus. The hand holding the pot is in sharp focus, while the person's face is slightly blurred.</t>
  </si>
  <si>
    <t>A young man with dark hair and glasses wearing a blue zip-up shirt is shown in an action pose. He’s holding a clear ruler vertically and extending his left arm upwards, measuring the angle between his forearm and upper arm. His right hand is raised towards his face. His arm is supported by a gray padded table surface. Another man's arm, also in a blue sleeve, is visible on the right side of the image, resting on a similar padded table surface. The background is a plain white wall.</t>
  </si>
  <si>
    <t>A young man with light brown hair and freckles is holding up a blue, translucent frame made of straws and cotton balls. The frame has several white cotton ball “nodes” connecting the straws in a square shape. He’s wearing a plaid shirt and appears to be smiling slightly while looking at the structure he's presenting. Behind him is a green wall with a white pillar on the left side, and a blurred gray area in the lower right corner.</t>
  </si>
  <si>
    <t>A woman with blonde hair and wearing a blue sweatshirt, a dark blue hat, and a bright orange vest is looking upwards through a small handheld device. An orange lanyard hangs around her neck. Behind her is a blurred background of trees in full foliage under a partly cloudy sky.</t>
  </si>
  <si>
    <t>Two young men are standing outdoors in front of a building with large windows. One man has light blonde hair and is wearing a blue hoodie with a graphic on it and a black backpack. He’s looking directly at the camera and smiling slightly. The other man, who appears to be Black, is wearing a blue jacket and glasses and is laughing while gesturing with his hand. Behind them is a brick building with an overhang and a glimpse of a cloudy sky.</t>
  </si>
  <si>
    <t>A woman with long brown hair and fair skin wearing a gray sweater is looking upwards and slightly to her left. She has a hand raised near her mouth. To her right is a man with dark hair, glasses, and a beard. He is raising his hands in a gesture of prayer or emphasis, and he’s wearing a black t-shirt. Both are positioned against a completely black background.</t>
  </si>
  <si>
    <t>A man wearing glasses and a blue shirt with a logo on it is holding a glowing blue lightsaber. The lightsaber appears to be made of plastic tubing and has a black handle. To his left, there's a robotic arm holding another, red lightsaber. Behind the man and arm are various pieces of equipment, including a projector screen displaying a dark image and what looks like a workbench with tools. The background is dimly lit and slightly out of focus, creating a blue-toned atmosphere.</t>
  </si>
  <si>
    <t>Three firefighters in full gear are walking down a dirt road. They are wearing yellow helmets and dark brown tactical vests with reflective stripes. Behind them, further down the road, several other firefighters can be seen in similar uniforms. To the left is a white delivery truck and a pile of dirt. Trees line both sides of the road, and a building resembling a small shed is visible on the right side. The sky is blue with some clouds.</t>
  </si>
  <si>
    <t>The image depicts an aerial view of a college campus under a partly cloudy sky. Several brick buildings are clustered together, connected by roads and sidewalks. A large bridge spans across a body of water in the distance, with a city skyline visible beyond it. Trees line the edges of the campus and surrounding areas. There is a red-roofed building on the left side of the frame. Cars are parked along the streets.</t>
  </si>
  <si>
    <t>Three young adults are standing outdoors in front of a building. A man with dark hair and wearing a gray polo shirt is on the left. Next to him is a woman with light brown hair wearing a white sweatshirt with lettering and a black backpack. To the right is a man with blonde hair, wearing a blue athletic shirt and a gray baseball cap. Behind them is a brick building with large windows and a metal railing. Above the windows is a sign that reads “HAE”.</t>
  </si>
  <si>
    <t>Three young adults are standing outdoors in front of a building with red brick and large windows. A woman wearing a white sweatshirt with a university logo is centered in the frame, looking slightly off to the side. To her left is a man in a dark blue shirt and black pants, partially obscured by shadow. To her right is a young man wearing a blue jacket over a gray t-shirt and a black baseball cap, gesturing with his hands as if speaking. A metal railing runs along the edge of a set of stairs leading up to the building. The background includes more windows and what appears to be trees or foliage.</t>
  </si>
  <si>
    <t>The photograph depicts a campus landscape under a clear blue sky. Several brick buildings with varying rooflines are clustered together in the foreground, surrounded by trees and greenery. A large body of water, likely a lake or bay, stretches into the distance on the horizon. Several large cargo ships are visible on the water. The overall scene suggests a college or university setting with a scenic waterfront view.</t>
  </si>
  <si>
    <t>Three young adults are standing outdoors in a wooded area. A woman wearing a black shirt with “AUGUSTA STATE UNIVERSITY” printed on it is speaking and gesturing with her hands. She has brown hair pulled back, and a backpack on her shoulders. To her left is another woman with blonde hair and a blue sweatshirt. On the right is a man wearing a blue jacket and carrying a dark-colored backpack. Behind them are tall birch trees and dense green foliage. The background is mostly dark, suggesting it’s late afternoon or early evening.</t>
  </si>
  <si>
    <t>A group of four people are walking along a dirt path in a wooded area. Three individuals are wearing backpacks and hiking pants, with one person in a blue jacket. The fourth person is visible from behind, wearing shorts and a dark shirt. Trees with white bark line the path on both sides, and there's dense green foliage in the background. Sunlight filters through the trees, creating dappled light on the ground.</t>
  </si>
  <si>
    <t>A wide, expansive view of a densely forested hillside slopes down towards a large body of water under a cloudy sky. The trees are predominantly green with patches of yellow and red indicating autumn foliage. A dark shoreline is visible along the edge of the lake or sea. The overall scene has a muted color palette due to the overcast conditions.</t>
  </si>
  <si>
    <t>The image depicts a wide expanse of water meeting a sandy beach under a bright blue sky. Gentle waves are rolling towards the shore, creating small splashes and ripples on the wet sand. The sand itself is a reddish-brown color. The horizon line is visible above the water, with a clear, light blue sky dominating the upper portion of the frame.</t>
  </si>
  <si>
    <t>A blue and white aluminum fishing boat is moving across a body of water under a bright blue sky. Three people are visible on board: one man sitting in the front passenger seat wearing a baseball cap, another man standing near the bow holding what appears to be a clipboard or chart, and a third person seated behind them. The boat’s side prominently displays the text “CENTER FOR FRESHWATER RESEARCH &amp; EDUCATION LAKE SUPERIOR STATE UNIVERSITY”. A Mercury outboard motor is mounted on the back of the boat. Reflections of the boat are visible in the water's surface.</t>
  </si>
  <si>
    <t>A man wearing a blue polo shirt and sunglasses stands next to a young man in a gray t-shirt with a circular logo featuring “SUPERIOR STATE LAKE” on it. Both men are looking up at a camera positioned above them, which is mounted on what appears to be a canoe or similar boat. The image is taken from a low angle, showing the underside of the vessel and surrounding vegetation. Above them is a bright blue sky.</t>
  </si>
  <si>
    <t>A woman with blonde hair and wearing a blue life vest and dark athletic clothing is holding up a large, silver salmon. The fish has a dark stripe along its side. Behind her is a brick building with arched doorways and windows. In the background, there’s a body of water, a chain-link fence, and some greenery including grass and wildflowers. A fishing rod leans against a small blue container near the building.</t>
  </si>
  <si>
    <t>Two young men are in focus, standing outdoors against a blurred green background of trees and foliage. The man on the left is wearing a blue athletic shirt with “Lakers Tennis” text and an anchor logo. He has dark hair and is looking slightly downward. The man on the right is wearing a yellow shirt with "Superior" written around a circular emblem. Both men have neutral expressions, and a woman in a light-colored sweater is partially visible behind them to the left. A portion of what appears to be equipment or a camera is visible at the bottom left corner of the image.</t>
  </si>
  <si>
    <t>A woman with blonde hair and wearing a blue shirt is looking at a mechanical component attached to a complex metal frame. A man in a blue polo shirt and black baseball cap is leaning over her shoulder, also observing the same part. The frame appears to be part of a vehicle, possibly an off-road buggy or race car, with large tires visible on the bottom right corner of the image. Behind them, there's a clear blue sky and a blurred view of a road and some cars in the distance.</t>
  </si>
  <si>
    <t>A blue off-road vehicle sits on an asphalt road with yellow lane markings. Three men are working on it: one standing behind the vehicle, another kneeling and looking at a component underneath, and a third man crouching beside the vehicle’s frame. The vehicle has a metal frame, large tires, and a dark-colored engine compartment. Trees and a partially visible car are in the background under a cloudy sky.</t>
  </si>
  <si>
    <t>A blurred background shows several students in white lab coats and blue scrubs walking towards the camera. In the foreground is a human anatomical model standing on a metal stand, displaying musculature and skeletal features. A skull rests on a table next to the model, and a stack of tiered, yellow cones sits beneath it. The lighting appears to be artificial and focused on the anatomical models.</t>
  </si>
  <si>
    <t>A person wearing light blue gloves is holding two white objects, possibly petri dishes, in their hands. A microscope is positioned on a table with a plant growing inside a black plastic container. Another person is partially visible in the background, also wearing a lab coat and gloves. Papers are scattered across the surface of the table.</t>
  </si>
  <si>
    <t>A young woman with dark hair pulled back in a ponytail and wearing a white sweatshirt is focused intently on a microscope. She has light skin and is wearing blue nitrile gloves on her left hand. The microscope is positioned in front of her, and the eyepiece is visible. Behind her, there’s a blurred background showing laboratory equipment, including shelving units and what appears to be a centrifuge.</t>
  </si>
  <si>
    <t>A young man with short brown hair and a beard wearing a white lab coat over a blue shirt is looking down at a large, light-colored beaker. He’s wearing safety glasses. To his right, partially visible in the background, is another person also wearing a white lab coat and blue shirt. The setting appears to be a laboratory with gray walls, fluorescent lighting, and some equipment visible in the distance.</t>
  </si>
  <si>
    <t>A young man with short brown hair and glasses is sitting at a desk, looking intently at an open laptop. He’s wearing a blue sweatshirt with “STATE” in yellow lettering across the front. His hands are resting on a small tablet next to the laptop, and he has tattoos visible on his left hand. The desk surface is a reddish-brown color. Behind him, there's a hallway with a white ceiling and a glimpse of a television screen mounted on the wall.</t>
  </si>
  <si>
    <t>A woman with blonde hair pulled back and wearing glasses is sitting at a table, looking down at a tablet displaying a math problem involving an equation and a diagram. She’s holding a white pencil and appears to be working on it. A notebook filled with handwritten notes and diagrams is also visible on the table next to her. In the background, two men are seated in chairs, partially visible with their legs crossed and wearing sneakers. A book titled “Graph Theory” is placed on the table near the woman’s tablet. The setting appears to be a classroom or study area with dark flooring and gray walls.</t>
  </si>
  <si>
    <t>A man with blonde hair wearing a black t-shirt sits at a desk facing a large computer monitor displaying a complex 3D rendering of what appears to be an architectural design. A second person is partially visible in the background, also working at a computer. To the left of the main desk is a smaller desktop computer tower. The room has dim lighting with shadows and a projector screen behind the primary monitor. There's a white board on the wall to the left of the projector and a blue object is visible on the right side of the frame.</t>
  </si>
  <si>
    <t>A young man with blonde hair and glasses is sitting at a desk in front of a computer monitor. He’s wearing a black t-shirt and smiling broadly. Behind him are two posters on a white wall, one featuring a road sign and another showing an airplane. A dark chair is visible beneath his desk.</t>
  </si>
  <si>
    <t>A wide aerial shot depicts a large bridge spanning a body of water. The bridge is long and gray, with multiple lanes of traffic visible on its surface. To either side of the bridge are canals lined with trees and vegetation. Behind the bridge, a sprawling industrial area with factories and buildings extends into the distance under a blue sky. A smaller, white pedestrian bridge is located near the bottom left corner of the image. The water appears calm and reflects the surrounding landscape.</t>
  </si>
  <si>
    <t>A brick building with a steeply pitched roof dominates the frame. Two students are walking down a paved walkway on the left side of the image, heading towards the building. The walkway curves slightly into the distance. A grassy lawn extends to the right of the walkway, featuring several trees and a bicycle leaning against the wall of the building. Above, a blue sky with scattered white clouds is visible.</t>
  </si>
  <si>
    <t>A woman with brown hair and glasses sits on the floor reading a book to a group of young children. The children are mostly facing her, some leaning forward attentively. Behind her is a bulletin board displaying colorful crayons and a banner that reads “Superior Start.” A small chart with numbers is also visible on the board. To the right of the woman is a cabinet or shelf containing various items. Some children have blonde hair peeking out from behind them. The background appears to be a classroom setting with white walls and a window.</t>
  </si>
  <si>
    <t>A woman with blonde hair and glasses wearing a blue lanyard stands in front of four young children. The children are smiling and appear to be engaged in an activity. Behind them is a brick building with multiple windows, a playground with slides and swings, and trees. A portion of a gray vehicle is visible on the left side of the frame. At the very bottom of the image, there's a blue toy and a small, partially obscured object.</t>
  </si>
  <si>
    <t>A large, maroon-colored ore carrier ship is moving through a narrow waterway flanked by dense forests in autumn colors – reds, oranges, and yellows are prominent. The water is blue with visible white wakes behind the ship. A shoreline of trees lines both sides of the channel, receding into the distance. The sky is light blue and overcast.</t>
  </si>
  <si>
    <t>Location, Industry and work</t>
  </si>
  <si>
    <t>An aerial shot shows a calm body of water with a shoreline lined with dense green trees and bushes. Three kayaks are positioned in the water: one red kayak is near the shore on a rocky bank, another red kayak is further out in the water, and a white kayak is also situated some distance from the shore. The sky appears overcast and gray.</t>
  </si>
  <si>
    <t>A red kayak with black cross bracing is in the foreground, its bow angled towards the viewer. The water is choppy and blue-green. Behind the kayak is a large, dark gray ore carrier ship, likely a Great Lakes freighter, extending horizontally across the frame. A line of colorful autumn trees – reds, oranges, and yellows – forms a backdrop on the left side of the image. Above the ship is a clear, bright blue sky.</t>
  </si>
  <si>
    <t>A large banner displaying “LAKE SUPERIOR STATE UNIVERSITY” with an anchor logo is prominently featured in the upper-left corner. Behind the banner is a body of water reflecting a bright blue sky. A large red freighter ship is visible on the water, partially obscured by some smaller boats and buildings along the shoreline. To the left of the banner are two black poles with streetlights attached. In the foreground, there’s a patch of yellow wildflowers growing near the base of one of the poles. The overall scene has a slightly hazy quality due to atmospheric perspective.</t>
  </si>
  <si>
    <t>A large, curved window dominates the frame, offering a panoramic view of a campus landscape. Below the windows is a dark wood table with several upholstered armchairs arranged around it. The chairs are mostly facing the window. Above the table and window is a white ceiling with recessed lighting fixtures. Several speakers are mounted on the ceiling. In the distance, there’s a building with a red roof, surrounded by trees and rolling hills under a bright blue sky.</t>
  </si>
  <si>
    <t>A man in a blue polo shirt stands at a table facing a large screen displaying the words "STRATEGY FOR IMPLEMENTATION" in white text on a green background. Behind him are several people seated around a conference table, including a woman with blonde hair and a man wearing a gray jacket. A laptop is visible on the table to his left. The room has a dark tone with a large window behind the screen and black curtains flanking it.</t>
  </si>
  <si>
    <t>A young man with reddish-brown hair and fair skin is smiling broadly at the camera. He’s wearing a bright blue polo shirt with a gold anchor logo on the left chest and Nike swoosh on the sleeves. His right hand is raised, fingers spread in a “V” gesture. A black watch is visible on his wrist. Behind him are large glass windows framed by dark wood panels, and a green emergency exit sign can be seen in the background. The overall lighting appears to be artificial and somewhat dim.</t>
  </si>
  <si>
    <t>Four young men are seated in a row, facing forward. They are wearing blue hockey jerseys with white lettering and yellow accents that read “Lakers.” Each man has a helmet on, with numbers 10, 20, 22, and 83 visible on the helmets. They also wear blue hockey gloves. Behind them is a blurred background of a large, dark blue stadium seating area with illuminated blue lighting.</t>
  </si>
  <si>
    <t>A large, blue digital scoreboard displaying “SUPERIOR HOCKEY” is suspended from the ceiling of an indoor ice hockey rink. The scoreboard is a cube shape with rounded edges and a dark background. Below the scoreboard, several hockey players are skating on the ice, wearing blue jerseys. Seating for spectators lines the sides of the rink. The arena has a high, vaulted ceiling with exposed metal beams. A figure in a black jacket stands near the edge of the ice, seemingly observing the game.</t>
  </si>
  <si>
    <t>A young woman with blonde hair and fair skin is smiling at the camera. She’s wearing a blue long-sleeved shirt with “LSSU” in white lettering on the front, along with a navy anchor logo. To her right is another young woman partially visible, wearing a gray sweatshirt with “LSSU” printed on it. Behind them is a black treadmill machine. The background is a plain, bright white wall.</t>
  </si>
  <si>
    <t>Two individuals are walking on a black treadmill. The person in the foreground is wearing blue athletic shoes with orange soles and dark leggings. Their foot is mid-step, showing the sole clearly. The second individual is partially visible behind them, wearing black leggings and a light gray shirt. In the background, there’s a blurred view of exercise equipment including a red box and what appears to be a bench or step platform.</t>
  </si>
  <si>
    <t>A young woman wearing a red and black scuba mask and a blue athletic shirt is positioned in front of a large, white medical machine. She appears to be interacting with another person who is pointing at her. Behind them are three other people: a man in a dark suit, a woman looking towards the camera, and a woman wearing glasses. The room has a sterile appearance with metal equipment visible along the walls. A black device extends from the top of the machine, partially obscuring the view.</t>
  </si>
  <si>
    <t>Several students are positioned on examination tables in a classroom setting. One student is lying on his back with his legs raised and supported by a rolled towel under his ankles. Another student is lying on his stomach, also with his legs elevated. A young man wearing a blue shirt with the school logo is assisting the student on his back, looking down at him. Two other students are standing nearby, one holding a tablet and another leaning against a chair. The walls of the room are painted a light beige color, and there’s a television mounted on the wall, along with a clock and a whiteboard. A red cart is visible in the background.</t>
  </si>
  <si>
    <t>A young Black man with short dreadlocks and wearing a white t-shirt is leaning over a student’s arm, using a stethoscope to listen to her pulse. He has his mouth open slightly as he listens. A middle-aged White man in a blue shirt and glasses stands beside the student, holding a red tube or catheter. The student, with long brown hair, is looking towards the stethoscope and appears attentive. Behind them is a wall with a curtain and some medical equipment visible. There’s a light fixture above the scene.</t>
  </si>
  <si>
    <t>A large brick building with a red roof dominates the center of the frame. The building has multiple windows and appears to be multi-story. A parking lot is in front of the building filled with various vehicles, including vans and cars. There are several picnic tables scattered around the parking area. Beyond the building, there’s a body of water extending into the distance, partially obscured by clouds. A small American flag is visible on a pole near the water. Trees line the horizon along the water's edge.</t>
  </si>
  <si>
    <t>A man in sunglasses and a dark blue cap with “LSSU” printed on it is speaking into a microphone while gesturing with his hands. He wears a black shirt with a tactical belt and holster. To his right, a firefighter wearing a yellow helmet and orange gear is partially visible, along with another firefighter in the background wearing a similar helmet and uniform. Behind them is a red fire engine with “ENGINE 1” printed on its side. The background is blurred green trees.</t>
  </si>
  <si>
    <t>A dark wooden table with a pair of eyeglasses resting on its surface. A hand is holding and adjusting a blue, handheld stapler-like device that has a bright white light emitting from its front. The device appears to be being manipulated or demonstrated. Behind the device, there’s a blurred background suggesting a workshop or industrial setting with some metal objects visible.</t>
  </si>
  <si>
    <t>Three young men are positioned at shooting ranges lined with beige metal booths. Each booth has multiple targets marked with numbers 5 through 7. The men are wearing ear protection and casual clothing – one in a tan shirt, one in a light gray t-shirt, and the last in a blue and gold LSSU (Liberty University System School of Shooting Sports) shirt. They are holding firearms and appear to be actively shooting at the targets. Above each booth is a fluorescent light fixture. The background is dark with exposed pipes and ductwork on the ceiling.</t>
  </si>
  <si>
    <t>Two women in dark blue shirts with white lettering and light blue gloves are being escorted by two men wearing black uniforms. One woman is looking down, while the other looks straight ahead with a serious expression. Both have sunglasses on. Behind them is a red SUV with the word “CARE” on its side. Trees and a lamppost are visible in the background.</t>
  </si>
  <si>
    <t>A yellow medical gurney with a person lying on it is being carried by several people wearing dark uniforms and blue gloves. Behind them is a red fire engine labeled “ENGINE 2”. Several other individuals in light-colored shirts are standing nearby, observing the scene. The background shows a building and a bright sky.</t>
  </si>
  <si>
    <t>Three firefighters stand side-by-side on a large, reddish-brown mound. They are wearing yellow and black fire suits with helmets, each holding a hose and spraying water upwards. The sky behind them is light blue.</t>
  </si>
  <si>
    <t>Two firefighters in yellow and black uniforms are spraying water from hoses at a small, light-colored building. The building is angled significantly to the left and appears to be constructed of wood siding. A window with dark frames is visible on the front of the building. Behind the building is a grassy field and a hazy sky with a bright sun partially obscured by clouds.</t>
  </si>
  <si>
    <t>A man with short graying hair and wearing glasses and a dark jacket is looking off-camera to his left. He has a small emblem on his chest that appears to be a blue star within a circle. A man in a red baseball cap is partially visible to his left, also wearing a dark jacket. Behind them is a blurred background of what looks like a hallway with a reddish glow and a doorway.</t>
  </si>
  <si>
    <t>A dark-colored tablet displays several graphs and data readings. The primary graph is a wavy red line representing an electrocardiogram (ECG) signal. Below it are three smaller graphs: one showing a regular, undulating waveform; another displaying a more jagged, irregular pattern; and the last showing a simple, rectangular wave. A digital clock reads 00:00:00 with a timestamp of 905. A file explorer window is visible at the bottom, showing folders and files labeled "Auto" and "Backup." A hand is partially visible on the left side of the tablet, holding it steady. In the background, blurred images suggest other screens displaying similar data or graphics.</t>
  </si>
  <si>
    <t>A female student in a blue nursing uniform with glasses and a ponytail is interacting with a realistic-looking mannequin patient lying on a white bed. She’s holding a tray with an orange and a clear glass containing liquid. Behind her, another student in a similar uniform is visible, partially obscured by the curtain. A large monitor is mounted on the wall to the left of the mannequin, and a window with blinds can be seen in the background. The lighting appears to be artificial and somewhat dim.</t>
  </si>
  <si>
    <t>A young woman with long brown hair and glasses is sitting at a table in what appears to be a library. She’s wearing a black shirt and is looking down at an open textbook while holding a pen and writing in it. A smartwatch is visible on her wrist. Behind her are large windows offering a view of trees, buildings, and cars outside. To the right of her are two burgundy chairs. The table surface is light gray.</t>
  </si>
  <si>
    <t>A white vehicle with the Lake Superior State University logo prominently displayed on its side. The logo features a blue anchor and the university’s name in black lettering. A person's head and shoulders are partially visible inside the vehicle, wearing a dark jacket with “America Pro” printed on it. To the right of the logo is a red handle and part of a window frame. The background is blurred and dark.</t>
  </si>
  <si>
    <t>00:00:06.21</t>
  </si>
  <si>
    <t>A cartoon duck mascot in a blue and yellow suit with white feathers is walking down a brick sidewalk. Behind him are several red brick buildings that appear to be dormitories. A tall light pole displays “LSSU” in yellow lettering. The sky is bright blue, and there’s a grassy lawn visible on the left side of the image.</t>
  </si>
  <si>
    <t>www.lsu.edu</t>
  </si>
  <si>
    <t>A person wearing white lab coat and purple gloves is holding a pipette with red liquid inside, transferring it into a test tube. The background is blurred and appears to be a laboratory setting with white walls and some lighting. A blurry figure of another person in a lab coat can be seen in the background.</t>
  </si>
  <si>
    <t>Two people are standing in a brightly lit laboratory setting. A Black woman with her hair styled in an updo is looking at a man wearing a white lab coat and glasses. The man is holding a purple pipette and pointing it towards the woman, who appears to be observing something on a computer screen behind him.  Behind them are several large pieces of scientific equipment, including what looks like a DNA sequencer machine with a purple casing. Shelves filled with various containers line the wall in the background.</t>
  </si>
  <si>
    <t>Three people are standing side-by-side against a backdrop of a modern building. A man in a purple polo shirt and dark pants stands on the left, wearing glasses. Next to him is a man in a white lab coat with a purple tie and a small pin. To his right is a woman in a white lab coat and black dress, arms crossed. The background shows a large, multi-story building with glass windows and a concrete exterior, partially obscured by a cloudy sky. Green bushes are visible at the bottom of the frame.</t>
  </si>
  <si>
    <t>A group of five men are seated around a large wooden table in a room with a large arched window offering a view of trees and sky. One man, wearing a purple shirt, is leaning over another man’s shoulder, pointing at his laptop screen. Each of the other four men has a laptop open in front of them. A flat-screen television is mounted on the wall to the left of the window. The room appears to be well-lit with natural light coming through the window.</t>
  </si>
  <si>
    <t>A wide aerial shot depicts a densely forested mountain range under a hazy sky. A red outline highlights an area within the forest, indicating “Fire Potential.” An inset image shows a small helicopter positioned in the center of the highlighted zone. In the distance, rolling hills and more forests are visible beneath a pale blue sky with some cloud cover.</t>
  </si>
  <si>
    <t>A group of five men are posed in front of an arched interior wall with a dark background. The men are standing closely together and facing forward. From left to right, they are wearing different shirts: a light-colored button-down shirt, a purple LSU shirt, a man in a purple LSU shirt with glasses, the central figure is wearing a purple polo shirt with his arms crossed, and on the far right is a man in a gray hoodie. The walls feature rounded arches and a neutral beige color.</t>
  </si>
  <si>
    <t>A group of four men are standing in a greenhouse filled with tall, green rice plants. One man, wearing a purple cap and light blue shirt, is holding a yellow measuring tape and pointing at a plant. Three other men, dressed in various colored shirts, are looking at the plants with expressions of interest. The greenhouse has a glass roof and visible ventilation systems.</t>
  </si>
  <si>
    <t>A pair of dark hands are gently holding a single grain of rice. The fingers are curled around the grain, showcasing its shape and texture.  Behind the hands, blurred green stalks of what appears to be rice plants can be seen in soft focus. The background is mostly black with a subtle gradient of light towards the top left corner, creating a shallow depth of field that emphasizes the hands and the rice grain.</t>
  </si>
  <si>
    <t>Five people are standing side-by-side outdoors against a bright blue sky. They are all wearing purple shirts with a logo on the left chest. The person on the far left is wearing jeans and has his arms crossed. To his right is a woman in a purple shirt and khaki pants, also with her arms crossed. Next to her is a man in a gray shirt and khaki pants, with his arms crossed. Following him is a man in a light blue shirt and khaki pants, with his arms crossed. The final person on the right is wearing a purple shirt and khaki pants, with his arms crossed. Behind them is a large white greenhouse structure against a grassy field.</t>
  </si>
  <si>
    <t>www.lsue.edu</t>
  </si>
  <si>
    <t>A large building with “Dr. Anthony Mumphey Center” written above the entrance is centered in the frame. A fountain with a blue water feature and a stone surround sits directly in front of the building. The fountain has a small, white spray of water shooting upwards. Green trees flank both sides of the building, and there are shrubs and grass visible on either side of the fountain. The sky is bright blue with some clouds.</t>
  </si>
  <si>
    <t>A large, ornate clock with a detailed face is prominently featured in the foreground, mounted on a black pole. The clock’s face displays Roman numerals and appears to have an emblem within it. Behind the clock, lush green trees fill most of the frame, casting dappled shadows across a grassy lawn. A brick pathway leads into the distance, flanked by more trees. In the background, a building with a flat roof is partially visible, along with what appear to be parked cars. The sky is blue and slightly hazy.</t>
  </si>
  <si>
    <t>A light brown building with “COMMUNITY EDUCATION” written above an entrance is centered in the frame. A curved awning extends over the entrance. To the left of the building is a brick wall with a small, abstract sculpture on top and colorful flowerbeds below. Beyond the flowerbed is a grassy lawn with several trees lining the edge. The sky is bright blue with scattered clouds. A road stretches across the bottom of the image.</t>
  </si>
  <si>
    <t>The image depicts an outdoor baseball field under overcast skies. A green grassy infield is bordered by a dirt track and chain-link fence. A dark purple dugout sits along one side of the field. Several light poles are positioned around the perimeter, illuminating the area. Trees line the background, and a small building with windows is visible on the right. A metal pole extends from the bottom left corner of the frame. Dense green foliage, likely pine trees, occupies the lower right portion of the image.</t>
  </si>
  <si>
    <t>A man with gray hair and a long ponytail is standing in front of a projector screen. He’s wearing a purple baseball cap, a light green shirt, and a black face mask. His hands are raised and he appears to be gesturing emphatically. Behind him on the wall is a whiteboard with some text and diagrams visible, along with a small image on the right side of the wall. The background is dark, suggesting a classroom setting.</t>
  </si>
  <si>
    <t>A close-up shot focuses on a pale pink robotic hand holding a small, yellow box. The hand is wearing multiple white bracelets and has a ring on its finger. A blurred portion of a person’s shoulder and gray sweater are visible above the hand. In the background, parts of what appears to be a machine or computer setup are out of focus. The box contains a sheet of paper with printed text.</t>
  </si>
  <si>
    <t>A young person with curly brown hair and blonde highlights is intently focused through a white microscope. They are wearing a light pink and white tie-dye shirt. Behind them, in a blurred background, several other students are working at lab benches, using computers and looking at papers. The scene appears to be a science laboratory.</t>
  </si>
  <si>
    <t>Three people are walking outdoors on a cloudy day. A young woman with long brown hair wearing a light-colored jacket and red sweater is in the foreground, looking upwards and smiling. Behind her is a younger Black woman with curly dark hair wearing a dark coat and jeans. To the right of her is an older Black man wearing a gray shirt and pants, also walking. In the background, there’s a street lamp and trees with bare branches. A building can be seen in the distance behind the trees.</t>
  </si>
  <si>
    <t>A young woman with long brown hair and wearing a gray hoodie that says “Class of” is sitting at a desk, smiling broadly while looking down at a laptop screen. A coffee cup sits on the desk next to the laptop. To her right, another student wearing a black jacket and lanyard is holding a phone in their hand. Partially visible to the left is the shoulder and part of the head of another person, presumably also a student, seated in front of them. Behind the students is a bulletin board with several photos and posters on it. The lighting appears dim and focused on the students at the desk.</t>
  </si>
  <si>
    <t>A young man with dark hair and a baseball cap is seated at a wooden table, gesturing with a yellow pencil while speaking to someone off-camera on his left side. He’s wearing a maroon hoodie. Behind him are several other students sitting in chairs around the table, partially visible in the background. A television screen displaying a blurred image is mounted on the wall behind them. To the right of the man, there's a doorway with a light emanating from within and a glimpse of another room. The overall lighting is dim, creating a slightly dark atmosphere.</t>
  </si>
  <si>
    <t>A woman with long brown hair is looking upwards and slightly to her right in the frame. She’s wearing a purple button-down shirt. The lighting is dramatic, with a strong light source casting a distinct shadow across her face and upper body, creating a blurred effect. Behind her, there's a dark, indistinct architectural element – possibly part of a building or wall – partially visible on the right side of the image. The overall background is very dark, almost black.</t>
  </si>
  <si>
    <t>A dark room with a laptop displaying an X-ray image of a foot. The X-ray shows the bones and soft tissues of the foot, including the toes, ankle, and arch. A hand is superimposed over the X-ray, appearing to be pointing at or examining the image on the screen. Blurred foliage is visible in the foreground, partially obscuring the laptop's edges and creating a slightly out-of-focus effect.</t>
  </si>
  <si>
    <t>A young Black woman in a purple scrub top with white trim and a stethoscope around her neck is smiling broadly at the camera. She has long dark hair and is looking slightly upwards and to the right. Behind her, there’s a medical examination table with a mannequin on it, and a sophisticated medical device – possibly an ultrasound machine – mounted on a stand. A framed picture hangs on the wall in the background, partially obscured by shadow. The lighting appears dim and focused on the woman.</t>
  </si>
  <si>
    <t>A woman in a light brown coat and scarf stands at a whiteboard presenting something to a group of students. The whiteboard displays text, including "C. Samuel" and some bullet points. Several students are visible in the background, partially blurred, with one student wearing a dark jacket and another with long hair pulled back. A desk is visible in the foreground. The overall lighting appears dim, creating a slightly muted color palette.</t>
  </si>
  <si>
    <t>00:00:01.37</t>
  </si>
  <si>
    <t>A classroom scene with many students seated at desks facing forward. A young woman with dark hair pulled back in a ponytail and wearing glasses is prominently featured, looking slightly off to the side. She’s dressed in a maroon cardigan over a dark top and has a small collection of pens and pencils on her desk. Several other students are visible behind her, wearing masks and appearing engaged in the lesson. The desks are individual wooden tables with chairs. A whiteboard or bulletin board is partially visible in the background. The overall lighting appears dim, creating a muted color palette.</t>
  </si>
  <si>
    <t>www.lsuhs.edu</t>
  </si>
  <si>
    <t>A dark purple background dominates the image. A person wearing a black helmet and reflective gear is centered in the frame, partially obscured by shadows. To the left of the person’s helmet is a video camera with the word “VRmagic” printed on it. The word "TEACH" is prominently displayed in large, white, sans-serif letters across the top of the image.</t>
  </si>
  <si>
    <t>The image displays a blurred surgical scene with two surgeons wearing headgear and operating gowns. The word "HEAL" is prominently displayed in large, white capital letters across the top center of the frame. The background is predominantly purple, and there are hints of medical equipment visible within the surgical field.</t>
  </si>
  <si>
    <t>The image features the word "DISCOVER" in large, white, sans-serif letters against a dark purple background. Overlaying the text is a blurred and slightly out-of-focus video clip showing what appears to be a brightly lit laboratory setting with various scientific equipment – including a microscope and some glassware – visible within the blur. The overall effect creates a sense of depth and suggests exploration or research.</t>
  </si>
  <si>
    <t>A man in a light green polo shirt and khaki pants is standing facing a group of students seated in chairs. He’s gesturing with his hands while looking at a young woman who is leaning forward, also wearing a blue shirt. Several other students are sitting behind her, some with their heads turned to watch. The room appears to be a physical therapy or rehabilitation space, with padded chairs, exercise equipment visible along the walls, and large windows providing natural light. A television screen is mounted on the wall above the group.</t>
  </si>
  <si>
    <t>Two young people in white lab coats and pink gloves are shown examining a clear plastic flask filled with a reddish liquid. The man is looking down at the flask with his hand resting on it, while the woman is peering into the flask as well. Behind them is a stainless steel wall with various pieces of laboratory equipment visible, including what appears to be a centrifuge and some shelving units.</t>
  </si>
  <si>
    <t>A group of students are gathered around several tables in a classroom setting. A man wearing scrubs and a name tag is leaning over one table, gesturing with his hands as he speaks to two students seated at the table. Other students are visible at other tables, working on laptops and papers. There’s a coffee cup on one of the tables. The walls are painted a light gray or blue-gray color, and there's a clock mounted on the wall in the background. A window is partially visible on the right side of the frame.</t>
  </si>
  <si>
    <t>A man in a dark robe with gold accents and a black cap is presenting a diploma to a young woman wearing a green gown and hood. Behind them is a large screen displaying a blurred image of graduates receiving diplomas, set against a blue backdrop. To the left of the main subjects are two men in graduation robes, one holding a baton. In the background, several other people in gowns and hoods are visible, seated on stage. A small arrangement of yellow flowers sits on a table near the stage.</t>
  </si>
  <si>
    <t>Two men are standing near several posters arranged along a wall. One man is wearing a white coat and stethoscope, and he appears to be speaking intently towards the other man who is looking at him with a slight smile. A woman in a lab coat stands slightly behind them on the left side of the frame. The posters have graphs and charts displayed on them, with purple borders. Behind the men and posters is a large window with sunlight streaming through it, and some greenery can be seen to the right.</t>
  </si>
  <si>
    <t>00:00:03.71</t>
  </si>
  <si>
    <t>A man with dark hair and dreadlocks wearing a blue scrub top is assisting a woman in performing CPR on a mannequin lying on a tan padded surface. The woman is wearing a black shirt and blue gloves, holding an AED device. A wooden door is visible in the background, and the walls are painted a light gray.</t>
  </si>
  <si>
    <t>www.lsuhsc.edu</t>
  </si>
  <si>
    <t>00:00:07.68</t>
  </si>
  <si>
    <t>A wide shot of a large campus complex under a blue sky with some clouds. Several multi-story buildings are visible, primarily gray and beige in color. The LSU Health Sciences Center building is prominent on the left side, featuring “LSU HEALTH SCIENCES CENTER” lettering across its facade. A red pedestrian bridge spans between two buildings in the center of the image. A yellow flag is mounted atop one of the taller buildings. There’s a road running through the lower portion of the frame, and some vehicles are visible along it. The overall impression is of a modern, sprawling medical campus.</t>
  </si>
  <si>
    <t>00:00:10.34</t>
  </si>
  <si>
    <t>A wide shot of a cityscape under a cloudy sky. In the foreground, a person wearing a bright yellow safety vest is visible on the left side of the frame. A large, gray building with a distinctive dome-shaped roof dominates the center of the image. Behind it are several other buildings, including taller skyscrapers and what appears to be an elevated highway or overpass in the distance. The sky is light blue with scattered clouds.</t>
  </si>
  <si>
    <t>00:00:17.30</t>
  </si>
  <si>
    <t>A wide shot of a street lined with buildings under a cloudy sky. A large parking garage is on the left side of the frame, featuring multiple levels and trees in front. In the center are two taller buildings: one with a flag flying from its top and another with a sign that appears to read “University.” A smaller building with windows is on the right. A concrete road runs down the middle of the street, leading into the distance where more buildings can be seen. The overall scene has a slightly muted color palette.</t>
  </si>
  <si>
    <t>www.ltcc.edu</t>
  </si>
  <si>
    <t>A high-angle aerial shot reveals a campus nestled within a dense evergreen forest. A cluster of low-lying, gray buildings with red roofs is centrally located. Roads and parking areas wind through the trees surrounding the buildings. Beyond the forest, a large lake stretches out towards distant mountains under a partly cloudy blue sky. A small strip of green land is visible along the shoreline of the lake.</t>
  </si>
  <si>
    <t>A wide shot of a field filled with purple wildflowers in bloom. A wooden bridge, painted red and brown, is visible in the background on the right side of the frame. Lush green trees and foliage surround the wildflower field, extending into the distance under a bright blue sky. The image appears to be taken outdoors on a sunny day.</t>
  </si>
  <si>
    <t>A person wearing a light brown shirt, blue pants, and a blue hat is climbing a large, gray rock face. They are using ropes attached to an anchor above them. A backpack is strapped to their back. In the background, there are snow-capped mountains under a bright sky with some clouds.</t>
  </si>
  <si>
    <t>A blue raft with several people is navigating a turbulent river rapids surrounded by dense green trees and rocky banks. A small cabin is visible on the right side of the frame. The water is white and foamy where it crashes over rocks, creating a significant amount of spray. The sky is overcast and dark gray above the forest line.</t>
  </si>
  <si>
    <t>A blue inflatable raft with six people is moving rapidly through a turbulent river. The water is white and foamy where it crashes against rocks in the foreground. Several adults are paddling with yellow life jackets on, while children sit in the back. Lush green trees and foliage line the banks of the river behind the raft. The sky is bright blue and partially obscured by tree branches.</t>
  </si>
  <si>
    <t>Several firefighters in full gear are kneeling and working with hoses inside a building engulfed in smoke and flames. The building appears to be an older structure with brick walls and a staircase visible on the right side. Some of the firefighters have their backs to the camera, wearing yellow helmets and dark-colored tactical vests with “Vallejo” printed on them. They are using handheld fire hoses to direct water towards the flames. Smoke is thick and obscures much of the interior details.</t>
  </si>
  <si>
    <t>A group of six young adults are gathered around a large white board in what appears to be a classroom setting. One man is standing and gesturing while speaking, with a whiteboard covered in handwritten notes and diagrams behind him. Several other students are seated on the floor, including one using a wheelchair, another looking at a laptop, and others leaning forward attentively. A backpack sits near one of the seated individuals. The walls are painted a light gray, and a piece of abstract art hangs on the wall to the right.</t>
  </si>
  <si>
    <t>Four students are standing in a laboratory setting. They are all wearing white lab coats and face masks. Three of them have safety glasses on. One student is pointing at something with a pen while another looks down at a document. In the background, other students can be seen working at various lab benches. A whiteboard with some writing is visible behind the group. The lighting appears to be fluorescent.</t>
  </si>
  <si>
    <t>A group of eight young adults are standing on a wooden deck overlooking a dark blue swimming pool. The deck is attached to a small, two-story building with light brown siding and windows. A dense forest of tall pine trees surrounds the building, filling the background. The sky is overcast. Several people in the group are wearing casual clothing, including shorts and t-shirts.</t>
  </si>
  <si>
    <t>A two-story building with a reddish-brown exterior and large windows dominates the frame. The lower portion is constructed from stone, while the upper section has a flat roofline. A wide entryway with glass doors leads into the building. To the left of the main building are other structures, including a smaller, multi-colored building and a taller, darker structure. Tall evergreen trees surround the buildings, casting shadows across the scene. A paved walkway extends from the foreground towards the building. The ground is covered in dry leaves and mulch.</t>
  </si>
  <si>
    <t>An aerial shot of a rectangular soccer field with a vibrant green artificial turf surface. The field is bordered by a dark blue perimeter and marked with white lines indicating the playing area. A large logo featuring a triangle within a circle is prominently displayed in the center of the field. Tall pine trees surround the field on all sides, with some buildings visible in the background to the left. Floodlights are positioned along the edges of the field.</t>
  </si>
  <si>
    <t>www.luther.edu</t>
  </si>
  <si>
    <t>A paved pathway curves through a grassy area filled with fallen leaves in autumn colors – reds, oranges, and browns. Three people are walking along the path; one is wearing a yellow jacket, another a blue sweatshirt, and the third a purple shirt. Large trees with sprawling branches frame the scene above, their leaves backlit by sunlight creating a bright glow. The sun appears to be shining through the branches, casting light onto the pathway and surrounding area. Leaves from the trees are partially obscuring the foreground of the image.</t>
  </si>
  <si>
    <t>An aerial shot of a college campus nestled within a dense forest. Several brick buildings are scattered across a green expanse, with a large blue swimming pool and athletic field visible in the foreground. Trees cover much of the landscape, creating a lush, wooded environment. The sky is overcast with hints of light filtering through the trees.</t>
  </si>
  <si>
    <t>A close-up shot from inside a silver canoe. A person is paddling with their right hand and arm extended forward holding a white paddle. The canoe’s bow is pointed towards the viewer. Behind the paddler, another individual wearing a blue life vest and helmet is seated in the back of the canoe. Lush green trees line the riverbank on both sides of the waterway. A cloudy sky fills the upper portion of the frame with hints of sunlight breaking through. The water reflects the surrounding greenery and light.</t>
  </si>
  <si>
    <t>Two young men are shown in a laboratory setting. Both are wearing blue lab coats and safety glasses. One is pointing at a molecular model constructed from white spheres connected by sticks, which appears to be a complex organic molecule. The other man has his arm extended, holding the model, and is looking directly at the camera with a smile. Behind them is a gray wall with fluorescent lights and a doorway visible on the right side of the frame. A stainless steel workbench with various lab equipment is partially visible in the background.</t>
  </si>
  <si>
    <t>A young woman with dark hair pulled back in a ponytail is seated at an easel painting. She wears a white t-shirt and gray apron. A blue paintbrush is in her hand as she works on a large canvas depicting a dark, draped object – possibly clothing or fabric – with hints of color visible beneath the drape. Behind her is a studio space with industrial lighting fixtures, including round white bulbs hanging from the ceiling. To her left is a black chair and a small wooden rack. The background is mostly dark, suggesting a focus on the artist and her work.</t>
  </si>
  <si>
    <t>A young woman in a light pink and white dress with flowing sleeves is center frame, holding up several large, vibrant pink silk scarves that are billowing dramatically around her arms. The scarves appear to be caught by a fan or some other device, creating movement and visual interest. Behind her, a group of musicians plays instruments on stage, including a pianist and others in an orchestra setting. A dark backdrop with stylized lights and decorations is visible behind the performers. To the left, a man in a suit is seated at a piano. The overall lighting is dramatic, with pink and purple hues illuminating the scene.</t>
  </si>
  <si>
    <t>A group of young musicians are playing violins on a stage with a dark blue backdrop featuring ornate gold designs. A man in a black suit and bow is prominently featured in the center, looking intently at his instrument. To his left is a woman also wearing a black suit and holding a violin. Behind them, other musicians in green uniforms are visible, some playing brass instruments. A large pipe organ is partially seen on the left side of the image. The stage appears to be well-lit with blue lighting.</t>
  </si>
  <si>
    <t>A large group of young adults are cheering and celebrating in an outdoor setting, likely at a sporting event. They are wearing blue and white jerseys with lettering on them. Many are raising their arms up high, some holding small flags or banners. Some individuals have makeshift crowns on their heads. Faces show expressions of excitement and joy, with many shouting and smiling. The background is dark, suggesting an evening event.</t>
  </si>
  <si>
    <t>A baseball player in a black uniform with blue lettering is mid-pitch, throwing a ball towards the catcher at home plate. He’s wearing white Nike shoes and a dark cap. Behind him is a scoreboard displaying statistics for the game: “8 910 RHE” followed by “A-R-C GB”. The background shows a baseball field with trees and stands, under a cloudy sky. A second player in a similar uniform is visible near the first base line.</t>
  </si>
  <si>
    <t>A young woman with auburn hair and freckles is center frame, wearing a black t-shirt with a TikTok logo on it. She’s making a “rock on” gesture with her hands and mouth open in excitement. To her left is a girl in a light green shirt and jeans, smiling and raising her hand. To her right is another girl also in a light green top and shorts, holding her hands up as if clapping. Behind them are blurred figures of other students, some wearing t-shirts with logos, against a backdrop of trees and a cloudy sky.</t>
  </si>
  <si>
    <t>A group of graduates in black gowns and red and blue sashes are walking across a blue running track. They are wearing black graduation caps and carrying diplomas. Behind them is a building with multiple stories, surrounded by trees. Some graduates are smiling and holding up their diplomas. The background is slightly blurred.</t>
  </si>
  <si>
    <t>A man with graying hair and a beard is embracing a woman in a graduation gown. The woman is smiling broadly and appears to be receiving a hug. Both are wearing blue, gold, and maroon colored graduation stoles. Behind them, several other graduates in similar gowns stand on a blue track or field, some holding their diplomas. Trees line the background, suggesting an outdoor setting under a partly cloudy sky.</t>
  </si>
  <si>
    <t>Two young adults are shown in an outdoor shot. One is a white male with red hair who is raising his arm upwards and smiling broadly. He’s wearing a white sweatshirt with the “L” logo on it, blue jeans, and a backpack. The other is a Black female with her arms crossed and a smile on her face. She's wearing a white shirt and carrying a black backpack. Behind them is a stone building labeled "Luther College" with an arched doorway. Trees are visible in the background, suggesting springtime. A portion of a brick building can be seen to the left of the frame.</t>
  </si>
  <si>
    <t>www.lutherrice.edu</t>
  </si>
  <si>
    <t>A brick building with a white colonnade and a small tower sits in front of a grassy lawn. The building has multiple windows and a symmetrical facade. A sign on a brick pillar reads “Luckey Cone Hall.” Trees are visible in the background, suggesting a campus setting. The sky is overcast.</t>
  </si>
  <si>
    <t>A dark stage with blue and white lighting illuminates three individuals. A young woman stands on the left holding a microphone and wearing a red jacket. To her right is a young man holding a microphone and wearing a light blue shirt. Behind him, a young man plays an electric guitar while wearing a black baseball cap. A large screen behind them displays the Luther Rice College &amp; Seminary logo with a stylized map icon and the college’s name in dark lettering over a background image of campus buildings. Several spotlights are visible on stage to the left of the main subjects.</t>
  </si>
  <si>
    <t>Management, Industry and work</t>
  </si>
  <si>
    <t>A man in a gray suit and light blue tie stands at a podium with his hands raised, gesturing as if speaking. He is facing away from the camera. Behind him is a dark stage with several spotlights illuminating different areas. A large LED strip lights up with a series of blue dots. To the right of the speaker are what appear to be musical instruments and equipment on a black stand. The overall lighting is dim, creating a dramatic effect.</t>
  </si>
  <si>
    <t>A man in a gray suit and green pants stands behind a silver metal lectern. He is gesturing with his right hand while holding a piece of paper. A water bottle sits on the lectern next to him. Behind the lectern, there's a blurred audience seated in rows. Stage lighting illuminates the scene, with a spotlight visible on the left side. The background is dark and indistinct.</t>
  </si>
  <si>
    <t>A brick sign reads “Luther Rice College &amp; Seminary EST 1962.” The sign is positioned in front of a white building with columns and a red-brick tower on the right side. A smaller, tan building is visible to the left of the main building. Green grass covers the ground in front of both buildings, and a cloudy sky fills the background.</t>
  </si>
  <si>
    <t>A light-colored building with multiple white columns dominates the frame from a low angle. The columns are supported by a simple, gray trim along the top edge. Above the columns is a dark gray roofline. A tree branch and blue sky fill the upper portion of the image, partially obscuring the top of the building.</t>
  </si>
  <si>
    <t>A black and white banner hangs from a metal pole. The banner reads "LUTHER RICE" in large, bold letters at the top. Below the text is a shield graphic containing an open book. Beneath the shield is the text “ESTABLISHED 1962” in smaller font. Behind the banner is a brick building with windows and a dark sky visible above.</t>
  </si>
  <si>
    <t>A large crowd of people sits in rows of wooden chairs facing a raised stage. On the stage, a man dressed in a dark suit and blue tie is standing at a podium with a microphone. A red carpet extends out from behind him. The background appears to be an interior space with dark walls and lighting. Many faces are visible in the audience, suggesting a sizable gathering.</t>
  </si>
  <si>
    <t>"University environment, Campus aesthetics", Management</t>
  </si>
  <si>
    <t>A man with gray hair and glasses wearing a dark suit, white shirt, and a red tie is standing at a wooden podium. He has his arms raised wide, palms facing outward, gesturing emphatically. A book rests on the podium in front of him. Behind him is a blue backdrop with what appears to be stage lighting and some structural elements. The foreground features a wooden panel with several illuminated rectangular lights.</t>
  </si>
  <si>
    <t>A bald man with a serious expression is speaking into a microphone. He’s wearing a maroon long-sleeved shirt and khaki pants. His hands are raised, palms facing outward, as if gesturing emphatically. Behind him is a small white table with some objects on it, including what appears to be a bottle and a small wooden box. A black chair sits to his right. The background is dark gray, suggesting a stage or auditorium setting.</t>
  </si>
  <si>
    <t>A large auditorium filled with people seated in rows of wooden chairs. A stage is at the front of the room with a podium and a blue light illuminating it. To the left of the podium stands a person in uniform, near a small floral arrangement on a table. A stained-glass window depicting a cross is visible on the wall behind the podium. The ceiling is high and features decorative elements and lighting. There are stairs leading up from the audience to an upper level.</t>
  </si>
  <si>
    <t>A man with graying hair and a beard stands behind a black podium. He is wearing a dark blue suit jacket over a white shirt. A microphone is in front of his mouth. His hands are raised, gesturing as he speaks. Behind him is a vibrant blue background with a vertical cyan-colored light beam extending upwards from the bottom left corner. A laptop screen is visible on the right side of the podium, displaying an image with a stylized logo.</t>
  </si>
  <si>
    <t>A young woman with dark hair and wearing a dark sweater stands beside a table outdoors. Three boxes of “Luther Rice” rice are displayed on the table in front of her. A brochure is also open on the table next to the boxes. A man’s hand, covered in wrinkles and wearing blue jeans, rests on the table near her left foot. Behind them is a green bush and a glimpse of a brick wall and some trees.</t>
  </si>
  <si>
    <t>A woman with dark hair and wearing a black shirt sits at an outdoor table. She is looking down at a white box containing brochures titled “Luther Rice Other Rice.” The brochures feature images of a man in a military uniform, likely Luther Rice. A hand is partially visible on the left side of the frame, holding a brochure. Behind the woman is a brick wall and some greenery.</t>
  </si>
  <si>
    <t>A young woman with dark hair is looking over her shoulder at someone off-screen. She’s sitting at a table covered with a white tablecloth and brochures titled “Southern Rice.” A brochure stands upright next to her, displaying images of people in rice fields. Behind them is a grassy field leading up to trees and a partially visible building. Another man, wearing a light blue shirt, is standing to the right of the table, looking at the brochures as well. There’s a parked white van behind the table.</t>
  </si>
  <si>
    <t>www.lwtech.edu</t>
  </si>
  <si>
    <t>A tall building with reflective glass windows dominates the frame, viewed from a low angle. The upper portion of the building is constructed with a textured, brown material. Sunlight intensely shines directly above and slightly to the right, creating a bright glare and lens flares. A clear blue sky fills the majority of the background. At the very bottom of the image is a dark horizontal line.</t>
  </si>
  <si>
    <t>The image depicts a dimly lit industrial-looking space filled with metal workbenches and stools. Several people are seated at the benches, their backs mostly visible. A ladder leans against one workbench. Red safety cones are placed on the floor in front of some of the benches. Cables and equipment are visible along the walls and beneath the benches. The overall lighting is low, creating a shadowed atmosphere.</t>
  </si>
  <si>
    <t>A person wearing a dark welding helmet and protective clothing is actively welding metal in a dimly lit workshop setting. The weld pool emits intense bright light, casting a strong glare. A red shield is positioned behind the welder, reflecting the light. Cables and electrical wiring are visible along the walls of the space. A small stool sits beneath the welding station.</t>
  </si>
  <si>
    <t>A woman with dark hair pulled back into a bun is wearing a light blue surgical mask and magnifying glasses over her eyes. She’s dressed in a teal scrub top and has a name tag that reads “A. Davis – RN - KCC 4896” on the left side of her chest. The background shows a bright, white hallway with fluorescent lighting and a blurred figure wearing a blue uniform to the right.</t>
  </si>
  <si>
    <t>A woman in a teal surgical gown and face mask with glasses is shown holding a dental model. She’s using a syringe and forceps to manipulate something within the model's mouth. A silver ring is visible on her left hand. Behind her, there are blurred images of lab equipment, including a light fixture and a pink wall.</t>
  </si>
  <si>
    <t>A man in a white chef’s uniform with black accents and gloves is stirring something in a large stainless steel bowl with a spoon. He has a dark beard and is wearing a black head covering. Behind him, there's a professional kitchen setting with stainless steel appliances, including a ventilation hood and other cooking equipment. A portion of a table or counter is visible on the left side of the frame, and a wall with what appears to be bulletin boards is in the background. The lighting is warm and focused on the chef.</t>
  </si>
  <si>
    <t>A close-up shot focuses on a white plate holding a salad. The salad is composed primarily of mixed greens and arugula with sliced strawberries scattered throughout. A few chopped nuts are visible as well. White, latex gloves cover the hands gently presenting the dish, which appears to be held against a dark, blurred background.</t>
  </si>
  <si>
    <t>A person’s head and shoulders are partially visible in the upper left corner, blurred out. A close-up view focuses on a baking sheet with a white, sculpted design resembling a cartoon rabbit. The rabbit is surrounded by stylized bursts of stars and lines. Two piping bags filled with white frosting are held in hands, one being used to add details to the sculpture. The background appears to be a wooden surface.</t>
  </si>
  <si>
    <t>A stainless steel baking sheet filled with twenty-four small, round cookies. Each cookie features the university’s logo – a stylized mountain range and a blue and gold color scheme – printed on it. To the left of the baking sheet is a clear plastic container holding white powdered sugar and a spoon resting inside. A portion of a dark wooden table surface is visible beneath the baking sheet, with a black computer monitor at the bottom edge of the frame. The monitor has three illuminated LED lights indicating its status.</t>
  </si>
  <si>
    <t>A close-up shot shows a white cardboard box filled with round cookies. Each cookie is decorated with a light blue logo featuring an abstract design resembling a stylized airplane wing and the text "LWT Tech" in white icing. There are twelve cookies visible, arranged closely together within the box. The background is dark and out of focus.</t>
  </si>
  <si>
    <t>www.lyon.edu</t>
  </si>
  <si>
    <t>A large, light-colored stone sign stands prominently in front of a dense green hedge. The sign is arched and features an emblem on top with the words "LYON COLLEGE" inscribed below in a darker color. Behind the sign are several mature trees with full foliage, and glimpses of more greenery can be seen to the right. The overall image has a slightly faded or vintage tone.</t>
  </si>
  <si>
    <t>Two young adults are standing close together outdoors. The person on the left has short, choppy brown hair and is wearing a light yellow shirt with gray sleeves, denim shorts, and a watch. They are looking towards the right. The person on the right has longer blonde hair and is wearing a white and gray striped long-sleeved shirt, denim shorts, and a necklace. She is holding a small, round object (possibly a frisbee) in her hand and appears to be smiling slightly. Behind them is a brick building with a window and a dense green hedge or bushes filling the background. The image has a slightly faded, muted color palette.</t>
  </si>
  <si>
    <t>A dark blue license plate hangs against a blurred background. The license plate features a white lion emblem and the words "LYON COLLEGE" in red lettering. To the right of the license plate is a navy blue sweatshirt with white stripes and the word “LYON” printed on it. A small, partially visible red ball sits beneath the license plate.</t>
  </si>
  <si>
    <t>Four young men are seated around a dark wooden table in what appears to be a library setting. They are engaged in looking at an open book or document. One man is leaning forward with his hands on the pages, another is looking down intently, and two others are glancing upwards. The men are wearing casual clothing: one has a light blue shirt with a patterned tie, another wears a red polo shirt, and the other two have gray t-shirts with logos. Behind them, there’s a bookshelf filled with books and a window showing trees and foliage outside. The overall lighting is soft and muted.</t>
  </si>
  <si>
    <t>A close-up shot focuses on two hands working with a large, dark gray roller used for printing. A partially visible person’s face is in the upper left corner, wearing a red shirt. Several sheets of paper are scattered across a white table, along with several black markers and what appears to be a small, silver device. The background is blurred and dark, suggesting an indoor classroom setting.</t>
  </si>
  <si>
    <t>A young woman with curly dark hair and wearing a gray v-neck sweater is seated at a desk. She’s looking down at a white document in her hands, furrowing her brow slightly in concentration or concern. Her hand is holding a pen, partially obscuring part of the paper. A blurred figure of another person is visible to her left, suggesting she's engaged in a discussion or meeting. The background is softly lit and appears to be an indoor setting with a neutral tone.</t>
  </si>
  <si>
    <t>A young football player in a dark blue uniform with red accents is kneeling on a grassy field, intensely focused on a football held in his hands. He’s leaning forward, looking down at the ball. Several other players are partially visible around him, wearing similar uniforms and athletic shoes. A coach stands to his right, gesturing with one hand. The background is blurred, suggesting motion, and the lighting is somewhat dim, creating a shadowed effect.</t>
  </si>
  <si>
    <t>A large, two-story brick building dominates the frame, with a prominent colonnade forming the front facade. A tall clock tower rises from the center of the building. The building is flanked by trees and a grassy lawn. The sky is overcast with scattered clouds. A sidewalk runs along the bottom edge of the image.</t>
  </si>
  <si>
    <t>A close-up shot focuses on an open book with pages slightly blurred. The book is lying on a striped surface, possibly bedding. A hand, partially obscured by hair and shadow, is gently brushing across the open pages. The lighting is soft and muted, creating a warm, inviting atmosphere. The background is dark and out of focus.</t>
  </si>
  <si>
    <t>A young man wearing sunglasses and a blue t-shirt rides a green bicycle through a wooded area. He is in motion, with his head turned slightly towards the camera. Behind him are three other people: a woman in a red shirt riding a bike, a woman walking behind her, and a man walking beside her. The background consists of tall trees with textured bark and a dirt path. The lighting appears to be natural, creating a somewhat hazy effect.</t>
  </si>
  <si>
    <t>The image depicts an indoor hallway in a university building taken from a high-angle perspective. The floor is covered with a geometric pattern of white and brown tiles arranged in a stylized house shape. Several students are walking throughout the hall, some grouped together, others alone. There are pillars on either side of the hallway painted in shades of red and beige. A doorway is visible on the left side, leading into another room, and a small office space can be seen on the right. The lighting appears to be somewhat dim, casting shadows across the floor and walls.</t>
  </si>
  <si>
    <t>Two individuals are playing bagpipes against a dark gray background. A woman is positioned on the left, wearing a black suit, a tartan hat with red and green accents, and a white tie. She’s focused intently while blowing into her pipes. To her right is a man also in a black suit, a matching tartan hat with red and green accents, and a white shirt with a black tie. He's playing his bagpipes with a serious expression. Both are wearing glasses. The pipes themselves have intricate detailing and tassels hanging from them.</t>
  </si>
  <si>
    <t>www.macomb.edu</t>
  </si>
  <si>
    <t>A tall, light-green tower dominates the frame, featuring a glass facade with an intricate, stylized floral design at its peak. The base is dark gray and appears to be constructed from stone. Behind the tower are several trees in full bloom with pale pink blossoms. A blue sky fills the upper portion of the image. Below the tower, a parking lot filled with cars can be seen, along with some buildings and landscaping in the distance under a clear blue sky.</t>
  </si>
  <si>
    <t>A woman in a blue scrubs uniform sits at the foot of a hospital bed. She has light brown hair and is looking slightly downward with a neutral expression. A medical IV bag hangs from a stand beside the bed, and a heart rate monitor device is positioned on the bed table. Behind her are white cabinets and a dark blue curtain. The background is mostly dark.</t>
  </si>
  <si>
    <t>A man with long hair and tattoos wearing an orange safety vest and a yellow reflective vest is operating a DeWalt circular saw on a piece of light-colored wood. He’s positioned in front of another person, partially visible, who appears to be assisting or observing. Behind them are several wooden planks stacked horizontally along the wall. The background shows glimpses of a workshop space with tools and other equipment visible through a doorway.</t>
  </si>
  <si>
    <t>Three young women are gathered around a table in a classroom setting. One woman with dark hair and glasses is pointing at a model skeleton. Another woman wearing a black zip-up hoodie is looking down at a detailed anatomical model, possibly a heart or lung. The third woman, with curly dark hair, is leaning in to observe the models. Behind them are various medical models including a full skeleton, a torso with exposed organs, and other anatomical displays. A white cabinet stands to the left of the table. The background includes colorful posters and artwork on the walls.</t>
  </si>
  <si>
    <t>Three young adults are walking down a brick-lined pathway on a college campus. A large, gray pillar with a rounded top is visible on the left side of the frame. The students are wearing backpacks and casual clothing. One student has long brown hair and is wearing a pink jacket. Another student has blonde hair and is wearing a light blue shirt. The third student has dark hair and is wearing a black shirt. Trees line the pathway, and the sky is overcast with gray clouds.</t>
  </si>
  <si>
    <t>A young woman with red hair wearing a white lab coat and green sweater is focused intently on a microscope. She’s seated at a table in what appears to be a science laboratory filled with other microscopes, shelving units holding glassware, and equipment. Several small jars containing liquid are visible on the table near her. A gray chair sits beside her. The background is dark, suggesting a dimly lit room.</t>
  </si>
  <si>
    <t>A young man with reddish-brown hair wearing a dark blue blazer is reaching for a book on a red shelf in a library. He’s standing in a long hallway lined with bookshelves, some painted light wood color and others red. Several wooden chairs are visible to his left. A fluorescent light fixture is present overhead. The background is slightly blurred, suggesting depth of field.</t>
  </si>
  <si>
    <t>Two baseball players are in mid-celebration, raising their arms high above their heads. They both wear white jerseys with numbers 9 and 2 respectively, dark blue caps, and gray pants. Behind them is a chain-link fence topped with yellow posts. In the background, there’s a grassy field, several evergreen trees, utility poles, and a partially visible person in a navy blue uniform standing near the first base line. The sky is light blue with some clouds.</t>
  </si>
  <si>
    <t>A modern building with a gray facade and large windows dominates the frame. The words “Macomb Community College” are prominently displayed above the entrance in a blue logo. A portion of a sign reading "Welded Tanks and Shielded Armor" is visible beneath the college name. The building has a multi-level design, with a lower level extending out from the main structure. There’s a grassy lawn in front of the building, bordered by concrete pathways and landscaping including small trees and shrubs. A blue pole stands to the right of the frame. The sky is overcast and gray.</t>
  </si>
  <si>
    <t>www.macu.edu</t>
  </si>
  <si>
    <t>The photograph depicts an aerial view of a residential campus at dusk. A large apartment complex with multiple stories and brick-like facades dominates the center of the frame. Below it is a smaller building with a flat roof, and to its right are several other buildings, including what appears to be a sports facility with basketball courts illuminated by lights. In the distance, there’s a highway with numerous headlights visible, suggesting activity. The sky is filled with clouds ranging from dark gray to lighter shades of blue and pink, indicating a sunset or sunrise. A faint orange glow is present along the horizon line.</t>
  </si>
  <si>
    <t>A female volleyball player in black and purple athletic wear is mid-jump, reaching for a volleyball held by another player wearing a dark gray uniform. The court is polished wood with red lines. Behind them are rows of spectators seated on red bleachers. A white staircase and wall with red accents are visible to the left. A basketball hoop is partially seen in the background on the right side of the image.</t>
  </si>
  <si>
    <t>A man with light blonde hair and a beard is holding a microphone in his right hand and reading from an open book, which appears to be a Bible. He’s wearing a brown and red plaid flannel shirt. A guitar rests against a microphone stand behind him. In the background, partially visible on the left side of the image, is another person wearing a dark t-shirt with a purple glow around their shoulders. The rest of the scene is black.</t>
  </si>
  <si>
    <t>Two young women are in the foreground, smiling broadly and appearing to take a selfie with a ring light positioned behind them. One woman is wearing a white t-shirt with a design on it and has dark hair pulled back. The other woman has long brown hair and is wearing a black jacket. Behind them, there’s a green wall, and several other students are visible in the background, some leaning against a wall or sitting at tables. A pink chair is partially visible in the lower left corner, and a red object (possibly a bag) can be seen near a person on the right side of the frame. There's also what appears to be a speaker pole in the background.</t>
  </si>
  <si>
    <t>A group of graduates in black gowns and mortarboards are seated in rows. Several students are smiling and waving their hands. One graduate wears a red, white, and blue sash across his chest. The background is dark with hints of architectural details including what appears to be a wall with some signage and a red banner.</t>
  </si>
  <si>
    <t>A group of five students are seated at a long laboratory table with laptops and whiteboards. Behind them is a large glass wall separating the lab from another room. In the background, blurred figures of other people can be seen in that adjacent space, including a faculty member in a suit. A whiteboard covered in diagrams is visible through the glass. One student has a cup of what appears to be coffee on the table.</t>
  </si>
  <si>
    <t>Four women in graduation gowns are gathered closely together, taking a selfie with one woman holding up a smartphone. They all wear black gowns with gold accents and have mortarboards on their heads adorned with tassels. The woman on the left has a small golden emblem on her mortarboard. Their faces show smiles and expressions of joy. Behind them is a blurred background suggesting an auditorium or large event space.</t>
  </si>
  <si>
    <t>A stage with a dark background features a musical group performing. Seven people are visible, standing behind instruments including drums, guitars, and a keyboard. A large screen displays the word "FOREVERMORE" in white letters with colorful light effects behind it. Several audience members are partially visible in the back of the stage. The performers are wearing casual clothing, and one person is holding a microphone up to their mouth while singing.</t>
  </si>
  <si>
    <t>A large inflatable obstacle course dominates the foreground, featuring sections colored red, brown, and green resembling tropical plants. A person is partially visible inside the structure, lying down with their head resting on a red section. In the background, there’s a grassy field with several people standing around, some appearing to be watching the event. A chain-link fence and buildings are faintly visible in the distance under an overcast sky.</t>
  </si>
  <si>
    <t>An aerial shot shows a large parking lot filled with several vehicles, mostly white pickup trucks and SUVs. In the center of the lot is a large screen displaying an image of a person in a graduation gown. Around the screen are groups of people standing and talking. A tented booth is positioned near the screen, and more people are gathered around it. Behind the parking lot is a multi-story building labeled "Training Center," with a flat roof and several windows. The sky is overcast and dark gray.</t>
  </si>
  <si>
    <t>A large screen dominates the foreground, displaying an image of a group singing with their hands raised in worship. Behind the screen is a stage with musicians and a choir performing. A crowd of people sits in rows of chairs facing the stage, many with their backs to the camera. Some individuals are visible in profile, wearing casual clothing like shirts, jackets, and jeans. A banner hangs on the right side of the stage with text partially visible. Stage lighting is prominent, casting shadows across the audience.</t>
  </si>
  <si>
    <t>A group of baseball players are shown from behind, lined up and moving towards a baseball field. They are wearing dark gray jerseys with white numbers on the back – 8, 3, 24, 9, 31, 40, and 23 are visible. Most of them wear black caps. Some have bats in their hands. A brick wall is to the right of the players, and a metal fence is behind them. In the background, there’s a building with windows and a small structure resembling a batting cage. The sky appears bright and sunny.</t>
  </si>
  <si>
    <t>An aerial shot shows a large, white tent structure set up on a grassy field. The tent is elongated and has clear panels allowing for views inside. A smaller, similar tent is positioned adjacent to it. Behind the tents is a brick building with windows and what appears to be a covered walkway. Several cars are parked in a lot near the building. The sky is dark, suggesting evening or dusk, and there’s some light reflecting off the grass.</t>
  </si>
  <si>
    <t>A man stands at a podium against a dark background. He is wearing a black graduation cap and gown with a red robe featuring gold trim and an “M” emblem on the left breast. A microphone is positioned in front of him, and he appears to be speaking or presenting. His face is centered in the frame, and he has a neutral expression.</t>
  </si>
  <si>
    <t>A wide-angle aerial shot shows a grassy soccer field with two goals. A group of people are actively playing in the field. Beyond the field is a residential area consisting of rows of houses under a partly cloudy blue sky. To the left, there's a building and a road. The overall scene appears to be taken from an elevated perspective, likely a drone shot.</t>
  </si>
  <si>
    <t>A Black woman in a black graduation gown and mortarboard with a blue stripe is smiling broadly and laughing while holding a red diploma cover. She has long braids. Behind her is a banner featuring the letters "M" and a red, white, and black design. A graduate wearing a dark cap and gown is partially visible to the right of the woman. The background is mostly dark.</t>
  </si>
  <si>
    <t>The image depicts an aerial view of a college campus at dusk. A large residential building with multiple stories dominates the center of the frame, surrounded by parking lots and green spaces. Below the buildings is a street scene with cars and landscaping. The sky is filled with dark clouds illuminated by a faint orange and pink sunset on the horizon. Several other smaller buildings are visible in the distance along the horizon line.</t>
  </si>
  <si>
    <t>www.macuniversity.edu</t>
  </si>
  <si>
    <t>A wide shot of a body of water with a cloudy sky above. A shoreline is visible in the distance featuring several buildings including a large white building with a red roof and smaller, multi-colored houses. Several sailboats are docked along the shore. Trees line the edge of the water on both sides of the image. The water surface has ripples and reflections of the sky.</t>
  </si>
  <si>
    <t>A medium-angle shot of an indoor church setting. A wooden stage is positioned in the center with a large screen displaying text and a photograph. Several people are seated on wooden pews facing the stage, including older adults and younger men. At the front of the stage, two men are speaking while a woman plays guitar. To the left of the stage is a piano and a small group of people gathered around it. A banner with photos is visible to the right of the stage. Above the stage, hanging from the ceiling, are several light fixtures. An American flag is displayed on the wall near the back of the room. The walls are paneled in wood, and there’s a crucifix symbol on the wall to the right.</t>
  </si>
  <si>
    <t>A wooden gazebo with a circular stone fire pit in its center dominates the foreground. A man is standing near the fire, holding a microphone and gesturing. Around the fire are several people sitting on benches and chairs; one woman is leaning back against a swing-style chair, another is playing an acoustic guitar, and others are seated nearby. Beyond the gazebo, there’s a body of water with sailboats visible in the distance under a dusky sky. The grass surrounding the area appears green and well-maintained.</t>
  </si>
  <si>
    <t>Two people are riding a blue tube across a choppy lake. One person is wearing a red shirt and the other a blue shirt. A green tow rope connects them to a boat in the background. The water is gray-blue with white foam where the tube is cutting through it. Trees line the shore of the lake, and a few boats are visible on the water.</t>
  </si>
  <si>
    <t>A young man with blonde hair and light-colored swim trunks is mid-jump from a wooden dock into a body of water. He’s wearing a bright green swim cap. Another boy in darker swim trunks is partially submerged in the water, looking towards the jumping man. Behind them is a grassy lawn leading to houses, and a cloudy sky fills the upper portion of the frame. A wooden post with a metal fitting extends from the dock into the water.</t>
  </si>
  <si>
    <t>A volleyball game in progress indoors. A player in a black uniform with the number “8” is reaching up to hit a white volleyball that’s suspended in mid-air. Several other players in similar uniforms are positioned on the court, some facing forward and others angled towards the net. A referee stands near the net observing the play. Behind the court, there's a wall with decorative tiles, black curtains, and a scoreboard displaying “1:00 33”. The university logo "MUSTANGS" is visible on the scoreboard’s green panel.</t>
  </si>
  <si>
    <t>A group of six female volleyball players are tightly embracing in celebration. They are wearing black jerseys with the number “3” on one player’s shirt and “2” on another. The floor is a dark wood, and behind them is a black banner with the university logo – a green dragon with the words "Mid-Atlantic Christian University Mustangs" underneath. To the right of the players is a scoreboard displaying the time 1:00 and scores of 83-69. A partial view of other people in the stands can be seen in the background, and dark curtains hang on the sides of the court.</t>
  </si>
  <si>
    <t>A group of young men in white and red soccer uniforms are gathered closely together on a grassy field. They appear to be listening intently as one man, wearing a similar uniform with the number “19” on his chest, gestures emphatically with his hand raised above the heads of the others. Several players have numbers visible on their jerseys: 3, 5, 17, and 49. A soccer ball rests near the group. In the background is a large, gray building and trees under a cloudy sky.</t>
  </si>
  <si>
    <t>A large black Labrador retriever lies sprawled out on a wooden deck. The dog is looking upwards with its tongue hanging out and a small tag visible around its neck. Behind the dog is a white gazebo with ornate railings, and in the background are green trees, a grassy lawn, people walking, a parked car, and a sign that reads "UVA."</t>
  </si>
  <si>
    <t>Three young Black men are seated side-by-side outdoors. They are wearing athletic hoodies and jackets with Adidas logos. The man on the left is holding a white cup. The man in the middle is smiling broadly and gesturing with his hands. The man on the right has long dreadlocks and is also making a hand gesture. Behind them is a brick building, a grassy lawn, and trees. A dark sky fills the upper portion of the image.</t>
  </si>
  <si>
    <t>A brick building with large windows dominates the frame. The building’s name “HERITAGE HALL” is displayed on its facade. It has a modern design with a flat roof and a lighter colored upper section. A small, red car is visible in front of the building. Pink flowers are blurred in the foreground, suggesting they are close to the camera. Above the building, there’s a blue sky filled with puffy white clouds. The ground around the building is landscaped with grass and small trees.</t>
  </si>
  <si>
    <t>A long hallway with light wood flooring stretches into the distance. On the wall is a large logo for Mid-Atlantic Christian University featuring a shield and a stylized building. The university’s name is written below the logo in dark green lettering. To the left of the hallway, there's a small seating area with four teal chairs around a small wooden table. A glass door on the left has a whiteboard attached to it. On the right side of the hallway are two doors and a television mounted on the wall. The lighting is bright and even throughout the space.</t>
  </si>
  <si>
    <t>A middle-aged man with gray hair and wearing a khaki shirt is standing at a table facing a group of four students. He’s gesturing emphatically with his hands raised. Three of the students are seated around the table, one in a green t-shirt, another in a light blue shirt with a hat, and the last wearing a dark colored shirt. A fourth student sits to the side, partially obscured by a chair. Each student has a tablet or laptop in front of them. Behind the group is a white board with some writing on it, and a gray wall with a door visible.</t>
  </si>
  <si>
    <t>A man stands at a whiteboard in front of a group of students seated around tables in a classroom. The whiteboard has diagrams and equations drawn on it. A large projector displays a complex schematic diagram on a screen behind him. Students are wearing various casual clothing, including hoodies, hats, and t-shirts. Some are looking at the board or the projection while others appear to be taking notes. There is a small sink visible in the background. The walls of the classroom are painted white with a dark gray door on the left side.</t>
  </si>
  <si>
    <t>A classroom setting with rows of red chairs facing a white board displaying text and an image. A man in a suit is standing at a podium addressing the group. Several students are seated with laptops open, and some have drinks on their tables. Overhead fluorescent lights illuminate the room. The background walls are painted a light gray.</t>
  </si>
  <si>
    <t>Four young men are standing and walking on a grassy lawn in front of a white gazebo. The gazebo is situated near a body of water with sailboats docked along the shore. Behind the gazebo are trees and a building with a green sign. One man wears a black tank top, shorts, and a baseball cap; another wears a gray t-shirt, shorts, and sneakers; the third wears a light blue long sleeve shirt, short shorts, and white shoes; and the fourth is wearing a teal shirt, short shorts, and sneakers. The sky is partly cloudy with bright sunlight.</t>
  </si>
  <si>
    <t>A group of young men are jumping off a wooden dock into a body of water. One man is mid-air, shirtless with yellow swim trunks and a red towel around his neck. Three other men stand on the dock in swimwear. Behind them is a grassy lawn leading to houses along the shoreline. The sky is overcast with clouds. A person is swimming in the water below the dock.</t>
  </si>
  <si>
    <t>A young man with dark hair and a beard sits on a wooden bench outdoors. He is playing an acoustic guitar and looking directly at the camera. Behind him is a waterfront scene featuring sailboats and docks, with trees and buildings in the background. A wooden post and chain are visible to the left of the bench. The lighting suggests it’s daytime, possibly late afternoon, with soft shadows.</t>
  </si>
  <si>
    <t>Three men are standing in front of a wooden door with a small window. One man is playing an acoustic guitar and wearing a light-colored shirt and jeans. Another man holds a microphone and wears a beige button-down shirt and white pants. The third man, who appears to be older, has a gray beard and is holding a microphone as well. A banner promoting “Campus Life” is visible on the left side of the frame, along with a small table with sheet music and a black speaker. An American flag hangs on the wall behind them, and an exit sign is located on the right wall. The lighting appears to be warm and slightly dim.</t>
  </si>
  <si>
    <t>A group of people are gathered in a wooden-walled room, likely a chapel or large meeting space. Many individuals are turned away from the camera, their backs facing the viewer. A projector screen displays text: "There's nothing worth more than could ever surpass this devotion occupying hope remembering Lord." Several people have their hands raised upwards as if in prayer or worship. One man is wearing a light green shirt and has his hand raised high. Another person is holding a small American flag. Some individuals are wearing casual clothing, including blue shirts, pink dresses, and red shirts with the letters "MACU" on them. The room is dimly lit by sconces on the walls and the projector's light.</t>
  </si>
  <si>
    <t>A dimly lit room with wooden beams and a high ceiling houses a group of people seated in rows facing a stage. A speaker stands at a podium addressing the audience, illuminated by a projector screen displaying an image. Several flags representing different countries are displayed on the left wall. A black piano is visible to the right of the stage. The chairs are red and wooden. People in the audience have varying postures, some looking intently at the speaker while others appear more relaxed.</t>
  </si>
  <si>
    <t>A large group of people are gathered on a grassy field under a cloudy sky. Many individuals are sitting and lying down on the grass, while others stand around them. The group appears diverse in terms of age, ethnicity, and clothing styles. A banner with the numbers "64-42" is visible amongst the seated people. In the background, there are houses and trees, suggesting a residential area.</t>
  </si>
  <si>
    <t>A wide shot captures an aerial view of a waterfront campus at sunset. The sun is positioned low in the sky, radiating a warm orange glow across the clouds and illuminating buildings below. A body of water stretches horizontally across the bottom of the frame, reflecting some of the light. Several buildings are visible: a large white building with a tower on the left side, a multi-story brick building in the center, and smaller residential-style houses along the shoreline. Green lawns extend between the buildings and the water’s edge. A few sailboats are docked near the waterfront building. The sky is filled with streaks of orange and pink clouds.</t>
  </si>
  <si>
    <t>www.madisoncollege.edu</t>
  </si>
  <si>
    <t>Three men are shown working under the hood of a vehicle. They are wearing dark blue work shirts with logos on them and hard hats. One man is looking directly up at the engine compartment, while another is leaning in closer to examine something. A third man is partially visible in the background, also looking upwards. The underside of the car’s chassis is exposed, revealing a complex network of metal components, wiring, and machinery. Yellow jacks are positioned beneath the vehicle. Light streams in from an opening above, illuminating parts of the engine bay.</t>
  </si>
  <si>
    <t>A young woman with dark hair and glasses wearing a white lab coat is looking intently at a complex piece of scientific equipment in the foreground. The equipment appears to be a sophisticated machine with many lights and tubes, slightly blurred due to shallow depth of field. Behind her, there’s a gray wall with a circular logo (possibly “D”) and a dark panel. The lighting is dim, casting shadows across the scene.</t>
  </si>
  <si>
    <t>A young Black woman with short cropped hair and glasses is sitting at a desk in front of a laptop. She’s wearing a gray long-sleeved shirt and appears to be deep in thought, holding a yellow pencil between her fingers and gently touching her chin with it. Behind her is a kitchen area featuring light wood cabinets, a dark tile backsplash with small lights, and a black chair. The lighting is dim, casting shadows across the scene.</t>
  </si>
  <si>
    <t>A chain-link fence obscures the foreground, showing a portion of a baseball field. The field is covered in artificial turf and has a brown infield with white lines marking bases and foul lines. A young man wearing a white shirt and dark shorts is standing near home plate, holding a blue bucket and appearing to be throwing or practicing something into the net behind him. Several other people are visible on the field, some in the outfield and one at first base. In the background, there are trees, light poles, and a scoreboard that reads "MADISON SOFTBALL." The sky is bright blue with scattered clouds.</t>
  </si>
  <si>
    <t>Two students are seated at desks facing each other. One student has blonde hair and is wearing a dark shirt with “BRIE” on it. The other student has dark hair and is wearing an orange top. Each student is working on a large, white Apple computer monitor displaying a website page with text and images. A man in a blue uniform is standing behind the computers assisting them. Behind the students are several more computers and a bulletin board filled with posters. The room appears to be a computer lab or learning center with pale blue walls and gray flooring.</t>
  </si>
  <si>
    <t>A large group of students and faculty are gathered outdoors in front of a building labeled "Goodman South Campus." The building is multi-story with a brick facade and large windows. Many people are smiling and raising their arms, some waving or pointing. Some individuals are sitting on a low wall while others stand. There's a mix of ages and ethnicities within the group. Trees and greenery are visible in the background beyond the building.</t>
  </si>
  <si>
    <t>A firefighter in a dark blue shirt and a black hat with a reflective band is standing in front of a group of students wearing fire-resistant gear. He’s gesturing with his left hand as if explaining something, while holding a small oxygen tank. The students are arranged around a collection of various sized oxygen tanks on the ground. Behind them is a dirt parking lot and a building with a white facade. A red fire truck is visible in the background to the left. The sky is bright blue with some glare from the sun.</t>
  </si>
  <si>
    <t>Two people are seated at a table in an office setting. A man with a dark baseball cap and gray t-shirt is looking directly at the camera, his hands resting on the table. He has short dark hair and a serious expression. To his right, a woman wearing glasses and a black headband is gesturing with her hand towards the camera. Behind her, another person’s head is partially visible, obscured by the other two figures. The background shows a modern office space with carpet flooring, a large desk, and some equipment or machinery out of focus.</t>
  </si>
  <si>
    <t>The image depicts a professional kitchen setting. A chef in a tall white hat and crisp white uniform is prominently featured, gesturing with his hand towards a large, circular ventilation hood above him. Several other chefs wearing similar uniforms are visible in the background, working at stainless steel workstations along a long counter. The kitchen has extensive stainless steel equipment, including ranges, ovens, and prep stations. Steam rises from a vent near the ceiling, and bright overhead lighting illuminates the scene.</t>
  </si>
  <si>
    <t>Two women are seated in chairs facing each other, both smiling slightly. One woman is wearing a dark jacket and black pants, while the other has on a gray sweater and jeans. A large blue screen displays a logo featuring an architectural building with a stylized wave design within a shield shape. To the right of the women is a professional video camera mounted on a tripod. The background is mostly dark, with hints of beige walls and what appears to be a ceiling structure.</t>
  </si>
  <si>
    <t>A man in dark clothing and safety glasses is pointing upwards at a white document held by a woman wearing a plaid shirt and an apron. The background is a large industrial workshop with exposed pipes, ventilation ducts, and machinery. A sign reading "SAFETY FIRST" is visible on the wall behind them. There's a bucket of gray material in the lower left corner of the image. Light shines down from above, illuminating the subjects and creating a dark backdrop.</t>
  </si>
  <si>
    <t>00:00:02.94</t>
  </si>
  <si>
    <t>Two young adults are walking down a paved walkway. A girl with long brown hair and blue jeans is wearing a denim jacket and carrying a backpack on her left side. She’s looking down as she walks. To her right, a young man in a gray long-sleeved shirt and a black backpack is also walking, appearing to glance over his shoulder. Behind them are trees and bushes, and in the background is a modern building with large windows. A green banner reading “COMEL” is visible on a pole to the left of the frame. There’s a dark metal lamp post standing tall between the two figures.</t>
  </si>
  <si>
    <t>www.manateetech.edu</t>
  </si>
  <si>
    <t>A woman with long dark hair and wearing a gray sweater and black pants is shown working on wooden framing in an industrial-looking space. She’s holding a tool in her left hand and appears to be adjusting something attached to the wood. Behind her are exposed electrical wiring, blue electrical boxes mounted on the walls, and a large metal utility box. A pallet of lumber is visible in the background.</t>
  </si>
  <si>
    <t>A close-up shot of a clear acrylic display case filled with small desserts. Each dessert appears to be a miniature brownie topped with a fresh red raspberry and sliced almonds, and a dollop of white cream. The desserts are arranged in rows on a tiered platform within the case. Hands, wearing blue chef’s jackets, are visible at the top of the frame, adjusting or presenting the desserts. A blurred green lawn is visible in the upper left corner of the image.</t>
  </si>
  <si>
    <t>A young woman with blonde hair pulled back in a ponytail and wearing purple safety glasses is working on a car brake assembly. She’s holding a wrench and appears to be adjusting or removing parts from the brake rotor, which is mounted on an orange machine. A white tool rests on a workbench behind her. The background is dark, suggesting a workshop setting with other equipment partially visible.</t>
  </si>
  <si>
    <t>A person’s hand with visible tattoos is holding a propane torch, which is emitting a bright blue flame and sparks. The background is blurred and includes parts of an orange industrial machine and a white wall. A portion of a dark arm is also visible in the upper left corner.</t>
  </si>
  <si>
    <t>A woman with dark hair pulled back in a ponytail and wearing a pink surgical cap and glasses is examining a student’s mouth. The student is also wearing safety glasses and a light pink lab coat. A man, presumably a dental professional, is holding a handheld device over the student's open mouth, likely taking an x-ray image. Behind them on a computer monitor is a 3D rendering of teeth and gums. A white wall and a large, cylindrical water dispenser are visible in the background.</t>
  </si>
  <si>
    <t>A man wearing a blue shirt and a baseball cap is operating a wood lathe in a workshop setting. He’s focused on a piece of wood being shaped with what appears to be a chisel. Behind him, another man in a dark blue polo shirt stands observing at another similar lathe. The walls are white tile, and there's a red electrical outlet visible on the wall near the first man. The lighting is somewhat dim, casting shadows across the scene.</t>
  </si>
  <si>
    <t>A pair of hands are holding a metal workpiece against a rotating grinding wheel. The hands appear dark in color and are gripping the metal firmly. The metal is irregularly shaped with sharp edges and appears to be being smoothed or shaped by the spinning wheel, which is partially obscured by shadow. A dark background surrounds the scene.</t>
  </si>
  <si>
    <t>A dark gray metal machine with the word "Millport" prominently displayed on its front is shown in focus. Sparks are flying intensely from a spinning abrasive wheel attached to the machine’s head. The sparks are orange and yellow, creating streaks across the frame. A blurred background suggests an industrial setting with other machinery partially visible.</t>
  </si>
  <si>
    <t>Two women in light blue scrubs are standing side-by-side and looking at a wall filled with medicine cabinets. The cabinets are arranged in rows on shelves and contain various medications in boxes and bottles. A small, white sign is visible near the bottom left corner of the image.</t>
  </si>
  <si>
    <t>00:00:08.66</t>
  </si>
  <si>
    <t>The image depicts an outdoor scene at night with a warm, orange glow illuminating a large stone fountain in the center. The fountain is surrounded by dark pavement and indistinct figures standing nearby. Reflections of the light are visible on the wet pavement surrounding the fountain. A vehicle or bus is partially visible to the left side of the frame, and there's a suggestion of trees or buildings in the background, though details are obscured by darkness.</t>
  </si>
  <si>
    <t>Three women in dark blue scrubs are standing around a patient seated in a hospital bed. The patient is wearing a light blue gown and has an ID badge visible on their chest. One woman is holding a syringe, while another appears to be preparing it. A cabinet with white shelves and various medical supplies is behind the women. The bed is covered with a white sheet, and a small light fixture is positioned above it.</t>
  </si>
  <si>
    <t>A woman in a white shirt and dark pants is giving a back massage to a person lying face down on a purple treatment table. The person’s back is covered with a white sheet, and a yellow towel is positioned beneath their hips. Behind the table is a wall with a textured, aged-looking tapestry hanging on it. A window with sheer curtains is visible in the background.</t>
  </si>
  <si>
    <t>A close-up shot of a partially visible spreadsheet displayed on a computer screen. The spreadsheet contains rows and columns filled with dollar amounts in various categories like “Total of Scholarship,” “Capital Investment,” “Research Grant $1.25,” and “Grant Money $1.25.” Several numbers are listed, including 5,000.00, 7,400.00, 16,200.00, 4,000.00, 3,400.00, 11,200.00, and 15,600.00. A red pen is resting on the right side of the spreadsheet. The background is blurred, suggesting a dark room or office setting.</t>
  </si>
  <si>
    <t>A close-up shot focuses on a hand with a gold ring pressing the “M+” button on a black calculator. The calculator’s display shows the number "18:24". A portion of a green document, possibly a registration form or schedule, is visible in the background, slightly blurred.</t>
  </si>
  <si>
    <t>A close-up shot focuses on a partially filled-out worksheet with a grid pattern. A dark blue pencil is actively being used to mark squares within the grid. To the left of the worksheet, a laptop keyboard and part of the screen are visible, displaying text that reads "Reinforcement Activity 2, Part B (Continued)."  A stack of colorful knitted scarves sits in the upper right corner of the frame. The background is dark and out of focus.</t>
  </si>
  <si>
    <t>A white and red speedboat sits on a black trailer in a large gray room. The boat has a dark gray bimini top over the windshield. A blue Sea-Doo jet ski is positioned next to the boat, also on a trailer. Several people are visible in the background, working at workstations with tools and equipment. There are shelves filled with parts along one wall, and several rolling carts are scattered throughout the space. Fluorescent lights illuminate the scene.</t>
  </si>
  <si>
    <t>A large, dark gray engine dominates the center of the frame. It’s heavily wired with numerous cables and hoses. Two young men are examining the engine; one is wearing a blue shirt with an agency logo (likely NRPC) and appears to be working on it, while the other is looking at the engine intently. A chain hangs from the ceiling above the engine. Behind the two men, there’s a dark blue banner or wall with text partially visible that reads “Belief Beyond.” To the right of the men is a small table with tools and a blue toolbox.</t>
  </si>
  <si>
    <t>www.manchester.edu</t>
  </si>
  <si>
    <t>A black background displays the Manchester University logo. The logo consists of a stylized “M” enclosed within a gold shield with a red and white checkered pattern at the bottom. Below the shield is the text "Manchester University" in a dark gray font.</t>
  </si>
  <si>
    <t>Four young women are standing closely together, smiling broadly and shouting with their mouths open. They are wearing black t-shirts with various designs including “I ❤️ M” and a logo featuring an ‘M’ inside a shield. One shirt has a stylized image of a lion. The background shows a multi-story building with windows, trees, and overcast sky.</t>
  </si>
  <si>
    <t>A man with glasses and a dark suit is holding a large camera, pointing it at two young men who are smiling broadly at the camera. The younger men are wearing gray hoodies and backpacks. Behind them is a brick building partially obscured by trees and foliage. A yellow banner reading “BE” is visible in the top right corner of the image.</t>
  </si>
  <si>
    <t>Three young women are working at a large loom in a dimly lit room. The loom is made of dark wood and has many vertical threads. One woman is focused on operating the shuttle, another is adjusting the heddles, and the third is looking towards the camera with a slight smile. Behind them, there’s a glimpse of other artwork or crafts displayed on shelves. Text in bold yellow letters reads “BE CREATIVE” across the top of the image.</t>
  </si>
  <si>
    <t>A stage scene with a group of actors in formal attire performing a play. The set is dark red and includes furniture like an armchair, a small table with dishes, and a painting on the wall. Several actors are positioned throughout the stage, some gesturing or speaking. A banner reading “BE CREATIVE” is overlaid in yellow text across the top of the image.</t>
  </si>
  <si>
    <t>A large group of people, likely students, are standing in a stone-walled room singing. They are dressed in black formal attire – suits and dresses. A conductor stands at the front of the group, facing them. The walls are made of light brown brick with arched windows on the right side of the frame. Light is coming from above, illuminating the singers and creating a dramatic effect.</t>
  </si>
  <si>
    <t>Four young men are playing saxophones in a marching band formation. They each wear white and gold uniforms with black accents and elaborate hats adorned with “M” logos. Each musician has glasses on and is positioned close together, suggesting they are performing as part of an ensemble. The background appears to be a dark outdoor setting with hints of trees and foliage.</t>
  </si>
  <si>
    <t>A group of four football players are lined up in formation against a dark background. They are wearing black helmets with white lettering and Under Armour logos. The player closest to the camera is looking directly at the viewer, his face partially obscured by his helmet. The other three players are slightly out of focus behind him, also wearing black helmets. A grassy field is visible in the lower portion of the image, suggesting an outdoor setting.</t>
  </si>
  <si>
    <t>A young woman in athletic attire is mid-stride on a running track. She’s wearing green shoes and spikes. The track is dark gray with white lane markings. Text overlayed on the image reads “BE DEDICATED” in bold, yellow letters. A blurred background suggests trees and grass beyond the track.</t>
  </si>
  <si>
    <t>Two young men are seated at gaming desks in a dimly lit room. One is wearing a yellow hoodie and has his back to the camera, while the other is facing forward with headphones on. Both are wearing matching yellow shirts underneath their hoodies. A large monitor sits in front of each desk. The word "BE DEDICATED" appears in bold, white letters across the bottom of the screen.  A logo resembling a stylized mountain range is visible in the upper left corner. An ergonomic gaming chair with the brand “Secret Lab” is shown on the right side of the image.</t>
  </si>
  <si>
    <t>00:00:01.32</t>
  </si>
  <si>
    <t>Two young men are in focus, partially obscured by darkness. One has light-colored hair and is looking towards the right side of the frame with a slight smile. The other man has darker hair and is leaning in, appearing to be speaking or laughing at the first man. Both are wearing what appears to be athletic uniforms – one is yellow and black, and the other is dark blue and gray. Text reading “BE DEDICATED” is overlaid on the image in a bright gold color.</t>
  </si>
  <si>
    <t>A man in a white polo shirt and shorts stands near a large gray concrete mixer truck. He is holding a long hose connected to the truck’s nozzle, which is pouring wet concrete onto a pile of sand and gravel on the ground. Another person wearing a blue shirt, gloves, and boots is standing behind him, using a shovel to move the concrete. In the background, there are buildings and trees under a bright sky with some clouds.</t>
  </si>
  <si>
    <t>A man in a yellow shirt and white baseball cap is climbing a ladder against a light-colored vehicle, possibly a van or bus. He’s holding what appears to be a large, rectangular object wrapped in blue tarp. Behind him, partially visible through a window, is a blurred outdoor scene with trees, buildings, and people. The background is dark and out of focus.</t>
  </si>
  <si>
    <t>A young woman with blonde hair and fair skin is looking down at a book she’s holding open in front of her. She has a slight frown and her eyes are closed as if concentrating. Her shoulders are slumped slightly forward. Behind her, there's a wooden bookshelf filled with colorful books. The text “BE TRANSFORMATIVE” is overlaid on the image in bright yellow letters. A small portion of a blue wall is visible at the top left corner of the frame.</t>
  </si>
  <si>
    <t>A woman in a gray sweatshirt with a logo on it is standing and looking at three young girls who are seated at a table covered with books. The girls are wearing Converse sneakers and have pink sweatshirts. They appear to be examining a document or book together. Behind them, there’s a tall bookshelf filled with numerous books. A large text overlay reads “BE TRANSFORMATIVE” in yellow letters. The background is dark, suggesting the scene is indoors and dimly lit.</t>
  </si>
  <si>
    <t>A young woman with dark hair and wearing a yellow t-shirt is centered in the frame. She has a name tag on her shirt that reads “Manchester University.” To her right is another young woman, also wearing a yellow t-shirt, holding a cup of coffee. Behind them are two men, one wearing a blue jacket and the other in a black shirt. A table with medical supplies – including syringes and bandages – sits to the right of the group. The words “BE TRANSFORMATIVE” are displayed prominently across the top of the image in large yellow letters. A blurred background suggests an outdoor event or campus setting with a blue railing visible.</t>
  </si>
  <si>
    <t>Two people are shown in an outdoor setting. One woman wears a red shirt, a green work apron with “University of [Name]” printed on it, and a light-green helmet. She is holding wooden planks and appears to be handing them to another person. The second man wears a white helmet and a gray sweatshirt with the university logo. He is standing next to a pickup truck bed filled with more wood. Behind them are trees in full fall foliage, and a glimpse of a building can be seen on the left side of the frame.</t>
  </si>
  <si>
    <t>A man in a polo shirt and dark pants is pointing at a large interactive touchscreen display. Several women are gathered around him, observing the screen. The screen shows an image of a human foot with various anatomical markings highlighted in blue. Behind the group, there’s a blurred view of medical equipment, including what appears to be a weight-bearing machine. The background is a light gray wall.</t>
  </si>
  <si>
    <t>00:00:02.99</t>
  </si>
  <si>
    <t>A man with dark hair and a beard wearing a maroon polo shirt is sitting and looking down at a young woman who is leaning forward slightly, also in a dark top. Behind them are sheer white curtains hanging from what appears to be a window or wall. The words “BE INNOVATIVE” are overlaid on the image in yellow text. The background is mostly black.</t>
  </si>
  <si>
    <t>00:00:00.99</t>
  </si>
  <si>
    <t>A young woman with blonde hair wearing a white lab coat and blue gloves is using a pipette to transfer a small amount of liquid onto a slide. The background appears to be a bright, out-of-focus laboratory environment with windows visible. Her face is partially in focus, showing her looking slightly downward.</t>
  </si>
  <si>
    <t>Two people are shown in a kitchen setting, wearing white aprons and wristwatches. One person is holding a chef's knife and cutting a tomato into cubes on a wooden cutting board. A lime and onion are visible to the left of the cutting board, alongside a jar filled with fresh herbs. The background is dark, suggesting a studio or dimly lit kitchen space.</t>
  </si>
  <si>
    <t>A group of graduates in black gowns and mortarboards are walking across a grassy field. One graduate, a Black man, is smiling broadly and appears to be receiving congratulations from people on his right side who are clapping. Several other graduates are visible behind him, also wearing their caps and gowns. In the background, there's a building and trees, suggesting an outdoor campus setting. The text "BECOME YOUR BEST" is overlaid in white letters across the top of the image.</t>
  </si>
  <si>
    <t>A group of five graduates in black graduation gowns and mortarboards are smiling broadly at the camera. They are standing outdoors against a brick building with green foliage visible behind it. The text "BECOME YOUR BEST SELF" is overlaid on the image in large, yellow letters. Each graduate wears a gold-colored sash across their chest with the institution’s logo on it.</t>
  </si>
  <si>
    <t>Three graduates in mortarboards and gowns stand smiling for the camera. One woman is on the left with blonde hair and glasses, a man with dark hair and glasses is centered, and another man with black hair is on the right. They are wearing maroon robes with gold accents and have “M” logos on their gowns. Behind them is a brick building with windows and a small tree in front of it. The text "BECOME YOUR BEST SELF" is overlaid across the image in yellow lettering.</t>
  </si>
  <si>
    <t>A young Black man in a graduation gown and cap is embracing a woman who is taking a photograph with his mortarboard. The man is smiling broadly and holding the tassel of his cap. Behind them, there are several other graduates in gowns and caps, some walking and others standing near a brick building under a cloudy sky. A few people in formal attire are also visible in the background.</t>
  </si>
  <si>
    <t>00:00:08.14</t>
  </si>
  <si>
    <t>A dark background features the logo for Manchester University prominently centered in the upper portion of the image. The university’s logo is a gold “M” within a yellow and black shield with a checkmark pattern. Below the logo, the words "Manchester University" are written in a similar gold font. 
In the background, there's a view of a campus scene at dusk or night. A large brick building with a tower is visible on the right side of the frame. To the left, there’s a smaller building and a pathway leading towards it. Trees line the edges of the shot, and a stone wall runs along the bottom of the image.</t>
  </si>
  <si>
    <t>www.manor.edu</t>
  </si>
  <si>
    <t>The image depicts an aerial view of a college campus. A large parking lot stretches across the foreground, filled with numerous cars. Two multi-story buildings are visible on either side of the parking area, appearing to be residential or academic structures. Lush green trees and lawns surround the buildings, creating a wooded backdrop. The sky is overcast with light clouds. A flag pole is situated in the left portion of the image, near one of the buildings.</t>
  </si>
  <si>
    <t>A young man stands with his back to the viewer, wearing a dark blue jacket and carrying a black messenger bag over one shoulder. He is walking on a paved path towards a large stone building in the background. The building has several windows and appears to be made of gray stone. To the right of the building is a flagpole flying an American flag. Beyond the building are manicured lawns, trees, and shrubs. The sky is overcast with a soft light illuminating the scene.</t>
  </si>
  <si>
    <t>A young Black man wearing glasses and a dark blue jacket with a logo is standing outdoors in front of a university building. He’s looking slightly off-camera to his left. Behind him is a large tree, a park bench, and a grassy area. In the background, there's a multi-story brick building, several cars parked nearby, and a blue promotional banner. The lighting suggests it’s either early morning or late afternoon with sunlight filtering through trees.</t>
  </si>
  <si>
    <t>A large blue banner stretches across the top of the frame, displaying the word "BELONG" in capital letters, with the preceding letters “YOU” also in blue. The banner is mounted on a wall with a textured, light-colored ceiling. Below the banner are several tall windows filled with greenery – primarily trees and shrubs – that extend into the background. A darker area of the building is visible to the left of the windows, containing what appears to be furniture or equipment. Light streams in through the windows, illuminating the scene and creating a bright contrast with the darker interior space.</t>
  </si>
  <si>
    <t>A close-up shot focuses on a person’s hands pulling up the laces of a black soccer boot. The boot is positioned on a patch of green grass. White athletic socks are visible around the ankle of the foot. The background is blurred and dark, suggesting an outdoor setting with sunlight. The word “KING” is printed on the side of the boot.</t>
  </si>
  <si>
    <t>A young man in a black t-shirt with “MANOR SOCCER” printed on it is dribbling a soccer ball on a green grass field. He’s wearing black shorts and white socks. Behind him are trees, power lines, and a small traffic light pole. The sky is overcast and dark.</t>
  </si>
  <si>
    <t>A young person with curly dark hair and wearing a light blue shirt is walking away from the camera down a hallway. They are carrying a white backpack with silver accents and rainbow charms. The hallway walls are tiled in shades of blue and gray, and there are framed pictures on the walls to the left and right. A partially visible orange door is on the left side of the frame, and a dark brown door is on the right. In the background, slightly out of focus, is a group photo of several students.</t>
  </si>
  <si>
    <t>A young woman with curly dark hair and wearing a light blue scrub top and a backpack is standing in a hallway. She has her hands on her hips and is looking directly at the camera with a slight smile. The walls are painted a pale blue, and there are framed pictures hanging on the walls – one depicting a man with a hat and sketchbook, another showing a woman in scrubs with a dog, and a third featuring a group of people in similar uniforms standing outside. A light fixture is visible near the ceiling.</t>
  </si>
  <si>
    <t>A man in a dark suit and blue tie is smiling and talking with a woman wearing a floral-patterned shirt. Both are holding coffee cups. Behind them are several blue umbrellas with “MANOR COLLEGE” printed on them, and parked cars line the street. A brick pathway leads to buildings in the background, which appear to be part of a campus setting. The sky is overcast.</t>
  </si>
  <si>
    <t>"University environment, Campus aesthetics", Management, Student life</t>
  </si>
  <si>
    <t>A woman with blonde hair and glasses stands in front of a large screen displaying a colorful abstract design. She is wearing a gray blazer over a white top and a necklace. Her hands are raised slightly, palms facing outward as if gesturing. To her left is a laptop on a table, next to a water bottle and a patterned bag. Two monitors sit on a desk behind her, and a window with blinds is visible in the background. The room appears to be a classroom or lecture hall.</t>
  </si>
  <si>
    <t>A young woman with blonde hair and fair skin is raising her hand in a classroom setting. She’s wearing a blue shirt that reads “Eastern Athletic Conference.” A gold necklace is visible around her neck. Her expression appears thoughtful or questioning. In the foreground, a man with dark hair and glasses is looking towards her, partially obscured by shadows. Behind them are rows of chairs and desks in a dimly lit classroom.</t>
  </si>
  <si>
    <t>A young woman with blonde hair and fair skin is raising her hand in a classroom setting. She’s wearing a blue t-shirt that reads “Eastern Athletic Conference.” Her arm is extended upwards, and she appears to be questioning something. A man wearing glasses and a black shirt is partially visible in the background, looking towards her. The room is dimly lit with a dark backdrop and rows of chairs are visible behind them.</t>
  </si>
  <si>
    <t>A woman wearing a gray “Nashville State” t-shirt and glasses is looking at a tablet displaying a document. She’s seated across from another person whose head and shoulders are partially visible, wearing a blue shirt. A table sits between them, covered with papers and a laptop. Behind the two individuals, there's a wall adorned with several framed photos of diverse students. String lights hang from the ceiling above the table.</t>
  </si>
  <si>
    <t>A Black man wearing a white chef’s uniform and white gloves is presenting a plate with colorful fruits – likely melon and berries – towards the camera. He has a warm smile on his face. Behind him, through an opening in a wall, is a brightly lit commercial kitchen with various cooking equipment visible, including ovens, stainless steel surfaces, and food containers. The background is dark blue. A curved stainless steel counter runs along the foreground.</t>
  </si>
  <si>
    <t>A young Black male athlete wearing a white shirt, black pants with white stripes, and an Under Armour backpack is shaking hands with a middle-aged White male coach who is wearing sunglasses, a dark gray polo shirt, and khaki shorts. Behind them is a grassy field with some tall trees and what appears to be a chain-link fence in the background. The lighting suggests it’s outdoors on a bright day.</t>
  </si>
  <si>
    <t>A group of students in white lab coats are gathered around a table examining anatomical models – one appears to be a human torso and another is a green frog. A young Black woman with blue braids and glasses is looking directly at the camera, smiling slightly. To her left, a student with dark hair is partially visible, wearing a lab coat and looking towards the same models. The background is dimly lit, showing shelves filled with supplies and cabinets.</t>
  </si>
  <si>
    <t>A woman with light brown hair pulled back in a ponytail sits at a table. She is wearing a pale blue lab coat and appears to be speaking intently, gesturing with her hands while holding a small, clear glass object – possibly a vial or test tube – between her fingers. Her expression is one of surprise or concern. Behind her, blurred figures of other people are visible, suggesting a group setting. The background is dark, with hints of blue and white light emanating from the upper left corner.</t>
  </si>
  <si>
    <t>Two young men are running side-by-side on a grassy hill. One is wearing a black shirt and red shorts, while the other wears a blue shirt with a logo and black shorts. Both runners have dark hair and are focused forward. Behind them are tall trees and a dark sky suggesting evening or dusk. The grass is green and slightly uneven.</t>
  </si>
  <si>
    <t>A young woman with dark hair and wearing a pink hijab and black top is smiling at the camera while looking towards someone off-screen to her right. She’s sitting at a table with a laptop in front of her, which has a blue screen visible. A man's shoulder and part of his head are partially visible on the right side of the frame, suggesting he is engaged in conversation with her. Behind them is a brightly lit common area with several colorful couches and plants. The background is slightly blurred, focusing attention on the two individuals at the table.</t>
  </si>
  <si>
    <t>www.mariacollege.edu</t>
  </si>
  <si>
    <t>A young woman stands in a large, ornate chapel interior. She is wearing a black graduation gown and mortarboard hat, which is tilted back on her head, revealing her hair. Her arms are slightly outstretched as if she’s celebrating. The chapel has high vaulted ceilings with exposed wooden beams, stained-glass windows along the sides of the building, and multiple chandeliers hanging from above. Light streams in through the windows, illuminating parts of the space while leaving the background darker.</t>
  </si>
  <si>
    <t>Two graduates in black gowns and mortarboards are walking through an arched doorway. The doorway is framed by a brick wall on the left and wooden paneling on the right. Light sconces are mounted on the walls flanking the entrance. The image is slightly blurred, suggesting movement or a fast-paced scene.</t>
  </si>
  <si>
    <t>A young Black woman in a black graduation gown and mortarboard stands in an ornate, dimly lit hallway. She is looking upwards with her arms outstretched. The hallway features high vaulted ceilings with exposed wooden beams, large stained-glass windows on either side, and numerous chandeliers hanging from the ceiling. A balcony runs along the upper portion of the wall, illuminated by candles. The overall lighting is dark, creating a sense of grandeur and highlighting the woman as the focal point of the image.</t>
  </si>
  <si>
    <t>A woman in a black jacket and backpack is kneeling down next to a young boy wearing a yellow vest and blue jeans. The boy is looking up at her with his hands on his legs. They are standing in a brightly lit hallway with light brown tile flooring, lined with lockers on the left side of the frame. A window can be seen on the right side of the image, showing an outdoor scene with trees. In the background, blurred figures of other people can be discerned walking down the hall.</t>
  </si>
  <si>
    <t>A young boy with dark hair and brown eyes is looking slightly off-center in the frame, with a subtle smirk on his face. He wears a blue long-sleeved shirt with a yellow reflective vest over it, and a bright yellow backpack is visible at his side. A woman’s shoulder and part of her blonde hair are visible to his left, suggesting she is engaged in conversation with him. The background is dark and out of focus, appearing to be an interior hallway or room.</t>
  </si>
  <si>
    <t>A young man with dark hair and wearing a blue and yellow vest is turned towards a woman in a black blazer and blonde hair. They are looking at each other and smiling; she appears to be laughing slightly. Behind them, blurred hallways with light-colored walls and doors can be seen. The background is softly out of focus.</t>
  </si>
  <si>
    <t>A woman with dark hair wearing a yellow sweater and jeans sits facing another woman in a light pink jacket. The second woman is smiling and looking at a laptop on a wooden table. A stack of papers and a red cloth are visible on the table as well. Behind them, blurred figures of other students can be seen sitting at tables in what appears to be a library or study area with large windows letting in natural light.</t>
  </si>
  <si>
    <t>A young Black man stands in a brightly lit hallway with large windows behind him. He is wearing a blue shirt with “MARSHALL COLLEGE” printed on it and a white baseball cap. He has a backpack over one shoulder and is holding a hot dog between his fingers, waving them playfully. His arms are outstretched to the sides. The walls of the hallway are brick red, and there’s a light fixture visible on the right side of the frame.</t>
  </si>
  <si>
    <t>A young woman with red hair and glasses wearing a green plaid shirt is looking intently at a laptop screen. She has her hand raised as if explaining something. A man in a tan blazer is leaning over, pointing towards the screen with his right hand. Part of another person’s head is visible on the left side of the frame, wearing a dark hat and scarf. The background is blurred and appears to be a classroom setting with purple lighting.</t>
  </si>
  <si>
    <t>The image depicts three people in a brightly colored physical therapy room. A woman with gray hair and glasses wearing a light blue sweater is walking forward while looking down. To her right stands a man in a tan sweater and green pants, smiling and gesturing towards her. Behind them is another woman wearing a green and white plaid shirt and glasses, holding what appears to be a support belt around her waist. Various pieces of therapy equipment are visible in the background, including colorful mats, a large blue ball, a red cylinder, and shelving units with smaller items. The walls are painted a dark purple color.</t>
  </si>
  <si>
    <t>A man with dark hair and a light beige sweater is reaching up to high-five a woman who is smiling broadly and wearing glasses and a green plaid shirt. Her hands are raised towards his face. In the blurred background, other students can be seen sitting in chairs. A white wall is visible behind them, and part of a doorframe is also present.</t>
  </si>
  <si>
    <t>A woman with dark hair and wearing a blue sweatshirt stands facing a whiteboard filled with handwritten notes about the circulatory system. She is gesturing with her right hand while speaking. Behind her, partially obscured by shadow, another person is visible leaning over a laptop. A red folder sits on a desk to the left of the whiteboard. The background appears to be an indoor classroom setting with other students faintly visible in the distance.</t>
  </si>
  <si>
    <t>A Black woman with short dark hair wearing a navy blue sweatshirt with a logo is standing at a table and gesturing while speaking to students seated around it. The students are looking towards her attentively. Whiteboards covered in writing are visible behind her, and several laptops and textbooks are scattered across the tables. A student in the foreground has their back to the camera, working on a laptop. The lighting appears to be somewhat dim, with a focus on the individuals at the table.</t>
  </si>
  <si>
    <t>A woman with dark brown, intricately braided hair and glasses is smiling broadly at the camera. She’s looking off-frame to her right. Part of a man's arm and shoulder are visible on the left side of the image, appearing in shades of gray and black. Behind the woman, there’s a blurred background of white walls and what appears to be a window or doorway with light coming through.</t>
  </si>
  <si>
    <t>A person wearing a blue hooded sweatshirt and white pants is walking along a sidewalk covered in snow. They are carrying a gray backpack and appear to be gesturing with their hand. Behind them, a blue school bus is visible on a wet road, with other cars behind it. The background includes bare trees, a street lamp, and buildings partially obscured by the snowy weather.</t>
  </si>
  <si>
    <t>A young Black woman wearing a blue hoodie and backpack walks toward the camera from the right side of the frame. She is looking slightly upwards and to her left. A white car with its front end visible is in the foreground, partially obscuring her. Behind her is a brick building with red accents and windows, covered in snow. Snow is falling heavily in the background, blurring the streetlights and surrounding landscape. The scene appears to be taken on a cold, snowy day.</t>
  </si>
  <si>
    <t>A young woman with light brown hair and fair skin is smiling broadly while looking upwards and slightly to her right. She’s wearing a blue and green patterned sweater and a white necklace. Her eyes are closed, and she has a visible smile showing her teeth. The background is blurred and appears to be the interior of a car, with a dark seat back partially visible on the left side of the frame. A window reflects a bright, out-of-focus landscape.</t>
  </si>
  <si>
    <t>The image shows a blurred view through the rear window of a white car. The words "MARIA COLLEGE" are superimposed on the glass in a light blue font. Rain streaks across the windshield, obscuring much of the background. A red taillight is visible at the top of the frame.</t>
  </si>
  <si>
    <t>A woman in a blue scrubs uniform and white mask is leaning down to examine the hand of a man wearing a patterned shawl. The man is standing with his back against a wall in a long hallway, which has pale green walls, fluorescent lighting, and medical equipment visible along the right side. A small doorway is open on the left side of the frame, revealing a glimpse of another room.</t>
  </si>
  <si>
    <t>A young Black woman with long braids and wearing a gray hoodie emblazoned with “MAT” is pointing at a blue document while smiling at another young Black woman who is looking down at it intently. The second woman has her hair pulled back in a ponytail and is wearing a white sweater. Both women are positioned in what appears to be an office or classroom setting, with a whiteboard visible in the background and a dark hallway partially seen on the right side of the frame.</t>
  </si>
  <si>
    <t>Two young Black women are shown in close-up. One woman is partially obscured by the other’s shoulder and hair, looking towards the camera with a wide smile and bright teeth. The second woman has long braided hair and is also smiling broadly, her eyes slightly squinted as if laughing. Both have dark skin tones. A soft, diffused light appears to be coming from behind them, creating a hazy effect around their faces.</t>
  </si>
  <si>
    <t>A dark-skinned man with short hair and wearing a navy blue sweatshirt is embracing a young Black woman with long braids. The woman is leaning into the embrace, her face turned slightly towards the man. She’s wearing a white sweatshirt with teal accents and lettering that appears to read “UCLA.” A partially visible white document or sheet of paper rests between their hands. The background is blurred and dark, suggesting an indoor setting.</t>
  </si>
  <si>
    <t>A man with dark hair and a beard wearing glasses and a green shirt is leaning forward intently towards a woman sitting at a table. She has brown skin, wears glasses, and a knitted cardigan over a light-colored top. A laptop sits open in front of her on the wooden table. Two coffee cups are also visible on the table. In the blurred background, another person is partially visible, holding a cup. The scene appears to be set in a brightly lit indoor space with some architectural details and what looks like a printer or other office equipment in the distance.</t>
  </si>
  <si>
    <t>A dimly lit library space with a large window wall covered in vertical blinds. A young woman is seated at a wooden table, focused on a laptop. Several other tables and chairs are scattered throughout the room, some with orange cushions. There are potted plants visible near the windows. Fluorescent lights run along the ceiling. The floor is covered in light brown carpet.</t>
  </si>
  <si>
    <t>"Academics, Studying, Groupwork", "University environment, Campus aesthetics"</t>
  </si>
  <si>
    <t>A young woman with dark hair is sitting at a table in a library setting. She’s wearing a black hoodie with “MARIE COLLEGE” printed on it. A laptop is open in front of her, and she appears to be focused on its screen. The lighting is warm and slightly blurred, creating a soft glow around the scene. In the background, there are bookshelves, other students, and a glimpse of a window with diffused light. A red cushion is visible beneath her.</t>
  </si>
  <si>
    <t>A young Black girl with long dark hair and wearing a pink sweater and patterned skirt is reaching up to touch the tassel on the graduation cap of an adult woman who is seated. The woman has dark brown hair pulled back, wears a black graduation gown and cap, and is looking towards the child. Behind them are arched brick columns and a blurred background suggesting an outdoor setting with warm lighting.</t>
  </si>
  <si>
    <t>Social responsibility, Value</t>
  </si>
  <si>
    <t>A young Black woman with short dark hair and wearing a patterned orange and blue shirt is standing outdoors. She has her hands clasped in front of her chest, looking upwards towards an unseen point. Behind her is a brick column and a portion of a building’s exterior wall with a doorway visible. To the left of the woman, there's foliage from a tree with green leaves. The background is slightly blurred and dark, suggesting outdoor lighting.</t>
  </si>
  <si>
    <t>A young woman with blonde hair pulled back in a ponytail is shown from the side profile. She is wearing a white nursing coat with a circular emblem on her left shoulder featuring the words "MARIA COLLEGE NURSING" and “ALBANY NEW YORK”. The background is blurred, appearing to be a light-colored wall or room.</t>
  </si>
  <si>
    <t>Industry and work, Brand mark</t>
  </si>
  <si>
    <t>Three healthcare professionals are pictured in a clinical setting. One woman, wearing a white coat and dark hair pulled back, is examining a mannequin with an IV attached. Another woman, also in a white coat, is looking at a patient lying on a bed, while a third woman, dressed in scrubs, is working at a medical workstation. The room appears to be a simulated hospital environment with beds, monitors, and other medical equipment visible in the background.</t>
  </si>
  <si>
    <t>A woman with long brown hair and fair skin is looking upwards and slightly to her right with an expression of curiosity or surprise. She’s wearing a blue shirt with a white lanyard around her neck. A man with dark skin is partially visible on her left, leaning in towards her. Behind them is a blurred background of what appears to be a classroom setting, including a bulletin board with posters and some equipment. The lighting is soft and focused primarily on the two individuals in the foreground.</t>
  </si>
  <si>
    <t>A young Black woman with dark hair pulled back in a ponytail wears a white lab coat and has a badge on it that reads “College”. She is looking down slightly, focused on something in front of her. Behind her are other students also wearing white lab coats, some working at tables with equipment, including beakers and tubes. The background is blurred but appears to be a laboratory setting with fluorescent lighting and what looks like a window or wall. There’s a slight haze or mist visible in the scene.</t>
  </si>
  <si>
    <t>A dark-skinned man in a black suit and bow tie stands facing forward with his arms outstretched, gesturing towards a large, detailed anatomical model of an arm and hand. He is smiling broadly. To his right, partially visible in the background, is a young woman wearing a pink and white patterned sweater, looking over her shoulder as if listening intently. The background appears to be a classroom or lecture hall with pale green walls and a whiteboard in the distance.</t>
  </si>
  <si>
    <t>A man in a dark suit and bow tie with a light green shirt is holding up a model of a human arm. He is standing next to a young woman wearing a festive, patterned sweater. Behind them is a green wall with a schematic diagram of a human body partially visible. The image has a slight blur effect.</t>
  </si>
  <si>
    <t>A dark green background features an anatomical illustration of a forearm and hand with visible veins. A Black man in a gray suit is pointing upwards with his right hand towards a young Black woman who is looking down slightly, her face partially obscured by a knitted sweater with a floral pattern. The man’s hands are open, palms facing up.</t>
  </si>
  <si>
    <t>A young Black girl with braided hair and wearing a patterned pajama shirt is looking at an adult woman in a red scrubs uniform. The woman is holding a stethoscope up to the girl’s chest while looking down at her with a concerned expression. A red headband adorns the woman's head. Behind them, blurred figures of other people are visible in what appears to be a hospital or clinic setting, with windows and wooden paneling visible in the background. The lighting is dim, casting shadows across the scene.</t>
  </si>
  <si>
    <t>A long hallway with light gray brick walls and a dark floor. Three students are walking in the same direction down the hall. The student in the middle is wearing a black long-sleeved shirt, blue jeans, and boots. She has a large purse slung over her shoulder. To her left is a student wearing a red jacket, a grey backpack, and dark pants. To her right is a student wearing a light blue sweater, black leggings, and a large black backpack. There are windows on the right side of the hallway with curtains drawn. A metal handrail runs along one side of the hallway. Overhead lights illuminate the space.</t>
  </si>
  <si>
    <t>A young woman in a black graduation gown and mortarboard walks down a long brick corridor. The corridor has tall columns on either side and a window is visible at the end. The background is dark, with a slight blur effect suggesting movement or depth of field. She is looking slightly upwards and to her right as she moves forward.</t>
  </si>
  <si>
    <t>A woman in a maroon scrubs top and white undershirt walks down a long hallway. She is wearing a blue surgical mask and holding a clipboard. The hallway has light blue walls with a dark gray floor, and there are doors on either side. A blue railing runs along the length of the hallway. There are framed pictures hanging on the walls. The lighting is dim, creating a sense of depth and perspective as the hallway recedes into the distance.</t>
  </si>
  <si>
    <t>A young woman with dark hair and brown eyes is smiling directly at the camera. She is wearing a black graduation cap and gown, with a gold tassel hanging down. The background is blurred but appears to be an interior space with warm-toned walls and some architectural details. Her face is well-lit, and she has a slight smile on her lips.</t>
  </si>
  <si>
    <t>A woman with short dark hair and glasses is smiling warmly at the camera. She wears a brown sweater and has a slight blush on her cheeks. Behind her, blurred figures are visible in a background that appears to be an indoor space with wooden benches and a glimpse of a window or doorway. The lighting is soft and focused on the woman’s face.</t>
  </si>
  <si>
    <t>A woman with blonde hair wearing glasses and a blue surgical mask is speaking to another woman who is facing away from the camera and wearing a dark green jacket and a black face mask. Both women are standing in a long hallway, with light coming from windows on the right side of the frame. The woman in the blue jacket holds her hand out towards the other woman’s shoulder as she speaks. A stethoscope hangs around the neck of the woman in the blue jacket.</t>
  </si>
  <si>
    <t>A young Black girl wearing a patterned pink and white gown stands facing an adult Black woman in a red scrubs uniform. The woman is kneeling and pointing with a pink pen at something off-screen. The girl has her hands clasped together and looks towards the woman. Behind them are large windows with multiple panes, revealing a blurred view of buildings outside. A gray pillar is visible on the left side of the frame. The lighting appears dim, casting shadows across the scene.</t>
  </si>
  <si>
    <t>A young woman wearing a dark blue hoodie with “Ota” printed on it is standing in front of a whiteboard filled with handwritten equations and notes. She’s pointing at one of the equations with her right hand. The whiteboard has multiple columns of text, including chemical formulas, numbers, and words like "pH," "H+," "OH-," "Ksp," and “Solubility.” Behind her is a gray wall with a small electrical outlet visible. A blurred portion of a classroom setting is in the background to the left.</t>
  </si>
  <si>
    <t>Two young Black women are embracing tightly. One woman is holding a large binder filled with papers and documents, including a document that reads “MAJOR.” The other woman’s face is pressed against her shoulder. A third person, wearing a teal jacket, is partially visible in the background, looking down at the papers being held by the first woman. The background appears to be an office space with gray walls and a window out of focus.</t>
  </si>
  <si>
    <t>A middle-aged Black man with short hair and a full beard is smiling broadly at the camera. He’s wearing a dark gray suit jacket over a light green shirt and a patterned bow tie. The background is blurred, showing hints of a green wall on the left and a warm, golden-toned area on the right. A soft spotlight illuminates his face.</t>
  </si>
  <si>
    <t>A woman with blonde hair pulled back in a ponytail is smiling and looking off-camera to the right. She’s wearing a white nurse's uniform with black stripes down the sleeves and sides, and a stethoscope hangs around her neck. Behind her is a blurred hospital room setting with a bed, IV equipment, and a curtained window. The lighting appears soft and focused on the woman.</t>
  </si>
  <si>
    <t>A man with graying hair and a beard is smiling slightly while looking down at a computer screen. He wears black glasses and a dark suit jacket. The background shows a blurred view of a room with large windows, suggesting natural light. A portion of a desk or table is visible in the foreground.</t>
  </si>
  <si>
    <t>A woman in a black graduation gown and cap walks down a long hallway with her young daughter. The woman’s back is facing the viewer, and she appears to be holding her daughter's hand as they walk together. The daughter is wearing a pink floral dress and has dark hair. The hallway walls are brick and there are windows along one side. A doorway is visible in the distance.</t>
  </si>
  <si>
    <t>A young Black woman with short, dark hair and earrings is smiling broadly, her eyes closed in laughter. She’s wearing a white shirt and appears to be looking upwards at something off-screen. The background is blurred and shows a beige wall with what looks like a pink object partially visible.</t>
  </si>
  <si>
    <t>00:00:09.93</t>
  </si>
  <si>
    <t>A high-angle shot of an older brick building with a prominent green steeple and cross atop it. The steeple is multi-tiered and has decorative elements. Below the steeple are several windows in the main structure, and a large, orange monarch butterfly is visible fluttering near one of the windows. The roof is covered in reddish-brown tiles. In the background, there’s a line of trees with autumn foliage – some red and yellow leaves are present. The sky is clear blue.</t>
  </si>
  <si>
    <t>www.marian.edu</t>
  </si>
  <si>
    <t>Three nurses in dark blue scrubs are walking towards the camera down a wide hallway. They each wear red stethoscope necklaces and have name tags on their shirts. A large staircase is visible on the left side of the frame, leading upwards. To the right, there’s a reception desk with a person behind it. The walls are painted a muted gray or beige color. There's a window in the distance showing an outdoor scene with trees and buildings.</t>
  </si>
  <si>
    <t>A football player wearing a yellow and black jersey with the number eight is in the foreground, looking towards the action on the field. Behind him is a group of players lined up for a play on a green turf field. In the background, a large building with the words “I AM A KNIGHT” displayed prominently on its facade is visible against a blue sky. Several cars are parked near the building.</t>
  </si>
  <si>
    <t>A group of five young women are seated around a circular table in a dimly lit lounge area. They appear to be engaged in conversation, with one woman holding a phone to her ear and another looking at a laptop. The table is covered in white tablecloth and has several open notebooks and pens on it. Behind the table is a large brick wall with a decorative metal fireplace insert. To the left of the fireplace is a yellow hallway with people seated in chairs. A circular sign with a stylized image is mounted on the wall to the right of the fireplace.</t>
  </si>
  <si>
    <t>A high-angle shot captures a sprawling campus landscape under a bright blue sky with some cloud cover. In the foreground is a red brick building with a flat roof and multiple windows. A smaller, light-colored building with a distinctive turret sits to its right. Beyond these buildings lies a large green lawn dotted with trees. Further in the distance, a city skyline is visible, featuring several tall buildings against the horizon. The overall scene suggests a peaceful, established university setting.</t>
  </si>
  <si>
    <t>www.marist.edu</t>
  </si>
  <si>
    <t>A large, stone building with a rounded green dome dominates the frame. The building has several windows arranged in vertical columns and a central entrance. A walkway leads from the foreground across a grassy lawn towards the building. To the left, people are walking on a sidewalk. A lamppost stands near the walkway. The sky is light blue with some clouds.</t>
  </si>
  <si>
    <t>A young man with curly red hair and dark eyes looks upwards with his mouth slightly open in surprise or wonder. He is wearing a white polo shirt and a black backpack. Behind him are large windows with a red "EXIT" sign visible. The background is a light-colored wall with architectural details, and the overall scene appears to be indoors, possibly in a hallway or lobby of a building.</t>
  </si>
  <si>
    <t>Two men are standing close together in what appears to be an office setting. One man is wearing a light blue patterned shirt and is pointing at a whiteboard covered with mathematical equations. The other man is wearing a striped gray button-down shirt and has his head turned slightly away, looking off to the side. Behind them is a wall with several computer monitors displaying various screensavers, including a blue and purple abstract pattern. A small desk sits between them, holding a pen and notebook.</t>
  </si>
  <si>
    <t>A young man with curly brown hair and fair skin is looking slightly downward and to his left. He has light-colored eyes and small silver earrings. He’s wearing a black shirt with a stylized, cream-colored leaf design on the shoulder. The background shows a blurred view of an outdoor area with trees and what appears to be a building or structure through a large window. A portion of a white object is visible in the lower left corner of the frame.</t>
  </si>
  <si>
    <t>The image depicts a close-up shot of a young man with curly brown hair. His eyes are closed and his face is slightly blurred due to motion. He has a reddish tint on his skin, likely from lighting or post-processing. A portion of his neck and upper chest are visible beneath his chin. The background is dark and out of focus.</t>
  </si>
  <si>
    <t>A wide shot captures a campus nestled along a large body of water, likely a lake or river. A gray stone building with multiple stories and gabled roofs dominates the foreground, surrounded by manicured lawns and trees. A smaller, modern-looking building is adjacent to it. In the distance, rolling hills covered in dense forest stretch across the horizon under a bright blue sky. A small boat is moving across the water near the shoreline. The overall lighting suggests late afternoon or early morning with soft shadows.</t>
  </si>
  <si>
    <t>A large, light-colored building with multiple windows and a pitched roof dominates the center of the frame. The building is set against a bright blue sky. Below the building is a wide expanse of green grass, populated by several people walking or sitting. A low stone wall runs along the bottom edge of the image. Trees are visible in the background on either side of the building, suggesting a campus setting with autumn foliage.</t>
  </si>
  <si>
    <t>A wide shot captures an aerial view of a campus landscape under a clear blue sky. A stone building with a red roof and multiple windows is centrally located on a grassy lawn. The lawn slopes upwards towards a winding paved path that leads through trees displaying autumn foliage in shades of red, orange, and yellow. Beyond the path, rolling hills covered in more trees extend into the distance. In the upper portion of the frame, a building with a modern design is visible on a hillside. Several people are walking along the path.</t>
  </si>
  <si>
    <t>A large brick building with a green dome and the word "MARIST" above an arched entryway dominates the upper portion of the frame. Below the building is a crowd of students walking across a paved walkway, many wearing casual clothing and carrying backpacks. A sign reading “HELP SAVE A LIFE - GIVE BLOOD” is visible in the foreground on the left side of the image. Trees and greenery fill the background behind the students and the building. The sky is overcast with some clouds.</t>
  </si>
  <si>
    <t>The image is split into two distinct panels. The top panel features a close-up shot of a woman wearing a white lab coat and safety goggles. She has her face tilted slightly downward, with a clear focus on her eyes. A clear glass tube is held in front of her face, partially obscuring her view. The background is blurred but appears to be an outdoor setting with greenery.
 The bottom panel shows a young woman wearing a maroon basketball uniform with the word "MARIST" and the number “2” prominently displayed. She’s holding a basketball and positioned in front of a basketball court with backboards and hoops visible. An American flag is subtly placed behind her.</t>
  </si>
  <si>
    <t>A woman in a white blouse with a red necklace sits at a table covered with a large sheet of paper and is writing on it with a pen. Behind her are several other students working on sewing machines, fabric swatches, and patterns. Above the table is a projector displaying images of clothing designs – a pink dress, a blue shirt, and a pair of pants – along with icons representing sustainability. A second woman stands at a lectern in front of another projection screen showing similar clothing designs and a water droplet icon. Several students are seated around the lectern, holding coffee cups. The classroom is brightly lit with natural light coming from windows visible in the background.</t>
  </si>
  <si>
    <t>The image is divided into two panels. The top panel shows a young Black man wearing a plaid shirt and jeans, intently looking at a digital keyboard. A young woman with curly hair and a white top stands beside him, gesturing or explaining something. Behind them is a wall with a large red graphic of a fox head with a mischievous expression. To the left of the man is a red container labeled “RUNT.” The bottom panel shows a Black male musician playing a drum set in front of a white framed painting. A microphone stands beside him, and a dark-skinned instructor is looking at him with a focused expression.</t>
  </si>
  <si>
    <t>A woman with curly auburn hair and wearing a peach-colored top is sitting at a table in a classroom setting. She has her hand raised slightly as if speaking or asking a question. Around her are several other students, some wearing hats, seated at similar tables.
 Above the student group is a dynamic shot of two performers dressed in red and black costumes, holding long, flexible poles that extend upwards into the air, creating an abstract, flowing shape. The background of this upper image appears to be a large industrial space with exposed beams and ventilation shafts.</t>
  </si>
  <si>
    <t>Intercollegiate athletics, "Academics, Studying, Groupwork"</t>
  </si>
  <si>
    <t>A man in sunglasses and a gray shirt with “MARIST” printed in red is center frame, raising his arms enthusiastically. He’s pointing upwards with one hand. Behind him are several other fans wearing red shirts and cheering, some jumping and holding up signs that read "MARIST." The background shows a large crowd of people and partial views of stadium seating.</t>
  </si>
  <si>
    <t>A young man with curly brown hair and sunglasses is prominently featured in the foreground, yelling excitedly with his mouth open wide. He’s wearing a gray t-shirt with “MI” in red letters across the chest. Behind him are several other people also wearing red shirts, partially obscured by the darkness of the background. The overall scene appears to be captured during a sporting event or celebration, judging by the enthusiastic expressions and the red clothing.</t>
  </si>
  <si>
    <t>Two young men are embracing in an indoor hallway. One man wears a black and white striped shirt with dark pants and a backpack. The other is wearing a light gray short-sleeved shirt with dark shorts, white socks, and a backpack. They are facing each other, arms wrapped around one another in a hug. A staircase is visible behind them on the right side of the frame, and blurred greenery can be seen through a window to the left. The floor has a patterned tile design.</t>
  </si>
  <si>
    <t>Equity, belonging</t>
  </si>
  <si>
    <t>The image shows a blurred shot of an outdoor scene with a person in a black and white plaid shirt and red accents standing near a wooden pillar. The pillar has a bright light shining from its side, creating a strong reflection on the glass behind it. In the background, there are indistinct figures and architectural elements suggesting a building or campus setting. A coin is visible reflecting in the glass.</t>
  </si>
  <si>
    <t>A person wearing a white lab coat and safety glasses is holding a pair of blue latex gloves. The gloves are covering their hands as they manipulate a clear glass beaker filled with a pink liquid. The beaker has “400” printed on its side, and “PY” below it. A blurred background suggests a laboratory setting.</t>
  </si>
  <si>
    <t>A young man with short dark hair sits cross-legged on a grassy lawn. He is wearing a black hoodie and light gray shorts. Behind him is a large, stone building with multiple windows and columns. A lamppost stands to his right. The background is slightly blurred, suggesting depth of field. Sunlight appears to be coming from the left side of the frame.</t>
  </si>
  <si>
    <t>A young woman with dark hair and pink lipstick is partially visible in the frame. She wears a light-colored, ruffled blouse that appears to be made of linen or a similar textured fabric. A cluster of three bright red cherries is pinned to her upper chest, just below her collarbone. The background is blurred and dark, suggesting a shallow depth of field.</t>
  </si>
  <si>
    <t>A blurred photograph of a globe resting on a stand. The globe is white with blue and green continents depicted in a somewhat faded style. A golden-colored ring encircles the top of the globe, and a thin, dark line runs vertically down the center. The background appears to be out of focus, showing hints of greenery and red fabric. The globe is rotating slightly, creating streaks of light across its surface.</t>
  </si>
  <si>
    <t>A close-up shot of a large, textured map spread out on a dark surface. The map depicts a city skyline with numerous red pins scattered across it, clustered in various areas. The buildings are rendered in shades of gray and black, creating a somewhat abstract and impressionistic representation of the urban landscape. The texture appears to be a grid pattern or a similar repeating design overlaid on the map image.</t>
  </si>
  <si>
    <t>A close-up shot of an artist’s palette filled with various colors of acrylic paint. The palette is dark in color, likely black or a very deep gray. There are pools and streaks of blue, red, yellow, green, pink, and white paint mixed together. Some areas appear to have dried slightly, creating textured patterns. A small brush is visible at the top left corner, holding a dab of light-colored paint. The overall image has a soft focus effect, blurring the edges of the colors and creating a sense of depth.</t>
  </si>
  <si>
    <t>A person’s hand with a paintbrush is applying blue paint to an unfinished painting depicting Bugs Bunny and Yosemite Sam. The painting has a stylized, cartoonish appearance with bold outlines and simplified colors. The background behind the painting is a blurred, light-blue color. A wooden palette with some purple and green paint is visible at the bottom of the frame.</t>
  </si>
  <si>
    <t>A young Black woman with curly hair wearing a black t-shirt and a white button-down cardigan is positioned in front of professional video equipment. She’s wearing a headset microphone and a delicate gold necklace. Her gaze is directed slightly off-camera to her left. Behind her, there are two large Sony cameras, one prominently displaying the number “2,” along with other technical gear and cables. The background is dark and indistinct, suggesting a studio setting.</t>
  </si>
  <si>
    <t>A young man wearing a red polo shirt and dark pants stands behind a white desk. He is looking slightly off-camera to his left. There are papers on the desk in front of him. Behind him is a maroon wall with a large, rectangular window. A portion of a black person’s head and shoulders is visible in the lower right corner of the image, partially obscured by what appears to be a dark garment or object.</t>
  </si>
  <si>
    <t>A young woman with long brown hair and fair skin is seated at a table, looking directly at the camera. She’s wearing a red t-shirt and appears to be holding papers in her hands. A silver bracelet is visible on her left wrist. Behind her is a dark gray wall with the word “MA” in large, red letters. The background is blurred, suggesting a studio setting.</t>
  </si>
  <si>
    <t>A blurred close-up shot of hands operating a complex machine with multiple buttons and controls. The hands are light brown in color and appear to be manipulating a metallic device with gray and silver components. A portion of a person's arm is visible, suggesting the operator is wearing a lab coat or similar protective clothing. The background is dark and indistinct, but hints at a laboratory setting with some bright lights illuminating the machine.</t>
  </si>
  <si>
    <t>A young man with curly dark brown hair and dark skin is the primary focus. He’s looking slightly downward and speaking, his mouth open in a gesture of talking. His eyes are partially closed. He wears a plaid shirt. The background is mostly black, with hints of gray and white suggesting blurred objects or lighting.</t>
  </si>
  <si>
    <t>A young woman with curly dark hair and glasses wearing a white lab coat and blue gloves is intently focused on a microscope. She’s adjusting the focus knob with her fingers. Behind her is a laboratory setting with stainless steel equipment, including beakers and tubes filled with liquid, and a window in the background.</t>
  </si>
  <si>
    <t>A woman with curly brown hair and gold hoop earrings is wearing blue safety glasses and a white lab coat. She’s holding a pair of blue latex gloves and intently looking through a microscope at a small, green liquid contained within a petri dish. The background is blurred but appears to be a laboratory setting with white equipment visible.</t>
  </si>
  <si>
    <t>A person wearing a white lab coat and blue safety goggles is using a pipette to transfer a clear liquid into a small, transparent plastic cup. The liquid appears to be flowing upwards through the pipette. The background is dark and out of focus, emphasizing the action of transferring the liquid.</t>
  </si>
  <si>
    <t>A young woman with curly brown hair and fair skin is smiling broadly at the camera. She’s wearing a white basketball jersey with red trim and the word “MARIST” in large black letters across the chest, along with a small Nike swoosh. The number "2" is prominently displayed on the front of the jersey. A small American flag emblem is also visible on the left side of the jersey. Behind her, partially obscured by darkness, are other people cheering and waving signs, including one that appears to read “157”.</t>
  </si>
  <si>
    <t>A young woman in a red and white crop top with “MARIST” lettering is mid-dance move on a green field. She’s wearing black sweatpants and has her arms raised above her head. Another cheerleader, partially visible to her right, is also in black sweatpants and appears to be performing the same dance. Behind them are trees and a chain-link fence with some structures visible beyond it.</t>
  </si>
  <si>
    <t>A young woman wearing a red basketball uniform with white accents and the word "MARIST" prominently displayed on her chest is the focal point of the image. The uniform has an American flag emblem on the left side. She’s looking slightly upwards and to the right, with a neutral expression. Behind her is a blurred background of what appears to be a gymnasium or indoor sports arena, featuring white metal beams and lighting fixtures. A basketball is visible in the lower portion of the frame, partially obscured by the woman's legs.</t>
  </si>
  <si>
    <t>A young woman with dark curly hair and brown eyes is looking down slightly, her eyes closed. She’s wearing a red sweater and has a black backpack on her back. A silver necklace is visible around her neck, and small hoop earrings are in her ears. The background appears to be out of focus, suggesting an outdoor setting with bright sunlight.</t>
  </si>
  <si>
    <t>A man in a dark blue jacket sits at a table with a red tablecloth displaying “Marist Abroad” in large white letters. Behind him is a banner featuring a photograph of Florence, Italy, with the number "4,118" displayed on it. To the right of the man is another banner reading “Bringing Marist to the World.” A smaller display shows multiple photographs of various international locations labeled “Marist Abroad.”</t>
  </si>
  <si>
    <t>A person’s hands are visible, holding a tablet and pointing at a map spread out on a red table. A globe is positioned in front of the table, partially obscured by foliage. Behind the foreground elements, there's a blurred background featuring brick walls and green plants illuminated with bright lights.</t>
  </si>
  <si>
    <t>A brightly colored travel brochure featuring images of Denmark, France, and Italy. The top section displays "Denmark" in blue text on a light blue background. Below that is “France” in red text on a pink background. Further down is “Italy” in yellow text on a light orange background. Each country’s name is accompanied by a stylized illustration of its landscape: Denmark shows rolling green hills, France depicts a coastline with a blue sea and cliffs, and Italy features a mountainous region with greenery. The brochure appears to be slightly out of focus, creating a soft, dreamy effect.</t>
  </si>
  <si>
    <t>A woman with shoulder-length brown hair and gold hoop earrings is shown from behind, facing slightly towards the left. She wears a dark green shirt and appears to be speaking or gesturing with her right hand. Behind her is a brightly colored wall featuring geometric shapes in shades of blue, yellow, and green. A portion of what looks like a classroom setting is visible, including a whiteboard with some writing on it.</t>
  </si>
  <si>
    <t>A young woman stands in front of a projector screen displaying an image of a factory emitting large plumes of white smoke into a blue sky. She is wearing a black off-the-shoulder top and leopard print pants. Her hands are clasped together in front of her, and she appears to be smiling slightly. A small microphone is visible on the desk behind her. The background is a light beige wall with a dark wooden desk and what looks like a computer monitor partially visible on the right side of the frame.</t>
  </si>
  <si>
    <t>A hand with light-colored skin is reaching towards a dark, rectangular object that appears to be a briefcase or portfolio. The briefcase is open and partially visible, revealing a stack of documents inside. A small, white bottle sits on the surface next to the hand. The background is a plain, off-white wall.</t>
  </si>
  <si>
    <t>Two hands are clasped together in front of a dark wooden surface. A silver-colored object, possibly a briefcase or box, is partially visible on the surface behind the hands. The background appears to be a muted beige wall with a subtle gradient effect. The image has a slightly blurred and soft focus quality.</t>
  </si>
  <si>
    <t>A man with dark skin and wearing a gray plaid blazer over a light pink shirt is holding a smartphone to his ear while looking at a whiteboard covered in equations and handwritten notes. He has blue marker on his fingers. A young, fair-skinned man in a striped button-down shirt stands beside him, pointing towards the whiteboard with a pen. The background shows a room with white walls and more whiteboards filled with similar mathematical notations. There is a dark, blurred doorway visible in the distance.</t>
  </si>
  <si>
    <t>A young man with curly dark hair and wearing a white sweatshirt with “MAIST” printed on it is sitting on a grassy lawn, looking down at a tablet. He has light-colored shoes and is smiling slightly. Across from him sits a woman with glasses, wearing a gray sweater and dark pants. She is also seated on the grass, facing the man and looking towards him. Behind them is a building with a green dome roof and large windows, surrounded by trees and lampposts. The sky appears to be overcast or hazy.</t>
  </si>
  <si>
    <t>A graduate in a black robe and dark jacket is shaking hands with a faculty member who appears to be wearing a suit. Both individuals are extending their hands in a handshake gesture. Behind them is a hallway with wooden pillars, each pillar illuminated by a light fixture on its side. A large window provides a view of greenery outside.</t>
  </si>
  <si>
    <t>00:00:01.42</t>
  </si>
  <si>
    <t>Two young men stand back-to-back in dark graduation gowns with red and white hoods, facing away from the camera. They are positioned on a grassy lawn in front of a large stone building with multiple windows and a steeply pitched roof. A rainbow arcs across the sky above the building. A lamppost stands to the left of the men. The overall lighting suggests dusk or early evening.</t>
  </si>
  <si>
    <t>www.maritime.edu</t>
  </si>
  <si>
    <t>An aerial shot shows a large cruise ship docked alongside a peninsula-shaped landmass. The peninsula contains several buildings, including a modern, light-colored building and smaller structures with green roofs. A small sailboat is visible near the shoreline. A tugboat is positioned next to the ship. The water is dark blue, reflecting the cloudy sky above. In the distance, there’s a town or village with houses and trees along the coastline.</t>
  </si>
  <si>
    <t>A large crowd of people silhouetted against a dusky orange and blue sky is visible in the foreground. The sky transitions from a brighter orange near the horizon to a softer blue higher up. A bridge, likely a suspension bridge, spans across the background, partially obscured by the sunset glow. To the left, there are some trees and what appears to be a light pole. Several people’s heads are visible in profile within the crowd, all facing towards the bridge.</t>
  </si>
  <si>
    <t>A group of young men in yellow shirts and hats are gathered closely together outdoors. They are raising their fists in a gesture of enthusiasm. A man in a yellow shirt with “CADRE” printed on his chest is standing at the center, holding a blue flag aloft. Many of the men are wearing backpacks. In the background, there’s a tennis court and chain-link fencing. The lighting appears to be overcast or dim.</t>
  </si>
  <si>
    <t>A young man in a white uniform with purple accents and a tablet stands beside an older man wearing a blue work jumpsuit. The older man is pointing towards a large red engine with multiple pipes and gauges, which sits on a black metal stand. Behind them are two other men working in the background, one partially visible through a window. A yellow sign reading "CAT" is mounted on a wall to the right of the scene. A large industrial machine is visible in the left foreground. The setting appears to be a workshop or garage with windows offering a view of an outdoor area.</t>
  </si>
  <si>
    <t>A young person with dark hair and wearing a gray t-shirt is leaning over a large nautical chart spread across a wooden table. They are using a ruler and red markers to draw on the map, along with a watch on their wrist and a blue notebook beside them. Several writing utensils and a small blue box are also visible on the table. The background is dark, suggesting an indoor setting with wooden chairs partially visible.</t>
  </si>
  <si>
    <t>A woman in a navy blue uniform with her hair pulled back stands at a control panel inside a ship’s bridge. She is wearing glasses and appears to be operating a computer console. The console features multiple screens displaying radar imagery, charts, and other navigational information. Through a large window behind the console, we see a dark ocean surface under a dusky sky with a distant cargo ship visible on the horizon. The interior of the bridge is dimly lit, with some overhead lighting illuminating the control panel.</t>
  </si>
  <si>
    <t>A group of men in dark blue work overalls and yellow hard hats are gathered around a large, black pipe system on an outdoor dock. Several of them are pointing at the pipes while one man with red hair gestures emphatically. A crane arm extends above the pipes, partially obscured by the sky. The background shows a body of water and partly cloudy blue skies.</t>
  </si>
  <si>
    <t>A young woman wearing glasses and a blue hooded sweatshirt stands at a white plastic table in an industrial-looking lab setting. She is holding a large mesh net containing what appears to be a juvenile lobster. Above her, there are pipes, ventilation systems, and electrical equipment running along the ceiling. The background includes more lab benches, tanks with water, and various scientific instruments. A small yellow sign is visible on her sweatshirt.</t>
  </si>
  <si>
    <t>A large indoor swimming pool dominates the frame. A group of students in red life jackets are lined up along the edge of the pool, facing forward. Several instructors and lifeguards stand near the pool’s edge as well. In the water, a black inflatable raft is positioned with several students standing on it. Banners displaying “PRIDE” and “SYNERGY” hang from the ceiling above the group. A scoreboard with the words "EVENT" and "HEAT" is visible in the background. The walls of the pool area are white and feature signage reading “Foundation of PRIDE.”</t>
  </si>
  <si>
    <t>A young man wearing sunglasses and a dark blue beanie with a white “U” logo is seated at the helm of a boat. He’s wearing a pink life vest over a navy blue jacket, a patterned scarf around his neck, and holding onto a bright orange steering wheel. Behind him, the boat's engine is creating a spray of water as it moves forward. The sky is overcast with patches of blue visible above. A dark metal frame with a canopy extends above the man’s head.</t>
  </si>
  <si>
    <t>Three small sailboats are sailing on a lake. One sailboat has the number 24 and the letters “MIT” on its sail. Another sailboat has the number 22 and the letters “MIT” on its sail. A third, larger motorboat is in front of the sailboats, with the words "MMA Research Vessel" printed on it. The boats are surrounded by trees and a cloudy sky.</t>
  </si>
  <si>
    <t>A person wearing a black wetsuit with blue accents and a mask is swimming underwater in a shallow coral reef environment. The water is a light turquoise color. The person is floating on their back, extending their legs forward. There are various shapes and sizes of coral formations and rocks visible beneath the surface. Some green seaweed-like plants are also present. Bubbles rise from the person’s mouth.</t>
  </si>
  <si>
    <t>Two men are standing outdoors in front of a wooden structure. One man is holding a brown monkey and smiling at the camera. He wears a light green shirt, khaki pants, and a tan hat. The other man is wearing a blue polo shirt and white pants, and he has a large white snake draped around his shoulders while also smiling. Behind them are trees and foliage, with glimpses of people in the background. A small awning or roof structure is visible to the right.</t>
  </si>
  <si>
    <t>A person in a dark blue and white uniform stands facing a soccer goal. The person is wearing gloves and has one leg extended forward while the other is bent at the knee. Behind the goal is a net, several small training targets (white spheres) arranged in a row, and red and yellow hurdles. A black fence stretches across the background behind the targets. The ground is blue with a darker blue stripe running horizontally across the bottom of the frame. The sky is overcast gray.</t>
  </si>
  <si>
    <t>A baseball player in a blue and white uniform is swinging his bat with full force during a game. He’s mid-swing, legs extended, and wearing a gray hat. A catcher in a red uniform is crouched behind home plate, wearing a face mask and holding a glove. Behind the catcher are several other players in various positions on the field, some blurred out of focus. The background includes a chain-link fence, trees, buildings, and a cloudy sky. The baseball field has a green grass surface and a red dirt infield.</t>
  </si>
  <si>
    <t>A wide-angle shot of a football field covered in hundreds of uniformed cadets standing in formation. The field is marked with yard lines and has the word "BUCCANEERS" displayed on the end zone banners. A small group of people, likely band members, are positioned at the far ends of the field. The sky is dark, suggesting it’s nighttime or a very overcast day.</t>
  </si>
  <si>
    <t>A group of young adults in white uniforms are marching across a green field. They are wearing navy blue hats with gold accents and carrying flags. Behind them is a large sign that reads “BUCS”. The background shows a cloudy sky and some buildings, including one with the word "BUCS" on it. A few people stand along the sidelines observing the march.</t>
  </si>
  <si>
    <t>A group of young adults in white naval uniforms are standing outdoors against a cloudy sky. The central figure is a young man wearing a white uniform with gold accents and a white cap adorned with a navy blue anchor emblem. He is looking upwards and slightly to his right. Behind him, three other individuals – a woman and two men – also wear similar white uniforms with varying levels of insignia on their chests and caps. In the background, there's a large, arched bridge structure and a distant shoreline.</t>
  </si>
  <si>
    <t>Five young men in white naval uniforms are gathered together. They are wearing white peaked caps with anchors and gold trim. One man is carrying another man who is lying on his back, being supported by the other four men. The man being carried has a bandage on his leg. All of the men have smiles on their faces and appear to be posing for a photo. In the background, there’s a building with windows and what looks like a parking lot.</t>
  </si>
  <si>
    <t>A solid black screen.</t>
  </si>
  <si>
    <t>A large, dark-colored cargo ship is docked at an artificial island in a body of water. The island contains several buildings, including a large, modern building with multiple stories and tall towers. There are also smaller buildings and what appears to be a research facility. A small harbor area with docks and boats is visible on the left side of the island. Beyond the island, there’s a shoreline with trees and houses, suggesting a town or settlement. The sky is dark and overcast.</t>
  </si>
  <si>
    <t>A large, dark gray ship named “Patriot State” dominates the frame. The ship’s bow is angled slightly towards the viewer, and its hull has a red stripe along the bottom. Above the waterline are multiple decks with windows. Behind the ship, there's a cloudy sky with some patches of blue visible. In the background, to the left, are several white tents and people gathered near what appears to be a dock or waterfront area. The water is slightly choppy, reflecting the sky.</t>
  </si>
  <si>
    <t>A large cargo ship is moving through a narrow waterway flanked by green trees and buildings on both sides. A smaller motorboat is trailing behind the larger vessel. The sky is blue with scattered white clouds. In the distance, a tall tower can be seen on the left bank of the waterway.</t>
  </si>
  <si>
    <t>00:00:11.26</t>
  </si>
  <si>
    <t>A large white passenger ship is moving through a waterway with a bridge spanning across it. A dark tugboat is positioned in front of the ship, creating a wake. The sky is blue with scattered white clouds. The water is choppy and reflects light from the sky. There are some green trees visible on the far bank of the waterway.</t>
  </si>
  <si>
    <t>A large black cruise ship, named "Patriot's Pride," is positioned in a waterway with a small tugboat alongside it. The ship’s bow is facing forward, and its upper deck extends across much of the image. Above the ship are gray clouds scattered across a blue sky. To the left of the ship is a building with multiple stories and windows, and to the right is a shoreline with trees and some buildings visible. The water in the foreground appears dark and reflects the sky.</t>
  </si>
  <si>
    <t>www.marshall.edu</t>
  </si>
  <si>
    <t>The image depicts an aerial view of a college campus at night during heavy snowfall. Buildings are illuminated with warm orange and yellow lights, casting long shadows across a blanket of snow covering the ground. Roads are visible, lined with more streetlights that also emit a golden glow. Trees are heavily laden with snow. The overall scene has a slightly surreal quality due to the miniature perspective and dramatic lighting.</t>
  </si>
  <si>
    <t>The image depicts an aerial view of a college campus at night under heavy snowfall. Several brick buildings are visible, illuminated by warm light spilling from windows and doorways. A large, multi-story building with a flat roof dominates the center of the frame. Streetlights cast a golden glow on snow-covered roads that crisscross the campus. Trees are heavily laden with snow, their branches silhouetted against the lights. The sky is dark, suggesting nighttime, and there’s a general sense of quiet stillness due to the snowfall.</t>
  </si>
  <si>
    <t>A large, red brick building dominates the frame, appearing to be an older style collegiate structure with multiple stories and a steeply pitched roof. Snow covers the ground and branches of trees in the foreground. The building is illuminated by warm light emanating from windows and doorways. A darker, modern building is visible behind it on the right side of the image. Streetlights are present along the walkway leading to the entrance of the red brick building. The overall scene has a dark, wintery atmosphere with a muted color palette.</t>
  </si>
  <si>
    <t>www.marybaldwin.edu</t>
  </si>
  <si>
    <t>A large yellow flag with the university’s emblem is flying from a flagpole in the foreground. The flag features a crest and text reading “MARSHALL UNIVERSITY.” Behind the flag is a sprawling campus featuring several buildings, including a central building with white columns and a red roof. A grassy lawn extends out from the building. In the background, there's a mountain range covered in trees under a partly cloudy blue sky.</t>
  </si>
  <si>
    <t>A young man in a graduation gown and cap is holding an orange tassel up high with a wide smile. He’s standing next to a woman also wearing a black graduation gown. Behind them are several other graduates, some holding their diplomas and wearing similar gowns. The background shows a stately white building with columns and windows, suggesting a university campus. A seal for Mary Baldwin University is visible on the building's facade.</t>
  </si>
  <si>
    <t>A woman in a black top and dark pants is kneeling on a wooden floor, reaching towards a woman wearing a long, red dress with a high collar and a dark bodice. The two women are facing each other, appearing to be engaged in some sort of interaction. Behind them is a large, ornate theater space with tiered seating, elaborate wooden paneling, chandeliers, and warm lighting. The stage area has a circular platform with a light shining down on it. The overall scene is dimly lit, creating a dramatic atmosphere.</t>
  </si>
  <si>
    <t>A large crowd of students and adults are shown in an indoor arena setting. Many individuals are raising their hands and arms up in excitement, holding yellow pom-poms. Some people are wearing yellow t-shirts with a logo on them. A few individuals hold signs or banners displaying the school’s mascot. The background is dark, suggesting a stadium or large event space.</t>
  </si>
  <si>
    <t>An aerial shot showcases a sprawling campus with several buildings clustered together. The buildings are primarily light-colored stone and brick, featuring classical architectural styles with columns and symmetrical facades. A large, white building dominates the center, likely a main administration or academic structure. Several other buildings of varying sizes surround it, including dormitories with multiple stories and windows. Green lawns connect the buildings, and there’s evidence of roads and pathways within the campus. Beyond the immediate campus area, there's a townscape visible with houses and trees, all set against a backdrop of rolling hills and distant mountains under a partly cloudy blue sky.</t>
  </si>
  <si>
    <t>A man wearing a Real Madrid jersey and a baseball cap is leaning over a laptop, pointing at something on the screen with his finger. A woman in a black leather jacket stands behind him, looking at the laptop as well. The background features a yellow wall with decorative cutouts, a glass window, and what appears to be a desk or table in front of them.</t>
  </si>
  <si>
    <t>A graduate in a black graduation gown and green hood stands at a wooden podium with a university seal on it. He is smiling and gesturing towards the camera. Behind him is a distinguished man in a black robe and top hat, also standing at a similar podium. The backdrop is a large white building with columns and windows, suggesting a college campus. Lush green ferns are visible in the foreground. A few other people can be seen in the background, partially obscured by the foliage.</t>
  </si>
  <si>
    <t>A two-story building with a beige exterior and a dark gray roof is prominently featured. Large windows line the front of the building. The words "MURPHY DEMING COLLEGE OF HEALTH SCIENCES" are engraved on a black stone sign in front of the entrance. A paved walkway leads up to the entrance, bordered by green grass and small trees. Two metal hurdles are positioned on the lawn near the building’s base. In the background, there is a glimpse of rolling hills and trees.</t>
  </si>
  <si>
    <t>A young woman in a black and white softball uniform with a helmet is swinging a bat at a baseball. She’s mid-swing, her body angled forward. Behind her is a chain-link fence topped with wood, with some lawn chairs visible on the other side. A brick wall is partially visible to the left of the fence. In the lower right corner is a blue and white bag and a baseball resting on the grass. The background is mostly dark, suggesting it’s taken during dusk or early evening.</t>
  </si>
  <si>
    <t>A group of young men are celebrating with excitement and joy. One man in the center is wearing an Adidas jacket with a school logo on it and a gold chain around his neck, holding up a yellow foam fan. He’s raising his arms in triumph. To his left is another man with glasses and a black hoodie, yelling excitedly. Another man to the right has a painted face and is also cheering. Behind them are banners displaying “MB” in yellow and green lettering on a dark background.</t>
  </si>
  <si>
    <t>A woman with dark hair stands at a podium in a large lecture hall. She is holding a microphone and looking towards an audience seated on tiered rows. The hall is dimly lit, with spotlights illuminating the speaker and some members of the audience. Several people are visible in the background, wearing casual clothing. A man in a suit stands near the back of the room. Wooden paneling lines the walls, and a window can be seen partially obscured at the right edge of the frame.</t>
  </si>
  <si>
    <t>A woman in a blue graduation gown and orange hood is being helped by two men to raise her diploma cover. The cover is bright orange with gold lettering that reads "1842." Behind them is a dark, ornate wooden podium decorated with bronze statues. A white building with columns and windows is visible in the background.</t>
  </si>
  <si>
    <t>Two young women are walking through an open doorway into bright sunlight. One woman is wearing a black jacket and white boots, and the other is wearing a dark coat with a yellow scarf. Behind them is a view of a building exterior with large windows and trees displaying autumn foliage in shades of red and orange. The doorway itself has ornate detailing and appears to be part of a grand entrance.</t>
  </si>
  <si>
    <t>A young woman in a gold and black basketball uniform with the number “4” on her jersey is mid-jump, shooting a basketball towards a hoop. She’s facing away from the camera. To her left is another player in a similar uniform, reaching out to block. Behind them, partially visible, is a man in a dark suit and a woman wearing a yellow jacket. An American flag hangs on the wall behind the court. A scoreboard displays “18” and “5”. The basketball itself is red and orange.</t>
  </si>
  <si>
    <t>A group of approximately twenty people are standing in formation outdoors against a building with white columns. They are all wearing black shirts with a gold “M” logo on the left chest and dark robes over their shoulders. Most of them have their hands raised, as if singing or performing. The background includes trees, a building with a green roof, and a cloudy sky.</t>
  </si>
  <si>
    <t>A group of uniformed cadets in black uniforms are marching forward on a brick pathway. They carry several flags: a large state flag, a green flag with white lettering, and an American flag. Behind them is a crowd of people seated on benches and standing along the pathway. In the background, there's a building with a white columned facade and windows. The sky is bright blue with some clouds.</t>
  </si>
  <si>
    <t>A large banner displaying “MARY BALDWIN UNIVERSITY 1842” is attached to a tree pole in the foreground. Behind the tree and banner is a crowd of people gathered outdoors, many with their hands raised as if listening to something. A building with white columns and windows is visible on the right side of the frame. The sky is bright blue with scattered clouds.</t>
  </si>
  <si>
    <t>www.massbay.edu</t>
  </si>
  <si>
    <t>A group of four students are seated around a wooden table outdoors. A young Black woman is typing on a silver laptop with a sticker on the lid. An older woman wearing glasses and a light green shirt is looking at papers in front of her. A young man with red hair, wearing a teal shirt and white sneakers, is leaning forward, looking intently at something. Another student, partially visible behind the others, wears a blue t-shirt. The background features a multi-story building with a patterned facade and windows. Brick pavers form the ground beneath the table. Trees are visible in the distance.</t>
  </si>
  <si>
    <t>Three medical professionals in blue surgical scrubs and head coverings are gathered around a patient lying on an operating table covered with a teal sheet. One surgeon is using surgical instruments to cut into the patient’s abdomen, while another is assisting. A third individual is wearing eye protection and appears to be monitoring or providing support. Surgical tools are visible on a tray beside the table. Behind them is a brick wall and a curtain.</t>
  </si>
  <si>
    <t>A young woman in a dark blue basketball jersey with the number “35” and “MassBay Basketball” printed on it is shown mid-motion, arms raised above her head. She’s wearing black shorts. Behind her is a green wall and what appears to be a gymnasium floor. The background is slightly blurred.</t>
  </si>
  <si>
    <t>A close-up shot of a red basketball rim and net inside a basketball hoop. The ball is orange and slightly blurred, appearing as if in motion. Behind the hoop is a bright white light source creating a soft glow on the wall behind it. The background is mostly dark, suggesting an indoor setting like a gymnasium.</t>
  </si>
  <si>
    <t>A man wearing safety glasses and a dark blue shirt is working under the chassis of a vehicle. He’s holding a yellow tool with both hands, looking upwards with a smile. The underside of the car is visible, showing exhaust pipes and metal components. A red lift jack is positioned beneath the vehicle. There's a bright light shining down from above illuminating the scene.</t>
  </si>
  <si>
    <t>A young man with dark hair and a light beard wearing a white lab coat and blue gloves is looking intently at a piece of tissue under a microscope. The tissue is partially visible behind him, appearing translucent. A cable runs from the microscope to a computer screen in the background, which displays a complex image. The lighting is soft and focused on the man and the microscope.</t>
  </si>
  <si>
    <t>A person’s hand wearing a light blue glove is holding a pink syringe with a clear plunger and needle inserted into a red cap on another container. The container appears to be a plastic bottle filled with a pink liquid. Behind the bottle, there's a blurred view of a lab bench and other equipment.</t>
  </si>
  <si>
    <t>A woman with brown hair and glasses wearing a green and white striped cardigan is looking at another person whose head is turned away from the camera. The other person has dark hair pulled back in a bun and is wearing a red shirt. Behind them, several blurred figures are seated at tables in what appears to be a library or study area. Wooden chairs with blue cushions are visible. A bookshelf is partially seen in the background.</t>
  </si>
  <si>
    <t>A group of students are seated at lab tables covered with stacks of papers. One student, wearing a white sweater and blonde hair pulled back in a bun, is bent over her paper, writing with a green pen. Other students are visible in the background, also working on papers, wearing various colored shirts. A printer sits to the left of the table, and shelves filled with lab equipment are partially visible behind the students. The lighting appears to be dim, casting shadows across the scene.</t>
  </si>
  <si>
    <t>A young woman with reddish-brown hair pulled back in a messy bun is smiling and looking off to the side. She has a small nose piercing and is wearing a dark gray t-shirt. Behind her, blurred figures of other students are visible in a classroom setting, with a whiteboard partially visible in the background. The lighting appears natural and bright.</t>
  </si>
  <si>
    <t>A woman wearing a white lab coat and blue gloves is holding a small, clear tube with a white liquid inside. She’s looking down at it with a focused expression. Her hair is pulled back into a ponytail, and she wears glasses. Behind her is a laboratory bench filled with equipment including tubes, bottles labeled “FILM,” and cables. The background is dark and out of focus.</t>
  </si>
  <si>
    <t>A man in a black graduation gown and cap is receiving a diploma from a man in a purple academic robe with a gold tassel. The man in the purple robe is holding out a white certificate. A woman in a dark robe stands to the left, partially visible. An American flag is positioned on the right side of the frame. The background is black.</t>
  </si>
  <si>
    <t>www.masters.edu</t>
  </si>
  <si>
    <t>An aerial shot reveals a campus nestled within rolling hills and surrounded by low-lying clouds. A baseball field with red markings is centrally located, bordered by buildings and trees. Residential areas are spread out below, featuring houses and roads winding through the landscape. The sky is partially covered in white clouds, and distant mountains can be seen in the background.</t>
  </si>
  <si>
    <t>The image depicts an outdoor building entrance for a college campus. The building has a large, sloping roof with exposed beams and is constructed primarily of stone and wood. Large windows are visible along the front facade. Several people are walking around the entrance area, sitting on benches, and standing near the building. Trees and foliage surround the structure, suggesting an outdoor courtyard or plaza. A small decorative fountain is located in the foreground.</t>
  </si>
  <si>
    <t>Two young women are walking towards a large building with a stone facade and a covered porch. The building has multiple windows and appears to be two stories tall. Trees and greenery surround the building, including some taller trees in the background. A small set of stairs is visible on the left side of the frame. There's a pathway leading up to the entrance of the building with landscaping elements like rocks and plants along the sides. The sky is bright blue with scattered clouds.</t>
  </si>
  <si>
    <t>A basketball court with a large crowd seated in bleachers above. Several basketball players are visible on the court, one running towards the camera and another dribbling the ball. The floor is light brown with a dark gray stripe near the baseline. A basketball hoop hangs from the ceiling of a high-domed arena. Bright spotlights illuminate the scene.</t>
  </si>
  <si>
    <t>A wide shot depicts a stone building with arched windows and doorways set into a hillside. A paved walkway leads toward the entrance, flanked by flowerbeds and small trees. Several people are walking along the path in the distance. The sky is a warm orange color, suggesting sunset. A person's back is visible on the right side of the frame, partially obscured by foliage. There’s a trash can and informational signs near the left edge of the image.</t>
  </si>
  <si>
    <t>A wide-angle aerial shot depicts a grassy campus area with several people walking along a paved pathway. Large trees are positioned on either side of the path. In the background, there is a building and parked vehicles. The sky is dark and appears to be nighttime or dusk.</t>
  </si>
  <si>
    <t>www.matc.edu</t>
  </si>
  <si>
    <t>The photograph depicts the exterior of a brick building with two large banners hanging from a lamppost. The banners feature the logo for Milwaukee Area Technical College (MATC), which includes an orange star design and the text "MATC Transforming Lives, Industry &amp; Community." Below the MATC banner is another banner reading “Milwaukee Area Technical College.”  The building has multiple windows and a dark brick facade. A blue sky with some clouds fills the upper portion of the frame, and bare trees are visible on the right side of the image.</t>
  </si>
  <si>
    <t>A young Black woman with tightly coiled red hair is standing in front of a large anatomical torso model. The torso is highly detailed and colored a realistic reddish-pink, showcasing muscles and bones. She is wearing a black t-shirt and pointing to the rib cage area on the model with her right hand. Behind her are several other anatomical models – one depicting a full body, another showing a head and neck, and a third displaying a torso. The background is dark, suggesting a classroom or laboratory setting.</t>
  </si>
  <si>
    <t>A woman with light-colored hair and wearing a blue surgical gown and a white face mask is holding two IV bags. She’s adjusting the drip rate on an IV pole with her hands. Behind her, there's a medical equipment cabinet and a wall covered in gray tiles. A small portion of a document is visible on the cabinet door.</t>
  </si>
  <si>
    <t>A young man with short hair pulled back into a ponytail and wearing glasses and red gloves is kneeling in front of a large black tire. He’s using an air impact wrench to loosen the lug nuts on the wheel. The wheel itself has silver and gray alloy rims and a thick, dark-colored tire. Behind him is a garage bay with tools neatly organized on shelves, including a toolbox and various cleaning supplies. A blue storage bin is visible along the wall, and a metal sign with text is partially obscured in the background. The lighting is focused on the wheel and the man’s hands.</t>
  </si>
  <si>
    <t>A young Black man is shown in profile, facing slightly left. He has dark dreadlocks and wears black-framed glasses. A black knit beanie sits on his head. His expression is thoughtful, with a slight tilt of his head. The background is dark and out of focus, showing hints of equipment and a computer screen.</t>
  </si>
  <si>
    <t>A dark, close-up shot focuses on a complex audio mixing console with numerous buttons and sliders. A hand is reaching towards the console, pressing one of the buttons. To the right of the console is a wireless keyboard with a white mouse resting on it. The console has several illuminated green lights indicating active channels or functions. Some sliders are adjusted, and there's a red light indicator on one section of the console. The overall lighting is dim, casting shadows across the equipment.</t>
  </si>
  <si>
    <t>A young woman with reddish-brown hair and glasses is intently focused on a car’s brake assembly. She's wearing a gray sweater and holding a green wrench in her right hand. The brake assembly, which includes a rotor and caliper, is prominently displayed against a dark background. A blue toolbox and other tools are visible to the left of the woman. A small digital tablet is resting on the ground near her feet.</t>
  </si>
  <si>
    <t>A man wearing a white hard hat and a red shirt is shown working inside a partially constructed wooden building. He’s holding a power tool in his right hand and appears to be installing something within the wall framing. The walls are unfinished, made of raw wood planks. A blue chair sits on the floor in front of him. To the right of the frame, there's a glimpse of more construction equipment and other workers. The lighting is dim, with most of the scene shrouded in shadow.</t>
  </si>
  <si>
    <t>A young woman with long dark hair and wearing a black hoodie sits at a desk, looking towards the screen of an open pink Apple laptop. She is smiling slightly. To her left is a gray chair connected by a cable to a wall outlet. Behind her is a window showing a building with multiple windows and a street scene with a car. A blue water bottle rests on the laptop.</t>
  </si>
  <si>
    <t>A person’s hands are holding two small, silver Christmas trees. The top tree is a complete miniature tree with branches and a star on top. The bottom tree is cut off at the base, revealing the internal structure of the tree shape. Both trees appear to be made of metal and have a slightly textured surface. The background is dark and out of focus, showing hints of a workshop or lab environment with some white walls and lighting fixtures.</t>
  </si>
  <si>
    <t>A young man with dark hair and skin is seated at a white computer desk. He’s wearing a light gray t-shirt and a pink baseball cap backwards. His head is tilted slightly downward as he looks intently at the screen, which displays a complex graphic or code. He's using a black mouse to interact with the computer. Cables are visible running from the computer to an outlet on the wall. The background is dark and out of focus, showing parts of a room with ceiling lights.</t>
  </si>
  <si>
    <t>A man wearing a white lab coat and a blue surgical mask with glasses attached to his face is centered in the frame. A bright, intense light shines directly from behind his eyes, illuminating his forehead and reflecting off the lenses of his glasses. Behind him are dark wooden cabinets and a glimpse of a hallway with fluorescent lights visible in the background.</t>
  </si>
  <si>
    <t>A man wearing a black graduation gown and cap stands at a podium with a microphone in front of him. He is gesturing with his hands while looking towards the right side of the frame. The podium has the university’s logo on it, and there are dark curtains visible behind him. The background is mostly black.</t>
  </si>
  <si>
    <t>www.mbl.edu</t>
  </si>
  <si>
    <t>The image depicts a wide shot of dark blue ocean water with white foam and spray rushing towards the viewer from the right side of the frame. A portion of an orange boat hull is visible in the lower-right corner, suggesting movement and speed. The overall tone is cool and slightly blurred, emphasizing the motion of the waves.</t>
  </si>
  <si>
    <t>The image depicts a portion of a brick building with a classical architectural style. The facade features a prominent cornice with decorative elements above the word “LABORATORY” in gold lettering. Below this is a section labeled "MARINE" and then "BIOLOGICAL." Flanking the central area are two columns supporting the cornice, each with windows on the first floor. The brickwork is red-brown, and there’s a light pole visible to the left of the building. A blue sky is seen in the upper portion of the image.</t>
  </si>
  <si>
    <t>A white stereo microscope with two large lenses is prominently featured in the foreground. The microscope has a silver-colored base and a flexible arm extending towards the viewer. A black cable connects the microscope to a computer monitor visible in the blurred background. The monitor displays a dark screen. To the right of the microscope, there’s a partially visible person's hand holding a white piece of paper. Behind the microscope and monitor are shelves filled with various boxes and containers, suggesting a laboratory setting. The overall lighting is dim, casting shadows across the scene.</t>
  </si>
  <si>
    <t>The image depicts a laboratory setting with several students and an instructor working at lab benches. A whiteboard is visible in the background covered in handwritten notes related to insect dissection, including species names and experimental details. Three individuals are actively engaged at microscopes, one man wearing glasses and another woman looking towards the camera. Another student, partially obscured by a chair, wears a shirt with straps across their chest. Various lab equipment, such as beakers, slides, and microscope parts, are scattered on the benches. The lighting is somewhat dim, creating a slightly blurred effect throughout the image.</t>
  </si>
  <si>
    <t>A close-up shot focuses on a turntable cartridge and stylus. The cartridge is a muted teal color with visible internal components and wiring. A clear plastic cover protects the stylus, which is silver and sharply pointed. The stylus rests on a black record in a circular indentation. A bright light shines directly onto the record and stylus, creating highlights and reflections. In the blurred background to the right, there's a hint of a blue object, possibly another component or part of the equipment setup. The overall scene is dark with a strong contrast between the illuminated subject and the surrounding shadows.</t>
  </si>
  <si>
    <t>A man with graying hair and a green shirt is leaning forward towards a young student wearing a striped shirt. The man’s hands are raised slightly as if gesturing while he looks intently at the student, who has their head turned down to listen. A blurred figure of another person can be seen in the background on the left side of the frame. The lighting appears dim and focused on the two individuals in the foreground.</t>
  </si>
  <si>
    <t>Two hands are shown holding a clear, cylindrical plastic tube. The tube is tapered at one end and appears to contain a liquid. One hand gently supports the tube while the other hand manipulates it, likely rotating or adjusting its position. The background is blurred, suggesting a laboratory setting with other people partially visible.</t>
  </si>
  <si>
    <t>A close-up shot focuses on a person’s hands performing a delicate procedure involving a small, white object within a clear petri dish. The hands are holding tweezers and a scalpel, manipulating the object with precision. A magnifying glass is positioned above the dish, providing enhanced visibility. The background is blurred and appears to be laboratory equipment, including a centrifuge or similar machine. The lighting is bright, illuminating the scene and highlighting the details of the operation.</t>
  </si>
  <si>
    <t>The image shows a close-up shot of blades of grass in soft focus. The grass is a muted blue-green color and appears slightly wet. Behind the grass, there’s a blurred background of lush green foliage, suggesting a natural setting like a wetland or meadow. A few brown seed heads are visible on some of the grasses. The overall tone is gentle and serene with a dark, almost black, background providing contrast to the vibrant greens.</t>
  </si>
  <si>
    <t>The image depicts a wide, rolling landscape dominated by dense evergreen trees and patches of brown vegetation. The ground is mostly covered in bare branches and low shrubs. In the distance, there’s a slightly darker area suggesting more hills or higher elevations. Above, a blue sky with scattered white clouds fills the upper portion of the frame. The overall impression is one of a forested hillside under a bright, daytime sky.</t>
  </si>
  <si>
    <t>A tall, lattice-style radio tower dominates the frame, viewed from a low angle looking upwards. The tower is constructed of metal beams and supports various antennas. Below the tower is a large, rectangular white structure with corrugated metal siding. Trees with bare branches are visible on either side of the image, silhouetted against a bright blue sky with patches of sunlight. A thin wire runs along the base of the tower.</t>
  </si>
  <si>
    <t>A black sign stands vertically in a snowy forest setting. The sign reads “SOIL WARMING EXPERIMENT” and “HEATED PLOT.” Below that text is the line "Temperature maintained at 5°C above ambient soil temperature." The sign is mounted on a metal pole, which is partially obscured by bare tree branches covered in snow. Behind the sign, there are blurred trees and foliage, suggesting a winter landscape with overcast lighting.</t>
  </si>
  <si>
    <t>The image depicts a dense forest scene under overcast conditions, likely during or after snowfall. The trees are bare and have numerous thin branches extending outwards. Snow covers the ground between the trunks, creating a textured surface. Several deer are visible within the trees, partially obscured by the branches and snow. They appear to be clustered together in small groups. The overall color palette is muted with shades of gray, brown, and white.</t>
  </si>
  <si>
    <t>A blurred close-up shot of pine needles and branches against a dark background. The needles are light green with some white highlights, suggesting moisture or frost. A tree trunk is visible in the lower left corner, partially obscured by shadows. There's a sense of depth and movement due to the blur, as if the image was taken during a windy day.</t>
  </si>
  <si>
    <t>Two scuba divers are visible in murky green water. One diver is positioned slightly to the left and appears to be looking down. The other diver is centered and facing forward. Both wear black wetsuits, with yellow hoses connected to tanks on their backs. A white scuba tank is prominently displayed on the back of the central diver’s suit.</t>
  </si>
  <si>
    <t>The image shows a close-up view of a white mesh tray filled with various types of seaweed. The seaweed comes in shades of brown and yellow, with some strands appearing feathery and others more dense. There are several clumps of seaweed clustered together on the tray, and some individual strands extend beyond the edges of the mesh. A dark background is visible around the edges of the frame.</t>
  </si>
  <si>
    <t>A grayscale, three-dimensional rendering of a complex, textured surface dominates the image. The object appears to be a fossilized coral structure, exhibiting intricate branching patterns and numerous small holes or cavities. It’s presented as if viewed from an oblique angle within a dark, cube-shaped space. A scale bar is visible in the lower left corner, measuring approximately 100 micrometers.</t>
  </si>
  <si>
    <t>A close-up shot focuses on the head of a sea anemone. The body is a pale pink color with a slightly rough texture. Two large, circular openings are visible, surrounded by numerous white, spiky tentacles that extend outwards. These tentacles appear translucent and glow faintly in the dim light. The background is dark blue and blurry, suggesting an underwater environment.</t>
  </si>
  <si>
    <t>Two women in white lab coats are standing side-by-side at a laboratory bench. The bench is filled with shelves holding various scientific supplies, including boxes, tubes, and bottles. A spectrophotometer sits on the left, and a centrifuge is visible on the right. A colorful logo – possibly representing a research project or institution – is displayed prominently on a small table between the two women. One woman is looking towards the other, while both are focused on their work at the microscope.</t>
  </si>
  <si>
    <t>Two women in white lab coats are working at a laboratory bench. One woman is looking directly at the camera and holding a pipette with colored tips. The other woman is observing her work and wearing purple gloves. Shelves behind them contain various beakers, tubes, and scientific equipment. A colorful rainbow graphic is displayed on the wall above the shelves. A centrifuge machine is visible in the lower left corner of the image.</t>
  </si>
  <si>
    <t>A person wearing a white lab coat and purple gloves is using a pipette to transfer liquid from a small amber bottle into a multi-well plate. The plate is blue and contains multiple wells filled with a clear liquid. Behind the person, there’s a plastic box containing more plates, a tissue box, and various laboratory equipment including pipettes and a power supply. A red and black electrical cord is visible on the counter surface.</t>
  </si>
  <si>
    <t>A pair of purple gloves are holding a red test tube with a clear liquid inside. The test tube is being manipulated by someone’s hands. Behind the gloves and test tube, there's a blurred background showing laboratory equipment including centrifuges, beakers, and other scientific instruments in a white lab setting. A portion of a person wearing a white lab coat can also be seen in the upper left corner.</t>
  </si>
  <si>
    <t>Three Erlenmeyer flasks are positioned side-by-side on a white lab tray. Each flask contains a green liquid with visible bubbles rising from the bottom. Labels are affixed to each flask: "ENT," "E217 COL," and "S. of." Wires and tubing run across the top of the trays, connecting to the flasks. A dark background is visible behind the apparatus.</t>
  </si>
  <si>
    <t>A close-up shot of a laboratory setting. A person wearing purple gloves is using a pipette with a thin, silver tip to transfer liquid from a small vial into a multiwell plate. The plate is blue and has numerous small wells. To the left of the plate is a white centrifuge machine. To the right of the plate is a green plastic container filled with test tubes. A clear plastic box containing a white object sits on the lab bench in the background. The surface appears to be dark wood or laminate.</t>
  </si>
  <si>
    <t>A close-up photograph of an albino axolotl swimming in water. The axolotl is pale pink and white with feathery gills protruding from its head and neck. It has a small, slightly smiling mouth. The creature is resting on a bed of gray gravel at the bottom of a dark aquarium. A second, partially visible axolotl is behind it, also pale pink and white. The background is blurred and dark blue, suggesting water.</t>
  </si>
  <si>
    <t>A large window with white frames displays a view of a harbor filled with sailboats and yachts. A small house is visible on the far left side of the image. The sky is overcast and gray. Below the window, there’s a stone wall with a green sign that reads “R”. Some greenery, including vines, are present at the very bottom edge of the frame.</t>
  </si>
  <si>
    <t>A young man with light brown hair pulled back in a bun is leaning over a blue plastic tray filled with small plants. He’s wearing a dark blue polo shirt and has a bracelet on his left wrist. Above him, there's a complex system of pipes, lights, and machinery – likely part of a controlled environment agriculture setup – running along the wall. The background is dimly lit, suggesting an indoor laboratory or research facility. Several more trays containing plants are visible in the distance.</t>
  </si>
  <si>
    <t>A close-up shot focuses on a person’s hand adjusting a black foam pad within a clear plastic tray filled with water. The tray is part of a larger system featuring blue tubing and another transparent container above it. A small, green plant is visible in the upper left corner. The background is dark and out of focus, suggesting an indoor setting.</t>
  </si>
  <si>
    <t>A young man with dark hair and wearing an orange shirt is intently looking through a microscope. The microscope is white and has multiple lenses and knobs. He’s leaning over a lab table in what appears to be a brightly lit laboratory setting, with a blurred background showing other equipment and a wall. A circular object, possibly a petri dish, is visible on the table near the microscope.</t>
  </si>
  <si>
    <t>A computer monitor displays a long string of text composed of capital letters and numbers in varying shades of blue and green. The text appears to be DNA sequence data. A horizontal line separates different sections of the sequence. Above the sequence, there are smaller windows showing graphs or charts related to the data. To the left of the monitor is a black cable and a small white device. In the background, blurred shapes suggest people and objects within a room.</t>
  </si>
  <si>
    <t>The image displays two microscopic organisms under magnification. The larger organism is a transparent, radially symmetrical creature resembling a jellyfish with a bell-shaped body and numerous short tentacles extending from its edges. Inside the bell, there’s a dark, granular mass. Beside it is a smaller, opaque, spherical organism, also appearing to be an animal cell. Both organisms are set against a black background.</t>
  </si>
  <si>
    <t>A young woman with dark hair is bent over a lab bench, wearing a green t-shirt and glasses. She’s looking at a clear plastic cup filled with a cloudy liquid. Behind her is a complex laboratory setup including multiple tubes, tubing, and a large, transparent container holding a similar cloudy liquid. A whiteboard behind the woman displays a schedule with times written on it. The lab bench itself is blue and has various pieces of equipment attached to it.</t>
  </si>
  <si>
    <t>A large tray filled with clear plastic containers holds numerous small insects, likely larvae, in liquid within each container. The containers are arranged in rows and columns. Each container has a label written on it, appearing to be numbers or letters followed by initials like "Fsw1," "C2," "M1," and "A." The containers are illuminated from below with a bright light source, casting reflections off the plastic and creating a slightly glossy appearance. The background is dark, suggesting a laboratory setting.</t>
  </si>
  <si>
    <t>A large, clear aquarium filled with numerous small, golden tadpoles swimming in murky water. A white tube runs across the top of the tank. There is a dark, circular area at the bottom of the tank, possibly representing a submerged object or debris. The lighting appears to be coming from above and slightly to the right, creating highlights on the tadpoles and the tube.</t>
  </si>
  <si>
    <t>A close-up shot focuses on a hand holding a pen and writing on a sheet of paper. The hand is wearing a pink wristband and has patterned fabric covering its forearm. Below the hand, part of another person’s shoe is visible, with a yellow and black pattern. The paper contains handwritten text and diagrams, partially obscured by the darkness in the background.</t>
  </si>
  <si>
    <t>A close-up photograph focuses on the head of an alligator. The alligator’s skin is heavily textured with dark brown and gray scales, exhibiting a wrinkled appearance. Its eyes are partially closed, revealing a golden iris and a dark pupil. Water droplets cling to its snout and surrounding surface, creating reflections that distort the image slightly. The background is blurred and dark, emphasizing the detailed texture of the alligator’s head.</t>
  </si>
  <si>
    <t>A woman’s ear and part of her neck are visible in profile, with silver earrings featuring intricate spiral designs. Behind her is a computer screen displaying a complex, colorful graph or chart composed of lines and blocks in shades of blue, green, yellow, and purple. The background behind the screen is dark.</t>
  </si>
  <si>
    <t>A person’s hand holds a cluster of pale orange jellyfish tentacles. Below the hand, in a murky green-tinted water, several small, silvery fish are swimming towards and around the jellyfish. The background is dark blue, suggesting deep underwater conditions.</t>
  </si>
  <si>
    <t>A man with light-colored hair is peering over the top of a large microscope. The microscope is white and has several attachments including a small black box and a dark blue light source. Behind the microscope, on a wall, is a large monitor displaying a detailed X-ray image of a human lung, rendered in shades of blue and gray. To the left of the microscope is a black chair with a mesh back. A white board with handwritten notes is visible in the background.</t>
  </si>
  <si>
    <t>A close-up shot of a cardboard box filled with clear plastic test tubes. Most of the tubes are white and have blue caps labeled with numbers. Some tubes appear to contain liquid. The box is sitting on a gray wall, and there's a hint of a brick wall visible in the background.</t>
  </si>
  <si>
    <t>Two people are seen from behind, looking at a computer screen. The screen displays a large image of a starfish resting on a sandy seabed with various other marine life in the background. A smaller thumbnail grid of numerous images is visible to the left of the main image, suggesting an editing or organization process. The room appears dimly lit, with windows visible in the background.</t>
  </si>
  <si>
    <t>A close-up shot of an open notebook page with handwritten calculations and formulas. The page is lined in a blue grid pattern. The writing appears to be done in black ink on white paper. The text includes chemical equations, molarity calculations, and volume measurements related to preparing solutions. A small section at the bottom indicates "Final Vol: 539 mL". The background is dark, possibly a shadowed wall or desk surface.</t>
  </si>
  <si>
    <t>A small, wooden fishing boat with a tall mast and crane is moving across a dark blue ocean. The boat has several people standing on it, and a red and brown net is attached to the crane. Above the boat is a bright blue sky with some clouds. A distant shoreline of green hills can be seen in the background.</t>
  </si>
  <si>
    <t>00:00:01.44</t>
  </si>
  <si>
    <t>The image depicts a close-up shot of turbulent ocean water. The color is predominantly dark blue and gray, with white foam and spray creating dynamic patterns across the surface. A blurred orange object, possibly part of a boat or paddle, is visible in the lower right corner, suggesting movement through the water. The waves are crashing and swirling, conveying a sense of speed and power.</t>
  </si>
  <si>
    <t>www.mbts.edu</t>
  </si>
  <si>
    <t>A man in a suit and red shoes stands at a podium facing a darkened lecture hall filled with seated students. Behind him are two large television screens displaying abstract blue and purple swirling patterns. A whiteboard behind the podium has handwritten notes and diagrams on it, including words like "See Red," "Review," "Ret &amp; Show," and "Prime Plane." The floor is dark wood, and there's a wooden railing separating the audience from the stage. A light fixture is visible in the ceiling.</t>
  </si>
  <si>
    <t>A man with glasses and a beard stands at a podium in a dimly lit classroom. He is gesturing with his right hand towards the camera. Several students are seated in rows of chairs facing him, some looking up and others using laptops or holding phones. A large television screen displays an image of a cityscape, likely a photograph. Above the television is a framed painting depicting a desert landscape with pyramids. The room has recessed lighting and a plain ceiling with square fixtures. A microphone is attached to the podium.</t>
  </si>
  <si>
    <t>The image depicts an aerial view of a large grassy area filled with people seated on blankets and lawn chairs. A modern white building with a covered entryway is centrally located in the foreground. Several mature trees are scattered around the perimeter of the field. In the background, there’s a campus setting featuring buildings, roads, and parking lots under a vibrant sunset sky with a prominent sun.</t>
  </si>
  <si>
    <t>A pair of hands are shown holding open an open book with a finger pointing at text within it. The pages appear to be printed in grayscale. Behind the hands and book, blurred figures of other students are seated, facing away from the camera. A window is visible in the background, letting in natural light that illuminates the scene. The overall lighting is dim, creating a focused effect on the book and hands.</t>
  </si>
  <si>
    <t>A man with short, reddish-brown hair and a dark suit is shown in profile against a window. He’s wearing a light green sweater over a white shirt with a visible collar. His head is slightly tilted downward as if he's concentrating on something. The window behind him has multiple panes of glass and shows blurred greenery outside. A dark shadow occupies the lower portion of the frame, partially obscuring what appears to be a desk or table.</t>
  </si>
  <si>
    <t>A person’s hands are typing on a dark gray laptop keyboard. The laptop screen displays a document with a visible word processor interface, including menus and text. A portion of a person's shoulder and upper arm is visible in the background, wearing a green jacket. The laptop rests on a wooden surface, likely a table, with a brown leather chair partially visible in the lower right corner. The lighting appears to be dim and focused on the laptop and hands.</t>
  </si>
  <si>
    <t>A man in a gray suit sits at a desk with a laptop. He is looking off-screen to his right and smiling slightly. Light streams through a large window behind him, illuminating his face and casting shadows on the desk and surrounding area. The window shows an exterior view of buildings and trees. A portion of a textured fabric or material is visible on the right side of the frame.</t>
  </si>
  <si>
    <t>A man in a tweed suit and white shirt is seated at a dark wooden table. He’s holding an open, leather-bound book with both hands, carefully turning the pages with a pen in one hand. The book's pages are illuminated, showing text. The background is blurred and dark, focusing attention on the man and the book.</t>
  </si>
  <si>
    <t>A man with short dark hair and a beard sits in a plush, ornate chair facing a large window. He is wearing a gray tweed blazer over a light blue shirt. His hands are raised, palms open, as he gestures emphatically. The window behind him shows a blurred view of lush green foliage. A tablet is visible on a table to his left. The lighting is dim and focused on the man, with the background largely in shadow.</t>
  </si>
  <si>
    <t>A young man with dark hair sits at a wooden desk in a library setting. He is wearing a gray button-down shirt and appears to be focused on a laptop screen. Behind him are tall, dark wooden bookshelves filled with books. Two antique brass lamps illuminate the desk area. A doorway leads into another room, visible through large windows showing greenery outside. The overall lighting is dim, creating a warm and scholarly atmosphere.</t>
  </si>
  <si>
    <t>A person’s hands are shown writing in a notebook with a blue pen. The person is wearing a teal sweater and white shirt. A laptop is visible on the right side of the frame, partially obscured by the person's arm. Outside a window behind them is a blurred view of trees and greenery. The desk surface appears to be made of wood.</t>
  </si>
  <si>
    <t>A young man with short dark hair and a slightly furrowed brow is looking intently down at a laptop screen. He’s wearing a teal sweater over a white shirt. His head is tilted downward, and his eyes are focused on something within the laptop's display. A blurred outdoor scene with trees and a building can be seen through a window in the background. A stainless steel water bottle is partially visible to the right of the screen. The lighting appears soft and slightly muted.</t>
  </si>
  <si>
    <t>A graduate’s back is visible in profile, wearing a black graduation cap with a gold tassel and red ribbon. The cap has a dark band around it. A dark robe with a red trim is draped over their shoulders. Behind them, blurred figures of other graduates are seen in the background, also wearing caps and robes. The overall image appears to be taken from a slightly angled perspective, with a shallow depth of field that blurs the background.</t>
  </si>
  <si>
    <t>A young Black man in a graduation gown and cap is being embraced by a woman with dark hair pulled back into a bun. She is wearing a green jacket and large hoop earrings. He holds a diploma cover with an “M” logo on it, and his cap has a red tassel. Behind them is a stone pillar and a glimpse of a building with windows and greenery visible in the background.</t>
  </si>
  <si>
    <t>www.mc3.edu</t>
  </si>
  <si>
    <t>A group of six young women are seated around a round wooden table in a large, brightly lit atrium. They are smiling and waving at the camera. Each woman holds a small pumpkin with googly eyes glued on it. Behind them, several other students and staff members are milling about, some standing and talking, others sitting at tables. The background features a multi-story building with large windows and artwork displayed on the walls. A red banner hangs from one of the upper levels.</t>
  </si>
  <si>
    <t>A group of young adults are gathered around a large white dog sitting on a table. Several people are reaching out to pet the dog, including a young woman with curly brown hair who is looking down at it and smiling. A woman in a black sweater is kneeling beside the dog, also petting it. Other individuals are partially visible in the background, wearing casual clothing like sweaters and jeans. There’s an orange pumpkin and a pink ball on the table near the dog. A sign that reads “Welcome Home” is visible in the upper left corner of the image.</t>
  </si>
  <si>
    <t>A group of young adults are gathered around a large table covered with coloring pages and art supplies. One woman, wearing a black shirt with “THE” printed on it, is smiling brightly at the camera. She’s holding a yellow crayon and appears to be engaged in drawing. Another woman, with dark hair pulled back, is working on a coloring page as well. Other students are visible in the background, seated around tables with pumpkins and other decorations. A large television screen displays a sports broadcast in the upper left corner of the image. The overall setting looks like an indoor event space within a college or university building.</t>
  </si>
  <si>
    <t>A long table covered in white tablecloth is set up with several black cast iron skillets filled with pancakes. Several students are gathered around the table, some flipping the pancakes with spatulas while others are eating them. The students are wearing casual clothing including hoodies and backpacks. In the background, there's a hallway with stairs leading to another floor and people walking by. A window is visible in the distance.</t>
  </si>
  <si>
    <t>A person’s hands are shown adding butter to a small, dark gray camping stove with a metal mesh screen on top. The stove is sitting on a white tablecloth. Another person's hand is holding a plate containing two graham crackers and a chocolate bar. Both individuals have visible arms and wrists, one wearing a purple bracelet. The background is mostly black.</t>
  </si>
  <si>
    <t>A group of students are gathered around a white table covered with various small containers and paper. Several miniature hot air balloons, made of tissue paper, are positioned on the table, some with small amounts of liquid inside. A woman in a plaid shirt is pointing at one of the balloons while explaining something to a young man wearing a gray t-shirt. Other students are observing the demonstration, including a student wearing a black and white striped hoodie and another wearing a green t-shirt. In the background, there's a large, open space with multiple levels of hallways and windows, suggesting an indoor university building. A few other people can be seen in the distance, blurred out.</t>
  </si>
  <si>
    <t>Three young Black men are standing at a white table in a brightly lit hallway. They are each holding a small, black bowl filled with a clear liquid and a spoon. One man is writing on a piece of paper while another is looking down at his bowl. The third man has headphones around his neck. Behind them, there's a glimpse of other students walking by, some sitting on a balcony, and the hallway features fluorescent lighting and a large window with natural light streaming in. A few cups and bottles are visible on the table near the men.</t>
  </si>
  <si>
    <t>A pair of hands are holding up two toasted marshmallows and graham crackers stacked together in a sandwich shape. The marshmallow is dark brown on one side from being toasted. A small paper plate with a blue and white pattern sits beneath the s'mores. To the right of the plate is an open bottle of hot fudge sauce, partially obscured by a wrapper. A wooden skewer rests on the plate next to the s’mores. The background is dark and out of focus.</t>
  </si>
  <si>
    <t>A large, open atrium space within a building is filled with students eating at tables covered in white tablecloths. Several tables are arranged in groups, each containing multiple people. Pumpkins decorated with paint are placed on the tables. Students are wearing casual clothing and appear to be enjoying themselves. In the background, there's a multi-story window wall with glass panes, revealing an exterior view of trees and sky. A large screen displays a video image, and a banner featuring a green creature is visible on the right side of the frame. People are walking through the space in the distance.</t>
  </si>
  <si>
    <t>A large blue plastic cart filled with assorted pumpkins sits on a table in an indoor space. Several students are gathered around the cart, examining and selecting pumpkins. One woman wearing glasses and jeans is reaching into the cart, while another student wearing a black baseball cap picks up a pumpkin. Other students stand behind them, observing. The background shows a multi-level hallway with stairs and windows, suggesting a college campus setting. There are other people visible in the distance, some walking along the stairs.</t>
  </si>
  <si>
    <t>Two young women are seated at a white table covered with a patterned tablecloth and scattered colored pencils. They are both focused on drawing on pumpkins placed in front of them. The pumpkins are orange and appear to be unfinished, with pencil marks visible on their surfaces. Behind them, a blurred group of students is gathered in an indoor hallway or atrium, some carrying backpacks. Architectural elements like glass walls and columns are visible in the background, suggesting a university building.</t>
  </si>
  <si>
    <t>Three young women are standing in front of a large, open staircase within a university building. The woman in the center is wearing a black leather jacket and smiling brightly while holding an orange pumpkin decorated with cartoon eyes and a wide grin. To her left is a woman with blonde hair wearing a flowy skirt and a dark top. On her right is a young woman with red hair, also smiling, holding an orange pumpkin with a similar painted face. In the background, several other students are visible, some standing at tables covered in pumpkins. A banner hangs on the wall behind them, partially obscured by the staircase.</t>
  </si>
  <si>
    <t>Two young women are sitting at a table covered with art supplies. They are both smiling and looking directly at the camera. In front of them are two painted pumpkins – one orange with a ghost face, and another orange with a different design. A Starbucks cup is visible on the table to the right of the pumpkins. Behind the women is a hallway with lockers, artwork hanging on the wall, and a metal security gate. There’s also a blue plastic storage container on the floor in the background.</t>
  </si>
  <si>
    <t>Three young men are walking side-by-side down a paved path lined with tall trees. The trees have vibrant autumn foliage in shades of yellow and orange. Sunlight filters through the branches creating dappled shadows on the ground. One man wears a black jacket and backpack, another a green shirt and backpack, and the third a red jacket and backpack. In the background, there are other people walking along the path and some parked cars can be seen near a building. The sky is bright blue with scattered clouds.</t>
  </si>
  <si>
    <t>Three young men are walking side-by-side down a paved path lined with mature trees. The trees have vibrant autumn foliage in shades of yellow and orange. One man wears a black t-shirt with text that reads “The Bronx Tim Mile Island Run.” Another is wearing a green Champion sweatshirt over a dark shirt, carrying a black backpack. The third man is dressed in a red Montgomery County Community College hoodie and carries a gray backpack. Sunlight filters through the trees creating a warm glow on their faces and clothing. A parked car is visible in the background.</t>
  </si>
  <si>
    <t>00:00:02.88</t>
  </si>
  <si>
    <t>A young man sits in a red plastic Adirondack chair outdoors on a lawn covered with fallen leaves. He is wearing a white jacket and dark pants and sneakers. He has headphones around his neck and is looking down at a laptop resting on his lap. Behind him, there’s a large building with multiple windows and a brick facade, surrounded by trees in autumn colors – reds, oranges, and yellows. Two more red Adirondack chairs are visible to the left of the frame. The sky is blue with some clouds.</t>
  </si>
  <si>
    <t>www.mccks.edu</t>
  </si>
  <si>
    <t>A young Black man with glasses and a trimmed beard is smiling broadly at the camera while sitting at a table with other people. He’s wearing a brown jacket over a red shirt and has a name tag visible on his chest. The background shows a room filled with tables set for a meal, with blurred figures of other attendees seated around them. A white wall is partially visible in the upper left corner.</t>
  </si>
  <si>
    <t>A high-angle shot of a grassy campus area. A light-colored stone building is visible in the upper left corner. Several students are walking along concrete pathways that weave through the grass. Trees and lampposts dot the landscape, casting shadows across the ground. The sky appears to be overcast or partially cloudy.</t>
  </si>
  <si>
    <t>A man with reddish-brown hair and wearing a maroon sweater stands at a whiteboard. He is gesturing with his right hand while speaking. The whiteboard has “Welcome” written on it in red marker, followed by a list of words and phrases written in black marker including "Learn About," "Mission Core," "Meet the Campus," "Career Services," and "Student Resources." Behind him are several students seated at desks facing forward, with their backs visible. A projector screen is visible to the right of the whiteboard displaying a dark blue or gray windowed interface with some text and icons. The background is dimly lit and appears to be an indoor classroom setting.</t>
  </si>
  <si>
    <t>A light-colored, multi-story building dominates the frame. The building has numerous rectangular windows arranged in rows along its facade. A small entranceway with a glass door is centered on the lower portion of the image. To the left of the building is a tree and some low-lying shrubs. Above the entrance is a banner displaying “Paulson.” A dark pole with a light fixture is positioned to the left of the building. The sky is overcast and gray.</t>
  </si>
  <si>
    <t>The image depicts an elevated view of a grassy area with trees in autumn colors – yellows and oranges are prominent. A tall, silver-colored pole is centered in the frame, appearing to be part of a building structure. Beyond the grass, there’s a street lined with buildings and cars, suggesting an urban setting. The sky is visible above the trees, appearing bright and sunny.</t>
  </si>
  <si>
    <t>www.mcdaniel.edu</t>
  </si>
  <si>
    <t>A red brick building with multiple windows and a prominent steeple dominates the frame. The building is set against a bright sky with scattered clouds. A large tree casts a long shadow across a grassy lawn in the foreground. Sunlight streams through the branches of another tree on the right side, creating a golden glow. The overall scene appears to be taken during late afternoon or early evening due to the angle and intensity of the sunlight.</t>
  </si>
  <si>
    <t>An aerial shot of a college campus under a partly cloudy blue sky. Several buildings are visible, including a large brick building with a curved roof and multiple windows, a smaller, lighter-colored building with a dome, and several other traditional collegiate structures. A water tower stands prominently in the background. Green lawns and trees surround the buildings, and a brick pathway winds through the campus. A parking lot is located to the left of the main brick building.</t>
  </si>
  <si>
    <t>A group of people are walking along a sidewalk in front of a building. The building is labeled “Buckley College Center.” A large tree with pink blossoms dominates the center of the frame. Behind the tree, there’s a brick building with multiple stories and windows. The sky is blue with scattered clouds. Several individuals are wearing backpacks and carrying bags.</t>
  </si>
  <si>
    <t>Two students are walking down a brick pathway towards a large red brick building labeled "MERRIITT HALL." The building has several windows and a small turret on top. A tree is partially visible on the left side of the frame, and another building with a green roof is in the background to the right. The sky is overcast and light blue. The ground is covered in grass and a brick pathway.</t>
  </si>
  <si>
    <t>A young woman with long brown hair and wearing a green jacket and jeans is walking across a brick pathway on a grassy lawn. She has a dark backpack on her back and is wearing white sneakers. Behind her is a large, red-brick building with multiple windows and doors. Several other students are visible in the background, walking or standing near trees with pink blossoms. The sky is overcast and gray.</t>
  </si>
  <si>
    <t>A stone wall with the words "DANIEL COLLEGE" prominently displayed in dark lettering is centered in the frame. Lush green grass fills the foreground, speckled with small yellow daffodils. Behind the wall are trees with pink and reddish blossoms, suggesting springtime. The sky is a muted gray, creating a soft, slightly blurred background.</t>
  </si>
  <si>
    <t>A brick building with columns and a pediment is partially visible in the upper portion of the frame. The building appears to be classical in style. In the foreground, there are branches of a tree with textured bark, obscuring parts of the building. The sky is bright blue with some scattered clouds.</t>
  </si>
  <si>
    <t>A bright, sunny outdoor shot shows a large sign for McDaniel College prominently in the foreground. The sign reads "FEAR THE GREEN TERROR" in bold lettering with the college name underneath. To the left of the main sign is another smaller sign advertising McDonald's “Home of the Green Turtle.” Behind the signs are several buildings of McDaniel College, including a brick building and a gothic-style chapel. A road curves into the distance, lined with trees. The sky is blue with scattered clouds, and sunlight creates a bright glare on the right side of the image.</t>
  </si>
  <si>
    <t>A wide shot of a college football field under a bright blue sky. The field is green with yellow markings and has stands in the background on the left side. Several people are sitting on lawn chairs and blankets near the edge of the field, watching the game. A few more individuals stand further back, looking towards the action. There's a light pole visible to the left of the stadium. Trees line the horizon behind the field.</t>
  </si>
  <si>
    <t>A football game in progress. A player in a green and gold uniform is running with the ball, being pursued by several opposing players in similar uniforms. The field is a bright yellow color. In the background are trees, tents, and spectators. An official wearing black and white stripes stands near the action.</t>
  </si>
  <si>
    <t>A volleyball game is in progress indoors. A dark gray floor with white lines marks a basketball court and volleyball area. Eight young adults are playing; four on one side wearing light grey shirts and leggings, and four on the other side wearing green jerseys. One player is spiking the ball over the net towards the opposing team. Another player is reaching up to block. The background includes a tall ceiling with fluorescent lights, a white volleyball net, and a basketball hoop.</t>
  </si>
  <si>
    <t>The image depicts an interior hallway within a brick building. Several people are walking towards the camera, including a woman in a plaid shirt and dark pants carrying a small purse, another woman wearing a green lanyard and jeans, and a woman in a gray sweater. A young man with headphones is visible further down the hall, partially obscured by the others. In the foreground, there are several purple cushioned seating areas with geometric patterns. There’s a red fire extinguisher mounted on the wall to the right of the doorway. A sign with a rainbow colored graphic is also visible on the brick wall.</t>
  </si>
  <si>
    <t>A man wearing a blue baseball cap and red jacket is walking towards the camera carrying a small wooden crate. He’s looking down at the ground. The building behind him has a curved glass facade with the words “Here on the Hill we never stop climbing” displayed prominently in large, white letters. Above the lettering are smaller text lines. The sky is blue with fluffy white clouds. Trees and bushes are visible to the left of the building, and some flowers are blooming near the base of the structure.</t>
  </si>
  <si>
    <t>A large bronze bell stands prominently on a brick pedestal in the foreground. Behind it is a paved walkway leading into a grassy area with several trees in full bloom, displaying vibrant pink blossoms. In the distance, a red brick building with multiple windows and dormer accents is visible. Two students are walking along the pathway to the right of the bell. The sky is bright blue with scattered clouds.</t>
  </si>
  <si>
    <t>A fountain with white water spraying upwards dominates the foreground. A dark gray concrete wall extends horizontally across the lower portion of the frame. Behind the fountain is a brick building with multiple windows and a light-colored roof, partially obscured by trees. The sky is bright blue with some clouds visible in the upper right corner. Trees are scattered throughout the background, adding depth to the scene.</t>
  </si>
  <si>
    <t>A long hallway lined with white bookshelves filled with books. The shelves are stacked high and extend into the distance, disappearing into darkness. A gray carpet covers the floor. There is a slight motion blur effect suggesting movement or panning within the shot. Light appears to be coming from above, illuminating the shelves in front of the camera.</t>
  </si>
  <si>
    <t>Two students are shown in a dimly lit hallway. One student, with blonde hair and wearing a striped sweatshirt, is smiling at the laptop screen while looking towards another student. The second student, who appears Black and has dark hair pulled back, is leaning forward, also looking at the laptop screen with an expression of concentration or excitement. A laptop covered in stickers sits open on the floor between them. There’s a doorway visible in the background, revealing a brightly lit hallway with light fixtures.</t>
  </si>
  <si>
    <t>A young man with curly red hair and headphones is sitting at an outdoor table covered in stickers. He’s wearing a light beige sweatshirt and looking down at a laptop. Behind him is a brick pathway leading through a green campus filled with trees, some in full bloom. Two banners are visible: one reads “GREEN TERROR” and the other “ON AND OFF THE FIELD,” both with the school name "Medaille College" underneath. A street lamp is to the left of the table.</t>
  </si>
  <si>
    <t>A young woman wearing a white lab coat and blue gloves is intently focused on a piece of equipment in front of her. She has safety goggles on and is holding a clamp with a test tube attached, which contains a cloudy liquid. Behind her, another student also wears a white lab coat and safety goggles, observing the experiment. The background shows a laboratory setting with various pieces of scientific equipment, including shelving units, sinks, and fluorescent lighting.</t>
  </si>
  <si>
    <t>The image depicts a library setting with several students seated at dark wooden tables. A young Black man is sitting on the left, facing forward and slightly angled towards the viewer. He’s wearing a gray shirt and has his hands in his lap. In the center sits a young woman with blonde hair pulled back, holding a red purse and looking down. To her right is another young woman wearing a red sweatshirt with a logo on it, also looking downward. On the right side of the frame, a young woman with long blonde hair is seated, facing away from the camera. Behind them are tall bookshelves filled with books. Large windows provide natural light, illuminating the space and reflecting off the tables. A wall-mounted lamp is visible near the bookshelf on the right.</t>
  </si>
  <si>
    <t>The image depicts a large dining hall with numerous students and faculty seated at round tables. The space is characterized by a high ceiling and a prominent glass roof structure that allows natural light to flood the room. Many people are engaged in conversation, some eating or drinking. A brick wall is visible through the windows on the right side of the frame, alongside what appears to be another building. Several columns support the glass roof. The floor is covered with dark carpeting.</t>
  </si>
  <si>
    <t>Two young Black women are walking side-by-side outdoors on a sunny day. One is wearing a pink headband and a light pink shirt with dark pants. The other is wearing a gray hoodie with “Evo” printed across the front, dark jeans, and carrying a black backpack. Behind them is a brick building with large windows and a doorway. Trees are visible in the background, casting shadows on the ground. The sky is bright blue with scattered clouds.</t>
  </si>
  <si>
    <t>Three young adults are seated outdoors at a table covered with papers and a laptop. A woman in glasses is smiling and looking at the screen, while another man beside her leans in slightly. The third man, wearing a yellow shirt, is turned away from the camera, his hair visible. Behind them is a lush green lawn filled with tulips of various colors – red, yellow, and white. A tree trunk is partially visible on the left side of the frame.</t>
  </si>
  <si>
    <t>A wide-angle shot of an outdoor patio area at a university campus. Several students are seated around tables made of dark wood, some with laptops and books. A large gray stone sits prominently in the center of the patio. Brick pathways surround the seating areas, leading to landscaped gardens with small shrubs and trees. In the background, there is a brick building, trees with red leaves, and a glimpse of a football field under cloudy skies.</t>
  </si>
  <si>
    <t>www.mchs.edu</t>
  </si>
  <si>
    <t>A modern, multi-story building with a glass facade dominates the frame. The building’s name “MERCY COLLEGE OF HEALTH SCIENCES” is prominently displayed in purple lettering on its central section. Below that reads "Academic Center for Excellence" in smaller text. The structure has a layered design with multiple levels of windows and a slightly angled roofline. To the left, a gray-colored building with a brick facade is partially visible. A street stretches across the bottom of the image, lined with trees and utility poles. The sky is blue with some clouds.</t>
  </si>
  <si>
    <t>A young Black woman stands with her back partially turned towards the viewer, looking out through a large window. She is wearing a gray sweatshirt with a map of North Dakota printed on it. A black backpack is slung over her shoulder. The background features a modern interior space with white walls and glass windows offering a view of an outdoor area. There’s a metal railing visible to the right side of the frame.</t>
  </si>
  <si>
    <t>A classroom setting with several students seated at tables. The students are wearing purple scrubs and appear to be engaged in a learning activity. Some are using laptops while others have papers and folders on their desks. A mannequin is visible in the background, likely used for training purposes. There’s a door in the back wall and electrical outlets along one of the walls.</t>
  </si>
  <si>
    <t>A young Black man with short hair and glasses is intently focused while using a white microscope. He wears a purple surgical scrub top. Behind him are two green dental chairs and a wall with blue pipes running along it. The background is softly blurred, suggesting depth of field.</t>
  </si>
  <si>
    <t>A wide-angle aerial shot depicts a city skyline under a cloudy sky. A prominent white arch bridge spans across a river that flows through the center of the frame. The cityscape consists of several buildings, including a tall skyscraper with a pointed top and other mid-rise structures. To the left of the river is a building with a red roof and a large, modern structure extending out from it. Trees line the banks of the river on both sides. A few cars are visible along the riverbank. The overall color palette is muted due to the overcast lighting.</t>
  </si>
  <si>
    <t>A young man in a dark blue suit is turning his head towards the right side of the frame. He’s wearing a black tie and has short brown hair. Behind him is a large, brightly colored display screen featuring green and black graphics with the word “MEP” prominently displayed. The screen also shows what appears to be a map or diagram with various icons and lines. To the left of the man is a dark gray wall with a small, yellow light fixture mounted on it.</t>
  </si>
  <si>
    <t>www.mckendree.edu</t>
  </si>
  <si>
    <t>00:00:24.54</t>
  </si>
  <si>
    <t>A large, dark green football field is shown from an aerial perspective. A massive crowd of people, mostly wearing light gray sweatshirts and pants, are arranged in the shape of a capital letter “M”. Below the "M" is the number "50". The field lines are visible, and there’s a small, dark circular object (possibly a logo) near the top left corner.</t>
  </si>
  <si>
    <t>www.mercer.edu</t>
  </si>
  <si>
    <t>A wide aerial shot of a university campus under a bright blue sky. A large, ornate building with multiple towers and gables dominates the center of the frame, surrounded by lush green trees. To the right is another smaller building with a prominent steeple. Several cars are visible in a parking lot at the base of the main building. The background shows more buildings and what appears to be residential areas extending into the distance under a hazy sky.</t>
  </si>
  <si>
    <t>A large group of young adults, mostly students, are gathered closely together on a green lawn. They are all wearing orange t-shirts with what appears to be the university’s logo printed on them. Many are smiling and waving enthusiastically at the camera. Some individuals are leaning against each other or sitting on the grass. Behind the group is a campus scene featuring two brick buildings, trees, and a cloudy sky.</t>
  </si>
  <si>
    <t>Three people are standing in a laboratory setting. A young woman with dark hair and glasses is wearing a light blue lab coat and looking towards a man who is pointing at something. The man has short, blonde hair and wears glasses and a white lab coat. Another woman with long red hair and glasses is also wearing a white lab coat and appears to be listening intently. Shelves filled with various containers are visible in the background on the left side of the image. Above them are fluorescent lights. A window can be seen in the upper right corner, letting in natural light.</t>
  </si>
  <si>
    <t>The image depicts an outdoor courtyard area at a university campus. Several students are seated in bright orange Adirondack chairs scattered across a gravel surface. Three students are actively engaged with laptops; one is looking down at her screen, another is pointing at something off-camera, and the third is facing forward. A few other students are sitting on benches or in chairs further back in the scene. There’s a building with multiple stories visible in the background, featuring brick and windows. A wooden pergola structure with seating is also present. Trees with bare branches are interspersed throughout the courtyard. A man stands near a lamppost looking at a sign.</t>
  </si>
  <si>
    <t>A close-up photograph of a brown bear’s face fills most of the frame. The bear has dark eyes that appear intense and focused directly at the viewer. Its fur is a mix of browns, tans, and grays, with some areas appearing lighter due to lighting. A vertical line bisects the image horizontally, dividing the bear's face in half. The background is almost entirely black, creating a stark contrast with the bear’s features. A thin horizontal bar is visible at the top of the frame, suggesting it might be part of a video display.</t>
  </si>
  <si>
    <t>A dark-skinned man with curly hair wearing a white and black lab coat is looking towards the right side of the frame. He’s holding a pair of latex gloves in his left hand and appears to be examining something through a clear barrier or shield. Behind him, blurred figures of two other people are visible, one facing away and another partially obscured by the shield. Several small glass vials containing blue liquid are placed on a surface near the shield. A blue medical device is also visible on the right side of the frame. The lighting is bright and focused on the man and the immediate area around him.</t>
  </si>
  <si>
    <t>A young woman with long braided hair and wearing a white t-shirt and blue jeans is standing in a library aisle. She is holding two books in her hands and looking down at them intently. The shelves behind her are filled with numerous books of various colors, including red, brown, and beige. The lighting appears to be warm and natural.</t>
  </si>
  <si>
    <t>A large group of students are gathered along a brick ledge, raising their arms in celebration. They are wearing orange and black t-shirts with letters spelling “GMU” on them. Some individuals have signs or banners held aloft. A building with windows is visible behind the crowd, under a partly cloudy blue sky.</t>
  </si>
  <si>
    <t>A wide-angle shot captures an elevated view of a college campus under a bright blue sky. A prominent white bell tower dominates the frame, featuring intricate detailing and a small balcony with two young women standing on it. Below the bell tower are other buildings with varying architectural styles, including brick structures and smaller towers. Trees fill the midground, creating a green backdrop against the buildings. In the distance, more buildings and trees stretch out across the horizon under a hazy sky.</t>
  </si>
  <si>
    <t>A large screen displays an outdoor stage setup with a backdrop featuring images of Mercer University and its campus. A white draped stage is centered on the screen, adorned with a colorful balloon arch in orange, white, and pink. Three women dressed in elaborate costumes – one in red and gold, another in a flowing blue gown, and a third in a vibrant patterned dress – are performing on the stage. Behind them, a crowd of people sits in chairs facing the stage. To the left of the screen is a small speaker and a wooden ladder. The ceiling of the venue is exposed wood with rafters.</t>
  </si>
  <si>
    <t>00:00:03.09</t>
  </si>
  <si>
    <t>A group of graduates in black gowns and orange stoles are gathered closely together, embracing each other. Several individuals are smiling broadly. One graduate is holding a camera and taking a picture. A woman with a red sun hat stands to the left, while another wears a denim jacket. Behind them, there’s a blurred background of greenery, a brick building, and trees.</t>
  </si>
  <si>
    <t>www.mercy.edu</t>
  </si>
  <si>
    <t>A large blue mascot costume for Mercy University stands next to a young man in a black jacket and lanyard. The mascot is holding up its right arm with a smile. Behind them are folding chairs arranged in rows, and on the wall behind them are framed pictures. A blurred background suggests an interior space with brick walls.</t>
  </si>
  <si>
    <t>A young Black woman sits propped up on a bed covered in blue and white patterned sheets. She is wearing sunglasses, a plaid shirt, jeans, and a lanyard with an ID badge. A sign reading "OFFICIAL MAV" is visible behind her on a dark blue wall. To the left of the woman, a black jacket hangs on a hanger. In the upper right corner, part of a person's hand is raised in a wave gesture. The room appears to be a dorm room with a wooden dresser and bedding.</t>
  </si>
  <si>
    <t>Two pairs of blue Converse Chuck Taylor All Star sneakers are prominently featured in the foreground. Each shoe has a teal-colored wolf head graphic on the sides. The laces are turquoise. Behind the shoes, there is a blurred image of a basketball court with "MAV" lettering and a basketball hoop visible.</t>
  </si>
  <si>
    <t>Two people are holding up white t-shirts. Each shirt has the Mercy University logo – an “M” in a stylized font with “Mercy University” underneath – printed on it. The background is a light blue wall with large banners displaying "Mercy" and "Judge Athletics." A glimpse of a table with blue items can be seen in the lower right corner, and other people are partially visible in the blurred background.</t>
  </si>
  <si>
    <t>A close-up shot of a pair of dark blue Converse sneakers. The logo for North Carolina State University is painted in teal on the side of one shoe. The logo depicts a snarling wolf’s head, colored in teal with a darker teal outline. White stitching runs along the edges of the shoes and laces are tied in a matching teal color. A blurred computer screen is visible in the background, suggesting the image is part of a video presentation.</t>
  </si>
  <si>
    <t>A young man with curly dark hair and glasses sits at a desk in front of two computer monitors. He is wearing a gray hoodie with the Mercy University logo on it and a lanyard around his neck also displaying the university’s name. The screens display the Mercy University logo, along with the time 12:23. A keyboard and mouse are visible on the desk. The background is dark, suggesting a computer lab or office setting.</t>
  </si>
  <si>
    <t>A large crowd of people are gathered in a dimly lit indoor space, likely a gymnasium or event hall. A prominent graphic featuring a blue horse head and the words “Mav Nation” is displayed on a large blue screen behind the crowd. Several tables with blue tablecloths and balloons are positioned throughout the area. People are wearing winter coats and jackets, suggesting it’s cold weather. A woman in a blue shirt is handing out flyers at one of the tables. The ceiling has exposed beams and lighting fixtures.</t>
  </si>
  <si>
    <t>A young woman with dark hair and wearing a black jacket and jeans is holding up a blue sign that reads “OFFICIAL MAV.” She’s smiling and appears to be greeting someone off-camera. Behind her, another woman in glasses is partially visible, leaning slightly forward as if engaged in conversation. To the left of the first woman are wooden cabinets with blue doors and shelves displaying posters including "UPDATED" and a picture of a horse head. The background is dark, suggesting an indoor setting like a hallway or office.</t>
  </si>
  <si>
    <t>A young woman with light brown hair and glasses stands in front of a blue wooden door. She is smiling and holding up a sign that reads “Destination” in white letters. Above her head is a Mercy University logo on a dark navy jacket. Behind her, blurred figures of other students are visible, some wearing backpacks and looking towards the woman. Strings of purple and blue lights hang across the doorway.</t>
  </si>
  <si>
    <t>A blue background with a faded map overlayed in light gray lines. Above the map is text reading "Destination" in yellow and a stylized airplane graphic. Below the map are the words “Mercy University” in large, bold, white letters. Beneath that is “WESTCHESTER CAMPUS • MARCH 8”.</t>
  </si>
  <si>
    <t>A gray horse mascot in blue and white athletic attire is playfully interacting with a dark-skinned man wearing a black suit. The man is gesturing emphatically with his hand towards the horse. Behind them are two people: a man in a brown jacket and a woman in a blue shirt, both appearing to be clapping or applauding. A brick wall with a reddish hue is visible in the background.</t>
  </si>
  <si>
    <t>A woman in a blue shirt and black pants stands holding a silver-colored drone. She is facing forward with her arms slightly raised. Behind her is a brick wall with an EXIT sign. To her left is a blue chair on a stool, draped with a white cloth. A Mercy University banner hangs on the right side of the frame, along with several bottles on a table covered with a white tablecloth. The background is dark and out of focus.</t>
  </si>
  <si>
    <t>A large screen displays “Mercy University” in blue text with “IT’S GO!” underneath and a silhouette of people raising their hands in celebration. To the right of the screen is a brick wall with several banners featuring the university logo, "M" repeated multiple times. In front of the screen are rows of seated students wearing various clothing items including hats and jackets. A man in a dark suit is standing near a blue chair on the left side of the frame, gesturing with his hands. Many students in the audience have their hands raised upwards. The lighting appears to be dim, with spotlights illuminating the stage area.</t>
  </si>
  <si>
    <t>Two women are standing outdoors in front of a large building with blue glass windows. One woman is older and has gray hair pulled back, wearing sunglasses and a light jacket. The other woman is younger and has blonde hair pulled back, wearing a green hoodie and white pants. They are holding up a bright blue blanket decorated with palm trees. A sign reading “MERCY UNI” is visible on the building’s facade.</t>
  </si>
  <si>
    <t>A group of students are gathered around a large interactive touchscreen display. The screen is showing a detailed anatomical illustration of a human body in various poses, primarily focusing on the arms and torso with visible muscle structures highlighted in red. A woman wearing a teal sweater stands facing the students, gesturing towards the image. Several other students are partially visible behind her, some leaning closer to examine the display. The background appears to be a dark classroom or lecture hall with a large television screen mounted on the wall above the interactive display.</t>
  </si>
  <si>
    <t>The image depicts four men seated at a table in a dimly lit room. The background is a dark reddish-brown wall with some visible paneling. Three of the men are Black; one is wearing a black jacket and looking intently to his left, another is smiling and leaning forward slightly, and the third is wearing a blue lanyard and appears to be speaking or gesturing. The fourth man, who is also Black, is dressed in a dark suit with a red tie and is gazing off into the distance. A laptop is visible on the table in front of the men.</t>
  </si>
  <si>
    <t>A dimly lit recording studio room with a purple hue cast across the walls and equipment. A man in a black shirt is standing at a large mixing console, gesturing while addressing a group of students seated on chairs arranged in a semi-circle. Several students are visible, wearing casual clothing, some looking directly at the speaker, others glancing down or to the side. To the left of the speaker is a wall with wooden panels and speakers mounted on them. An exit sign is located near the doorway in the back wall. A laptop sits open on the console next to the speaker.</t>
  </si>
  <si>
    <t>A woman with blonde hair and wearing a dark blue suit stands at a podium holding a microphone. She is gesturing with her right hand while speaking. Behind her are many people seated in rows, facing forward. A large "M" logo is visible on a wall to the left of the speaker. The background includes brick walls and a white column. Several attendees have notebooks or papers in their hands.</t>
  </si>
  <si>
    <t>A group of people are seated in rows facing forward in a dimly lit room with a brick wall visible in the background. A woman with short brown hair and wearing a black shirt and dark pants is looking down at a blue brochure labeled "MERCY UNIVERSITY." Beside her sits a young woman with long, wavy brown hair, glasses, and a plaid shirt, also examining the brochure. Several other people are partially visible in the background, some wearing name tags or headbands, and all appear to be attending an event. A man in a dark suit is seated in the front row. White plastic chairs are used for seating.</t>
  </si>
  <si>
    <t>A large screen dominates the upper portion of the frame, displaying “Destination Mercy University” in blue and white lettering against a dark background. Below the screen is a brick wall with Mercy University logos on either side. A crowd of people sits in rows facing the screen, seated in chairs arranged in a theater-like setting. Some individuals are holding phones or tablets. The lighting appears to be dim, casting shadows across the room and highlighting the faces of those in attendance.</t>
  </si>
  <si>
    <t>A large group of people are gathered in a spacious indoor hall with high ceilings and exposed beams. A banner displaying “Mav Nation” and the university’s logo – a blue horse – is prominently featured on one wall, along with text reading "Home of the Mavericks Judge Athletic Center." Several tables are set up throughout the room, staffed by people wearing blue shirts. Attendees are dressed in casual clothing, including jackets and coats. There are basketball hoops visible in the background. The lighting appears to be a mix of overhead lights and spotlights, creating a slightly dark atmosphere despite the presence of many individuals.</t>
  </si>
  <si>
    <t>Three people are standing together in front of a blue wall with the word “UNIVERSITY” written in white on it. A large blue and white striped banner is partially visible on the left side of the frame. One person, a man wearing a lanyard and dark pants and a light-colored shirt, is centered. To his right is a woman in a gray sweater and leggings, posing with her arm raised. To his left is another woman in a long-sleeved black top and jeans, also posing with her arm slightly raised. A cluster of blue balloons is visible on the right side of the frame. The floor appears to be a polished wood or laminate surface.</t>
  </si>
  <si>
    <t>A woman with brown hair and glasses wearing a black puffy jacket is smiling and looking at the camera. She has a lanyard around her neck with an ID badge visible. Behind her are several other people, including a man in a white sweater and a young man in a dark blue shirt. In the background, there’s a large image of a dragon mascot on a wall, and tables set up for refreshments. The overall scene appears to be at a campus event or open house.</t>
  </si>
  <si>
    <t>A man with dark hair and wearing a black jacket is pointing upwards with his right hand while smiling broadly. He is seated next to a younger man in a blue hooded sweatshirt and black pants. The younger man is looking at the older man with a smile, holding a small white card in his left hand. Behind them are two gray chairs and a brick wall with a microphone stand and electrical outlet visible.</t>
  </si>
  <si>
    <t>A large crowd of people sits and stands in a dimly lit hall with dark walls. Several portraits hang on the wall behind them. People are wearing casual clothing including jackets, hats, and scarves. Some individuals are seated in white chairs while others stand. A man with a black baseball cap and beard is prominently featured near the front, gesturing with his hands. There's a mix of ages and ethnicities within the group.</t>
  </si>
  <si>
    <t>Two young women stand smiling in front of a large banner that reads “JUDGE ATHLETIC CENTER.” They are holding signs: one says "#ACCEPTED M. MERCY UNIVERSITY" and the other says "OFFICIAL MAV." Behind them is a glimpse of a dorm room with two beds, each covered with bedding, and a dresser. The background is dark blue.</t>
  </si>
  <si>
    <t>Student life, "University environment, Campus aesthetics", Advertisement, Brand mark</t>
  </si>
  <si>
    <t>www.mercyhurst.edu</t>
  </si>
  <si>
    <t>A wide-angle aerial shot shows an open wrought iron gate leading into Mercyhurst University. Three young women in graduation gowns and matching pink sashes are walking through the gate towards the campus buildings. The university's name is prominently displayed on a sign above the gate. Behind the gate, a brick building with multiple stories sits on a grassy lawn, surrounded by trees. A road curves away from the gate into the distance.</t>
  </si>
  <si>
    <t>Two graduates are seated outdoors in front of a brick building. One graduate is wearing a blonde bob and a black graduation gown with a gold sash. She’s smiling broadly and has a golden retriever dog sitting at her feet. The other graduate wears dark braids, a black graduation gown with a vibrant multi-colored sash, and is also smiling. Behind them is a statue of a figure in robes and a large building with multiple windows. Green bushes are visible to the left of the graduates.</t>
  </si>
  <si>
    <t>The image depicts an aerial view of a college campus. A central building with a distinctive green dome and brick facade is prominently featured, surrounded by walkways and trees. Several smaller buildings are visible in the background, including dormitories and other academic structures. There’s a large parking lot to the left of the main building, and a grassy area extends outwards from it. The sky appears overcast, and there are hints of foliage suggesting springtime.</t>
  </si>
  <si>
    <t>A small, detailed aerial shot of a light-colored building with multiple stories and prominent Gothic architectural features like pointed arches and a steeply pitched roof. The building has numerous windows arranged in rows. A walkway extends from the front of the building towards the viewer. Surrounding the building are other buildings, some brick and others similar in style, all set on a grassy lawn. Several cars are parked along roads leading to the buildings. The overall image is slightly blurred with a vignette effect around the edges.</t>
  </si>
  <si>
    <t>Four graduates are standing outdoors in front of a building with greenery behind them. They are all wearing black graduation caps and gowns, with gold sashes around their necks. Three of the graduates have their arms raised in a wave gesture while smiling broadly. One graduate is holding a small bouquet of flowers. The background includes a large tree, a brick building with windows, and some flowerbeds.</t>
  </si>
  <si>
    <t>An aerial shot of a university campus green space filled with people attending an event. A large fountain is centrally located and surrounded by flowerbeds and flags. Several buildings are visible in the background, including one with a distinctive stone facade. The ground is mostly covered in grass, with pathways leading through the area. There’s a slight blur effect suggesting a zoomed-in perspective.</t>
  </si>
  <si>
    <t>Two young women are standing outdoors in graduation gowns and caps. One has reddish-brown hair and is smiling widely while holding her cap above her head. The other has blonde hair and is also holding her cap up, with a joyful expression on her face. Behind them is a brick building under a blue sky with some clouds. To the left of the women is an American flag.</t>
  </si>
  <si>
    <t>A bright blue sky fills most of the frame with a large sun shining brightly. Several graduation caps are flying upwards and diagonally across the sky, some trailing light streaks behind them. Below the sky is a large, brick building with multiple stories and gabled roofs. In the foreground, several people are raising their hands in celebration, their arms and shoulders visible. Green trees are partially visible on the left side of the building.</t>
  </si>
  <si>
    <t>www.meridiancc.edu</t>
  </si>
  <si>
    <t>A green 3D-rendered logo for Meridian Community College is prominently displayed on top of a white architectural blueprint. The logo consists of the words "MERIDIAN" in large, bold letters stacked above “COMMUNITY COLLEGE” in smaller font. The logo appears to be slightly angled and has a textured, raised effect. The blueprint background shows intricate lines and geometric shapes, including circles, arcs, and parallel lines, suggesting architectural plans or schematics. A small portion of a ruler is visible at the top left corner of the blueprint.</t>
  </si>
  <si>
    <t>www.merrimack.edu</t>
  </si>
  <si>
    <t>A large blue sculpture depicting the letters “TM” and “MC” is prominently featured in the foreground. Above the letters is a shield displaying a blue and white design with a ship and a cross. Behind the sculpture is a brick building with windows, and to the right of the building is a modern glass-walled structure with a lamp post. Snow covers the ground in front of both buildings. A large, mossy stone pillar is visible on the far right side of the frame. The sky appears dark and overcast.</t>
  </si>
  <si>
    <t>A large indoor basketball court dominates the scene, brightly lit with spotlights focused on the playing area. A crowd of spectators wearing blue and yellow clothing fills the bleachers in the background. The floor is a light tan color with prominent team logos – a gold eagle within a shield – displayed at either end. Above the court, a large banner reads “CENTRAL” in bold lettering.  A scoreboard is visible on the right side of the court. Several players are actively engaged in a basketball game, and some spectators are partially visible in the foreground near the edge of the bleachers.</t>
  </si>
  <si>
    <t>A young man in a white and purple hockey jersey with the number “47” is raising his arms in celebration. He’s smiling broadly. Behind him are several other people wearing similar jerseys, holding up signs that read "MC" and "R." A large banner displaying the letters "MC" in blue and red hangs above them. The background appears to be an indoor hockey arena with stairs and a blurred view of a mountain range visible through a window.</t>
  </si>
  <si>
    <t>A young man in a blue scrub uniform is leaning over a patient mannequin lying on a hospital bed. He’s using a stethoscope to listen to the mannequin's chest. The mannequin has a pale complexion and is wearing a blue hospital gown. An IV bag hangs from a stand beside the bed. A curtain is visible behind the bed, and there are two fluorescent lights in the ceiling.</t>
  </si>
  <si>
    <t>A four-member band performs on an outdoor stage. The band members are wearing matching blue and white hockey jerseys with numbers “47” and “M” prominently displayed. One member is singing into a microphone, another plays an electric guitar, one plays a bass guitar, and the last plays drums. Bubbles float around the stage. Behind the stage is a brick building with large windows and a decorative pillar. A sign for "Mercy's Bene" is visible in the background on the left side of the image.</t>
  </si>
  <si>
    <t>Three young women are seated in a dimly lit room, looking intently at something projected on a white screen. The woman on the left is wearing a bright yellow sweatshirt and has her arm raised as if pointing or explaining. The woman in the center is wearing a gray sweatshirt with a logo and a white Under Armour hoodie. The woman on the right is wearing a green and gold sweatshirt with a lacrosse team logo. A whiteboard with some writing is visible in the background, along with a small sign that reads “Safety.” The room appears to be an indoor learning space or lab.</t>
  </si>
  <si>
    <t>www.miami.edu</t>
  </si>
  <si>
    <t>The image features two large, stylized "U" shapes in shades of orange and red, positioned prominently in the foreground. Behind them is a bright yellow light source radiating outward with strong rays. The background transitions from dark green on the right to black on the left, with blurred hints of foliage and trees visible through the light beams. The overall effect creates a sense of illumination and warmth.</t>
  </si>
  <si>
    <t>A large, fluffy, white ape-like mascot wearing a red jersey with a large “0” on it is centered in the frame. The mascot has a golden crown on its head and is holding a microphone in each hand, as if speaking or performing. Behind the mascot are bright yellow rays of light emanating from above, creating a dramatic spotlight effect against a dark background that transitions between red and green stripes. Small, blurred lights resembling stage spotlights are visible in the upper left corner.</t>
  </si>
  <si>
    <t>A man with dark hair and wearing a white shirt stands at a whiteboard covered in equations. The equations are written in black marker and include formulas for energy and mass-energy equivalence (E=mc²). A yellow light shines from above, casting rays across the scene. Behind the man is a blurred figure of another person, also facing the board. The background is dark with streaks of orange and green color. There’s a logo in the upper left corner that appears to be “Pitless Test”.</t>
  </si>
  <si>
    <t>A brightly lit, stylized image dominates the frame. A large, golden graduation cap and gown are centered, partially obscured by a bright yellow light emanating from above. Below the cap and gown is a laptop computer with a stack of books beside it. The background is dark, with streaks of orange and green radiating outwards from the central objects, creating an effect resembling rays of light or a stylized sunrise.</t>
  </si>
  <si>
    <t>The image depicts a group of four men in a dimly lit room with a bright yellow light emanating from above and behind them, creating strong rays. One man is wearing a black shirt with text that reads "DON'T LOOK." Another wears a dark gray hoodie. The other two are partially obscured but appear to be wearing similar clothing. A red glow is visible on the left side of the frame. There’s a blurred object in the foreground, possibly part of a table or furniture. The word “HUB” is faintly visible at the top-left corner.</t>
  </si>
  <si>
    <t>The image depicts four basketball players in silhouette against a bright yellow and orange light emanating from behind them. The central player is wearing a jersey with the number “4” and the name “ROBERTS.” He’s shaking hands with another player to his left, who is also in a basketball uniform. To the right of the central figure are two other players, both wearing jerseys that read "GREATNESS" across the chest. The background is dark, creating a dramatic effect with the intense light source.</t>
  </si>
  <si>
    <t>Two young people are shown working at a complex electronic instrument with numerous wires and buttons. One person is looking down at the device intently, while the other appears to be adjusting something on the side. The background is dominated by a gradient of colors – orange transitioning into yellow, then shifting to green and finally black. Bright rays of light emanate from the top of the image, creating a dynamic and somewhat abstract effect.</t>
  </si>
  <si>
    <t>A robotic arm extends from the upper left corner of the frame, reaching towards a white toilet in the center. The background is a blurred view of a laboratory setting with windows and equipment visible. A bright yellow sun-like light source emanates from behind the robot and toilet, casting strong rays across the scene. The color scheme is dominated by orange, yellow, and green gradients, creating a warm and somewhat surreal atmosphere. There's a small trash can partially visible on the floor in the foreground.</t>
  </si>
  <si>
    <t>The image depicts a wide-angle shot of a college football game at night. A bright yellow and orange light beam shines down from above onto the field, illuminating a group of players running towards the camera. The background is filled with a large crowd of spectators wearing school colors (red and white). There are logos for Tick Tock Watches, Hooters, and Coca-Cola visible on signs along the sidelines. The overall color scheme is dominated by reds, oranges, yellows, and greens, creating a vibrant and energetic atmosphere.</t>
  </si>
  <si>
    <t>A man in a light-colored shirt and green shorts is submerged underwater, kneeling with his hands clasped together in prayer. Rays of sunlight stream down from above, illuminating him and creating a vibrant gradient background transitioning from orange to yellow to green. The seabed below is textured with what appears to be sand or coral, and the water has a slightly hazy quality.</t>
  </si>
  <si>
    <t>A young woman sits at a table in a classroom setting, focused on writing with a pen on a laptop. Behind her, blurred figures of other students are visible, seated at similar tables. The background is dark and illuminated by streaks of orange and yellow light emanating from above, creating a dramatic effect. A projector screen is partially visible in the distance, displaying an image that is out of focus.</t>
  </si>
  <si>
    <t>A large crowd of people, predominantly students, are filling an auditorium. The background is a gradient transitioning from red at the bottom, through yellow in the center, and finally into green at the top. A bright, radiant light beam shines down from above, illuminating the audience. Many individuals are holding musical instruments – trumpets, trombones, clarinets, and percussion instruments – with their arms raised. The overall impression is one of a vibrant and energetic performance or event.</t>
  </si>
  <si>
    <t>A young woman with long blonde hair and wearing headphones is centered in the frame, looking upwards with an open-mouthed expression. Behind her, a dark background is filled with radiating beams of light in red, yellow, and green, creating a vibrant, almost psychedelic effect. A partial view of what appears to be a DJ setup – including a mixer and speakers – is visible on the left side of the image, partially obscured by the lighting effects.</t>
  </si>
  <si>
    <t>The image depicts an outdoor setting with a bright, sun-like light source emanating from the top center. A set of modern, curved chairs are positioned on a gradient surface transitioning from orange to yellow and then green. In the background, there is a blurred view of trees and foliage, suggesting a campus environment. The overall effect creates a sense of warmth and illumination.</t>
  </si>
  <si>
    <t>www.miamioh.edu</t>
  </si>
  <si>
    <t>A tall red clock tower dominates the right side of the frame, displaying a digital clock face. Below the tower is a brick building with multiple windows and a sloping roof. A winding red pathway leads through green grass towards the buildings. Several cars are parked along the path. In the background, there’s a row of other buildings, trees, and some construction equipment visible under a bright blue sky filled with fluffy white clouds.</t>
  </si>
  <si>
    <t>A wide-angle aerial shot depicts a large green lawn extending towards a stately brick building with a prominent central tower and arched windows. The building is surrounded by mature trees in shades of green and gold, suggesting autumn foliage. A paved pathway runs along the length of the lawn, with a single person walking along it. In the background, more buildings are visible, partially obscured by trees, under a clear blue sky transitioning to a dusky orange hue at the horizon.</t>
  </si>
  <si>
    <t>A person wearing a red backpack walks along a stone bridge that stretches into the distance. Lush green trees line both sides of the bridge and surround the area. The sun is shining brightly in the upper left corner, creating a golden glow and lens flare. A building can be seen at the end of the bridge, partially obscured by trees.</t>
  </si>
  <si>
    <t>A wide-angle shot captures an elevated view of a campus scene under a partly cloudy sky. A brick building with multiple stories and windows dominates the center of the frame, set on a slight incline. Below it, a stone wall forms an arched bridge over a small stream or waterway. Several students are walking along a pathway that runs alongside the water. Trees line both sides of the path and the buildings, adding greenery to the scene. In the distance, more buildings can be seen across a grassy lawn. The overall lighting suggests late afternoon or early morning with soft sunlight filtering through the clouds.</t>
  </si>
  <si>
    <t>A wide shot captures a university campus at dusk or dawn. A calm, dark-colored river flows horizontally across the lower portion of the frame, reflecting the sky and trees. On either side of the river are grassy areas with mature trees, including a large pine tree on the left. In the background is a multi-story building complex featuring light-colored stone architecture and several windows. A bridge crosses the river in front of the buildings. The sky above is filled with fluffy, white clouds illuminated by soft, golden light.</t>
  </si>
  <si>
    <t>An aerial shot of a college campus under a partly cloudy blue sky. Brick buildings with red roofs are clustered together along tree-lined streets. A large cylindrical structure is visible on the left side of the frame. Green trees and lawns fill much of the space between the buildings, creating a dense wooded area. Cars are seen traveling along the roads within the campus.</t>
  </si>
  <si>
    <t>A wide aerial shot of a college campus. Brick buildings with gabled roofs are clustered together, surrounded by expansive green lawns and mature trees. A large central grassy area is visible, leading towards a prominent white statue or monument. Several walkways and roads weave through the buildings and grounds. The sky is light blue with some clouds, suggesting daytime lighting. The overall impression is one of a historic and well-established university setting.</t>
  </si>
  <si>
    <t>www.midmich.edu</t>
  </si>
  <si>
    <t>A brick building with a blue and white sign reading “Mid Michigan College” is centered in the frame. The entrance has large windows and a curved doorway. Above the entrance is a banner displaying the college’s name in bold letters. To the left, there's a small sign with blue and yellow colors. Trees and greenery fill the background, and American flags are visible on flagpoles to the right of the building. A utility pole is partially visible at the bottom edge of the image.</t>
  </si>
  <si>
    <t>A classroom setting with several students and instructors present. A woman lying on a gurney is being attended to by two women in pink and one wearing a mask. A whiteboard with handwritten notes is visible behind them, along with medical equipment like an IV bag and monitor. Students are seated at desks, some working on laptops. In the background, there’s a projector screen displaying what appears to be a graphic or image.</t>
  </si>
  <si>
    <t>A woman with a backpack walks towards three people sitting at a table inside a building. The people are wearing sweatshirts and jeans. One man is holding a coffee cup. A sign is visible on the brick wall behind them, partially obscured by shadow. Outside the large windows, there’s a grassy lawn, trees, and a building under a bright sky.</t>
  </si>
  <si>
    <t>A young woman with curly red hair is sitting at a table, illuminated by a bright flashlight held in her hand. She’s looking down at what appears to be a disassembled engine part, possibly a carburetor. A man's arm and shoulder are visible behind her, partially obscured by the table. The background is dark, showing glimpses of metal structures and a red object (possibly a tool or part) on another surface. There’s a can of spray paint near the edge of the frame.</t>
  </si>
  <si>
    <t>A group of young adults are walking down a hallway in a college setting. Several students are visible, wearing casual clothing including hoodies and backpacks. One student is prominently featured with a baseball team shirt that reads "M Baseball." Some individuals are smiling or looking at the camera while others appear more contemplative. The background is a dark hallway with a doorway on the right side of the frame.</t>
  </si>
  <si>
    <t>A person wearing a full welding mask and protective clothing stands in front of a bright, colorful light source. The lighting casts intense purple and blue hues across their face and upper body. Behind them are yellow curtains or drapes with an electrical outlet attached to one of them. Cables and wires run along the walls in the background, partially obscured by darkness.</t>
  </si>
  <si>
    <t>A young woman with long dark hair sits at a small table in an indoor seating area. She is wearing a brown vest and jeans, and she’s focused on typing on a laptop. The table has a circular orange placemat and a small cup. Behind her are large windows showing greenery and a bright outdoor scene. The walls of the room are light-colored and feature a textured wall paneling. A dark, partially visible chair is to her right. Light streams in through the windows, creating highlights on the surfaces.</t>
  </si>
  <si>
    <t>A man’s back is facing the camera, partially obscured by his jacket. He is looking at a computer monitor displaying a 3D rendering of a complex mechanical component – specifically, a gear and axle assembly with several smaller parts surrounding it. The screen shows a CAD software interface with various tools and measurement lines visible. A dark background fills most of the frame, with a portion of a black desk and what appears to be a university logo in the upper right corner.</t>
  </si>
  <si>
    <t>A bright blue sky fills the upper portion of the frame. Below is an elevated view of a campus building with a multi-colored facade – primarily red, green, and white – featuring large glass windows and a covered walkway. Several students are walking along a paved pathway in front of the building. A grassy area extends to the left of the path, with trees and some parked vehicles visible in the distance. To the right is another smaller building with a gray exterior.</t>
  </si>
  <si>
    <t>Two students are shown in a laboratory setting. A young man with dark hair and wearing glasses and a purple shirt is looking at a blueprint spread out on a table. He’s wearing khaki pants. Beside him, a young woman with blonde hair is also examining the blueprint, wearing an orange patterned top and jeans. Behind them is a workbench filled with tools and equipment, including a rack of metal parts. A yellow sign reading “CAUTION DO NOT OPERATE WITHOUT GUARDS” is visible on the wall to the right. The background includes more lab equipment and walls painted in shades of blue and gray.</t>
  </si>
  <si>
    <t>The image depicts a dark hallway with large, illuminated letters spelling out “Michigan” in white on a black floor. Two people are walking towards the camera; one is wearing jeans and a jacket, and the other appears to be a student in a sweatshirt. A number "15" is visible on a wall to the left of the hallway entrance. In the background, there’s a glimpse of a doorway with a sign that reads “Lakers.”</t>
  </si>
  <si>
    <t>A person wearing a black long-sleeved shirt and dark pants is bending over a workbench in a dimly lit industrial space. The person’s hands are holding a metal tool, likely a punch or die, and they appear to be working on a sheet metal part. To the left of the person is a gray workbench with drawers and tools scattered across it, including a red toolbox. A cardboard box with a “W” logo is positioned on the bench in front of the person. In the background, there’s a large piece of machinery with a circular opening and some visible metal components. The floor is concrete and reflects light from overhead fixtures.</t>
  </si>
  <si>
    <t>Three people in blue scrubs are walking down a paved walkway towards a large brick building. The building has a red roof and several windows. A sign that reads "FREE" is visible on a pole beside the walkway. There's a patch of tall grass and some bushes to the left of the walkway, and a few other people can be seen in the background walking away from the camera.</t>
  </si>
  <si>
    <t>A group of six basketball players are gathered closely together in a locker room setting. One player, wearing jersey number 22 and a Michigan State University uniform, is being congratulated by another player wearing jersey number 1. All the players are wearing dark blue shorts with white lettering that reads "LAKERS." The background consists of a blue wall with a large Lakers logo and some folding chairs. A woman in a gray shirt and pants stands to the left of the group.</t>
  </si>
  <si>
    <t>The image depicts a dimly lit room with several young men gathered around a table. One man, in the center, has curly dark hair and is wearing a red and gray athletic jacket over a white shirt. He appears to be gesturing or pointing at something on the table. Several other individuals are partially visible around him, including one wearing a gray hoodie and another in a gray t-shirt. A third person is leaning towards the table, possibly assisting with whatever is happening. Behind them, there's a wall covered in dark brown brick and a white light fixture hanging from the ceiling. The overall scene suggests an informal gathering or activity taking place within a building.</t>
  </si>
  <si>
    <t>A group of ten young women stand in formation on a baseball field. They are wearing dark blue and black softball uniforms with white lettering. Most of them are holding baseball gloves. The background shows a grassy field, a chain-link fence, and a scoreboard displaying team names and scores. A few trees are visible in the distance behind the field.</t>
  </si>
  <si>
    <t>A red brick building with multiple windows dominates the frame. A modern glass and metal covered entryway extends from the side of the building. Several students are walking across a grassy lawn in front of the building, some carrying backpacks. A large tree is visible on the right side of the image. The sky is blue with scattered clouds.</t>
  </si>
  <si>
    <t>A young woman with blonde hair sits facing away from the camera on a pale pink examination table. A woman in a light gray sweatshirt and jeans is standing behind her, holding a spool of thread and carefully sewing something onto her hair. To the left of the woman on the table are books, a tissue box, and a small vase with flowers. Behind them is a bulletin board covered in papers and notices. Along the right wall is a row of colorful spools of thread. An electrical outlet is visible on the wall to the right of the thread spool display.</t>
  </si>
  <si>
    <t>A banner reading “Welcome to Mid” with the Michigan College logo (M and MC) is prominently displayed above four students seated at tables in a brick-lined hallway. A student with red hair is sitting on a couch, facing towards the camera. Another student wearing a blue jacket is sitting at a table with a laptop open. Two other students are also seated at tables with laptops open, one wearing a white coat and another with dark hair. To the left of the image is a bulletin board advertising “Free Blood Pressure.”</t>
  </si>
  <si>
    <t>Four people are gathered around a patient’s bed in a medical setting. A woman with dark hair pulled back and wearing a teal scrub top is looking at a man in a gray surgical gown who has his arm raised. Another woman, also in a black scrub top and blue gloves, is holding a syringe and appears to be administering something. A third man in a gray surgical gown is pointing with a pen while wearing blue gloves. The background includes medical equipment, posters on the wall, and a curtain.</t>
  </si>
  <si>
    <t>A dark blue Ford Focus hatchback is parked in a parking lot with its driver’s side door open and a young person sitting on the ledge. Behind the car is a building with a green roof, surrounded by trees and landscaping. The sky is overcast and slightly hazy. There are some benches visible near the building.</t>
  </si>
  <si>
    <t>A young woman in a long-sleeved shirt and dark pants is kneeling at a white table, intently examining a large, illuminated anatomical model of a human heart. Another woman stands behind her, partially obscured by shadow, appearing to be assisting or observing. A third person, wearing a light-colored sweater, is standing further back in the room, looking towards the activity. The background consists of a beige wall with some dark furniture and what appears to be a small desk or cabinet. There’s a circular object on the wall near the top left corner and a rectangular object on the wall near the top right corner. A black cable runs along the floor from the heart model to an unseen device. The lighting is dim, primarily focused on the illuminated heart model.</t>
  </si>
  <si>
    <t>A group of five young men are clustered together in a hallway with polished floors reflecting light. They appear to be posing for a photograph. One man is centered and has his arm around another’s shoulders. He wears a red shirt with “Instant Lunch” printed on it, along with a black baseball cap. The man next to him has a white t-shirt and a gray baseball cap. Another man in the group is wearing a grey hoodie and jeans. Two other men are visible further back, one in a white short sleeve shirt and another in a dark colored shirt and jeans. A blurred figure of another person is walking away from the group on the left side of the frame. The background shows a glimpse of a blue door and what appears to be a desk or table with chairs.</t>
  </si>
  <si>
    <t>A group of five women are seated around a light-colored wooden table. A large jar filled with colorful candies sits in the center of the table. One woman is speaking and gesturing towards the candies, while others appear to be listening intently or engaged in activity involving small baskets and paper. The room has purple walls and a bulletin board with various notices. There’s a sink and what appears to be a wastebasket on the wall behind them.</t>
  </si>
  <si>
    <t>The image depicts an interior shot of a library or study area within a college building. A woman with red hair is seated at a white computer desk, looking slightly downward and focused on her screen. Behind her, a tall bookshelf filled with books and binders lines the wall. To the left, another student stands near a shelf, appearing to be browsing materials. In the background, there’s a doorway leading to another room, and a printer is visible. The lighting appears to be artificial and somewhat dim.</t>
  </si>
  <si>
    <t>A man with dark hair and glasses is partially visible in shadow. His face is illuminated by an orange-colored digital code projected onto his skin and glasses. The code appears to spell out “art” or a similar word, fragmented and overlapping. Behind him is a large, dark monitor displaying a complex, abstract pattern of blue and green lights. The overall scene has a futuristic and slightly ominous feel with strong contrasts between light and shadow.</t>
  </si>
  <si>
    <t>A wide shot of a college campus on a sunny day. A brick building with a green roof is visible in the left foreground. A paved walkway curves through a grassy area towards a large parking lot filled with cars and buses. Several students are walking along the path, some carrying backpacks. Trees line the horizon, suggesting autumn foliage. Utility poles and light posts are scattered throughout the scene. The sky is blue with a few white clouds.</t>
  </si>
  <si>
    <t>A woman with brown hair wearing blue headphones and a yellow sweater sits at a desk facing a microphone mounted on an arm. The microphone is black and has a pop filter. A laptop computer is visible on the desk, partially obscured by the microphone stand. Behind her is a wall painted in shades of teal and blue, adorned with shelves holding various decorative items like plants and framed pictures. A lamp sits to the right of the desk, and a small white mug is also present on the surface. The background is softly lit, creating a warm atmosphere.</t>
  </si>
  <si>
    <t>Student life, Management</t>
  </si>
  <si>
    <t>A group of students are walking down a wide concrete walkway towards a large blue building entrance. The walkway is lined with green grass on one side and a dark gray metal pole on the other. Several students are visible, wearing backpacks and casual clothing. A woman in a patterned shirt and shorts is walking in the foreground, followed by a group of three students further down the path. In the background, a young man stands near the building entrance, holding a backpack. The building has large glass doors and appears to be modern in design. Sunlight casts shadows on the walkway and the building.</t>
  </si>
  <si>
    <t>A pair of hands wearing light-colored gloves and red wristbands are gently cradling a small seedling in their palms. The hands are positioned over dark soil with numerous tiny green sprouts visible around them. Behind the hands, there is a blurred background of more plants and foliage bathed in warm, golden sunlight. The overall image has a soft focus and a slightly desaturated color palette, creating a serene and hopeful atmosphere.</t>
  </si>
  <si>
    <t>A large, curved bookshelf filled with colorful books dominates the foreground. A young woman is seated at the shelf, intently focused on a book in her lap. Behind her, another student sits reading in a chair near a window. The window reveals a view of a green lawn and trees, with some foliage displaying autumnal colors like red and orange. The building’s architecture features large panes of glass that frame the outdoor scene.</t>
  </si>
  <si>
    <t>A brick building with a gray stone facade and a large glass entryway is prominently featured. Above the entrance, there’s a sign reading “Mid Michigan College” in blue letters. A woman stands on the sidewalk in front of the building, partially obscured by the foreground. To the left of the building is a sign indicating "Student Services" and "Library." An American flag pole is visible to the right. The sky is overcast.</t>
  </si>
  <si>
    <t>00:00:03.31</t>
  </si>
  <si>
    <t>A bright blue banner spans horizontally across the image. On the left side of the banner is a white line. Centered on the blue banner are the letters “M” and “MID” in large, dark purple font, followed by “Michigan College” in smaller, lighter purple text. The overall design has a clean, modern aesthetic.</t>
  </si>
  <si>
    <t>www.midwestern.edu</t>
  </si>
  <si>
    <t>The image depicts an aerial view of a university campus on a bright day. Several large buildings are visible, including one with a modern glass facade and another with brick construction. A wide green lawn stretches between the buildings, featuring several mature trees scattered throughout. Pathways wind through the grass, leading towards the buildings. The sky is light blue with some clouds, and there’s a hint of distant trees in the background.</t>
  </si>
  <si>
    <t>A tall, modern bell tower with a glass dome sits in the foreground against a backdrop of a large, multi-story building. The building has dark windows and appears to be constructed of glass and steel. Lush green trees and shrubs fill the lower portion of the image, leading up to a paved walkway. In the distance, other buildings are visible, partially obscured by trees and foliage, suggesting a campus setting. The sky is overcast with a muted gray light.</t>
  </si>
  <si>
    <t>Two people are walking along a rocky, brown hillside towards a sprawling suburban cityscape in the distance. The city is composed of many houses with pools and landscaping, set against a clear blue sky. Several cacti and desert vegetation dot the landscape below the hill where the people are walking. The overall lighting suggests late afternoon or early morning sunlight.</t>
  </si>
  <si>
    <t>A circular emblem featuring “Midwestern University” in gold lettering is mounted on a textured, reddish-brown brick wall. The university logo includes a stylized depiction of a building with towers and trees beneath a banner reading "1900." Behind the emblem, blurred foliage suggests an outdoor setting, possibly a campus landscape. The wall itself has a subtle gradient effect, transitioning from a lighter beige to a darker shade towards the bottom of the frame.</t>
  </si>
  <si>
    <t>A man in a dark blue robe with a purple hat and academic hood is shaking hands with a young woman wearing a black graduation gown and cap. Behind them are rows of seated graduates in similar gowns, facing forward. A banner displaying “Midwestern University” is visible on the wall behind the group. Plants are placed along the back wall, and wooden chairs line the floor. The lighting is dim, creating a focused effect on the individuals at the center of the image.</t>
  </si>
  <si>
    <t>A woman wearing a light blue patterned hospital gown sits facing away from the camera, looking upwards. A young blonde female doctor in a white coat and stethoscope stands beside her, gesturing with her right hand while speaking. Behind them is a pale blue wall with blinds to the right. To the left of the woman is a medical equipment panel with various devices attached to a cable.</t>
  </si>
  <si>
    <t>Three people are in a dental clinic setting. Two individuals wearing blue surgical scrubs and clear face shields are assisting a patient seated in a dental chair. The patient is wearing a white bib and has their arm raised. A third person, also in a blue scrub and face shield, is positioned behind the other two, operating dental equipment. There’s a wooden counter with various instruments and supplies on it. A large window is visible in the background showing another room with people inside. The lighting appears to be bright and clinical.</t>
  </si>
  <si>
    <t>A young man in a blue surgical scrub top and glasses is looking through a complex eye examination machine at a woman wearing a white protective shield over her eyes. A middle-aged man in a suit stands behind the machine, smiling and looking at the two individuals. The background is dark with hints of a wall and some equipment visible.</t>
  </si>
  <si>
    <t>A wide-angle aerial shot shows a university campus under a partly cloudy sky. Several large buildings are visible, primarily consisting of modern, multi-story structures with glass facades. A large expanse of green lawn stretches between the buildings, dotted with trees and benches. A parking lot filled with numerous cars is located in front of the buildings. Some people are walking on the grass near the buildings. The overall scene suggests a bright, sunny day on a college campus.</t>
  </si>
  <si>
    <t>The image depicts an aerial view of a university campus set against a backdrop of desert mountains and hills. Several large, light-colored buildings with flat roofs are clustered together, surrounded by expansive parking lots filled with cars. Green lawns and trees are interspersed between the buildings. In the distance, there’s a residential area comprised of various sized houses and apartment complexes. The sky is bright blue with some scattered clouds. The overall impression is one of a sunny day at a sprawling campus in a desert environment.</t>
  </si>
  <si>
    <t>A classroom setting with multiple students lying on examination tables covered in blue and gray mats. One student, wearing a green surgical gown and dark pants, is being examined by another student who is kneeling beside him, applying pressure to his lower back. Other students are seated at desks around the room, some wearing hats or scarves. There are several monitors mounted on the walls and a number 3 sign hanging above the scene. The room has large windows with a view of trees outside.</t>
  </si>
  <si>
    <t>Two women are standing in a brightly lit laboratory setting. One woman, wearing a white lab coat and blue scrubs, is looking towards the camera with her hand raised. The other woman, also in a white lab coat, has her hand extended toward a small container filled with red liquid. Both women are wearing purple gloves. Behind them is a large monitor displaying what appears to be a microscope image. A clock is visible on the wall and various pieces of laboratory equipment are present on the countertops.</t>
  </si>
  <si>
    <t>A young man wearing a head-mounted display (HMD) is interacting with two large monitors. He’s leaning forward slightly, his hands reaching out towards one of the screens. The HMD is silver and appears to be positioned over his eyes. The primary monitor displays an image of a human eye, likely for diagnostic purposes, along with some data points and lines. A secondary, smaller monitor shows a similar image of an eye, but with more detailed overlays and markings. Behind him are two additional monitors, one partially obscured by shadow, and a light fixture. The background is a gray wall with what appears to be a laboratory or research setting. There’s a clipboard on the desk in front of him.</t>
  </si>
  <si>
    <t>A young woman with long blonde hair wearing a white lab coat is looking through a Nikon microscope. The microscope has green and orange lights illuminating a sample beneath it. Behind her are various scientific instruments including tubing, wires, and computer monitors. The background appears to be a laboratory setting with gray walls and a dark, slightly blurred view of what looks like another piece of equipment or a shelf.</t>
  </si>
  <si>
    <t>A woman in a yellow sweater sits on a large bed with a blue pillow. She is holding a small, blue device in her hands. A woman with gray hair and glasses wearing a black sweater and grey pants stands beside her, gesturing towards the device. Behind them are three other women standing near a table with chairs and drinks. The room appears to be an office or learning space with carpet flooring, dark wood furniture, and a glimpse of appliances in the background.</t>
  </si>
  <si>
    <t>A brown horse stands in a fenced paddock eating hay from a metal trough. The fence is made of wire mesh and painted gray. Behind the horse is a building with orange brick walls and a blue door. The ground is covered in straw, and the sky is bright blue with scattered clouds.</t>
  </si>
  <si>
    <t>A large, still pond dominates the foreground, reflecting the sky and surrounding trees. The water is slightly murky with a greenish hue. Along the edge of the pond are brick walkways and low hedges. In the background, a modern building with glass windows sits under a bright blue sky. Several trees, including what appear to be palm trees, line the area around the building. Lampposts are visible along a walkway adjacent to the building.</t>
  </si>
  <si>
    <t>A wide shot of a college campus on a bright day. A large building with a distinctive, upward-pointing spire dominates the right side of the frame. In front of the building is a grassy lawn dotted with several trees in varying stages of leaf color – some are vibrant green, others have reddish hues. A paved walkway runs through the center of the lawn leading towards the building. To the left of the main building is another smaller, multi-story structure. The sky is blue and clear with only a slight haze near the horizon.</t>
  </si>
  <si>
    <t>A group of young adults, mostly female, are walking across a paved walkway towards a building. They are wearing blue athletic pants and gray sweatshirts with black backpacks on their backs. The background features a brick building with large windows, green trees, and a tall light pole. The sky is overcast and the lighting appears to be natural daylight.</t>
  </si>
  <si>
    <t>A woman with short gray hair and glasses wearing a black turtleneck sweater and necklace is seated at a desk facing a young man. She’s gesturing with her right hand while looking towards him. A stack of papers sits on the desk in front of her, and she's holding a pen. The young man is leaning slightly forward, listening intently. Behind them is a window with natural light streaming through, revealing framed photos on shelves and a small potted plant. There’s also a lamp and a small orange on the desk.</t>
  </si>
  <si>
    <t>A group of six students in white lab coats are gathered together. One student is looking at a medical machine with a monitor and controls. Two other students are shaking hands while smiling broadly. Another student is leaning slightly forward, also smiling. A male student stands to the right, looking towards the group. Behind them is a window with trees visible outside, and a television screen mounted on the wall. The background appears to be a classroom or lab setting.</t>
  </si>
  <si>
    <t>A wide shot captures a grassy park area with a winding concrete path leading towards a large building in the distance. The building is multi-story and has a modern design featuring extensive glass windows. Trees are abundant, with green leaves indicating springtime. Branches from trees frame the top of the image. A few people can be seen walking along the path. Shadows cast by tree branches stretch across the grass. The sky is light blue with some clouds.</t>
  </si>
  <si>
    <t>A grassy lawn is filled with people playing cornhole. Three women are actively involved in the game, one throwing a beanbag towards a wooden board. Several other students and staff members stand around tables and benches observing or participating. In the background, there’s a large brick building with multiple windows and what appears to be some blue decorations. Trees line the perimeter of the lawn, and the sky is overcast.</t>
  </si>
  <si>
    <t>A white water tower with “DOWNERS GROVE” in green lettering and a small tree logo is prominently featured in the center of the frame. The water tower has vertical ribbed sections. Below it, there are several buildings, including a large, multi-story building on the left and smaller structures to the right. A parking lot is visible in front of the buildings. Beyond the campus, there’s a wide expanse of green fields and trees under a light blue sky with some clouds.</t>
  </si>
  <si>
    <t>The image depicts an aerial view of a residential neighborhood under a partly cloudy sky. The houses are mostly single-family homes with varying architectural styles and colors, clustered along winding streets. Mature trees line many of the roads and fill in gaps between the buildings, creating a dense canopy of green. In the distance, there is a cityscape featuring several high-rise buildings and what appears to be a tower or monument. The overall scene suggests a suburban setting with a mix of residential areas and some commercial or institutional structures visible on the horizon.</t>
  </si>
  <si>
    <t>A wide-angle shot captures an urban cityscape under a bright blue sky with scattered clouds. A Chicago-style elevated train is prominently featured in the foreground, moving across a raised track. Below the train, a busy highway stretches horizontally, filled with numerous vehicles and traffic lights. Behind the highway are several high-rise buildings of varying heights and architectural styles, including modern glass towers and older brick structures. Green trees and grassy areas are interspersed between the buildings. The overall impression is one of a bustling city environment.</t>
  </si>
  <si>
    <t>An aerial view of a dense cityscape under a bright blue sky. Numerous tall skyscrapers dominate the scene, with varying heights and architectural styles. The buildings are mostly gray and beige in color. A body of water, likely Lake Michigan, stretches along the horizon to the right. Below the main cluster of buildings is an area with lower-rise buildings, including some residential structures and a large open field or park area. Roads intersect within this lower level area.</t>
  </si>
  <si>
    <t>A large dinosaur skeleton dominates the center of the frame, stretching across a wide hallway. Behind it stands a full-sized elephant skeleton. People are gathered around both exhibits, observing them. The hallway is grand and ornate, with multiple arches supported by white columns. A high ceiling features skylights and decorative architectural details. Blue signs point in different directions along the walls. A small figure can be seen near a display case on the left side of the frame.</t>
  </si>
  <si>
    <t>An aerial shot captures Soldier Field in Chicago against a bright blue sky with scattered clouds. The stadium is a large, circular structure with a green roof and white exterior. To the left, a busy street runs alongside a train track. Behind the stadium stretches the iconic skyline of Chicago, featuring numerous skyscrapers and construction cranes. Lake Michigan forms the horizon on the right side of the image.</t>
  </si>
  <si>
    <t>A group of four young adults are in a brightly lit room with a large, open space and various medical equipment. A woman in a black shirt and shorts is guiding a student who is balancing on one leg while holding onto a blue resistance band. Another student stands beside her, looking at the balance exercise. Behind them, two other students stand near a cushioned mat and a small, circular rebounder with a yellow ball resting on it. The walls are painted a light gray, and there are curtains hanging from the ceiling. Several wooden shelves filled with medical supplies are visible in the background.</t>
  </si>
  <si>
    <t>The image depicts a large, brightly lit call center filled with numerous workstations arranged in rows. Many employees are wearing headsets and focused on their computers. The desks are covered with paperwork, phones, and computer equipment. Large monitors display screens with data or information. Above the desks are several fluorescent light fixtures and some digital displays mounted on the walls. The floor is a blue and white checkerboard pattern. Several individuals are wearing lab coats or scrubs.</t>
  </si>
  <si>
    <t>A tall saguaro cactus dominates the frame, viewed from a low angle looking upwards. The cactus is green with prominent ridges and numerous sharp spines along its surface. Above it is a cloudy sky with patches of white and gray. The bottom of the image is dark, likely indicating a shadow or a blurred foreground.</t>
  </si>
  <si>
    <t>A large, curved brick sign reads “MIDWESTERN UNIVERSITY” in white capital letters. The sign is situated beneath a low brick wall covered with small shrubs and cacti. A gravelly ground surface extends around the base of the sign. Above the sign, a bright blue sky is visible, partially obscured by trees and foliage.</t>
  </si>
  <si>
    <t>The photograph depicts a cityscape viewed from an elevated position, likely a hillside. In the foreground are several buildings with red brick facades and a large, domed structure. Beyond these structures stretches a dense urban area filled with trees and various other buildings of different heights and colors. In the distance, a range of mountains covered in vegetation forms a backdrop to the city skyline. Several tall skyscrapers are visible within the cityscape, suggesting a modern metropolitan area. The sky is overcast and hazy.</t>
  </si>
  <si>
    <t>Four people are seated around a circle of large rocks in a grassy area under trees. The ground is covered with dry dirt and scattered leaves. Three individuals are wearing scrubs – one man in blue, one woman in gray, and another man in dark blue. A fourth person, a man in a light blue shirt and gray pants, is standing to the left of the seated group. The background shows more trees, shrubs, and a building partially visible behind them. Sunlight filters through the branches creating dappled shadows on the ground.</t>
  </si>
  <si>
    <t>A group of five people are seated in a room with a dark gray carpet and a maroon couch. One woman is sitting on the left side of the couch wearing a sweatshirt with a university logo and black pants, while another sits to her right in a burgundy top and leggings. A man is sitting upright on the couch next to them, wearing a white shirt and dark pants. Two women are seated on the floor near the couch, one wearing a red scrubs uniform and sneakers, and the other in a similar outfit with red shoes. A laptop rests on the floor between the woman in scrubs and the couch. Above them is a framed abstract painting depicting shades of gray and blue. A small table sits to the right with a water bottle and a phone charger. A backpack is visible near the woman sitting on the floor.</t>
  </si>
  <si>
    <t>Three people are walking across a grassy lawn. Two women and one man are wearing scrubs in varying shades of blue. The woman on the right is holding a leash attached to a small, light-colored Corgi dog that is running ahead of them. The man is carrying a backpack. Behind them is a building with a beige exterior and a covered patio area. Trees line the background, and there are some benches visible near the building. The sky is bright blue with scattered clouds.</t>
  </si>
  <si>
    <t>An aerial shot of a college campus under a bright blue sky with hazy mountains in the background. Several buildings of varying heights and colors – primarily beige, brown, and light blue – are clustered together. A central fountain or water feature is visible with a pathway leading through green grass and trees. There’s a parking lot adjacent to one side of the campus, and a road runs along the bottom edge of the image. The overall scene appears to be in a desert-like environment.</t>
  </si>
  <si>
    <t>A wide shot captures a river winding through a landscape dominated by rolling hills and mountains under a bright blue sky. The river is a dark green color with reflections shimmering on its surface. Lush, dense vegetation lines the banks of the river, primarily consisting of trees with light-green foliage. To the left and right sides of the frame are dry, brown hills covered in sparse shrubs and cacti. A small town or residential area is visible nestled along the riverbank on the right side of the image.</t>
  </si>
  <si>
    <t>A grassy hillside slopes upwards towards a dark, rocky peak under a bright blue sky. A dirt path winds its way up the slope, and four people are walking along it. The ground is dry and brown with scattered rocks and small shrubs. The lighting suggests a sunny day.</t>
  </si>
  <si>
    <t>Two people are walking along a rocky, dirt path uphill. They are wearing casual clothing and appear to be hiking. In the background is a desert landscape with low-lying hills and a suburban area visible in the distance under a partly cloudy sky. Sparse vegetation, including shrubs and trees, lines the hillside near the hikers.</t>
  </si>
  <si>
    <t>Two people are sitting side-by-side on a rocky outcrop overlooking a sprawling cityscape. A man with short brown hair and wearing a black t-shirt and white shorts is facing away from the camera, looking out at the view. A woman with red hair pulled back in a ponytail and wearing a green shirt is seated next to him. Below them stretches a dense urban area filled with houses and buildings, extending towards a hazy horizon. In the distance, a range of mountains is visible under a bright blue sky.</t>
  </si>
  <si>
    <t>A smiling Black woman with curly hair and wearing a white lab coat and stethoscope is holding a small, brown and white French Bulldog puppy. The dog is nestled in her arms. Behind them is a reception desk with multiple people working at it, including one person looking at a computer screen. Above the desk are several fluorescent lights and a large monitor displaying what appears to be data. To the right of the woman is a wall lined with kennels filled with dogs.</t>
  </si>
  <si>
    <t>A man with a brace on his left leg is standing barefoot on a black treadmill. A woman in scrubs is kneeling beside him, pointing and speaking. Two other men in dark pants and shirts are standing behind her, observing. Another woman stands to the side, wearing a patterned blouse. The background shows a clinical room with blue walls, medical equipment, and a small window.</t>
  </si>
  <si>
    <t>A man with short hair and a beard wearing a red scrubs top and gray long-sleeved shirt is sitting at a computer desk. He’s gesturing with his right hand towards the screen while looking intently at it. The computer monitor displays a dark, possibly black, image or text. A keyboard and mouse are positioned on the desk in front of him. To the left of the man is a gray door with a white frame and a small square window. Above the door is a round clock face. A light-colored wall extends behind the desk, and a cabinet with doors is visible to the right. The floor appears to be covered in dark carpeting.</t>
  </si>
  <si>
    <t>A brightly lit laboratory scene with three students wearing white lab coats and blue gloves working at a long, white table. One student is focused on a small piece of tissue under a microscope, while another is holding a metal tool and looking towards the camera. A third student stands slightly behind them, observing. Behind the students are various pieces of scientific equipment including monitors, beakers, and other lab supplies. The background shows a blurred view of an exterior landscape with trees and buildings.</t>
  </si>
  <si>
    <t>A young man stands on a dirt path in a wooded area. He is wearing a black t-shirt and blue jeans, with sunglasses perched on his head. The path curves slightly into the distance, flanked by dense green trees and bushes. Sunlight filters through the leaves, creating dappled light on the ground and the path itself. The background is dark, suggesting a deep forest.</t>
  </si>
  <si>
    <t>A group of students and instructors are gathered around a white board in a brightly lit room. A man is pointing at the board while several students look on attentively. The room appears to be a computer lab or simulation center, with multiple workstations visible behind the group. There are monitors mounted on walls and overhead, and some dental equipment is partially visible in the background. Several people are wearing dark t-shirts.</t>
  </si>
  <si>
    <t>A woman in a white lab coat and blonde hair is looking down at a mannequin head with a needle inserted into it. A younger woman wearing purple gloves is working on the mannequin. Behind them are several other people, also in white coats, working at various workstations within a brightly lit laboratory setting. The lab has stainless steel tables, medical equipment, computers, and monitors. There are overhead fluorescent lights and a large window visible in the background.</t>
  </si>
  <si>
    <t>A group of six people are standing in a line against a dark background. They are all wearing white lab coats over black attire. Several individuals are holding small bouquets of flowers. A large banner with the university logo, “WESTERN,” is visible on the wall behind them. Some attendees are seated in the background, partially obscured by shadows.</t>
  </si>
  <si>
    <t>The image depicts an aerial view of a university campus on a bright day. Two large, modern buildings with multiple stories and glass facades are prominently featured on the left and right sides of the frame. A wide, green lawn stretches between them, dotted with trees and benches. Several students appear to be walking along pathways that wind through the grass. In the background, there is a distant cityscape visible under a slightly hazy sky. The overall scene suggests a pleasant, active campus environment during springtime.</t>
  </si>
  <si>
    <t>www.mildredelley.edu</t>
  </si>
  <si>
    <t>A large fountain sprays water upwards in the foreground. Behind the fountain is a stately, light-colored building with arched windows and columns. Trees line the street on either side of the building, with lampposts positioned between them. A black bus is visible parked along the curb. Red flowers are blooming at the bottom of the image. The overall scene appears to be an urban setting, possibly a campus or city square.</t>
  </si>
  <si>
    <t>A large bronze statue of a charging bull dominates the foreground, its head and horns prominently featured. The statue is positioned near a street with cobblestone pavement and a metal barrier separating it from the road. In the background, there are several tall buildings with ornate facades, including one with a sign reading “25.” A pedestrian is walking on the sidewalk to the right of the bull, and another person is visible further down the street. The overall scene has a muted color palette with a dark, slightly blurred background.</t>
  </si>
  <si>
    <t>A large, light-colored building with a prominent arched entrance dominates the frame. The building has a classical architectural style with detailed stonework and decorative elements along its facade. A number “25” is displayed above the glass doors of the entrance. Several people are walking in front of the building, some blurred due to motion. There’s a street sign visible on the left side of the frame, and potted plants adorn a lamppost nearby. The overall lighting suggests it's nighttime.</t>
  </si>
  <si>
    <t>00:00:03.77</t>
  </si>
  <si>
    <t>A large, dark gray brick wall dominates the right side of the frame. Attached to the wall is a green sign with the words "MILDRED ELLEEY" in white lettering above “The Power to Change Your Life.” A small graphic of a stylized leaf and arrow is positioned within the text. To the left of the sign is a black light fixture. 
 A set of double, silver-colored doors are centered in the image. The doors have handles on both sides and a printed poster is visible on the door’s interior. The background behind the doors shows a glimpse of a hallway with a dark gray wall and a window. A small sign reading “STOP” is affixed to the upper left corner of the doorway.</t>
  </si>
  <si>
    <t>A young Black woman in a green uniform with “Midwestern” printed on it is leaning over a baby’s changing table. She is wearing hoop earrings and a gold bracelet. Her hand is gently holding the baby's arm while she wipes the diaper area with a white cloth. A white changing pad is beneath the baby, and a blue mobile hangs above it. The background is dark, suggesting a hospital or clinic setting.</t>
  </si>
  <si>
    <t>Two nurses in green scrubs are working together to turn a patient mannequin lying on a white hospital bed. The bed is positioned against a light beige wall with a small “B” sign above it. A medical supply cart containing various instruments and supplies sits on a nearby shelf. An IV stand with tubing is attached to the bed, and a red blanket is draped over the mannequin’s body.</t>
  </si>
  <si>
    <t>A classroom scene with a group of young Black women seated at desks in rows. They are all wearing teal scrubs and appear to be students. Most have their hands raised in the air, looking upwards. Each student has a laptop on their desk. The walls are white, and there is a fluorescent light fixture visible in the background. A small logo is visible on one of the scrubs.</t>
  </si>
  <si>
    <t>A group of young women in white nurse’s caps and shirts are gathered together. One woman is holding a small ceramic lamp and carefully lighting a candle within it with a match. Other students are visible behind her, some smiling and looking towards the central figure, while others appear to be listening attentively. The background is a light-colored wall with a subtle yellow glow.</t>
  </si>
  <si>
    <t>A woman with dark hair pulled back in a ponytail is standing and leaning over a patient lying face down on a white padded table. She’s wearing a black shirt and appears to be performing massage therapy. Behind her, a large anatomical skeleton model displaying the spine and ribs is mounted on a stand against a gray metal locker. A window with city buildings visible outside provides natural light. To the left of the woman is a small stool.</t>
  </si>
  <si>
    <t>A person with arms covered in black sleeves is performing foot massage on a patient lying face down on a white padded table. The patient’s lower legs and feet are visible, partially covered by a white sheet. Behind the therapist, there's a blurred background featuring pale yellow curtains or wall panels. A small tattoo of a flower is visible on the patient’s ankle.</t>
  </si>
  <si>
    <t>A young woman with dark hair pulled back in a ponytail is kneeling and massaging a person lying face down on a white sheet-covered massage table. She is wearing a black shirt with writing on it, and has an arm tattoo visible on her left forearm. A small fan is positioned behind the table. To the left of the woman is a framed picture hanging on the wall, and to the right is a tall floor lamp. The room appears dimly lit with shadows, and there’s a white wall in the background.</t>
  </si>
  <si>
    <t>A woman in a dark blue uniform with a white logo on her shirt is preparing to have blood drawn from her arm. She is leaning forward slightly and holding a tray with supplies including gauze pads, bandages, and syringes. A second woman in a similar blue uniform stands behind her, applying pressure to the woman’s upper arm where the blood draw will occur. Behind them are medical equipment like a pink sharps container, a blue medical device, and a drawer filled with sterile trays. The background is a beige wall with some shelving above.</t>
  </si>
  <si>
    <t>A young Black man with braided hair is shown handing a small orange box to a woman wearing a green lanyard and a headscarf. She’s smiling and looking at him intently. To her right, an older Asian man in a dark suit is watching them both, his hands clasped together on the table. Behind them are several other people partially visible, dressed in scrubs or similar uniforms, seated at desks with chairs facing forward. A clipboard and some medical supplies, including syringes and vials, are spread out on the table between them. The background appears to be a classroom setting with dark walls and lockers.</t>
  </si>
  <si>
    <t>A woman with dark hair wearing glasses and a maroon scrubs top is smiling at the camera. A woman with blonde hair and a tattoo on her arm is adjusting her hair with a pen. To the left, there’s a white wall with blue gloves hanging in a dispenser. A lanyard with a small badge hangs around the woman's neck. The background is dark and out of focus.</t>
  </si>
  <si>
    <t>A dimly lit classroom scene with several students seated around a table engaged in discussion. A man wearing glasses and a suit is standing at the head of the table, gesturing towards a projection screen displaying an image of a person. Several other students are partially visible, including one woman in a blue dress looking upwards and another woman in a dark-colored jacket. Behind them is a wall with posters and a whiteboard. A window is visible in the upper left corner, letting in some light.</t>
  </si>
  <si>
    <t>A man in a dark suit and tie stands at the front of a classroom, gesturing with his hands upwards and outwards. He is facing a group of students seated at desks arranged in rows. The students are diverse in age and ethnicity, wearing casual clothing. Most appear to be focused on their work or listening attentively. The walls are white, and there’s a small air conditioning unit visible on the wall behind him. A few textbooks and papers are scattered across the desks.</t>
  </si>
  <si>
    <t>The image depicts an interior shot of a library or study area within a college building. A young man is seated at a desk with a computer and paperwork in front of him. A woman sits at a round table, using a laptop. Behind them, there’s a tall bookshelf filled with books. To the left, another desk has a person working on a computer. In the background, a staff member stands near a doorway, looking towards the camera. The walls are painted a light blue and there is a small electrical outlet mounted on the wall. The overall lighting appears to be somewhat dim.</t>
  </si>
  <si>
    <t>A fountain sprays water upwards in the foreground. Below the fountain are red flowers and greenery. Behind the fountain is a large building with arched entrances and columns. Trees line the street alongside the building, and lampposts stand on either side. A sidewalk runs along the base of the building, and people can be seen walking on it. The overall scene appears to be an urban setting with a focus on architecture and landscaping.</t>
  </si>
  <si>
    <t>www.milligan.edu</t>
  </si>
  <si>
    <t>00:00:14.95</t>
  </si>
  <si>
    <t>A wide aerial shot showcases a college campus nestled within rolling green hills under a partly cloudy blue sky. Several brick buildings are visible, including a prominent church with a tall steeple and multiple smaller academic structures. Lush trees cover much of the landscape, and a winding road cuts through the center of the campus. In the distance, a range of mountains forms a backdrop to the scene.</t>
  </si>
  <si>
    <t>www.millsaps.edu</t>
  </si>
  <si>
    <t>A large purple sign stands prominently in front of a paved driveway. The sign is divided into two sections: a dark blue upper portion with a crest design and the word “MILLSAPS” in white, and a lighter purple lower section displaying "COLLEGE" in white. Behind the sign are several mature trees with green foliage, creating a backdrop against a bright blue sky. A sidewalk stretches along the edge of the driveway, and shadows from the sign are visible on the pavement.</t>
  </si>
  <si>
    <t>A young woman in a purple shirt and black shorts is mid-punch with a red inflatable punching bag. She’s smiling broadly and appears to be engaged in a boxing activity. To her left, another person wearing a blue shirt is holding a similar red punching bag. Behind them is a brick building with green trees visible in the background. The image has a slight motion blur effect.</t>
  </si>
  <si>
    <t>A group of four people are gathered outdoors near a body of water. A man with a purple shirt and glasses is looking through binoculars at the water. Another man wearing a gray plaid shirt and a light-colored hat is pointing towards the water, while a woman in a green dress and pink socks stands beside him holding a camera. In the background, there’s a swampy area filled with cypress trees reflected in the water. The scene appears to be taken on a bright day with dappled sunlight filtering through the trees.</t>
  </si>
  <si>
    <t>A basketball game is in progress with a large crowd seated behind the bleachers. The players are wearing purple uniforms and numbers on their backs. A player in black is dribbling the ball towards the center of the court, while two other players in purple are positioned near her. In the foreground, a coach is standing with his arms raised. The bleachers are filled with people wearing purple clothing, cheering and waving. Above the court, there's a basketball hoop and lighting fixtures. A banner reading "University" is visible on the wall behind the bleachers.</t>
  </si>
  <si>
    <t>A four-person band performs on an outdoor stage at night. The stage is illuminated with colored spotlights – red and green – casting a dramatic glow. A drummer sits behind a drum set, while a bassist stands near it. A singer plays guitar and sings into a microphone. Another musician stands behind a keyboard. Behind them are two more individuals standing, one wearing a light-colored shirt and the other in a dark jacket. The stage is situated outdoors with brick buildings visible in the background under a canopy of trees. Strings of lights hang above the stage area.</t>
  </si>
  <si>
    <t>A baseball game in progress. A batter in a white uniform with red trim is swinging a bat at the plate. Behind him is a catcher wearing a white uniform and mask. To the right, a pitcher is throwing a ball towards home plate. In the background are several tall light poles, a scoreboard displaying numbers, and a large video screen. The field is covered in green grass, and the sky is partly cloudy with blue patches.</t>
  </si>
  <si>
    <t>A group of students are gathered around a table in a classroom setting. A young woman with dark hair pulled back into a ponytail is intently looking at and pointing at something on a laptop screen. She’s wearing a light green sweater. Several other students, including one wearing a purple shirt, are observing her and the screen. Behind them, there's a chalkboard with writing visible, and more students can be seen in the background, partially obscured by others. A white lab container is also on the table.</t>
  </si>
  <si>
    <t>A group of young women in black athletic jerseys and purple visors are gathered closely together. Some have their hands raised to their faces as if wiping away tears or smearing makeup. One woman is speaking, gesturing with her hand towards another who appears to be listening intently. The background shows a blurred view of buildings and flags, suggesting an outdoor setting.</t>
  </si>
  <si>
    <t>A blurred outdoor scene featuring a group of people gathered around a small, terracotta pot with flames rising from within it. The pot is mounted on a metal stand. Behind the pot and the audience are trees, grass, and a paved path. Several individuals in various states of dress – including suits, dresses, and shorts – are partially visible in the background, some seated on what appears to be outdoor furniture. A few people are looking directly at the pot with flames.</t>
  </si>
  <si>
    <t>A group of students and adults are gathered outdoors on tables set up with tablecloths. The tables are surrounded by folding chairs. Many people are talking and eating. Behind the tables is a brick building, some trees, and lampposts. A few individuals are walking in the background. The sky is bright blue with scattered clouds.</t>
  </si>
  <si>
    <t>A group of young adults are gathered outdoors on a grassy lawn beneath trees. A brick pathway runs through the scene. In the background is a tall university building with a prominent clock tower. Several people are talking and standing, while others are seated or leaning against benches. Backpacks and casual clothing are visible. The lighting suggests it’s daytime.</t>
  </si>
  <si>
    <t>"University environment, Campus aesthetics", Brand mark, Student life</t>
  </si>
  <si>
    <t>A wide aerial shot of a college campus at sunrise. The sun is positioned low in the frame, casting a warm golden glow across the landscape and creating long shadows. Several buildings are visible, including a tall, dark tower-like structure on the left, and several other brick buildings with green roofs. Trees are abundant throughout the scene, mostly covered in yellow leaves suggesting autumn. A distant hill or ridge is visible in the background under a hazy sky.</t>
  </si>
  <si>
    <t>www.mines.edu</t>
  </si>
  <si>
    <t>A large, light-colored building with red tiled roofs and multiple windows dominates the center of the frame. It has a prominent tower topped with a dome. The building is surrounded by blooming pink trees and bushes. In the background are rolling hills covered in green vegetation and distant mountains under a clear blue sky. A flag pole stands near the bottom right corner, and a manicured lawn extends towards the building.</t>
  </si>
  <si>
    <t>An aerial view showcases a large, circular campus green space with multiple pathways and landscaping features. Several buildings are visible in the background, including a brick building with a distinctive blue roof and a taller, modern structure with glass windows. Scattered throughout the green space are several people walking or sitting on benches. There are trees and shrubs lining the paths and surrounding the central area of the lawn. The overall scene suggests a vibrant and active campus environment.</t>
  </si>
  <si>
    <t>Three young adults are sitting on a stone wall overlooking a river. A woman with curly brown hair and wearing a blue sweatshirt is gesturing while speaking. To her right is a man in a dark hoodie, also engaged in conversation. Beside him sits a blonde woman wearing a gray jacket. Behind them, steps lead up to a building, and a person can be seen walking on the stairs. The river flows below the wall, with trees and greenery visible on either side. A vehicle is parked nearby along the bank.</t>
  </si>
  <si>
    <t>A large gray sign reads “COLORADO SCHOOL OF MINES” in blue lettering. Above the text is a circular emblem featuring a pickaxe and shovel crossed with the words "SCHOOL OF MINES" and "1874 COLORADO." To the left of the sign is a small sign that says “WESTERN PARKING.” The base of the sign is surrounded by large, gray rocks and colorful yellow flowers. Behind the sign are trees and shrubs, and a dark background suggests an outdoor setting.</t>
  </si>
  <si>
    <t>A high-angle shot of a university campus nestled against rolling hills and mountains under a partly cloudy blue sky. The main building is a large, red-roofed structure with a prominent tower and arched windows. A stone walkway leads to the entrance. Several smaller buildings are visible on either side, surrounded by lush green trees and landscaping. In the background, distant mountain ranges stretch across the horizon.</t>
  </si>
  <si>
    <t>www.missio.edu</t>
  </si>
  <si>
    <t>A large auditorium stage is filled with people standing and seated. A raised platform at the front features a circular design with a golden sun symbol in its center, surrounded by intricate metalwork. Two large screens are positioned on either side of the stage, displaying the “Missio” logo. Stage lighting casts a warm glow across the scene. Several speakers are visible above the stage. People in the audience appear to be dressed in semi-formal attire. A staircase leads down from the stage towards the audience.</t>
  </si>
  <si>
    <t>A close-up shot focuses on the tassel of a black graduation cap. The tassel is topped with a gold tag displaying "2023" in numerals. A vibrant red cord hangs from the tassel, and a small, circular ornament is attached to the end of the cord. Part of a man’s neck and shoulder are visible beneath the cap, showing dark hair and a black band around his neck. The background is a soft, blurred pinkish-white color.</t>
  </si>
  <si>
    <t>A group of graduates are raising their black graduation caps in celebration. Several caps are visible, with red ribbons tied to some. One graduate is prominently featured, holding their cap high above their head and appearing to be smiling. The background is a muted purple sky. A portion of another graduate’s gown is visible on the left side of the frame.</t>
  </si>
  <si>
    <t>A group of four graduates are gathered together, smiling and taking a selfie with a smartphone. Three of them are wearing black graduation gowns over pink shirts, while one is in a red gown. They all have black graduation caps on their heads. The graduate holding the phone has dark skin and a full gray beard. Another graduate is Asian and appears to be laughing joyfully. A third graduate is smiling broadly with his hand raised. The background is blurred but suggests an indoor setting, possibly a university hall or auditorium.</t>
  </si>
  <si>
    <t>A woman in a black beret and maroon robe with gold trim is fastening a graduation gown around a young man’s neck. Several other graduates wearing black caps and gowns are visible in the background, blurred out. The lighting appears to be warm and slightly dim, casting shadows across the scene. A graduate in red robes is partially visible on the left side of the frame.</t>
  </si>
  <si>
    <t>A group of four people are shown in a graduation ceremony setting. Three individuals are wearing black gowns and mortarboards, with one also sporting a red robe and blue sash. The person on the left is an older man with gray hair and glasses, smiling slightly. A woman stands next to him, also in a gown and mortarboard. Another man wears a gown and mortarboard, looking towards the camera with a smile.  A fourth woman, wearing a black gown and mortarboard, is gazing upwards and smiling broadly. The background appears to be a plain white wall.</t>
  </si>
  <si>
    <t>A woman in a black graduation gown and cap is holding up a smartphone, taking a picture of an older Asian man also wearing a black graduation gown and cap. He is smiling broadly. Behind them are other graduates in gowns, some looking towards the camera, and one person with a professional camera. A potted plant is visible in the background. The lighting appears to be natural, creating a slightly blurred effect on the background.</t>
  </si>
  <si>
    <t>A woman named Marcella Rolle, wearing a black graduation cap and gown with a dark red sash, is speaking into a microphone at a podium. She has her hand raised slightly as if gesturing while addressing an audience. Behind her are several people in academic regalia: a man to the left in a maroon robe with a gold tassel, a man to the right in a black robe with a gold tassel, and a woman behind them wearing a dark red gown and cap. A small logo is visible on the left side of the image. The background appears to be an ornate building interior with dark wood paneling and decorative elements.</t>
  </si>
  <si>
    <t>A close-up shot focuses on a graduation cap adorned with gold tassels and white flowers. The cap has a green base decorated with text reading "God is in her, she can do anything MASTER". Behind the cap, a dark silhouette of a graduate wearing a black robe and gown is visible. In the blurred background, other graduates are seated in rows, likely within a church or auditorium setting, with glimpses of pews and architectural details like columns and arches. The lighting appears to be dim and warm, casting shadows across the scene.</t>
  </si>
  <si>
    <t>A young Black woman in a black graduation gown and a yellow stole is kneeling and embracing an older Black woman who is seated. The graduate’s head is tilted back as she appears to be crying, and her hands are clasped around the older woman's shoulders. The older woman has a warm expression on her face and is holding a gold bracelet. Behind them, several other graduates in black gowns and caps are standing and talking. A camera operator with a large video camera is visible in the background, capturing the scene. Rows of people wearing graduation caps and gowns fill the auditorium seats, illuminated by stage lighting. A television screen displays a close-up image of another graduate. The overall setting appears to be a church or chapel.</t>
  </si>
  <si>
    <t>Three graduates in black graduation gowns with gold accents and mortarboards are smiling broadly at the camera. One graduate is a Black woman wearing glasses and a red sash across her chest. Two other graduates, both white women, stand beside her, also smiling. Behind them, partially visible through an arched window, is a decorative wall with intricate patterns. The lighting appears to be warm and celebratory, casting a glow on the scene.</t>
  </si>
  <si>
    <t>A woman with curly auburn hair and glasses embraces a young graduate wearing a black graduation cap and gown with a red tassel. The graduate is holding their cap close to their chest. The woman has a warm smile on her face and is wearing a white shirt. Behind them, in the background, are rows of wooden chairs filled with people watching, suggesting an auditorium or chapel setting. The lighting is dim, with spotlights illuminating the embrace.</t>
  </si>
  <si>
    <t>A group of graduates in black gowns and red mortarboards are singing together. They are positioned on stage with a dark wooden wall behind them. A large screen displays an image of an open book with text, partially obscured by the lighting. Several graduates have smiles on their faces and some are gesturing. The lighting is focused on the group, creating a warm glow.</t>
  </si>
  <si>
    <t>A person’s back and shoulder are visible, wearing a dark jacket. They are holding up an iPhone displaying a video recording of a group of graduates in black gowns and caps. The graduates are gathered in a large hall with many other people blurred in the background, all facing forward. The lighting is dim, casting shadows across the scene.</t>
  </si>
  <si>
    <t>A group of four people are gathered together at an outdoor graduation ceremony. Three individuals are wearing black graduation gowns and red mortarboard hats with tassels. One person is wearing a black gown with a leopard print lining on their hat. They are embracing, with one man laughing while being held by another. A woman in a black gown stands to the left of the group, smiling slightly. Behind them is a stage decorated with white draping and geometric patterns. The lighting is warm and reddish-orange, casting shadows across the scene.</t>
  </si>
  <si>
    <t>www.missouristate.edu</t>
  </si>
  <si>
    <t>A large, light-colored brick building dominates the frame, featuring multiple stories and symmetrical windows. A banner hangs across the facade displaying images and text. In front of the building is a manicured lawn with several blossoming trees flanking a stone monument inscribed with “June 2, 1892.” Several people are walking on the grass in the foreground. The sky is blue with some clouds.</t>
  </si>
  <si>
    <t>A close-up shot focuses on several white daffodils with bright yellow centers. The flowers are in various stages of bloom and growth. Green stalks and leaves surround them. In the blurred background, a building is visible with multiple windows, suggesting an institutional setting. A person wearing a pink shirt and dark pants is walking away from the camera towards the building. To the left of the daffodils is a portion of what appears to be a gray concrete structure or wall. The overall image has a soft, slightly hazy quality.</t>
  </si>
  <si>
    <t>A group of students are walking along a path in a green grassy area. Several trees with white blossoms fill the frame above and behind them. A light-colored building is visible on the left side of the image, partially obscured by the trees. There's a street lamp to the left of the path and some bushes lining the edge of the grass. The students are wearing backpacks and casual clothing.</t>
  </si>
  <si>
    <t>A close-up shot of numerous purple flowers clustered together in dense grape-like bunches. The flowers are a vibrant shade of blue and appear to be hyacinths. A single bee is visible flying among the blossoms. The background is dark, suggesting an outdoor setting with shallow depth of field, blurring out any details beyond the immediate flower display.</t>
  </si>
  <si>
    <t>A white Starship delivery robot is moving along a paved walkway lined with trees and flowerbeds. The flowerbeds are filled with bright yellow daffodils. In the background, there’s a grassy area, a street with cars, a person walking, and some buildings. A black fence runs along the left side of the frame.</t>
  </si>
  <si>
    <t>The image shows a close-up view of branches laden with white blossoms against a bright blue sky. The branches are covered in numerous small, delicate white flowers and green leaves. A few dark specks, possibly birds, are visible flying through the frame. The overall impression is one of springtime beauty and natural growth.</t>
  </si>
  <si>
    <t>Two young women are relaxing in hammocks suspended between tall, blue pillars. The hammocks are brightly colored – one is pink and the other is a darker shade of blue. Each pillar has decorative metal artwork attached to it, featuring stylized images of birds and geometric patterns. In the background, there’s a glimpse of a building with large windows and some people walking in the distance. The sky appears overcast.</t>
  </si>
  <si>
    <t>A large gray building with “GREAT SOUTHERN BANK ARENA” written in blue letters is centered in the frame. The building has a flat roof and appears to be an indoor sports arena. In the foreground, there are branches covered in bright pink blossoms. The sky above is a muted blue-gray.</t>
  </si>
  <si>
    <t>A blurred background showcases branches laden with pale pink cherry blossoms against a bright, sunlit sky. The sunlight is intensely bright and appears to be shining directly through the branches, creating a halo effect. The overall image has a soft, dreamy quality due to the blur and muted colors.</t>
  </si>
  <si>
    <t>A young woman with curly brown hair and a white Nike hat is smiling broadly at another person whose face is partially obscured by a dark object (possibly a tent or banner). Behind them are buildings with a blue accent, and a black backdrop extends across the bottom of the frame. A gray support pole for the backdrop is visible on the left side of the image.</t>
  </si>
  <si>
    <t>A wide shot depicts a dense field of bright yellow daffodils in full bloom. Above the flowers, partially obscured by them, is a building with the words “HUTCHENS HOUSE” displayed on a sign. The background is dark and out of focus, suggesting a shallow depth of field.</t>
  </si>
  <si>
    <t>A cluster of three tulips in varying shades of pink and white are sharply focused in the foreground. The tulips have long, green stems and leaves. Behind them is a blurred background of lush green grass and a hint of indistinct buildings or structures. A dark brown wooden structure, possibly a raised bed or planter, sits beneath the flowers. The lighting appears to be natural sunlight, casting shadows and creating a soft, slightly dreamy effect.</t>
  </si>
  <si>
    <t>A large bronze statue of a man in a suit stands prominently in front of a modern building with glass windows. A grassy lawn is covered in yellow and pink tulips. Several students are walking around the base of the statue and on the lawn. There are banners hanging from poles along the edge of the lawn, displaying university logos. The sky is overcast and gray.</t>
  </si>
  <si>
    <t>www.mnstate.edu</t>
  </si>
  <si>
    <t>A person’s back is facing the viewer, wearing a red hooded sweatshirt with “BRADFORD” printed on the shoulder in white lettering. They are carrying a black backpack. The background consists of a field of dry grass and some trees silhouetted against a bright, hazy sunset or sunrise. There's a strong light source coming from behind the person, creating a lens flare effect and casting shadows across the scene.</t>
  </si>
  <si>
    <t>Two hands are shown manipulating a black audio interface device with a large display screen. The screen displays “16%” and other text in a dark font on a light gray background. A red "Pioneer DJ" logo is visible on the side of the device. The hands are holding the device firmly, with fingers adjusting controls. Behind the device, there’s a blurred view of a turntable and a dark, possibly wooden surface.</t>
  </si>
  <si>
    <t>A black and white 3D printed design of a stylized snake is laid out on a dark gray build plate. A Prusa MK4 printer with a red and orange frame is positioned above the print, actively extruding filament onto the build plate. The printer’s nozzle is visible, and a small, red support structure extends from the side of the machine. Behind the printer, there's a blurred glimpse of a workbench with tools and other equipment, all illuminated by warm light casting shadows across the scene.</t>
  </si>
  <si>
    <t>A football field with a blurred crowd in the background. A player in a white and red uniform is kneeling down, looking at the ground near a football. Another player wearing a number 8 on his back stands behind him. Two referees are visible to the left. The field has red lines marking yardage.</t>
  </si>
  <si>
    <t>A group of young women are seated and standing behind a red metal barrier, all wearing red sweatshirts with “JSUN” printed on them. They are looking upwards towards something off-screen, raising their hands in celebration or excitement. Some are clapping, while others have their palms open. The sky is blue with scattered white clouds. A portion of a building is visible in the background, painted a light gray color.</t>
  </si>
  <si>
    <t>A group of female cheerleaders in white and red uniforms are performing on a grassy field. They are mid-motion, with one cheerleader jumping and another holding her arms up. Behind them is a football team wearing black and white jerseys, lined up on the grass. A basketball hoop with a net is visible in the background. The sky is dark, suggesting it’s evening or dusk.</t>
  </si>
  <si>
    <t>A blurred close-up shot focuses on a person’s hand holding a paintbrush and applying paint to an abstract painting. The hand is light-skinned with visible fingernails. The brush has a red handle. The painting itself is dark, primarily shades of black and red, with some hints of white or gray. Behind the subject, there's a suggestion of a studio setting – glimpses of other artwork, a shelf with objects, and a partially visible blue object (possibly a piece of equipment). The background is softly lit, creating a warm glow around the painting and the hand.</t>
  </si>
  <si>
    <t>Two young women are sitting side-by-side outdoors at dusk. They both wear glasses and gray sweatshirts with a red logo on the sleeves. One is pointing upwards towards the sky while smiling broadly, and the other is laughing. Behind them is a building with windows and what appears to be a rooftop terrace. The background includes trees and a darkening sky with hints of orange and purple light.</t>
  </si>
  <si>
    <t>A large crowd of people are gathered outdoors at night, illuminated by bursts of fireworks in the background. Several individuals are holding up smartphones, taking pictures and videos of the display. A man with a baseball cap is prominently featured, raising his phone to capture the scene. The lighting is predominantly reddish-orange, casting shadows across the faces of those present. Some people’s heads and shoulders are visible, partially obscured by others in the crowd. Trees and foliage are dimly seen at the edges of the frame.</t>
  </si>
  <si>
    <t>www.mnsu.edu</t>
  </si>
  <si>
    <t>An aerial shot of a college campus under an overcast sky. Several buildings are visible, including brick and stone structures with varying heights and architectural styles. A large gymnasium with purple accents is prominent on the left side.  A football stadium with bleachers extends into the foreground on the left. Roads and parking lots crisscross the campus. Trees and green spaces fill the background, creating a hilly landscape.</t>
  </si>
  <si>
    <t>The photograph depicts a large, two-story building with a brown brick facade and a flat roof. A glass entryway extends from the center of the building, displaying several flags. The building is surrounded by trees and landscaping, including flowering shrubs in shades of purple. A road runs along the bottom of the image, with a few parked cars visible. Above the building, there's a blue sky with scattered white clouds.</t>
  </si>
  <si>
    <t>A high-angle shot captures an unusual clock tower building with a stepped, angled facade constructed from red brick. The clock face is visible on a small, circular window at the top of the tower. Behind the tower are several mature trees and a grassy lawn. To the right of the tower is a modern, light-colored building with large windows. A pathway leads towards it. The sky above is overcast with gray clouds.</t>
  </si>
  <si>
    <t>The photograph depicts an outdoor campus scene featuring several buildings under a cloudy sky. A large, modern building with extensive glass windows and a curved facade dominates the right side of the image. Adjacent to it is a smaller, brick-colored building on the left. A paved walkway leads towards the larger building, lined with small trees and lampposts. The ground is covered in green grass. In the distance, another building is visible, partially obscured by the main structure.</t>
  </si>
  <si>
    <t>A brick archway with “MINNESOTA STATE UNIVERSITY-MAINTENANCE” inscribed on it stands in front of a large, dark gray building. The building has a flat roof and several windows. Lush green trees flank both sides of the archway, and there is a landscaped area with grass, mulch, and small stone edging beneath the arch. A sidewalk runs along the base of the archway. The sky is blue with some clouds.</t>
  </si>
  <si>
    <t>The photograph depicts an outdoor campus scene under partly cloudy skies. A wide, grassy lawn stretches across the foreground and middle ground, intersected by two curving walkways leading towards a large, modern building with extensive glass windows. The building has a stylized “Z” emblem on its facade. To the right of the central building is a brick building with multiple stories. Several trees are scattered throughout the scene, adding greenery to the landscape. A small seating area with benches and lampposts is visible near the base of the brick building. In the distance, other buildings and roads can be seen along the horizon.</t>
  </si>
  <si>
    <t>A large, dark bronze fountain dominates the foreground, spraying water in multiple directions into a circular pool. The pool is light blue and reflects the sky. Behind the fountain is a brick building with several stories, featuring a repeating pattern of windows. Trees are visible on either side of the building, and a cloudy sky fills the upper portion of the image. A paved walkway extends across the bottom of the frame.</t>
  </si>
  <si>
    <t>An aerial shot shows a large, white dome-shaped building with purple accents and lettering that reads “VALPO” in gold. The building’s logo features a stylized purple and gold Viking helmet. Below the dome is a road with a few cars, and surrounding the building are residential buildings and trees. In the background, there's a strip of commercial buildings and a cloudy sky.</t>
  </si>
  <si>
    <t>A wide-angle shot depicts an arched brick entranceway leading into a campus area. The entrance is flanked by two tall brick towers, one painted a light beige color. A paved pathway curves to the left, bordered by lush green grass and several small trees with dark foliage. To the right of the entrance is another tree. A street lamp stands on the left side of the frame, positioned near the edge of the walkway. The background shows more buildings and greenery, suggesting a larger campus setting under an overcast sky.</t>
  </si>
  <si>
    <t>A wide shot of a college campus pathway under a partly cloudy blue sky. A circular flower bed with purple flowers is in the foreground. To the left and right are mature trees with green leaves. In the distance, several buildings are visible, including a modern building with glass windows and another brick building. The pathway is paved with light-colored concrete and bordered by neatly trimmed grass. Several people are walking along the path.</t>
  </si>
  <si>
    <t>A large building with a dark gray roof and brick facade dominates the frame. A prominent purple and yellow graphic featuring a stylized flame is centered on the building’s exterior wall. The graphic is flanked by white panels.  The building has several rows of rectangular windows. To the right, another section of the building extends outward, featuring a light-colored façade and a set of double doors. Below the building is a neatly manicured green lawn with a strip of brown mulch in front. A few trees are visible on the right side of the frame.</t>
  </si>
  <si>
    <t>The image depicts an aerial view of a college campus. A tall, dark brick tower with a clock face is centrally located on a grassy lawn. Several buildings are visible in the background, including a light-colored, multi-story building and smaller structures. Lush green trees fill much of the frame, suggesting it’s springtime. The sky above is overcast with gray clouds. A pathway winds through the grass towards the buildings.</t>
  </si>
  <si>
    <t>www.mohave.edu</t>
  </si>
  <si>
    <t>A wide shot captures a paved walkway winding through a lush green landscape under a bright blue sky. The walkway is flanked by trees with dense foliage on either side, including some with reddish-brown bark.  Ground cover consists of dry grasses and shrubs in front of the path. A few small bushes are visible to the left of the frame. The overall scene suggests a well-maintained campus garden or park area.</t>
  </si>
  <si>
    <t>The image depicts an aerial view of a university campus. Several buildings are visible, including one with “LIBRARY” and “SURGICAL TECHNOLOGY” signage. The buildings are primarily beige and tan in color, with some red accents on the roofs and walkways. A bridge or overpass structure made of metal spans between two buildings. There is a large, dark-colored roof extending from the building on the left side of the frame. The sky is blue with scattered white clouds.</t>
  </si>
  <si>
    <t>A wide shot reveals a long, asphalt road stretching into the distance under a bright blue sky dotted with puffy white clouds. On either side of the road are strips of reddish-brown dirt and gravel lined with tall palm trees. Several cars are visible traveling down the road, including a white sedan and a black pickup truck. In the background, a range of brown mountains rises up, partially obscured by haze. A building is visible on the left side of the road, surrounded by other buildings and parked vehicles.</t>
  </si>
  <si>
    <t>A person wearing a dark welding helmet and yellow work gloves is operating a cutting torch. The torch is actively cutting through a sheet of metal, creating a bright orange flame. The person’s upper body, including a plaid shirt with red and blue squares, is partially visible from the chest up. Behind the person is a workbench with various tools and equipment, including what appears to be another cutting machine and some small instruments. The background is dark, highlighting the action of the cutting process.</t>
  </si>
  <si>
    <t>A person wearing white gloves and sleeves is shown cutting a yellow tomato in half with a knife on a white cutting board. The tomato slices are visible next to a green tomato. A portion of the person’s arm, covered by the sleeve, with tattoos is also visible. The background is dark and out of focus.</t>
  </si>
  <si>
    <t>Three students are seated at a lab table, studying an open textbook titled "Anatomy" and "Physiology." One student wears glasses and has her hair pulled back. Another is wearing glasses and a purple shirt. The third student has reddish-brown hair and safety goggles on, with a tattoo visible on their arm. A beaker and other laboratory equipment are visible in the background, including tubing and bottles. An exit sign is partially visible in the upper left corner of the image.</t>
  </si>
  <si>
    <t>A group of seven people are gathered around the hood of a vintage car covered in clear plastic sheeting. One man is pointing at the hood while another leans over it examining something underneath. A woman stands beside him, gesturing with her hands. Several other individuals are positioned behind them, observing the scene. The setting appears to be an automotive workshop or garage, with gray concrete floors, metal shelving units, and a table in the background. A red electrical cable is visible on the wall. One man is wearing a blue Los Angeles Dodgers baseball cap.</t>
  </si>
  <si>
    <t>A young woman in a dark scrub top with “MCCC” printed on her sleeve is taking a patient’s blood pressure using a sphygmomanometer and stethoscope. The patient, an older woman with red hair pulled back into a bun, is seated and looking towards the student. A white table sits between them. Behind them is a plain white wall with a window showing a bright light source. To the right of the scene is a curtain and a small sign.</t>
  </si>
  <si>
    <t>A graduate in a red gown and gold cap walks away from the camera down a walkway. Behind him are rows of other graduates also wearing red gowns and caps, seated in chairs. A large crowd is visible in the background behind a fence, with people taking photos. There’s a woman in a dark blazer standing near the walkway, and several individuals sitting on benches to the side. The setting appears to be an outdoor stadium or athletic field.</t>
  </si>
  <si>
    <t>A black-clad graduate in a cap and gown stands with her back to the camera, facing a man in a red robe and blue doctoral hood. The man is speaking into a microphone, while another person in a similar robe but with a lighter colored hood stands behind him. A banner reading “ASSOCIATE DEGREE RECIPIENTS” is visible on the left side of the frame. In the background, there’s a large building with windows and what appears to be an outdoor area with greenery. Several poles and flags are also present in the distance.</t>
  </si>
  <si>
    <t>A young man in a red graduation gown and cap smiles while holding a diploma. The diploma is black with gold lettering that reads “Mohave Community College.” He wears a lei around his neck adorned with flowers. Behind him, there’s a large balloon arch filled with red, yellow, black, and gold balloons. A teddy bear mascot is visible in the background to the right of the man.</t>
  </si>
  <si>
    <t>www.monmouth.edu</t>
  </si>
  <si>
    <t>A large, stately building with multiple stories and beige stone facade dominates the frame. The building has several windows arranged in a symmetrical pattern across its front. A flag pole stands prominently on the right side of the image, flying an American flag. Below the building is a manicured lawn leading to a grand staircase. Several people are visible on the steps. Trees line the horizon behind the building, and a clear blue sky fills the upper portion of the image.</t>
  </si>
  <si>
    <t>A young man wearing a blue American Eagle shirt and white shorts walks along a stone bridge. The bridge has an arched structure with decorative stonework on either side. A woman is walking in the background, slightly blurred. There are two dark figures standing near the entrance to the bridge. The scene appears to be outdoors on a sunny day, with trees and foliage visible in the distance. A lamppost stands on the side of the bridge.</t>
  </si>
  <si>
    <t>A close-up shot focuses on a woman wearing glasses and working with clay. She is sculpting a partially formed human figure, which appears to be a torso and arms. Her hand is delicately shaping the clay with a tool, likely a wire or spatula. Behind her, blurred figures of other students are visible in an art studio setting, surrounded by artwork displayed on the walls. The background includes colorful posters and what looks like a table covered with sculpting tools.</t>
  </si>
  <si>
    <t>A young Black woman with braided hair and wearing white earbuds is looking at a tablet screen. She has a slight smile on her face. The tablet is positioned in front of a black mesh fence. Behind her, there’s a blurred view of a building with a light-colored roof and trees visible in the background under a blue sky. A sign is partially visible to the right of the woman, but its text is unclear.</t>
  </si>
  <si>
    <t>A black graduation cap with a blue border and a large rhinestone design featuring the letter “M” is prominently displayed. The “M” is surrounded by smaller rhinestones in a swirling pattern. The cap sits atop a person’s head with long, reddish-brown hair visible at the bottom of the frame. A blurred green grassy area extends into the background.</t>
  </si>
  <si>
    <t>A group of students and adults are walking across a paved walkway in front of a large stone building with columns. A sign that reads “Welcome McMurray University” is visible on the building’s facade. Several people are wearing casual clothing, including jeans, t-shirts, and jackets. One woman holds a coffee cup. Some individuals have backpacks or bags slung over their shoulders. The sky appears bright and sunny. Green foliage surrounds the building.</t>
  </si>
  <si>
    <t>A group of young adults are seated on stone steps outdoors. Several students are engaged in studying, with open books and laptops visible. They wear a variety of casual clothing including jeans, t-shirts, sandals, and socks. Backpacks and bags rest beside them. Behind the students is a classical architectural structure featuring tall green columns supporting a roofline. The lighting suggests it’s daytime, with bright sunlight casting shadows on the steps and surrounding area.</t>
  </si>
  <si>
    <t>A dark blue tugboat with the letters “M” prominently displayed is moving through choppy gray water under a partly cloudy sky. The boat has a small cabin and a mast with various antennas. Several people are visible on deck. In the distance, there’s a hazy shoreline and more clouds.</t>
  </si>
  <si>
    <t>Other, "University environment, Campus aesthetics"</t>
  </si>
  <si>
    <t>A group of five young women in white athletic uniforms are celebrating on a grassy field. They are wearing shorts and sports bras with “Monmouth” and numbers (14, 35, 27) printed on them. One woman is holding a trophy aloft while the others cheer and raise their arms in excitement. Behind them is a backdrop of tall grass and a cloudy sky.</t>
  </si>
  <si>
    <t>A young woman with dark hair pulled back in a bun is focused intently on a small red clay object she’s working on with a sculpting tool. She's wearing a gray and white striped sweater and black sleeves. Her hand is positioned delicately over the clay, using the tool to shape it. Behind her, blurred figures of other students are visible at a table with various art supplies, including jars of paint and tools. A wooden desk surface is in front of her, and a window with daylight can be seen in the background.</t>
  </si>
  <si>
    <t>A young basketball player in a white and gray uniform with the word “WUNT” is mid-motion, holding a basketball above his head. He’s leaning forward slightly, looking up towards the basket. His arm is extended upwards, and he has a focused expression on his face. Behind him is a blurred crowd of spectators seated in bleachers. The background is dark with hints of stage lighting.</t>
  </si>
  <si>
    <t>A silhouetted figure of a person wearing a dark shirt and shorts is walking along a sandy beach towards the ocean. They are carrying a surfboard under their arm. The water is light blue with small waves rolling in, and a hazy sky fills the upper portion of the image. The overall lighting suggests it’s either early morning or late afternoon.</t>
  </si>
  <si>
    <t>A young woman with blonde hair and fair skin is shown in profile, leaning her head back against a glass wall. She’s wearing a light pink sweater. Her eyes are closed, and she appears to be looking at her reflection. A blue bottle with a white cap is held in her right hand, positioned near the top of the frame. The background behind her is a pale yellow wall.</t>
  </si>
  <si>
    <t>A young man with dark hair and facial hair is looking directly at the camera. He's wearing a navy blue Monmouth University t-shirt with an Under Armour logo on it. His hands are visible, resting on a keyboard in front of him. The background appears to be a warmly lit room with wooden furniture and a partially visible bookshelf.</t>
  </si>
  <si>
    <t>A young woman with long, wavy brown hair and fair skin is speaking into a microphone at a podium. She’s wearing a light purple sweater and dark pants. Her hands are clasped in front of her chest. A pink scrunchie is visible in her hair. Behind her is a dark wooden panel decorated with a geometric pattern of interlocking diamonds. The podium itself appears to be made of wood, with some cables running along the side.</t>
  </si>
  <si>
    <t>A young woman with long dark hair is singing into a microphone on stage. She’s wearing a white top and light blue jeans. A man in a patterned shirt is playing an electric guitar near her, and another man is visible further to the right, seemingly playing drums or percussion. The background is dark, with hints of stage lighting and what appears to be a large circular structure above the singer.</t>
  </si>
  <si>
    <t>A white humanoid robot stands in a classroom setting. It has large, expressive eyes and appears to be gesturing with its hands. The robot is positioned in front of rows of student desks and rolling chairs. A computer monitor is visible on one desk. The background includes fluorescent lighting and a white wall with some markings. There's a small piece of blue paper on the floor near the robot’s feet.</t>
  </si>
  <si>
    <t>A woman with dark brown hair styled in braids and wearing glasses is speaking into a microphone. She’s wearing a green cardigan with white daisy patterns on it, a white shirt underneath, and a delicate silver necklace. Her mouth is open as she speaks, and her eyes are closed. Behind her, out of focus, is a blurred image of a blue sky and what appears to be a building or structure with text partially visible that reads “Entering student orientation.” A man in a dark suit stands slightly to the left of the woman.</t>
  </si>
  <si>
    <t>Two people are working together on a wooden structure that resembles a miniature replica of an archaeological dig site. One person, wearing a black baseball cap and a yellow shirt with a graphic, is looking down at the structure and appears to be adjusting something. The other person, wearing a hat and gloves, is carefully placing dirt into a small pit within the model. A chain hangs from above, supporting the structure. Behind them is a brick wall and some buckets of sand or dirt.</t>
  </si>
  <si>
    <t>A man with dark hair and glasses wearing a black shirt with “UND” printed on it is standing outdoors. He’s looking towards the right side of the frame. Behind him is a young man with long, blonde hair wearing a white t-shirt with a blue whale graphic on the back. The two men are standing near a small, dark metal table and a paved walkway. Lush green trees and grass fill the background.</t>
  </si>
  <si>
    <t>A group of young adults, likely college students, are walking along a paved path in an outdoor setting. A man wearing a green shirt and black shorts is in the foreground, looking towards the camera. To his right is a woman with long brown hair wearing a blue denim dress and carrying a backpack. Behind them is another woman wearing a light blue top and jeans, also carrying a backpack. Trees with lush green foliage fill the background, suggesting a campus or park environment. Other people are visible in the distance walking along the path.</t>
  </si>
  <si>
    <t>A black and white arched entrance sign reads “MONMOUTH UNIVERSITY” in dark lettering across the top. Below the sign are blooming flowers, primarily white with pink accents, filling the foreground. Behind the archway is a lush green lawn lined with mature trees, and a paved road stretches into the distance. The sky is bright blue with scattered clouds.</t>
  </si>
  <si>
    <t>A young person with short, choppy brown hair and wearing a patterned shirt is sitting cross-legged on a blanket in a grassy area outdoors. They are looking down at a white laptop resting on their lap. Behind them is blurred greenery, including trees and bushes, suggesting an outdoor campus setting under bright sunlight.</t>
  </si>
  <si>
    <t>A young Black man with dark hair styled in cornrows and wearing sunglasses is performing on stage. He’s holding a microphone and singing into it. He's wearing a white denim jacket with various patches, including one depicting a cityscape, a black necklace, and a bandana around his forehead. A drum set is visible to the left of him, and a speaker is behind him. In the background, there are streetlights and buildings.</t>
  </si>
  <si>
    <t>A young woman with dark hair and wearing a black t-shirt is sitting at a desk in front of a bookshelf filled with books. She’s smiling broadly while looking down at a laptop that has several stickers on its lid, including one reading “Girl Power” and another featuring a lemon design. A small, black device sits on the desk between the laptop and a white piece of paper. The background is dominated by the tall wooden bookshelf.</t>
  </si>
  <si>
    <t>A young Black man wearing blue surgical gloves and blue-tinted safety glasses is focused intently on a test tube he holds in his right hand. He’s wearing a white lab coat over a dark blue shirt. His head is slightly tilted down, and he appears to be peering into the test tube. Behind him, blurred greenery suggests an outdoor setting with trees and foliage.</t>
  </si>
  <si>
    <t>A woman with dark hair and glasses is standing in front of a whiteboard. She’s wearing a white sweatshirt over a black shirt with text on it. She has one arm raised, holding a black marker and writing on the board. The background shows a large window and part of a wall.</t>
  </si>
  <si>
    <t>An aerial shot shows a sprawling campus with buildings and trees stretching towards a body of water in the distance. A large, light-colored athletic facility with a football field is prominently featured in the foreground, marked with “Monmouth” lettering on the field. Several smaller buildings are scattered across the landscape behind the athletic facility. The sky is a pale blue with hints of sunrise or sunset lighting. There are trees and some houses visible amongst the campus buildings.</t>
  </si>
  <si>
    <t>www.monroecollege.edu</t>
  </si>
  <si>
    <t>A young Black woman with dark hair and wearing a maroon graduation gown and red sash is prominently featured in the center of the frame. She has her arms raised in celebration, mouth open in an excited expression. Behind her are several other graduates also wearing black gowns, some holding their diplomas or hats. A group of people stands to the left, many looking at their phones. In the background, there’s a blurred crowd and what appears to be a sign with lettering on it. The lighting is bright, suggesting an outdoor setting, possibly a campus entrance.</t>
  </si>
  <si>
    <t>A young man in a black graduation gown and cap with a blue and white sash is smiling broadly while holding a diploma and a medal. He’s flanked by two men: one wearing a dark suit and tie, and another in a lighter suit. A woman in a light blue dress is taking a photo of the graduate with a silver camera. Another man stands behind her, also in a suit, looking on with a smile. The background is blurred but appears to be an indoor space with a patterned ceiling and some architectural details.</t>
  </si>
  <si>
    <t>A group of graduates in black gowns and mortarboards are walking across a street in New York City. They are smiling and appear to be dancing slightly. A man is riding a bicycle nearby. The backdrop includes Radio City Music Hall, with its distinctive signage, and other tall buildings typical of the city skyline. Several pedestrians are visible in the background, and a black SUV is parked on the side of the road. Flags are hanging from a building on the left side of the frame.</t>
  </si>
  <si>
    <t>A young woman in a black graduation gown and mortarboard is prominently featured, holding aloft a large red flag with white lettering. She has long brown hair and is smiling. Behind her, a crowd of graduates wearing caps and gowns are visible, many holding their own flags or phones to record the event. Several other graduates are partially obscured in the background, some looking directly at the camera. The scene appears to be taking place indoors, with dark walls and illuminated exit signs visible above. There are multiple flags of different colors (yellow, blue, black) displayed in the background as well.</t>
  </si>
  <si>
    <t>A flag is prominently displayed in the center of the frame, slightly angled upwards and to the right. The flag has a vertical tricolor design: red on the left, white in the middle with a blue star in the upper-left corner, and red on the right. A dark shadow obscures part of the lower portion of the flag. Behind the flag is a blurred background consisting of what appears to be a hallway or corridor with fluorescent lighting visible along the top edge. To the right of the flag, a small red sign is partially visible.</t>
  </si>
  <si>
    <t>A young Black woman in a black graduation gown and hood is holding a large flag that appears to be a combination of the Texas state flag and the United States flag. She is walking forward with confidence, surrounded by other graduates wearing similar gowns and caps. Behind her, there are many more graduates seated in rows, partially visible in the darkness. The background shows dark walls with fluorescent lights and exit signs.</t>
  </si>
  <si>
    <t>A person is holding a flag that appears to be the national flag of St. Vincent and the Grenadines. The flag consists of blue and yellow diagonal stripes with a black arrow pointing from the bottom left corner to the top right corner. The background is dark, showing parts of a building interior with lighting fixtures and what looks like a window frame.</t>
  </si>
  <si>
    <t>A man in a dark robe and gown holds up a blue diploma with a gold seal. A young woman in a similar gown is smiling and holding the diploma above her head. Behind them is a large, circular banner that reads “COLONIA” in white letters against a dark background. The banner has a decorative emblem at its center. The lighting is dim, casting shadows across the scene.</t>
  </si>
  <si>
    <t>A young man in a black graduation gown and cap is holding up a diploma with both hands, smiling broadly. The words “NROE COLLEGE” are prominently displayed in large, blue letters behind him on a dark backdrop. A microphone stands to his left.</t>
  </si>
  <si>
    <t>A young woman in a black dress and a graduation cap is holding her hands up in celebration. She’s smiling broadly at the camera. Behind her, there's a large screen displaying a university logo and a blurred view of a crowd watching a ceremony. The lighting is dramatic with bright spotlights and a warm orange hue dominating the scene. There are other people partially visible in the background, some holding phones to record.</t>
  </si>
  <si>
    <t>A woman in a black graduation gown and mortarboard is raising her right arm high with a gold diploma held aloft. She’s smiling broadly and appears to be celebrating. Behind her is a large banner that reads “HONROE” in white letters against a dark blue background, with additional text partially visible on the right side of the banner. A microphone stands to her left.</t>
  </si>
  <si>
    <t>A large group of graduates in black gowns and mortarboards are celebrating at an outdoor event. Many are raising their hands and holding up phones to take pictures or videos. Some are smiling broadly while others appear excited. The background is dark, with a hint of purple lighting. A few individuals have small American flags attached to their gowns.</t>
  </si>
  <si>
    <t>A woman with red hair and wearing a black graduation cap and a yellow sash with “HC” on it is laughing joyfully, her mouth wide open. She’s surrounded by other graduates in dark gowns and hats, many raising their arms in celebration. The background is dark with streaks of red light illuminating the scene.</t>
  </si>
  <si>
    <t>A young Black woman in a black graduation gown and mortarboard is smiling brightly and making a peace sign with her hands. She is positioned slightly off-center in the frame. Behind her are two other graduates, also wearing black gowns and mortarboards, but their faces are partially obscured by movement and shadows. The gowns have red, white, and blue stripes on the sleeves. The background is dark with red lighting, suggesting a stage or auditorium setting. There appears to be a blurred crowd in the distance.</t>
  </si>
  <si>
    <t>00:00:04.53</t>
  </si>
  <si>
    <t>Three young Black men are dancing in graduation gowns and sashes on a stage with blue and yellow lights. They are performing a choreographed dance, with one man raising his arm high above his head. The background is dark with numerous small, illuminated dots suggesting spotlights or stage lighting. A partially visible gold drape hangs to the left of the stage.</t>
  </si>
  <si>
    <t>www.montclair.edu</t>
  </si>
  <si>
    <t>An aerial view showcases a sprawling campus with several large, multi-story buildings featuring red roofs and white trim. A football field is visible in the foreground, bordered by green lawns and trees. A tall transmission tower rises on the left side of the frame. The campus is surrounded by residential areas with houses and trees. In the distance, rolling hills and a cloudy sky are apparent.</t>
  </si>
  <si>
    <t>A large bronze statue of an eagle with its wings spread wide dominates the foreground. The statue is mounted on a gray stone pedestal and sits in front of a circular green lawn. Behind the statue are two buildings: one modern, white building with a red roof and multiple windows, and another older, brick building with arched openings and a red tiled roof. Red flowers are planted in flowerbeds along the walkway between the buildings. A clear blue sky fills the upper portion of the image.</t>
  </si>
  <si>
    <t>A woman with dark hair and wearing a black shirt and jeans is pushing a light green plastic cart filled with several folded blankets. Behind her are other people standing around, including a man in a blue polo shirt and another person partially obscured by a tree. In the background, there's a grassy area with trees and bushes, some flowerbeds with red flowers, and what appears to be a building or structure in the distance.</t>
  </si>
  <si>
    <t>Two young adults are seated at a dark wooden table with two chairs. One is wearing a green cap and has a laptop open in front of them. The other is wearing glasses and a black shirt, also with a laptop open. A window is visible on the right side of the frame, letting in natural light that illuminates part of a building exterior. The walls are painted a muted gray color.</t>
  </si>
  <si>
    <t>A large Ferris wheel dominates the frame, with several brightly colored gondolas rotating. Below it is a spinning ride with two people seated on it. A crowd of students wearing red t-shirts fills the foreground, stretching across the bottom of the image. In the background are buildings and a blue sky with scattered clouds. Utility poles and wires run through the scene.</t>
  </si>
  <si>
    <t>A man in a black shirt and dark pants is center frame, vigorously playing a large, tan drum while moving his arms. He’s wearing a baseball cap. Behind him are several other musicians: a woman with brown hair and a brown robe-like garment plays a smaller drum, another man in a patterned shirt and a red drum plays alongside her, and others seated on benches play flutes and other instruments. A small child is partially visible near the back, wearing a mask. The background features a stone outdoor stage with steps leading up to a grassy hill under a bright blue sky with scattered trees. To the left of the stage is a red pop-up tent with an amplifier.</t>
  </si>
  <si>
    <t>A woman in a light blue tank top and dark shorts stands at a lectern in front of a classroom. She is gesturing with her hands while looking towards the camera. Several students are seated at tables, some with laptops open. A whiteboard is visible on the left wall behind her, and a computer monitor sits on a desk to her right. The lighting appears to be fluorescent overhead lights.</t>
  </si>
  <si>
    <t>A high-angle aerial shot of a university campus nestled within a forested area. Several buildings with red roofs are visible, clustered together on a slight elevation. The trees surrounding the campus are in full fall foliage, displaying shades of green, yellow, and red. A tall transmission tower is located to the left of the main building complex. Above the buildings, there’s a blue sky filled with puffy white clouds. The horizon line is visible in the distance, showing more forested hills and a glimpse of a town or city beyond.</t>
  </si>
  <si>
    <t>A group of young adults, mostly students, are walking along a paved pathway in front of a large balloon archway. The archway is red and white striped. Many of the students are wearing pink t-shirts with text on them and athletic leggings or shorts. Some are raising their arms in excitement. A man stands to the left taking a photo. Trees and greenery fill the background, suggesting an outdoor campus setting.</t>
  </si>
  <si>
    <t>An aerial shot of a football field with bleachers packed with spectators. The field is marked with yard lines and has a large red hawk logo in the center. A building with a red brick facade and multiple windows sits behind the end zone. To the left, there's a sign that reads "Montclair State." Trees and buildings are visible along the edges of the frame, suggesting a campus setting. Several cars are parked near the stadium entrance.</t>
  </si>
  <si>
    <t>A young woman with blonde hair wearing a dark t-shirt is sitting at a large, curved radio broadcasting console. She’s holding up a phone as if recording or taking a selfie. The console has multiple microphones mounted on arms and a WMSC logo prominently displayed. Behind her is a wall covered in numerous framed photographs and posters of various people and events, creating a collage effect. A black microphone stand is positioned to the left of the console. Cables run along the floor beneath the console.</t>
  </si>
  <si>
    <t>A wide shot captures a university campus under a clear blue sky with a hint of orange in the horizon. Several buildings are visible, primarily constructed of white stone and accented with red tile roofs. A large, ornate tower is centrally located, topped by an antenna. Snow covers the ground and parts of the lower levels of the buildings. A paved road runs through the center of the frame, leading towards the buildings. A statue stands on the left side of the image, partially covered in snow. Trees are scattered throughout the scene, also dusted with snow.</t>
  </si>
  <si>
    <t>A large bronze eagle statue stands in a snowy landscape with its wings outstretched. Behind the statue is a modern white building with red accents and a small tower on top. The building has multiple windows and appears to be part of a campus complex. Trees are visible along the edges of the frame, covered in snow.</t>
  </si>
  <si>
    <t>A woman in a blazer and dark pants stands at a whiteboard facing a classroom of students seated at tables. The students are mostly turned away from the camera, with some wearing laptops and others looking towards the instructor. A large television screen displays another video feed showing a similar classroom setting. The walls are painted a light blue-green color, and there is a clock visible on the left side of the frame.</t>
  </si>
  <si>
    <t>A young woman with brown hair wearing a white lab coat and glasses is bent over a laboratory bench. She’s using a pipette to add liquid to a multi-well plate containing pink fluid. Behind her, there's a wall lined with shelves filled with various scientific supplies and equipment, including beakers, bottles, and boxes. A fume hood is visible on the right side of the frame, and a computer monitor sits on a shelf in the background. The lab bench is dark gray, and a blue graduated cylinder rests nearby.</t>
  </si>
  <si>
    <t>A wide shot of a library study area. A large wooden table is occupied by two students: one with long dark hair and wearing a green top and jeans, and another with short dark hair and wearing a light green sweatshirt. They are looking at each other and appear to be engaged in conversation while working on laptops. Several other students are seated at adjacent tables, also using laptops. The background shows more library tables and chairs, with some individuals visible in the distance. The lighting is bright and natural, suggesting daylight coming from windows.</t>
  </si>
  <si>
    <t>A large, maroon-colored doorway dominates the frame, labeled “UNIVERSITY HALL” in gold lettering. The door has multiple rectangular windows with vertical bars. Above the doorway is a window framed by ornate columns and vines are climbing up the exterior walls. A pale blue sky is visible through the upper window.</t>
  </si>
  <si>
    <t>Two young women are relaxing in a red hammock outdoors. One woman is smiling and looking down at a laptop screen with earbuds in her ears. The other woman is looking towards the first woman with a slight smile. The laptop has stickers on its lid, including one that says "Bodega OUT." Behind them is blurred greenery and trees, suggesting an outdoor setting.</t>
  </si>
  <si>
    <t>A wide shot of a green grassy area with several trees and bushes. Red umbrellas are set up under the trees, suggesting outdoor seating. In the background is a multi-story building with signage that reads "Cafe Stone." A tall white tower sits prominently in the distance. The sky is bright blue with only a slight haze. A street lamp is visible on the right side of the frame.</t>
  </si>
  <si>
    <t>A large crowd of graduates in red gowns and caps are seated in rows within an arena. Confetti is falling from above, illuminated by spotlights. Large digital screens display “CONGRATULATIONS” along with the institution’s hashtag. The arena has a dark background with visible stadium seating and lighting strips running across the floor.</t>
  </si>
  <si>
    <t>A high-angle aerial shot showcases a sprawling campus with several large, interconnected buildings featuring red tile roofs and white walls. A prominent clock tower is visible in the center of the complex. The buildings are surrounded by lush green lawns and trees. In the background, a cityscape extends into rolling hills under a cloudy sky. A tall transmission tower stands out on the horizon. Several people can be seen walking along pathways within the campus grounds.</t>
  </si>
  <si>
    <t>www.montgomerycollege.edu</t>
  </si>
  <si>
    <t>Two young people are seated side-by-side in front of a large screen displaying an incredibly detailed and vibrant image of a nebula. A woman with long brown hair is looking upwards with her mouth open, seemingly in awe. A man wearing a gray hoodie with “MCI” and “ONTARIO COLLEGE WRLC” printed on it is pointing towards a specific area within the nebula with his finger. The background behind them is dark, emphasizing the bright colors of the nebula projection. Stars are scattered throughout the image, adding to the cosmic feel.</t>
  </si>
  <si>
    <t>A young woman with curly dark hair and glasses stands outdoors in front of a modern building. She is wearing a gray hooded jacket with purple letters “MC” on it, a black shirt underneath, and blue jeans. A black backpack is slung over her shoulder. The building has large glass windows and a metal frame structure. There’s a hint of greenery visible beyond the windows in the background. The sky appears to be overcast or partially cloudy.</t>
  </si>
  <si>
    <t>Two students are sitting at a table covered with papers and a laptop. One student is wearing a red and black plaid jacket and is looking towards the camera with a smile while holding a pen. The other student has dark hair and is wearing a black jacket, she is also smiling and looking at the laptop screen. Behind them is a blurred view of another student sitting at a table in a brightly lit open area with glass walls. A computer monitor is visible on the left side of the frame.</t>
  </si>
  <si>
    <t>A man with dark hair and glasses wearing a white lab coat over a striped shirt and tie is standing in front of a large whiteboard. He’s pointing at the board with a black marker. The whiteboard contains handwritten equations and diagrams, partially obscured by darkness. A blurred background suggests an indoor classroom setting with gray walls and a ceiling light fixture.</t>
  </si>
  <si>
    <t>A group of performers in brightly colored costumes are dancing on a stage set resembling a stylized cityscape. The backdrop features a large blue building with windows and a smaller green structure. Several metal scaffolding pieces are visible on the stage floor. The dancers are positioned in various stances, some leaping or stepping forward. Costumes include dresses, suits, and jackets in shades of red, black, gray, and blue. A spotlight illuminates the performers from above.</t>
  </si>
  <si>
    <t>A young man with dark hair and wearing a black hoodie stands in front of a large server rack filled with numerous cables, primarily blue. The rack is densely packed with servers and network equipment. He’s pointing at one of the servers, which has a digital display showing “54 03”. A sheet of paper is visible in his hand. Behind him are additional racks and some dark-colored computer monitors. The lighting is somewhat dim, creating shadows within the server room.</t>
  </si>
  <si>
    <t>www.moravian.edu</t>
  </si>
  <si>
    <t>A young woman in a black sweater and a tan tote bag stands against a dark blue backdrop with the words “Moravian University” prominently displayed on each side. She is holding a small silver-colored balloon, releasing it into the air as several other balloons float downwards around her. The university logo – a stylized star within a hexagon – appears on banners above her head.</t>
  </si>
  <si>
    <t>A large gymnasium with high ceilings and exposed metal beams. A basketball court is in the center, filled with a group of female athletes in blue uniforms playing a game. Several players are moving towards the basket, while others are positioned on the sidelines. To the left, a coach wearing a dark uniform stands observing the action. Scoreboards displaying numbers and team names are mounted along the walls. A basketball hoop is suspended from the ceiling above the court. The floor reflects light, creating a glossy appearance.</t>
  </si>
  <si>
    <t>The image depicts four people gathered around a large wooden table in a room with pale blue walls and a white door frame. A framed photograph hangs on the wall behind them, showing a person sitting in a chair. To the left of the table is a black television set. Three men are seated at the table: one wearing a gray t-shirt, another in a dark green sweater, and the third in a black long sleeve shirt. Two women are also present; one with long brown hair and wearing a white sweater, and another with long dark hair and glasses. The man standing to the right of the table is holding a piece of paper. A small, thin ruler lies on the table between them.</t>
  </si>
  <si>
    <t>A young woman stands in an urban outdoor setting holding a sign that reads “1742” and includes the Moravian University logo. She is wearing a green sweatshirt with the university’s logo on it, a red baseball cap, and black leggings. Behind her is a large stadium-like building, a crowd of people, and several streetlights. A vehicle is visible in the background driving down the street. The sky is overcast.</t>
  </si>
  <si>
    <t>A young woman in a maroon sweater is intently focused on an easel with a large canvas before her. She’s holding a paintbrush and appears to be painting. Behind her are three other students: one wearing a gray hoodie, another in a light pink shirt, and a third with curly dark hair. All of them are positioned around easels set up in a bright, white room. The walls are plain, and there are windows visible in the background. Several metal easels and tables filled with art supplies are scattered throughout the space.</t>
  </si>
  <si>
    <t>00:00:02.83</t>
  </si>
  <si>
    <t>A large stone sign reads "Moravian University Founded 1742" in dark lettering against a light gray background. The university name is prominently displayed below. Snow covers the ground and parts of the surrounding trees and shrubs. In the background, a portion of a building with multiple windows is visible, partially obscured by snow-covered branches. A flagpole stands to the left of the sign.</t>
  </si>
  <si>
    <t>www.moreheadstate.edu</t>
  </si>
  <si>
    <t>A wide-angle shot captures an elevated view of a college campus under a partly cloudy blue sky. A curved road leads toward a modern building with a distinctive dome roof and large windows. Several other buildings, including a brick structure and a smaller, more utilitarian building, are visible in the background across a grassy lawn. A forested mountain rises in the distance on the left side of the frame. The overall scene is bright and sunny.</t>
  </si>
  <si>
    <t>A wide-angle aerial shot depicts a large gathering of people on a campus green space. Many students and adults are present, wearing blue and gold apparel. A pop-up tent with a blue and gold banner is located in the center of the scene. A circular fountain with greenery and flowers sits prominently within the crowd. Several red umbrellas are visible near the edges of the frame. Buildings with large windows are partially seen in the background, suggesting an academic setting. Trees line the perimeter of the green space.</t>
  </si>
  <si>
    <t>Three young adults are walking across a grassy lawn towards a brick building in the background. A woman with dark hair and wearing a pink shirt and black pants is on the left. In the center stands a Black woman with curly, voluminous hair styled in a yellow cardigan and blue jeans, smiling broadly. To her right is a young man wearing a green jacket and carrying a large red backpack. Behind him is another student, partially visible, also wearing a jacket and backpack. The background features a multi-story brick building with arched windows and doorways, surrounded by trees under a bright blue sky with some clouds. A lamppost stands on the left side of the frame.</t>
  </si>
  <si>
    <t>A young woman with blonde hair and freckles stands smiling, leaning against a stone wall with her hands on her hips. She is wearing a blue t-shirt and jeans, and carrying a patterned backpack. Behind her is an arched brick building with a tower rising above it, set within a campus square with benches and trees. In the background are rolling green hills under a partly cloudy sky. A lamppost stands to the right of the woman.</t>
  </si>
  <si>
    <t>A young woman with blonde hair and wearing a blue t-shirt is positioned in a rectangular frame within a larger image of a bookshelf. She is smiling and waving slightly. Behind her, a tall bookshelf filled with numerous books of varying colors and sizes extends into darkness. The books are stacked closely together. A wooden table sits beneath the bookshelf, and the bottom edge of the frame rests on its surface. The lighting appears to be focused primarily on the woman in the frame, casting shadows around the bookshelf.</t>
  </si>
  <si>
    <t>Books</t>
  </si>
  <si>
    <t>A young man with dark hair and glasses is sitting at a desk in front of three computer monitors. He’s wearing a light-colored shirt and appears to be focused on his work. The screens display complex code, graphs, and windows with text. One monitor has a yellow and orange design, another shows a red and black interface labeled “SPACEX,” and the third displays a blue window with text. A gray desk chair is visible beneath him. Large windows are behind him, letting in natural light, and a dark ceiling fixture hangs above.</t>
  </si>
  <si>
    <t>A young man with dark hair and a light complexion stands outdoors against a cloudy sky. He is wearing a black long-sleeved shirt with a graphic design on it and khaki pants. His arms are slightly raised, and he appears to be smiling. Behind him is a large, complex radio telescope structure with a metallic framework extending outwards. In the background, there are trees and some buildings, suggesting an outdoor campus setting.</t>
  </si>
  <si>
    <t>A young man stands with his back to the viewer, wearing a dark blue hoodie with white lettering that reads “NORTHEAST” and “COLD FRONT”. He is looking upwards. Below him are two painted squares on an asphalt surface – one large square in the upper left corner and a smaller square in the lower right corner. The background is mostly black, suggesting a nighttime or low-light setting.</t>
  </si>
  <si>
    <t>A young woman with blonde hair and wearing a blue polo shirt stands next to a large, gray horse. The horse is wearing a black halter and has its head turned towards the camera. Behind them is a brick building with multiple windows and doors, set against a backdrop of green trees and hills. A grassy lawn extends into the foreground.</t>
  </si>
  <si>
    <t>A wide shot captures three kayaks on a calm, dark blue lake. The water reflects the surrounding trees and sky. In the foreground, one kayak is creating a circular wake in the water. Behind the kayakers, a densely wooded shoreline rises steeply up to a hillside covered in vibrant autumn foliage – primarily reds, oranges, and yellows. Tall evergreen trees are interspersed among the deciduous trees. A cloudy gray sky fills the upper portion of the frame.</t>
  </si>
  <si>
    <t>A young man in a blue and white jersey with a large “M” logo is jumping excitedly, holding up a foam fan emblazoned with the same logo. He’s yelling and his arms are raised high above his head. Behind him are several other people wearing similar jerseys, some holding signs or waving. The background shows a grassy field, trees, a blue sky, and what appears to be stadium bleachers and tents.</t>
  </si>
  <si>
    <t>A group of college football players are piled on top of each other in celebration. They are all wearing yellow and black jerseys with numbers on them, including 22, 54, 58, and 8. Several players have hoodies pulled over their heads. Some are raising their arms in the air while others appear to be yelling or cheering. In the background, a stadium structure is visible, partially obscured by darkness.</t>
  </si>
  <si>
    <t>A marching band in blue uniforms stands in formation outdoors. Each member is playing a large drum and holding a baton. They are wearing tall white hats with plumes. Behind them is a dark green wooded area, and a gray paved surface extends into the distance. The image appears to be taken from a slightly low angle, focusing on the lower half of the band members.</t>
  </si>
  <si>
    <t>A man with light-colored hair and wearing a green shirt is looking down at a camera mounted on a black tripod. He’s positioned in front of several large lights hanging from the ceiling. A young Black woman, dressed in a blue jacket, is seated to his right, partially obscured by the lighting and equipment. The background consists of dark walls with various electrical fixtures and cables running along them.</t>
  </si>
  <si>
    <t>Two men are shown in a dimly lit recording studio. One man, wearing a green shirt, is leaning over a mixing console and pointing at it while speaking to another man who is seated and looking towards him. The second man has dark hair styled into dreadlocks and is wearing a blue plaid shirt. A large mixing console with numerous buttons and knobs dominates the foreground. Behind them are monitors displaying audio waveforms and a small desk with equipment. A blue wall is visible in the background, partially obscured by a monitor.</t>
  </si>
  <si>
    <t>An aerial shot showcases a college campus nestled within a hilly landscape. Several multi-story buildings with brick facades are clustered together, connected by walkways and roads. A large, modern building with a prominent roofline is centrally located. To the left, there's a taller, rectangular tower-like structure. Beyond the campus, rolling green hills covered in trees extend into the distance under a partly cloudy sky. A road winds through the lower portion of the image, leading towards the buildings. Several cars are visible on the roads and parking lots.</t>
  </si>
  <si>
    <t>A young woman with blonde hair pulled back in a ponytail is wearing a blue mask that covers her mouth and nose, connected by straps to a head band around her forehead. She’s wearing a black Under Armour t-shirt with the “BUREAU STATE” logo on it. She appears to be operating a treadmill or similar exercise machine, which is visible in the background. The room has fluorescent lighting and a dark gray wall.</t>
  </si>
  <si>
    <t>A young woman with blonde hair wearing a black Under Armour shirt that reads “Morehead State Cross Country Track &amp; Field” is operating a treadmill. She’s looking intently at a computer screen in front of her. A man in a white t-shirt and dark shorts stands behind her, observing and likely providing guidance or data analysis on the computer screen as well. The background consists of a gray wall with two monitors mounted above the treadmill.</t>
  </si>
  <si>
    <t>A large crowd of people are gathered at an outdoor stadium, likely watching a sporting event. Many individuals are raising their arms in excitement and cheering. A young woman with long dark hair is prominently featured in the center, smiling broadly and holding her hands up high. Several other fans wear blue clothing – shirts, jackets, and hats – suggesting team colors. Some people have sunglasses on. There’s a digital overlay of white squares across the image, and a blurred screen at the bottom appears to be displaying the university's logo.</t>
  </si>
  <si>
    <t>Three young women are positioned in front of a pink backdrop with the word "Kaydee" written on it. They are all wearing light-colored t-shirts and have cowboy hats adorned with pink glitter. Two of them are smiling widely, one is pointing towards the camera, and another is holding up her hand as if taking a selfie. There’s a camera visible in the background, and foliage can be seen behind them.</t>
  </si>
  <si>
    <t>A group of young women are gathered closely together, all wearing pink t-shirts with “Bulldog Day 2018” printed on them. Several of them are holding up smartphones and taking pictures or videos of each other. Some are making gestures like shouting, pointing at the camera, and showing peace signs with their fingers. One woman is prominently in the foreground, holding a phone directly to her face while others surround her. The background is dark and out of focus.</t>
  </si>
  <si>
    <t>A young man with dark hair and glasses wearing a blue sweatshirt with “Morehead State” and “State University” text is pointing upwards towards a large, modern staircase in a brightly lit hallway. He’s smiling slightly. A young woman with long brown hair wearing a white sweatshirt with “SPAD” text is standing beside him holding a small, light-colored folder or binder. The background shows a continuation of the hallway with more stairs and architectural details, including a curved wall and large windows. There are other people visible in the distance on the staircase.</t>
  </si>
  <si>
    <t>A brightly lit classroom scene with several students seated at wooden desks. A young man with dark hair and a plaid shirt is raising his hand in the air. Another student with red hair sits attentively. A woman, presumably a professor, stands near a whiteboard covered in abstract lines and shapes. She wears glasses and a blue top. Other students are partially visible in the background, some looking at the board, others using laptops. Above the classroom, a long, rectangular light fixture spans across the ceiling. The overall impression is one of an engaged learning environment.</t>
  </si>
  <si>
    <t>A woman with long brown hair and glasses stands at a table in a classroom setting. She is wearing a blue and white checkered shirt, khaki pants, and a brown belt. Her hands are raised as she gestures while speaking to a young man sitting across from her. The young man is wearing a blue plaid flannel shirt and has an open book in front of him. Behind them is a chalkboard covered with handwritten equations and words related to functions. A small, colorful piece of art hangs on the wall behind the table. In the blurred background, other students are visible seated at desks.</t>
  </si>
  <si>
    <t>A person’s back and arm are visible, wearing a dark green jacket. They are holding a pencil and drawing on an open sketchbook. The sketchbook is white with a logo in the upper left corner that appears to be purple and red. A pink eraser is placed next to the pencil on a table covered in light gray speckled material. The background is blurred with a blueish-purple hue, creating a hazy effect.</t>
  </si>
  <si>
    <t>A woman lies on her back in a hospital bed with a white sheet covering part of her body. An ultrasound machine is positioned beside the bed, displaying an image of a fetus on its screen. A young woman wearing a black sleeveless top and dark pants is operating the ultrasound machine, looking at the monitor and holding a probe towards the patient’s abdomen. Another person, partially visible in the background, is also working with another ultrasound machine. Behind the bed are curtains and a wall painted a muted yellow color. There are additional monitors displaying images in the background.</t>
  </si>
  <si>
    <t>A young man in a graduation gown and hood walks across a stage toward a podium. The hood has “HSU” on it. A man in a dark suit stands behind the podium holding a microphone. Behind them is a large crowd seated on bleachers, with many people wearing hats. The bleachers are painted yellow and blue. Above the bleachers is a wall painted a darker shade of blue. The university logo – “Northern State University” – is visible on the podium.</t>
  </si>
  <si>
    <t>A man in a blue robe and gold emblem stands behind a wooden podium, shaking hands with a young man in a green military uniform. The backdrop is a bleacher area filled with spectators watching an event. A banner reading “STATE U” is visible above the bleachers. There are several people seated in the audience, wearing casual clothing.</t>
  </si>
  <si>
    <t>A young woman in a black graduation gown and mortarboard stands behind a wooden podium. She is speaking into a microphone with an open mouth. The podium has pink ribbons draped around its base. Behind her, on a yellow wall, is a stylized bird emblem – likely the institution’s logo. A blurred crowd of people can be seen in the background, and blue curtains hang to the right.</t>
  </si>
  <si>
    <t>A man in a blue academic gown and hood is handing a diploma to a woman wearing a vibrant, elaborate headdress and colorful graduation regalia. The woman is smiling broadly as she receives the diploma. Behind them are many other graduates in gowns and caps, filling a large auditorium with blue walls and yellow accents. A man in a dark suit stands slightly to the left of the main subjects. A screen above displays “Mississippi State University.”</t>
  </si>
  <si>
    <t>A young man with reddish-blonde hair and a beard stands in profile wearing a black graduation cap and gown. The gown has a yellow sash around his waist. Behind him are several blue plaques arranged horizontally, resembling stadium seats or banners. The background is dark and slightly blurred, suggesting an outdoor setting, possibly a stadium or arena. A soft glow illuminates the man’s face.</t>
  </si>
  <si>
    <t>A large group of students, mostly young adults, are posed together in front of a brick dormitory building. The students are diverse in appearance and clothing, with many wearing matching t-shirts featuring the Greek letter Delta Tau Alpha. Some individuals are flexing their arms or making gestures. The background shows multiple windows on the second story of the building, a grassy lawn, and a concrete walkway leading up to the entrance. The image is taken from an aerial perspective, looking down at the group.</t>
  </si>
  <si>
    <t>A group of female cheerleaders are performing an aerial stunt on a raised platform. They are wearing white uniforms with blue trim and yellow accents. Each cheerleader is holding hands and lifting their partners into the air. The background shows a large crowd seated in bleachers, a marching band playing instruments, and a building with architectural details. There are yellow pom-poms being held aloft by some of the cheerleaders.</t>
  </si>
  <si>
    <t>www.morehouse.edu</t>
  </si>
  <si>
    <t>A bronze statue of Martin Luther King Jr. stands prominently against a bright blue sky with a large sun shining directly behind it, creating a strong glare. The statue is depicted in profile, facing right, and pointing upwards with its left hand. It’s standing on a red stone pedestal surrounded by green trees. In the bottom right corner, there's a logo that reads "MOREHOUSE COLLEGE."</t>
  </si>
  <si>
    <t>A large group of young men are dancing in a line, holding hands and swaying back and forth. They are wearing white t-shirts and dark pants. The background is dark with what appears to be a fence or railing visible on the right side of the frame. A logo for “Morehouse College” is prominently displayed in the lower right corner of the image.</t>
  </si>
  <si>
    <t>A large group of young Black men are walking up a set of stairs in formation. They are all wearing white dress shirts, dark suits, and red ties with the Morehouse College logo on them. Several people are standing along the side of the staircase, including individuals in blue shirts and a man in a yellow vest. A banner promoting Morehouse College is visible to the left. Trees and greenery surround the scene, suggesting an outdoor setting.</t>
  </si>
  <si>
    <t>A man wearing a maroon hoodie and white hat with sunglasses stands at a microphone on a stage. He is raising his hands in a gesture of excitement while looking upwards. A microphone stand is positioned behind him, and a spotlight shines directly on him. The background is dark, suggesting an auditorium or large event space. Several people are visible in the blurred foreground, mostly obscured by darkness. The “Morehouse” logo appears in the bottom right corner of the image.</t>
  </si>
  <si>
    <t>A large group of young men in white shirts and dark pants are gathered outdoors on a grassy area. They appear to be standing at attention, facing forward. Behind them is a large, light-colored building with blue accents and flags flying from its roof. Trees and greenery fill the background, and there’s a cloudy sky overhead. A logo for “Morehouse” is visible in the lower right corner of the image.</t>
  </si>
  <si>
    <t>A large group of young Black men are tightly packed together, facing forward. They are all wearing maroon t-shirts with a crest featuring a shield and what appears to be a stylized bird on the front. Many of them have their mouths open in shouts or song, arms raised, and appear to be engaged in a spirited performance or activity. The background is dark and out of focus, but hints at a stadium setting with bleachers visible. A small logo for "Murdertown College" is present in the bottom right corner.</t>
  </si>
  <si>
    <t>A large crowd of people sits outdoors at night, facing a projection screen. The lighting is dim and focused on the audience, with silhouettes of others visible in the background. Many individuals are wearing casual clothing, including jackets and hats. Some faces are clearly visible, while others are obscured by shadows. A purple light pole stands tall to the right of the screen. Text appears in the bottom right corner that reads “MOUNTHOUSSA”.</t>
  </si>
  <si>
    <t>A man with dark hair and glasses stands behind a maroon podium adorned with the words “GREESHORE COLL.” He is wearing a black robe with red accents and a doctoral hood. His arms are raised, gesturing emphatically as he speaks. To his left is a young man in a graduation gown and a red scarf, looking towards the speaker. Behind them, rows of graduates in black gowns sit in chairs facing forward. The background is dark, suggesting a large auditorium setting.</t>
  </si>
  <si>
    <t>A man, presumably Barack Obama, stands behind a lectern delivering a speech. He is wearing a dark maroon academic gown and a navy blue suit jacket with a gold emblem on it. Two microphones are positioned in front of him. Behind him is a large crowd of people dressed in black gowns and mortarboards, representing graduates. The background features a banner reading “US” in red letters, partially obscured by darkness. A small logo for WhiteHouse.gov is visible at the top left corner, and a watermark "Morehouse College" appears on the right side of the image.</t>
  </si>
  <si>
    <t>A group of young Black men in graduation gowns and suits are walking across a paved area outdoors. They are wearing white shirts, red ties, and dark-colored jackets over their suits. Several people are standing on either side of the walkway, some taking photos with smartphones. A man in a suit is leading the procession, wearing a maroon robe. Behind him are more graduates. In the background, there's a brick building, trees, streetlights, and a sign that reads "MOREHOUSE COLLEGE."</t>
  </si>
  <si>
    <t>The image depicts a crowded outdoor event with many people gathered closely together. The lighting is dim and colorful, suggesting stage lights or festive decorations. Several individuals are seen from behind, wearing white t-shirts and casual clothing. A red logo reading "MOREHOUSE COLLEGE" is prominently displayed in the lower right corner of the frame. There's a sense of energy and movement within the crowd, with people leaning against each other and looking towards an unseen stage or area.</t>
  </si>
  <si>
    <t>A large group of young Black men are standing in formation, facing forward. They are all wearing white dress shirts with red ties and dark pants. Many have short haircuts and some have beards. The background is a dimly lit auditorium with rows of seats extending upwards. A banner hangs above them, displaying the words "MOREHOUSE COLLEGE." There’s a red carpet leading towards the front of the group.</t>
  </si>
  <si>
    <t>Several football players in maroon and white uniforms are gathered together outdoors. One player is kneeling down, looking at a football held by another player wearing number 31. A third player, wearing number 79, stands behind him with his helmet on. Behind them is a green tarp or screen, and to the sides are metal poles and what appears to be a chain-link fence. The logo "MOREHOUSE COLLEGE" is visible in the lower right corner of the image.</t>
  </si>
  <si>
    <t>A group of six young Black men are seated at desks in a classroom setting. They appear to be students, as they are all focused on writing with pens. One student is wearing a blue polo shirt and has a lanyard around his neck. Another wears a white t-shirt and a red chain. Several others wear tank tops or light shirts. Each student has a backpack on the floor in front of them. The desks are red, and the classroom appears to be dimly lit with a dark background.</t>
  </si>
  <si>
    <t>A dark, slightly grainy photograph focuses on two wooden blocks. The left block displays “MC” in white lettering, and the right block shows “1867” also in white. Both blocks have a worn, weathered appearance with visible cracks and imperfections. Behind the blocks is a blurred interior scene featuring a red lamp post and indistinct figures. A small logo for Morehouse College is located in the bottom right corner of the image.</t>
  </si>
  <si>
    <t>A man in a dark suit and black top hat stands at a podium draped with a maroon velvet cloth. He is wearing a gold-embroidered academic robe and hood. A large circular emblem displaying “MOREHOUSE COLLEGE” is prominently displayed on the podium. Behind him are several other men in similar robes, some with doctoral hoods, standing behind a lectern with a silver bell on its side. In front of the podium is a vase holding a bouquet of white flowers. The background is dark and filled with rows of people wearing formal attire, suggesting an audience at an event. The Morehouse College logo appears in the bottom right corner of the image.</t>
  </si>
  <si>
    <t>A large group of young men in uniform are standing in a straight line along a dark asphalt road at night. They are wearing white shirts, black pants, and ties, and many have their arms crossed. A yellow lane marking is visible on the road. Trees flank both sides of the road, with some streetlights illuminating the scene. In the distance, more people can be seen standing along the side of the road.</t>
  </si>
  <si>
    <t>www.mountunion.edu</t>
  </si>
  <si>
    <t>A wide shot of a college campus courtyard at dusk. Two brick pillars flank a paved walkway leading towards several buildings. The buildings are primarily light-colored with some having dark roofs and windows. An American flag is flying from a flagpole between the buildings. Trees and bushes line the edges of the walkway, and there’s a bench visible on the left side. The sky is overcast with muted colors suggesting twilight.</t>
  </si>
  <si>
    <t>The image depicts a brightly lit gaming area within a university building. Several students are seated at rows of computer workstations, each equipped with multiple large monitors and gaming peripherals like headsets and keyboards. The lighting is predominantly purple and pink, casting an artificial glow on the scene. One student in focus is wearing a purple t-shirt and has headphones on, intently focused on his monitor. Other students are visible in the background, also engaged in gameplay. A black desk mat with a grid pattern sits between the workstations. There's a dark hallway or corridor visible behind the desks, featuring doors and windows.</t>
  </si>
  <si>
    <t>A wide shot captures a serene pond in front of a brick building at sunset. The sky is a gradient of pink and orange hues. A fountain sprays water into the center of the pond. Trees line the edges of the grassy area surrounding the pond, with branches partially obscuring the view. A paved pathway runs along the bottom edge of the frame.</t>
  </si>
  <si>
    <t>The image depicts a soccer field with several players in action. A soccer ball is centered in the frame, being kicked by a player wearing blue shorts and blue socks. Other players are visible in the background, some running towards the ball, and one appears to be dribbling. The grass is green and slightly blurred. In the distance, there's a building and trees suggesting an outdoor setting. A white line marks the edge of the field.</t>
  </si>
  <si>
    <t>Four young people are posed together on a stage. They are dressed in costumes resembling characters from a historical play – one woman wears a light blue gown with ruffles and a feathered headdress, another has a dark green and gold outfit with a hat adorned with feathers, a third is wearing a brown robe and a beret, and the fourth is in a tan cloak with a scarf. The background is a dark curtained stage area. One of the actors gestures with their hand as if speaking or directing.</t>
  </si>
  <si>
    <t>The image depicts a blurred view of a gothic-style church steeple rising above trees silhouetted against a dusky sky. The sky is a gradient of light blues and grays, suggesting either sunrise or sunset. Branches from several trees partially obscure the steeple and frame the scene on both sides. The overall impression is one of depth and distance, with a slightly hazy atmosphere.</t>
  </si>
  <si>
    <t>A young man wearing a dark gray football uniform with “RAIDERS” in white lettering across the chest is shown from the torso up. He’s wearing a blue and white helmet with a red stripe. His hands are raised to his face, partially obscuring his eyes. The background is a dark, blurred outdoor scene, likely a stadium or field at night.</t>
  </si>
  <si>
    <t>Two people are working in a laboratory setting. One person has blue gloves on their hands and is holding a pipette over a small beaker containing a clear liquid. The other person, partially visible behind them, wears a white lab coat with a dark grey apron. A metal lab stand holds a graduated cylinder and various beakers and bottles are scattered across the gray countertop. There’s also a piece of equipment resembling a spectrophotometer in the background.</t>
  </si>
  <si>
    <t>A young woman in dark clothing is kneeling on a gray concrete sidewalk and drawing with white chalk. The words “210 students” are partially visible in the chalk, along with some other text that’s difficult to decipher. A large rock formation sits to the left of her. Behind her is a brick building with a wooden door. To the right, there's a black backpack and another bag on the ground. Green grass and bushes line the sidewalk leading towards the building. The overall lighting suggests dusk or early evening.</t>
  </si>
  <si>
    <t>www.msudenver.edu</t>
  </si>
  <si>
    <t>A wide-angle aerial shot depicts a city skyline under a bright blue sky with scattered clouds. In the foreground is a large, modern building with red accents and multiple stories, surrounded by parking lots and roads. A wider street runs through the lower portion of the image, lined with trees and green spaces. The cityscape in the background consists of numerous high-rise buildings of varying heights and colors, creating a dense urban area. There are also some smaller buildings visible between the skyscrapers.</t>
  </si>
  <si>
    <t>A young woman with dark hair and green streaks stands outdoors against a bright blue sky. She is wearing a denim jacket over a black turtleneck and carrying a backpack. Her eyes are closed, and she appears to be meditating or relaxing. Behind her are buildings with “Western Kentucky” and “Murray State” logos displayed on banners. A bell tower is visible in the background.</t>
  </si>
  <si>
    <t>Two young women are sitting on a grassy hill, facing away from the camera and towards a building in the background. A tree with yellow leaves stands beside them. In the distance, there is a pathway lined with trees leading to a modern building with a large overhang. Several people are walking along the path. The sky is bright blue with some clouds.</t>
  </si>
  <si>
    <t>A man in a blazer stands at a table with a laptop and papers, addressing a group of students seated around tables in a classroom. The classroom is brightly lit by a large window above. Several maps of Europe are hanging on the walls behind the students. Students are wearing casual clothing and appear to be engaged in a discussion or lecture. Glasses and wine bottles are present at some of the tables.</t>
  </si>
  <si>
    <t>A man with a beard and dark hair pulled back in a bun is seated at a table, holding a clear glass filled with white liquid. He’s wearing a red shirt and appears to be tasting or examining the wine. A woman with blonde hair is partially visible behind him, also seated at a table and looking towards the man. Several tables are visible, each with glassware, a small device on the surface, and what looks like a digital display screen. In the background, there are framed prints of landscapes – one appears to be a map or illustration of a region. A sink is partially visible in the lower left corner.</t>
  </si>
  <si>
    <t>A volleyball court is filled with students in athletic attire. A blue and white volleyball net divides the court into two halves. Several players are mid-action, jumping to hit a ball, while others stand observing or preparing. There are several people standing along the sidelines, some holding signs or clapping. The background features bleachers, lighting fixtures, and a banner with the school’s name “WOU” in red letters.</t>
  </si>
  <si>
    <t>A young man with dark hair and glasses is focused intently on a test tube he’s holding in his right hand. He wears blue gloves on his left hand and a gray t-shirt underneath a black plaid shirt. His face is partially obscured by shadow, but he appears to be looking down at the test tube. Behind him is blurred greenery suggesting an outdoor setting, possibly a laboratory or campus area.</t>
  </si>
  <si>
    <t>A young man with dark hair and wearing a black suit with a red bow tie is playing an acoustic violin. He is focused intently on the instrument, holding it close to his body. The violin has gold detailing on its neck and pegs. A microphone stands in front of him. Behind him are other musicians partially visible, also dressed in formal attire, and a dark stage backdrop.</t>
  </si>
  <si>
    <t>A brightly lit dance studio with a wooden floor. Three young women are in motion, performing a dance routine. One woman on the right is wearing a black tank top and patterned shorts. Another woman in the center is dressed in a black leotard and leggings. A third woman on the left is wearing a black tank top and leggings. A barre is visible along the wall behind them. The background is dark, appearing to be a projection screen with a pattern of red and black.</t>
  </si>
  <si>
    <t>A silver laptop screen displays three grayscale anatomical illustrations. The leftmost image shows a full-body figure in a standing pose, facing forward. To the right is an illustration of a human hand holding a small object, also in a frontal view. The third image depicts a skeletal structure, similar to a rib cage, positioned slightly off-center. A dark background surrounds the images and the laptop itself. A person's hands are visible at the bottom of the screen, operating the keyboard. The laptop is resting on a white surface with a grid pattern.</t>
  </si>
  <si>
    <t>A person with red hair is seated in front of a flight simulator cockpit. The cockpit features two large screens displaying simulated instrument panels and graphics. A third smaller screen is visible on the right side. The controls are complex, including a yoke, rudder pedals, and various switches and buttons. The overall lighting is dim, casting shadows across the console and highlighting the displays. An NS10PC label is affixed to the simulator’s control panel.</t>
  </si>
  <si>
    <t>Three women are standing outdoors in front of a large building with graffiti on its exterior wall. One woman has long brown hair and is wearing a hat and sunglasses. She is smiling and holding up a small blue device, possibly a drone or camera. Another woman, wearing a white hoodie with the Hurley logo, is looking at her tablet and smiling. The third woman, also wearing a dark jacket, is holding a similar blue device and appears to be talking. In the background, there's a tall light pole and a large, multi-story building. The sky is bright blue with some clouds.</t>
  </si>
  <si>
    <t>00:00:03.26</t>
  </si>
  <si>
    <t>Three women are standing outdoors in front of a building with a large rock formation on the left side. The woman closest to the camera is wearing a blue hat and has her hair braided. She’s smiling and looking at another woman who is holding a tablet and pointing at something. This second woman also has her hair pulled back into a bun. A third woman, partially visible in the background, is holding a water bottle. The sky is bright blue with some clouds.</t>
  </si>
  <si>
    <t>www.mtc.edu</t>
  </si>
  <si>
    <t>A group of students are gathered around a table in a classroom setting. A large anatomical model of a human torso is positioned on the table, with its internal organs and muscles visible. Two female students are closely examining the model, one pointing at it while the other holds up a small card or flashcard. Other students are partially visible in the background, seated at various tables and engaged in studying. The room appears to be a science lab, with fluorescent lighting and equipment on the walls.</t>
  </si>
  <si>
    <t>Three people are seated at a table with multiple computers and audio equipment. A young man wearing an Under Armour shirt is looking towards the right side of the frame. An Asian man in a dark blue polo shirt is intently focused on a laptop screen, his hand resting on the keyboard. A woman wearing a maroon sweater and a face mask is also working at a computer, her fingers hovering over the keys. Behind them are several more computers, a printer, and cables running across the table. The background is dark and out of focus.</t>
  </si>
  <si>
    <t>A wide shot of a campus green space with several large inflatable bouncy houses and slides positioned in the foreground. People are gathered around the inflatables, including children and adults. A paved walkway runs along the edge of a lake behind the inflatables. Several people are walking or sitting on the path. In the background is a building with multiple stories and windows, and trees displaying fall foliage. A banner reading "GET TO NEXT Marion" is visible near a lamppost.</t>
  </si>
  <si>
    <t>A large, white and black mascot resembling a raccoon stands in front of a sign that reads “Physical Therapy Assistant Program” with the Franklin University logo and “3+1 Transfer Partner.” The mascot is wearing a striped shirt and has its arm outstretched towards two young girls who are reaching for it. One girl is holding an orange pumpkin. Several adults are visible in the background, some standing near red tents, and trees with fall foliage line the edges of the scene. A blurred figure appears to be walking away from the foreground.</t>
  </si>
  <si>
    <t>A man wearing a white VR headset and holding a black VR controller is standing against a plain white wall. He is wearing a dark gray t-shirt with “Oregon Tech Raiders” printed on it. His arms are extended, and he appears to be interacting with something within the virtual reality environment displayed in the headset.</t>
  </si>
  <si>
    <t>A group of six students and one adult are gathered around a large computer monitor in a brightly lit laboratory setting. The monitor displays a complex, three-dimensional design. Several students are looking at the screen intently, while one student is holding up a smartphone to take a picture. One student wears a light blue hoodie with “BLAS” printed on it. Another wears a red shirt. A student with blonde hair is partially visible in the background. The adult is taking a photo of the monitor with their phone. To the left of the group, there’s a wooden workbench with tools and a small robotic arm. The walls are painted a light gray color.</t>
  </si>
  <si>
    <t>Several yellow and blue kayaks are floating on a dark, rippled body of water. Three people are visible in one kayak, paddling with paddles. Another kayak is further away, occupied by a single person. The sky appears to be overcast or dark.</t>
  </si>
  <si>
    <t>A group of approximately fifteen people are gathered in front of a blue ribbon stretched across a tall pole. They appear to be participating in a ribbon-cutting ceremony. The individuals range in age and attire, wearing business casual clothing including blazers, shirts, and dresses. A large glass window is visible behind them, showing an interior space with what appears to be desks or workstations. The floor is covered in gray carpeting.</t>
  </si>
  <si>
    <t>A large group of graduates in black gowns and caps are raising their hands in applause. Several empty chairs are scattered across a stage-like area. A sign reading "Engineering Technologies" is displayed on an easel. Behind the graduates, there’s a dark red wall with what appears to be drapery or curtains hanging from it. The lighting is dim, focused primarily on the graduates and the foreground.</t>
  </si>
  <si>
    <t>A young woman with blonde hair and wearing a dark t-shirt and purple shorts is sitting cross-legged on a patch of green grass. She’s looking towards the left side of the frame. Behind her is a large, leafy tree. To the left of the tree is a white bridge spanning a body of water. The water is bordered by a dark mulch area and lined with trees and buildings in the background. A lamppost stands near the tree. The sky is partly cloudy.</t>
  </si>
  <si>
    <t>An aerial shot of a college campus under an overcast sky. Several buildings are visible, including a large brick building with a modern addition and smaller, more traditional structures. A circular road winds through green lawns dotted with trees. A parking lot is located in the distance on the right side of the frame. The overall scene appears to be a well-maintained campus setting.</t>
  </si>
  <si>
    <t>www.mtholyoke.edu</t>
  </si>
  <si>
    <t>A tall, gothic-style building with multiple towers and arched windows is centered in the frame. The building is surrounded by trees displaying vibrant autumn foliage in shades of orange, red, and yellow. A window frame, complete with a dark metal handle, is visible on the left side of the image, suggesting an interior view. The sky above is a pale blue.</t>
  </si>
  <si>
    <t>A large, brick building with multiple windows and arched doorways dominates the frame. The building is bathed in warm, golden light, likely from a setting sun. Above the building, an oak tree is covered in vibrant orange leaves. A portion of a dark roofline and some foliage are visible at the top left corner of the image. The overall tone is autumnal and slightly hazy.</t>
  </si>
  <si>
    <t>A woman with dark hair pulled back in a ponytail wearing a patterned jacket and red sweater is holding a paper lotus flower and smiling at another woman who is looking down at her wrist while holding a smartphone. The second woman has brown hair pulled back into a ponytail and is wearing a teal sweater. Behind them, blurred figures of other people are visible, along with desks, chairs, and what appears to be a white board in the background.</t>
  </si>
  <si>
    <t>A man in a green hooded jacket and blue jeans stands outdoors with a group of students. He is gesturing with his hands while speaking, wearing a lanyard around his neck. Several students are partially visible, including one with headphones on, another with red hair, and one facing away from the camera wearing a brown jacket. Behind them is a large brick building, a tall tree, and some foliage. Fallen leaves cover the ground in front of the group.</t>
  </si>
  <si>
    <t>A hazy, overcast aerial view shows a large brick building with a prominent clock tower and crenellated walls. The building has a steeply pitched roof covered in green tiles. Trees are visible on either side of the building, partially obscured by the fog. A grassy lawn extends out from the base of the building. The sky is uniformly gray and white, creating a muted, atmospheric scene.</t>
  </si>
  <si>
    <t>A woman with red hair and wearing a dark sweater is speaking animatedly at a large wooden table. She has her hands raised in a gesture of emphasis. A student with long brown hair is seated next to her, looking towards her with an attentive expression, and another student is partially visible on the left side of the frame, leaning forward slightly. A laptop sits open in front of the second student. There’s a stainless steel tumbler with “Yale” printed on it, a pen, and a notebook on the table. A blue water bottle and a computer monitor are also present. Behind the table is a dark wood door with a brass handle. The background is mostly black.</t>
  </si>
  <si>
    <t>Three students are seated around a wooden table in a classroom setting. A large chalkboard is visible in the background. One student wears a green and white jacket with a shamrock logo. Another has glasses and a dark sweater, while the third is partially obscured but appears to be wearing a light-colored top. Each student is using a laptop. There are stickers on the laptops, including one of a cartoon sloth. A water bottle and a mug are present on the table. In the foreground, a person’s hand is holding an open notebook. The lighting is dim, with shadows cast across the scene.</t>
  </si>
  <si>
    <t>A group of young women are walking in procession through an outdoor setting with trees and greenery visible in the background. They are wearing white dresses with yellow sashes around their waists and holding wreaths of green leaves. Some have head coverings in a similar shade of yellow. The lighting is soft, suggesting overcast weather. Several individuals are looking directly at the camera.</t>
  </si>
  <si>
    <t>A young woman with dark hair and wearing a green Mount Holyoke College sweatshirt is focused intently through a microscope. She’s wearing blue gloves on her hands and has a colorful wristband. Behind her, there's a laboratory setting with various beakers, tubes, and equipment visible in the background. A window shows trees and foliage outside, and a computer monitor is partially visible to the left.</t>
  </si>
  <si>
    <t>The image depicts an interior view of a multi-level college building. A large open space is illuminated by sunlight streaming through a central skylight, casting a strong shadow across the floor. Several people are present: some appear to be students sitting at tables and studying, while others are standing or walking around. A group of individuals in tactical gear with rifles are positioned towards the center of the image, moving through the space. There are also several displays set up on tables, likely student projects. The architecture features curved walls painted in shades of blue and gray, with a series of staircases leading to different levels. Balconies overlook the main area, and there is a general sense of activity and movement within the building.</t>
  </si>
  <si>
    <t>A man in a maroon blazer and dark pants sits at a table with several students. One student, a young Black woman, is smiling broadly and looking directly at the camera. Another student, wearing a blue vest over a white shirt and a lanyard, is laughing beside her. A third student, with long brown hair, is also smiling and leaning forward slightly. Behind them, three other students are visible, one seated in a chair and two standing near a window. The room appears to be a classroom or meeting space with large windows offering a view of trees. There’s a microphone on the table and some laptops scattered around.</t>
  </si>
  <si>
    <t>A woman in a green shirt and khaki pants stands at a podium with a microphone, gesturing while speaking to a group of students seated behind her. The students’ backs are turned, showing various hairstyles and clothing colors. A small table is visible beneath the podium, holding a laptop and what appears to be a coffee cup. To the left of the podium is a dark wood panel wall with a door. The overall lighting is dim, creating a slightly blurred effect.</t>
  </si>
  <si>
    <t>Several hands are clustered together, holding up a small, square photograph. The photograph appears to depict a black and white image of a building, possibly a university building, with a distinctive arched doorway. The hands are wearing various bracelets and have different colored clothing – dark green jackets, a yellow shirt with a logo, and a blue jacket. Some individuals are wearing headphones. The background is dark and out of focus.</t>
  </si>
  <si>
    <t>Two young women are standing side-by-side in front of a large robot constructed from LEGO bricks. The robot is predominantly gray and blue with black wheels. One woman is looking towards the right, gesturing slightly with her hand as she examines the robot’s structure. The other woman is holding the robot up, examining it closely. Behind them is a dark wall with a whiteboard partially visible on the left side. A table covered in papers sits between them.</t>
  </si>
  <si>
    <t>Three students are working at a laboratory bench. One student wearing a red lab coat and safety glasses is looking towards the left side of the frame. A student in a yellow sweater and safety glasses is bent over a table, examining glassware. Another student with dark hair and wearing a green hoodie and safety glasses is also focused on the table. There are beakers, test tubes, flasks, and other lab equipment scattered across the bench. A box of Motts cereal sits on the table. The background appears to be a laboratory wall with a whiteboard.</t>
  </si>
  <si>
    <t>A brick building with multiple stories and windows is centered in the frame under a bright blue sky. Numerous colorful ribbons – pink, green, yellow, orange, and blue – are strung across the top of the building, extending outwards to form a canopy-like structure. Trees with bare branches surround the building on either side. A grassy lawn stretches out beneath the ribbons and building, with several people visible in the distance. A dark vehicle is parked near the base of the building.</t>
  </si>
  <si>
    <t>Two young women are the primary focus of the image. They are both smiling broadly and looking upwards with expressions of joy. One has a yellow daisy pinned to her hair and a green bandana tied around her head. The other wears a sunflower on her head and a red bandana. Both have pink hair, and one is wearing glasses. A red ribbon or streamer is held in the hand of the woman on the right. Behind them are blurred trees against a bright blue sky.</t>
  </si>
  <si>
    <t>A high-angle aerial shot shows a blue and white athletic complex with solar panels covering its roof. Below the complex is a large green soccer field with goalposts. To the left of the complex is a red track, and to the right is another grassy area. The background features a forest filled with trees in shades of orange, yellow, and red, suggesting autumn foliage. A clear blue sky fills the upper portion of the image, and distant mountains are visible on the horizon.</t>
  </si>
  <si>
    <t>A large crowd of students wearing gray t-shirts with “Lions” printed on them are cheering and raising their hands in excitement. Many are smiling broadly and some are waving. The students are seated in bleachers, with a metal railing visible behind them. Some individuals have hats or headbands. The background is dark and out of focus.</t>
  </si>
  <si>
    <t>A brick building with “COMMUNITY CENTER” lettering above a large glass entrance is prominently featured. Several students are walking across a paved area in front of the building, some carrying backpacks and bags. A row of bicycles is parked to the right of the entrance. The sky is blue with scattered white clouds. There’s a small chimney visible on the side of the building. The lighting suggests it's daytime.</t>
  </si>
  <si>
    <t>The image depicts an interior view of a coffee shop located within a university building. A young woman with red hair wearing a "Led Zeppelin" t-shirt is at a counter interacting with another customer who appears to be ordering something, holding a menu. Behind the counter, a second young woman in a black headscarf and apron is smiling and handing something to the first woman. The counter is dark wood, and there’s a cash register and a small tray of what appear to be coffee beans or ingredients on it. To the right of the counter are shelves stocked with cups, lids, and other supplies. In the background, there's a glimpse of more shelving units filled with items, along with some people standing further back in the room. A sign reading "Mount Holyoke" is visible on several printed materials at the counter.</t>
  </si>
  <si>
    <t>A group of four young adults are seated around a round outdoor table. One woman with curly brown hair and glasses is smiling broadly at the camera. She’s wearing a dark blue t-shirt. Another person, partially visible on the left, wears a green shirt. A third individual, in the background, has their back to the camera and is wearing a gray sweater. The table is covered with plates of food, including what appears to be sandwiches and fruit, along with silverware and drinks – a water bottle, a glass of liquid, and another glass with a small heart-shaped decoration on it. Behind the table is a black metal railing and foliage in the background suggesting an outdoor setting, possibly a patio or terrace.</t>
  </si>
  <si>
    <t>An aerial shot depicts a campus nestled within a forested area. Several brick buildings are clustered together, with one larger, modern structure dominating the center. A river winds through the lower portion of the image. Rolling hills and mountains form the backdrop, bathed in the warm light of a setting or rising sun. The sky is orange and yellow near the horizon. Trees are lush green throughout the scene.</t>
  </si>
  <si>
    <t>A large, reddish-brown stone building dominates the frame, featuring an arched entrance with stained glass windows above it. The building has intricate detailing and a Gothic architectural style. A concrete walkway leads up to the entrance, flanked by steps. To the right of the main building is another smaller, lighter-colored structure. Green trees are visible on either side of the walkway, and a grassy lawn extends into the background. A lamppost stands near the edge of the grass.</t>
  </si>
  <si>
    <t>A tall, red brick tower dominates the frame, bathed in warm sunlight. The tower has multiple windows and a small turret on its roof. Behind it are several other buildings with similar architectural styles – primarily brick and stone - clustered together under a cloudy sky. A green lawn stretches out in front of the buildings, bordered by trees. A winding path is visible leading towards the buildings. The overall scene suggests an older, established campus setting at dusk or dawn.</t>
  </si>
  <si>
    <t>A large, brick building dominates the frame, featuring multiple stories and windows arranged in rows. A prominent, rounded dome sits atop a section of the building. The roof is dark gray with visible chimneys. Green trees are partially obscuring the lower portions of the structure. The sky is a pale yellow-orange hue suggesting either sunrise or sunset.</t>
  </si>
  <si>
    <t>A man wearing sunglasses and a dark jacket is seated at a counter with a tablet in front of him. Behind the glass counter, another person wearing a mask and a black jacket is looking towards the camera. The background appears to be a modern cafe or food service area with exposed brick walls and stainless steel fixtures. There are other people partially visible through the glass behind them.</t>
  </si>
  <si>
    <t>www.mtmary.edu</t>
  </si>
  <si>
    <t>A stone sign reading “Mount Mary University” is centered in the frame. The university’s name is written in a dark font on a light gray background. Behind the sign are several mature trees with green leaves, and a grassy lawn extends into the foreground. In the distance, a building with a prominent steeple is visible atop a small hill. The sky is blue with some clouds.</t>
  </si>
  <si>
    <t>The image depicts an outdoor scene at Mount Mary University. A large stone monument with a statue stands prominently in the center foreground, surrounded by lush green grass and trees. To the left is a stately brick building. The sky is blue with scattered clouds. Text reading "I AM MOUNT MARY" is overlaid on the image in yellow lettering. There’s a slight motion blur effect suggesting movement within the video.</t>
  </si>
  <si>
    <t>A large, stone building with Gothic architecture dominates the frame. It appears to be a tower or chapel with multiple arched windows and intricate stonework. The text “I AM MOUNT MARY” is overlaid in bold yellow letters across the bottom of the image. Above the building, there’s a bright blue sky with scattered white clouds. A reflection of the building and surrounding rooftops is visible on what appears to be a wet surface below.</t>
  </si>
  <si>
    <t>A young woman in a dark jacket and backpack walks down a stone pathway towards a large, historic building. The building is constructed of gray stone with arched doorways and windows. Red-roofed buildings are visible in the background on either side. Lush green bushes and trees line the path and surround the building. Above the woman’s head, text reads “I AM MOUNT MARY” in yellow capital letters against a black backdrop.</t>
  </si>
  <si>
    <t>A large, gray stone building with multiple windows and a red roof dominates the frame. Lush green trees surround the building on both sides, partially obscuring it. The text “I AM MOUNT MARY” is overlaid in bright yellow letters across the bottom of the image, with a blurred foreground showing a bicycle leaning against a wall.</t>
  </si>
  <si>
    <t>A long hallway with dark walls and a light-colored ceiling. A single fluorescent light fixture is visible in the distance. Several people are walking down the hall towards the right. To the left, there's a bulletin board displaying photographs and text labeled "MENT." The words “I AM MOUNT MARY” are prominently displayed across the bottom of the image in large, white letters on a dark background. A blue box is visible on the left side of the frame.</t>
  </si>
  <si>
    <t>A brightly lit classroom with a large white projector screen displaying a green and white graphic. A woman in a red shirt stands near the screen, facing towards the camera. Above the screen is text that reads “I AM MOUNT MARY.” The walls are painted a light gray or beige color, and there’s a doorway on the left side of the frame with a dark wood paneling. Windows line the right wall, offering a view of trees and greenery outside. A ceiling track runs horizontally across the top of the image, holding the projector.</t>
  </si>
  <si>
    <t>A large, ornate room with high ceilings and arched windows dominates the frame. The walls are painted a warm beige color. Several long tables filled with students are arranged in a circular pattern within the room. A group of people is seated at one of the tables, appearing to be engaged in an activity. Above the center of the room, text reads “FAM” in yellow and “MOUNT MAR” in a larger, bolder yellow font. There are sconces on the walls and a decorative molding along the ceiling. The lighting appears dim, with spotlights illuminating the scene.</t>
  </si>
  <si>
    <t>00:00:14.02</t>
  </si>
  <si>
    <t>The image depicts an interior shot of a library at Mount Mary University. The room is brightly lit by fluorescent ceiling lights and several windows. Rows of bookshelves line the walls, filled with books. Several students are seated at tables, working on laptops or reading. There are computer workstations visible in the foreground. A large sign that reads "I AM MOUNT MARY" is overlaid across the top of the image in bold, white letters. The overall impression is a busy but welcoming study environment.</t>
  </si>
  <si>
    <t>The image depicts an interior shot of a large room with rows of chairs filled with people. The walls are painted in a light beige color and feature ornate wooden beams and columns along the ceiling. A crucifix is visible on the wall to the left. Text reading “I AM MOUNT MARY” is overlaid across the center of the frame in bold, red letters. Several individuals are seated, some facing forward, while others appear to be looking down or away. The lighting is somewhat dim, and there’s a slight motion blur suggesting movement within the scene. A small table with what appears to be a microphone stands near the right side of the image.</t>
  </si>
  <si>
    <t>00:00:12.01</t>
  </si>
  <si>
    <t>The image depicts a wide shot of Mount Mary University’s campus. A large statue of Saint Mary is prominently featured in the center-left foreground, standing on a grassy knoll. Behind the statue are several mature trees and shrubs. In the background, there's a bright blue sky with scattered white clouds. A group of students wearing graduation gowns walks along a pathway to the right side of the frame. The text “I AM MOUNT MARY” is overlaid in large, yellow letters across the bottom of the image.</t>
  </si>
  <si>
    <t>00:00:11.14</t>
  </si>
  <si>
    <t>A large, brick building with multiple towers and a steeple dominates the frame against a bright blue sky dotted with white clouds. Lush green trees surround the base of the building. The words "I AM MOUNT MARY" are overlaid in large, white letters across the bottom of the image. A small American flag is visible on the left side of the building.</t>
  </si>
  <si>
    <t>www.muhlenberg.edu</t>
  </si>
  <si>
    <t>Several performers are suspended in mid-air against a dark blue background. One performer is upside down with their arms outstretched and legs bent, wearing a white jumpsuit. Another performer is positioned diagonally above them, also in a white jumpsuit, appearing to be in motion with one arm extended upwards. A third performer is partially visible on the left side of the frame, wearing a darker outfit and seemingly performing a movement that involves a circular motion with their arms. Blue spotlights illuminate each performer individually, creating a dramatic effect.</t>
  </si>
  <si>
    <t>A young man in a light gray t-shirt and pants is performing a dynamic movement – likely a plyometric exercise – on a dark gray floor with white lines drawn across it. Behind him is a wall painted red with the words “emberg” written in cursive, followed by “KING.” Above the wall are recessed lighting fixtures and some exposed pipes. To the right of the man are several weightlifting machines. The overall setting appears to be a gymnasium or training facility.</t>
  </si>
  <si>
    <t>A woman with dark hair and glasses stands facing towards the right side of the frame, gesturing emphatically with her hand. She is wearing a gray sweater and jeans. To her left is a man in a gray sweatshirt with “SWIM” printed on it, wearing a white headband and blue sneakers. He’s looking at her intently. Another person, partially visible to the right, wears a light blue shirt and appears to be listening. A computer monitor displaying images of various items sits on a desk to the left of the group. The background is a dimly lit office space with filing cabinets, pipes, and some boxes stacked against a wall.</t>
  </si>
  <si>
    <t>A man with dark hair and glasses wearing a black sweater stands at a podium presenting something. He is gesturing with his right hand. A student with red hair is partially visible in the foreground looking towards the speaker. Behind them, there’s a gray door and a small framed picture on the wall. A laptop sits open on the podium displaying a pink screen.</t>
  </si>
  <si>
    <t>A young woman with red hair wearing headphones is positioned in front of a microphone boom stand and a computer monitor. She’s looking slightly down at the screen. The background is dark and appears to be a recording studio, with visible equipment and walls. Reflections from the microphone and monitor are present on the glass panels surrounding her.</t>
  </si>
  <si>
    <t>A wide shot of a green lawn stretches out towards a large brick building with multiple stories and gables under a bright blue sky. The building has a prominent dome on top. To the left of the lawn is a smaller, older-looking red brick building. A large, abstract red sculpture resembling intersecting beams dominates the foreground. Several mature trees are scattered across the lawn, providing shade.</t>
  </si>
  <si>
    <t>A brick building with multiple stories dominates the frame, featuring rectangular windows and a prominent red door. Lush green bushes line the base of the building, and several mature trees flank either side. A paved walkway leads towards the entrance, with figures walking along it. The sky is bright blue with scattered clouds.</t>
  </si>
  <si>
    <t>A young woman with blonde hair and fair skin is holding up a detailed, white plastic skeleton hand and wrist. Her hands are positioned to show the intricate details of the bones. Behind her, partially visible in the background, are other anatomical models, including what appears to be a pelvis or lower spine structure. The lighting is dim, casting shadows across the scene and highlighting the textures of the skeletal model.</t>
  </si>
  <si>
    <t>Three students are seated at a dark-colored table in what appears to be a classroom or study area. One student, wearing glasses and a gray sweatshirt with “UMBC” printed on it, is looking down at papers in front of her. Another student, wearing a green plaid shirt, is smiling and looking towards the camera. The third student, dressed in a blue button-down shirt and khaki pants, has an Acer laptop open in front of him and is also smiling. A fourth student’s blurred face is partially visible beneath the table, suggesting they are seated behind the other three. The background is a plain white wall with a window visible on the right side.</t>
  </si>
  <si>
    <t>A dark background reveals a large wooden wall covered in colorful geometric shapes and lines. The shapes are primarily rectangular and square, constructed from small pieces of wood adhered with tape – red, orange, yellow, blue, white, and black. Several people are partially visible in the foreground; two women are facing towards the wall, one holding a smartphone up to view it, while another is looking at the artwork directly. The lighting appears dim, casting shadows on their faces and clothing.</t>
  </si>
  <si>
    <t>A man with short brown hair and glasses is speaking into a laptop screen displaying code in a white interface. He’s gesturing with his right hand. A young woman wearing a light pink top and her hair pulled back is listening intently, leaning slightly forward with her hands crossed at her waist. The laptop is black and has sheet music visible on the screen. Behind them is a whiteboard with some scribbled notes and a partially visible curtain or blind. The background is out of focus and appears to be a classroom setting.</t>
  </si>
  <si>
    <t>A woman with shoulder-length brown hair sits at a long table facing a projector screen. Several students are seated around the table, each using a laptop. One student wears a red shirt, another a plaid flannel shirt. A whiteboard is visible on the wall behind the table. The projector displays a map with various points of interest highlighted in blue and yellow. A window is partially visible in the background, showing a cityscape.</t>
  </si>
  <si>
    <t>A young woman with dark curly hair and wearing a denim jacket stands facing a projector screen. She is gesturing with her right hand while speaking animatedly. Behind her, another person with long, wavy brown hair sits in a chair, partially visible. The projector displays text outlining reasons for embracing change: “To be able to attack who are wrong from you,” and “To open up and accept change.” A small table holds a phone and a box. The background is a red wall with some darker shadows.</t>
  </si>
  <si>
    <t>A long hallway with a dramatic perspective. On the left side, a series of tall, brightly colored flags – red, green, yellow, purple, and blue – are stacked vertically against a solid red wall. The flags appear to be suspended from above. The hallway is illuminated by sunlight streaming through large windows along the right side, creating strong vertical shadows on the walls and floor. A triangular archway leads into the distance, revealing a glimpse of an outdoor area with trees and what appears to be a building entrance. The ceiling is a complex network of white beams and supports.</t>
  </si>
  <si>
    <t>A wide shot of a college campus green space with a paved walkway lined by mature trees. A group of students are walking along the path, some carrying backpacks and others on scooters. Several cars are parked along the edge of the lawn. In the background, there is a brick building and a large banner displaying the letter "M" hanging from a lamppost. The sky is overcast with autumn colored leaves visible in the trees.</t>
  </si>
  <si>
    <t>A blue sky fills most of the frame. In the center-left is a large flag featuring a maroon and gold design with a shield emblem. Below the flag is a tall, light-colored building with a prominent clock tower and dome. The building is surrounded by trees in various shades of green and yellow, suggesting fall foliage. A small portion of another building, possibly red brick, is visible on the left side of the frame. At the very bottom of the image is a dark, undefined area.</t>
  </si>
  <si>
    <t>www.multnomah.edu</t>
  </si>
  <si>
    <t>A small, white chapel with a pointed steeple sits in front of a grassy lawn. The chapel has a large stained-glass window on its front facade and a small cross above it. Two benches are positioned in front of the building, each adorned with vibrant pink azalea bushes. Mature trees surround the chapel, their branches reaching upwards towards a cloudy sky. A second, smaller chapel is visible to the right of the main one.</t>
  </si>
  <si>
    <t>A pink flowering tree with long, drooping branches dominates the frame. The branches are covered in delicate pink blossoms. Behind the tree is a white building with green trim and windows. A street light and some trees can be seen in the blurred background under a partly cloudy blue sky.</t>
  </si>
  <si>
    <t>A man with dark hair and glasses wearing a denim jacket and a white shirt is playing a red electric keyboard. He’s facing away from the camera, his hands on the keys. To his right, partially visible in shadow, is another person playing an acoustic guitar. Behind them are large windows showing trees and foliage, illuminated by light coming through. A black microphone stand is positioned to the left of the keyboard. The room appears dimly lit with a spotlight focused on the musician.</t>
  </si>
  <si>
    <t>Two hands are shown operating an espresso machine. The machine has a dark gray exterior with visible components like a portafilter and water reservoir. A small paper cup is being placed into the portafilter, and another cup containing coffee grounds is positioned nearby. The background is mostly black, but a portion of a wall with a textured pattern is visible at the top right corner.</t>
  </si>
  <si>
    <t>A light beige building with a flat roof dominates the frame. A large tree with dense green foliage is positioned in the center foreground, partially obscuring a walkway leading towards the building. The walkway appears to be concrete and has railings on both sides. Behind the building are several evergreen trees and what looks like a small utility structure with vents on its roof. The sky is bright blue with scattered clouds.</t>
  </si>
  <si>
    <t>Two men are walking side-by-side down a grassy path. One man is wearing glasses and a black leather jacket over a dark shirt, while the other is wearing a plaid flannel shirt over a black t-shirt. Behind them is a light beige building with several windows and a small sign that reads “THE DEN.” The building has a decorative crest above its entrance. A few trees are visible in the background, and the sky appears overcast.</t>
  </si>
  <si>
    <t>A group of young men are gathered in an indoor basketball court, celebrating with raised hands and excited expressions. One young man is prominently featured in the center, yelling and gesturing wildly while wearing a white shirt with “STAMFORD” and “LIONS” printed on it. Several other students surround him, clapping their hands and cheering. Some wear masks, others hats, and various colored t-shirts. The background appears to be a plain, light-colored wall.</t>
  </si>
  <si>
    <t>A light blue sky fills most of the frame. Several fluffy white clouds are scattered across the upper portion of the image, with one larger cloud dominating the center. The bottom edge of the image is a dark, undefined area, likely representing the bottom of the video screen or a black background.</t>
  </si>
  <si>
    <t>A man with dark hair and a beard is singing into a microphone while playing an acoustic guitar. He wears a purple shirt with a white “V” logo on it. A microphone stand is positioned in front of him, and a lectern with sheet music rests to his left. Behind him are framed photographs hanging on a wooden wall, including one of a man in a suit. The background is dark, with red curtains visible through a window. A black keyboard is partially visible at the bottom of the frame.</t>
  </si>
  <si>
    <t>A green soccer field with white lines marking the boundaries and center circle. A gray soccer goal is positioned slightly off-center in the frame. The background is a dark black color.</t>
  </si>
  <si>
    <t>Three young adults are seated around a wooden table in a dimly lit room. A man with dark hair and wearing a black jacket is laughing while looking at a woman with blonde hair who is smiling back at him. Another woman, partially visible on the right side of the frame, is also smiling and holding her hands together. Three white paper cups are placed on the table between them. In the background, blurred figures of other people can be seen sitting at tables, and there's a clock and some shelving units visible on the wall.</t>
  </si>
  <si>
    <t>A young woman in a black graduation gown and red sash walks forward into a large auditorium. She is smiling and looking towards the camera. Behind her, another man in a similar gown and sash follows closely. The auditorium seats are mostly dark, with some blurred figures seated in them. Above, there’s a ceiling with exposed beams and recessed lighting. A spotlight shines down on the graduates.</t>
  </si>
  <si>
    <t>A man with dark hair and wearing yellow gloves is adjusting a section of a black metal fence. The fence has a decorative curved top rail. A second man in a green shirt stands slightly behind him, partially visible on the right side of the frame. Beyond the fence are trees, power lines, buildings, and a street with cars. The sky is overcast and gray.</t>
  </si>
  <si>
    <t>A man wearing a black t-shirt and dark shorts is climbing a ladder against a large, metallic, yellow truck. He’s holding a red cordless drill and appears to be attaching something to the side of the truck. Another person's arm is visible on the left side of the frame, reaching up towards the truck as well. The background is a cloudy gray sky.</t>
  </si>
  <si>
    <t>A young man in a black and green athletic uniform with a logo is mid-stride on a running track. He’s wearing shorts and a sleeveless top. Behind him is a large red running track, a stadium backdrop with brick buildings, American flags, and several spectators are visible in the background. A camera is positioned to his left.</t>
  </si>
  <si>
    <t>Three musicians are seated in front of a brick wall with blinds partially drawn. One musician is playing an electric guitar and wearing a gray cap and jacket. Another is strumming an acoustic guitar while wearing an orange beanie and a white shirt. The third musician, on the right, is holding a microphone and appears to be singing into it, wearing a dark green jacket and a gray cap. A drum set sits in front of them, and a small plant is visible on a shelf behind the musicians. There’s a framed picture hanging on the wall above the instruments.</t>
  </si>
  <si>
    <t>An aerial view shows a large, light-colored building with a gray roof and multiple windows. Below the building is a wide, grassy lawn extending into the distance. A paved walkway runs through the center of the lawn, flanked by several mature trees. To the left of the building is a road lined with red markings. In the background, there are more buildings and trees, suggesting a campus setting. The sky appears bright and sunny.</t>
  </si>
  <si>
    <t>A large screen in the background displays a white image, likely a diploma or celebratory graphic. Several graduates wearing black caps and gowns are silhouetted against the screen. Some graduates have their hands raised in celebration. The lighting is dim, with shadows dominating the scene, and glimpses of other audience members can be seen in the lower portion of the frame.</t>
  </si>
  <si>
    <t>www.mvcc.edu</t>
  </si>
  <si>
    <t>A large group of people are gathered in an indoor gymnasium. The floor is a blue and red tennis court surface. People are standing and mingling near the edges of the court. Some individuals are wearing jackets, while others have casual clothing on. A few people are holding drinks. Above the court, there’s a high ceiling with exposed beams and lighting fixtures. Outside the window in the background, a cloudy blue sky is visible. The image is framed within a dark blue hexagonal border.</t>
  </si>
  <si>
    <t>The image features a vibrant green and black background with several circular photographs overlaid in a layered, floating effect. These photos depict various groups of students engaged in activities – some are marching, others are sitting together, and still others appear to be studying or socializing. A large, stylized logo resembling a leaf is centrally positioned on the right side of the image, colored green and white with the words “SPRING 2025 OPEN HOUSE” displayed prominently above it. Below the logo, in bold text, reads "10 a.m. - 1 p.m., Friday, April 11 Utica Campus."  The main focus of the image is a wide shot of a campus pathway with numerous students walking along it under a bright blue sky. A yellow school bus is visible on the left side of the path.</t>
  </si>
  <si>
    <t>www.mville.edu</t>
  </si>
  <si>
    <t>A young woman and a man are smiling broadly at the camera, both wearing graduation gowns and mortarboards. The woman is holding a diploma in her left hand. Behind them is a large crowd of graduates celebrating outdoors on a sunny day. In the background, there's a building with multiple stories and green trees visible. A large "U" shape in white is overlaid on the image, and text reading “Real-World Ready. Empowering leaders, Inspiring change. Always Forward. Always Valiant.” is positioned below it.</t>
  </si>
  <si>
    <t>A large white "U" shape dominates the upper portion of the image, set against a dark red background. Inside the U are several students seated around a table covered with papers and markers. A young man wearing a black t-shirt with “Leadership Week 2014” printed on it is prominently featured at the center of the group, looking down at a pink card. Other students are partially visible in the background, some facing forward, others turned away. There’s a whiteboard or bulletin board visible behind the table, displaying what appears to be notes or diagrams. Text reading “Become a Valiant Leader. Ready to Take on the Future. Social Impact. Always Valiant.” is overlaid on the right side of the image.</t>
  </si>
  <si>
    <t>00:00:03.37</t>
  </si>
  <si>
    <t>A young Black woman with dark hair and glasses smiles warmly at the camera. She is wearing a light blue, short-sleeved shirt. Behind her is a blurred background showing what appears to be a hallway or lobby with wooden doors and furniture. To the left of the image is a large, stylized letter “U” in a deep magenta color. Above the woman’s portrait are the words "Our Graduates are Catalysts for Change. Choose to be Valiant. Always Fearless. Always Valiant.” The background is solid black.</t>
  </si>
  <si>
    <t>www.mvnu.edu</t>
  </si>
  <si>
    <t>A large brick building with a prominent steeple dominates the center of the frame. The building is labeled "Mount Vernon University" in dark lettering on a sign below it. A flag pole stands beside the building, flying a blue and white flag. In front of the building is a circular flower bed filled with greenery. Beyond the flowerbed is a well-maintained grassy lawn extending into the distance. Several trees are scattered throughout the scene, some with budding leaves suggesting springtime. The sky is a clear, light blue.</t>
  </si>
  <si>
    <t>An aerial shot of a college campus. A large brick building with multiple stories and windows is centrally located on a grassy lawn. To the left of the main building are smaller, connected buildings. A black asphalt parking lot extends out from the main building. Trees and green fields surround the campus. The words "EXPERIENCE MVNU" are overlaid in white text across the bottom right corner of the image.</t>
  </si>
  <si>
    <t>00:00:02.76</t>
  </si>
  <si>
    <t>A brick column monument stands in the foreground, topped with a copper-colored roof. The monument is mounted on a concrete base and features engraved text: "TO SEEK TO LEARN TO MAKE TO SERVE." A smaller plaque is visible on the side. Behind the monument is a large green lawn extending towards a two-story building with a central portico and white columns. Trees are scattered throughout the lawn, and the sky is blue with some clouds.</t>
  </si>
  <si>
    <t>An aerial shot of a college campus under a partly cloudy blue sky. Several brick buildings are spread across a grassy landscape with mature trees lining walkways and driveways. A road winds through the center of the campus, leading towards distant forested hills in the background. The overall scene is bright and sunny with a sense of openness and tranquility.</t>
  </si>
  <si>
    <t>00:00:01.52</t>
  </si>
  <si>
    <t>A man in a blue shirt and jeans is running with a large, wrapped package across a paved walkway. Several people are standing on the sidewalk behind him, watching and appearing to encourage him. A white SUV and a dark-colored pickup truck are parked nearby. There are orange traffic cones along the side of the walkway. Trees and a cloudy sky fill the background. The text "THRIVING COMMUNITY" is overlaid in the top left corner of the image.</t>
  </si>
  <si>
    <t>A silver SUV with its tailgate up and filled with boxes is centered in the frame. Several people are carrying boxes out of the vehicle, wearing blue shirts with a logo on them. A man in a blue shirt is walking ahead, holding a large box. Another person is further back, also carrying a box. In the background, there’s a grassy area, trees, and a building partially visible behind the trees. The text “THRIVING COMMUNITY” is overlaid on the right side of the image. A bicycle leans against a wall to the left of the scene.</t>
  </si>
  <si>
    <t>A group of young adults are kneeling and crawling on a gray concrete surface covered in chalk drawings. The chalk depicts the words "Welcome" and “To Our” followed by a series of letters and numbers, seemingly representing a student ID or similar identifier. Several people are wearing blue t-shirts. In the background is a brick building with windows, a grassy lawn, and a parked car. A person in a blue shirt stands at the edge of the group, looking down at them. The lighting suggests it’s late afternoon or early evening.</t>
  </si>
  <si>
    <t>A group of people are walking along a sidewalk towards a building in the background. The foreground features several individuals, including a man wearing a black polo shirt and dark shorts, a woman with blonde hair wearing a pink top and jeans, and a young woman in a red outfit. Other people are visible behind them, some clapping their hands. A stately white building with columns is situated in the distance. The lighting suggests it’s late afternoon or early evening.</t>
  </si>
  <si>
    <t>A large crowd of people are gathered outdoors on a grassy area in front of a brick building with columns. Many individuals are clapping and raising their hands in celebration. The lighting suggests it is late afternoon or early evening, casting long shadows. A mix of men and women are present, wearing casual clothing like t-shirts, shorts, and jeans. Some people are standing while others appear to be walking. In the background, more people can be seen watching from a raised area.</t>
  </si>
  <si>
    <t>A group of seven young adults are smiling and holding blue banners that read “MVNU2022”. They appear to be celebrating outdoors in front of a building with windows and columns. Behind them is a lush green tree line. Several people, including an older man, are visible in the background, partially obscured by the trees. One person holds a water bottle.</t>
  </si>
  <si>
    <t>A group of young adults wearing blue t-shirts with a logo that says “Spartans” are standing in a line beside a light blue sedan. A man is positioned slightly ahead of the group, gesturing with his right hand while holding what appears to be a clipboard or document. The back of a pickup truck with an open bed and a trailer is visible on the left side of the frame. Behind the group is a brick building with white shutters and a chain-link fence covered in greenery. The sky is overcast and there are trees in the background.</t>
  </si>
  <si>
    <t>Three women are smiling and posing for the camera outdoors in daylight. The woman in the center is holding a blue sign that reads “MVNU 2022” with a stylized image on it. She’s wearing a dark gray t-shirt. To her left, another woman has blonde hair pulled back and is giving a thumbs up while smiling. On the right is a woman with brown hair wearing a green and black patterned shirt. In the background, there are blurred figures of other people and trees under a bright sky.</t>
  </si>
  <si>
    <t>Two young women are seated at a lab table examining a complex blue and white structure made of interlocking pieces. They appear to be working on an experiment or project. Behind them is a stainless steel workbench with various laboratory equipment, including beakers, tubing, and a cooler. A large television screen displays a black background with the text "HANDS-ON ACADEMICS" in white letters. The room has gray walls and cabinets above the workbench.</t>
  </si>
  <si>
    <t>A man’s hands are shown close-up, connecting wires to electronic components on a breadboard. The breadboard is part of a dark gray electronics workstation with various knobs and switches. A second person's arm is partially visible in the background, leaning over a laptop screen. Above the workstation, text reads “HANDS-ON ACADEMICS” in white letters against a black background.</t>
  </si>
  <si>
    <t>Two young women in white scrubs with navy blue sleeves are standing near each other. One is looking upwards and slightly to her left, appearing to be pointing or gesturing. The other is wearing glasses and has a badge on her chest. Behind them, several other students in similar uniforms are visible, seated at beds in what appears to be a simulated hospital setting. There are medical equipment like IV stands and monitors present, along with a white wall and a small cabinet containing supplies.</t>
  </si>
  <si>
    <t>A woman with shoulder-length brown hair wearing a light blue denim shirt is standing at a lectern in front of a large lecture hall. She is facing away from the camera and gesturing towards a computer monitor displaying a document titled "Art Copy Guidelines 2." The screen shows a grid layout with several boxes filled with numbers. Behind her, rows of students are seated in wooden chairs, mostly facing forward, some looking at the screen. A projector is visible on the wall behind the students, displaying a white image. The lecture hall has dark wood paneling and a muted color scheme.</t>
  </si>
  <si>
    <t>Two young people are shown in a laboratory setting. Both are wearing white lab coats and green-framed goggles pushed up onto their foreheads. One is a girl with long brown hair, and the other is a boy with dark hair. They are both intently focused on a microscope positioned between them. Behind them, there’s a glimpse of equipment including a centrifuge and various beakers and containers. The background is blurred and dark, suggesting a laboratory environment.</t>
  </si>
  <si>
    <t>A young man with brown hair and glasses wearing a blue striped hoodie is focused intently on soldering wires onto a circuit board. He’s holding a soldering iron in his right hand and appears to be working at a workbench covered with various electronic components, tools, and containers. A digital multimeter and other equipment are visible behind him on the table. The background is dark, highlighting the man and his work.</t>
  </si>
  <si>
    <t>Four nurses are gathered around a patient lying in an adjustable hospital bed. One nurse is typing on a laptop positioned on the bed’s tray table. Another nurse is adjusting equipment attached to the IV pole, while another is looking at the patient and holding a syringe. A fourth nurse stands slightly behind the others, observing. The room appears to be a simulated clinical setting with a window in the background showing brick buildings.</t>
  </si>
  <si>
    <t>A man with light brown hair and wearing a blue shirt stands in front of a whiteboard displaying a colorful graphic. He is pointing upwards with his right hand. Around him are several students seated at tables, some taking notes and others looking towards the board. The classroom has fluorescent lighting and white walls. A small cabinet is visible on the left side of the frame.</t>
  </si>
  <si>
    <t>A large stained-glass window dominates the upper portion of the frame, displaying a vibrant array of blues, greens, and reds. Below the window, a group of people are seated in rows of red theater seats. A man with dark skin is prominently featured in the foreground, raising his hands upwards in what appears to be prayer or worship. Several other individuals are visible behind him, some looking upward as well, while others appear to be listening attentively. The word "CHRIST-CENTERED" is overlaid on the bottom of the image in white text.</t>
  </si>
  <si>
    <t>A young woman with long brown hair wearing a cream-colored sweater is singing into a microphone, positioned on a stage in front of a large audience. Behind her are musicians playing instruments – a keyboardist, a guitarist, and a drummer – all standing behind a black music stand. The stage is covered in red carpeting. Large stained glass windows with colorful patterns are visible in the background. The words “CHRIST-CENTERED” are overlaid on the image in white text. A blurred crowd of people sits in rows of chairs to the right of the stage.</t>
  </si>
  <si>
    <t>A large church sanctuary is filled with people seated in rows facing a stage. The stage features a band performing – several singers and musicians playing instruments like guitars, drums, and a keyboard. Behind the band is a large screen displaying the words “BUILD TOGETHER” in white lettering on a blue background. To the left of the stage are tall stained-glass windows with colorful patterns. A pipe organ is visible behind the stage. The audience consists of young adults and students, mostly wearing casual clothing. Red carpeting covers the floor in front of the stage.</t>
  </si>
  <si>
    <t>A large auditorium filled with students sits in rows of orange chairs facing an elevated stage area. Many people are raising their hands in a gesture of prayer or praise. The lighting is dim, highlighting the audience and some details on the stage. A large screen is visible above the stage. There are architectural elements like columns and a staircase in the background. Students wear various casual clothing items including hoodies and jackets with university logos.</t>
  </si>
  <si>
    <t>A group of young adults are gathered around a central figure who is embracing another person. The central figure is wearing a red jacket and has dark hair. A man in a green shirt stands beside him, with his arm wrapped around the other’s back. Several other people are surrounding them, mostly obscured by shadows but appearing to be kneeling or leaning forward. Behind the group is a stage with a microphone stand and a white pillar. There are stained-glass windows on either side of the stage, illuminated with colored light. The background is dark, suggesting an evening setting. A red carpet extends from the stage towards the audience.</t>
  </si>
  <si>
    <t>A young woman with blonde hair and glasses wearing a plaid shirt stands facing forward holding a microphone in her right hand and a piece of paper in her left. She is looking down at the paper as if reading it. Behind her, there’s a blurred background featuring colorful light patterns resembling stained glass windows. The overall scene appears to be dimly lit with a dark backdrop.</t>
  </si>
  <si>
    <t>A stage with red carpeting is set against a dark background. Several flags are prominently featured in the foreground, including Thailand, Italy, Mexico, and Kazakhstan. Two young women stand on the stage, one holding a microphone and singing into it while the other stands beside her. Behind them, a group of musicians sits at tables playing instruments, illuminated by spotlights. In the background, a large pipe organ is visible behind stained-glass windows.</t>
  </si>
  <si>
    <t>A wide-angle shot depicts a group of students walking up stone steps leading to a building entrance. The building has classical columns supporting a portico. Students are wearing casual clothing and carrying backpacks. Some are talking, while others walk in groups. Green foliage is visible on the right side of the frame, suggesting landscaping surrounding the building. A portion of a white wall is seen above the columns.</t>
  </si>
  <si>
    <t>A group of students and faculty are gathered around a lab table in a brightly lit classroom setting. A man with graying hair and wearing a blue jacket is pointing at something on a piece of paper while looking at two young women seated beside him. The women appear to be engaged in the discussion, one holding a notebook and pen. Behind them, several other students are visible, working at various workstations within the lab. There’s a cabinet with drawers and shelves along the wall behind the group. Text overlayed on the image reads “MENTORING FACULTY.”</t>
  </si>
  <si>
    <t>A black and white photograph depicts a classroom setting. A Black woman in a brown jacket is leaning over a student with red hair who is looking at a laptop screen. Behind them are three other students, each working on laptops. Bookshelves filled with books line the back wall. The text "MENTORING FACULTY" appears overlaid on the image in white letters.</t>
  </si>
  <si>
    <t>A classroom scene with several students seated at desks. A man in glasses and a gray sweater is engaged in conversation with a student wearing a plaid hoodie. Another student is partially visible behind him, wearing a red and black flannel shirt and a dark beanie. In the background, other students are present, some wearing hats or jackets. A whiteboard is visible on the wall to the left, displaying a white image. Overhead lighting fixtures are also seen in the upper portion of the frame.</t>
  </si>
  <si>
    <t>A man with short hair and a light blue shirt stands facing four young men. The man is gesturing towards a large industrial machine with multiple arms and tools. Three of the young men are looking at the machine, while one appears to be looking down at something on the floor. They are wearing various casual clothing: a polo shirt, a hoodie, and a t-shirt. Behind the machine is a dark gray wall with what looks like a framed picture or display. The lighting in the image is somewhat dim, casting shadows across the scene.</t>
  </si>
  <si>
    <t>Three young adults are smiling at the camera. A woman with long brown hair and wearing a black leather jacket over a gray t-shirt with an "ASA" logo is on the left. Next to her is a man with blonde hair, wearing a gray shirt with “MVNUSPUR” printed on it. On the right is a young Asian man in a maroon and green Polo shirt. Behind them is a white board displaying a periodic table of elements, partially obscured by a black speaker. The background appears to be a classroom or office setting with gray walls.</t>
  </si>
  <si>
    <t>A group of three healthcare professionals are gathered around a patient simulator lying on a hospital bed. One woman in scrubs is pointing at the arm of the simulator while speaking with another woman wearing glasses and a stethoscope, who appears to be instructing her. A third person, also in scrubs, is looking down at the simulator’s arm, possibly examining it. The simulator has a white sheet covering most of its body, revealing only part of its leg and arm. Medical equipment, including monitors and tubing, are visible in the background.</t>
  </si>
  <si>
    <t>A dark room features a white wall covered in handwritten equations and formulas. A black-shirted man with short hair is standing facing the camera, gesturing with his right hand while pointing at the whiteboard. He wears a light blue and white checkered shirt, dark pants, and a belt. Two students are partially visible on either side of him; one wearing glasses and a green sweater, and another in a gray shirt. To the left of the man is a large, black printer. A radiator is visible to the right of the printer. A camera mounted on a tripod is positioned above the whiteboard.</t>
  </si>
  <si>
    <t>A young woman with dark hair pulled back in braids sits at a table, writing with a green pen on a piece of paper. She is wearing a white sweater vest over a white shirt and has a focused expression. A man stands beside her, pointing to an open book. He wears glasses and a plaid flannel shirt. The background is a plain white wall with two track lighting fixtures visible. A dark table surface extends beneath the scene.</t>
  </si>
  <si>
    <t>A basketball court is shown with several young men in athletic attire engaged in drills. One player is dribbling a basketball while others are positioned around him, seemingly practicing passing and movement. A basketball hoop is visible at the top right corner of the frame. Behind the players is a large seating area filled with gray bleachers. The text “COMPETITIVE ATHLETICS” is overlaid on the bottom left of the image in white lettering against a dark background.</t>
  </si>
  <si>
    <t>A baseball team stands on a dirt infield with a blurred green outfield in the background. A dark-colored coach is speaking to several players wearing white and black uniforms. The players are facing forward, some gesturing or listening intently. A catcher wears a helmet and holds a mitt. The sky is bright blue with scattered clouds. Text overlayed across the image reads "COMPETITIVE ATHLETICS."</t>
  </si>
  <si>
    <t>The image depicts an indoor basketball court with bleachers in the background. Three male athletes are visible: one wearing a number 20 jersey and another wearing a number 44 jersey, both appear to be moving towards the center of the court. A third athlete is dribbling the ball while wearing a number 10 jersey. A large "MVNU" logo is prominently displayed on a banner above the players. To the right of the court is a sign that reads “CROSSFIT 1808”. There are several basketballs scattered on the floor, and banners hang along the walls behind the bleachers. The lighting appears to be bright and modern.</t>
  </si>
  <si>
    <t>A group of female college soccer players are walking through an outdoor entryway. They are wearing matching blue Adidas shirts with a white logo and the words "MUNI" on them. Each player is holding a soccer ball. Some have their arms crossed, while others are looking forward. The players are wearing white socks and athletic shorts. Behind them, several other women in similar uniforms stand along the walkway. To the left of the group is a blue trash can with the Adidas logo. An elevated concrete structure with metal railings runs across the top of the frame. A man in a dark suit stands to the right of the soccer players.</t>
  </si>
  <si>
    <t>A volleyball player in a dark blue uniform with the number “4” on his back is mid-jump, reaching upwards with both hands towards a volleyball. He’s positioned behind the net and facing away from the camera. In front of him, another player wearing a red and white uniform with the number “24” is looking at the ball. Behind them are several other players in similar uniforms, partially visible on the court. The net has "MVNU Cougars" printed on it. Above the net, there’s signage reading “MVNU” and “Voice-Cougars.” A large gymnasium interior with bleachers filled with spectators can be seen in the background.</t>
  </si>
  <si>
    <t>A group of six male lacrosse players are running across a green artificial turf field towards the viewer. They are all wearing purple uniforms with white lettering and numbers. Each player has a lacrosse stick in their hands and is wearing a helmet with a light blue visor. The background includes a dark, blurred view of buildings, a chain-link fence, and trees silhouetted against a dusky sky. A parked vehicle is visible on the right side of the frame.</t>
  </si>
  <si>
    <t>A baseball team stands behind a coach in front of a chain-link fence. Several young men are wearing dark uniforms with numbers on their backs; one has “7” and another “12”. They all wear black hats. A man in a green jacket and black hat is gesturing towards the player wearing number 12, who is raising his hand in acknowledgment. The background features a brick building and a blurred view of trees.</t>
  </si>
  <si>
    <t>A group of young women in green athletic jerseys are raising their hands upward in celebration. The jerseys have “GARS” and a number “22” on the front, and “COUGARS” and a number “63” on the back. They appear to be a volleyball team. Behind them is a blurred crowd of spectators with some people holding up signs or banners. A dark background completes the image.</t>
  </si>
  <si>
    <t>A large pile of orange pumpkins fills the foreground of the image, spilling out from a white wooden cart. Three young women are interacting with the pumpkins; one is reaching into the cart and selecting a pumpkin, another is looking at the pumpkins with interest, and a third is wearing gloves and appears to be helping move them. Behind the pumpkins, blurred figures of other students in winter clothing can be seen walking across a campus pathway. The sky is bright with golden light, suggesting late afternoon or early morning. Text reading "ENGAGING CAMPUS LIFE" is overlaid on the bottom right corner of the image.</t>
  </si>
  <si>
    <t>A large crowd of people are gathered outdoors, likely at an event. Many individuals have their arms raised in a celebratory gesture. Some wear t-shirts with logos and text, including one that says “RETRO P.” A chain-link fence runs across the foreground, partially obscured by orange netting. Behind the crowd is dense green foliage and trees. The words "ENGAGING CAMPUS LIFE" are overlaid on the image in large white letters. Several floodlights illuminate the scene from above.</t>
  </si>
  <si>
    <t>A large crowd of people are wading through what appears to be a flooded area, likely a lawn or courtyard. Many individuals are dressed casually in shorts and t-shirts, with some wearing white shirts. There is a significant amount of smoke rising from the center of the group, illuminated by a bright light source – possibly fireworks or spotlights – creating a hazy effect. In the background, there’s a building with multiple stories and windows, surrounded by trees. The overall scene suggests a celebratory event taking place at night.</t>
  </si>
  <si>
    <t>An aerial shot shows a dark body of water with three kayaks positioned within it. One kayak is orange and appears to have two people inside. Another kayak is blue and has one person seated. A large, leafy tree with green foliage extends from the left side of the frame, partially obscuring the edge of the water. The water surface reflects light, creating subtle ripples and highlights.</t>
  </si>
  <si>
    <t>Four students are gathered around a circular table in a library setting. One student is holding a tablet and looking at it, while another is holding a book open. A third student is leaning forward with his hands on the table, and a fourth student is seated to the side, partially obscured by a bookshelf. The bookshelves behind them are filled with numerous books. Large windows provide natural light, illuminating the scene and casting shadows.</t>
  </si>
  <si>
    <t>Three young women are sitting closely together on a large, plush beige couch in a dorm room setting. One woman is holding and looking at a silver laptop screen while the other two are smiling and laughing at something she’s showing them. They each have drinks – one has a mug with a patterned sleeve, another has a white cup, and the third holds a ceramic mug with a brown handle. Behind them is a bed covered in pillows and blankets, along with a small bedside table holding a framed photo display, a lamp, and a small vase of flowers. A tapestry hangs on the wall above the bed, featuring a floral design. String lights are draped across the room, creating a warm glow.</t>
  </si>
  <si>
    <t>A man in a tweed coat and hat with a deerstalker cap is speaking intently into a small blue device held by a woman wearing a dark bonnet and a light-colored dress. Behind them are two panels, one painted yellow with a repeating floral pattern and another painted a darker shade of brown with similar floral patterns. A doorway is visible on the left panel. A wooden object resembling a lamp or table sits on the right panel. The background is mostly black.</t>
  </si>
  <si>
    <t>A group of five young adults are gathered around a laptop sitting on a table. One woman is intently looking at the screen while smiling. Three other students are standing nearby, holding drinks and laughing. The room has exposed brick walls and a textured ceiling with recessed lighting. An exit sign is visible in the background.</t>
  </si>
  <si>
    <t>A group of adults, mostly older men and women, are gathered closely together in what appears to be an indoor setting with a dark background. They are looking down at something on a table between them. Some individuals are wearing jackets or sweaters, while others have on collared shirts. A banner reading "MEANINGFUL TRADITIONS" is overlaid on the image. There's a potted plant visible in the upper right corner of the frame.</t>
  </si>
  <si>
    <t>A young woman in a striped long-sleeved shirt and a light gray sweater is holding a glass of liquid up towards a string of blue lights. Behind her are more string lights and what appears to be a wooden railing or ledge. The text “MEANINGFUL TRADITIONS” is overlaid on the image in white letters. A single, vintage-style Edison bulb hangs from above.</t>
  </si>
  <si>
    <t>A group of young adults are seated in a darkened room, facing a stage with a band performing. The band consists of at least three people playing instruments – a guitarist and vocalist, and another musician. Several individuals in the audience have their hands raised in an enthusiastic gesture. A large stained-glass window is visible on the left side of the frame, displaying colorful patterns of light. Blue lighting illuminates the stage and upper portion of the room. The architecture appears to be a traditional building with columns and a balcony area above the stage.</t>
  </si>
  <si>
    <t>A large, brown and tan mascot resembling a mountain lion is being held aloft by several people in a crowded bleacher area. The mascot has blue eyes and a blue emblem on its chest. Below the mascot are many blurred faces of students and adults seated in rows of chairs. Behind the crowd, there’s a dark wall with some signage visible including “Northern Lights” and “URS.” A camera is positioned to the right of the mascot.</t>
  </si>
  <si>
    <t>A group of young men are seated in bleachers against a dark background. Four of them have their arms raised upwards, palms facing outwards. Three of these individuals wear basketball jerseys with numbers on them: one has “40” and another “23”. The fourth individual is wearing a blue hoodie. In the foreground, two other men are visible, also in athletic attire. Behind the bleachers is a large gymnasium space with metal support beams, a scoreboard, and lighting fixtures. A sign is partially visible on the left side of the frame.</t>
  </si>
  <si>
    <t>A smiling older man and woman are centered in the frame. The man is wearing a gray suit jacket over a blue sweater and has a lanyard around his neck. He’s holding a plate with green vegetables. The woman is wearing a teal top with cutouts at the shoulders and glasses, also smiling broadly. Behind them, blurred figures of other people are visible, some holding plates as well, in what appears to be a reception or event setting. A dark wall and a fireplace are partially visible in the background.</t>
  </si>
  <si>
    <t>A black backdrop with gold tassels hangs behind three people. Two men are standing side-by-side in a white shirt and gray pants, looking slightly uncomfortable. A third woman is positioned behind them, wearing a red dress with a ruffled back. A large black photography light box is set up to the left of the backdrop, supported by white foam padding. To the right of the backdrop is a brick wall.</t>
  </si>
  <si>
    <t>A large crowd of people are gathered in a dimly lit room, likely a church or auditorium. Many individuals are raising their hands upwards as if in prayer or worship. A woman in a blue and green patterned jacket is prominently featured with her hand raised high. Several other people are also raising their hands, including an elderly man in an orange shirt. The crowd consists of adults of various ages and appearances, wearing casual clothing like sweaters, jackets, and t-shirts. Some individuals have name tags visible around their necks. A purple curtain or backdrop is partially visible at the top of the frame.</t>
  </si>
  <si>
    <t>Two young adults are walking side-by-side on a grassy path. The person on the left is wearing a brown jacket and a dark hat, carrying a backpack. They appear to be looking down. The person on the right has blonde hair and is smiling at the camera. Behind them is a building with several people visible in the background, and trees are present on either side of the path. Text overlayed on the image reads “LIFELONG FRIENDS.”</t>
  </si>
  <si>
    <t>A group of four young women are seated together on a beige couch in a warmly lit room. One woman is laughing and holding a mug, another is smiling with her eyes closed, and two others appear to be listening intently. A text overlay reads "LIFELONG FRIENDS." The background shows glimpses of other students and furniture, including backpacks and what looks like a bookshelf.</t>
  </si>
  <si>
    <t>Two young men are seated side-by-side in front of a dark gray wall with a blue and white banner reading “HOME WORSHIP” and an image of a stylized eagle. One man is wearing a Mount Vernon University sweatshirt, while the other wears a plaid shirt. They are both looking at a tablet that’s held up in front of them, and they appear to be smiling or laughing together.</t>
  </si>
  <si>
    <t>Four young adults are gathered in front of a brick building with a mural painted on its exterior wall. The mural features the letters “MVU” in a stylized design and depicts a landscape scene with rolling hills and trees. A black and white plaid shirt-wearing person is holding up a smartphone, taking a selfie with the others. Three other people are positioned behind him, smiling and leaning towards him. To the right of the group is a dark doorway leading into the building, and some greenery is visible in the foreground. The text “With love from” is written above the mural.</t>
  </si>
  <si>
    <t>Three young women are sitting on a bed in a dorm room. The bed is covered with a light blue comforter and a yellow and white patterned pillow. A wall behind them features a decorative poster that reads "Love can change things We". One woman wears a green sweatshirt with the words “Mount Vernon Nazarene University” printed on it, another wears a brown sweater, and the third has an orange and brown striped sweater. All three are smiling and looking at the camera.</t>
  </si>
  <si>
    <t>Two young adults are seated at a table in what appears to be a campus common area. A woman with long brown hair and wearing a light pink shirt is smiling and gesturing while speaking to a man with dark hair, who is leaning forward slightly towards her. Behind them on the wall are several posters including one advertising “2023 Learning Trips” and another promoting the “P88J Club.” A black backpack rests on the table between them. The background is blurred, showing a wooden pillar and some indistinct shapes suggesting other people or furniture.</t>
  </si>
  <si>
    <t>Three young adults are walking together outdoors. A young man with a large grin is in the center, wearing a plaid shirt and jeans. To his left is a woman with long dark hair and a brown vest and jeans. To his right is a blonde woman wearing a denim jacket and black pants. Behind them is a brick building with windows and a small tree line visible in the background. The ground is covered in grass.</t>
  </si>
  <si>
    <t>Four young adults are sitting around a metal fire pit with flames visible within it. One person is playing an acoustic guitar while another holds a blue can. A third individual is laughing and leaning forward, and the fourth is smiling and looking towards the other three. They are all wearing casual clothing – sweaters, t-shirts, and jeans. Behind them is a brick building with a white window and shutters, and a wooden fence runs along the bottom of the frame. The ground in front of the fire pit is covered in grass.</t>
  </si>
  <si>
    <t>A group of graduates in black gowns and yellow sashes are walking across a grassy area towards a brick building. Many of them are smiling and looking at the camera. A large tree with green leaves is visible in the background, and the text "SHARED CELEBRATIONS" appears on the left side of the image.</t>
  </si>
  <si>
    <t>The image shows four young women wearing black graduation caps and gold tassels. They are all smiling broadly at the camera. The background is dark, with hints of blurred people and lights suggesting a large crowd. Text overlayed on the image reads "SHARED CELEBRATIONS."</t>
  </si>
  <si>
    <t>A wide shot of a large group of graduates seated in rows at an auditorium. Most of the graduates are wearing black gowns and mortarboards with gold tassels. They are holding diplomas covered in a blue protective sleeve, displaying the university logo. A young Black man is prominently featured smiling and looking directly at the camera, wearing a blue and yellow graduation sash. Several other graduates are visible in the background, some smiling or nodding. The lighting appears to be focused on the foreground, with the rest of the scene slightly darker.</t>
  </si>
  <si>
    <t>A group of graduates in dark blue graduation gowns and stoles are jumping for joy on a grassy lawn. They are smiling and waving their hands. Several diplomas are visible in some of their hands. Behind them is a brick building with columns, and other people can be seen standing around the edges of the frame, partially blurred. The sky is overcast.</t>
  </si>
  <si>
    <t>A large group of people, mostly graduates in dark blue graduation gowns and caps, are gathered closely together on a grassy lawn. Many of them have their arms raised in celebration, with some shouting or cheering. A graduate is prominently featured with his mouth open in excitement, holding a diploma. Several individuals are reaching out to touch the graduate’s back and shoulders. Behind the central group, there are more graduates wearing caps and gowns, along with family members and other adults. In the background, a brick building with a steeply pitched roof is visible, and a blue canopy or tent structure is present on the left side of the frame.</t>
  </si>
  <si>
    <t>A young Black man in a graduation gown and cap is shaking hands with two men in dark academic robes. The graduate’s gown has a blue and yellow stripe down the center. He holds a diploma in his hand. Behind them, blurred figures in similar robes are visible against a backdrop of an ornate pipe organ. The background is dark, suggesting a concert hall or auditorium setting.</t>
  </si>
  <si>
    <t>A graduation cap sits upright against a blurred background of trees and a car. The cap is painted with a pastel pink base featuring white clouds and stars. Boldly written across the top in gold lettering are the words "PAVE THE WAY." Below that, in smaller script, is “Baby, All you gotta do’s” and then “Mackenizie Bridge.” A small, dark silhouette of a musical note appears near the bottom edge of the cap.</t>
  </si>
  <si>
    <t>Three young women in graduation gowns are smiling and raising their arms in celebration. They are wearing blue gowns with gold tassels and “2023” printed on the sashes. The woman on the left has long blonde hair, the middle woman has light brown hair pulled back, and the woman on the right has dark curly hair. Behind them is a brick wall and steps leading up to a grassy area filled with people in graduation gowns. Some graduates are seated on benches.</t>
  </si>
  <si>
    <t>00:00:00.25</t>
  </si>
  <si>
    <t>A man in a dark red academic robe and hood with gold accents is standing at a lectern, holding a book open in his hands. He is speaking into a microphone. Behind him is a large crowd seated in rows of red chairs. The background includes a tall, light-colored pillar with horizontal slats, a stained glass window on the left side of the frame, and a staircase leading upwards to the right. The lighting appears dim, with spotlights focused on the speaker and lectern.</t>
  </si>
  <si>
    <t>A large auditorium filled with graduates in dark blue gowns and mortarboards is the primary focus. Several students are singing from sheet music while standing at a podium. A man in a maroon robe and yellow sash stands behind them, likely an administrator or faculty member. Rows of seated graduates fill the space, many wearing graduation caps and gowns. Above them, a tiered balcony is packed with spectators holding flags representing various countries including Canada, United Kingdom, France, and others. The stage has a dark backdrop with several national flags displayed on poles.</t>
  </si>
  <si>
    <t>A group of graduates in dark blue graduation gowns with gold tassels are gathered together. They are wearing black graduation caps and smiling broadly. One graduate is holding up a diploma while another raises her hand in celebration, holding a laptop. Several other graduates are visible in the background, also wearing caps and gowns, seated in rows. A few people in white shirts stand near the stage in the foreground. The backdrop appears to be a dark auditorium with red accents.</t>
  </si>
  <si>
    <t>A young Black man in a graduation gown and cap is smiling broadly while holding up a green diploma. He’s standing next to an older Black man wearing a suit jacket, tie, and a smile, also holding up the same diploma. Behind them are several other graduates in gowns and caps, along with blurred figures of people in the background. A blue canopy or tent is visible on the left side of the image, and a building with brick architecture is partially seen in the distance.</t>
  </si>
  <si>
    <t>A young woman in a dark blue graduation gown with gold tassels and polka dots is singing into a microphone while raising her right hand towards the sky. She’s wearing a white top underneath the gown and a light-colored hat. A black microphone stand is positioned directly in front of her. Behind her, there's a brick building, a small speaker on the ground, and some greenery including trees and grass. In the background, partially visible to the left, is another person in a dark colored jacket. The scene appears to be outdoors on a stage or platform with steps leading down to a grassy area.</t>
  </si>
  <si>
    <t>A woman in a blue graduation gown and black cap is being draped with a hood by another woman wearing a similar gown and hat. The woman receiving the hood is smiling broadly and holding a diploma. Behind them, partially visible through a dark background, are flags representing multiple countries and a decorative pillar. A third woman stands to the left, also in a graduation robe, with her hand raised as if speaking.</t>
  </si>
  <si>
    <t>A young woman in a white dress and gold jewelry holds a green and yellow flag with “UNION UNIVERSITY” printed on it. She is standing next to a man wearing a light orange button-down shirt, holding a wooden staff. Behind them are several graduates in black gowns and mortarboards, walking towards the camera along a red carpet. A man in a plaid shirt stands near the edge of the crowd, looking at the procession. The background shows a large building with wood paneling and windows.</t>
  </si>
  <si>
    <t>A line of graduates in dark blue gowns and mortarboards stands along a paved walkway. They are holding blue ribbons that form a ceremonial archway ahead of them. The graduates are wearing brown shoes and have varying hairstyles. Behind them, there is green grass, trees with budding leaves, and a brick building. A few people are visible further down the walkway, suggesting an event or procession.</t>
  </si>
  <si>
    <t>00:00:07.02</t>
  </si>
  <si>
    <t>The image displays the Mount Vernon Nazarene University logo against a black background with a white gradient transitioning from left to right. The logo consists of the words "Mount Vernon" in a dark blue font, followed by a stylized flame graphic and then “NAZARENE UNIVERSITY” in a lighter shade of blue.</t>
  </si>
  <si>
    <t>www.mxschool.edu</t>
  </si>
  <si>
    <t>An aerial shot of a college campus. A large green lawn circles several buildings, including a central chapel with a dome and multiple academic structures. The buildings are primarily brick and have varying architectural styles. Trees are abundant throughout the scene, lining pathways and surrounding the buildings. A gray pathway winds through the grass. In the distance, there appear to be additional buildings and some industrial-looking structures.</t>
  </si>
  <si>
    <t>A dark wooden staircase ascends diagonally upwards into shadow. The wall behind the stairs is covered in a grid of intricately carved wooden panels, each depicting heraldic crests and symbols. A warm light source illuminates the upper portion of the panels and the handrail of the staircase, creating a strong contrast with the darker lower areas. The wood grain on both the staircase and the panels appears rich and aged.</t>
  </si>
  <si>
    <t>The image depicts an interior view of a large church. Rows of white wooden pews stretch into the distance along a polished wood floor. A dark staircase leads up to a balcony area with a railing and a wreath hanging on the wall. Above the balcony, there are three windows. A central light fixture hangs from the ceiling. The walls are painted white and feature columns supporting the structure. Light appears to be coming from the left side of the frame, casting shadows and highlighting the details of the pews and architecture.</t>
  </si>
  <si>
    <t>A wide shot of a large green lawn filled with students engaged in various activities – some playing frisbee, others sitting on blankets and talking. In the background is a stately brick building with multiple stories, featuring columns and a prominent cupola. Several mature trees are scattered across the lawn, and a clear blue sky with fluffy white clouds is visible above. A few cars are parked near the buildings.</t>
  </si>
  <si>
    <t>A group of ten students are seated around a large, dark brown wooden conference table. They appear to be engaged in a project, with papers and art supplies scattered across the surface. A black plastic tray containing colored pencils, markers, and other materials is also on the table. One student is standing at the edge of the table, gesturing while speaking to the group. Behind them, there’s a bookshelf filled with books, a window with blinds, and a small printer. The room has a neutral color scheme with white walls and a slightly dark overall tone.</t>
  </si>
  <si>
    <t>Four young adults are gathered around a table outdoors in a grassy area. A Black male student is seated at the table, smiling and looking towards the camera while using a silver laptop. He wears glasses and a blue shirt. To his right is a woman with long brown hair who is looking at him and holding a blue water bottle. Another woman, wearing a light pink top, is to his left, examining papers and a folder. A blonde woman on the far left is leaning in towards the group, holding a coffee cup. Behind them are steps leading up to a building, with greenery visible along the stairs. The sky is bright and sunny.</t>
  </si>
  <si>
    <t>A young woman with long dark hair wearing a gray sweater sits at an easel painting a large, close-up depiction of an eye. The eye is rendered in shades of pink and blue, with a bright green pupil. Behind her are several other paintings on the wall, including a surreal landscape with a floating globe and a portrait of a woman with a surprised expression. A table next to her holds art supplies like brushes and tubes of paint. A smartphone rests on the table as well. The background is dimly lit, showing a classroom setting with a window visible in the distance.</t>
  </si>
  <si>
    <t>A woman with blonde hair and glasses is leaning over a table towards two young people. The woman is wearing a white shirt and holding a document in her hands. A young Black woman is smiling at the camera, and a young Black boy is looking toward her with his hand resting on her shoulder. Behind them is a dark wooden door frame. Outside the window behind the group, there's a blurred view of a city skyline.</t>
  </si>
  <si>
    <t>A red rowing shell with the word “VESPOLI” printed on it is in motion on a body of water. Four women are seated within the boat, wearing sunglasses and white athletic shirts. They appear to be rowing, with their arms extended and engaged in the process. The background shows trees and foliage along the shoreline of the water.</t>
  </si>
  <si>
    <t>A group of approximately twelve young adults are gathered onstage in a dimly lit theater setting. The stage is dark, with red and pink lighting illuminating the performers from above. A large circular screen on the left side displays an image of a person’s face, partially obscured by light. Several actors are kneeling around a central figure who is lying on the floor, seemingly distressed. Some actors are reaching towards him, while others appear to be supporting him or attempting to help him up. The actors wear various clothing styles including dresses, suits, and lab coats. Their expressions range from concern to urgency.</t>
  </si>
  <si>
    <t>A large bonfire dominates the center of the frame, with intense orange and yellow flames shooting upwards. Around the fire are a group of young men, mostly silhouetted against the light, wearing dark jackets and hoodies. Some appear to be dancing or moving around the perimeter of the flames. Sparks are rising from the fire. The background is dark, suggesting an outdoor setting at night.</t>
  </si>
  <si>
    <t>A young woman with dark hair pulled back in a bun and wearing glasses and a patterned sweater is holding up a wooden structure that resembles an A-frame. She appears to be explaining something to another young woman who is wearing a gray Nebraska sweatshirt and looking down at the structure with a serious expression. Another young man is operating a power drill nearby, while other students are partially visible in the background. There’s a yellow toolbox on the floor and a window with blinds can be seen behind them.</t>
  </si>
  <si>
    <t>The image depicts a blurred scene inside an ice hockey rink. Several hockey players in maroon jerseys with numbers (12 and 17 visible) are gathered near a glass window. A coach is standing on a raised platform to the right, watching them. In the background, there are other people partially visible behind the glass. The wall surrounding the window has white trim and a sign that reads “GROTON.”</t>
  </si>
  <si>
    <t>A young woman with long dark hair and wearing a teal strapless gown is laughing joyfully while gesturing with her hands outward. She has a necklace and earrings visible. Her arms are extended out to the sides, and she appears to be in a performance setting, possibly conducting or singing. Behind her is a wall painted a warm yellow color with vertical panels. A dark piano is partially visible on the left side of the frame. The background is mostly black.</t>
  </si>
  <si>
    <t>A person’s hands are shown working on a wooden surface covered with a textured material resembling cork. The hands are holding and applying a dark colored crayon to create an intricate design within the cork. A wooden frame surrounds the cork-covered area, and there is a small purple object and several rulers visible on the table next to it. A portion of a green sweater sleeve is also visible in the upper left corner.</t>
  </si>
  <si>
    <t>A group of young musicians are playing violins in an orchestra setting. The lighting is dim and dark, with a spotlight on the front row. Several students are visible, wearing black shirts and focused intently on their instruments. One boy has short dark hair and glasses, another girl has curly brown hair. A few other individuals are partially visible in the background, also holding violins.</t>
  </si>
  <si>
    <t>Two young men are mid-air, jumping from a wooden dock into a dark lake. One man is wearing blue swim trunks and a light blue shirt, while the other is in darker swim trunks and a white t-shirt. Both have their arms outstretched for balance as they descend towards the water. Behind them is a shoreline densely covered with green trees under an overcast sky. The dock itself is gray and weathered wood.</t>
  </si>
  <si>
    <t>A woman with dark hair and glasses wearing a blue floral top is speaking into a microphone. She has a slight smile on her face. Behind her, partially visible, are two other people: one man with his back to the camera and another woman looking towards the speaker. The background appears to be a room with white walls and a doorframe in the upper right corner. A small blue pen is resting on the table between the speaker and the microphone.</t>
  </si>
  <si>
    <t>A group of young dancers are performing on a stage bathed in red light. They are wearing various shades of yellow and gray clothing – some with sleeveless tops, others with tank tops and leggings. Many are mid-movement, leaping or reaching upwards. The background is dark, with a large rectangular shape illuminated by the same intense red light, creating a dramatic backdrop. Some dancers have their arms raised in gestures, while one appears to be smiling.</t>
  </si>
  <si>
    <t>A group of young women in maroon and white athletic uniforms are huddled together, celebrating with arms around each other. Several players are holding hockey sticks. The background shows a blurred field with trees and foliage suggesting an outdoor setting. A hockey goal is visible behind them, partially obscured by netting. One player is raising her stick high above her head as if in triumph.</t>
  </si>
  <si>
    <t>Three people are gathered around a metal tray containing several shellfish. Two individuals, a woman and a man, both wear blue aprons with white lettering and blue gloves. The woman has dark hair pulled back and is smiling at the camera. The man wears glasses, a gray vest over a white shirt, and a baseball cap. He’s pointing towards the tray. A third person, a young man wearing a blue sweatshirt with a logo and safety goggles, is also looking at the shellfish. Behind them, there's a glimpse of a wall with what appears to be a poster or artwork partially visible. The lighting is somewhat dim, casting shadows across the scene.</t>
  </si>
  <si>
    <t>A young person wearing a dark jacket and red pants with “MIDDLESEX” printed on them is skating on a frozen pond. They are holding a hockey stick and appear to be practicing a skating motion. The background shows trees and a dark, possibly wooded area along the edge of the pond. The ice surface is textured and slightly reflective.</t>
  </si>
  <si>
    <t>Two men are shaking hands in front of a doorway. The man on the left is wearing a dark blue suit and has curly brown hair with glasses. He’s smiling broadly. The man on the right is wearing a pinstripe suit, a tie, and a white shirt. He's also smiling. Behind them is a red door with symbols for “Emergency” (a medical symbol) and “Gender Neutral” (a star and letter G). A small portion of another person in a light-colored dress is visible on the left side of the frame. The background is dark, suggesting a hallway or interior space.</t>
  </si>
  <si>
    <t>A young man in a light blue t-shirt with a graphic is throwing a frisbee towards several other people on a grassy field. In front of him is a white plastic disc golf target. Behind the field, there's a large brick building with columns and trees are visible under a bright blue sky.</t>
  </si>
  <si>
    <t>A man with short gray hair wearing a black sweater stands at a table addressing a group of students seated around it. The classroom is dark except for some lighting above and behind him. A whiteboard is visible in the background displaying images including a Liverpool Football Club logo, various photographs, and a welcome sign for "Sunday Park." Several students are looking at the man, with one partially obscured by a desk leg. There are also several framed photos hanging on the wall behind the table.</t>
  </si>
  <si>
    <t>A group of five students are gathered around a dark wooden table in what appears to be a library setting. A laptop is open on the table, and one student is looking at it with a smile. Another student has her hands raised slightly as she also smiles. The background features ornate wood paneling with decorative carvings, including a large antler display. There are drinks and a plastic cup on the table. One student’s legs are visible beneath the table.</t>
  </si>
  <si>
    <t>A group of young adults, mostly women, are dancing in an indoor space with a high ceiling and large windows. Many wear cowboy hats and western-style clothing, including denim shorts and tank tops. Some individuals are holding microphones or musical instruments. The lighting is somewhat dim, with bright spots highlighting the dancers. There’s movement and blur suggesting activity and fast motion.</t>
  </si>
  <si>
    <t>A woman in a dark cardigan and necklace stands at a table with her arms raised, gesturing towards the camera. Two students are seated at the table, one wearing a blue sweater and another a striped gray and white sweater. Both students are looking down at papers and writing with pens. Behind them is a window with red brick buildings visible outside. A few other people are partially visible in the background, blurred out. There’s a small orange drink on a tray near the window.</t>
  </si>
  <si>
    <t>A group of young adults, mostly students, are singing together in an indoor setting with large windows behind them. The background is a dark gray, and the windows show a blurred view of trees and sky. Several individuals are facing forward, appearing to sing loudly, while others are turned slightly towards the camera. They wear various clothing styles including dresses, sweaters, blazers, and ties. Some have microphones in front of their mouths.</t>
  </si>
  <si>
    <t>A large roulette table dominates the center of the frame, with several people surrounding it. A man in a black suit is standing near the table, gesturing towards it. Several young men and women are excitedly cheering and clapping their hands. One girl is wearing a sparkly silver dress and appears to be celebrating a win. The background shows a dimly lit room with brick walls, flags hanging from the ceiling, and what looks like windows. There's a festive atmosphere with string lights visible throughout the scene.</t>
  </si>
  <si>
    <t>A large group of students are running across a grassy field at night. They are wearing white and silver outfits with red accents and carrying flags and banners. Many are jumping and waving their arms in excitement. Some have headbands or hats. The background is dark, showing trees and what appears to be a building partially visible on the left side of the frame.</t>
  </si>
  <si>
    <t>A large group of students in formal attire are lined up across a green lawn facing a stately brick building. The building has red columns and a prominent entrance with a marquee sign. Mature trees surround the building, casting shadows on the grass. A few individuals stand slightly apart from the main line, likely dignitaries or speakers. The sky is dark, suggesting it may be dusk or nighttime.</t>
  </si>
  <si>
    <t>www.mybrcc.edu</t>
  </si>
  <si>
    <t>A wide aerial shot of a college campus under a bright blue sky. A large green lawn stretches across the center of the frame, with a circular fountain in the middle. Several buildings are visible, including a central, multi-story building with a tower and connected wings. Other smaller buildings surround the main structure. People can be seen walking on the grass near the fountain. The buildings have a light brown or beige color scheme with dark roofs. Trees line the edges of the campus, and some buildings appear to have covered walkways.</t>
  </si>
  <si>
    <t>A circular brick fountain with multiple water jets sprays into a clear blue sky. Behind the fountain is a large, two-story building constructed of tan bricks and featuring arched windows on its second level. A smaller, gray building sits to the left of the larger one. Green trees are visible in front of both buildings. The ground surrounding the fountain appears to be paved with concrete. A dark shadow stretches across the bottom of the image.</t>
  </si>
  <si>
    <t>A woman in a white lab coat and safety glasses stands at a stainless steel laboratory bench. She is gesturing with her right hand while looking towards the camera with a smile. A man wearing a dark suit and glasses stands beside her, also facing forward. Behind them are two other men, one seated and one standing, both wearing lab coats. The bench is covered in black plastic and contains various pieces of laboratory equipment including beakers, tubing, and a heating mantle. There are shelves filled with glassware above the benches. A sign reading "FOR WASH" is visible on the wall behind the group.</t>
  </si>
  <si>
    <t>A woman in a dark blue scrub uniform is leaning over a patient mannequin lying on an examination table. The mannequin is wearing a light blue hospital gown and has a realistic head and neck. A blood pressure cuff is placed on the mannequin’s arm, and a stethoscope is being held to the mannequin's chest. Behind the mannequin is a white medical cart with equipment visible on it. There is a IV pole and tubing in the background.</t>
  </si>
  <si>
    <t>A man wearing a white hard hat and dark blue work shirt is inspecting a complex industrial pipe system. The pipes are various sizes and colors, including silver, green, and yellow, with many valves and gauges visible. A yellow safety sign reading "SECURITY NOTICE NO" is attached to a metal post near the man. The scene appears to be an indoor facility with a gray wall in the background and a small window. A raised platform made of gray grating extends out from the pipe system, and yellow caution tape runs along part of it. There's a large electrical panel on the left side of the frame.</t>
  </si>
  <si>
    <t>A person wearing a dark blue jumpsuit, white hard hat, and white gloves is standing in front of a bank of gray electrical panels. The paneling has various red indicator lights and switches. To the left of the person is a large, cylindrical tank with “LEVEL” printed on it. A metal pipe runs along the base of the tank. The background is dark, suggesting an industrial or utility setting.</t>
  </si>
  <si>
    <t>A man in a dark blue suit sits at a desk with his hands raised in a greeting gesture towards a white humanoid robot. The robot is holding a tablet and has its arms extended upwards in a waving motion. Behind them, there’s a window with blinds, a gray wall, and a red backdrop with some indistinct graphics or patterns visible. A black cabinet is partially visible on the left side of the frame.</t>
  </si>
  <si>
    <t>A young woman with dark hair and wearing a green sweatshirt sits at a round white table, using a silver laptop. She is writing on a piece of paper in front of her. Several black chairs with red cushions are positioned around the table. Behind the table, there’s a large glass wall with sliding doors leading to another area. A small television screen is visible through one of the doors. Gray upholstered benches line the far side of the room. The floor has a red and gray patterned carpet.</t>
  </si>
  <si>
    <t>A man in a gray shirt and dark glasses is holding up the underside of a vehicle with one hand. The vehicle’s wheels are visible beneath him, supported by a red and yellow lift platform. Behind the vehicle are two large, red rotary hydraulic lifts. A white wall with several sliding doors is partially visible on the left side of the frame. To the right of the vehicle are various tools and equipment, including a large white tank. The floor is a light gray concrete surface.</t>
  </si>
  <si>
    <t>A basketball game is in progress inside an indoor gymnasium. A player in a dark blue and white uniform is jumping towards a basketball hoop. Other players are positioned on the court, wearing similar uniforms. Behind the players, there's a scoreboard displaying the scores 528, 36, and 39. The walls of the gym are painted a light beige color with a large banner that reads “BRCC Bears” featuring a bear logo. An American flag is displayed on the wall to the right of the scoreboard. A bleacher area filled with spectators is visible in the background.</t>
  </si>
  <si>
    <t>The image depicts an indoor office setting with two women walking towards the camera. One woman is wearing sunglasses and a white t-shirt with “BEARS” printed on it, blue jeans, and sandals. The other woman is dressed in a light blue dress and a short sleeve shirt. Both are walking along a yellow line on a gray floor. Behind them are several desks with computers and office supplies, and large windows provide natural light. A wall with electrical outlets is visible to the left of the frame.</t>
  </si>
  <si>
    <t>A group of approximately twelve men in hard hats are gathered around a large pile of sand. They are holding red ribbon-tied shovels and appear to be participating in a groundbreaking ceremony. One man, likely a prominent figure based on his attire, is center stage with a dark suit and is actively digging into the sand. Behind him, other individuals are also using their shovels to dig. In the background, there’s a modern building under construction, power lines, and some industrial buildings. The image is framed within a red border against a textured brown background.</t>
  </si>
  <si>
    <t>Two students in white lab coats are working at a laboratory bench. One student is wearing glasses and looking towards the right side of the frame. The other student is focused on using a microscope, with his head bent down. A laptop is open on the counter next to the microscope. Behind them is a whiteboard covered in notes and diagrams, including a drawing of a skull. Various lab equipment, such as beakers, tubes, and a centrifuge, are visible along the bench. The background shows a portion of a hallway with windows and other laboratory equipment.</t>
  </si>
  <si>
    <t>A surgical operating room scene with multiple medical professionals in blue scrubs and head coverings. A patient is lying on a large, white bed covered with a blue sheet. Surgical instruments are spread out on a tray to the left. Several people are gathered around the bed, some assisting and others observing. There’s a beige wall behind the bed and boxes stacked against it.</t>
  </si>
  <si>
    <t>A graduation ceremony scene with several men in dark robes and ties standing behind a young woman wearing a black cap and gown. She is receiving an award from a man in a red robe with gold accents, who appears to be a faculty member or administrator. Large potted ferns and flowers are positioned between them. In the background, there’s a tiered auditorium seating area covered in dark fabric, with a green staircase visible.</t>
  </si>
  <si>
    <t>The image depicts an aerial view of a campus scene. In the foreground is a large sign that reads “batonrouge” in bold red letters with a stylized arrow graphic. Behind the sign is a wide, paved road stretching into the distance. To the left are several buildings, including a two-story building with a covered porch and another smaller structure. Trees line both sides of the road, and there are cars parked along the roadside. The sky is blue with some clouds.</t>
  </si>
  <si>
    <t>www.nashcc.edu</t>
  </si>
  <si>
    <t>A large clock tower dominates the upper portion of the image, set against a cloudy blue sky. The clock’s face is white with dark numerals and hands. Below the clock, in elegant script, are the words “Nash” and “COMMUNITY COLLEGE.” To the left of the clock tower, there's a partial view of green trees and foliage. The overall background is a dark gray or black, creating contrast with the brighter elements in the foreground.</t>
  </si>
  <si>
    <t>A large group of people, mostly students, are gathered together and cheering enthusiastically. They are wearing yellow t-shirts with “Student Success” printed on them in gold lettering. Many of them are holding blue pom-poms up high as they wave and smile at the camera. Behind them is a blurred background that appears to be an indoor space with what looks like a stage or wall.</t>
  </si>
  <si>
    <t>A woman stands at a whiteboard in a classroom setting. A projector displays a white document with text on it. The words "Teaching &amp; Learning" are overlaid in green text on the right side of the screen. Two other people are visible in the background, seated at desks. Above the whiteboard are fluorescent lights and a ceiling with exposed pipes. The room is painted a light beige color.</t>
  </si>
  <si>
    <t>A group of six men are working on a utility pole. They are wearing white hard hats and safety vests. One man is holding a tool, another is securing wires with a hook, and several others are assisting with the work. Behind them is a weathered wooden house and trees. The word "Community" is displayed in large blue letters across the top of the image.</t>
  </si>
  <si>
    <t>A classroom scene with several students and an instructor seated around tables. The walls are painted a light beige color and feature a bulletin board covered in colorful charts and diagrams. A student is holding a black backpack. Text on the screen reads "Respect" in yellow lettering. There's a doorway visible in the background, and a small electrical panel is mounted on the wall to the left of the doorway.</t>
  </si>
  <si>
    <t>Three healthcare professionals in blue scrubs are gathered around an animal – likely a dog – that is lying on a table. One woman with red hair is examining the animal’s paw while another woman looks at it intently, and a third woman is holding a stethoscope to the animal's chest. The word "Integrity" appears in green text superimposed over the image. The background is dark and out of focus.</t>
  </si>
  <si>
    <t>00:00:01.91</t>
  </si>
  <si>
    <t>A tall clock tower dominates the center of the frame, set against a cloudy blue sky. The clock tower is outlined in white and features ornate details. Below the clock tower, the words "Nash Community College" are written in a similar style font. Trees with green foliage are visible on the left side of the image, partially obscuring the lower portion of the frame. The overall tone is slightly muted, with a dark background emphasizing the building and its signage.</t>
  </si>
  <si>
    <t>www.nashotah.edu</t>
  </si>
  <si>
    <t>An aerial shot showcases a campus nestled along a large body of water under an overcast sky. The buildings are primarily red brick with varying roof colors and sizes. Lush autumn foliage covers the surrounding landscape in shades of orange, yellow, and red. A winding road leads to several buildings clustered together, including a church-like structure.  A lake extends into the distance, bordered by more trees and a distant cityscape visible on the horizon. Several cars are parked along the roads within the campus grounds.</t>
  </si>
  <si>
    <t>A stone church steeple rises above a red-roofed building with a smaller adjacent structure. The steeple is multi-tiered and topped with a cross. Trees in the background are colored in autumnal shades of orange, yellow, and brown. A soft pink glow fills the sky behind the buildings.</t>
  </si>
  <si>
    <t>00:00:04.23</t>
  </si>
  <si>
    <t>A large, dark green bell dominates the center of the frame, partially obscured by a wooden fence made of rough-hewn logs. The bell is mounted on a complex mechanical system with a large wheel visible behind it. A weathered wooden fence, covered in moss and lichen, surrounds the base of the bell. Behind the fence, there's a blurred background of autumnal foliage – primarily yellow and green leaves against a dark sky. The overall lighting suggests an overcast day.</t>
  </si>
  <si>
    <t>www.ndnu.edu</t>
  </si>
  <si>
    <t>A white, modern building with a steeply pitched roof and large glass windows dominates the frame. The windows are divided into geometric patterns. A cross is visible on top of the building. To the right of the building stands a tall, gray concrete pillar topped with a statue of Jesus. In front of the building is a landscaped area with mulch, low-lying shrubs, and a small evergreen tree. A large rock sits near the base of the building. The sky is blue with scattered white clouds.</t>
  </si>
  <si>
    <t>A group of four women are walking down a paved sidewalk lined with trees and bushes. The foreground features a wooden bench and some low-lying greenery. In the background, there is a large building, rolling hills covered in trees, and a stop sign. The lighting appears to be overcast.</t>
  </si>
  <si>
    <t>The image depicts an aerial view of a college campus. Several buildings with flat roofs and light-colored facades are visible in the foreground, including what appears to be a library with a prominent tower. Lush green trees cover much of the background, creating a dense forest landscape that extends into the distance. A grassy lawn is present between some of the buildings. The sky is bright blue with scattered clouds.</t>
  </si>
  <si>
    <t>A large, light-colored building with multiple stories and ornate architectural details dominates the frame. The building has a steeply pitched roof with dormers, arched windows, and decorative columns along its front entrance. A small tower is visible on the right side. Several cars are parked in a driveway leading up to the building. Lush green trees and foliage surround the building, creating a wooded backdrop under a bright blue sky with scattered clouds. A flag pole stands near the left edge of the image.</t>
  </si>
  <si>
    <t>www.necmusic.edu</t>
  </si>
  <si>
    <t>The image depicts a close-up view of a portion of a brick building facade. The bricks are a light tan color and arranged in a regular pattern. Above the windows is an inscription that reads “NEW ENGLAND CONSERVATORY OF MUSIC” in dark lettering. There are arched decorative elements above the windows, and several rectangular windows with multiple panes are visible. The overall impression is one of a stately, older building with classical architectural details.</t>
  </si>
  <si>
    <t>A man with gray hair and wearing a red sweater is playing a double bass. He is looking at a young man in camouflage uniform who is seated to his left and appears to be playing a cello. Behind them, a black piano is visible. A window with white curtains is partially seen on the right side of the frame, and a white wall is present on the left. The lighting is somewhat dim and creates a slightly blurred effect.</t>
  </si>
  <si>
    <t>A man with graying hair and wrinkles is wearing a maroon textured shirt. He’s focused intently on playing a cello, his hands positioned over the strings. The cello itself is partially visible in the lower right corner, showing its curved body and bow. A portion of the cello stand is also seen to the left. The background is dark and out of focus.</t>
  </si>
  <si>
    <t>A young woman with light skin and brown hair is captured mid-expression. Her mouth is wide open in surprise or excitement, her eyes are wide and slightly upward angled. She wears gold hoop earrings and a delicate silver necklace. A gray cardigan covers part of her upper body. The background appears to be a wooden bookshelf with some books visible, and a light beige wall.</t>
  </si>
  <si>
    <t>A man with gray hair and glasses, wearing a black jacket, is looking directly at the camera. He has a full beard and his hand is raised, touching his forehead as if in thought or concern. Behind him, blurred against a dark background, is another person with light-colored, voluminous hair that appears to be moving slightly. The lighting is dim, casting shadows across the scene.</t>
  </si>
  <si>
    <t>A young Asian man with long dark hair and glasses looks slightly off-camera to his left. He is wearing a black sweater with white lines across it and a white shirt underneath. His expression is neutral, almost thoughtful. The background is mostly dark, suggesting a studio setting.</t>
  </si>
  <si>
    <t>A group of young adults are gathered outdoors, likely at an event. Several people are smiling and looking at their phones. One woman is holding a camera and appears to be taking a picture. A man with blonde hair is in the foreground, also smiling. The background shows a cityscape with buildings and what looks like a body of water. There's a red carpet visible on the ground in front of the group. Most people are wearing casual clothing and some have masks on.</t>
  </si>
  <si>
    <t>A person with tightly coiled dark hair and wearing a black athletic swimsuit and red straps is seen from behind. They are positioned in a boat on water, with waves visible in the background. A portion of another person’s arm and shoulder can be seen to the left of the subject. The lighting appears dim, casting shadows and creating a slightly muted color palette.</t>
  </si>
  <si>
    <t>A person’s hands are holding a tablet displaying sheet music. The sheet music is in black and white with musical notation. A stylus is being used to mark notes on the screen. The person wearing a dark hoodie and black sneakers has their wrist visible, showing a watch. Behind the tablet is a red wall.</t>
  </si>
  <si>
    <t>Fine arts, Innovation</t>
  </si>
  <si>
    <t>A young man with brown hair wearing headphones and a black shirt sits at a grand piano. He is positioned slightly angled towards the viewer. He’s wearing dark pants and reddish-brown shoes. A plush, dark leather stool is beneath him. Behind him, partially visible in shadow, is another person playing an instrument. The background features a maroon wall with lighting that casts a purple glow on the piano keys and part of the room. The floor appears to be tiled in a light color.</t>
  </si>
  <si>
    <t>A young man’s profile is shown from the side, facing slightly downward. He has dark hair and a light complexion. A black headset is visible on his head. His nose is prominent, and he appears to be looking off-screen with a focused expression. Behind him, blurred figures in darker clothing are partially visible, along with a red object that could be part of equipment or furniture. The background is predominantly dark, illuminated by a bright, diffused light source coming from above and slightly to the right, creating a halo effect around his face.</t>
  </si>
  <si>
    <t>A large, modern building with a brick and wood facade dominates the center of the frame. It has multiple stories and a green roof section. Below it is a parking lot filled with several red vehicles. In the background, there’s a sprawling cityscape featuring numerous buildings of varying heights and colors, including some taller structures that resemble skyscrapers. A few trees are visible in the distance, adding to the urban landscape. The sky is overcast and gray.</t>
  </si>
  <si>
    <t>A woman with blonde hair and wearing a blue denim dress stands facing away from the camera, holding an acoustic guitar. She is positioned in front of a microphone on a black stand. Behind her are several rows of chairs, a dark-colored wall with brick texture, and a red-painted doorway. A small plant sits on a table to the right of the stage. The floor is covered in a gray carpet pattern.</t>
  </si>
  <si>
    <t>A close-up shot focuses on a pair of hands playing a black grand piano. The hands are positioned above the keys, with fingers pressing down on several white and black keys. The focus is sharpest on the fingertips and knuckles of the hands. The piano’s dark wood frame and surrounding area are blurred in the background, creating a shallow depth of field. A portion of a blue shirt sleeve is visible at the edge of the frame.</t>
  </si>
  <si>
    <t>A close-up shot of a grand piano’s keyboard and portion of its frame. The keys are predominantly dark brown with red felt on the ends. The brand name “Kawai” is prominently displayed in gold lettering above the keys. Light reflects off the polished wood of the piano's body, creating warm golden highlights. The background is mostly black, emphasizing the details of the instrument.</t>
  </si>
  <si>
    <t>A stage scene with actors performing in a theatrical production. A woman in a flowing pink dress and a man in a dark suit are holding hands and looking at each other, appearing to be engaged in an emotional moment. To their left is a seated figure wearing a long, light-colored gown and a hat. Behind them is a set design featuring arched doorways painted blue with vertical red stripes. A small bench sits on the stage floor. At the bottom of the frame, partially obscured by shadows, are a guitarist and drum kit. The lighting is predominantly blue, creating a dramatic atmosphere.</t>
  </si>
  <si>
    <t>A laptop screen displaying sheet music is in focus, with the text partially visible. Two people wearing masks are looking down at the screen. Behind them, a woman in a pink shirt is playing a piano, and a piano is visible in the background. The setting appears to be a concert hall or performance space with wooden seats and a stage.</t>
  </si>
  <si>
    <t>A woman with dark hair pulled back in a ponytail is playing an acoustic violin. She’s wearing a purple sweater and dark blue pants. Her feet are bare. A music stand holding sheet music is positioned in front of her, supported by a black microphone stand. Behind her, there's a red chair and a glimpse of a wooden wall with a small sign on it. The floor appears to be polished wood.</t>
  </si>
  <si>
    <t>A person with dark hair and wearing a light brown shirt is playing an acoustic guitar. Their hands are positioned on the fretboard, fingers pressing down on the strings. A leather strap secures the guitar to their shoulder. Below the guitarist's torso is a patterned textile – a woven piece in shades of red, green, and brown with a geometric design. The background is dark, with hints of reddish-brown lighting.</t>
  </si>
  <si>
    <t>Two young men are positioned in front of several microphones and recording stands within a dark room. One is playing a saxophone while the other plays a trumpet. Both musicians wear headphones. The walls are brick, with a pink-lit doorway visible on the right side of the frame. An exit sign is mounted above the door. Cables and equipment clutter the floor in front of the musicians.</t>
  </si>
  <si>
    <t>A young woman with long, wavy brown hair is positioned in profile, facing slightly downward and toward the left. She’s wearing a green ribbed sweater and appears to be playing an electric guitar. A microphone stands beside her on a pink wall adorned with various circular objects, including a record and a small clock. The background is mostly dark, with hints of pink and other colors from the wall decorations.</t>
  </si>
  <si>
    <t>A close-up shot focuses on the bell of a golden saxophone. The player’s head and glasses are partially visible in shadow above the instrument. A sheet music page with vertical lines is blurred in the background, suggesting an indoor musical setting. The lighting appears warm and slightly diffused.</t>
  </si>
  <si>
    <t>A young man with dark hair and fair skin is playing a bass trombone. He’s wearing a white shirt and a black lanyard around his neck with what appears to be university-related logos on it. His head is tilted slightly downward as he holds the instrument, and his hands are positioned on the slide and keys. The background is blurred and shows a hint of yellow light coming from outside.</t>
  </si>
  <si>
    <t>A young woman with dark hair and reddish-pink lipstick is playing a violin. She has light skin, brown eyes, and eyebrows. Her face is partially in shadow. The violin is held close to her chin, and she’s actively moving her fingers on the strings. A blurred background suggests an outdoor setting with some greenery and what appears to be a window or doorway.</t>
  </si>
  <si>
    <t>A person’s upper body and shoulders are visible, facing slightly towards the right. They are holding a golden-colored French horn with their hands wrapped around the bell and keys. The person is blowing into the mouthpiece of the horn, which is positioned near their mouth. Light streams in from a window behind them, casting a warm glow on the scene. The background is blurred and appears to be an interior space with pale walls.</t>
  </si>
  <si>
    <t>A man with dark hair and a serious expression is holding a wooden flute in front of his face. He’s wearing a black t-shirt with a logo on it and a watch is visible on his left wrist. The background is a blurred, light beige wall. A small portion of what appears to be a yellow frame or border is visible at the top of the image.</t>
  </si>
  <si>
    <t>A young man with short brown hair and fair skin is in close-up, focusing on his face and upper body. He’s wearing a dark blue shirt with small white polka dots. His mouth is slightly open as he plays a golden-colored instrument resembling a recorder or pan flute. The instrument is held in his right hand, with the mouthpiece positioned near his lips. A leather strap secures it to his shoulder. Behind him, there's a blurred background of light gray walls and what appears to be a window with diffused sunlight.</t>
  </si>
  <si>
    <t>A group of musicians, including a cellist and several violinists, are playing instruments in front of a large screen. The musicians are wearing masks. Behind them on the screen is an image of a modern high-rise building with the letters "RACE" displayed prominently on its facade. A street scene with cars and palm trees can be seen below the building. To the right of the musicians, there's a dark wall with what appears to be a projector or screen control panel.</t>
  </si>
  <si>
    <t>Three musicians are playing instruments in front of a grand Steinway piano. A young man with a black beret and a white shirt is seated on the left, holding a violin and wearing a mask. Next to him is another musician wearing a light-colored jacket and a mask. The third musician, with red hair, plays a violin while wearing a metallic gold jacket. Sheet music rests on stands in front of each instrument. The background consists of dark wood paneling and stage lighting.</t>
  </si>
  <si>
    <t>A large screen displays a close-up portrait of a young man with short brown hair smiling broadly. Below the screen is a stage filled with musicians: a conductor stands center stage directing an orchestra composed of string players, brass players, and vocalists. A grand piano sits to the right of the conductor. The stage lighting is predominantly blue, creating a dramatic atmosphere.</t>
  </si>
  <si>
    <t>A young woman with dark hair and glasses wearing a black shirt sits at a wooden zither instrument. She is playing the instrument, her hands positioned on the strings. Behind her are several microphones mounted on stands, a speaker, and various musical instruments including drums and percussion. The background is a dark wood floor with stage lighting illuminating the scene.</t>
  </si>
  <si>
    <t>A young man in a black suit is seated at a grand piano, playing with both hands. He has dark hair and is wearing headphones. To his left are a cellist and a violinist, partially visible in the background, dressed in formal attire. A music stand with sheet music is positioned to the right of the piano. The piano’s keys are illuminated, and its polished surface reflects light. The overall setting appears to be a concert hall or performance space, indicated by the dark backdrop and professional instruments.</t>
  </si>
  <si>
    <t>A group of musicians are performing onstage in a dimly lit concert hall. A man wearing a dark suit and a kippah is playing a mandolin. He’s positioned centrally with his back to the camera. To his left is a woman playing a cello, wearing a red patterned top and black pants. Next to her is a man playing an upright bass in a blue shirt. On the right is a young woman holding a violin, dressed in a green jacket and dark pants. Another woman, also playing a violin, stands slightly behind the others. The stage floor is dark wood, and the background consists of ornate wooden panels.</t>
  </si>
  <si>
    <t>Two young men are playing trombones in an ensemble setting. One is wearing a black beanie and has dark hair; the other has lighter brown hair and is wearing headphones. Both are focused intently on their instruments, which have shiny gold bells. The background appears to be a dimly lit room with ornate architectural details, possibly columns or molding, bathed in a warm golden light. There’s a slight blur of movement in the foreground, suggesting action within the performance.</t>
  </si>
  <si>
    <t>A man with gray hair and wearing a black suit and yellow shirt is playing an oboe while standing at a music stand. He’s positioned on the left side of the frame. A younger man with curly blonde hair is seated to his right, playing an acoustic guitar. Behind them is a grand piano with the brand “Steinway &amp; Sons” visible on its lid. To the left of the musicians is a black amplifier and speaker system. The background is dark, suggesting a concert hall setting.</t>
  </si>
  <si>
    <t>A woman with dark hair and fair skin is playing an acoustic violin in a red sleeveless dress. She has her eyes closed and is focused intently on the instrument. Her hands are positioned on the strings, and she holds the bow. In the background, blurred figures of other musicians can be seen wearing similar attire, performing alongside her. The stage appears to have dark blue lighting with some purple accents.</t>
  </si>
  <si>
    <t>A close-up shot of a brass trombone player in mid-performance. The instrument’s shiny gold bell and tubing are sharply focused, reflecting light. Parts of other trombones and musicians are visible in the blurred background, appearing as dark silhouettes against what looks like a warm, golden-toned stage setting. The overall image has a shallow depth of field, emphasizing the trombone while softening the surrounding details.</t>
  </si>
  <si>
    <t>A group of musicians are performing in an ornate wooden-paneled room. A young woman is seated and playing a cello, with her eyes closed and focused on the instrument. To her left is another musician playing a violin, wearing a yellow top. Another musician plays a flute to her right. Behind them are other musicians playing instruments like a trombone and percussion, all dressed in black attire. The room has high ceilings and detailed molding along the walls.</t>
  </si>
  <si>
    <t>A young Black woman with long dark hair is singing into a microphone while holding her hand up in a gesture of enthusiasm. She wears an off-the-shoulder brown dress with a beaded necklace and a small, decorative ruffle at the neckline. Behind her are several musicians playing drums and other instruments on a stage. A man in the foreground is partially visible, looking towards the singer. The background is a warm yellow wall with ornate molding.</t>
  </si>
  <si>
    <t>A group of young adults in black shirts and pants are seated in rows facing forward, likely playing instruments in an orchestra setting. Several musicians are visible, each holding a musical instrument: trumpets, horns, clarinets, trombones, and a cello. Sheet music is placed on stands in front of them. The background is dark, suggesting a concert hall or auditorium.</t>
  </si>
  <si>
    <t>A young woman with long, reddish-brown hair is singing into a microphone. She’s wearing a black turtleneck sweater and her mouth is open wide in song, showing teeth. Her eyes are closed. A dark microphone stand is visible to her left. Behind her, there's a blurred background of warm, golden light and what appears to be a draped curtain or wall. Her hands are raised towards her chest as if she’s reaching for the music.</t>
  </si>
  <si>
    <t>A man with graying hair and wearing glasses is playing a piano. He’s dressed in a dark blue suit jacket. His head is tilted slightly downward as he focuses on the keys. To his left, partially out of focus, are other people in the background, including what appears to be a brass instrument – possibly a tuba or trombone – with its bell visible. The lighting is warm and somewhat dim, casting shadows across the scene.</t>
  </si>
  <si>
    <t>A long wooden table is filled with numerous metronomes. The metronomes are primarily red and black, with some having silver accents. They are arranged closely together in a row, each displaying a different setting on its scale. In the blurred background, there’s a warm-toned interior space, possibly a concert hall or music room, featuring wooden paneling and what appears to be seating. The focus is sharply on the metronomes and the table surface they rest upon.</t>
  </si>
  <si>
    <t>A group of musicians are playing instruments in a dimly lit room. A woman is positioned prominently, facing slightly to the side, holding a violin with her left hand and bowing with her right. She wears glasses and a striped shirt. To her left is another musician wearing a dark top and looking towards the camera. In the foreground, a brass instrument, likely a trumpet, is visible, partially obscured by the violinist’s arm. The background appears to be wooden paneling or walls.</t>
  </si>
  <si>
    <t>A person with light brown hair and glasses is playing a violin. The focus is primarily on their face and hands as they hold the instrument. A dark sleeve is visible on the left side of the frame, partially obscured by the violin. In the background, a portion of a piano keyboard can be seen, illuminated with warm lighting. The overall image has a slightly blurred effect, suggesting movement or shallow depth of field.</t>
  </si>
  <si>
    <t>A young woman with dark hair pulled back into a bun is partially visible in profile. Her face is mostly obscured by a vibrant, abstract pattern of layered colors – blues, purples, pinks, and yellows – that appears to be projected onto her. She wears a light-colored tank top and has earbuds in her ears. Behind her, there’s a dark, blurred background with what looks like vertical structural elements, possibly columns or beams, illuminated by a blueish light. The overall image is moody and atmospheric, with strong contrast between the brightly colored overlay and the darkness of the scene.</t>
  </si>
  <si>
    <t>A close-up shot focuses on a musician playing a brassy gold trumpet. The instrument is held in both hands with one hand supporting the mouthpiece and the other gripping the bell. A black music stand with sheet music is positioned directly behind the trumpet, partially obscured by the musician’s arm. Behind the musician, a large ensemble of musicians are seated in rows on wooden floors within what appears to be a concert hall. Many of them hold music stands with sheet music. Some instruments visible include trombones and possibly French horns. The lighting is warm and dim, casting shadows across the scene.</t>
  </si>
  <si>
    <t>A man with a long gray beard and dark hair is playing a cello. He’s wearing a light-colored, flowing garment that drapes down his back. The cello is positioned against a dark background, with its curves and wood grain visible. A microphone is attached to the instrument's neck. The lighting appears focused on the musician and the cello, creating shadows around the edges of the image.</t>
  </si>
  <si>
    <t>A person’s hands are playing an acoustic guitar with a light-colored wood body and dark fingerboard. The person is wearing a blue and gray plaid shirt and khaki pants. The guitar is positioned close to the camera, showing detailed fretwork and rosette design on the soundhole. Shadows are cast by the hand onto the guitar's surface.</t>
  </si>
  <si>
    <t>A close-up shot focuses on a person’s forearm and hand, clad in a brown sleeve, positioned over a complex console with numerous buttons and knobs illuminated by red and purple lighting. The console is partially visible, showing a grid of controls. The background is mostly dark, creating strong shadows and highlighting the textures of the sleeve and the console's surface.</t>
  </si>
  <si>
    <t>A young man with fair skin and brown hair is in focus, looking slightly off-camera to his right. He’s wearing a light blue button-down shirt with pockets. His face is angled towards the viewer, showing his profile. Behind him, partially obscured by darkness, are two older men – one playing a brass instrument (possibly a clarinet or saxophone) and another seated with his hands on a keyboard. The background is dark, suggesting a performance space like a concert hall or auditorium. There’s a hint of wood grain visible in the lower portion of the image.</t>
  </si>
  <si>
    <t>Two young men are playing trumpets in an orchestra setting. One man is facing forward with his head turned slightly towards the camera and wearing a black shirt with a dark tie. The other man is positioned behind him, also facing forward, and wears a black shirt as well. Both musicians have their mouths open while blowing into their instruments. Behind them is a wooden wall with ornate detailing and rectangular panels. The background is mostly dark, suggesting a stage or concert hall.</t>
  </si>
  <si>
    <t>A young man with dark hair and glasses is playing a violin. He wears a dark blue suit jacket with black gloves on his hands. The violin has a warm-toned wood finish and a silver bow. A blurred figure in a similar suit is visible to the right of him, suggesting he's part of an orchestra or ensemble. The background is dark and out of focus.</t>
  </si>
  <si>
    <t>A young man with blonde hair is seated in a dark chair and playing a cello. He’s wearing a black shirt and black pants. The cello is positioned between his legs, and he's holding it with both hands while bowing. Behind him is a wooden wall with vertical panels, illuminated by warm lighting. The background is mostly dark, creating a focused effect on the musician and instrument.</t>
  </si>
  <si>
    <t>A young man with light-colored hair and wearing a black shirt stands center in an orchestra setting. He is holding a cello and appears to be playing. Around him are numerous other musicians dressed in black, seated in chairs on a wooden stage. A conductor stands at the front of the orchestra, facing them. There’s a drum set visible behind the musicians. The background is dark wood paneling.</t>
  </si>
  <si>
    <t>A large burst of red and orange fireworks dominates the center of the image. The fireworks are in various stages of explosion, with bright yellow cores surrounded by a scattering of smaller sparks and trails extending outwards. Below the main burst is a darker, denser cloud of smoke and embers. In the background, faint outlines of buildings can be seen against a dark sky.</t>
  </si>
  <si>
    <t>www.neiu.edu</t>
  </si>
  <si>
    <t>The image depicts a blurred outdoor scene with trees in full autumn foliage. The trees are predominantly yellow and orange, suggesting fall colors. A dark tree trunk is visible in the center foreground, partially obscured by branches. Behind the trees, there’s a hint of buildings and what appears to be a sidewalk or pathway. The overall tone is soft and slightly hazy, with a black background creating contrast with the vibrant foliage.</t>
  </si>
  <si>
    <t>A young woman with dark hair and wearing a patterned scarf is looking upwards and slightly off-center in the frame. She’s seated on a wooden bench partially obscured by tall grasses. Behind her, there's a stone wall covered in moss and surrounded by autumn foliage – red and orange leaves are visible. A black metal structure resembling an archway or pergola is also present in the background. The image has a slightly blurred effect with streaks of light across the frame.</t>
  </si>
  <si>
    <t>A close-up shot focuses on a violinist's hands playing an instrument with a golden varnish. The fingers are positioned on the strings, and the bow is visible in the foreground. In the blurred background, other violinists can be seen seated, wearing blue shirts and holding their own violins. A sheet music stand is partially visible to the right of one of the musicians. The lighting appears dim and focused on the violinist's hands and instrument.</t>
  </si>
  <si>
    <t>The image depicts a layered composite scene. In the foreground, a woman with dark curly hair and wearing a light gray shirt is sitting in a large, ornate outdoor planter filled with foliage. Her face is overlaid with a translucent effect, suggesting she's part of a larger image. Behind her, partially obscured by the overlay, are two young adults – a man and a woman – seated on a stone bench near a low metal fence. The background shows a blurred view of a building with arched windows and trees in autumn colors. Overall, the scene has a slightly dreamy or ethereal quality due to the layering and blurring.</t>
  </si>
  <si>
    <t>A group of students are walking along a paved pathway lined with trees and bushes. A brick wall with a sign that reads “University” is visible in the background. Several students are wearing backpacks and casual clothing. The lighting suggests it’s daytime, with sunlight filtering through the leaves. There's some motion blur indicating movement within the frame.</t>
  </si>
  <si>
    <t>A stone pillar with the letters “N” and “NIU” in dark blue against a light gray background is prominently displayed. Below the text reads "Northwestern Illinois University." The pillar is part of a larger building structure, partially obscured by trees and bright sunlight streaming from the right side of the frame. A tree branch and foliage are visible on the right, and a portion of another building can be seen in the distance on the left.</t>
  </si>
  <si>
    <t>www.nemcc.edu</t>
  </si>
  <si>
    <t>Two young women are sitting side-by-side on a stone ledge in front of a fountain. One woman is wearing a light purple fleece jacket and a tan skirt, while the other is wearing a red sweatshirt with “NORTHEAST” printed across it and blue shorts. Both women are waving at the camera. Behind them, several people are walking around, including one man in a light blue shirt. A large fountain sprays water into the air. In the background, there’s a building with brick walls and trees.</t>
  </si>
  <si>
    <t>A group of graduates in black gowns and mortarboards are walking across a dark gymnasium floor. Many of them wear purple sashes and have tassels hanging from their caps. Some individuals are smiling while others appear more solemn. A few people are partially visible in the background, including someone carrying a small table with what appears to be a diploma or award. There is a banner reading "Basketball" above a doorway in the background.</t>
  </si>
  <si>
    <t>A stage with a dark background illuminated by pink and purple lighting. Three singers are center stage: a woman in a blue dress and white boots singing into a microphone, a blonde woman wearing a gray dress and boots also holding a microphone, and a Black man singing into a microphone. Behind them is a band consisting of a guitarist, bassist, drummer, and keyboardist. A banner reading “College” is visible above the stage. Red curtains are on either side of the stage.</t>
  </si>
  <si>
    <t>The image depicts a large group of people seated in rows, likely in a hall or auditorium. Two women are prominently featured in the foreground, sitting close together and laughing hysterically. One woman is wearing a pink tank top and has her arm raised as if pointing at something on screen. The other is dressed in a gray jacket and appears to be also laughing with tears streaming down her face. 
 Behind them, many other people are visible, some partially obscured by others, all appearing engaged and reacting emotionally – most seem to be smiling or laughing as well. The lighting is dim, casting shadows across the room, and there's a noticeable projection screen in the background, though its content isn’t fully visible. The chairs appear to be upholstered in a brown material.</t>
  </si>
  <si>
    <t>A volleyball game in progress. Several players are positioned around a net, with one player leaping upwards to spike the ball. The player spiking is wearing a red jersey with the number 8. Another player in a dark blue jersey with the number 6 is reaching up to block the incoming hit. Other players are partially visible on either side of the net, some in darker uniforms and others in lighter ones. A blurred crowd sits behind the court in tiered seating. The volleyball itself appears to be mid-air, slightly blurred due to motion.</t>
  </si>
  <si>
    <t>A band performs on a stage with a dark background. A young man in a red shirt and jeans plays an electric guitar. To his right is another musician wearing a brown jacket and playing a bass guitar. A drummer is visible further back, seated behind a drum set. Behind the guitarist is a dog sitting upright. The backdrop features a green wall on the left with a red and white geometric shape in the center. Lighting includes colored spotlights illuminating the band members and stage.</t>
  </si>
  <si>
    <t>A large, brown and orange mascot resembling a cougar wearing black and white striped referee pants stands in front of a football field at night. The mascot has its paws raised on its hips with its mouth open in a gesture that appears to be silencing or blocking something. Behind the mascot are blurred figures of several football players on a green grass field, illuminated by stadium lights. In the background, there is a dark building and more distant lights suggesting a stadium setting.</t>
  </si>
  <si>
    <t>A group of young adults are gathered in a dimly lit room with wooden paneling on the walls. Several people are actively dancing, one individual is mid-motion, appearing to be lifting another person up. A man wearing headphones and a football t-shirt stands near the center of the group. Other individuals are seated in folding chairs around the perimeter of the room, some holding drinks or papers. The floor appears to be dark wood.</t>
  </si>
  <si>
    <t>A young Black man in a graphic t-shirt and jeans is holding two lit torches aloft with his hands outstretched. A younger white man in a teal shirt and jeans mirrors this gesture, also holding a torch. An older white man wearing a black cap and polo shirt stands to the right of them, observing the scene. Behind them are rows of seated people in a large arena setting, many wearing red shirts. The floor is a basketball court, and Adidas logos are visible on some of the seats. A banner with “WPU” is partially visible on the right side of the image.</t>
  </si>
  <si>
    <t>A basketball player in black is running towards the right side of the frame with a basketball held above his head. The court has a stylized logo on the floor and bright lighting illuminating the area around the player. In the background, there are blurred figures of spectators seated in bleachers. A large screen displays what appears to be a team name or logo.</t>
  </si>
  <si>
    <t>A man with a patterned shirt stands at a music stand, gesturing towards a band performing on stage. The band consists of several musicians playing brass instruments including trumpets, trombones, and saxophones, as well as a clarinet player. An orchestra score is visible in front of the band. The background is dark blue with what appears to be a projection screen or wall. A microphone stands near one of the musicians.</t>
  </si>
  <si>
    <t>A man in a blue blazer and gray slacks stands next to an orange tiger mascot costume. The man is holding a stainless steel mug with a lid. The tiger costume has bright yellow eyes and a large, open mouth. Behind them is a dark hallway wall with several black vertical panels. Above the panels is a light fixture.</t>
  </si>
  <si>
    <t>A young woman in a white gown and a man in a tuxedo are walking forward across a grassy field. Behind them are several women dressed in yellow outfits holding colorful flags. In the background is a large stadium with bleachers filled with people, and a banner displaying “Ochsner Rush Health Andrews Institute.”</t>
  </si>
  <si>
    <t>A man in a red tie and gray suit stands at a whiteboard with equations written on it. He is gesturing with his hands upwards. Several students are seated at desks facing him, some looking up, others down, and one appears to be wearing a red baseball cap. A computer sits on the desk in front of the student wearing the hat. There’s a window visible behind the man, and equipment like a robotic arm is partially visible on the left side of the frame. The walls are painted gray with a white board mounted above the desks.</t>
  </si>
  <si>
    <t>A man in a black gown and cap stands at a podium with a clear acrylic cover. He wears an orange sash around his neck. Behind him is a large crowd of graduates wearing black gowns and caps, seated in rows. Some individuals are blurred in the background. A musician is visible to the left of the podium. The overall setting appears to be an outdoor graduation ceremony.</t>
  </si>
  <si>
    <t>A group of young adults, mostly men and some women, are gathered in what appears to be a hallway or lobby setting. They are standing closely together, facing forward, and holding sheet music in their hands. Most are wearing casual clothing – hoodies, jeans, t-shirts, and jackets. Some have hats on. The background is dark, with a glimpse of a sign that reads “RECORDS.” A few individuals are partially visible to the left of the main group, one wearing a green jacket and another with a black baseball cap.</t>
  </si>
  <si>
    <t>A man in a patterned tie and button-down shirt is pointing with his right hand towards a young student wearing a red shirt seated at a computer desk. Several other students are visible in the background, working on computers in what appears to be a library or computer lab setting. The desks are wooden, and there are laptops and monitors present. A water bottle sits on one of the desks. The lighting is bright, illuminating the group of students and the instructor.</t>
  </si>
  <si>
    <t>A young woman with blonde hair and wearing a white dress is seated at a dark blue table, signing a document with a black pen. Several sheets of paper are visible on the table in front of her. To the right of her is a decorative metal vase filled with flowers – primarily white roses and greenery. Behind the table is a backdrop of vertical wooden slats and a dark floor. A partially visible person wearing a blue shirt stands to the left of the woman, and a gold medallion is placed on the table near the vase.</t>
  </si>
  <si>
    <t>A group of students are seated in chairs against a dark background. A large floral arrangement consisting of yellow flowers dominates the right side of the frame. From left to right, there is a young man in a tuxedo with his hand raised, followed by a young man in a suit and tie also raising his hand, then a woman in a pink ball gown with her hands raised, a black man in a tuxedo with his hand raised, and finally a young woman in a gold sequined dress waving. A drum set is visible behind the seated group.</t>
  </si>
  <si>
    <t>A group of approximately ten women in black scrubs are standing in a darkened room. They are holding lit candles in their hands. One woman on the left is presenting a candle to another woman in the center, who is smiling and holding her candle up. The background appears to be a wall with a dark wood-like texture. A small speaker or microphone is visible on the lower left of the frame.</t>
  </si>
  <si>
    <t>Two young adults are standing outdoors in front of a building. A woman with long dark hair is wearing a light blue t-shirt and shorts, and she has her hand raised slightly as if waving. Beside her is a man wearing a white t-shirt with a football design on it and shorts. Behind them is a tree trunk and lush greenery including bushes and trees. In the background, there’s a brick building with steps leading up to it. The sky is bright blue.</t>
  </si>
  <si>
    <t>A large, orange tiger mascot wearing a black shirt with the number "99" is walking forward on a brick pathway. Behind him are members of a marching band in black and white uniforms holding instruments like trumpets and tubas. A crowd of people stands along the pathway, watching the performance. In the background is a building with a large glass entrance labeled “Newco Student Center.” The sky is overcast.</t>
  </si>
  <si>
    <t>A female cheerleader is mid-air performing a tumbling skill, with her arms extended upwards. Below her are several other cheerleaders in black uniforms, supporting her with their hands. A marching band is visible behind them, composed of students in white and dark uniforms. In front of the band, a crowd of people wearing various colored clothing – pink, red, white, and light blue – are seated on benches and standing around. Behind the crowd is a large brick building with windows and a prominent entrance sign that reads “MALCO STUDENT UNION.” The sky is bright blue with scattered clouds.</t>
  </si>
  <si>
    <t>Student life, "University environment, Campus aesthetics", Intercollegiate athletics</t>
  </si>
  <si>
    <t>A group of approximately fifteen young adults are standing closely together in a line. They are all wearing black t-shirts with “NE” printed on them and appear to be smiling. Behind them is a large banner that reads "TIGER" in white block letters, illuminated by what looks like string lights. To the left of the group is a potted plant with yellow flowers. Above the banner, partially obscured, is text reading “MISSISSIPPI COMMUNITY COLLEGE.”</t>
  </si>
  <si>
    <t>A group of football players in black and gold uniforms are running across a grassy field towards the camera. An inflatable mascot resembling an eagle with large wings is positioned on the left side of the frame. In the background, there’s a scoreboard displaying numbers and text, along with a few parked cars. The lighting appears to be overcast or slightly dim.</t>
  </si>
  <si>
    <t>A group of cheerleaders in white and black uniforms are positioned on a green football field at night. They appear to be mid-performance, with some members in motion and others frozen in poses. In the background, there is a crowd of people watching, along with stadium lights and trees. The image has a slight blur effect, suggesting movement.</t>
  </si>
  <si>
    <t>A woman in a black graduation gown and gold sash stands center frame, holding a diploma. She is smiling and looking towards the camera. Behind her are rows of blurred audience members wearing various colors – pinks, greens, yellows, and browns – seated in chairs. Some graduates in caps and gowns can be seen in the background. The stage appears to be dark with wooden seats visible at the bottom of the image.</t>
  </si>
  <si>
    <t>00:00:01.07</t>
  </si>
  <si>
    <t>A group of ten people are gathered in a dimly lit room, likely a stage area. They are dressed in festive holiday attire, including red and black sweaters, an ugly Christmas sweater, and a reindeer-themed shirt. A small Christmas tree with ornaments is visible on the left side of the frame. To the right is a dark gray wall with a red curtain draped across it. Behind the group is a wooden door and a glimpse of a hallway with a fire extinguisher mounted on the wall. A piano is positioned in the background, partially obscured by the darkness. Several people are smiling and waving at the camera.</t>
  </si>
  <si>
    <t>www.neosho.edu</t>
  </si>
  <si>
    <t>Two young women are walking side-by-side down a sidewalk in front of a brick school building. The building has large windows and a dark gray roof. A large tree is on the right side of the frame, casting a shadow over the sidewalk. The grass is green and well-maintained. Above the building, there's a flag pole with a flag visible. The sky is blue with some clouds.</t>
  </si>
  <si>
    <t>Three young adults are sitting side-by-side on a gray park bench outdoors. A man with dark hair and wearing a white t-shirt is looking slightly off-camera to his left.  A woman with reddish-brown hair, glasses, and wearing a black top under a light gray cardigan sits in the middle, her gaze directed towards the camera. To her right is a young Black woman wearing a red hoodie with a Union Jack design. Behind them is a building with a curved roof and windows, surrounded by trees and grass under a partly cloudy sky.</t>
  </si>
  <si>
    <t>A long, red-painted table dominates the frame, filled with students seated around it. Several individuals are engaged in conversation, leaning forward slightly. A woman wearing a white hoodie and glasses is closest to the camera, her hands gesturing as she speaks. Other students are visible at various points along the table, some eating, others looking away or holding phones. There’s a potted plant with pink flowers on each table setting. In the background, there's a cafeteria-like space with windows, a bulletin board, and what appears to be a clock. The lighting is somewhat dim, casting shadows across the scene.</t>
  </si>
  <si>
    <t>Four large brown leather sofas are arranged in a semi-circle within a room. Three young men and one young woman are seated on the sofas. One man is looking down at his phone, another is also using his phone, and the third is leaning forward with his hands resting on the table. The woman is lying back on her sofa with her feet up. A small metal coffee table sits between two of the sofas holding a book and a glass of liquid. Behind the sofas is a wall with several framed pictures hanging in a row, a television mounted above them displaying a sports scene, and a light fixture. A chair is visible to the left of the sofas. The floor is covered in a gray and white striped rug.</t>
  </si>
  <si>
    <t>Two young people are standing near a vending machine. One is a Black woman with short, curly hair wearing a dark hoodie and looking towards the right. The other is a young man in a white hoodie, facing forward. A large, plush teddy bear dressed in a school uniform stands behind them on a shelf stocked with snacks and drinks. Behind the two people is a banner that reads “Muskingum County Community College” with a panther logo. There’s also an orange cooler filled with Pepsi products visible to the left. The background appears to be a small, brightly lit room with beige walls and cabinets.</t>
  </si>
  <si>
    <t>A paved walkway leads into a grassy area under a white pergola with multiple arches. Several young adults and one child are walking along the path, some talking amongst themselves. A bench made of gray concrete is visible on the right side of the frame. Trees line the left edge of the walkway, casting shadows. In the background, a building with a brick facade is partially visible. The sky is bright blue with scattered clouds.</t>
  </si>
  <si>
    <t>www.newberry.edu</t>
  </si>
  <si>
    <t>A wide shot captures an aerial view of a campus green space. A circular fountain with a water jet is centrally located. To the left, there are two flags: one American and one red. Behind the fountain, a large building with multiple stories and columns dominates the frame. Trees surround the building and fill the background. A road curves around the green area, and a dark-colored car is visible on it. The sky is light blue with some clouds.</t>
  </si>
  <si>
    <t>A bronze bust of a man’s head and shoulders is prominently featured in the foreground. The bust sits on a dark gray pedestal. Behind the bust is a bright sunburst effect with rays emanating from behind a lamppost, illuminating a leafy tree and a brick building partially visible through the trees. A street or walkway is visible in the lower right corner of the image.</t>
  </si>
  <si>
    <t>A young man with long brown hair and a pink t-shirt is intensely focused on drawing on a white sketchpad. He’s leaning forward slightly, using a black pen to create lines on the paper. His head is tilted down towards his work. In the background, another student wearing a gray sweater is partially visible, seated at a similar table with various art supplies and equipment. Above them are fluorescent lights in the ceiling. The walls of the room are white, and there’s a metal cabinet to the right of the second student.</t>
  </si>
  <si>
    <t>A wide outdoor patio area with multiple red umbrellas providing shade over picnic tables. Several people are seated at the tables, appearing to be studying or socializing. String lights are strung between trees overhead. Trees and greenery fill the background, and a bright blue sky is visible above. A few American flags are also present.</t>
  </si>
  <si>
    <t>A young man with dark hair and wearing a blue t-shirt is playing a brass instrument, specifically a trumpet, in an outdoor setting. Several other musicians are visible behind him, some holding similar instruments like tubas and baritones. The background features trees, a white tent structure, and a cloudy sky. A few people are partially visible to the left of the main subject.</t>
  </si>
  <si>
    <t>A young woman in a red uniform is kneeling beside a mannequin patient lying on an examination table. She’s examining the mannequin's arm and appears to be performing some kind of medical assessment. Behind her, there are other individuals wearing similar uniforms, along with medical equipment like IV stands and supplies. The background is a sterile white room with various pipes and ventilation systems visible.</t>
  </si>
  <si>
    <t>A man with gray hair and glasses wearing a light blue and white shirt is conducting an orchestra. He is in motion, raising his baton upwards. Several students are seated at various instruments – pianos, cellos, and other stringed instruments – looking towards him. Behind them is a wall with a large red sign that reads “Newberry College” and “Just Start.” A dark stage area is visible on the left side of the frame, with black stands holding microphones. The overall lighting appears to be dim and focused on the conductor and orchestra.</t>
  </si>
  <si>
    <t>A young woman with blonde hair and wearing a purple tank top is holding a white flag with a red “T” in the center. She’s standing on a grassy lawn, facing away from the camera, with a brick building visible behind her. The flag is waving slightly in the wind.</t>
  </si>
  <si>
    <t>A young woman with dark hair pulled back in a ponytail sits at a large white table, focused on a collection of black and white photographs spread out before her. She is wearing a gray hoodie with “ICEN” printed across the front. An older woman, dressed in a light blue shirt and glasses, stands beside her, pointing to one of the photos with her right hand. Several other prints are visible in the background, along with a printer, shelves filled with materials, and a doorway leading into another room. A window is partially visible on the left side of the frame.</t>
  </si>
  <si>
    <t>00:00:05.09</t>
  </si>
  <si>
    <t>A large crowd of people forms the shape of a capital “M” on a green football field. The field is marked with yard lines and end zone markers. In the background, there’s a dark stadium seating area with the words "HOME OF THE WOLVES" displayed above it. The sky is dark, suggesting evening or night.</t>
  </si>
  <si>
    <t>www.newmanu.edu</t>
  </si>
  <si>
    <t>An aerial shot shows a parking lot with several vehicles parked in rows. People are gathered around some of the cars, appearing to be washing them. There are blue and purple tarps spread out on the ground near the cars. A building is visible in the background, partially obscured by trees. The sky is bright and sunny, casting shadows from the cars onto the pavement.</t>
  </si>
  <si>
    <t>A group of young men are gathered outdoors in front of a building with brick walls and windows. One man, wearing a light blue Adidas shirt, is smiling and holding a stack of papers. He’s speaking with three other young men who are partially visible behind him. The man on the left has a red backpack on. Another young man is standing to his right, wearing a blue shirt with a white logo. A third young man stands further back, also in a blue shirt. Trees and foliage fill the background.</t>
  </si>
  <si>
    <t>Three young men are shown carrying boxes and luggage up an outdoor walkway. One man wears a light blue shirt and is holding a large red cardboard box. Another man in a red and white shirt carries a gray plastic container. The third man, wearing a black and red shirt with the university logo, is pushing a dolly with several smaller boxes on it. Behind them is a brick building with windows and a sign indicating accessible parking. A blue handicapped symbol sign is visible on the side of the building. Trees are seen in the background along the walkway.</t>
  </si>
  <si>
    <t>Two men are pushing a large, white cabinet through a hallway. One man is wearing a red shirt and khaki shorts and appears to be pushing from behind. The other man is wearing a black t-shirt and is carrying the cabinet in front of him. A woman in a Jets t-shirt is walking ahead of them, looking towards the camera. The hallway walls are painted in shades of brown and blue. There’s a light fixture on the ceiling and a patterned carpet on the floor.</t>
  </si>
  <si>
    <t>A black metal bed frame with white bedding dominates the center of the image. A large, fluffy white pillow is piled high on top of the mattress, extending upwards and partially obscuring a light fixture in the ceiling. Two people are visible: one wearing a pink hat and a dark blue shirt, kneeling beneath the bed, and another wearing a gray t-shirt and shorts, standing above the bed and appearing to be adjusting the pillow. The background is a plain gray wall with a doorway slightly visible on the right side of the frame.</t>
  </si>
  <si>
    <t>A large group of students and adults are gathered in a gymnasium. The background features bleachers with “NEWMAN JETS” displayed on a banner above them. A dark metal roof structure spans across the top of the frame. Several people are dancing or moving, while others stand and watch. Students wear various t-shirts including one that says "ALL IN" and another in red with a logo. The lighting is bright, illuminating the crowd and the gymnasium interior.</t>
  </si>
  <si>
    <t>A young man with dark hair and a baseball cap stands outdoors in front of a brick building. He is holding a white sign that reads "(Last) First Day of School!!!" in black marker. There are three stickers on the sign: one with "Jets" and a logo, one with "Newman," and another with "Newman."  He is holding a large, tan-colored pastry or pie in his other hand. Behind him is a tree with green leaves and a grassy area leading to the building. The sky is overcast.</t>
  </si>
  <si>
    <t>A soccer game in progress. A woman in a blue and dark blue uniform with number 36 is running towards the ball on a green field. Several other female players are visible in various positions, some chasing the ball, others defending. In the background, there’s a small gray building, trees, and a few spectators standing near a fence. The lighting suggests it's late afternoon or early evening.</t>
  </si>
  <si>
    <t>An aerial shot of a soccer field with multiple players in various positions. The grass is green and slightly uneven. There are several white circles painted on the field, likely indicating zones for drills. A black goal is visible on the right side of the frame. Several dark-colored figures representing players are scattered across the field. In the upper left corner, a small section of a building with what appears to be vehicles parked nearby is visible.</t>
  </si>
  <si>
    <t>A large group of people are gathered outdoors on a brick pathway, many wearing white t-shirts with a blue logo. They are actively throwing handfuls of brightly colored powder – primarily pink, yellow, and purple – into the air, creating billowing clouds of color. Some individuals have their arms raised high above their heads as they do so. Trees line the background, and a cloudy sky is visible overhead. A few people in the foreground are holding buckets of more powder.</t>
  </si>
  <si>
    <t>An aerial shot of a college campus green space. A brick building with multiple windows is visible in the upper right corner. To the left of the building is a large bouncy house and several colorful flags. A stone fountain sits on the grass near a pathway lined with trees. Several people are scattered across the lawn, some standing near the fountain and others walking along the paths. There are parked cars visible throughout the scene. The sky is bright blue with puffy white clouds.</t>
  </si>
  <si>
    <t>A group of students are running through a grassy area, being covered in colored powder thrown by others. A brick building is visible in the background behind trees. Several people are wearing t-shirts with logos and text related to “Leadership Experience.” Some individuals are holding small orange balls. The ground is covered in a vibrant blue powder trail.</t>
  </si>
  <si>
    <t>A young woman with blonde hair and fair skin is in the foreground, smiling and pointing at the camera with her fingers. She’s wearing a purple jersey with white lettering that appears to read “Newman Jets.” A black backpack is slung over her shoulder. Behind her is a large crowd of students and adults, many wearing red and blue clothing. In the background, there's a gymnasium with banners reading "Newman Jets" and "NU." The walls are painted in shades of gray and white, and there’s a metal support structure visible above.</t>
  </si>
  <si>
    <t>www.nic.edu</t>
  </si>
  <si>
    <t>A wide shot of a green grassy field under a bright blue sky with scattered clouds. A large building is centrally located on the horizon, partially obscured by trees. The building appears to be multi-story and has a prominent entrance area with people walking around it. Numerous cars are parked along the edge of the field in front of the building. Several evergreen trees and deciduous trees line the background, adding depth to the scene.</t>
  </si>
  <si>
    <t>A brick wall with signage for North Idaho College is prominently featured in the foreground. The college name is displayed on a large maroon sign with a mountain logo. Below that are logos representing University of Idaho, Higher Education Campus, and Lewis-Clark State College. Lush green grass covers the ground beneath the wall. Behind the wall, there’s a row of trees and shrubs under a bright blue sky.</t>
  </si>
  <si>
    <t>A procession of graduates in red gowns and hoods are walking down a wide sidewalk. A large banner is carried by one of the individuals leading the group. Trees with green leaves flank both sides of the street, and blossoms are visible on trees lining the sidewalk. A crosswalk is marked with white stripes across the road. Several people are standing along the side of the sidewalk observing the procession. The sky is bright blue.</t>
  </si>
  <si>
    <t>A group of four graduates in maroon graduation gowns and black caps are walking forward. The graduate on the left is smiling and holding a piece of paper. The graduate next to her is also smiling and looking at the camera. The graduate in the center has glasses and is looking slightly down. The graduate on the right is raising his hand with a small object, possibly a diploma or tassel. Behind them are other graduates wearing similar attire, blurred out in the background. A grassy area and buildings can be seen beyond the group.</t>
  </si>
  <si>
    <t>A young man in a maroon graduation gown and cap stands center frame, looking towards the right. He is wearing glasses and appears to be walking forward. Behind him are several other graduates in similar gowns, partially visible in the background. To his right is a woman in a dark robe with a golden hat, holding what looks like a diploma or certificate. Red curtains dominate the backdrop of the scene, and an American flag is faintly visible on the left side of the image. The overall lighting is dim and reddish-brown.</t>
  </si>
  <si>
    <t>A wide-angle aerial shot depicts a large group of graduates in maroon robes standing in a semi-circle on a bright green lawn. Behind them is a campus with several buildings including one with a red cross symbol, and trees lining a body of water. The sky is blue with some clouds. A few shrubs and small trees are scattered throughout the scene.</t>
  </si>
  <si>
    <t>A young man in a maroon graduation gown and cap is blowing a kiss towards the camera. He has dark hair and glasses. Behind him, a woman in a black graduation gown and white stole is partially visible, also looking toward the camera. Pink cherry blossoms are falling around them. In the background, several other graduates wearing maroon gowns can be seen blurred out against a bright blue sky.</t>
  </si>
  <si>
    <t>www.nichols.edu</t>
  </si>
  <si>
    <t>An aerial shot of a college campus nestled in a hilly landscape. Several buildings are visible, primarily constructed from brick and stone, with varying heights and architectural styles. Trees are abundant, displaying autumn foliage in shades of red, orange, and yellow. A road winds through the center of the campus, leading to a parking lot filled with cars. The sky is dark, suggesting either dusk or dawn, with a warm glow illuminating the buildings from the left side of the frame.</t>
  </si>
  <si>
    <t>A man in a suit stands at a podium facing a group of students seated around tables with laptops. A large white board is behind him displaying code and graphs. The room appears to be a classroom, with brick walls visible on the left side. A projector is mounted on the ceiling above the whiteboard. There are several people partially obscured by dividers in the background. A sign reading "The Hanover Insurance Group!!" is visible near the top right corner of the screen.</t>
  </si>
  <si>
    <t>A woman with dark hair pulled back in a ponytail stands facing away from the camera, wearing a navy blue blazer and a watch on her left wrist. Her hands are clasped loosely in front of her. Behind her is a large projection screen displaying a world map with various countries highlighted in different colors – primarily greens and blues. To the right of the woman is a dark shadow suggesting a desk or podium. The background appears to be a classroom setting with white walls and a light-colored trim along the bottom of the wall.</t>
  </si>
  <si>
    <t>The image depicts a brightly lit gymnasium with multiple weightlifting stations and mirrors lining one wall. Several students and instructors are present, engaged in various exercises. A young man is performing a bench press on a metal bench with weights, while an instructor guides him. Other individuals are using squat racks, rows, and other equipment. There are colorful exercise balls scattered around the floor. The walls feature a large logo of the institution’s colors (green and white) and some text. Overhead lighting fixtures are visible along the ceiling.</t>
  </si>
  <si>
    <t>A large, two-story brick building with white trim dominates the center of the frame. The building has a flat roof and several windows across its facade. Above the building is a blue sky filled with puffy white clouds. In the foreground is a neatly mowed green lawn extending towards the viewer. Trees line the bottom edge of the image, partially obscuring a small set of stairs leading up to the building. The overall lighting suggests dusk or early evening.</t>
  </si>
  <si>
    <t>Two young men are standing and talking near an arched entranceway. One is wearing a blue sweater and gray pants with a backpack on his back. The other is wearing a gray jacket and headphones around his neck, carrying a large backpack. Behind them is a blurred image of other students walking along a sidewalk under trees with fall foliage. A yellow pedestrian crossing sign is visible to the left. The lighting suggests it’s an overcast day.</t>
  </si>
  <si>
    <t>An aerial shot of a football field at dusk. The field has a red and white track circling it, with a green grass playing surface. A stadium is visible on the left side of the frame, featuring bleachers and light poles. Trees densely cover the surrounding landscape, extending into the horizon where a body of water can be seen. The sky is a gradient of dark blue at the top transitioning to orange and pink near the horizon.</t>
  </si>
  <si>
    <t>A young man in a dark blue suit and tie stands at a podium with a microphone in his hand. He is looking slightly off-camera to his left. A few black balloons are visible in the background, partially obscured by darkness. The podium is wooden and has a small speaker on its side. The lighting is dim, casting shadows across the scene.</t>
  </si>
  <si>
    <t>A wide-angle shot looking down a long hallway in a modern building. The hallway is brightly lit with recessed lighting and several hanging light fixtures. Students are walking along the floor, some on the lower level and others ascending stairs to a higher level. The walls are painted in shades of yellow and gray, with a section of blue near the top. Large windows line one side of the hallway, offering glimpses of greenery outside. A glass railing separates the lower and upper levels.</t>
  </si>
  <si>
    <t>Two students are sitting at a table in a classroom setting. A young man with dark hair and wearing a gray hoodie is looking at a laptop screen, smiling slightly. Beside him, a young woman with long brown hair is also looking at a laptop screen, and she’s smiling broadly as well. Behind them, blurred figures of other students are seated at similar tables in the background. A black water bottle sits on the table between them. The lighting appears to be soft and warm, casting a glow on their faces.</t>
  </si>
  <si>
    <t>A brick building with a large arched window dominates the left side of the frame. The building has multiple windows and a steeply pitched roof. A bright orange sun is setting behind the building, casting a warm glow on the structure and creating a silhouette against the darkening sky. To the right of the building are other buildings with flat roofs, partially obscured by trees in the distance. The overall scene suggests a campus at dusk or early evening.</t>
  </si>
  <si>
    <t>The image depicts an interior view of a modern office space within a university building. A glass partition separates the foreground from the background. In the foreground, a man is seated at a table with a woman facing him, both appearing to be engaged in conversation. The man has gray hair and is wearing a dark jacket. He’s looking down at a tablet or laptop on the table. The woman is dressed in a patterned dress and appears to be listening intently. 
Behind the partition, several other people are working at desks with computers and whiteboards visible. There's a green chair and desk setup in the right background. A large whiteboard displays diagrams and text.  The walls are painted white, and there’s a subtle glow from overhead lighting. A small red logo is on the wall of the partition.</t>
  </si>
  <si>
    <t>A young woman in a black athletic top and shorts is walking towards another person who is holding a tennis racket. The second person is wearing a dark baseball cap with “ANV” printed on it, along with a light-colored shirt. Behind them are several other people standing near a tennis court, some holding rackets and looking at the two individuals in the foreground. A fence and a body of water can be seen in the background under a cloudy sky.</t>
  </si>
  <si>
    <t>www.njc.edu</t>
  </si>
  <si>
    <t>The image depicts an aerial view of a college campus. A prominent clock tower stands in the center, displaying the initials “NIC” on its side. Several buildings are visible around the tower, including a multi-story building with a dark gray facade and another smaller building labeled "Powell Hall." The sky is overcast with streaks of light suggesting either sunrise or sunset. In the background, there’s a street lined with trees and some distant houses.</t>
  </si>
  <si>
    <t>A grayscale statue of an older man is prominently featured in the center of the frame. He’s depicted from a side profile, wearing a suit jacket and tie. His face has detailed wrinkles and a slight smile. Behind the statue are blurred trees and foliage, suggesting an outdoor setting. The background is predominantly dark, with some hints of light filtering through the branches.</t>
  </si>
  <si>
    <t>A man wearing a black hat and dark clothing sits on a curved concrete wall outdoors. He is using a laptop and has a large backpack next to him. Behind him is a grassy lawn with a tree, and in the background are buildings including a modern structure with windows. The image appears slightly blurred or hazy, with a muted color palette dominated by gray tones.</t>
  </si>
  <si>
    <t>Two young men are standing in an interior space with a blurred background. One man is wearing a San Diego Padres baseball cap and a white shirt, and he appears to be working at a computer desk. The other man is wearing a gray t-shirt and a backpack, and he’s looking directly at the camera with a slightly concerned expression. There's a faint reflection of the first man in the glass of a nearby window. A staircase can be seen in the background, partially obscured by the blur.</t>
  </si>
  <si>
    <t>A man with graying hair and glasses is pointing at a computer screen displaying audio editing software. He’s wearing a dark shirt and appears to be instructing a younger man seated in front of the computer, who has curly dark hair and is shirtless. The young man is using a keyboard and mouse. A large monitor dominates the frame, showing waveforms and editing controls. Behind them is a soundproof recording booth with padded walls and lighting. To the right of the screen is a black speaker and a small microphone stand. The room is dimly lit, with a warm-toned wall panel featuring an ornate golden design visible in the background.</t>
  </si>
  <si>
    <t>A close-up shot focuses on the lower legs and feet of a person wearing black shorts and white socks. The individual is positioned in front of a soccer ball resting on green grass. The ball is slightly blurred, with motion streaks visible around it. In the background, out of focus, are other figures wearing similar athletic attire, suggesting a team practice or game setting. The lighting appears to be natural, casting shadows and highlighting the texture of the grass and skin.</t>
  </si>
  <si>
    <t>A young man with short dark hair and wearing a dark blue shirt is leaning over and gently touching the neck of a light brown horse. The horse has white markings on its face and body. Behind them, there’s a fenced arena area with other horses visible in the background under a bright, sunny sky. A few people are standing near the fence.</t>
  </si>
  <si>
    <t>A close-up shot of a goat’s head fills most of the frame. The goat has a tan body with a white face and ears. It is wearing a red tag on its left horn. A silver chain is attached to its neck, leading into the blurred background of a blue sky and distant buildings. The goat appears to be looking directly at the camera with a calm expression.</t>
  </si>
  <si>
    <t>Three firefighters in full protective gear are spraying water from hoses onto a black car that is partially submerged in what appears to be a simulated accident scene. Behind them are two red fire trucks, one prominently displaying “STERLING FIRE” on its side. The background includes a large industrial building, a container shipping unit, and a tall communication tower. The sky is overcast with some sunlight visible through the clouds.</t>
  </si>
  <si>
    <t>A person’s hands are holding a silver laptop open, displaying a dark-colored document with text on the screen. The laptop is resting on a large, white industrial machine with numerous pipes and components visible beneath it. The background is blurred and appears to be an indoor workshop or manufacturing area, with hints of other machinery and personnel in the distance. A partial view of another person’s arm and a blue shirt are also present in the frame.</t>
  </si>
  <si>
    <t>Two young men are working on a dark blue vehicle that is raised by two large, blue hydraulic lifts. One man, wearing an orange and gray jumpsuit, is kneeling and using a wrench to work on the front wheel assembly. The other man, in a gray shirt and a white baseball cap, stands beside the lift, looking towards the first man. Behind the vehicles are several more cars partially visible, also raised on lifts. A yellow tool tray sits beneath the vehicle being worked on.</t>
  </si>
  <si>
    <t>Three people are standing in an industrial workshop. A woman in a white hard hat is examining a large, complex machine with multiple gears and pipes. Another man wearing a white hard hat and a dark blue work shirt is looking at a laptop while standing next to a yellow crane. The third person, also wearing a white hard hat and a dark blue work shirt, is using a laptop as well. Behind them are various tools, equipment, and machinery, including a tire and a large metal structure. Fluorescent lights illuminate the scene.</t>
  </si>
  <si>
    <t>The image depicts a close-up shot of a person’s face partially obscured by a dark, draped fabric. The face is mostly shadowed, but we can see part of their nose and cheekbones. A large number of white, vertical lines or streaks are falling from the upper right corner of the frame, creating an effect like rain or sparks. The background is dark and indistinct, suggesting an indoor setting with minimal lighting.</t>
  </si>
  <si>
    <t>Two students are working at a lab table covered in equipment and supplies. One student, a young woman with blonde hair, is looking down at a tray of test tubes filled with red liquid. A young man wearing a black shirt and name tag is bent over the table, using a tool to manipulate something within one of the tubes. Behind them, blurred figures of other students are visible in the background. There's a window behind the table, showing greenery outside. A metal cabinet with drawers and a clock on the wall are also present.</t>
  </si>
  <si>
    <t>A close-up shot focuses on a hand with dark nails gently touching and lifting a bright yellow sticky note from a spiral-bound notebook. The notebook is partially visible, showing white pages and a gray binder clip. The background is blurred and dark, suggesting an indoor setting with soft lighting.</t>
  </si>
  <si>
    <t>A young woman with blonde hair and fair skin is having her hair braided by two people. One person is braiding her hair in a complex braid pattern while looking towards the camera with a slight smile. The other person, partially visible behind a dark apron, appears to be holding a comb or brush. Both individuals are wearing casual clothing. A blurred background suggests an indoor setting, possibly a salon or workshop space.</t>
  </si>
  <si>
    <t>Three young women are seated at a wooden table in a library setting. They appear to be studying. One woman is looking down at an open book while another is using a silver HP laptop. The third woman has her back to the camera and appears to be reading as well. Behind them, there are tall bookshelves filled with books lining the walls of the library. Overhead fluorescent lights illuminate the space. A potted plant sits on the left side of the frame.</t>
  </si>
  <si>
    <t>A person with shoulder-length brown hair is sitting at a wooden desk and typing on a silver laptop. The laptop screen displays text related to “ENG15370 English Composition 102” alongside the words “Summer Block.” A white mug with a gray pattern sits to the left of the laptop, along with a smartphone resting on the desk surface. Behind the desk is a bulletin board covered in papers and sticky notes, and a light fixture is visible on the wall. The room appears dimly lit.</t>
  </si>
  <si>
    <t>The image depicts a dorm room with two twin beds facing each other. Both beds are covered in patterned bedding and have pillows. A wooden bookshelf is positioned against a brick wall behind one bed. To the left of the first bed is a small wooden desk with a gray storage box on top. A white TV sits on a shelf above the desk, and a white cube shelving unit is next to it. A floor lamp stands beside the second bed. There are two windows with blinds visible in the background. A rug covers part of the floor. A backpack rests near the second bed, and a small stool is positioned beneath it.</t>
  </si>
  <si>
    <t>A basketball player in white and black uniform is mid-air, reaching towards a basketball as he attempts a dunk over another player wearing a red and black uniform. Several other players are visible in motion behind them, including one running to his left and another positioned directly behind him. A blurred crowd of spectators fills the background, seated on tiered bleachers. The hoop is visible at the top center of the frame with a white net. A railing runs horizontally across the middle of the image.</t>
  </si>
  <si>
    <t>A large crowd of people are seated in bleachers, watching a sporting event. Many of them are wearing white t-shirts and hats. A banner reading “Plainsmen Pit” is prominently displayed above the bleachers. There’s a black metal railing separating the audience from the court area. Some individuals are raising their hands or making gestures. The background includes a building with windows, some equipment on platforms, and what appears to be a doorway.</t>
  </si>
  <si>
    <t>A group of young women in black t-shirts are gathered around a volleyball net. They are facing each other and appear to be listening intently as one woman gestures with her hands, pointing towards the net. Behind them is a large banner displaying the letter “N” in gold on a dark background. A portion of a white wall and what appears to be a gymnasium door frame can also be seen in the background.</t>
  </si>
  <si>
    <t>A group of four young people are seated at a table in a cafeteria-style dining area. A man with short brown hair is looking intently at a young Black man wearing an orange hoodie. The young man with curly dark hair is speaking, gesturing with his hands. He’s wearing a gray Carhartt shirt and a lanyard around his neck. Across from him sits another young person in a white t-shirt. A tray of food – including what appears to be a burger and fries – is on the table between them. The background shows other students seated at similar tables, with a brightly colored mural visible above the serving line. Fluorescent lights illuminate the scene.</t>
  </si>
  <si>
    <t>A young man in a blue Netherlands soccer jersey stands behind a table displaying photographs and pancakes. He is looking towards the right side of the frame. An older gentleman with glasses is handing him a small, folded piece of paper. A woman in a dark green jacket is standing to the left of the table, partially obscured by a display board filled with landscape photos. Bunting flags are strung across the top of the room. The walls are painted yellow and gray.</t>
  </si>
  <si>
    <t>"University environment, Campus aesthetics", "Research, Laboratory", Student life</t>
  </si>
  <si>
    <t>Two young women are smiling and giving thumbs up gestures toward the camera. The woman on the left is wearing a blue shirt with a graphic on it and a dark jacket. She holds a small cup in her hand. The woman on the right is wearing a gray sweatshirt with a North Colorado Volleyball logo and a dark jacket. Behind them, several other students are visible, some standing and others walking through a hallway or open space. A white wall is partially visible in the background, along with what appears to be a light fixture.</t>
  </si>
  <si>
    <t>A man wearing a white baseball cap and a dark puffer jacket stands in front of a stage with a black speaker on it. He is smiling and gesturing with his hands. Behind him are rows of chairs occupied by several people wearing hats, including a person wearing a yellow hat with a logo. A brick wall with some electrical outlets and an exit sign is visible in the background. The lighting appears to be dim, casting shadows across the scene.</t>
  </si>
  <si>
    <t>A man wearing a gray baseball cap and blue jeans stands on stage with an acoustic guitar in his lap. He is singing into a microphone positioned on a black stand. Behind him is a red curtain, and a spotlight shines from above. The background is dark and indistinct.</t>
  </si>
  <si>
    <t>A group of young adults are gathered outdoors at night near a brick building. Several people are walking with trays of food, likely pizza. A small fire pit is in the center of the group, surrounded by folding chairs. Some individuals are sitting on the ground or in chairs, while others stand and appear to be socializing. Trees and streetlights provide ambient lighting.</t>
  </si>
  <si>
    <t>Three graduates stand in front of a basketball hoop and bleachers inside a gymnasium. They are wearing dark green graduation gowns and black caps with gold tassels. A woman is smiling and has her arm around a young man on her left, while another young man stands beside her. Several other graduates in similar attire are visible in the background, walking towards the camera. The walls of the gym are painted yellow and black, and there’s a sign that reads “Math &amp; Science” above them.</t>
  </si>
  <si>
    <t>Three young women in graduation gowns and mortarboards are walking forward with smiles. They wear gold cords around their necks. A man’s hands are clapping in the background. Behind them is a large crowd seated in chairs, and a banner reading “Bank of Colorado” hangs on the wall along with an American flag. The scene appears to be an outdoor graduation ceremony.</t>
  </si>
  <si>
    <t>Three women are standing closely together in front of a black backdrop covered with gold graduation caps and lettering. The backdrop also has white and black balloons scattered across it. A sign reading “CONGRATS CLASS OF” is visible to the right of the women. The woman on the left is wearing a dark gray jacket and jeans, the middle woman is wearing a patterned dress, and the woman on the right is in a green shirt and jeans.</t>
  </si>
  <si>
    <t>A young man with curly brown hair and wearing a black graduation gown is embracing a woman who appears to be smiling at him. The woman is wearing a red t-shirt and has her arms wrapped around his neck. He is holding a diploma in his hand. Behind them, there's a brick wall with a wooden plaque on it, and a metal grate with white balloons hanging from it. A white electrical outlet is visible to the left of the man.</t>
  </si>
  <si>
    <t>A black flag with a golden emblem – appearing to be a stylized bird – is waving in the wind on a silver flagpole. The background is a dusky sky with blurred branches and leaves from a tree partially visible above the flag.</t>
  </si>
  <si>
    <t>www.nku.edu</t>
  </si>
  <si>
    <t>Three young adults are seated around a round yellow table outdoors. One woman is laughing and looking towards another woman who is also laughing. The third woman is smiling and holding a water bottle. Behind them, there’s a large building with a modern design featuring multiple levels and a light-colored facade. Lush green trees fill the background, suggesting an outdoor campus setting.</t>
  </si>
  <si>
    <t>A large, gray building dominates the center of the frame, featuring the letters "NKU" prominently displayed on its side in a dark blue color. The building has multiple levels and appears to be constructed of concrete or stone. Below the main building is a grassy area with trees. In the background, there are several other buildings of varying heights and colors, including red roofs, set against a cloudy sky and a cityscape visible in the distance. A body of water and some greenery can also be seen on the right side of the image. Several cars are parked near the base of the main building.</t>
  </si>
  <si>
    <t>A large, black cutout of a man wearing sunglasses and a wide smile is held up by several students in the foreground. Behind them are many more students wearing yellow t-shirts with “Norse Up” printed on them. A plush mascot resembling a Norseman with a fierce expression is being held aloft by other students. An American flag hangs partially visible in the background, and a basketball hoop is seen to the left of the crowd. The scene appears to be an indoor arena filled with cheering fans.</t>
  </si>
  <si>
    <t>A large lecture hall filled with students seated at individual desks arranged in rows. A projector displays text and images on a white screen towards the front of the room. Several students are looking down at laptops, while others appear to be taking notes or listening attentively. The walls are painted red, and fluorescent lights illuminate the space. A student wearing a blue sweatshirt is partially visible in the foreground, with their back facing the camera.</t>
  </si>
  <si>
    <t>Two men are standing in an open-air atrium with large windows and wooden support beams. One man is wearing a light blue button-down shirt and khaki pants, looking upwards. The other man is wearing a gray t-shirt and shorts, gesturing with his hands as he speaks. A small table with what appears to be a magazine or book rests on the floor in front of them. Outside the windows, there’s a glimpse of greenery and buildings.</t>
  </si>
  <si>
    <t>A woman with curly brown hair wearing a gray sweater sits at a table with a projector and a white board. She is using a black marker to draw on the whiteboard. Two hands are visible above the whiteboard, one holding a black marker and the other holding a pen, both drawing on the projected image of a tangled, dark-colored vine or branch. The background appears to be a green tiled wall.</t>
  </si>
  <si>
    <t>A group of approximately fifteen graduates are gathered together outdoors, likely at an outdoor ceremony. They are all wearing black graduation caps and gowns with red stoles. Most of them are smiling broadly and holding diplomas or certificates. Some have their arms raised in celebration. Behind the graduates is a blurred background of trees and other people, suggesting a larger crowd.</t>
  </si>
  <si>
    <t>www.nmsu.edu</t>
  </si>
  <si>
    <t>A dark silhouette of jagged mountain peaks dominates the center of the frame, bathed in a warm, reddish-orange glow. The lower slopes of the mountains are shadowed and appear almost black. Above the peaks is a dusky pink sky with subtle streaks of color. The overall tone suggests either sunrise or sunset.</t>
  </si>
  <si>
    <t>00:00:01.12</t>
  </si>
  <si>
    <t>A person’s legs and feet are running on a red track. The runner is wearing dark blue sneakers with white soles and gray athletic socks. A blurred background shows trees and buildings under a cloudy sky. The focus is primarily on the lower portion of the body, capturing the motion of the run.</t>
  </si>
  <si>
    <t>A low-angle shot captures a modern, two-story building with red and white accents. The building is situated near a football stadium with bleachers visible in the foreground. Large digital displays on the building’s facade showcase names of former football players, including numbers and last names. A bright sunbeam shines from the right side of the frame, illuminating the scene. In the background, rolling hills and a distant university building are partially obscured by haze.</t>
  </si>
  <si>
    <t>A large crowd of people stands on an elevated platform overlooking a group of graduates walking across it. Many graduates are wearing black gowns and mortarboards with school colors (likely maroon). A banner hangs behind them, displaying the school’s initials “HX”. Hundreds of pink balloons float upwards into a cloudy sky. People in the audience are cheering and holding up noisemakers. To the left, there is a dark object that appears to be a large tube or cannon being held by someone.</t>
  </si>
  <si>
    <t>A wide-angle aerial shot captures a university campus at sunrise. The sun is positioned low in the frame on the left side, casting a warm glow across the landscape and illuminating clouds above. A large, light-colored building with a red tiled roof dominates the center of the image, surrounded by green lawns and trees. Several smaller buildings are visible to the right, along with a road winding through the campus. In the distance, rolling hills and mountains form a backdrop under a cloudy sky.</t>
  </si>
  <si>
    <t>A wide aerial shot showcases a university campus nestled against a backdrop of mountains at dusk. Several buildings with red tiled roofs are visible, varying in size and architectural style. Trees and green lawns fill the spaces between the structures. In the distance, rolling hills and mountain ranges fade into a hazy purple sky. A few vehicles can be seen on roads within the campus area.</t>
  </si>
  <si>
    <t>A tall, white building with a red tiled roof and a green dome sits in the foreground. The building has multiple windows arranged around its circular structure. Behind it is a cityscape at dusk, featuring buildings silhouetted against a vibrant orange and pink sky. A mountain range is visible in the distance on the right side of the frame.</t>
  </si>
  <si>
    <t>The image depicts a mountainous landscape shrouded in clouds. The mountains are brown and rocky with some patches of green vegetation visible on their slopes. Large, fluffy white clouds fill much of the sky above the peaks, partially obscuring the blue sky behind them. A layer of mist or fog hangs low over the lower portions of the mountains, creating a hazy effect.</t>
  </si>
  <si>
    <t>A young man in a maroon football uniform stands at the edge of an elevated walkway. Above him is a large banner reading "AGGIES" in white lettering on a red background. Behind him, a massive crowd of people wearing maroon and white clothing are visible, stretching out into the distance. The walkway itself is made of concrete with metal railings and supports. A hazy or smoky effect fills the lower portion of the image.</t>
  </si>
  <si>
    <t>00:00:00.56</t>
  </si>
  <si>
    <t>A person with dark hair and wearing a light pink long-sleeved shirt and black pants is seen from behind, raising their arm upwards as if throwing something. A small white ball is visible in mid-air, traveling diagonally across the frame towards the right side. The background is a uniform gray sky.</t>
  </si>
  <si>
    <t>A person is mid-air during a dive, arms extended forward and legs straight out behind them. The background features a blue sky filled with puffy white clouds. Below the diver is a diving platform with support beams extending into the water. A building with signage is visible in the lower left corner of the frame.</t>
  </si>
  <si>
    <t>00:00:02.24</t>
  </si>
  <si>
    <t>A person in a dark swim cap and trunks is mid-air during a dive over a rectangular swimming pool. Above the pool are two diving boards with the words “NEW MEXICO STATE” painted on them. The sky is blue with scattered white clouds. A slide is visible to the left of the diving boards, and a ladder extends into the water from the side of the pool. The water in the pool reflects the sky and surrounding area.</t>
  </si>
  <si>
    <t>A young Black man with dreadlocks is in a low-angle shot, bending over and performing a push-up. He’s wearing a light gray t-shirt that reveals his muscular arms and tattoos on his left bicep. Sweat glistens on his face and forehead. A window with white frames is visible in the background to the right of him, partially obscured by shadow. The lighting appears to be coming from above and slightly to the left, creating a strong highlight on his face.</t>
  </si>
  <si>
    <t>A large indoor rock climbing wall dominates the frame, colored in shades of orange and brown. Several people are climbing on the wall, wearing harnesses and helmets. Ropes hang down from the top of the wall. A dark gray ceiling with fluorescent lights is visible above. To the left of the wall is a dark brick wall. The floor appears to be concrete.</t>
  </si>
  <si>
    <t>00:00:00.28</t>
  </si>
  <si>
    <t>Two hands are shown in close-up, dusted with white powder. The hands are clasped together in a handshake gesture, and as they come together, a cloud of white powder erupts from between them. The skin on the hands appears slightly rough and textured due to the powder. A portion of a dark sleeve is visible at the bottom edge of the frame. The background is blurred and dark gray.</t>
  </si>
  <si>
    <t>A young Black male basketball player is in mid-motion, crouching low with his knees bent and feet planted firmly on a hardwood court. He’s wearing black shorts, white socks with a logo, and dark athletic shoes. His hands are extended towards a basketball positioned slightly out of focus to the left of the frame. Behind him is a blurred background showing rows of maroon stadium seating and red chairs. A wristband is visible on his right hand.</t>
  </si>
  <si>
    <t>A young Black woman wearing a black athletic shirt with a logo and a black face mask is standing in an empty basketball arena. The floor is dark brown with white lines marking the court. Behind her are rows of maroon seats extending into the distance. A basketball hoop is visible at the end of the court. The lighting is dim, casting shadows across the scene.</t>
  </si>
  <si>
    <t>A baseball player in a white uniform with a pink ribbon on his hat is crouched down at bat, holding a baseball glove and looking towards home plate. Behind him is a large black wall with the word “ELSEER” written in white letters. A chain-link fence runs along the top of the wall, and a grassy field extends into the lower right corner of the image. The lighting appears to be from an overhead source, casting shadows across the scene.</t>
  </si>
  <si>
    <t>A wide aerial shot depicts a vast expanse of undulating sand dunes in a desert landscape. The dunes are primarily beige and tan, with varying heights and shapes creating intricate patterns across the scene. A bright golden light source is positioned on the horizon, casting long shadows and illuminating the crests of the dunes. In the distance, faint mountain ranges are visible against a dark sky. The sand appears smooth and slightly wet in places, reflecting the sunlight.</t>
  </si>
  <si>
    <t>Two hands are shown in close-up, one holding a black pen and writing on a white document. The hand holding the pen is slightly blurred. A portion of a white shirt cuff is visible above the hand. In the background, out of focus, are other people sitting at tables with papers, including a person wearing a plaid jacket. The overall scene appears to be taking place in an office or meeting room.</t>
  </si>
  <si>
    <t>A young woman with long brown hair wearing a red shirt is painting at an easel. She’s holding a paintbrush and applying paint to a white sheet of paper. A palette covered in various colors of acrylic paint sits on a table behind her, along with several tubes of paint labeled “Liquitex Basics.” In the background, blurred figures of two people are visible, one wearing a green jacket. The scene appears to be an art studio with dark walls and a partially visible wooden panel or door.</t>
  </si>
  <si>
    <t>A young woman with dark hair wearing a white chef’s uniform and a black head covering is focused intently on a large stainless steel mixing bowl filled with a dark brown mixture. Her arm is extended, reaching into the bowl to stir or manipulate the contents. The background is blurred and appears to be an industrial kitchen setting with metal equipment and machinery visible. A small portion of a silver utensil is also partially visible in the lower right corner.</t>
  </si>
  <si>
    <t>Two individuals are seated at a desk against a dark background. A large screen behind them displays an aerial view of a city with buildings and greenery. The person on the left is wearing a blue suit, glasses, and a red and white striped tie; he’s looking down at a laptop. The person on the right is in a light gray blazer and has long dark hair pulled back; she's looking slightly off-camera and holding a piece of paper. A wooden desk separates them, with several sheets of paper scattered across its surface.</t>
  </si>
  <si>
    <t>A close-up shot of a young Black man wearing a maroon and white football helmet with “Aggies” emblazoned on the side. The helmet has white padding and a prominent Riddell logo. He is looking slightly upward and to his left, with his eyes visible through the face shield. His forehead and eyebrows are in focus, and the background is dark and out of focus, suggesting an outdoor football field setting.</t>
  </si>
  <si>
    <t>A young man wearing a maroon and white marching band uniform with a black helmet is centered in the frame. He has a slightly concerned expression on his face as he looks upward. The drum he’s seated upon is large and white, partially obscuring the left side of the image. Behind him are other members of the band, some wearing white feathered hats, and blurred figures in the background suggesting a crowd or performance setting.</t>
  </si>
  <si>
    <t>A young woman in a maroon and white New Mexico State University track uniform is crouched low on a red running track, ready to sprint. She’s wearing a black face mask and dark athletic shorts and a tank top. Her hair is pulled back from her face. Behind her is a blurred background of a building with “TRACK &amp; FIELD” written on it, along with some equipment and a person in the distance. The sky is bright blue with scattered clouds.</t>
  </si>
  <si>
    <t>A young Black man with dreadlocks and a beard is in close-up, looking directly at the viewer. He’s wearing a dark t-shirt and has a slight smile. His face is partially covered in white shaving cream. Two chrome weightlifting handles are being held to his cheeks by two hands, one visible on the left side of the frame and another on the right. Behind him is a blurred background of a brown wall with what appears to be a wooden beam or molding.</t>
  </si>
  <si>
    <t>A silhouetted figure is bending over with their hands on a weight plate. The silhouette is wearing a black shirt with “New Mexico State Aggies” in white lettering across the chest. A window is visible in the background, and the overall image has a grayscale effect with strong shadows.</t>
  </si>
  <si>
    <t>A close-up shot focuses on a hand gripping a textured, reddish-brown climbing wall. The wall has visible cracks and imperfections, with patches of blue and green paint applied unevenly. A portion of another climber's arm is visible in the upper right corner, reaching towards the same wall. The background is dark and out of focus, suggesting an indoor climbing facility.</t>
  </si>
  <si>
    <t>A close-up shot focuses on a hand holding a dark-colored pen or stylus against a textured, reddish-brown brick wall. The hand is partially obscured by a dark jacket or coat. A small portion of a green sign or object is visible in the upper right corner of the frame. The background is predominantly dark and out of focus.</t>
  </si>
  <si>
    <t>A young man with dark hair and wearing a black t-shirt featuring the letters “NM” is in mid-throw. He’s holding a baseball glove in one hand and appears to be throwing a baseball with his other arm. The t-shirt has a graphic design on it, partially obscured by his body. Behind him is a blurred landscape of trees and what looks like a stadium or field.</t>
  </si>
  <si>
    <t>A young Black man with short dark hair wearing a gray Under Armour shirt with “New Mexico State Football” printed on it is standing outdoors. He’s wearing a black headband and has his arm raised, as if gesturing or pointing. His expression is serious. Behind him are blurred images of stadium seating and blue sky. An Under Armour sign is visible to the left.</t>
  </si>
  <si>
    <t>A wide shot captures a rugged mountain peak covered in dry, brown grass and sparse vegetation. A large, white radar dish dominates the foreground, positioned on a concrete pad. Behind it is a tall, multi-level communications tower painted in shades of red and yellow. The base of the tower sits on a dirt road leading up to the peak. In the distance, a range of reddish-brown mountains stretches across the horizon under a pale, overcast sky. A small, dark building is visible near the base of the mountain on the right side of the frame.</t>
  </si>
  <si>
    <t>A two-story building with a light orange exterior and red tile accents is prominently featured. A taller tower rises from the main structure, also painted in a similar shade of orange. The building has windows along its length and a small balcony area on the first floor. Above the building, there’s a cloudy sky with dark gray clouds. To the right of the building are several large trees, including one with dense green foliage. A tall antenna tower is visible in the background behind the trees. The ground in front of the building appears to be a paved walkway.</t>
  </si>
  <si>
    <t>An aerial shot showcases a university campus at dusk. Several light-colored buildings with red tiled roofs are clustered together, surrounded by green lawns and trees. A street runs through the center of the campus, lined with more buildings. In the background, a cityscape extends into the distance, featuring numerous smaller buildings and mountains under a vibrant orange and pink sunset sky. A few cars are visible on the streets below.</t>
  </si>
  <si>
    <t>00:00:03.08</t>
  </si>
  <si>
    <t>A light-colored building with arched windows and a tower stands against a bright blue sky. The building’s name “GODDARD” is displayed above an entrance. A small tree is visible on the left side of the frame, and another section of the building extends to the right. The image appears to be taken from a low angle, looking upwards at the building.</t>
  </si>
  <si>
    <t>A large, curved building with multiple windows dominates the frame. The building is light beige in color and has a rounded design. A tall, black clock tower stands prominently in front of the building, featuring a circular face with visible hands. Below the clock tower is a circular paved area with several small informational signs. The sky above is bright blue with a few scattered clouds.</t>
  </si>
  <si>
    <t>A long hallway with arched openings leads into the distance. The walls are a light beige color and have rounded pillars supporting the arches. A wooden beam ceiling runs along the length of the hall. To the left, there is a dark wooden door. In the distance, through one of the arches, a building can be seen with a large window. Sunlight streams in from the right side of the image, illuminating the hallway and creating shadows.</t>
  </si>
  <si>
    <t>A low-angle shot of a light beige building with arched windows and doorways. Palm trees are positioned in front of the building. The sky is bright blue with a large sun flare visible in the upper right corner. A portion of an archway, likely part of the building's entrance, is visible on the left side of the frame.</t>
  </si>
  <si>
    <t>A wide shot reveals a large agricultural field with rows of plants in varying stages of growth. The plants are predominantly green and some have yellow flowers. A person wearing a white hat and dark clothing is standing in one of the rows, looking towards the camera. In the distance, an elevated highway runs horizontally across the frame, and a car can be seen on it. The ground between the rows appears to be dry and brown.</t>
  </si>
  <si>
    <t>A young woman with light brown hair and dark eyeliner is shown in profile, looking slightly upwards and to her left. She has fair skin and a subtle smile. Her wavy hair falls around her shoulders. Behind her is a blurred background of warm-toned interior space, possibly an office or hallway, with hints of beige and gold. The lighting appears soft and diffused, creating a moody atmosphere.</t>
  </si>
  <si>
    <t>A close-up shot of an MRI scan displayed on a computer monitor. The primary image is a sagittal view of a human brain, rendered in shades of gray and white, showing intricate details of the skull, ventricles, and major brain structures. Several other MRI scans are visible in smaller windows around the main image, depicting different body parts – including a knee joint and a shoulder. A text overlay reads "SLICE CLEAR." The monitor is positioned on a dark desk with a subtle reflection of what appears to be another light source.</t>
  </si>
  <si>
    <t>A person wearing a welding helmet and gloves is shown welding a dark gray cylindrical object. The welder’s hands are positioned around the nozzle of the welding torch, which emits a bright blue arc of electricity. A yellow jacket and blue shirt are visible beneath the protective gear. Behind the subject is a wall with what appears to be electrical wiring and a doorway.</t>
  </si>
  <si>
    <t>A person wearing a welding helmet and dark clothing is focused intently on a metal workpiece being welded with an arc welder. The welder’s hands are positioned over the weld area. A dark, smoky haze fills the air around the weld. Behind the worker is a workbench with various tools and equipment, including a black toolbox and a gray electrical box. The walls of the workspace appear to be made of light-colored brick or cinder block. A metal support structure holds the arc welder above the work area.</t>
  </si>
  <si>
    <t>The image depicts a low-angle shot of a person’s feet and legs in dark clothing standing on a wooden floor. The lighting is dim, with a small light source casting reflections across the floor, creating streaks of light. A portion of a dark jacket or coat can be seen around the ankles. The focus appears to be on the reflection of what looks like a small, flickering flame or spark on the floor near the feet.</t>
  </si>
  <si>
    <t>Atmosphere, Industry and work</t>
  </si>
  <si>
    <t>A young woman with blue-streaked hair, wearing glasses and a floral shirt, a headband, and a delicate necklace is examining chili peppers growing in a greenhouse. She holds a long stick in her left hand, likely used for tending to the plants. The greenhouse is filled with rows of pepper plants, some red, yellow, and green. A metal frame structure is visible above the plants.</t>
  </si>
  <si>
    <t>Industry and work, "Academics, Studying, Groupwork", Student life</t>
  </si>
  <si>
    <t>A woman stands in a large greenhouse with a metal frame roof. She is wearing a sleeveless white top under a floral patterned vest and denim shorts. In her hand, she holds a small spray bottle. Rows of potted plants are arranged on wooden tables numbered 1 through 20 along the sides of the greenhouse. The plants vary in size and type, including herbs and flowers. Sunlight streams through the roof structure, creating bright highlights within the space.</t>
  </si>
  <si>
    <t>A young Asian man with dark hair and a serious expression sits slumped forward in a gray hoodie. His forearms are resting on his knees, hands clasped together. The hoodie has a maroon "M" logo on the sleeve. He is looking slightly downward with a contemplative gaze. Behind him is a blurred background of what appears to be a classroom setting with desks and chairs.</t>
  </si>
  <si>
    <t>00:00:03.64</t>
  </si>
  <si>
    <t>A man with short brown hair and wearing a gray sweater is leaning over a white board. He is pointing at the board with his right hand. The whiteboard contains a complex diagram involving arrows, letters (including “K,” “DC,” “F,” “S,” “I,” and “SO8”), and some handwritten text that appears to be chemical formulas or equations. The background is dark and out of focus.</t>
  </si>
  <si>
    <t>A woman with short dark hair wearing a plaid shirt is seated at a large drafting table. She’s leaning over a white drawing surface where a detailed pencil sketch of a bird in flight is visible. To her right are various art supplies including colored pencils, paint tubes, a palette with paints, and crumpled paper. A small easel stands to the left holding a framed piece of artwork featuring an abstract gold design on a dark background. The room appears to be a studio or classroom with light coming from behind the woman and illuminating the table.</t>
  </si>
  <si>
    <t>A young Black woman with dark hair styled in voluminous waves is the central focus. She wears large, tortoiseshell-framed glasses and has defined eyebrows and long eyelashes. Her expression is serious and direct, looking slightly off-camera to her right. Behind her, a blurred background reveals a textured gold pattern resembling shattered glass or a fractured design. A portion of a plaid shirt is visible beneath her top. The lighting appears bright and highlights the woman’s face.</t>
  </si>
  <si>
    <t>A large, light-colored building with multiple windows and a distinctive U-shaped section dominates the frame. The building is situated in front of a backdrop of mountains under a cloudy sky at dusk, where the colors are transitioning from orange to purple. Palm trees line the foreground, partially obscuring a grassy area below the building. A few people can be seen walking on the grass.</t>
  </si>
  <si>
    <t>A high-angle aerial shot of a university campus under a bright sky with some clouds. Several buildings are visible, primarily constructed with red tile roofs and light-colored walls. Some buildings have white roofs. Trees and green lawns fill in the spaces between the structures. A road runs through the center of the campus. The overall scene is bathed in warm sunlight.</t>
  </si>
  <si>
    <t>An aerial view of a university campus showing several buildings with red tile roofs and light-colored walls. A large, white building dominates the center of the image, surrounded by walkways and trees. To the left is a smaller, brick building with a red roof. A parking lot with cars is visible in the lower left corner. Several other buildings are scattered throughout the scene, some with darker roofs and lighter colored facades. Trees are abundant, providing green accents to the landscape.</t>
  </si>
  <si>
    <t>The image is an aerial shot of a university campus. A large building with red tile roofing dominates the center of the frame. The building has multiple stories and appears to be constructed primarily of light-colored brick or concrete. Surrounding the main building are walkways, green lawns, trees, and shrubbery. Several dark poles are visible along one walkway, possibly flagpoles. There is a smaller building with a similar red roof on the right side of the image. The sky is dark and appears to be nighttime, as there is no visible light source illuminating the scene.</t>
  </si>
  <si>
    <t>An aerial shot of a college campus featuring several buildings with red tiled roofs and light-colored walls. Green trees are abundant throughout the scene, covering much of the ground and surrounding the buildings. A circular road forms a central pathway through the campus. Several parking lots are visible on the periphery. Some buildings have white columns or pillars. The sky is slightly overcast.</t>
  </si>
  <si>
    <t>A vibrant sunset dominates the scene, with the sun partially obscured by a ridge of mountains. The sky transitions from deep blue at the top to shades of orange and pink near the horizon where the sun is setting. Streaks of light radiate outwards from the sun, creating a dramatic effect against the clouds. Below the mountains, a sprawling cityscape extends into the distance, with buildings and streets visible in muted tones. Dark silhouettes of trees and hills frame the lower portion of the image, suggesting a high vantage point.</t>
  </si>
  <si>
    <t>www.nmt.edu</t>
  </si>
  <si>
    <t>The image is an aerial shot of a college campus. A central walkway runs through a green space with several large trees. Several students are walking along the walkway and on adjacent paths. Two buildings flank either side of the walkway; one is painted red with terracotta roof tiles, and the other is white with similar roofing. There’s a small bench located near the center of the walkway beneath a tree. Shadows from people and trees are cast across the pavement. The sky appears to be bright blue with some clouds.</t>
  </si>
  <si>
    <t>An aerial shot of a university campus. Several buildings are visible, including a large, modern building with a curved roof and multiple windows, several smaller brick buildings with red tile roofs, and a hotel-like structure in the distance. Green lawns and trees cover much of the ground, and a golf course is located to the left. A swimming pool is situated near the hotel. The sky is blue with some clouds.</t>
  </si>
  <si>
    <t>An aerial shot shows an outdoor rectangular swimming pool with multiple yellow lane lines running down its length. Several swimmers are visible in the water, appearing as dark shapes against the blue water. Surrounding the pool is a concrete walkway lined with teal lounge chairs and benches. Beyond the walkway, there's a grassy area with trees and some buildings in the background.</t>
  </si>
  <si>
    <t>A brightly lit science laboratory with several students working at lab benches. A woman with dark hair pulled back in a ponytail is standing at one bench, focused on a device with wires and buttons. Another student sits at another bench, looking down at a piece of paper. A third student is seated at a stool, facing away from the camera, appearing to be reading or writing. Shelves filled with various supplies line the walls behind the benches. There are stools, lab equipment, and papers scattered across the tables. The lighting is somewhat dim overall, but the work areas are well-lit.</t>
  </si>
  <si>
    <t>A brightly lit science lab with a red-topped workbench dominates the frame. A young woman with dark hair in a ponytail is standing at the bench, focused on a small device and what appears to be a piece of fabric or material. She’s wearing a denim jacket and jeans. Behind her are three other students seated around the bench, each working on their own projects – one using a computer, another looking at a printed image, and the third is partially obscured. Shelves filled with various supplies and equipment line the back wall, including blue cabinets and shelves stacked high with boxes and materials. A light fixture hangs from the ceiling above the workbench.</t>
  </si>
  <si>
    <t>The image depicts an interior view of a large, white, cylindrical structure with numerous cables and supports running along its walls. At the center of the frame is a complex piece of machinery consisting of multiple interconnected panels, housings, and lenses arranged in a geometric pattern. A yellow robotic arm extends from one side of the machine. The lighting appears to be artificial and directional, casting strong shadows and highlighting the intricate details of the equipment. The background is dark gray, suggesting a tunnel or enclosed space.</t>
  </si>
  <si>
    <t>The image depicts an interior view of a large telescope structure. The frame is primarily silver and gray metal with a complex network of support beams and cables. A white, rectangular instrument sits prominently in the center, featuring multiple lenses and sensors. To the left of the instrument is a yellow robotic arm extending outward.  A large, dark-colored reel or drum is visible on the right side of the frame, likely for controlling telescope movement. The background appears to be a darkened hallway with reflective surfaces creating streaks of light.</t>
  </si>
  <si>
    <t>A man with a white beard and a beige baseball cap is seated at a desk in front of two computers. He’s wearing a dark blue jacket over a lighter colored shirt and a brown scarf. His hands are on the keyboard of one of the computers, which displays a dark blue screen with text. Behind him is a bulletin board covered in maps and images, and to his right is a wall panel with various lights and switches. The room appears dimly lit.</t>
  </si>
  <si>
    <t>A large monitor displays an image of the moon with four inset photographs. The main image is a grayscale view of the lunar surface, marked with a blue outline indicating “The Moon.” Four smaller images are positioned within the larger one, showing different angles and details of the lunar landscape. A white box at the top reads "Apollo 17 Landing Site." Below the moon image, in the lower left corner, is the logo for New Mexico Tech and the initials WNAJ. In the foreground, a blurred person’s head is visible, partially obscured by shadow, looking towards the screen. The monitor sits on a dark desk with an HP computer tower beneath it.</t>
  </si>
  <si>
    <t>The image depicts an industrial workshop setting with several large metal machines dominating the space. Two people are walking towards the camera – a man in a white t-shirt and jeans, and a woman in a blue t-shirt featuring a circular emblem. The floor is concrete, and there’s a lot of exposed piping and ductwork overhead.  A workbench is visible on the left side of the frame, and various tools and equipment are scattered around. The lighting appears to be fluorescent, casting a bright light across the scene.</t>
  </si>
  <si>
    <t>An aerial shot shows a grassy campus with two pathways leading towards a large, single-story building. A group of people dressed in light blue shirts and dark pants are walking along one of the paths. Several mature trees are scattered throughout the lawn, casting shadows on the grass. The building has a flat roof and several windows. There is some patchy brown grass visible near the bottom edge of the image.</t>
  </si>
  <si>
    <t>A young woman with wavy brown hair and dark eyes is looking upwards. She wears round glasses with pink accents around the edges. The lighting is dramatic, with a strong pink glow on her face and upper body, contrasting against a dark background. A portion of a white wall is visible to the right of her head.</t>
  </si>
  <si>
    <t>Two people are standing in front of a complex mechanical structure made of aluminum extrusion and various components. One person, a woman with long hair, is looking upwards and slightly to the left, while the other person, a man with a beard, is holding up a sheet of paper with what appears to be a diagram or schematic on it. The background is dark, illuminated by pink and purple lighting. To the left of the people are shelves filled with tools and parts, and there’s a red toolbox visible. A large, circular component sits on a table in front of them, along with a power supply unit.</t>
  </si>
  <si>
    <t>A person’s head and shoulders are partially visible in the upper left corner, blurred and out of focus. The main focus is on a Tektronix TRS1064 oscilloscope displaying a waveform with a prominent spike. The oscilloscope screen shows various settings including “Time/Div” and “Vol/Div.” A black hand is adjusting controls on the front panel of the oscilloscope. Cables are connected to the oscilloscope, leading to what appears to be a patient monitor or heart rate monitoring device. The background is dark and out of focus, with hints of other equipment and a doorway visible.</t>
  </si>
  <si>
    <t>A young woman with dark hair and glasses wearing a red hoodie sits at a white desk illuminated by purple light. She is looking intently at a large, white 3D printer. The desk is cluttered with various electronic components, wires, and tools. Behind her are shelves filled with more equipment and boxes, also lit with the same purple hue. A monitor displays a complex design or model.</t>
  </si>
  <si>
    <t>An aerial shot depicts a paved pathway winding through a grassy area filled with mature trees. A line of people, dressed in blue uniforms, are walking along the path. The path splits into two directions near the center of the image. Shadows from the trees fall across the grass and the pathway. The overall scene is bright and sunny, suggesting daylight.</t>
  </si>
  <si>
    <t>A wide-angle aerial shot shows a group of people walking along a paved pathway in a grassy area. The pathway curves slightly to the right. Many individuals are wearing blue shirts and appear to be students or staff members. Trees with green foliage flank both sides of the path, casting shadows on the grass. A lamppost is visible near the center of the pathway. The overall scene has a bright, sunny appearance.</t>
  </si>
  <si>
    <t>An aerial shot of a college campus showing several buildings with red tile roofs. A wide walkway lined with trees and grass leads between the buildings. Small groups of people are scattered along the walkway and on patches of green lawn. The buildings have brick facades and some appear to have multiple stories. There is a small white structure in the upper left corner, and another building with windows on the right side of the image.</t>
  </si>
  <si>
    <t>A man in a dark blue Star Trek uniform stands at a table facing a group of students. The students are mostly turned away from the camera, wearing hats and hoodies. One student is looking towards the speaker. Above them is a white board and fluorescent lighting fixtures hanging from the ceiling. A door is visible on the left side of the frame.</t>
  </si>
  <si>
    <t>A young man with dark hair and wearing a gray shirt and jeans is leaning over a laptop displaying code on its screen. He’s pointing at something on the laptop. Beside him stands an older man in glasses, wearing a blue and gray striped sweater, and gesturing towards a light blue plastic storage container filled with electronic components. Behind them are wooden shelves stacked with more equipment and boxes. The background is a white wall with fluorescent lighting fixtures visible overhead.</t>
  </si>
  <si>
    <t>A man with dark hair and glasses is in sharp focus, looking intently downwards. He wears a dark suit jacket over a gray shirt. Behind him, slightly out of focus, is another man wearing a light gray button-down shirt. Both men are positioned in front of what appears to be a computer screen, which is not visible. The background is blurred and dark, suggesting an indoor setting with soft lighting.</t>
  </si>
  <si>
    <t>A close-up shot of an electronic circuit board with various components connected. A circular ring of blue LED lights is prominently displayed in the center, surrounded by red wires. Several other smaller LEDs are scattered around the board. A breadboard is visible beneath the circuit board, and cables connect to it. The background is blurred, suggesting a laboratory setting with some yellow and green objects partially visible out of focus.</t>
  </si>
  <si>
    <t>A group of young adults, mostly students, are walking along a paved path in an outdoor setting. They are all wearing blue t-shirts with what appears to be a school logo on them. Some have backpacks and others hold water bottles. The background includes trees, grass, and a cloudy sky. A few individuals are looking at their phones.</t>
  </si>
  <si>
    <t>A wide-angle aerial shot shows a group of students in light blue shirts and pants lined up along a paved walkway. The students are arranged in rows, stretching across the walkway from left to right. Shadows cast by trees and buildings are visible on the grass and pavement. A small patch of dirt is located near the center of the image. There are several trees and shrubs surrounding the walkway.</t>
  </si>
  <si>
    <t>A large group of students in blue t-shirts are gathered outdoors on a grassy lawn. Behind them is a multi-story building with a red roof and white trim, featuring arched windows and decorative elements. The sky is bright blue with scattered clouds. A person is holding up a camera to take a group photo. Trees line the edges of the lawn and the building.</t>
  </si>
  <si>
    <t>00:00:06.42</t>
  </si>
  <si>
    <t>An aerial shot of a university campus nestled against a backdrop of rugged mountains under an overcast sky. Several buildings are visible, including a large central building with a red roof and several smaller structures spread across a grassy area. A circular emblem featuring the university’s seal is overlaid on the image, displaying the name “INSTITUTE OF MINNESOTA” and “UM.” Lush green lawns and trees surround the buildings, and a golf course extends into the distance. The mountains are brown and gray with some patches of vegetation.</t>
  </si>
  <si>
    <t>www.nmu.edu</t>
  </si>
  <si>
    <t>A bright sun shines through a canopy of green leaves in the upper left corner of the frame. Below the trees is a grassy pathway leading towards a multi-colored building with a red and blue facade, featuring multiple windows and a prominent tower. A smaller building with a dark roof sits to the right of the main structure. The sky is bright white with sun rays extending outwards from the sun’s position.</t>
  </si>
  <si>
    <t>A wide shot depicts a field densely covered with yellow wildflowers at dusk. The sky is a gradient of light blue and pale orange near the horizon, suggesting sunset. To the right of the flowers, there's a dark, rectangular signpost standing in a grassy area. Trees are visible on either side of the frame, partially obscuring the background. The overall lighting is soft and warm, with a slight haze or blur effect across the image.</t>
  </si>
  <si>
    <t>Two young women are sitting side-by-side on a wooden deck overlooking a body of water. One woman is facing forward, looking out at a sunset with her hand raised towards it. The other woman is seated behind her, turned away from the camera and wearing a head covering. The sun is low in the sky, casting a golden glow across the water and illuminating their faces. A small island or landmass can be seen on the horizon. The background is dark, suggesting twilight.</t>
  </si>
  <si>
    <t>A red canoe with two people inside is moving across a calm body of water. A man wearing a blue shirt and hat sits in the back, while a woman in a white top paddles in the front. Lush green trees line the banks of the waterway on both sides. The reflection of the canoe and trees is visible on the water’s surface. The background is dark, suggesting a forest or wooded area.</t>
  </si>
  <si>
    <t>A red canoe with its reflection sits in calm water. A young woman wearing a gray shirt and blue jeans is seated in the bow of the canoe, holding a small blue object. A man wearing a blue shirt, khaki pants, and a hat is paddling in the stern. The background shows trees and a cloudy sky over a body of water.</t>
  </si>
  <si>
    <t>A man in a white bee suit is carefully removing honey from a wooden beehive. Several other people wearing similar suits are visible in the background, some holding frames and looking at the hive. The ground is covered with grass and there’s a fence line in the distance. The lighting appears to be natural daylight.</t>
  </si>
  <si>
    <t>A person’s hand, wearing a pink sweatshirt, is holding up a white, three-dimensional model of a sandal. The sandal appears to be made of plastic and has a curved shape. A large sheet of paper with numerous handwritten sketches and diagrams is spread out on a light blue table in front of the hand. A green chair is partially visible in the background, along with a hint of other furniture and a teal-colored object (possibly a pitcher) to the right of the table. The lighting appears soft and diffused.</t>
  </si>
  <si>
    <t>A young man with dark hair and wearing a reddish-brown hoodie is examining a white plastic model of a bird’s head. He is leaning over a table covered in blueprints and other papers. Several more small, green plastic bird models are scattered on the table as well. A gray chair is visible to his left. Behind him, there's a wall with some framed pictures and electrical outlets. Through a large window in the background, trees and greenery can be seen outside, suggesting daylight. A metallic lamp sits on the table near the right edge of the frame.</t>
  </si>
  <si>
    <t>A man wearing a gray hoodie and jeans with a baseball cap stands in front of an art installation on a white wall. The wall is lined with framed photographs and posters depicting skiing and snowboarding scenes. Several pairs of skis are mounted vertically along the wall, each featuring different colors and patterns. A small informational panel with a photograph and text is located to the left of the man. To the right of the man is another display containing a grid of small square images. The background is dark, suggesting an art gallery or museum setting.</t>
  </si>
  <si>
    <t>A man in a light blue jumpsuit and a red welding helmet is actively welding metal at an angle. Sparks are flying from his welding torch. He’s positioned over a dark gray workbench covered with various metal parts, including a partially assembled frame structure and a red object that appears to be a motorcycle seat or fairing. Another person, wearing a similar blue jumpsuit, is partially visible in the background, working on another piece of metal. Behind them are tools, hoses, and other equipment suggesting a workshop environment. The lighting is focused on the welding area, creating a dark backdrop with some yellow light filtering through from an unseen source.</t>
  </si>
  <si>
    <t>A group of graduates in green graduation caps and gowns are celebrating outdoors at night. Several students are raising their arms up with yellow tassels, smiling broadly. One student is wearing a colorful sash that reads “STUDENT” and another has a white sash. The background shows a dark building with a peaked roof illuminated by spotlights.</t>
  </si>
  <si>
    <t>A young woman in a green graduation gown and mortarboard is smiling broadly as she receives her diploma from a man in a black robe with a gold sash and hat. Behind them are several other graduates wearing similar robes, and at least two faculty members in academic regalia. A large logo featuring the words "Northern" and an emblem is visible on a dark backdrop.</t>
  </si>
  <si>
    <t>The image depicts an indoor volleyball court during a game. The floor is a dark green color with yellow accents in the form of lettering that reads “Wildcats.” A large scoreboard displays numbers and times. Rows of bleachers are filled with spectators, and banners displaying years from 1991 to 2021 hang above them. Two volleyball players in green uniforms are mid-action, one spiking a ball while another watches intently. An official in black stands near the net. The lighting is dim, creating shadows throughout the scene.</t>
  </si>
  <si>
    <t>An aerial shot depicts a rocky stream bed with reddish-brown water flowing over exposed rock formations. Lush green vegetation, including trees and bushes, surrounds the stream on both sides. Two people are visible walking along a narrow dirt path that follows the stream’s edge. One person is wearing a blue jacket and dark pants, while the other is in a white shirt and dark pants. The background is mostly dark, suggesting a forest setting.</t>
  </si>
  <si>
    <t>A wide shot captures a body of water reflecting a vibrant sunset. The sun is low on the horizon, emitting a warm orange glow that extends across the sky and into the water. Scattered pieces of ice float on the surface of the water, creating a textured pattern. A dark shoreline stretches along the horizon line, partially obscured by trees. The overall tone is dark, with the majority of the image dominated by shades of gray and black, contrasted sharply by the bright sunset colors.</t>
  </si>
  <si>
    <t>A large tree with dense green leaves occupies the left side of the frame, partially obscuring the view. Sunlight streams through the branches, creating bright sunbeams. In the background, a building with multiple stories and windows is visible against a blue sky. A pathway lined with trees leads towards the building. The overall scene appears to be taken from an elevated position, likely overlooking a campus green space on a sunny day.</t>
  </si>
  <si>
    <t>www.nnmc.edu</t>
  </si>
  <si>
    <t>An aerial shot of a campus with several buildings under a bright blue sky. The buildings are primarily beige and brown in color, with some featuring red tile roofs. There’s a large building with solar panels on its roof. Trees are scattered throughout the landscape, and a road with parked cars is visible in the foreground. In the distance, there's a cityscape including more buildings and mountains under the sky.</t>
  </si>
  <si>
    <t>An aerial shot of a college campus with several buildings clustered together. The buildings are primarily light-colored and have varying roof styles – some flat, some gabled. Trees are scattered throughout the campus, providing green spaces. A parking lot is visible in the foreground. In the distance, there’s a town or city with residential areas and roads extending into the horizon. A bridge crosses a small ravine on the left side of the image.</t>
  </si>
  <si>
    <t>The image depicts an outdoor campus scene under a bright blue sky with scattered clouds. A small creek flows through a channel lined with red fencing. Lush green trees are visible on either side of the creek, casting shadows across the dry earth. In the background, a large building with multiple stories is partially obscured by trees. The foreground includes branches from a tree and a portion of a red railing.</t>
  </si>
  <si>
    <t>A wide aerial shot shows a cluster of two light-colored buildings with red roofs situated near a large field divided into rectangular plots. A road runs along the bottom edge of the image. Beyond the buildings and field, there’s a line of trees transitioning to rolling hills and mountains in the distance under a bright blue sky. Several parked cars are visible in front of the buildings.</t>
  </si>
  <si>
    <t>Four individuals in dark blue scrubs are gathered around a baby mannequin seated on a black wheeled medical bed. One woman is adjusting something on the mannequin’s chest while wearing glasses and has her hair pulled back. Another woman, also in scrubs, is looking at the mannequin with a stethoscope around her neck. A man in scrubs with a teal lanyard is observing the scene. In the background, there are several chairs and an exit sign. The room appears to be a classroom or training area with fluorescent lighting and a ceiling grid pattern.</t>
  </si>
  <si>
    <t>A young woman with long dark hair and earrings stands in front of a whiteboard. She is wearing a black top with a floral design and gray jeans. Her hands are raised as she gestures while speaking. Behind her, there’s a door with an American flag hanging on it, and colorful posters adorn the walls. The whiteboard contains handwritten notes and diagrams in blue and green marker.</t>
  </si>
  <si>
    <t>A young woman with dark hair and wearing a gray jacket and jeans is speaking at a whiteboard filled with Spanish vocabulary words and phrases. Several students are visible in the background; one wearing a red baseball cap, another in a blue hoodie, and a third partially obscured by a yellow table. The whiteboard also contains diagrams and colorful notes related to language learning.</t>
  </si>
  <si>
    <t>A young man wearing a white hard hat and a green t-shirt is operating a red nail gun in a workshop setting. He’s focused on the tool, holding it with both hands. Behind him are several workbenches covered in wood, tools, and lumber. A partially visible American flag hangs on the wall. There's a large fan, some scaffolding, and other equipment scattered throughout the room. The floor is gray concrete.</t>
  </si>
  <si>
    <t>A group of people are walking in a street parade. Two women in gray t-shirts with “Marquette Pride” printed on them are prominently featured, smiling and waving at the camera. They are wearing jeans and one has a scarf around her neck. Behind them is a line of other people also wearing Marquette Pride shirts, some with bandanas or hats. A crowd of spectators lines the street, many holding signs and cheering. Buildings with adobe-style architecture flank the street on either side, under a bright blue sky with scattered clouds. A rainbow flag is visible in the background.</t>
  </si>
  <si>
    <t>A group of students in white lab coats are gathered around a stainless steel sink in a laboratory setting. Several students are looking towards the camera while working at the sink. A few students have safety glasses on, and one student has a hat. There is a Kimtech box of tissues on the counter next to the sink. Behind the group, there's a poster with text that reads "Can You See It?" and a small framed picture. The lighting appears to be somewhat dim, casting shadows across the scene.</t>
  </si>
  <si>
    <t>A woman with dark hair and glasses wearing a patterned shawl and headscarf is pointing at a large poster board displayed on a wall. The poster has text and images related to research, including words like "Results," "Conclusions," and "Acknowledgement." She stands next to a young woman in a blue t-shirt who is looking at her intently. Behind them are several other people standing around a table with microscopes and beakers. A small potted plant sits on the table as well. The background appears to be a hallway or corridor with beige walls.</t>
  </si>
  <si>
    <t>A young woman with long dark hair wearing a black flannel shirt and jeans is focused on building something on a table. She’s holding small, colorful plastic connectors and appears to be assembling a robotic arm or similar mechanical device. A blue travel mug sits on the table next to a book with a fall foliage cover. Behind her, there's a plant in a pot, a bulletin board with various notices, and a backpack leaning against a wall. The background is slightly out of focus and dark.</t>
  </si>
  <si>
    <t>Two hands are shown holding and adjusting wires connected to a small Arduino microcontroller board mounted on a breadboard. The breadboard has numerous components attached with various colored wires – red, blue, yellow, and black – leading to several small sensors that appear to be microphones or similar audio detection devices. A light brown surface is visible beneath the setup, possibly cardboard.</t>
  </si>
  <si>
    <t>A young woman in vibrant green and yellow clothing is dancing with two large hoops while spinning. She’s kneeling on a floor decorated with a large, colorful design featuring a Native American figure. Behind her are several seated adults wearing suits and casual attire, including an older man holding a microphone and standing at a podium with the American flag and a Mexican flag displayed nearby. A few more people stand in the background to the right of the podium. To the left is a wall with “Campus Security” written on it. The room appears to be inside a building with large windows, and there’s an entrance labeled "Administration."</t>
  </si>
  <si>
    <t>www.nobts.edu</t>
  </si>
  <si>
    <t>A large, white building with prominent columns dominates the frame. The building has a symmetrical design and a wide porch extending across its front. Two people are walking on a paved pathway leading towards the entrance. A grassy lawn stretches out in front of the building, bordered by trees and another smaller brick building to the right. The sky is overcast and gray.</t>
  </si>
  <si>
    <t>The photograph depicts a residential area with houses and trees in the foreground, transitioning into a cityscape skyline in the distance. The sky is a soft gradient of orange and pink hues, suggesting either sunrise or sunset. Several tall skyscrapers dominate the skyline, including the Willis Tower (formerly Sears Tower). A few fluffy white clouds are scattered across the sky. The houses in the foreground have varying roof colors – red, brown, and gray – and appear to be situated on a slight elevation above the surrounding greenery.</t>
  </si>
  <si>
    <t>A group of graduates in black gowns and caps are walking down a paved walkway towards a building with a clock tower. The sky is blue with scattered clouds. Green trees line both sides of the walkway, and grass covers the ground in front of them. Some of the graduates have orange accents on their stoles.</t>
  </si>
  <si>
    <t>A red riverboat with passengers is moving across dark water towards a city skyline at dusk. The skyline features several tall buildings illuminated with warm lights. A large suspension bridge stretches across the horizon in the distance, partially obscured by clouds. The sky transitions from a light blue to a dusky orange near the horizon.</t>
  </si>
  <si>
    <t>www.northampton.edu</t>
  </si>
  <si>
    <t>An aerial shot shows a sprawling campus with several multi-story buildings connected by walkways and roads. The buildings are primarily brick red and gray, with some sections appearing lighter in color. A large parking lot is visible near the front of the complex. Beyond the buildings, there’s a green lawn area leading to rolling hills and forested mountains in the distance under a cloudy sky. A tall, cylindrical structure stands apart from the main campus buildings.</t>
  </si>
  <si>
    <t>Two men are working at a large milling machine. One man, wearing glasses and a Northampton Community College t-shirt, is looking down at a blueprint held in his hands. The other man, older with gray hair, is operating the milling machine, which has a complex metal part mounted on it. Behind them is a bank of computer servers and some equipment. Overhead fluorescent lights illuminate the scene.</t>
  </si>
  <si>
    <t>The image depicts a brightly lit section of a red-painted library shelving unit. Two young men are standing within the aisle, one intently reading a book held in his hands and the other looking towards the camera. Both students wear backpacks. Bookshelves extend into the background, partially obscured by darkness. A window is visible on the right side of the frame, letting in natural light that illuminates the books and shelves.</t>
  </si>
  <si>
    <t>Three people are standing around an X-ray machine. A large, realistic mannequin lies on an X-ray table, positioned for imaging. The machine has a flexible arm extending over the mannequin. A monitor displays an X-ray image. There is a white board with information visible in the background and electrical outlets along the wall.</t>
  </si>
  <si>
    <t>The image depicts an aerial view of a college campus set against a backdrop of dense green hills. Several multi-story buildings with flat roofs are clustered together, connected by walkways and landscaping. Some buildings have solar panels on their roofs. A clear blue sky fills the upper portion of the frame, and a slight haze is visible in the distance.</t>
  </si>
  <si>
    <t>00:00:01.29</t>
  </si>
  <si>
    <t>A man with a beard and arms crossed stands in front of a row of computer workstations. He is wearing a dark blue shirt with a pattern. Behind him are several students working at computers. To his left, there’s a large machine and a woman standing near it. The room has gray walls, fluorescent lighting, and several windows along one wall. A white board is visible on the wall behind the man.</t>
  </si>
  <si>
    <t>www.northcentral.edu</t>
  </si>
  <si>
    <t>00:00:33.78</t>
  </si>
  <si>
    <t>The image is an aerial shot of a university campus. In the background, there’s a cityscape with several tall buildings and a cloudy sky. Closer to the foreground is a grassy field with a basketball court and some trees. The university logo, “NORTH CENTRAL UNIVERSITY,” is overlaid in white text on the left side of the image. A road with a few cars can be seen running through the lower portion of the frame.</t>
  </si>
  <si>
    <t>00:00:08.78</t>
  </si>
  <si>
    <t>A man wearing a gray t-shirt and blue shorts is walking towards the right side of the frame. He’s facing away from the camera. Behind him is a hallway with beige walls and a yellow door on the left. A bunk bed, covered in white bedding, is visible on the right side of the image. The top bunk has a pillow on it. There's also a lower bunk bed partially obscured by a gray blanket. The lighting appears dim, casting shadows throughout the scene.</t>
  </si>
  <si>
    <t>00:00:35.87</t>
  </si>
  <si>
    <t>The image depicts a brightly lit common area within a university building. A large window with trees visible outside dominates the right side of the frame. A dark blue and white mural is on the left wall, featuring an upward-pointing arrow. Two foosball tables are positioned in the center of the room, with several people gathered around them. One person is jumping while another appears to be playing the game. A small table with chairs sits near the window. The ceiling has exposed ductwork and recessed lighting.</t>
  </si>
  <si>
    <t>00:00:20.86</t>
  </si>
  <si>
    <t>The image depicts an indoor basketball court in a gymnasium. The floor is made of polished wood and features the university name “North Central University” prominently displayed in black lettering. A large banner hangs above the court, displaying the university’s logo and colors – red and blue. Several people are standing along the walls, some leaning against them, while others appear to be watching or waiting. A few individuals are wearing athletic attire, suggesting a basketball event is taking place. Lights are suspended from the ceiling, casting spotlights on the floor.</t>
  </si>
  <si>
    <t>The image depicts a brightly lit, modern computer lab within a university building. Several students are seated at workstations with large monitors and keyboards. The ceiling is a complex design featuring blue and green LED lighting that creates a grid-like pattern. There are also smaller green lights embedded in the ceiling structure. A wall to the right of the workstation area appears to be covered in a textured, light-blue material. The overall scene has a slightly dark atmosphere due to the low lighting outside the lab, but the interior is well-lit and focused on the students working at their computers.</t>
  </si>
  <si>
    <t>A basketball player in a light green jersey and shorts is dribbling a basketball near the baseline of an indoor basketball court. Another person, wearing a dark blue uniform, is standing on the opposite side of the court, watching the player. The floor is a dark brown color with white lines marking the free throw line and three-point arc. Above the court are banners displaying the school’s name, “NORTH” and “STATE.” A black wall with what appear to be trophies or awards hangs on the left side of the frame. The lighting is bright, reflecting off the polished floor.</t>
  </si>
  <si>
    <t>A basketball player in a dark blue jersey with the number “2” is mid-jump attempting to shoot a ball towards a hoop. The court has yellow lines and the words "NORTH CENTER" written on it. Behind the player, there are several people standing near the baseline, partially obscured by shadows. A large sign reads "#DowntownNU" and features the university logo (a stylized “G” within a square). Above the sign is a digital scoreboard displaying “ICF BANK”. There’s also a television screen mounted on the wall to the left of the scoreboard. Several banners hang along the walls, including one with the university's name and another with a smaller logo. The lighting appears to be from overhead fluorescent lights.</t>
  </si>
  <si>
    <t>A wide shot of a grassy field with several people present. A man in shorts and a light-colored shirt is standing on the left side of the frame, holding a water bottle. Another person, wearing a blue polo shirt and khaki pants, is mid-swing while playing golf. Several other individuals are scattered across the field, some sitting in chairs and watching the game. Trees line the background, and the sky is overcast with gray clouds. There are small pieces of trash visible on the grass.</t>
  </si>
  <si>
    <t>A wide-angle aerial shot shows a paved walkway lined with trees and several tables set up along the path. The sky is overcast with gray clouds. Several people are walking on the pathway, and some are sitting at the tables. The tables appear to be covered in dark blue or black cloths. There’s greenery visible from the tree branches overhead.</t>
  </si>
  <si>
    <t>00:00:22.11</t>
  </si>
  <si>
    <t>An aerial shot of a college campus at dusk. A large green football field dominates the center of the frame, with several yellow and black vehicles parked on its sidelines. A brick building is visible behind the field. To the left, there’s a smaller, more densely wooded area. Several older buildings with red brick facades are scattered throughout the scene, connected by streets. A few trees are silhouetted against the darkening sky. The overall lighting suggests twilight or early evening.</t>
  </si>
  <si>
    <t>A wide-angle aerial shot of a city skyline at dusk. The sky is a gradient of dark blue and purple transitioning into lighter shades near the horizon. A dense urban area with many buildings fills the foreground, appearing as a patchwork of rooftops and streets. In the distance, a large cityscape rises sharply, dominated by numerous high-rise buildings. A red horizontal line stretches across the center of the image, suggesting a moving object or perhaps a graphic element within the video. The Minneapolis skyline is visible in the upper portion of the frame, including the U.S. Bank Stadium.</t>
  </si>
  <si>
    <t>www.northcentralcollege.edu</t>
  </si>
  <si>
    <t>A large, multi-story stone building dominates the frame, bathed in warm, golden light from the setting sun. The building has arched windows and a prominent spire at its peak. Dark tree branches are silhouetted on either side of the structure, partially obscuring the lower portions of the walls. The sky is a dusky blue color near the top of the image.</t>
  </si>
  <si>
    <t>A young person with blonde hair and wearing a light-colored sweater is walking away from the camera. They are carrying a dark blue backpack that appears to have several straps and pouches. Behind them is a stone building with arched windows, surrounded by trees and bushes. A sidewalk leads into the distance where other students can be seen walking in groups. The ground is covered in green grass.</t>
  </si>
  <si>
    <t>A young person with blonde hair and a gray backpack is walking away from the camera, wearing a cream-colored sweater. They are on a brick walkway next to a grassy area. Behind them is a large stone building with arched windows. Several other students are visible in the background walking along the sidewalk. Trees line the path on either side of the walkway.</t>
  </si>
  <si>
    <t>A group of students are walking down a brick-lined walkway on a grassy campus. A young man with long brown hair and a backpack is in the center of the frame, looking back over his shoulder. Several other students are behind him, wearing casual clothing like t-shirts and jeans. To the left, a student in a red shirt and shorts is partially visible. In the background, there’s a building with windows, bicycle racks, and more students walking in the distance. The lighting appears to be natural daylight.</t>
  </si>
  <si>
    <t>A silver Apple computer with a large monitor displays “DESIGN GUIDELINES” in its title bar. The screen also shows several colorful design mockups and illustrations. A white keyboard and mouse are positioned directly in front of the computer, along with a notebook open on the desk where a person is sketching with a black pen. In the background, blurred figures of two students are typing at separate computers, each with a monitor visible. A small wireless speaker sits on the table between the computers.</t>
  </si>
  <si>
    <t>A young man with dark hair and a backpack stands on a train platform looking out at a passing Amtrak train. He is wearing a red and black plaid flannel shirt. The train is silver and white, partially obscured by trees in the background. A yellow safety line runs along the edge of the platform. The sky is overcast and gray.</t>
  </si>
  <si>
    <t>A young man stands facing away from the camera on a platform with a train passing in the background. He is wearing a red flannel shirt and carrying a black backpack. The train is a silver-gray, with “SF RAILWAY” written along its side and a logo of a stylized locomotive. A number "53" is visible on the front of the train car. The platform is dark, and the focus is primarily on the man and the moving train.</t>
  </si>
  <si>
    <t>A woman with long brown hair and wearing a light-colored top sits in an office chair facing a young man who is kneeling at a dark gray desk. The man has long brown hair and is wearing a blue shirt and a black backpack. A computer monitor is visible on the left side of the frame, displaying a colorful image. Behind the man is a vase with red flowers and a small decorative item resembling a cat face. The background wall is plain white.</t>
  </si>
  <si>
    <t>A top-down view shows a young woman in a light blue and white striped shirt and black bracelet looking at a large open book with a pen in her hand. Beside her is a red notebook. An older man, wearing a gray jacket and glasses, is pointing to something within the open book with his right hand. A blue book titled “American Printing Association” sits on the table to the right of the open book. The background is dark and out of focus.</t>
  </si>
  <si>
    <t>A man with gray hair and glasses is seated at a white table, looking down at an open book. He has his right hand extended towards the page, pointing. A young woman in a striped shirt and blue bracelet is sitting across from him, also looking at the book, with her left hand resting on it. To the right of the man is a blue book titled "AMERICAN REPUBLICAN ASSOCIATION." A red notebook is visible to the left of the man. The background is dark and out of focus.</t>
  </si>
  <si>
    <t>"Research, Laboratory", Brand mark</t>
  </si>
  <si>
    <t>A dark wooden shelf displays numerous awards and trophies in glass display cases. The awards are various shapes and sizes, mostly gold-colored with some silver accents. They appear to be mounted on plaques or stands. A portion of a wall is visible behind the shelf, painted a muted gray. There's a slight reflection on the glass of the display case, adding a subtle sheen to the image.</t>
  </si>
  <si>
    <t>A young woman wearing a hijab and a dark blue backpack stands in a brick-paved courtyard. She is facing away from the camera, looking towards a building with multiple stories and windows. The building has a light beige facade. Behind her are several trees and bushes, and to the right, there's another building with red accents. Sunlight streams through the trees, creating a bright spot on the ground in front of her. A streetlamp is visible on the left side of the frame.</t>
  </si>
  <si>
    <t>A person stands in profile facing away from the camera, positioned in front of a large marimba instrument on a stage. The stage is bathed in a bright spotlight centered beneath the performer. Behind the performer and marimba is a dark auditorium with rows of seats and columns lining the walls. The floor is polished wood, reflecting some of the light. A faint glow emanates from overhead lighting fixtures.</t>
  </si>
  <si>
    <t>A close-up shot focuses on a marimba with several pink mallets resting across its bars. The bars are metallic and reflect light, creating streaks and highlights. The background is dark and out of focus, suggesting an indoor performance setting. The lighting appears to be dramatic and slightly colored, giving the image a moody atmosphere.</t>
  </si>
  <si>
    <t>The image depicts an open-plan office space within a university building. Several students are seated at long tables with computers, focused on their work. Large windows offer views of greenery outside. Posters promoting various initiatives like "Financial Wellness," "Change the Game," and "Warrior Unity" are visible on the walls. A reflective glass panel in the foreground partially obscures the view behind it, showing a hallway and more of the building's interior. A backpack is placed on one of the desks.</t>
  </si>
  <si>
    <t>The image depicts a brightly lit open office space within a university building. Rows of white desks are arranged in cubicles, each with a computer and ergonomic chair. Several students are seated at their computers, appearing focused on their work. There are posters hanging on the walls behind them featuring motivational slogans like "Seize the Now" and "Change the Game." A long fluorescent light fixture runs along the ceiling. In the background, there is a window with reflections of buildings outside. A black backpack sits on one desk.</t>
  </si>
  <si>
    <t>Two young men are in focus, leaning forward intently over a laptop screen. One is wearing a light blue shirt and glasses, gesturing with his right hand towards the screen. The other man has dark hair and is wearing a camouflage-patterned jacket and glasses, also pointing at the screen with his right hand. Behind them, several other students are seated in rows of chairs facing a large white board displaying code or diagrams. A small television is visible on the wall to the right, showing a blurred image. The overall setting appears to be a modern classroom or computer lab.</t>
  </si>
  <si>
    <t>www.northpoint.edu</t>
  </si>
  <si>
    <t>A man with graying hair and wearing a pink shirt and lanyard is standing at a podium holding a microphone. Behind him is a dark blue backdrop featuring a circular emblem for Northpoint Bible College &amp; Seminary, including the words “FIDES” and “1924”. A small light fixture is visible on the left side of the background.</t>
  </si>
  <si>
    <t>A man with gray hair and glasses stands behind a wooden podium addressing a classroom full of students. The students are seated at tables with laptops and notebooks. A circular emblem featuring the words “Northpoint Bible College &amp; Seminary” is displayed on the wall behind the podium, along with the year 1924. The room has large windows showing trees outside and a dark gray ceiling. Several students are looking directly at the speaker, while others have their heads down or turned slightly to the side.</t>
  </si>
  <si>
    <t>A young man wearing a green hoodie with “NORTHPOINT BIBLE COLLEGE &amp; SEMINARY” printed on it is singing into a microphone. Behind him is a large screen displaying the college’s logo, which includes the words "Fides" and the year "1924." The background of the screen shows a stylized image of a cloud with the text “HALLELUJAH HALLELUJAH WE WORSHIP YOU FOR WHO YOU ARE.” There are spotlights illuminating the stage.</t>
  </si>
  <si>
    <t>Fine arts, Brand mark</t>
  </si>
  <si>
    <t>Three young adults are smiling and raising their arms in celebration. One woman with dark hair and glasses is wearing a maroon shirt and holding binoculars. Another woman with red hair is wearing a light green jacket and has blue paint on her face. A third woman, partially visible on the left, is wearing a pink shirt and carrying a small bag. The background shows a textured gray wall and a glimpse of greenery suggesting an outdoor setting. A circular emblem featuring the words “Northpoint Bible College Seminary 1924” is prominently displayed on the woman in the center’s jacket.</t>
  </si>
  <si>
    <t>Two men are seated in chairs facing each other, with one man reading a book open on his lap. A large circular emblem featuring “NORTHPOINT BIBLE COLLEGE &amp; SEMINARY” is prominently displayed in the upper left corner of the image. The emblem includes a book, a star of David, and the words "FIDES" (Latin for faith). Below the emblem is the year 1924. The background is dark, with a blurred view of what appears to be a wooden table or surface.</t>
  </si>
  <si>
    <t>A stage with a dark background features a choir of young adults singing and holding their hands up in unison. A piano is positioned on the left side of the stage, with several musicians playing instruments around it including an electric guitar, bass guitar, and keyboard. Above the stage is a large screen displaying text that reads "ALL THE GLORY AND THE HONOR TO THE SON." The Northpoint Bible College &amp; Seminary logo is prominently displayed in a circular emblem on the screen. A banner hangs behind the choir with the school’s name and year of establishment (1924).</t>
  </si>
  <si>
    <t>A young man with reddish-brown hair is raising his right hand in an apparent gesture of prayer or worship. He is wearing a dark red jacket and appears to be standing on a stage. Behind him, prominently displayed on a large screen, is the logo for Point Bible College &amp; Seminary, featuring a shield design with the words “Point” and “1924.” The logo also includes a Star of David. A group of people are visible in the background, seated and facing forward, some raising their hands as well. The lighting is dim, with a spotlight on the man and a backdrop of colorful light patterns emanating from the screen. To the left of the main subject, there’s a glimpse of what appears to be a table or desk.</t>
  </si>
  <si>
    <t>Social responsibility, Brand mark</t>
  </si>
  <si>
    <t>00:00:01.43</t>
  </si>
  <si>
    <t>A brick building with a white columned entrance sits in the center of the frame, framed by lush green trees on either side. Above the building is a circular emblem displaying text that reads “NORTHPOINT BIBLE COLLEGE &amp; SEMINARY” and the year “1924”. The sky above is partially cloudy with hints of blue.</t>
  </si>
  <si>
    <t>www.northshore.edu</t>
  </si>
  <si>
    <t>A large, modern building with multiple levels and glass windows dominates the center of the image. It is surrounded by a well-maintained grassy lawn and several mature trees. A curved road leads up to the building’s entrance. In the background, there are other buildings, some with red roofs, set amongst lush green hills and trees. The sky is bright blue with scattered clouds.</t>
  </si>
  <si>
    <t>A white plastic rack filled with test tubes sits on a dark surface. Several test tubes contain different colored liquids: pink, blue, and clear. A gloved hand is shown adjusting one of the test tubes in the rack. In the blurred background, there are glimpses of other people and equipment, suggesting a laboratory setting. The reflection of the rack and test tubes is visible on the dark surface beneath them.</t>
  </si>
  <si>
    <t>A person with light brown hair is being styled with a blow dryer and a round brush. The blow dryer is held by another person with dark hands, and the brush is positioned against the model’s hair. The model has dark brown curly hair pulled back from her face with bobby pins. Behind them, partially visible, are other people and styling equipment, including what appears to be a chair or stool.</t>
  </si>
  <si>
    <t>A woman with dark hair pulled back in a bun and wearing glasses and a yellow top is gesturing upwards with her right hand while speaking. She’s positioned slightly to the left of the frame. Behind her, another woman in a black puffer jacket and backpack is looking towards the screen. The screen displays text that appears to be related to “community integration.” A portion of a wall with a light switch is visible on the left side of the image.</t>
  </si>
  <si>
    <t>00:00:05.57</t>
  </si>
  <si>
    <t>An aerial shot of a large brick building with a modern glass facade is prominently featured in the center of the frame. The building has a curved entrance and “Norwell Shore” written on its side. A parking lot filled with cars surrounds the base of the building. Beyond the building, there’s a body of water extending into the distance, bordered by a strip of land with several low-rise buildings. Green trees are scattered throughout the landscape, and a cloudy sky fills the upper portion of the image.</t>
  </si>
  <si>
    <t>www.norwich.edu</t>
  </si>
  <si>
    <t>A man in military uniform is walking up a stone pathway toward a large building. The building has a prominent statue on its front and a plaque below it. Fallen autumn leaves cover the pathway and surrounding grass. Brick buildings flank either side, with windows visible. A banner hangs from one of the buildings.</t>
  </si>
  <si>
    <t>The image depicts a stately white building with a prominent clock tower, likely a university administration or academic building. The building is surrounded by mature trees with green foliage and golden autumn leaves. Several lampposts line a walkway in front of the building. A small group of people are visible walking on the sidewalk near the entrance. The sky appears overcast.</t>
  </si>
  <si>
    <t>A young woman in a dark navy blue military uniform stands prominently in the center of the frame. She wears a white peaked cap with an “N” emblem on it and a gold badge. Behind her is a line of other uniformed cadets, all holding long white flags. Red banners are visible in the background, one reading "The University of North Carolina." Trees and foliage are blurred out in the dark background.</t>
  </si>
  <si>
    <t>A wide-angle shot captures an elevated view of a college campus. A brick building with many windows is on the left side of the frame. A paved walkway curves through a grassy area, flanked by sloping green hills and landscaping. Another red brick building sits in the distance on the right. A large tree with dense green foliage dominates the foreground. Steps lead up to the buildings on the hillside. The sky is blue with some clouds.</t>
  </si>
  <si>
    <t>A hockey goalie in purple and white pads stands between a line of U.S. Army soldiers in camouflage uniforms as they march toward him. The ice rink is brightly lit with spotlights, creating a hazy effect. Behind the soldiers are rows of spectators sitting in dark bleachers. A banner reading "MICHIGAN" is visible on the left side of the frame.</t>
  </si>
  <si>
    <t>A young woman with blonde hair wearing a white tank top and black shorts is running on a green field. She has a yellow headband and dark socks. Several other female runners are visible in the background, also wearing athletic attire. A football goalpost stands prominently in the upper right corner of the image, behind a line of trees. The sky is blue with scattered clouds.</t>
  </si>
  <si>
    <t>An aerial shot shows a wide, paved walkway lined with green grass and trees. Several people are walking along the path. To the left is a building with red brick and windows. A curved stone structure sits in the center of the walkway, surrounded by trees with vibrant autumn foliage – reds, oranges, and yellows. More trees are visible on either side of the walkway, also displaying fall colors. The sky appears dark or black, suggesting it might be dusk or nighttime.</t>
  </si>
  <si>
    <t>The image depicts a group of uniformed military personnel standing outdoors against a brick building. A man in a green army uniform with gold buttons is prominently featured, looking upwards and smiling slightly. To his left is another soldier wearing a black hat and uniform. On the right is a man also in a green army uniform with medals pinned to his chest. The background shows parts of a multi-story building with windows and architectural details. The overall image has a slight blur effect, suggesting it’s a still from a video.</t>
  </si>
  <si>
    <t>A silhouetted figure in military-style gear stands facing forward with two red lights attached to a pole held in their hand. The figure is wearing a helmet and vest, and appears to be carrying a backpack. Behind them is a crowd of people, some illuminated by the red lights, and a large stone building with multiple windows visible in the background. The scene is dark, with only the red lights and a few distant streetlights providing illumination. Snow covers the ground in front of the figure.</t>
  </si>
  <si>
    <t>A red brick building with multiple windows and a flat roof dominates the frame. A white flag is flying from a flagpole on the building’s side. Behind the building are lush green trees and rolling hills under a bright blue sky. The overall impression is an aerial view of a campus setting on a sunny day.</t>
  </si>
  <si>
    <t>A large crowd of people fills an indoor space, likely a gymnasium or auditorium. A stage is set up at the back with a large American flag displayed prominently. Several military flags and banners are hanging from the ceiling along with spotlights. People in the foreground are raising their hands in celebration, while those further back appear to be seated. Security personnel stand near the stage. The lighting is dim, with the stage lights providing the primary illumination.</t>
  </si>
  <si>
    <t>A football game in progress on a green field with red and white markings. A player in red and white uniform is running towards the camera, surrounded by other players in similar uniforms. Behind the field is a large hill covered in trees and a building with a brown roof. The sky is overcast and gray.</t>
  </si>
  <si>
    <t>00:00:04.47</t>
  </si>
  <si>
    <t>A large red and white flag with “NORWIC” printed on it is flying from a tall pole in the upper right corner of the frame. Below the flag is an outdoor football field with orange markings, including lane lines and yard markers. The field extends into the distance, bordered by dense green trees and a steep, forested hillside. Several tall light poles are positioned along the sidelines of the field. A scoreboard is visible on the left side of the image. The sky is blue with scattered white clouds.</t>
  </si>
  <si>
    <t>www.np.edu</t>
  </si>
  <si>
    <t>00:00:07.50</t>
  </si>
  <si>
    <t>A two-story building with a light beige facade and large windows dominates the frame. The building has a prominent sign featuring stylized lettering. Above the entrance are American and Canadian flags flying from flagpoles. A circular flower bed sits in front of the building, surrounded by asphalt pavement. A red car is parked on the left side of the road leading to the building. The sky is blue with fluffy white clouds. Trees line the background on both sides of the building.</t>
  </si>
  <si>
    <t>An aerial shot shows a campus nestled within a heavily wooded area under a blue sky with scattered clouds. Several buildings are visible, primarily in shades of maroon and gray, connected by roads and walkways. A large, forested mountain rises prominently in the background. Trees surround the buildings, creating a dense green landscape. Parking lots are present near the buildings.</t>
  </si>
  <si>
    <t>www.npcollege.edu</t>
  </si>
  <si>
    <t>The image depicts an interior view of a medical office or clinic room. Two people are present: one is standing and wearing a mask, looking at a computer screen; the other is seated at a desk with multiple monitors displaying complex data visualizations, including graphs and charts. A telephone sits on the desk alongside a keyboard and mouse. Behind the seated person is a large MRI machine visible through a glass window. The walls are painted a dark brown color, and there's a window in the background showing trees and a cloudy sky. There’s a black chair with a woven seat positioned to the left of the seated individual.</t>
  </si>
  <si>
    <t>A woman with long red hair lies supine on a large, white scanner bed. A man in a dark suit stands beside her, looking at a control panel. Another woman wearing a black shirt and dark pants is positioned to the left of the scanner, seemingly assisting or monitoring the procedure. The scanner itself is a Hitachi AIRIS Elite model with the name prominently displayed. Several pieces of medical equipment are visible on shelves to the left of the bed, including what appear to be X-ray machines. The background is a gray wall and there’s a small window in the upper right corner.</t>
  </si>
  <si>
    <t>A woman in a blue scrub uniform is positioned beside an ultrasound machine. She is looking at the screen, which displays a grayscale image of a patient lying on a bed covered with a light pink sheet. The ultrasound machine has multiple probes and controls. A television is mounted above the machine, displaying a static image. Blue curtains hang behind the bed. The room appears to be dimly lit.</t>
  </si>
  <si>
    <t>www.nscc.edu</t>
  </si>
  <si>
    <t>Two large, square LED screens are suspended from the ceiling in a darkened arena-like space. Each screen displays a blue and white logo with text that reads “Tennessee State University.” The screens are positioned at an angle relative to each other, creating a slightly tilted perspective. Above the screens is a complex network of lighting fixtures and support beams for rigging. In the foreground, there are banners hanging from a lower level, partially visible in shadow.</t>
  </si>
  <si>
    <t>A jazz band is performing in a dimly lit room. Four men are seated around a small table with sheet music. One man plays a trumpet, another plays a saxophone, and two others play trombones. They all wear dark suits. Behind them is a banner displaying the university’s logo – an eagle design – and text that reads “Welcome to [University Name].” A metal staircase is visible in the background. There are musical stands and equipment scattered around the table.</t>
  </si>
  <si>
    <t>A group of six graduates in black graduation gowns and gold stoles are standing together indoors. They are smiling and waving their arms upwards. Each graduate holds a diploma or certificate in their hands. The background is dark, with purple walls and a doorway visible. A light fixture hangs from the ceiling above them.</t>
  </si>
  <si>
    <t>A group of graduates in black gowns and mortarboards are walking through a narrow hallway. The hallway is dimly lit with fluorescent lights overhead. Some graduates are holding diplomas or carrying small bags. A few individuals are smiling, while others appear focused ahead. The walls are painted a dark gray color, and there's a metal door on the right side of the frame.</t>
  </si>
  <si>
    <t>Several graduates in black gowns and gold stoles stand together, holding diplomas. They are wearing black graduation caps with golden embellishments. Behind them is a purple wall with an exit sign featuring a stylized sun emblem. In the background, blurred figures of other people are visible, including someone in a formal gown and another person in a suit. A small table with what appears to be a microphone stands to the right of the group.</t>
  </si>
  <si>
    <t>A large indoor arena filled with seated graduates and spectators. Three graduates in black gowns and yellow stoles are walking towards the camera, followed by a faculty member in a dark robe. The seats are mostly black plastic chairs arranged in rows. A stage is visible at the back of the arena with lighting above it. There’s a large screen on the right side of the image displaying what appears to be a university logo or graphic. The overall scene has a dim, warm light source illuminating the graduates and foreground.</t>
  </si>
  <si>
    <t>A large crowd of people wearing black graduation gowns and mortarboards fills the frame. A young woman in a pink jacket is prominently featured, raising her hand in celebration with a phone visible in her hands. Several other graduates are partially visible around her, also wearing gowns and mortarboards. In the background, many more graduates and audience members can be seen, creating a blurred mass of people.</t>
  </si>
  <si>
    <t>A group of graduates in black gowns and mortarboards are celebrating at an outdoor graduation ceremony. Several individuals are raising their hands in the air with open palms, while one graduate is making a peace sign with his fingers. A woman wearing a hijab is smiling and waving her hand. In the background, there's a large crowd of people sitting on bleachers, also wearing gowns and mortarboards. The lighting appears to be from stage lights, casting a warm glow over the scene.</t>
  </si>
  <si>
    <t>A group of graduates in dark graduation gowns and mortarboards are gathered together, partially obscured by others in the background. One graduate, a young man with reddish-brown hair, is smiling broadly and looking towards the camera. He’s wearing a light blue shirt underneath his gown and holding a small object in his hand. Several other graduates have their heads tilted back, wearing graduation caps with green tassels. The background shows a large indoor arena filled with blurred audience members seated in rows.</t>
  </si>
  <si>
    <t>A large crowd of people wearing black graduation gowns and caps fills an indoor arena. The graduates are seated in rows facing a stage at the front of the arena. On the stage, there is a podium with microphones, banners displaying the university logo (a stylized "P" and "L"), and floral arrangements. Several columns stand behind the stage. A large crowd of spectators occupies the seats surrounding the graduates, many of them looking towards the stage. The lighting is dim, creating a dark background for the scene.</t>
  </si>
  <si>
    <t>A graduate in a dark gown and mortarboard stands at a podium during a graduation ceremony. They are holding a piece of paper with both hands and appear to be speaking. Behind them is a large crowd seated in bleachers, mostly obscured by darkness. A few individuals are visible wearing casual clothing. There’s a small floral arrangement on the podium beside the graduate.</t>
  </si>
  <si>
    <t>A large group of graduates in black caps and gowns are seated on stage, facing forward. Behind them is a dark backdrop with several banners displaying school names: “School of Business &amp; Economics,” “School of Health Sciences,” and “School of Nursing.” A podium stands center stage with a man speaking into a microphone. Several distinguished-looking men in suits are seated to the sides of the podium. Floral arrangements are placed on the podium and near the speakers. The lighting is focused on the stage, creating a dramatic effect.</t>
  </si>
  <si>
    <t>A large group of graduates in black gowns and mortarboards are standing together, raising their hands in celebration. Many hold small, dark-colored diplomas. The background is filled with blurred rows of audience members seated in chairs, suggesting an indoor arena or auditorium setting. Some greenery is visible at the bottom of the frame.</t>
  </si>
  <si>
    <t>A group of graduates in black gowns and mortarboards are seated outdoors at night. Many of the mortarboards have a yellow banner on them that reads “FIRST GEN GRAD KEEP GOING” with stars underneath. Behind the graduates are several tall, dark green and white banners hanging from poles. A man in a suit is partially visible in the background. The lighting is dim, suggesting an evening event.</t>
  </si>
  <si>
    <t>A young woman in a black graduation gown and cap is raising her arms high with a diploma in hand, smiling broadly. Several other graduates wearing similar attire are visible behind her, some holding their diplomas and others looking towards her. In the background, there are blurred figures of audience members seated in rows, along with dark curtains and what appears to be a stage backdrop. A sign is partially visible on the right side of the frame, displaying the word "Hi!" in pink letters.</t>
  </si>
  <si>
    <t>A large crowd of graduates in black gowns and mortarboards are seated in rows facing forward. Many are wearing graduation caps with tassels. Some graduates are walking towards the camera, while others are sitting still. The background is a dark auditorium filled with more spectators, some of whom are standing. A spotlight shines down from above, illuminating the front row of graduates.</t>
  </si>
  <si>
    <t>A man in a dark blue gown and hood stands behind a podium with a microphone. He is speaking into the microphone. Behind him is a large potted plant. A Tennessee state flag is visible on the left side of the frame, partially obscured by a person holding a cardboard box. Several graduates wearing black gowns and mortarboards are walking towards the camera, some with golden cords around their necks. The background shows a dark auditorium with tiered seating and lighting.</t>
  </si>
  <si>
    <t>A graduate in a black cap and gown with a blue and white stole is embracing another person wearing a similar graduation attire. Behind them are several other graduates and faculty members in gowns and hats, seated in bleachers. The background shows a large crowd of spectators also dressed in graduation regalia. A table with a microphone stands to the left of the graduate.</t>
  </si>
  <si>
    <t>A young Black man in a black graduation gown and cap is smiling broadly as he walks forward, holding a diploma. He’s surrounded by other graduates wearing similar attire. In the background, several people are seated, including one woman in a wheelchair. A blue backdrop with the institution's name is visible behind the graduates. Several black curtains frame the scene.</t>
  </si>
  <si>
    <t>A large indoor arena is filled with people seated in bleachers. A line of graduates wearing black gowns and mortarboards walks down a central aisle toward an elevated stage at the back of the arena. The graduates are holding cords or stoles of various colors. Stage banners displaying the university’s logo are visible above the stage. Lights illuminate the scene, casting shadows and highlighting the rows of people in the audience.</t>
  </si>
  <si>
    <t>00:00:03.63</t>
  </si>
  <si>
    <t>A large gymnasium is filled with graduates in black gowns and caps walking across a stage. A young child wearing a red shirt runs towards the group, reaching out his arms as if trying to catch one of the graduates. Several other graduates are visible behind him, moving forward. In the background, there are blurred figures of audience members seated in rows of chairs. The lighting is dim and focused on the graduating students.</t>
  </si>
  <si>
    <t>www.nts.edu</t>
  </si>
  <si>
    <t>An aerial shot of a brick building with a prominent tower. The building has a green-shingled roof and numerous windows arranged in rows. A stone walkway leads up to the entrance. Trees, some with autumn foliage in shades of red and yellow, are visible on either side of the building. In the background, there’s a glimpse of other buildings and trees within a town or city setting under an overcast sky.</t>
  </si>
  <si>
    <t>A dark stone wall forms the background behind a podium where a man in a graduation gown and cap is speaking. A woman in a similar gown stands to his left, gesturing slightly. Several graduates wearing black gowns and caps are seated in rows facing the podium. A small table with microphones sits on the stage to the right of the speaker. A banner hangs above the podium displaying the university’s name and founding year.</t>
  </si>
  <si>
    <t>Three dark green books are stacked closely together against a dark background. The leftmost book has gold lettering reading "METHODIST HYMNS" and an ornate crest-like design on its cover. The middle book is also dark green with gold lettering that reads “DGSLEY’S Hymns.” The rightmost book is a golden color, with the words “METHODIST HYMNS” printed in gold letters. All three books appear to be old and worn, with some visible aging and texture on their covers. A warm light source illuminates the spines of the books from above, creating shadows and highlighting the lettering.</t>
  </si>
  <si>
    <t>A man with gray hair and glasses wearing a striped polo shirt is gesturing while speaking to a younger Black man in a red and black plaid flannel shirt. A third person, a woman with dark braids, stands behind the Black man, partially obscured. Behind them is a wall with a mirror hanging on it. A small table with flowers sits to the left of the men. The background is softly blurred and appears to be an interior room with a doorway visible.</t>
  </si>
  <si>
    <t>A large group of young adults, mostly students, are gathered outdoors on a brick pathway. They are wearing casual clothing including jeans, t-shirts, and hoodies. Many individuals have lanyard necklaces with badges attached. The lighting is somewhat muted, suggesting late afternoon or early evening. Behind the group is a building facade with red bricks and some greenery. A few people in the background appear to be gesturing or speaking.</t>
  </si>
  <si>
    <t>A group of four people are seated around a wooden table in a room with a neutral beige wall behind them. A woman with reddish-brown hair is centered and looking towards the right side of the frame, smiling slightly. To her left is another woman wearing a patterned shirt and glasses, also smiling. On the left side of the group, a woman with blonde hair is partially visible, looking upwards and to the left. Across from the central woman is an older man in a yellow sweater and glasses, facing forward and appearing to be listening intently. A lanyard hangs around the neck of the central woman. The lighting appears soft and diffused.</t>
  </si>
  <si>
    <t>A large television screen dominates the frame, displaying a Zoom call with an older man speaking and gesturing. Behind him are blurred figures of students seated in rows at desks within a classroom setting. The walls are covered in dark gray bricks. A white whiteboard is visible to the right of the screen, and a black speaker sits beneath it. To the left of the screen, part of a painting can be seen on a wall.</t>
  </si>
  <si>
    <t>A woman stands behind a wooden podium in a dimly lit room. She is wearing a light-colored robe and holding a microphone. A small speaker sits on the floor to her left. Behind her, a group of people are seated in rows facing the podium. The walls are painted white with dark wood paneling along the right side. There’s a doorway with stained glass windows on the left, and electrical outlets visible on the wall. A piano is partially visible on the right.</t>
  </si>
  <si>
    <t>Two men are seated at a table facing each other. One man is wearing a dark green button-down shirt and has his hand raised as if gesturing. The second man is wearing a black jacket, a gray beanie, and glasses, and he’s smiling broadly with his mouth open in laughter. A cup of coffee sits on the table between them. Behind them is a dark wall with what appears to be a framed picture hanging on it. A computer monitor is visible at the bottom of the frame.</t>
  </si>
  <si>
    <t>A young woman with blonde hair and light makeup is smiling broadly at the camera. She’s wearing a gray sweater over a black top and has a delicate necklace visible. Her eyes are looking upwards and slightly to the left, and her expression suggests genuine happiness. Behind her is a blurred background of a classroom setting featuring a large screen, a desk, and what appears to be wooden furniture.</t>
  </si>
  <si>
    <t>A woman in a black graduation gown and red sash is being hooded by an older man in a similar gown and hat. Behind them are several other people wearing academic regalia, including a man with a gold-trimmed stole and a seated man with a black cap. In the foreground, a partially visible man sits in a chair, looking towards the scene. The background features a stone wall and wooden pews.</t>
  </si>
  <si>
    <t>www.nuhs.edu</t>
  </si>
  <si>
    <t>A large, gray stone building with multiple windows and a prominent entrance is centered in the frame. Two students are walking along a concrete sidewalk leading towards the building; one is wearing a backpack and carrying a book, while the other is barefoot. A few more people can be seen further back on the lawn. The image is framed by branches of a large tree overhead, casting shadows across the grass. The sky is bright blue with some clouds.</t>
  </si>
  <si>
    <t>Three people are walking side-by-side along a concrete sidewalk. A man in a suit and tie with a lanyard is on the left, followed by a woman wearing a brown sweater and khaki pants. To the right is a man in a flannel shirt and jeans. Behind them is a light tan building with large windows and a green lawn. The sky is overcast with gray clouds.</t>
  </si>
  <si>
    <t>A man in a blue shirt and dark pants stands near a row of black lockers. He is holding a white cloth and appears to be cleaning one of the locker doors. Behind him, several other people are visible walking through the hallway; one man wearing a white blazer and another wearing khaki shorts. A window with red curtains is seen in the background, and there's a sign partially visible on the left side of the frame. The floor is polished and reflects light.</t>
  </si>
  <si>
    <t>A man in a blue shirt and tie is kneeling beside a patient lying face down on a padded table. Another man wearing a red polo shirt and white headband is assisting him by applying pressure to the patient's back. A third person, dressed in a pink uniform with a white cap, is positioned behind them, also applying pressure. The patient’s arms are outstretched, and a yellow cervical collar is around his neck. The background is blurred and dark.</t>
  </si>
  <si>
    <t>A group of young women are seated at lab tables in a brightly lit science classroom. One woman, centered and slightly in focus, is holding a pipette and appears to be working on an experiment. She’s wearing a maroon shirt and has blonde hair pulled back. To her left is another woman with dark hair, looking over her shoulder as if assisting or observing. Another student, wearing a pink shirt, is also at the table, focused on their own work. In the background, other students are visible, some working at different tables, and one person is standing near a sink. There are beakers, bottles, and lab equipment scattered across the tables, including a graduated cylinder and a small red bottle. A notebook and pen are open in front of the woman holding the pipette.</t>
  </si>
  <si>
    <t>A man in a white coat and stethoscope stands over a young woman lying on a tan massage table. The woman is wearing a purple top and her face is partially obscured by a white pillow. A yellow cushion is placed under her lower back. Behind them, a large anatomical poster depicting the human body hangs on the wall. To the right of the woman are several small bottles and containers on a shelf. A lamp with a beige lampshade sits on a side table next to the bed. The background is a pale yellow wall.</t>
  </si>
  <si>
    <t>A woman in a light blue dress sits facing a female doctor wearing a white coat and stethoscope. The doctor is gesturing with her hands while speaking, looking towards the patient. Behind them is a white wall with a window visible. To the left is a medical device and shelving unit containing various supplies. The background is softly blurred.</t>
  </si>
  <si>
    <t>www.nvcc.edu</t>
  </si>
  <si>
    <t>Two young Black individuals are shown in a laboratory setting. They are both wearing white lab coats and blue gloves. The person on the left is looking towards the right with glasses on and has long braided hair pulled back. The person on the right is looking at a test tube, also wearing glasses. A lab bench is visible with various scientific equipment, including beakers, tubes, and a centrifuge. Behind them are other individuals in white coats.</t>
  </si>
  <si>
    <t>A young man with dark hair and wearing a gray hoodie is intently drawing at an easel. He’s positioned in front of a large, white drawing board. Behind him are several other students, including a girl with long blonde hair wearing a pink sweater and plaid skirt. Several finished drawings and art supplies—pencils, erasers, charcoal, and palettes—are scattered across tables and on the walls in the background. A wooden cabinet is visible to the right of the scene. The lighting appears to be natural light coming from windows.</t>
  </si>
  <si>
    <t>A group of four students are gathered around a lab bench with laptops. One student is actively typing on his laptop, while others are looking at the screen intently, leaning in towards it. The lighting appears to be coming from above and slightly to the right, casting shadows across the faces of the students. A blue device sits on the bench near the laptops. In the background, blurred figures of other students can be seen working at additional computers.</t>
  </si>
  <si>
    <t>A man with dark hair and wearing a blue t-shirt is standing in front of an easel drawing a still life arrangement. The still life includes a green cloth draped over a table holding several brightly colored flowers, including lilies and roses. Several other people are present, some seated on wooden benches and observing the artwork. There are multiple easels set up with canvases, and a projector screen is visible in the background. A clock hangs on the wall to the right of the image.</t>
  </si>
  <si>
    <t>A group of students are gathered around a long laboratory table covered with various rocks and minerals. Two students are actively examining samples through microscopes. Other students are partially visible in the background, some looking at shelves filled with more geological specimens. The lab is brightly lit, and there are several pieces of scientific equipment, including additional microscopes and trays, scattered across the table. A pink plastic tray containing a small rock sample is also present.</t>
  </si>
  <si>
    <t>A woman with dark hair pulled back in a bun and wearing wireless earbuds is painting at an easel. She’s focused on a white canvas depicting a person in a light-colored shirt. Behind her, other students are visible, some seated at tables and others standing around the room. A large adjustable easel stands beside the canvas. The background includes wooden cabinets and what appears to be a window with natural light coming through.</t>
  </si>
  <si>
    <t>www.nwacc.edu</t>
  </si>
  <si>
    <t>A brick building with multiple windows in a row sits beneath a large, curved metal roof. The roof features a small, turret-like structure at its peak. Above the turret is a circular, light-colored dome. The words “Becky Paneitz Student Center” are prominently displayed on the front of the building. A clear blue sky fills the background.</t>
  </si>
  <si>
    <t>Two women are seated at a small table in a library setting. One woman is blonde and wearing a black jacket, looking towards the other woman who is sitting with her back to the camera. The second woman has red hair and is wearing a red jacket and appears to be working on a laptop. Behind them are tall bookshelves filled with books, and some printed materials are spread out on the table in front of them. A blurred figure can be seen in the background near the shelves.</t>
  </si>
  <si>
    <t>A wooden frame with a yellow and black striped awning sits against a white wall. Inside the frame is a Newton’s cradle consisting of seven colorful wooden balls suspended from strings. The strings are attached to a wooden base, and in the background, through an opening in the frame, is another room with a glimpse of furniture and a light fixture. A white electrical outlet is visible on the wall near the lower left corner of the frame.</t>
  </si>
  <si>
    <t>A young woman with brown hair wearing a plaid shirt is intently looking at and adjusting a large, pink-colored sculpture of a bird’s wing. An older man in a dark jacket is assisting her by holding another piece of the same wing structure, which appears to be covered in textured material and paint. The sculpture rests on a white table with tools scattered around it. Behind them, there's a blurred background showing other art supplies and a wall with a light switch.</t>
  </si>
  <si>
    <t>An aerial shot of Burns Hall, a brick building with a green roof, is shown. The entrance features a large arched window and glass doors. Above the entrance, “Burns Hall” is written in stone. A walkway paved with red bricks leads to the building’s main entrance. To the left of the hall is another section of the building with square windows under a low-pitched green roof. A dark background obscures details beyond the immediate area.</t>
  </si>
  <si>
    <t>A white, three-dimensional dinosaur skeleton hangs from the ceiling. The dinosaur is a juvenile raptor with a prominent skull and elongated tail. It appears to be made of layered cardboard or wood, with visible seams and edges. Behind the dinosaur is a large window framed in dark brown wood, reflecting a dimly lit hallway with metal pipes running along the ceiling.</t>
  </si>
  <si>
    <t>Three people in black chef’s uniforms and hats are working at a stainless steel countertop. They are wearing black gloves. One person is applying sauce with a squeeze bottle, another is plating food on white plates, and the third is holding a knife. Several prepared dishes, including what appears to be steak and salad, are displayed on the counter. Behind them is a large stainless steel hood vent and other kitchen equipment. A green bucket is visible in the background.</t>
  </si>
  <si>
    <t>An aerial shot of a grassy quadrangle area at a university campus. A circular stone fountain sits in the center, surrounded by booths with blue canopies and people gathered around them. Several trees are scattered throughout the green space. There are brick buildings visible on either side of the quad, one with a teal roof and another with red brick and windows. People are walking along pathways that lead to the buildings.</t>
  </si>
  <si>
    <t>A woman with gray hair wearing a purple jacket stands at a table in front of three students. She is gesturing with her hands and appears to be speaking. One student wears a black shirt with a graphic on it, another has long brown hair and is looking towards the speaker, and the third is partially obscured behind the other two. The table is covered with papers and books. Behind them is a green wall and a white board.</t>
  </si>
  <si>
    <t>A dimly lit art studio scene with several students and an instructor. A woman is seated on a low platform covered in blankets, posing for a live drawing session. An instructor wearing a mask stands beside her, holding a large easel with a completed drawing on it. Several other students are kneeling or sitting around the room, sketching or observing. There are multiple easels and artwork displayed on the walls behind them. A single light source is positioned above the woman, casting strong shadows across the floor.</t>
  </si>
  <si>
    <t>A close-up shot focuses on a dark gray rectangular planter filled with various leafy green vegetables and ripening tomatoes. The plants are densely packed, featuring vibrant green leaves, small white cherry tomatoes scattered throughout, and several red tomatoes visible amongst the foliage. Some basil is also present. A subtle light source illuminates the plants from above, creating shadows and highlighting their textures.</t>
  </si>
  <si>
    <t>A brightly lit library space filled with students working at tables and computer stations. Several students are seated around tables, using laptops and taking notes. One student is wearing a red jacket and black sneakers. Another has a dark hoodie pulled over their head. A young woman in a blue sweatshirt and gray leggings is focused on her laptop. Backpacks and personal items like water bottles and hand sanitizer are visible on the floor and at the tables. Shelves filled with books line the background, and there's natural light coming from large windows.</t>
  </si>
  <si>
    <t>A large sign for Northwest Arkansas Community College is prominently displayed in front of a modern building. The sign reads “Northwest Arkansas Community College Washington County” in dark blue lettering on a light gray background. To the left of the sign is a smaller sign that says "NWACC." A multi-story building with a glass facade and several windows is behind the sign, partially obscured by trees. In front of the building is a grassy field and a road with parked cars. The sky is overcast with some clouds visible.</t>
  </si>
  <si>
    <t>A young woman with brown hair and bangs stands in profile, facing slightly to the left. She is wearing a cream-colored sweater with orange straps and holding a music sheet in her hands. Her fingers are positioned above the sheet as if conducting or playing an instrument. Behind her, partially visible in shadow, are two other people – one wearing a yellow shirt and another appearing to be playing a guitar. The background is dark, suggesting a stage setting.</t>
  </si>
  <si>
    <t>A man with gray hair and wearing a blue sweater and a name tag is pointing at a wooden box held by a younger man in a black hoodie and baseball cap. The young man is holding the box open, revealing what appears to be wood grain or a design within. Behind them is a workshop setting with workbenches, tools, shelves filled with supplies, and woodworking projects visible in the background. A ladder stands near a wall with exposed brick.</t>
  </si>
  <si>
    <t>Two young adults are standing in front of a large glass door leading into a building. The man is wearing a dark green hoodie with a Pokémon character on it and glasses. He’s smiling broadly. The woman is wearing a red turtle neck sweater and glasses, also smiling at the camera. Behind them is a hallway with a gray wall and windows showing a cloudy sky. A sign is visible to the right of the woman.</t>
  </si>
  <si>
    <t>A circular emblem is centered against a dark brown wooden wall with visible wood grain. The emblem features a stylized tree silhouette within a black border and contains the text “NORTHWEST ARKANSAS COMMUNITY COLLEGE • 1989” arranged around it. The background behind the emblem is a deep, shadowed brown, suggesting a spotlight effect.</t>
  </si>
  <si>
    <t>www.nwfsc.edu</t>
  </si>
  <si>
    <t>A white rectangular banner with a dotted border spans across the top portion of the image. The words "WELCOME" are displayed in large red letters on the left side of the banner. To the right of “WELCOME” is a black silhouette of a building, and below that is the text “NORTHWEST FLORIDA STATE COLLEGE.” Beneath this text is the phrase “Transforming Lives” in dark green letters. 
 The lower portion of the image shows a photograph of a campus scene featuring a grassy lawn, a brick building with multiple windows, and trees under a blue sky filled with fluffy white clouds.</t>
  </si>
  <si>
    <t>A young man with curly brown hair and a smile is looking off to his right in the center of the frame. He’s wearing a dark blue hoodie pulled over his head. Behind him is a blurred background featuring pink flowers, green grass, and buildings. The words “Transforming Lives…” are at the top in red text, followed by “WELCOME” in large, bold red letters. Below that reads “to Northwest Florida State College” in smaller black text.</t>
  </si>
  <si>
    <t>Advertisement, Student life</t>
  </si>
  <si>
    <t>A smiling Black woman in a teal nurse’s uniform and stethoscope is holding a tablet displaying medical information. The background is a blurred hallway with a small wall-mounted cabinet visible. Above her head, text reads “Transforming Lives… NURSING” in red letters, followed by “at Northwest Florida State College.”</t>
  </si>
  <si>
    <t>Advertisement, Industry and work</t>
  </si>
  <si>
    <t>A group of dancers in varying poses are performing on a dark stage with colored spotlights illuminating them. Several dancers are upside down, supported by others. One dancer is standing tall with arms extended upwards. The background is predominantly black, and there’s a red banner across the top of the image reading “Transforming Lives… DANCE” followed by “at Northwest Florida State College.”</t>
  </si>
  <si>
    <t>Advertisement, Fine arts</t>
  </si>
  <si>
    <t>A woman in a red uniform with dark curly hair is adjusting a large X-ray machine. She’s looking at the machine and holding a control panel in her hand. The machine has a patient's head visible within its opening, partially obscured by shadows. Above the image are the words “Transforming Lives…” in white text, followed by “RADIOGRAPHY” in a bold red box. Below the image is the text "at Northwest Florida State College." A small graphic of an X-ray image is placed to the right of the text. The background is dark and blurred.</t>
  </si>
  <si>
    <t>The image features three basketball players in red Northwest Florida State College jerseys. The player closest to the viewer is smiling and looking upwards with his mouth open. He wears a number “7” on his jersey. Another player, partially visible behind him, has his hand raised in a gesture of excitement or encouragement. A third player stands further back, also wearing a red jersey with the word "Rangers" printed on it. Behind them is a basketball scoreboard displaying the number 59. Text overlays the image reading “Transforming Lives… ATHLETICS” and “at Northwest Florida State College.” The background is dark, suggesting an indoor arena setting.</t>
  </si>
  <si>
    <t>Advertisement, Intercollegiate athletics</t>
  </si>
  <si>
    <t>A firefighter in full gear stands facing forward with his helmet up and reflecting the sky. He is wearing a blue shirt with a red emblem on the left breast. Below him, overlaid on a dark background, are the words "Transforming Lives..." above “FIRE FIGHTING” in large, bold red letters, followed by “at Northwest Florida State College.” In the blurred background, there’s a fire truck and a building, under a cloudy sky with patches of blue.</t>
  </si>
  <si>
    <t>A welder wearing a dark helmet and protective gear is welding a metal pipe. Sparks are flying from the weld area. The pipe is a dull gray color. Text overlays the image reading "Transforming Lives..." above a large red word “WELDING” and below it, “at Northwest Florida State College.” The background is mostly black with some smoke rising from the weld.</t>
  </si>
  <si>
    <t>Two young men are seated in a golf cart, looking towards the camera with smiles. One is wearing a blue shirt with a lanyard around his neck and has light brown hair. The other is wearing a dark gray shirt and has darker hair. Both have their eyes open and appear to be engaged. Behind them is the windshield of the golf cart, showing a bright blue sky. Above the image are the words “Transforming Lives…” in white text, followed by “AVIATION” in large red letters, and below that reads “at Northwest Florida State College.” The background is mostly black.</t>
  </si>
  <si>
    <t>A woman with dark hair pulled back in a bun and wearing a black chef’s hat and white uniform is smiling at the camera. She holds a small, golden-brown piece of bread in her hands. Behind her is a stainless steel kitchen area with various equipment visible, including ovens and work stations. The background is blurred and dark. Text overlays read “Transforming Lives…” above the word “CULINARY” in red, and “at Northwest Florida State College” below it in black.</t>
  </si>
  <si>
    <t>The image depicts a darkened computer room filled with multiple monitors displaying lines of code and data visualizations. A man wearing headphones is seated at one workstation, looking intently at his screen. The word "CULINARY" is prominently displayed in large red letters on the left side of the frame, followed by “CYBERSECURITY” in white letters on the right. Below these words are the text “at Northwest Florida State College” repeated twice. A banner across the top reads “Transforming Lives… Transforming Lives…” in a smaller font. The overall lighting is dim and focused on the workstations, creating a sense of technological intensity.</t>
  </si>
  <si>
    <t>A young woman with dark hair and brown skin is smiling broadly at the camera. She’s wearing a blue shirt and has her arms crossed in front of her. Behind her is a classroom setting, featuring colorful bulletin boards filled with posters and charts. Several blurred students are visible in the background. The text “Transforming Lives…” is overlaid in white on the left side of the image, followed by “TEACHER ED” in large red letters. At the bottom of the screen reads "at Northwest Florida State College" in smaller text.</t>
  </si>
  <si>
    <t>A dimly lit interior shot of a pharmacy. Rows of shelves are filled with various medications and over-the-counter products. A young woman in a blue shirt and jeans is standing near the center of the frame, looking down at the floor. Fluorescent lights run along the ceiling, casting a green hue across the scene. Above the shelves, a sign reads "PRESCRIPTIONS" in white lettering. The walls are painted a dark gray or brown color. A small, dark hallway extends to the right side of the image.</t>
  </si>
  <si>
    <t>Feature Story, Advertisement</t>
  </si>
  <si>
    <t>A person’s hands are holding a small, brown cardboard box with “LOOK AT ME” printed in red letters on it. The box is positioned on a conveyor belt within what appears to be a library or media center. Behind the conveyor belt, there's a glimpse of shelves filled with books and other materials, illuminated by fluorescent lighting. A black VR headset sits on top of another box on the belt. The overall color scheme is dark, with green accents highlighting the conveyor belt and some shelving.</t>
  </si>
  <si>
    <t>A young woman with dark hair and wearing a plaid shirt stands in front of a checkout counter in a dimly lit convenience store. She is holding a tray of food items with both hands, looking upwards as if examining them closely. Behind her is a brightly lit shelving unit filled with various products like snacks, drinks, and cleaning supplies. The walls are painted a pale green color, and fluorescent lights illuminate the scene. A small sign reading “PRC” is visible on the wall above the counter.</t>
  </si>
  <si>
    <t>Two hands wearing blue gloves are shown in close-up, peering through the eyepiece of a microscope. The focus is on the microscope and the hands. Behind them, blurred figures of other students are visible in a laboratory setting with various lab equipment and fluorescent lighting. A rack of test tubes is partially visible to the left. The overall color scheme is dominated by blues and purples, creating a cool and slightly eerie atmosphere.</t>
  </si>
  <si>
    <t>A young person with dark hair and fair skin is wearing a black VR headset and adjusting it with their hands. They are looking directly at the camera with a slightly surprised expression. The individual is wearing a white t-shirt that reads “WEST FLORIDA STUDENT NURSE” in blue lettering across the chest. Behind them, there’s a brightly lit convenience store shelf filled with various products like candy, drinks, and snacks. The background is dark, suggesting low lighting within the store.</t>
  </si>
  <si>
    <t>Two young men are standing in a dimly lit aisle of a pharmacy or drugstore. One man is wearing a light gray shirt and has a black backpack slung over his shoulder. The other man is wearing a white t-shirt and appears to be looking down. Shelves filled with various products, including shampoo bottles and boxes, line the walls behind them. A sign reading “PRESCRIPTION” is visible above the men. Fluorescent lights are overhead, casting a greenish tint on the scene.</t>
  </si>
  <si>
    <t>A woman with long dark hair in a braided ponytail is seen from behind wearing a light blue surgical scrub top. She is standing in an entryway, facing away from the camera and looking towards a bright room filled with windows. A poster depicting a map of a desert landscape is visible on the left wall. To the right of the doorway is a bulletin board displaying various pins and notices. The lighting is dim, casting shadows across the walls and highlighting the woman’s back.</t>
  </si>
  <si>
    <t>A young woman in a light blue scrubs uniform is smiling and looking towards the right side of the frame. She has dark hair pulled back from her face and wears a medical ID badge on her chest. Behind her, a patient lies in bed with an IV attached to their arm. A plastic bag labeled "D5W" hangs nearby. The background is a plain white wall.</t>
  </si>
  <si>
    <t>The image is a blurred shot of a hospital room. A student in scrubs is seen assisting with a patient lying on a bed. The logo for Northwest Florida State College is overlaid on the right side of the frame, featuring a book icon and the college’s name. In the upper left corner, there's a partially visible blue balloon. The overall tone is muted, with a focus on the blurred figures and room details.</t>
  </si>
  <si>
    <t>Feature Story, Advertisement, Brand mark</t>
  </si>
  <si>
    <t>www.nwhealth.edu</t>
  </si>
  <si>
    <t>A wide-angle aerial shot depicts a brick building complex under a partly cloudy blue sky. The buildings are multi-story and appear to be connected by walkways. A large parking lot filled with cars is in front of the buildings, surrounded by mature trees displaying autumn foliage in shades of yellow, orange, and brown. In the distance, a tall modern skyscraper can be seen on the horizon.</t>
  </si>
  <si>
    <t>A person’s hands are shown carefully sewing a patch onto a dark gray sweatshirt. The patch is light brown and appears to have metallic-looking elements on it. A red beaded bracelet adorns one wrist, and a smartwatch is visible on the other wrist. The person is wearing jeans and has their hands positioned over a midsection covered by the sweatshirt. The background is dark and out of focus.</t>
  </si>
  <si>
    <t>A person’s arm is resting on a gray examination table covered with a white sheet. A stethoscope is being held against the patient's forearm, and the person holding it has their hand extended towards the area. The patient’s lower leg is visible beneath a white cloth, showing brown shoes. Behind the patient is a dark wall with vertical lines. A silver necklace can be seen around the patient’s neck.</t>
  </si>
  <si>
    <t>A woman with blonde hair and wearing a black shirt with a turquoise necklace is looking at a laptop screen. She has a serious expression. A man with dark hair, glasses, and wearing a dark blue medical scrub top is leaning towards her, also looking at the screen. Behind them is a window with blinds partially drawn, revealing a blurred view of a building exterior. The lighting in the image is dim, casting shadows across the scene.</t>
  </si>
  <si>
    <t>A person’s hands are holding a metal spoon with a flame flickering intensely from its tines. The background is dark and out of focus, showing parts of a room including shelving units, a pink cooler, and a desk with what appears to be a small object on it. The person wearing a gray shirt has their arm bent at the elbow, holding the spoon steady as the flame dances above it.</t>
  </si>
  <si>
    <t>Two young adults are sitting close together on a white bed. One is wearing black leggings and gray sneakers, with their legs crossed. The other is wearing a cream-colored sweater and has their arm wrapped around the first person’s wrist, holding their hand. A textured, light gray blanket covers part of the bed. Both individuals are wearing Apple Watches on their wrists. In the background, there's a blurry view of a dark wall and what appears to be a desk or table.</t>
  </si>
  <si>
    <t>A man with tattoos on his forearm and arm is applying pressure to a young man’s lower leg while he lies face down on a gray treatment table. The younger man is wearing a maroon shirt, dark pants, and a green baseball cap. A woman stands in the background, partially visible through a mirror. Above them are fluorescent lights and framed pictures hanging on the wall. There's a small desk with papers and a computer to the left of the scene.</t>
  </si>
  <si>
    <t>A young woman wearing a Northwestern Health Sciences University t-shirt is kneeling and gently holding a student’s foot. The student is lying on a dark gray mat with their legs extended. A man in a similar shirt is standing behind the kneeling woman, looking down at her. In the background, there are several red chairs and a blurred figure of another person. A small silver necklace is visible around the woman's neck.</t>
  </si>
  <si>
    <t>A person with light skin and dark hair is lying down on a white sheet. A therapist’s hands are gently applying pressure to their wrist, which has a black band around it. The therapist wears a navy blue jacket over a red shirt. The background is mostly dark, suggesting a clinical setting.</t>
  </si>
  <si>
    <t>A woman in a dark t-shirt with a floral design is performing massage therapy on a person lying face down on a white padded treatment table. The table is covered with a white sheet. Behind the table are several medical tables, storage cabinets painted light blue and gray, and a bulletin board displaying charts and diagrams. A rolling office chair sits to the right of the scene. Natural light streams in from a window visible through blinds on the wall.</t>
  </si>
  <si>
    <t>An aerial view of a large brick building complex surrounded by trees and water. The building has multiple stories with a central tower-like structure. A paved driveway leads up to the entrance, lined with parked cars. A road runs along the bottom edge of the image, bordered by green grass and trees. The sky is overcast with hints of autumn colors in the surrounding foliage.</t>
  </si>
  <si>
    <t>www.nwktc.edu</t>
  </si>
  <si>
    <t>An aerial shot depicts a campus setting with several low-rise buildings clustered together under a bright, golden sunrise. The buildings are mostly white and rectangular in shape, surrounded by green lawns and trees. A baseball field is visible on the right side of the frame, featuring red bases and stands. A residential area extends outwards from the campus, consisting of houses and streets. A hazy light effect permeates the sky above the campus.</t>
  </si>
  <si>
    <t>Three students are walking down a sidewalk towards a brick building. The building has large black lettering that reads “FORT HAYS TECH NORTHWEST” and a smaller number “1209”. A flag with a yellow bird is displayed above the entrance. Trees line the sidewalk on both sides, and a flagpole stands tall in the foreground. The sky is blue with some clouds.</t>
  </si>
  <si>
    <t>A large mural painted on a brick wall depicts the name "GOODLAND" in stylized lettering with a yellow background and red accents. Below the name is “Kansas.” The mural features illustrations representing agricultural elements: a sunflower, wheat stalks, a cow, and a barn. A small bird is flying above the text. The mural is framed by a gray building with corrugated metal siding and foliage from trees in the foreground.</t>
  </si>
  <si>
    <t>A large banner depicting “Fort Hays Tech Northwest” with a stylized graphic of a lion is mounted on a dark gray wall. Below the banner are rows of students sitting in wooden bleachers, watching what appears to be a sporting event. The students are wearing various casual clothing items including hats, t-shirts, and jackets. Many have backpacks or bags. Lighting is focused on the banner and the front row of seats, with the rest of the crowd in shadow.</t>
  </si>
  <si>
    <t>A group of five men are gathered around a workbench in a dimly lit workshop space. The workbench is green and has a wooden surface. One man, wearing glasses and a dark shirt, is pointing at a small white plastic object on the bench while another man with a hat looks on intently. Another man wears a red baseball cap and a black shirt. A fourth man is looking down at the bench, and the fifth man is leaning in slightly, also observing the object. Above them are industrial-style lights hanging from the ceiling. There's a sign partially visible in the background that reads "Lakes".</t>
  </si>
  <si>
    <t>Two students in dark scrubs are positioned around a patient simulator lying on a hospital bed. One student is holding a handheld ultrasound device and appears to be examining the neck area of the simulator. The other student, wearing pink gloves, is observing intently. Behind them is a wall with medical equipment including an oxygen concentrator, IV pumps, and electrical outlets. A black monitor is visible in the background on the right side of the frame.</t>
  </si>
  <si>
    <t>A man in a dark gray shirt and black hat sits in a wheelchair facing a table covered with green plant leaves. He is looking down at something he’s holding. A woman wearing blonde hair and a light-colored shirt stands behind him, also examining the leaves on the table. Behind them is a metal shipping container labeled “Rivulis” with a white sign attached. The table has a silver edge. There are several boxes and containers visible in the background.</t>
  </si>
  <si>
    <t>Social responsibility, "Teaching, Classroom, Training"</t>
  </si>
  <si>
    <t>Two young men are working on an engine block. They are wearing gray work shirts and baseball caps. One is holding a wrench and appears to be tightening something on the engine block. The other man is kneeling beside it, also using a tool. Behind them is a stack of gears or pulleys, a wooden pallet, and a red hammer. The background is dark, suggesting an industrial setting like a garage or workshop.</t>
  </si>
  <si>
    <t>A man wearing a light green shirt and a white baseball cap with a black brim is shown kneeling at a wooden table. He’s using a sharp tool – possibly a knife or cutting implement – to cut out a large, black silhouette of a head and shoulders from a white sheet of paper. The silhouette depicts a person with a prominent beard and a crown-like headdress. Behind the man, on the right side of the frame, is a rectangular wooden block with a circular hole drilled through it. The table surface is light wood colored.</t>
  </si>
  <si>
    <t>The image depicts an industrial workshop setting. A large red metal cutting machine dominates the foreground, with its intricate workings visible. Two men are standing near the machine; one is a younger man in a light-colored shirt and khaki pants, while the other is an older man wearing glasses and a dark shirt. Above them, long fluorescent lights hang from exposed ductwork on the ceiling. A blue banner with what appears to be a logo or emblem is partially visible on the right side of the frame. The background is dimly lit and shows more industrial equipment and machinery.</t>
  </si>
  <si>
    <t>A woman lies prone on a beige carpeted floor, with a camera pointed at her head. Three individuals in white forensic suits are gathered around her, examining evidence markers (yellow triangles) and taking notes. A mannequin dressed in gray clothing stands to the left. To the right of the woman is a standing instructor holding a clipboard. Above them is a projector screen displaying what appears to be a diagram or image. There’s a red fire extinguisher on the wall, a fan, and a desk with computer equipment visible in the background. Several awards displayed on a cabinet are also present.</t>
  </si>
  <si>
    <t>A man wearing a yellow jacket, blue pants, and work gloves is operating a metal cutting tool. Sparks are flying intensely from the cut being made on a dark metal plate positioned on a workbench. The background is mostly black with hints of machinery and other equipment visible in shadow. A small white bar is present at the top right corner of the image.</t>
  </si>
  <si>
    <t>A person with legs crossed and wearing jeans and shoes sits on a white bench in the foreground. Three students are walking down a paved walkway lined with trees. The students are wearing yellow t-shirts. Behind them is a brick building, a grassy area, and benches under leafy trees. Sunlight filters through the branches of the trees above.</t>
  </si>
  <si>
    <t>A close-up shot focuses on a copper pipe being heated with a torch. The pipe is held in a clamp and appears to be undergoing soldering. A bright blue flame from the torch is visible near the joint where the solder is applied. The hands holding the pipe are partially obscured by shadow, but appear to be wearing gloves. Red clamps are positioned on either side of the pipe. Behind the pipe, there's a blurred figure and a reflective floor with light streaks.</t>
  </si>
  <si>
    <t>A young Black woman with braided hair and wearing a white t-shirt is gesturing with her hands while speaking to a young Black man in a black shirt. The man is looking at her intently. Behind them, there’s a large crowd of students seated on tiered benches and standing throughout the room. A banner reading “WEST TECH” is visible on the wall behind them. Fluorescent lights are overhead.</t>
  </si>
  <si>
    <t>A young Black man wearing a yellow baseball cap and a yellow t-shirt with a school logo is sitting at a dark desk. He’s looking towards a large computer monitor displaying a website interface with a black background and gold lettering that reads “Where Futures Are Built.” Two monitors are connected to the desktop computer, one showing a graphic design program with various icons and another displaying the same website. A keyboard and mouse are on the desk in front of him, and a small green device is positioned near the keyboard. The room appears to be an office or study area with fluorescent lighting visible above.</t>
  </si>
  <si>
    <t>Two men are shown in front of an industrial control panel. The man on the left is wearing glasses and a dark blue shirt with “NT” printed on it; he’s pointing at something on the panel. The man on the right has a beard and is wearing safety goggles and a similar dark blue shirt. Both men appear to be instructors or mentors, guiding a student who isn't visible in the frame. Behind them are two other individuals in dark uniforms, partially obscured by the control panel. The control panel itself is large, metallic gray, filled with wires, switches, and circuit breakers. A yellow light is visible on the right side of the panel.</t>
  </si>
  <si>
    <t>A man stands beside a large, flatbed trailer filled with miniature model airplanes. The planes are painted in various colors and many have small American flags attached to them. The trailer is dark gray and has black wheels. Behind the trailer is a tall, corrugated metal building with a white ceiling and some signage visible on the wall. A yellow toolbox is partially visible on the left side of the frame. In the background, there's a glimpse of another vehicle parked near the entrance to the building.</t>
  </si>
  <si>
    <t>A dimly lit room with two hospital beds positioned side-by-side. A mannequin is lying on one bed, covered in a purple blanket. Several people are gathered around the beds, including a woman pointing and gesturing towards the mannequin, a woman sitting, and several men standing and observing. There’s medical equipment visible on the walls, including monitors and a cabinet with drawers. A light fixture hangs from the ceiling.</t>
  </si>
  <si>
    <t>www.nwmissouri.edu</t>
  </si>
  <si>
    <t>A group of five young adults are walking together outdoors in front of a building with a dark entryway. Four students are in the foreground wearing matching green t-shirts with “Northwest” and “Bearcat” text on them, along with a logo. They are smiling and appear to be engaged in conversation. The student furthest back is wearing a gray hoodie and has his arm around another student. A man in a dark shirt and jeans stands slightly behind the group, looking towards the camera. The background features greenery and a cloudy sky.</t>
  </si>
  <si>
    <t>A young Black person wearing a plaid shirt, blue gloves, safety glasses, and a baseball cap is actively pouring liquid from a clear glass beaker into several smaller beakers on a lab bench. The background shows a brightly lit commercial kitchen area with stainless steel equipment and counters. There are multiple cameras visible in the background.</t>
  </si>
  <si>
    <t>Two men are standing near a track and field area. One man is holding a large camera with a long lens pointed towards the track. He wears a dark green uniform shirt with a white logo on it, a black baseball cap, and headphones. The other man stands beside him, also wearing a dark green uniform shirt and headphones. Behind them, there are several people in athletic attire watching a person climbing a ladder near the track. A portion of a running track is visible, marked with white lane lines. Trees and buildings can be seen in the background under a bright sky.</t>
  </si>
  <si>
    <t>A group of four people are walking across a grassy field carrying a stretcher with an unconscious person lying upon it. All individuals are wearing green hard hats and high-visibility vests. The sky is blue with some clouds. Behind them, there’s a small building, trees, and shrubs lining the background.</t>
  </si>
  <si>
    <t>A large crowd of young women, primarily in red shirts with white lettering that reads “ALPHA PHI,” are gathered outdoors on a sunny day. Many are holding signs and waving yellow noisemakers. One prominent sign displays a bottle of Red Hot Frank’s sauce with the words "My RedHot Frank." Several individuals are shouting or yelling excitedly. The background shows trees, buildings, and what appears to be a street scene.</t>
  </si>
  <si>
    <t>A large crowd of people, mostly wearing green and white, are gathered in an indoor arena. Several basketball players in dark jerseys with the number “24” on their backs are being hoisted up by teammates and supporters. A banner reading "CHAMPS" is visible amongst the crowd. Some individuals hold signs, one displaying “I AM YOURS.” The lighting appears to be dramatic, with a spotlight focused on the celebrating basketball players.</t>
  </si>
  <si>
    <t>A young woman with dark hair and wearing a gray sweatshirt with “UNL” printed on it is holding a net up in front of her face. She appears to be outdoors in a grassy field, under bright sunlight. Several other people are visible in the background, some carrying long poles or tools. To the right of the woman, a person is holding what looks like a large, clear container with a handle. The sky is blue and partially obscured by trees on the left side of the frame.</t>
  </si>
  <si>
    <t>A young woman with curly, reddish-brown hair and fair skin is centered in the frame, smiling slightly. She wears a black graduation gown over a white shirt and a black mortarboard hat. A white cord hangs around her neck. Behind her are blurred images of other graduates wearing similar attire, suggesting a large outdoor ceremony setting. The background is out of focus with hints of buildings and greenery.</t>
  </si>
  <si>
    <t>A tall, white building with sharp, angular spires dominates the center of the frame, silhouetted against a vibrant orange and yellow sunset. The sun is positioned just above the top of the building, creating a bright glow through its openings. Below the building, a cityscape is visible in shades of gray and dark brown, suggesting trees and buildings receding into the distance. A thin line of light separates the foreground from the background, indicating the horizon.</t>
  </si>
  <si>
    <t>www.nycda.edu</t>
  </si>
  <si>
    <t>A young Black man in a gray sweatshirt stands facing forward, appearing to be engaged in conversation with another person partially obscured by his shoulder. Behind them is a large, dark-colored reflector panel angled upwards. A camera mounted on a crane arm extends towards the subject, and a monitor displaying video footage is visible on the side of the camera. In the upper right corner, a person wearing a red hoodie is partially visible. The background shows a cityscape with tall buildings and what appears to be a chain-link fence. The overall image has a slightly hazy or washed-out color tone.</t>
  </si>
  <si>
    <t>A young woman with curly brown hair and wearing a black leather jacket is center stage, mouth open in an expression of intense emotion, possibly singing or speaking loudly. Her hands are raised towards her face. Around her are several other young people, also dressed in dark clothing, looking at her with expressions ranging from surprise to concern. A large purple circle of light illuminates the background and appears to be a stage setting. The overall lighting is dim, dominated by the purple glow and shadows.</t>
  </si>
  <si>
    <t>A young man with blonde hair and fair skin is positioned in front of a row of illuminated, thin wooden sticks. He wears a white and black zip-up jacket with reflective stripes. His hands are raised slightly, one holding a stick near its base, and the other pointing at another stick further down the line. The background is dark and indistinct, suggesting an indoor setting. The sticks emit a cool blue light, casting a glow on his face and hands.</t>
  </si>
  <si>
    <t>A group of four young adults are gathered in a dimly lit room. A woman with red hair is positioned in front of a microphone and holding a sheet of paper. She appears to be singing or reading aloud, her eyes closed. To her left is a man with curly dark hair smiling at the camera. Beside him is a woman wearing a black sweater and holding a similar piece of paper. On the far left is a woman in a pink sweater, looking towards the microphone with a slight smile. The background is a plain, light gray wall.</t>
  </si>
  <si>
    <t>A group of six young women are standing in a line, facing forward, in a dance studio. They are all wearing black tops with straps and dark pants. Each woman is holding one hand out to the side, slightly bent at the elbow. Their shoes appear to be tap shoes. Behind them are large windows showing an exterior view of buildings. The floor is light-colored wood.</t>
  </si>
  <si>
    <t>A group of three people are reflected in a large vanity mirror. A young Black woman with dark hair and makeup is smiling brightly at the viewer. Behind her, slightly out of focus, is a blonde woman wearing glasses and a red lipstick. To the right of the blonde woman is a man with short brown hair, beard, and glasses, also smiling. A script sheet is visible on the mirror’s surface, partially obscured by makeup brushes and tools. The lighting is dramatic, with bright spotlights illuminating the faces and reflecting off the mirror's surface.</t>
  </si>
  <si>
    <t>A group of young adults, mostly students, are performing in a dance routine. They are dressed in black t-shirts and appear to be moving dynamically with arms raised and bodies angled. The lighting is dramatic, featuring deep shadows and streaks of pink and purple light highlighting individual dancers. Some faces are visible, showing expressions of concentration and movement. The background is dark and indistinct, suggesting a stage or performance space.</t>
  </si>
  <si>
    <t>The image depicts a dimly lit interior scene with a focus on two men. A large, ornate stained-glass window dominates the upper portion of the frame, casting colorful patterns onto the floor and walls. A clapperboard labeled "FINAL REEL 2014" with names “ALAN RAGHAM” and “ERIC RICHARDSON” is prominently displayed in the foreground, held by one of the men. The man holding the clapperboard is looking directly at the camera with a slight smile. The other man is partially obscured behind him, wearing a hat and appearing to be observing something out of frame. In the background, blurred figures are visible, suggesting activity or movement within the space. There’s a hint of furniture and what appears to be a dark wooden table in the lower part of the image.</t>
  </si>
  <si>
    <t>A man with dark hair and wearing a dark jacket and hat stands in front of a weathered brick wall. The wall is covered in text painted in white: "HE FILLED UP EMPTY WITH NEW GLOWING SOULS THEN IT CARRIES ITS SILENT BURDEN TO GOD." A chain-link fence runs horizontally across the lower portion of the image. Light appears to be coming from above and slightly to the left, casting a warm orange glow on the man's face and illuminating parts of the wall. The overall tone is dark with strong contrasts between light and shadow.</t>
  </si>
  <si>
    <t>A group of young adults are shown in an enthusiastic celebration. One woman is center frame, smiling widely with her arms raised and clapping. Several other people surround her, also raising their hands and clapping. They appear to be a diverse group of students. The background is dark, with hints of stage lighting and what looks like curtains or fabric. A small portion of a wall is visible at the top of the frame.</t>
  </si>
  <si>
    <t>A young woman with dark hair pulled back in a ponytail and wearing a white blouse with puffed sleeves is positioned on the right side of the frame. She is looking slightly off-camera to her left, with a neutral expression. A professional video camera, an Sony HDX-100, is mounted on a tripod directly in front of her, pointed towards her. The camera has a red and black design, and cables are visible running from it. Behind the woman and the camera is a dark gray wall.</t>
  </si>
  <si>
    <t>A young woman with red hair pulled back in a bun and wearing a gray top is center frame, holding a script and gesturing with her right hand. She appears to be speaking or performing. Behind her are several other students, some looking towards her, others gazing down at scripts they hold. The background is dark with subtle lighting creating shadows and highlighting the stage curtain.</t>
  </si>
  <si>
    <t>A woman with blonde hair and wearing a blue long-sleeved shirt is operating a large video camera. She’s looking directly at the viewer. To her left, a man in a white t-shirt holds a microphone. Behind them are other people partially visible, including a man wearing a striped shirt and another person in a dark shirt. Above the group, there's a lighting setup with several lights and a large light panel. A black support arm for the camera is also visible. The background appears to be a studio or production space with gray walls and computer monitors.</t>
  </si>
  <si>
    <t>A couple sits in red theater seats, laughing and pointing excitedly towards the stage area out of frame. A man with reddish-brown hair is mid-sentence, mouth open, while a woman with red hair smiles broadly. Several other people are visible in the background, also seated in red seats, some looking toward the stage as well. The lighting is dim, casting a warm glow on the audience and highlighting the couple in the foreground.</t>
  </si>
  <si>
    <t>A group of dancers in various poses are shown in a studio setting. A woman in a black mesh jacket and pants is center frame, demonstrating a dance move with her arms extended upwards. Several other women surround her, wearing athletic wear in colors including red, gray, and black. They are positioned at different angles, some bending their knees, others reaching outwards. Behind the dancers, there’s a large window with city buildings visible outside. A sun-like graphic is partially visible on the wall to the right of the dancers. The background is dark, highlighting the dancers and the studio space.</t>
  </si>
  <si>
    <t>A group of young people are gathered around a large vanity mirror in a dimly lit backstage area. Several individuals are applying makeup and adjusting hair. A man with reddish-brown hair is smiling at the camera, while another woman with blonde hair is laughing. Another woman with dark hair is looking directly at the viewer with a bright smile. There's a mix of skin tones among the group. Makeup supplies like brushes, palettes, and bottles are visible on the table. A sheet of paper with writing is placed on a light stand in the background. The lighting appears to be coming from overhead lights and the vanity mirror itself, creating strong highlights and shadows.</t>
  </si>
  <si>
    <t>A large film camera with a lens pointed towards a young woman wearing a black turtleneck is prominently featured in the foreground. The woman has blonde hair and is looking directly at the camera with a serious expression. Behind her, several other people are partially visible – one man gesturing with his hand, another woman in a white tank top, and a blurred figure on the right side of the frame. A monitor displaying a video feed is located to the left of the camera. The background consists of gray walls and dark acoustic panels.</t>
  </si>
  <si>
    <t>A man with dark hair and wearing a black turtleneck and pants stands center frame, striking a dance pose with one arm raised and his other hand near his chest. Around him are several dancers in various colors – red, green, pink, and light blue – who are positioned at different angles and levels, some reaching upwards and others appearing to be supporting the central dancer. The background is dark purple with circular light patterns emanating from above, creating a dramatic and theatrical atmosphere.</t>
  </si>
  <si>
    <t>A dimly lit room with dark walls and a ceiling grid. Three people are present: a man holding up a clapperboard that reads “1B 1” and “ALAN/wheeler”; a woman smiling at him; and a third person, partially visible in the background, looking towards them. A camera is mounted on a stand to the left of the group. Cables and equipment are visible behind the woman, including what appears to be a lighting rig. The overall scene suggests a film or video production setting.</t>
  </si>
  <si>
    <t>A young Black man wearing black headphones and a dark blue t-shirt is looking down at a smartphone in his hands. He has a watch on his left wrist. A professional video camera with a microphone attached is positioned to his right, partially obscured by a gray backdrop. The background is out of focus and appears to be a studio setting with other equipment visible.</t>
  </si>
  <si>
    <t>A group of students are practicing martial arts in a dimly lit room. Several individuals wear dark hooded robes and wield wooden staffs. A central figure is engaged in a close-quarters combat stance with another student, both appearing to be striking at each other with their staffs. Other students stand around the action, observing or participating in the training. The floor is made of wood, and there are spotlights illuminating the scene from above.</t>
  </si>
  <si>
    <t>A group of young women are clustered together in an indoor setting, with several holding their hands up towards the ceiling. Some wear elaborate costumes – one has a white dress and armbands, another wears a plaid skirt and a pink top, and another is wearing a black dress with a tiara. The background features a dark wall with posters or banners displaying words like “You Can’t…” and “Ren.” A spotlight shines down on the group, illuminating their faces and costumes.</t>
  </si>
  <si>
    <t>www.nycpm.edu</t>
  </si>
  <si>
    <t>A woman in a dark-colored shirt sits in a medical examination chair, wearing a blue surgical mask. A senior-looking woman in a white lab coat and surgical mask is examining her lower leg, which is covered with purple gloves. Three younger individuals – a man with short blonde hair wearing a white lab coat and surgical mask, a man with dark hair wearing a white lab coat and surgical mask, and a Black man also wearing a white lab coat and surgical mask – stand around the chair observing. The background is a gray wall with some equipment visible on the right side of the frame.</t>
  </si>
  <si>
    <t>Three students are gathered around a dark wooden table in what appears to be a library setting. A woman wearing a blue sweatshirt with “NYCPM” printed on it is examining a human hand skeleton model with two other students. One student, a man with dark hair and glasses, is looking at a tablet displaying a document. The third student, a woman with blonde hair, is also looking at the skeleton model. Bookshelves filled with books line the background of the image. A window can be seen in the distance, and a light fixture is visible on the wall.</t>
  </si>
  <si>
    <t>Three individuals are seated together on a black couch in a dimly lit room. A man wearing a dark blue surgical scrub top is looking down at an open book. Another man in a white coat and light blue shirt points at something within a stack of papers he’s holding. A woman with long, dark hair wearing a gray sweatshirt is sitting to his right, also looking at a notebook or paper. Behind them, through a large window, there's a blurred view of a busy office environment with people in white coats and computers. Shelves filled with files are visible on the left side of the frame.</t>
  </si>
  <si>
    <t>A woman in a white coat and mask is examining a patient’s foot with an ultrasound machine. Three other students, wearing scrubs and masks, are observing the procedure. A sign reading “Peripheral Arterial Disease” is visible on the wall behind them. The patient's leg is covered in a green sheet.</t>
  </si>
  <si>
    <t>A woman in a green scrub top and white coat stands facing a whiteboard covered with diagrams and handwritten notes. She is pointing at the board with a red marker. Two other students, one wearing a white coat and another in a blue shirt, are seated at a wooden table to her right, looking towards the whiteboard. A dark wood door is visible on the left wall behind her. There’s a small black box mounted on the wall near the door, and a white board with a drawing of a human figure is on the right wall. The room appears to be a classroom or study area with gray carpeting and neutral-colored walls.</t>
  </si>
  <si>
    <t>A man in a white coat stands at a projector screen displaying a graphic with an arrow pointing to it. He is gesturing towards the screen while addressing a group of students seated around tables in a classroom setting. The students are diverse in appearance and wearing casual clothing. A dark gray rolling cart with a computer sits on the floor near the projector. There are several light fixtures on the ceiling, and a small fire extinguisher is mounted on the wall.</t>
  </si>
  <si>
    <t>A group of five students and one faculty member are gathered around a large interactive touchscreen display. The students, all wearing white lab coats, are intently looking at an image projected on the screen. The image appears to be a detailed anatomical rendering of a human heart. A dark wooden wall with a blue "York College" logo is visible in the background. One student has their arm raised towards the screen, while another is pointing. The faculty member, wearing glasses and a red jacket, is also looking at the display. The lighting is dim, creating a focused atmosphere around the interactive exhibit.</t>
  </si>
  <si>
    <t>Two young women are seated at a white table, facing each other and engaged in conversation. One woman has dark hair pulled back and is wearing a gray sweatshirt. She’s looking down at a tablet while gesturing with her hand. The second woman has long black hair and is wearing a cream-colored sweater. A laptop sits open on the table to her left, along with an open textbook and some papers. Behind them is a wall painted a light blue color, partially obscured by a white board. To the right of the women is a gray shelf unit. The lighting appears dim, casting shadows across the scene.</t>
  </si>
  <si>
    <t>Four students are seated at desks in a classroom setting. Three students are actively engaged with laptops and notebooks, writing or looking at them intently. One student is partially visible in the background, facing away from the camera, with a backpack on their desk. The walls are painted a light peach color, and a window with blinds is visible in the upper right corner of the frame. A red metal shelf is present beneath the desks.</t>
  </si>
  <si>
    <t>Three men are walking side-by-side down a city sidewalk. The first man is wearing a light yellow sweater and dark green pants with white shoes. The second man is in a gray t-shirt and blue jeans, wearing white sneakers. The third man is dressed in a black jacket over a gray shirt, with dark pants and red sneakers. Trees line the street on either side, and a brick wall with a metal fence runs along the sidewalk’s edge. A parked car and van are visible to the left of the men. In the background, there's a green traffic sign and buildings can be seen in the distance.</t>
  </si>
  <si>
    <t>www.nyfa.edu</t>
  </si>
  <si>
    <t>A blue horizontal banner with the word "FILM" in large, bold, white letters across it. Each letter is slightly offset and has a small, blurred image inserted within it: the first letter “F” shows a close-up of a film camera; the second letter “I” displays an image of film reels; the third letter “L” depicts a movie projector; and the last letter “M” shows a film strip. The background is black.</t>
  </si>
  <si>
    <t>A man with a beard and dark hair is operating a large film camera, looking upwards. A woman with long brown hair is standing beside him, also looking upwards. Behind them is an exterior shot of a building with arched windows and a stone facade. The image has a blue border on the left and right sides.</t>
  </si>
  <si>
    <t>A man’s back and shoulders are visible, wearing a dark shirt and dark pants. He is holding two professional video cameras – one is an Arri camera with a large lens attached, and the other appears to be a smaller handheld camera. The cameras are positioned in front of him, angled towards the right side of the frame. A bright light source, possibly a softbox or reflector, shines directly onto the cameras and man’s face, creating a strong glare. Above the image is a blue banner with white text that is partially obscured. The background is black.</t>
  </si>
  <si>
    <t>A black professional video camera with a large lens is prominently featured in the center of the frame. The camera is positioned on a tripod and is pointed towards a monitor displaying a scene of a person speaking, partially visible within the screen. Behind the camera, a blurred hallway with a doorway and light fixtures can be seen. A blue border surrounds the image.</t>
  </si>
  <si>
    <t>A dark gray background with a blue horizontal bar at the bottom displaying “NYFA EQUIPMENT ROOM” in white text. Above the blue bar is a logo featuring “NYFA” and “NEW YORK FILM ACADEMY” in smaller font. The main focus of the image is a room interior, showing a person sitting at a desk facing away from the camera. To the right of the person is a large monitor displaying a video feed. A doorway is visible on the right side of the frame, with a glimpse of another area beyond it. There are several pieces of equipment, including what appears to be a camera and lighting rigs, visible in the background.</t>
  </si>
  <si>
    <t>A man with dark hair and a beard is turned away from the camera, facing towards the right side of the screen. He’s wearing a light blue button-down shirt and a red lanyard around his neck. Behind him is a large white wall with a projector displaying an image of a stadium or arena filled with people. A blue banner with text reading “3) Character Arc / Journey / Lesson” is at the top of the screen, and below it is a short video clip showing the interior of the stadium. The background is predominantly black.</t>
  </si>
  <si>
    <t>The image depicts a dimly lit interior space, likely an auditorium or large hall. Several people are present, including a man in a dark suit standing at a podium with a microphone. Behind him, other individuals are seated and appear to be listening intently. The lighting is focused on the speaker and the immediate area around him, creating shadows and highlighting textures in the walls and architectural details. A blue banner-like element spans across the top of the image, partially obscuring text.</t>
  </si>
  <si>
    <t>The image displays three separate scenes within a classroom setting. The primary scene features a young Black man wearing a white shirt and dark pants, sitting at a desk with a laptop open in front of him. He is looking directly at the camera with a slight smile. To his right, another person, presumably a staff member, is speaking into a microphone while gesturing with their hands. Behind them, a young woman stands listening attentively. The background of this scene includes a wall with various posters and equipment, including what appears to be a recording booth. 
 In the upper left corner, there’s a smaller image showing a similar classroom setup, but with a different group of people – an older man in glasses and a younger woman are engaged in conversation at a table. The top bar across the image displays the text “NEW YORK ACADEMY” in blue letters over a white background.</t>
  </si>
  <si>
    <t>A yellow horizontal banner with the word "MEDIA" in large, blue, three-dimensional letters across it. Below the text is a blurred image resembling a cityscape at night, featuring dark buildings and lights. The background behind everything is black.</t>
  </si>
  <si>
    <t>The image shows a dark background with two people observing a computer screen. A young man in a gray shirt is looking intently at the screen, his head tilted slightly downward. The screen displays a 3D rendering of a boat or ship, viewed from an angled perspective. Another person, a woman with blonde hair, is partially visible behind him, also looking at the screen. Both individuals are positioned within a yellow border that frames the image.</t>
  </si>
  <si>
    <t>A young woman with long brown hair is speaking into a microphone, looking directly at the camera. She has a serious expression and is wearing a teal sweater. Behind her, partially visible through a dark background, are blurred figures of other people, including what appears to be a man in a suit. A black microphone stand is positioned in front of her. The image is framed with yellow borders on either side.</t>
  </si>
  <si>
    <t>A black camera lens is positioned in front of a woman with blonde hair and she is looking towards the right side of the frame. A yellow banner runs horizontally across the top of the image. The background is dark, suggesting a studio or outdoor setting with limited visibility.</t>
  </si>
  <si>
    <t>A white board with black marker writing is visible against a dark background. The text reads “VIDEO GAME DESIGN CAMP” in large letters at the top. Below that are two boxes: one labeled "GAME PREDUCTION" and the other labeled "DESIGN PORTFOLIO." A hand-drawn sketch of what appears to be a video game character is partially visible on the right side of the board, with some lines extending from it. The image has a yellow border at the top and bottom.</t>
  </si>
  <si>
    <t>A man with short brown hair and wearing a red shirt is looking intently at a computer screen. He’s positioned in the center of the frame, slightly above eye level. To his left, partially obscured by darkness, is a woman's back and shoulder, facing away from the camera. The computer screen displays a light-colored image with some text visible, but it’s difficult to discern details due to the lighting and distance. A yellow bar runs along the top and bottom edges of the frame. The background appears to be an office setting with windows offering a view of trees and foliage.</t>
  </si>
  <si>
    <t>The image displays three separate scenes presented as slides in a video montage. The leftmost slide shows a group of young adults, likely students, standing outdoors near a large window with a cityscape visible behind them. They are dressed casually and appear to be smiling or laughing. The middle slide depicts a close-up view of a person’s back facing the camera, positioned in front of a white screen displaying what looks like a lecture hall or classroom setting. The rightmost slide shows a group of people – possibly students – gathered around a table, with one individual speaking into a microphone. All three slides have yellow borders at the top and bottom.</t>
  </si>
  <si>
    <t>A man with short gray hair and wearing a dark suit sits at a table facing a white wall. A woman is holding a large black camera, aiming it towards the man. The camera has a lens that is partially obscured by her hand. There are yellow bars at the top and bottom of the image. The background appears to be an indoor room with a plain white wall behind the seated man.</t>
  </si>
  <si>
    <t>A pink horizontal banner spans across the black background. The words "PERFORMING" and "ARTS" are displayed in large, bold, dark grey letters within the banner. Below “ARTS” is a montage of short video clips showing various performing arts activities – dancers, musicians, actors, and stage lighting – all presented as quick, overlapping snippets.</t>
  </si>
  <si>
    <t>The image features three individuals in a dimly lit setting. A young Black woman is centrally positioned, looking downward with a serious expression. To her left is a man with dark skin and short hair, his face turned slightly towards the viewer. On the right is a white man with blond hair, appearing to be speaking or gesturing with his mouth open. Behind them, blurred figures suggest an indoor environment, possibly an office or hallway. A pink horizontal bar runs across the top of the image.</t>
  </si>
  <si>
    <t>A young man with fair skin and short brown hair is looking slightly upwards and to his left with a concerned expression. He’s wearing a gray jacket over a white shirt. Behind him is a blurred, out-of-focus view of a large, white space with what appears to be a window or opening in the background. A pink border runs along both sides of the image.</t>
  </si>
  <si>
    <t>The image depicts a dark scene with a man in the foreground and another figure partially visible behind him. The man is facing slightly towards the viewer, his expression appears serious or contemplative. He has dark hair and a focused gaze. Behind him, a person wearing a white hat and shirt is blurred and out of focus. Both figures are illuminated by blue light, creating a moody atmosphere. Pink horizontal bars frame the image on either side.</t>
  </si>
  <si>
    <t>A Black woman with dark hair and earrings stands in front of a group of students. She is gesturing emphatically with her right hand, pointing outwards. The students behind her are partially visible, mostly blurred, and appear to be diverse in age and ethnicity. They are wearing casual clothing. A pink banner is present at the top and bottom of the image.</t>
  </si>
  <si>
    <t>Three young women are dancing in an open studio space. One woman is center frame, wearing a dark green top and black leggings, with her arms raised. To her right is another woman in a black dress, also with her arms extended. A third woman stands slightly behind them, wearing a white dress and appears to be observing the dance. Large windows are visible in the background, offering a view of a city skyline. A pink horizontal bar runs across the bottom of the image.</t>
  </si>
  <si>
    <t>A group of six performers are standing on stage in brightly colored costumes. The background is a brick wall with vertical yellow columns and windows. One performer, center-front, is wearing an orange jacket and appears to be singing or speaking into a microphone. Several other actors surround him, dressed in yellow, green, and white outfits. A pink border runs across the top of the image.</t>
  </si>
  <si>
    <t>www.nyit.edu</t>
  </si>
  <si>
    <t>A man with dark hair and a serious expression is looking at a detailed model airplane suspended from a metal stand. The plane is gray and sleek, resembling a fighter jet. He wears a light green military-style uniform. Behind him, there’s a blurred background of what appears to be a workshop or laboratory with industrial lighting and equipment visible. A hand wearing a glove is partially visible on the right side of the frame, holding part of the stand supporting the model. The overall scene has a dark, slightly moody tone.</t>
  </si>
  <si>
    <t>A woman with curly brown hair and green earrings wearing a white lab coat is shown in profile. She’s holding up a realistic-looking human brain model with both hands, presenting it towards an unseen person. A pale pink anatomical model (likely a pelvic model) is visible in the foreground on the right side of the frame, partially obscured by her hand. Behind her is a white bookcase filled with various decorative items and a skeletal arm mannequin. Large windows are visible in the background, showing trees and greenery outside. The room appears to be a classroom or lab setting with blinds covering the windows.</t>
  </si>
  <si>
    <t>A large, industrial-looking room with high ceilings and exposed ductwork dominates the frame. A prominent robotic arm is positioned in the center, facing towards the right side of the image. Two men are visible: one standing near a blue workbench with a computer monitor and ladder, and another standing by a different workbench on the right, holding what appears to be a small device or tool. Above them, several large spools of white material hang from the ceiling, connected by pipes. Large windows in the back wall offer a view of trees and foliage. The lighting is dim, with shadows throughout the room, creating a somewhat dark and industrial atmosphere. There are other machines and equipment visible on both workbenches, including what looks like a 3D printer or CNC machine.</t>
  </si>
  <si>
    <t>A large orange robotic arm dominates the frame, positioned in front of a set of tall windows. The robot is labeled “UR” and has a camera mounted on its wrist. Below the robot is a white workbench with several pieces of fabric and a small, gray object resembling a mannequin head or part of a mannequin. A dark figure is partially visible to the right of the workbench, likely a person operating the machine. The background consists of a plain white wall and the windows offer a glimpse of an exterior space.</t>
  </si>
  <si>
    <t>A young Asian man with dark hair and glasses is looking directly at the camera. He’s wearing a black t-shirt and has his arms crossed, holding an orange and gray ergonomic chair in front of him. The chair is partially open, revealing its internal structure. Behind him is a white wall with a window to the left, and a red power tool on a shelf in the background. The overall image appears to be taken indoors with a slightly dark or muted lighting effect.</t>
  </si>
  <si>
    <t>A young woman with dark hair wearing headphones and a patterned orange top is seated at a computer workstation in a darkened room. She’s looking down at a large monitor displaying a 3D model of a human head, segmented into different sections with highlighted areas. To her right is another monitor showing a similar 3D head model, along with what appears to be software controls and data visualizations. A black console with buttons and switches sits beneath the main workstation. In the background, on a wall, there’s a white frame containing a simple line drawing of a human head. Another monitor displays an image of a mountain landscape. The overall lighting is dim, casting shadows across the scene.</t>
  </si>
  <si>
    <t>A young Black woman with dark curly hair and glasses is positioned in front of a blue microphone. She wears a gold earring on her left ear and a dark turtleneck sweater. Her face is partially illuminated, highlighting her nose and lips. The background is dark and out of focus, suggesting a recording studio environment. A portion of the microphone stand is visible to the right side of the frame.</t>
  </si>
  <si>
    <t>A young man with dark hair and a beard is seated at a table in a brightly lit cafe-style setting. He’s wearing a tan knit cap and a gray t-shirt with a graphic on it. His right hand is raised, pointing towards something off-screen. A blurred figure of another person is visible in the background to his left. Large windows are behind him, revealing an outdoor scene with trees and what appears to be water or a body of water. Several wooden chairs are scattered around the table.</t>
  </si>
  <si>
    <t>An aerial shot shows a large pond surrounded by lush green trees and grass. A stone pathway leads towards a light-colored building with a red roof on the left side of the frame. Several tall, white lampposts are positioned around the edge of the pond. The sky is visible in the upper portion of the image, appearing bright and slightly hazy.</t>
  </si>
  <si>
    <t>A large room filled with students sits in rows facing a stage. The stage has two large screens displaying images – one is a close-up of a man speaking and the other appears to be an aerial view of a building. Several people are wearing masks. A speaker stands at the front, gesturing while being viewed on the screen. There are tables and chairs arranged in rows facing the stage. The ceiling has fluorescent lights and several overhead projectors or screens. Some students have phones in their hands.</t>
  </si>
  <si>
    <t>A young woman in a white medical coat stands facing slightly to the right, smiling broadly with her eyes closed. She wears a stethoscope around her neck and gold earrings. A blue scrub top is visible under the white coat on the left side of her body. Behind her are two other individuals wearing similar white coats, one partially visible on the left and another in the background on the right. The setting appears to be a clinical or medical environment with a stainless steel surface behind the woman. The New York Institute of Technology logo is printed on her coat.</t>
  </si>
  <si>
    <t>A group of six young adults are walking down a long hallway in an institutional building. The hallway is gray and has a slightly textured wall. A large window with greenery visible beyond it is on the right side of the frame. Several students are wearing casual clothing: one wears a yellow shirt with “Campus” written on it, another a black jacket over a white top, one a blue t-shirt, and another a dark gray sweatshirt with a bear logo for New York Tech. They appear to be smiling and engaged in conversation. The lighting is somewhat dim, casting shadows along the hallway.</t>
  </si>
  <si>
    <t>00:00:05.58</t>
  </si>
  <si>
    <t>The image displays a digital architectural rendering of a building interior. The foreground features a partially visible section of a large, open space with exposed structural beams and columns. A darker, shadowed area suggests a corner or alcove within this space. Above this is a detailed, grid-patterned view of a ceiling, likely showing the layout of lighting fixtures or other elements. To the right of the image is a small, white box containing numbers 1, 2, and 3, possibly indicating different views or layers of the architectural model. The overall tone is dark, with a slight blur suggesting it’s a screenshot from a video.</t>
  </si>
  <si>
    <t>Architecture</t>
  </si>
  <si>
    <t>www.nyls.edu</t>
  </si>
  <si>
    <t>An aerial view of Manhattan Island in New York City. The skyline is densely packed with tall skyscrapers, including the One World Trade Center. The East River flows around the island on both sides, and a bridge spans the river in the distance. A hazy sky fills the upper portion of the image.</t>
  </si>
  <si>
    <t>00:00:05.82</t>
  </si>
  <si>
    <t>The image depicts an expansive view of a dense cityscape, likely New York City, taken from a very high vantage point. A large glass skyscraper dominates the left side of the frame, with its reflective surface mirroring parts of the surrounding buildings and sky. In the distance, numerous other skyscrapers are visible, creating a grid-like pattern across the horizon. Below the immediate view, smaller buildings and what appears to be a river or waterway can be seen. The overall color palette is muted, with a hazy blue tint suggesting atmospheric conditions.</t>
  </si>
  <si>
    <t>The image depicts an interior hallway in a modern building, likely at a university. A group of students and adults are walking up a set of stairs, with some appearing to use an escalator on the left side of the frame. The walls are a combination of white and dark brown, featuring a large, abstract floral artwork on the left wall. To the right is a wall covered in vertical red panels. Above the staircase, signage reads "INTERNATIONAL" and "YEARS." Several people are visible standing along the railings and near doorways on the upper level. The lighting appears to be fluorescent, casting a bright glow throughout the hallway.</t>
  </si>
  <si>
    <t>A large lecture hall filled with students and adults sits before a large projection screen. A man in a suit is standing at a podium addressing the audience. Many students are seated at rows of dark wooden desks, facing forward. Some students have notebooks or papers on their laps. The projection screen displays the name “University” in white letters against a light gray background. There are several people visible in the back of the hall, and overhead lighting fixtures are present.</t>
  </si>
  <si>
    <t>A wide street scene in an urban area under bright sunlight. Several tall buildings line both sides of the road, showcasing a mix of architectural styles including glass-fronted modern structures and older brick buildings. A delivery truck with graffiti is visible on the left side of the street. Pedestrians are crossing at a marked crosswalk. Cars and a bicycle are also present in the roadway. The sky is clear blue.</t>
  </si>
  <si>
    <t>Two students are seated at a large wooden table in a library setting. One student is facing away from the camera and appears to be working on a laptop. The other student is looking directly at the camera, wearing glasses and a black sweatshirt with a letter "B" on it. A stack of papers sits on the table in front of her. There are two wooden chairs visible beneath each student. Behind the students, there's a glimpse of a hallway with a staircase and people walking by. A colorful pride flag is partially visible in the background. The lighting appears to be natural light coming through large windows.</t>
  </si>
  <si>
    <t>The image depicts a library interior. On the left side, there is a small seating area with several light brown armchairs arranged around a dark wooden table. Two framed pictures hang on the wall behind the chairs. To the right of the seating area are tall bookshelves filled with books. A green recycling bin stands near one of the bookshelves. The walls are white and illuminated by fluorescent lights. In the distance, more bookshelves extend into the space, creating a long hallway-like effect.</t>
  </si>
  <si>
    <t>www.nymc.edu</t>
  </si>
  <si>
    <t>A wide shot captures a grassy lawn leading toward a brick building with multiple stories. The building has a light-colored roof and is flanked by low brick walls topped with decorative ironwork. A red brick pathway winds through a well-maintained garden area filled with mature trees covered in white blossoms. A street lamp stands on the path, and small bushes line the edges of the walkway. The sky is bright blue with scattered clouds.</t>
  </si>
  <si>
    <t>Four people are walking along a paved path in a grassy area. Three individuals wear white lab coats with gold pins on their jackets. One is a younger man with dark hair and a green jacket, another is a woman with long dark hair wearing a light-colored top, and the third is an older man in a white coat with a stethoscope around his neck. The fourth person is a young man with short brown hair also wearing a white lab coat. Trees line the path on both sides, casting shadows onto the grass. In the background, there’s a building and flags are visible.</t>
  </si>
  <si>
    <t>A dimly lit room with fluorescent lights overhead features three students engaged in physical therapy exercises. A man lies on a green examination table, being assisted by another student who is kneeling and extending his leg upwards. Another student stands beside the table, smiling and looking towards the man receiving treatment. All three students are wearing shirts that read “Physical Therapy.” The walls are painted a light gray, and a metal tray with medical equipment sits to the left of the table.</t>
  </si>
  <si>
    <t>A group of six people are standing in a hallway. A man in a white lab coat is speaking and gesturing with his hands towards the camera. He is wearing a blue shirt underneath the coat. Several other individuals, all wearing white shirts and dark pants or skirts, are listening attentively. One woman has a striped skirt, one man wears a light-colored button-down shirt, another has a dark shirt, and the last person is wearing a red and black plaid skirt. An EXIT sign is visible on the wall to the left of the doorway. A small, white medical device is mounted on the wall beside the exit sign. The hallway walls are painted a neutral beige color, and there’s a glimpse of an outdoor area through a large window in the background.</t>
  </si>
  <si>
    <t>A man in a white coat and stethoscope stands against a plain off-white wall. He is wearing a light blue shirt with a dark tie and has his mouth open as if speaking. To his left are three boxes of blue surgical gloves. His name, "Faisal Iqbal," is printed on the chest of his coat. The background is mostly black.</t>
  </si>
  <si>
    <t>Two individuals are shown in a laboratory setting. A man with gray hair and glasses wearing a white lab coat over a black shirt and blue gloves is gesturing towards a small, clear plastic container. He has a mustache. To his left is a younger woman also wearing a white lab coat and blue gloves, looking at the container as well. Behind them are various laboratory equipment including a pipette and a dark-colored machine with multiple buttons and screens. The background is blurred and appears to be a wall or part of a larger lab space.</t>
  </si>
  <si>
    <t>Two women are examining a realistic-looking mannequin with a red torso and orange head. One woman is looking directly at the mannequin’s chest while holding her stethoscope up to it. The other woman, partially visible in the background, wears a white coat and also has a stethoscope around her neck. A medical IV stand is visible behind them on the right side of the frame. The lighting appears to be artificial and somewhat dim.</t>
  </si>
  <si>
    <t>A woman with blonde hair sits in a chair facing a Black male doctor who is examining her eyes with an ophthalmoscope. A white female nurse stands beside him, holding a clipboard and looking at notes. The room appears to be a medical examination area with a beige wall, a small medical device mounted on the wall, and a red and white sign visible in the background.</t>
  </si>
  <si>
    <t>A Black male doctor wearing a white coat and a watch is examining a woman’s eyes with an ophthalmoscope. The woman has blonde hair pulled back from her face and appears to be looking directly at the doctor. A small, dark object (possibly a medical device) is visible in the upper left corner of the image. The background is blurred and appears to be a clinical setting.</t>
  </si>
  <si>
    <t>Three women are seated around a dark wooden table. A young boy with red hair is standing and reaching for a yellow toy truck on the table. The woman closest to the camera is smiling and looking at the child. Another woman is sitting beside her, also smiling and looking at the child. The third woman sits behind them, wearing glasses and smiling as well. Behind the table are shelves filled with various board games and toys. The lighting appears warm and focused on the group of people.</t>
  </si>
  <si>
    <t>A man in a white lab coat and red tie stands facing a student with his back to the camera, gesturing with both hands as he speaks. Behind them is a laboratory setting filled with scientific equipment including a spectrophotometer, various tubes and bottles, and computer monitors displaying graphs and data. A woman in a black blazer and glasses stands on the right side of the frame, looking towards the group. Another student wearing a white lab coat is partially visible on the left side of the image. The background includes shelving units with additional equipment and supplies.</t>
  </si>
  <si>
    <t>A person wearing white lab attire and purple gloves is adjusting a microscope slide on a large, white microscope. The slide appears to contain a reddish-brown sample. A portion of a person’s shoulder and hair are visible in the upper left corner of the image. The background is dark, suggesting a laboratory setting.</t>
  </si>
  <si>
    <t>A brick building with a sign reading “NEW YORK MEDICAL COLLEGE School of Health Sciences &amp; Practice” is centered in the frame. The entrance has a black door and windows above it. Two people are walking towards the entrance, one carrying a backpack. Green bushes line the sidewalk leading up to the building. Above the doorway, branches from trees are visible with green leaves. A sign reading “PARKING” is partially visible on the right side of the frame. The sky is bright blue and there’s a tree trunk in the lower left corner of the image.</t>
  </si>
  <si>
    <t>A man in a suit stands at a lectern addressing a classroom filled with students. A projector displays a slide with bullet points discussing drug effects and potential consequences. Students are seated at desks, many with laptops open. The room has dark wood paneling on the walls and ceiling, and there is an exit sign visible on both sides of the frame. A clock is mounted on the wall to the left of the exit sign.</t>
  </si>
  <si>
    <t>A man with dark hair slicked back and wearing a light blue striped shirt is in focus, looking slightly off-center to the left. He has a serious expression on his face. Behind him are several other people blurred out, including a woman with blonde hair wearing a purple top and holding a laptop open. The background appears to be an indoor classroom setting with a white wall visible. A portion of a person’s dark hair is visible in the lower left corner of the image.</t>
  </si>
  <si>
    <t>Two men in white lab coats are standing side-by-side, looking at a large illuminated interactive display. The display shows a detailed anatomical illustration of a human head and neck, with highlighted areas. Behind them is a dark wall with a small window and a light switch. A portion of the wall is painted a reddish-purple color.</t>
  </si>
  <si>
    <t>A person’s upper body is shown in profile, wearing a white medical coat. The coat has a burgundy embroidered patch on the left breast that reads “Samuel Hemelstein” and “MMC Medical Student.” On the right sleeve is a circular emblem featuring the text "NEW YORK MEDICAL COLLEGE" and "CHARTERED 1850." A small red pin is visible on the left side of the coat. The background is dark, creating a shallow depth of field that focuses attention on the coat and person’s upper body.</t>
  </si>
  <si>
    <t>Three men are standing in front of a brick wall. One man, wearing a white lab coat and a green shirt, is looking slightly off-camera to his left. He has dark hair and is facing sideways. To his right stands an older man in a dark suit with a red tie, gesturing with his hand as he speaks. The third man, also in a white lab coat and a red badge on the sleeve, is turned towards the speaker, listening intently. A portion of a building entrance can be seen to the left of the brick wall.</t>
  </si>
  <si>
    <t>A man in a white coat and stethoscope is examining a patient mannequin lying on a hospital bed. A woman in a dark green shirt is attending to the mannequin’s chest. Two other women, wearing white lab coats with red crosses, are observing the scene. A large digital monitor displays vital signs for the mannequin, including heart rate, blood pressure, and oxygen saturation levels. Medical equipment such as an IV stand and monitors are visible in the background. The setting appears to be a simulated hospital room or clinical training area.</t>
  </si>
  <si>
    <t>A brick pathway leads into the distance under a tree with branches extending across the top of the frame. Two people are walking side-by-side on the path; one is wearing a blue shirt and the other a white jacket. A lamppost stands on the right side of the path, displaying a banner promoting graduation. Green bushes line either side of the pathway, and a building with red brick is visible in the background behind the trees. The sky is bright and sunny.</t>
  </si>
  <si>
    <t>00:00:04.03</t>
  </si>
  <si>
    <t>The image depicts an aerial view of a college campus on a slightly overcast day. A large green lawn slopes downward towards the viewer. Several buildings are visible, including a brick building with multiple stories and windows, and another smaller, more modern structure. Trees, some with red leaves, line the edges of the lawn and surround the buildings. A road winds through the landscape, with several cars present. In the distance, there is a large, light-colored building that appears to be part of a research facility or hospital complex, partially obscured by fog. The sky is pale gray and hazy.</t>
  </si>
  <si>
    <t>www.oakland.edu</t>
  </si>
  <si>
    <t>A tall, brick tower dominates the center of the frame against a bright blue sky. The tower has multiple windows and is flanked by several trees with vibrant orange and red foliage. In the foreground are patches of green grass and some bushes. A few people are walking on a path in the lower right corner of the image. To the left, there's a building with a dark green sign.</t>
  </si>
  <si>
    <t>A young Black woman with long braided hair is facing away from the camera, wearing a black t-shirt with a golden bear logo on her back. She is standing on a grassy lawn in front of a brick building. To her left, another person is partially visible, wearing a light blue shirt and carrying a backpack. In the background, several people are walking across the grass towards the building. The sky is bright and slightly overcast.</t>
  </si>
  <si>
    <t>Student life, "University environment, Campus aesthetics", Brand mark</t>
  </si>
  <si>
    <t>A group of six young Black women are gathered outdoors in front of a building with greenery visible behind it. They are taking a selfie with one woman holding up a smartphone and pointing at the camera. Several of them are wearing matching blue jackets with white lettering that reads "WE." One woman has long braids, another is wearing a hat, and another has a backpack. The background shows trees and a cloudy sky.</t>
  </si>
  <si>
    <t>A close-up shot of a man’s face partially submerged in dark water. He is wearing goggles and a white swim cap. His eyes are open and looking directly at the camera. Reflections of light and the surrounding environment are visible on the surface of the water, creating a blurred background. The overall tone is dark and slightly moody.</t>
  </si>
  <si>
    <t>A swimmer is shown underwater in a blue swimming pool. The swimmer is facing downwards and appears to be mid-stroke, with one arm extended forward and the other partially submerged. They are wearing a black swim cap and goggles. A lane line is visible on the right side of the frame, and the water has a slight greenish tint. The background is dark, suggesting the lighting is focused on the swimmer.</t>
  </si>
  <si>
    <t>Three young adults are walking towards the camera in front of a building entrance. The background is dark and out of focus, showing a portion of a white-colored building with a red light above the door. A sign on the door reads “45586”. Two of the individuals are wearing black jackets with blue accents and orange vests. One woman is speaking into a phone while looking towards the camera. The man to her right is smiling slightly, and the third person is looking forward.</t>
  </si>
  <si>
    <t>Three people are walking away from the camera in an orange vest with white text that reads “STREET MEDICINE TEAM”. The vests have a black border and the words "STREET MEDICINE TEAM" are printed on the front. They are all facing away from the viewer, and appear to be walking down a city street. Behind them is a brick building, a gray sedan, and a taller building in the background. The sky is dark and overcast.</t>
  </si>
  <si>
    <t>A man wearing blue gloves and glasses is working at a lab bench. He’s dressed in a white lab coat with a pink cross on it. He holds a pipette and appears to be transferring liquid from one container to another, which contains a pinkish substance. The background is dark, showing parts of lab equipment and walls. A watch is visible on his left wrist.</t>
  </si>
  <si>
    <t>A clear plastic multi-well plate sits on a dark surface with several small wells containing reddish-brown liquid. A pipette is positioned over one of the wells, poised to dispense fluid into it. Part of a blue lab coat and other equipment are visible in the background, blurred out against the darker backdrop.</t>
  </si>
  <si>
    <t>A young Black woman wearing a black baseball cap and a black t-shirt is standing in front of a white board. She is holding a clipboard with writing on it and appears to be speaking or presenting. To her left, partially visible, is a banner displaying “BAKLAR UNIVERSITY” and trophies. On the right side of the frame, there’s a yellow poster featuring a bear mascot labeled "GRIZZ" and “LEARN”. A black desk is positioned in front of the board. The background is mostly dark.</t>
  </si>
  <si>
    <t>The image depicts three silhouetted figures inside a vehicle, likely a van or trailer. A bright light source is visible through the windshield, illuminating the faces and upper bodies of two of the individuals. The third figure is partially obscured by the other two. The interior of the vehicle appears dark and somewhat cluttered with what looks like equipment or supplies.</t>
  </si>
  <si>
    <t>A group of young adults are sitting outdoors on a grassy lawn. One woman is holding an apple and smiling at the camera. Another woman in the center is looking upwards with a joyful expression. A man wearing a t-shirt featuring a bear logo is partially visible to the right, and another person is blurred out in the foreground. The background shows a glimpse of buildings and trees under a cloudy sky.</t>
  </si>
  <si>
    <t>The image depicts a modern building with large glass windows set against a backdrop of trees in autumn colors – primarily yellow and orange. Several people are visible walking near the entrance of the building. A sign that reads "WELCOME" is attached to a brick structure adjacent to the main building. The ground is covered in grass, and there's a low hedge lining the area between the buildings and the walkway.</t>
  </si>
  <si>
    <t>www.oakton.edu</t>
  </si>
  <si>
    <t>An aerial shot of a modern building complex at sunset. The foreground features a grassy area with dense vegetation and a large, dark metal sculpture in the center. A pathway leads through the greenery towards a glass-walled building with multiple levels. The building has a curved design and is illuminated by the setting sun, creating a bright streak of light across its facade. To the left, another building is visible, partially obscured by trees and a low wall. In the background, there are additional buildings and what appears to be a parking lot under a hazy sky.</t>
  </si>
  <si>
    <t>Three men are standing in front of a complex machine with multiple robotic arms and conveyor belts. One man wears a green shirt with “Oakton Alumni” printed on it and has dark hair pulled back. Another is wearing a gray hoodie, and the third is wearing a light blue polo shirt. They appear to be observing or working on the machine, which is labeled "AMAT." The background shows a classroom setting with desks, whiteboards, and other equipment. A window can be seen in the distance showing trees and foliage.</t>
  </si>
  <si>
    <t>A white semi-truck with a trailer is parked in a gray asphalt area. The truck’s trailer has large images on both sides depicting two people – one man and one woman – smiling at the camera. Above the trailer, it reads “Student Driver” in blue lettering. Oakton College’s logo (a stylized oak tree) is prominently displayed on the side of the trailer along with the website address oakton.edu. The truck has a number "160" on its side. There are orange traffic cones placed around the truck, and trees and a cloudy sky are visible in the background.</t>
  </si>
  <si>
    <t>A group of young men in dark green soccer uniforms are celebrating on a grassy field. They are jumping and raising their arms in excitement. A soccer goal is visible behind them with a goalkeeper in a light green uniform standing near it. Trees and a few parked cars are seen in the background, suggesting an outdoor setting during autumn, as some leaves are changing color.</t>
  </si>
  <si>
    <t>A darkened stage with a rectangular screen behind four panelists seated at a table. The screen displays a grid pattern in white on a dark background. To the left and right of the screen are large, light-colored panels resembling illuminated backdrops. A crowd of people is seated in rows in the foreground, facing the stage. Stage lighting appears to be focused on the panelists and the screen.</t>
  </si>
  <si>
    <t>A young man wearing a green scrub top and dark backpack stands in an open doorway. He is looking towards the right side of the frame. A sign above the door reads “2nd Nursing Practice Lab.” Inside the lab, there are several hospital beds with white linens, medical equipment, and a small table. The room appears to be brightly lit with fluorescent lighting. The background is slightly blurred, suggesting depth of field.</t>
  </si>
  <si>
    <t>A woman with short brown hair and wearing a dark blazer and watch is leaning over a student who has dark braids pulled back from her face. She’s pointing at a computer screen displaying lines of code, likely in Python or a similar programming language. The student is sitting at a desk with a black keyboard and mouse, and a small smartphone rests on the surface next to the monitor. Behind them are large windows offering a view of trees and a cloudy sky. A smaller computer is visible in the background to the right.</t>
  </si>
  <si>
    <t>00:00:03.29</t>
  </si>
  <si>
    <t>An aerial shot of a large brick building surrounded by dense trees in autumn colors. The buildings are multi-story and appear to be connected. A road runs through the trees leading towards the building. Beyond the trees, there is a flat expanse of land with what appears to be a parking lot and more distant buildings. The sky is overcast and gray.</t>
  </si>
  <si>
    <t>www.oakwood.edu</t>
  </si>
  <si>
    <t>An aerial shot shows a campus with several buildings and extensive parking lots. A large circular track surrounds a grassy field. To the left is a multi-story brick building with what appears to be dormitories, surrounded by a full parking lot. Across the central area are more buildings, including a smaller red brick structure on the right side of the frame. Trees line the edges of the campus and surrounding areas. The sky is overcast.</t>
  </si>
  <si>
    <t>A wide-angle aerial shot depicts a grassy field with two large, white cylindrical structures resembling oversized balloons on a square concrete pad. The word "Oakland" is visible on the side of one of the cylinders. In the background, there are several brick buildings representing a college campus, including dormitories and administrative buildings. A parking lot filled with cars extends along the bottom edge of the frame. Trees line the perimeter of the field and buildings, and the sky is overcast.</t>
  </si>
  <si>
    <t>A wide-angle aerial shot depicts a large grassy field with several people playing soccer and other sports. Two tall, cylindrical silos with orange tops are visible in the background. A paved path winds through the grass towards a building complex featuring multiple structures, including what appears to be an administration building. Several cars are parked along the road leading up to the buildings. Trees line the perimeter of the field and surrounding area, creating a green backdrop. The sky is overcast with some hints of blue peeking through.</t>
  </si>
  <si>
    <t>A wide-angle aerial shot depicts a grassy lawn with a circular stone monument at its center. Four paved paths intersect at the monument, creating an X pattern across the grass. Several people are walking along the paths and around the monument. Trees of varying sizes are scattered throughout the lawn, and a blue object (likely a bicycle) is visible near one of the paths. The sky is dark and out of focus in the background.</t>
  </si>
  <si>
    <t>A wide-angle aerial shot depicts a grassy field with a long line of people walking along a marked path. The path runs diagonally across the field from the bottom left to the top right. A black asphalt road is visible on the left side of the frame, and several trees are scattered throughout the landscape, casting shadows onto the grass. Many individuals are wearing dark clothing and appear to be in a single file line.</t>
  </si>
  <si>
    <t>An aerial shot shows a campus with a large parking lot filled with cars extending along a road. A brick building with a green roof is centrally located, surrounded by athletic fields including a baseball diamond and tennis courts. Beyond the buildings are rolling hills under a cloudy sky. Trees line the roads and surrounding areas of the campus.</t>
  </si>
  <si>
    <t>An aerial shot reveals a sprawling campus with several buildings clustered together, primarily consisting of brick structures. A large parking lot is centrally located and filled with cars. Green lawns extend around the buildings, leading towards a winding road that curves through trees. In the distance, rolling hills and mountains are visible under a cloudy sky. Trees are abundant throughout the landscape, suggesting springtime due to their lush green foliage. A small building with a pool area is situated on the lower right side of the frame.</t>
  </si>
  <si>
    <t>A young Black woman wearing a white lab coat and blue gloves sits at a wooden laboratory table. She is looking through a microscope. Behind her are gray cabinets filled with glassware and equipment, along with a stainless steel fume hood. The background includes more lab tables, additional cabinets, and a fluorescent light fixture.</t>
  </si>
  <si>
    <t>A young Black woman with curly hair and glasses is intently focused on a white laboratory microscope. She wears a white lab coat over a black t-shirt and blue gloves. The microscope is positioned in front of her, and she’s peering through the eyepiece. Behind her, blurred in the background, are other lab equipment and surfaces, suggesting a research or science laboratory setting.</t>
  </si>
  <si>
    <t>A young Black man wearing a white lab coat and gloves is carefully pouring liquid from a clear bottle into a test tube rack filled with various colored liquids in glass vials. Above him are several metal cabinets with glass doors, labeled "EMERGENCY SHOWER." A large plastic container of what appears to be cleaning solution sits on the counter beside the rack. The background is dark and out of focus.</t>
  </si>
  <si>
    <t>A young Black man wearing a white lab coat and blue gloves is holding a conical flask filled with a dark red liquid. He’s looking down at the flask intently. Behind him are glass-fronted cabinets containing various laboratory equipment, including beakers and test tubes. A fluorescent light fixture illuminates the scene, casting a cool glow on the background. Below the cabinet is a sink and what appears to be a lab bench with some small containers on it.</t>
  </si>
  <si>
    <t>A close-up shot focuses on an open book illuminated by a purple light. The pages are slightly blurred, revealing text and illustrations. Hands, dark in color, are holding the book open, with fingers gently resting on the pages. A small, dark object—possibly a pen or marker—is visible near the bottom of the frame. The background is predominantly black, creating a dramatic contrast with the illuminated book.</t>
  </si>
  <si>
    <t>A young woman with blonde hair and fair skin is looking slightly downward, her eyes closed in a relaxed expression. She’s wearing a plaid shirt and appears to be sitting at a desk or table. The lighting is dim and pinkish-purple, highlighting her face and hair. A dark screen is visible behind her, partially obscured by the edge of the desk.</t>
  </si>
  <si>
    <t>Two young men are sitting outdoors in a grassy area. One man is standing and holding a skateboard, while the other is seated on a stone bench. Behind them is a brick building with windows, trees, and a flagpole. A stone fountain structure is visible to the right of the bench. The image has a slightly muted color palette and appears to be shot in natural light.</t>
  </si>
  <si>
    <t>Two young men are sitting side-by-side on a stone ledge outdoors. One is leaning against a skateboard with a dragon design painted on it and wearing sneakers and shorts. The other man is holding a phone in his hands, wearing sandals and dark pants. Behind them is a rough stone wall and a metal pole. The ground is covered in dirt and small leaves.</t>
  </si>
  <si>
    <t>A brightly lit hospital room with two patient beds. A young man is lying face up in one bed, covered with a white sheet and wearing a patterned blue and white pajama set. A nurse, wearing scrubs, is kneeling beside his bed, adjusting equipment on a bedside table. Another person, also in scrubs, stands near the other bed, looking towards the first patient. The walls are painted a pale green or gray. Medical equipment, including monitors and IV drips, is visible along the wall. There’s a small storage cart to the left of the first bed.</t>
  </si>
  <si>
    <t>A young Black woman with long braided hair sits at a round table in a library setting. She is wearing a white t-shirt and appears to be focused on her laptop screen. Several books are stacked beside the laptop, including one titled “Physics.” Behind her, there’s a bookshelf filled with numerous books, and a yellow sign partially visible. The lighting is dim, creating a dark background with highlights around the woman and the table. A blue wall is seen in the foreground on the left side of the image.</t>
  </si>
  <si>
    <t>A young Black man sits in a dark brown leather armchair, wearing a blue shirt and pants. He is smiling slightly and reading a magazine titled “Thurgood Law” with “preLaw” and “MOST DIVERSE LAW SCHOOLS” printed on its cover. The magazine’s front page features an image of a diverse group of people. Behind him is a dark purple wall with a framed portrait of a Black woman hanging on it. A window with white blinds is visible in the background, casting light across the room.</t>
  </si>
  <si>
    <t>The image depicts an open, modern study area within a university building. A large glass wall with multiple black framed doors separates the foreground from the background. In the foreground, there’s a light green sofa and a small table with chairs. A person is standing near the sofa, carrying a backpack. Beyond the glass wall, several tables are arranged in a group setting, with students seated around them. The floor is covered in a gray and white patterned carpet. A blue line runs along the bottom of the glass wall.</t>
  </si>
  <si>
    <t>A young Black man wearing a blue baseball cap and a gray hoodie is standing in front of a white wall covered with handwritten equations. He’s looking down at his hand as he writes on the wall with a black marker. The equations involve calculations related to heat, specifically calculating the total molar energy. Below the main equation, there's a smaller calculation showing the values for CF3Cl2 and its mass. A dark gray background is visible behind him.</t>
  </si>
  <si>
    <t>A man wearing a black jacket and headphones stands in front of a large screen displaying a collage of images related to Oakwood University. The main image on the screen is a portrait of a young Black graduate in a cap and gown, with text reading "we remain whatever we become, the dream." Behind the graduate image are several other photos showing groups of graduates receiving diplomas, wearing caps and gowns, and celebrating. To the left of the screen is a banner that reads “Oakwood” in large letters. The background is dark, suggesting a dimly lit indoor setting.</t>
  </si>
  <si>
    <t>A young man with dark hair and wearing a black t-shirt is operating a professional cinema camera. The camera has various attachments including a monitor, microphone, and a large lens. His hand is on the side of the camera adjusting settings. A soft orange glow illuminates his face and part of the equipment, while the background is mostly dark.</t>
  </si>
  <si>
    <t>A young Black man sits on a metal bleacher seat in an indoor basketball court. He is wearing a dark hoodie and sneakers. He’s holding what appears to be a camera or video recorder, looking down at it. Behind him are framed photographs of a basketball team, mounted on the wall. The floor is a blue-gray painted hardwood surface with reflections. A window is visible in the background, partially obscured by a curtain. Yellow and gray stripes run along the walls.</t>
  </si>
  <si>
    <t>A rectangular sign with the words "ON AIR" in large, red capital letters is prominently displayed against a dark background. The letters are illuminated with a warm, reddish glow. Below the main text, there's a row of smaller, white lights arranged horizontally. The overall image has a slightly blurred effect, and the lighting creates a sense of depth and highlights the sign itself.</t>
  </si>
  <si>
    <t>A young Black man with a shaved head and glasses is positioned in front of a mixing console. He’s wearing a white t-shirt under a brown jacket and has his hands raised towards a microphone, appearing to be speaking or gesturing emphatically. His face is illuminated by the red glow of the console lights, while the background is dark. A small, circular pendant hangs around his neck. The image has a warm, slightly dramatic lighting effect.</t>
  </si>
  <si>
    <t>A young Black woman with dark hair is looking down at a tablet computer screen. She’s holding a green pen and using it to trace along the edge of the screen. Her face is partially illuminated by the light from the tablet, casting shadows on her cheek and neck. The background is dark and indistinct, suggesting an indoor setting.</t>
  </si>
  <si>
    <t>A young Black woman sits on a blue park bench in front of a large building. She is wearing jeans and a light-colored top with a patterned backpack. She has her arm raised and appears to be reading a book or paper. Behind her, there’s a grassy lawn, several trees, and a multi-story brick building with windows. The sky is overcast and gray.</t>
  </si>
  <si>
    <t>A close-up shot focuses on a person’s hands typing on a laptop keyboard. The hands are dark in color and wearing a watch. A patterned shirt is visible at the top of the frame, with a white background. The laptop screen is partially obscured by the hand, but a blue glow emanates from it. The overall lighting is dim, creating a slightly blurred effect and emphasizing the focus on the hands and keyboard.</t>
  </si>
  <si>
    <t>A young Black woman with long braids is smiling and playing a violin outdoors. She’s wearing a black top and a white cardigan. The background features a body of water, trees, and a hazy sky.</t>
  </si>
  <si>
    <t>A young person with dark braids and glasses is playing a violin outdoors. They are wearing a black shirt and appear focused on their music. The background features a grassy field, a tree trunk, and a large building in the distance under an overcast sky. A portion of another person’s shoulder and part of a knitted sweater are visible in the lower left corner of the frame.</t>
  </si>
  <si>
    <t>A young woman lies in a hospital bed, her eyes closed and face turned slightly downward. A Black nurse wearing a blue scrub top and a white mask is leaning over her, holding a stethoscope to her chest. Behind them is a beige wall with a door and electrical outlets. To the right of the nurse is a computer monitor on a dark wooden desk.</t>
  </si>
  <si>
    <t>A dimly lit hallway with rows of orange plastic chairs and metal folding tables lining the walls. A person is walking towards the camera wearing white socks and black and white Nike sneakers. The floor appears to be a light beige or tan color, reflecting some light. There's a slight shadow cast on the right side of the frame, suggesting a light source from the left.</t>
  </si>
  <si>
    <t>00:00:03.65</t>
  </si>
  <si>
    <t>Two hands are shown holding open a thick textbook. The pages are filled with dense text and diagrams, including a geometric symbol resembling an inverted triangle with lines extending from its points. A wooden table is visible beneath the book, and part of a blue shirt sleeve is seen on the left side of the frame. The lighting appears to be dim and focused on the hands and book.</t>
  </si>
  <si>
    <t>The image features a white gradient background with a blurred cityscape in the foreground. Overlaying this is text that reads "SUCCESS HAS AN ADDRESS" in blue lettering. To the right of the text is an illustration of a graduation cap with a small, stylized coffee cup sitting on top. Below the text and to the left is the Oakwood University logo, consisting of the words “Oakwood” in blue and “UNIVERSITY” in white.</t>
  </si>
  <si>
    <t>www.oberlin.edu</t>
  </si>
  <si>
    <t>An aerial shot of a university campus at sunrise. The buildings are primarily constructed of stone and brick in shades of red, brown, and gray. A tall bell tower dominates the center of the image. Trees surrounding the buildings are ablaze with autumn colors – oranges, yellows, and reds. The sky is a gradient of orange and gold near the horizon, fading to dark blue above. A small blue blimp or airship is visible in the distance. Below the buildings, there’s a grassy area and some walkways.</t>
  </si>
  <si>
    <t>A person with dark brown dreadlocks is kneeling in front of a patch of dark soil. Their hand is gently placing a small, young plant into the ground. The plant has three bright green leaves and appears to be a seedling. The surrounding soil is rich brown and contains some dried stalks or straw. The background is mostly black, suggesting low lighting.</t>
  </si>
  <si>
    <t>A man with light brown hair and glasses is playing a golden trumpet. He’s looking slightly downward, his mouth open as if blowing into the instrument. Red light streaks across his face. Behind him, blurred red curtains are visible, and part of a wooden chair or stool is in focus on the right side of the image. The background is dark.</t>
  </si>
  <si>
    <t>A bright yellow Converse sneaker is positioned partially obscured by flowing white fabric. The fabric drapes down from above and around the shoe, creating a soft, blurred background. The sneaker has white laces and a black rubber sole. A small portion of a leg, also in white fabric, is visible beneath the shoe. The overall lighting appears to be warm and diffused.</t>
  </si>
  <si>
    <t>A wide shot captures a serene pond surrounded by lush greenery and mature trees. The water reflects the sky and surrounding foliage. Several Japanese maple trees with vibrant green leaves dominate the foreground, interspersed with smaller shrubs and flowering plants. A stone pathway leads towards a building in the background, which appears to be a modern academic structure with a white facade and multiple levels. Tall evergreen bushes flank the building’s exterior. The overall scene is bathed in soft daylight, suggesting an early morning or late afternoon setting.</t>
  </si>
  <si>
    <t>A wide shot of a college campus green space with two buildings in the background. The foreground is covered in grass and fallen leaves. A paved walkway curves through the grass leading towards the buildings. To the left, there’s a large, modern building with a gray facade and multiple windows. To the right, a brick building with red roof tiles stands taller and has an ornate entrance. Several people are walking along the path. Trees with autumn colored leaves frame the top of the image. The sky is blue with some clouds.</t>
  </si>
  <si>
    <t>A large array of blue solar panels stretches across a grassy field. The panels are arranged in neat rows and columns, angled slightly towards the sun. Some panels have slight reflections visible on their surfaces. The sky is dark, suggesting it may be dusk or dawn. There’s a subtle gradient of light across the field, with brighter areas reflecting off the solar panels.</t>
  </si>
  <si>
    <t>The image depicts an interior gallery space within a museum. The walls are painted a muted blue-gray color. Numerous framed paintings hang on the walls at varying heights and distances from the viewer. Several large, ornate paintings dominate the left side of the frame, while smaller portraits and landscapes are interspersed throughout. A dark wooden cabinet with multiple drawers is positioned near the bottom left corner. 
 A young woman sits at a small table in the center foreground, appearing to be studying or sketching. To her right stands a bronze statue of a male figure in dynamic pose. On the right side of the frame, there’s a red wall and additional artwork including another large painting depicting a mythological scene with figures in flowing robes. A pedestal holds a small sculpture on the far right. The floor is covered in dark wood flooring.</t>
  </si>
  <si>
    <t>Two people are shown in profile, facing towards a screen. The person on the left is an Asian woman with dark hair and bangs, looking slightly downward with a neutral expression. The person on the right is a man wearing glasses and has his mouth open as if speaking or laughing. He is wearing a light pink shirt. Behind them is a white wall with what appears to be a small rainbow flag sticker and some other markings. A bright light source is visible in the upper left corner of the image, illuminating the scene.</t>
  </si>
  <si>
    <t>Two young women are seated at a desk illuminated by a desk lamp. One woman is looking over the shoulder of another who is typing on a laptop. A tablet and phone are also visible on the desk, along with pens, pencils, and other stationery items. Behind them is a wall with a doorway and some light coming from within. The overall scene appears to be in a study or workspace.</t>
  </si>
  <si>
    <t>A Black man with dreadlocks and glasses is seated at a table, gesturing emphatically towards a laptop screen. He wears a light blue and white checkered shirt. A young Black woman wearing glasses and a gray sweater is looking down at her notebook and pen, partially obscured by the edge of the table. Another student in a red shirt is looking at a phone to the right of the man. The background is dark, with hints of wood paneling and what appears to be a bookshelf. A coffee cup sits on the table near the laptop.</t>
  </si>
  <si>
    <t>Two young Black women are seated at a table with a laptop in front of them. One woman is wearing glasses and a cream-colored sweater, looking slightly down and to the side. She has her hand holding a pen on a notebook. The other woman is wearing a plaid shirt and appears to be gesturing with her right hand, possibly explaining something or making a point. A dark background fills most of the frame, and there's a wooden table separating them.</t>
  </si>
  <si>
    <t>Two people are in a laboratory setting. A woman with red hair wearing glasses and a white lab coat is looking down at something on a table. A man wearing blue goggles and a white lab coat is smiling and looking at her, gesturing towards the object she’s examining. Behind them is a shelf filled with various containers and equipment, including beakers and boxes. Through a large window in the background, there are trees and foliage.</t>
  </si>
  <si>
    <t>A computer monitor displays a graph with multiple lines plotted against an x-axis. The background is dark and slightly blurred, showing parts of a desk, a keyboard, and some colorful objects in the distance. Two people are visible: one facing away from the camera with their back to the screen, and another partially turned towards the camera, looking at the graph.</t>
  </si>
  <si>
    <t>A woman with dark hair and glasses wearing a red and brown floral shirt is pointing at a computer screen. She’s looking towards two students: one boy with light-colored hair and a black jacket, and another girl with blonde hair wearing glasses. The computer screen displays an image of what appears to be a 3D model or architectural rendering. Behind the group are various pieces of equipment including a microwave oven, metal rods, and colorful origami paper scattered on a table. A window is visible in the background.</t>
  </si>
  <si>
    <t>Three young men are gathered around a small, dark-colored device that appears to be some kind of sensor or instrument. They are wearing casual clothing: one in a maroon shirt and light blue shorts, another in a gray shirt and khaki shorts, and the third in a plaid shirt. The background is a dense forest with tall trees and dappled sunlight filtering through the leaves. There’s foliage on the ground around them, and a white object (possibly equipment) is partially visible to the left of the frame.</t>
  </si>
  <si>
    <t>A close-up shot focuses on a drum set in a dimly lit room. A person’s hands are visible striking a cymbal with a drumstick. The cymbal is gold colored and positioned above a snare drum, which is brown. To the right of the drums is an open music stand displaying sheet music. The background is dark, suggesting a performance setting.</t>
  </si>
  <si>
    <t>A young man with light brown hair and glasses is playing a saxophone in a dimly lit room. He’s wearing a dark blue shirt and has a black strap around his neck that appears to be attached to the instrument. His head is tilted downward, focused on the music. In the background, blurred figures of other musicians are visible, along with wooden paneling and what looks like a stage or performance area. A woman in the foreground is partially obscured by the saxophone player's body.</t>
  </si>
  <si>
    <t>A dimly lit room with a window in the background showing an exterior view. A person is seated at a table with sheet music in front of them, wearing glasses and a dark shirt. They are facing away from the camera. To their left is a bassist playing a double bass, partially obscured by a black stand. To the right is a drummer playing on a drum set, also partially obscured. The lighting appears to be coming primarily from the window, casting shadows across the scene.</t>
  </si>
  <si>
    <t>A woman with dark hair and wearing a black top stands in front of a black music stand, gesturing with her right hand. She is speaking and appears to be looking directly at the camera. To her right, partially visible, is another person’s face, wearing glasses and a teal jacket, turned slightly away from the viewer. A microphone is positioned on a stand to her left. Behind them are dark gray vertical panels that resemble curtains or wall coverings.</t>
  </si>
  <si>
    <t>A man wearing glasses and a patterned shirt is speaking with another person whose face is mostly obscured by shadow. The speaker has his hands raised in a gesturing motion. Behind them is a dark wooden panel, and a bright white wall extends into the background. A light fixture is visible on the right side of the frame.</t>
  </si>
  <si>
    <t>A man in a dark suit stands with his back to the camera, conducting an orchestra seated on tiered rows. The musicians are wearing black and red uniforms, holding instruments including violins, cellos, and double basses. Behind them is a large, ornate pipe organ with visible pipes, and a balcony area with a railing. The background is mostly dark, illuminated by warm reddish-brown lighting focused on the orchestra and stage.</t>
  </si>
  <si>
    <t>A man in a gray t-shirt is standing at a whiteboard, pointing with his right hand towards mathematical equations written on it. The equations include symbols and numbers like “√”, “3+6=9”, “1/2”, and “π”. A second man wearing a green shirt is partially visible behind him, leaning against the wall. Light streams in from a window to the right of the whiteboard, illuminating the scene. The background appears to be a classroom with a dark gray wall and a portion of a doorframe.</t>
  </si>
  <si>
    <t>A man in a dark suit and tie stands at a podium, holding a microphone and gesturing slightly with his right hand. Behind him is a large projection screen displaying a green world map. Small blue markers are scattered across the continents, indicating various locations. In the lower left corner of the image, blurred figures of an audience can be seen seated in chairs. A portion of a curtain or drape is visible on the right side of the frame.</t>
  </si>
  <si>
    <t>A young woman with short brown hair and wearing a light blue shirt is sitting inside a large, orange egg-shaped pod chair. She’s using a silver laptop and has stickers on it. A dark backpack rests on the floor beside her. The pod chair is upholstered in blue fabric. Behind her is a green carpeted area of a library with bookshelves visible along a wall. There are potted plants to the left, and a window can be seen on the right side of the frame. A small white box sits on the floor near her feet.</t>
  </si>
  <si>
    <t>A man with dark skin and wearing sunglasses and a plaid shirt is playing an acoustic violin. He’s positioned in front of large windows featuring arched stained glass panels. The background is predominantly white with hints of wood trim. A portion of a piano is visible at the bottom of the frame.</t>
  </si>
  <si>
    <t>A young woman with light skin and dark hair is standing in a greenhouse. She’s wearing a blue t-shirt and holding a pair of red pruning shears above her head. She's looking upwards at a hanging orchid plant, its roots visible and tangled around a metal bar. The greenhouse has a glass roof with bright sunlight streaming through. Other plants, including large leafy green plants in pots, are visible in the background.</t>
  </si>
  <si>
    <t>A man in a gray sweater stands at a podium addressing a group of students seated on a green mat. The students are wearing various colored sweatshirts and jackets. Behind them is a large glass wall showing an indoor track and tennis courts. Above, there are numerous fluorescent lights illuminating the scene. Some students have their hands raised or are looking towards the speaker.</t>
  </si>
  <si>
    <t>A young man in a bright yellow shirt and dark pants is leaping upwards with his arm extended towards a white sheet or curtain that appears to be hanging vertically behind him. His body is angled slightly forward, and he’s reaching for something just above his head. Below him, on a dark wooden surface, is the logo of an institution featuring stylized letters “P” and “R”. The background is mostly black, with some subtle color variations in the curtain material.</t>
  </si>
  <si>
    <t>A woman in a light blue shirt is climbing a rock wall. The wall is textured and covered with brightly colored plastic holds. She’s reaching upwards with one hand, her arm extended. A rope runs vertically down the wall, and another rope hangs from above. Outside the window behind her, there's a blurred view of brick buildings and bare tree branches against a gray sky.</t>
  </si>
  <si>
    <t>A close-up shot of a person’s hand gripping a blue and yellow climbing hold on a textured wall. The hand is positioned mid-climb with fingers spread wide. A red rope runs vertically along the wall, partially obscured by white fabric in the background. The wall itself appears to be made of wood or a similar material with various colored holds attached. The overall image has a shallow depth of field, blurring the background and focusing attention on the climber’s hand and hold.</t>
  </si>
  <si>
    <t>Several young women are in a starting position on a track, poised to begin a race. They are wearing athletic clothing – shorts, leggings, and tops – in various colors including purple, gray, and black. Each woman has their head down, leaning forward with arms extended and legs bent at the knees. Red shoes are visible under each foot. The track is dark gray, and there’s a yellow starting block in front of them. A blurred background suggests an indoor athletic facility with overhead lighting.</t>
  </si>
  <si>
    <t>Two young men are playing musical instruments in low lighting. One man is holding a guitar with a yellow body and appears to be facing slightly away from the camera. The other man is holding a bass, his face partially obscured by shadow. Both men wear dark long-sleeved shirts. A red light source illuminates them from behind, creating strong shadows and highlighting their figures against a dark background.</t>
  </si>
  <si>
    <t>A drum set is prominently featured in the dark foreground. The drums are brown with chrome accents and a cymbal is visible on the left side. A hand is positioned over the snare drum, likely playing or adjusting it. In the background, there's a blurred view of what appears to be a stage curtain or backdrop, colored red and gold. A small orange light source illuminates parts of the drums and the hand.</t>
  </si>
  <si>
    <t>An aerial shot of a college campus at sunset. The sky is dark and golden light streams through trees, creating sunbeams across the landscape. Several buildings are visible: a modern, rectangular building with glass windows, a large stone building with gables, and another smaller, white building. Trees in full autumn foliage – yellow, orange, and green – fill much of the frame. A small red object is visible on the ground near the trees. The ground appears to be covered in grass and some low shrubs.</t>
  </si>
  <si>
    <t>www.obu.edu</t>
  </si>
  <si>
    <t>A wide aerial shot of a college campus at dusk or dawn. The sky is a muted orange and gray gradient. Several buildings are clustered together in the center of the frame, with red roofs and brick facades. Dense trees surround the buildings, casting long shadows across the landscape. A road winds through the campus, and there appear to be cars on it. Light beams streak diagonally across the image from the right side, suggesting a sun breaking through clouds or foliage. The overall tone is warm and slightly hazy.</t>
  </si>
  <si>
    <t>An aerial shot depicts a wide river winding through a forested landscape. A large bridge spans the river in the center of the frame, with another smaller bridge visible further upstream. The sky is overcast and slightly hazy, with streaks of light suggesting sunrise or sunset. Trees line both banks of the river, creating a dense green border. In the distance, a parking lot and buildings are partially obscured by trees.</t>
  </si>
  <si>
    <t>A high-angle aerial shot shows a circular arrangement of several brick apartment buildings. The buildings are multi-story with windows and have dark gray roofs. A grassy lawn surrounds them, and a paved path curves around the exterior of the buildings. In the background, there is another building and some trees, all under a cloudy sky.</t>
  </si>
  <si>
    <t>An aerial shot shows a campus at dusk or dawn with a warm golden light illuminating the buildings. A large brick church building with a prominent steeple is centrally located and surrounded by trees. To the right, there’s a multi-story building with a parking lot in front of it. The sky is dark, with a bright sunbeam shining through from the left side of the frame. Trees fill much of the background, creating a forested landscape.</t>
  </si>
  <si>
    <t>The image depicts a close-up shot of hands gently holding a small, white flower against a dark background. The flower appears delicate and soft, with blurred petals. The hands are lightly colored, possibly tan or beige, and have subtle details like veins visible on the palms. There's a slight glow around the flower, creating a warm, ethereal effect.</t>
  </si>
  <si>
    <t>A silhouetted person is lying in a hammock, facing away from the camera. The person has long hair and is wearing a dark jacket. A wooden post is visible behind them, and a blue hammock strap hangs down to the right side of the frame. Sunlight streams through trees in the background, creating a warm glow across the scene.</t>
  </si>
  <si>
    <t>A person is relaxing in a hammock between two tall trees. The hammock is positioned within a wooded area with fallen leaves on the ground. Sunlight streams through the trees, creating a warm glow and casting shadows. The image has a slightly blurred effect, suggesting movement or depth of field. There are branches and foliage visible around the edges of the frame.</t>
  </si>
  <si>
    <t>A small, red rowboat with two people inside is moving across a dark brown body of water. The boat is angled slightly towards the viewer. Trees line the shore in the background, partially obscured by dappled sunlight filtering through the leaves. Ripples are visible on the surface of the water.</t>
  </si>
  <si>
    <t>A young woman with blonde hair pulled back in a ponytail is shown from behind, holding a yellow paddle and looking off to the side. She wears a purple t-shirt and a bright orange vest with what appears to be a logo on it. Behind her is blurred foliage and trees bathed in sunlight.</t>
  </si>
  <si>
    <t>Three people are walking away from the viewer down a dirt path in a wooded area. A man with red hair and wearing a plaid shirt is in the center. To his left is a woman with red hair, and to his right is another woman wearing a dark colored coat. The trees are tall and dense, with leaves of various shades of green and brown overhead. Sunlight filters through the branches creating a hazy glow on the path ahead.</t>
  </si>
  <si>
    <t>A man with dark hair and wearing a white baseball cap and a light gray shirt is in focus, smiling broadly at the camera. He’s positioned slightly to the right of the frame. Behind him are several other people, partially obscured by shadows, also smiling or laughing. A red curtain or fabric is visible in the foreground on the left side of the image. The lighting appears dim and warm, with a light source coming from above and to the left, creating highlights on the faces of those in focus.</t>
  </si>
  <si>
    <t>A man with dark skin and wearing a white baseball cap is prominently featured in the foreground, mouth open in an expression of excitement or surprise. He’s looking towards something off-screen. Behind him are three other people: a woman with long black hair partially visible, another person with a light blue shirt, and a third person with a gray sweater. The lighting is dim, casting shadows and making the background indistinct, but there appears to be some warm light sources in the distance. A portion of what looks like a book or paper is visible in the man’s hands.</t>
  </si>
  <si>
    <t>Four young adults are gathered around a table in a brightly lit space with exposed brick walls. A man wearing a black baseball cap and long sleeves is leaning over a laptop, gesturing towards it. Three other students – one looking at the screen, another smiling slightly, and a third with her back to the camera – are seated around the table. There’s a blue water bottle, a red insulated tumbler, and a magazine on the table. A smartphone rests on the surface near the laptop. The lighting suggests natural light coming from a window in the background.</t>
  </si>
  <si>
    <t>A large group of young adults are gathered outdoors under a cloudy sky. Many people have their arms raised upwards, some with hands open and palms facing up. Several individuals are wearing sunglasses and athletic clothing. The focus is on the upper portion of the crowd, with faces partially obscured by others or shadowed. A few people in the foreground are more clearly visible, including one individual wearing a red shirt and sunglasses.</t>
  </si>
  <si>
    <t>A young woman with dark hair and sunglasses stands outdoors under a cloudy sky. She is wearing a black apron-style shirt with a yellow graphic on it, layered over a grey t-shirt. Her arms are raised above her head, palms facing upwards. Behind her is a dense forest of green trees, and to the right, a light pole is visible. The overall scene has a bright, sunny feel despite the clouds in the sky.</t>
  </si>
  <si>
    <t>A young man with long blonde hair and sunglasses is playing a brassy trumpet while looking directly at the camera. He wears a gray t-shirt with a large graphic featuring a stylized tiger head and the word "MICH" on it, along with overalls. Behind him are several other musicians wearing white hats and playing similar trumpets, all positioned against a backdrop of blue sky and fluffy white clouds.</t>
  </si>
  <si>
    <t>A large group of young people, likely students, are tightly packed together in a celebratory embrace. They are wearing school uniforms – white shirts and dark trousers or skirts. Many are smiling and cheering with open mouths. A black draped cloth is being held aloft by several individuals, partially obscuring the faces of those behind it. The lighting is predominantly pinkish-red, casting dramatic shadows and highlighting the figures in the foreground. The background is mostly dark, suggesting a stage or performance area.</t>
  </si>
  <si>
    <t>A group of approximately eight men are performing a choreographed dance routine. They are dressed in dark blue vests over white shirts and black pants with boots. Several wear pirate-themed accessories including eye patches and tricorn hats. The background is a dark, geometric structure illuminated by blue lighting and spotlights. The dancers are positioned on a slightly elevated platform and appear to be moving dynamically, some bending at the waist and others gesturing with their arms.</t>
  </si>
  <si>
    <t>A large brick building dominates the frame, bathed in warm, golden light from a setting sun. The building has multiple stories and several rectangular windows. A small tower rises from the top of the structure. Below the building is a well-maintained grassy lawn with trees lining the path leading towards the building. There are streetlights along the pathway and some bushes on either side. The sky is a muted orange color, suggesting twilight.</t>
  </si>
  <si>
    <t>A young man with reddish-brown hair sits in a blue hammock suspended between two tall trees. He is wearing a red hooded sweatshirt and dark pants. His feet are crossed at his chest. He appears to be looking down at something he’s holding in his hands, possibly a book or tablet. The background consists of blurred foliage and the trunks of the trees, with hints of golden light filtering through the branches. A woman's arm is partially visible on the left side of the frame.</t>
  </si>
  <si>
    <t>Several young adults are sitting in hammocks strung between trees in a wooded area. One person is centered and facing away from the camera, wearing a gray hoodie. To the left is a young woman with dark hair and brown sandals. A young man with red hair is partially visible on the right side of the frame, looking towards the center figure. There are two more hammocks visible in the background, one red and one blue. The ground is covered in leaves and pine needles. Sunlight filters through the trees creating dappled light across the scene.</t>
  </si>
  <si>
    <t>Three people are sitting back-to-back on a wooden railing overlooking a hilly landscape. The person on the left is wearing a plaid shirt and brown shoes. The middle person has red hair and is wearing a purple t-shirt with bracelets. The person on the right wears a dark purple dress and brown boots. Behind them is a blurred view of mountains and trees under a cloudy sky.</t>
  </si>
  <si>
    <t>Four young adults are walking away from the camera down a paved walkway in front of a building. They are all wearing backpacks and appear to be casually dressed. A string of colorful pennants hangs above them along the walkway. Trees line both sides of the path, and a building with large windows is visible on the right side of the frame. The lighting suggests it’s either early morning or late afternoon, with a warm glow in the sky.</t>
  </si>
  <si>
    <t>Four young adults are walking outdoors on a grassy lawn. A man with glasses and wearing a blue patterned shirt is on the left, looking towards the center. A woman in a gray t-shirt and backpack is smiling brightly and looking forward. To her right is a Black man wearing a light gray shirt and carrying a black backpack. On the far right is a woman wearing a white top and dark jeans, holding what appears to be an ID badge. Above them are purple and white pennant banners strung between trees. In the background is a brick building and a large tree with branches extending across the frame. The sky is overcast with soft light filtering through the trees.</t>
  </si>
  <si>
    <t>A group of five people are walking across a concrete bridge. The bridge has a black metal railing with decorative patterns. Behind them is a lush green forest and a tall building in the distance. A lamppost stands on the side of the bridge, casting a warm glow. The sky appears to be dusk or dawn, with a muted orange hue.</t>
  </si>
  <si>
    <t>"Research, Laboratory", Atmosphere</t>
  </si>
  <si>
    <t>The image depicts a blurred view through a large window. Visible within the window are several rows of desks and chairs arranged in a classroom setting. The lighting appears warm, with highlights suggesting sunlight streaming in. A portion of a wooden desk is visible on the left side of the frame, and there's a glimpse of students seated at the desks. The overall impression is one of a busy, well-lit academic space.</t>
  </si>
  <si>
    <t>A man with dark hair and wearing a gray t-shirt raises his hands upwards in an expressive gesture. His face is partially obscured by shadow, but he appears to be shouting or speaking passionately. Behind him, another person’s head is visible, also silhouetted against a pink light source at the top of the frame. The background is dark and indistinct, suggesting an indoor setting with possibly a stage or auditorium.</t>
  </si>
  <si>
    <t>The image is framed by black metal bars, creating a grid pattern across the top portion of the frame. Through these bars, we see a statue of a white wolf standing on a pedestal in front of a green fence. Behind the fence are trees and bushes, with a large brick building visible in the background. The sky is partially cloudy with hints of blue.</t>
  </si>
  <si>
    <t>The image depicts an overhead view of a circular stone archway entrance. The arch is dark blue and appears to be made of multiple stacked stones. Above the arch, there’s a sign with what looks like a stylized animal emblem on it. Surrounding the arch are patches of green grass and some blurred foliage, suggesting an outdoor setting at night. There's a slight blur effect throughout the image, giving it a sense of movement or rotation.</t>
  </si>
  <si>
    <t>A large purple and gold flag with a stylized tiger head design dominates the frame. The tiger’s face is depicted in bright yellow flames. Partially visible on the left side of the image is a man wearing a dark green jacket and a helmet with purple accents, looking towards the flag. In the background, blurred figures are seen celebrating or cheering.</t>
  </si>
  <si>
    <t>A group of football players in purple and white uniforms are running towards the camera on a green field. A flag with a blue background is waving vigorously in the upper right corner of the image. Several other players, partially visible in the background, wear similar uniforms. The setting appears to be an outdoor stadium or athletic field with trees and buildings faintly visible in the distance.</t>
  </si>
  <si>
    <t>A large group of young men are standing on an elevated stage in front of a dark background. They are wearing blue and white shirts with vests, and many hold light-up sticks. One man is holding a microphone and appears to be leading the group, gesturing upwards with his hands. Several other members are raising their arms, some waving their light sticks enthusiastically. The lighting is dramatic, with blue highlights illuminating the stage and faces of the performers. There’s a sense of energy and excitement conveyed by their poses and expressions.</t>
  </si>
  <si>
    <t>Three young women are smiling and waving purple foam fingers with the number “1” on them. They are wearing white shirts with a logo that says "Bolters" in purple lettering. One woman is wearing a yellow cardigan, another a light-colored jacket, and the third is wearing a white top. The background shows a football field under a cloudy sky, with bleachers visible to the left and people standing near the edge of the field.</t>
  </si>
  <si>
    <t>A football game in progress. A player wearing a purple and gold uniform is being tackled by a player in a gray and gold uniform on a green field. Several other players in similar uniforms are surrounding them, with spectators visible in the background behind the stands. The lighting appears to be natural daylight.</t>
  </si>
  <si>
    <t>A band performs on a stage with dark lighting. A woman in a light blue t-shirt and shorts is center stage, raising her arm as if singing or gesturing. Behind her are five other musicians: one playing an electric guitar, another playing a white electric guitar, a man holding an acoustic guitar, a young man playing a bass guitar, and a young man with a tambourine. The stage appears to be in a theater setting, with dark walls and a visible ceiling structure. Cables run across the floor behind the band.</t>
  </si>
  <si>
    <t>A group of people are gathered in a dimly lit room, likely an auditorium or chapel. A young Black man is standing with his arms raised high, appearing to be leading a worship session or expressing emotion. Several other individuals, mostly students, are seated and also have their hands raised in similar gestures. Some are looking upwards towards the man, while others appear focused on the activity. The lighting is dark, highlighting the figures in the foreground and creating shadows throughout the scene. There's a wooden stage visible behind the group.</t>
  </si>
  <si>
    <t>Two young women in matching white and black cheerleader uniforms are mid-air performing a kick. One is slightly lower than the other, both wearing purple headbands. Behind them is a blurred background of trees and a cloudy sky.</t>
  </si>
  <si>
    <t>A young man in black shorts and a white tank top is mid-jump off a floating dock into a lake. He’s reaching forward with his right arm as he leaves the dock. Behind him, there's a green dock platform with blue padding, and a small inflatable boat. The background shows trees, a sandy shoreline with picnic tables and chairs, and the water of the lake reflecting the sky.</t>
  </si>
  <si>
    <t>Two people are standing in front of a gray headstone in a grassy area. The person on the left is wearing a black top with ripped sleeves and dark jeans. Their hand is holding the strap of a large, dark-colored bag. The person on the right is wearing blue jeans with rolled-up cuffs and a dark shirt. They are partially obscured by the other person and the headstone. The headstone has the inscription "ODIE TAYLOR" followed by "FROM OUR FAMILY WITH LOVE."</t>
  </si>
  <si>
    <t>A young woman with blonde hair and fair skin is smiling broadly at a young Black man. She is wearing a light-colored v-neck shirt. The man is looking at her with a slight smile, wearing a light gray button-down shirt. Behind them is a grassy lawn, several large trees, and a portion of a brick building with an ornate black metal fence in the background. The lighting suggests it’s late afternoon or early evening, with warm sunlight casting shadows.</t>
  </si>
  <si>
    <t>A group of five young adults are walking across a concrete bridge in an outdoor setting. The bridge is flanked by brick pillars with greenery growing on them. A black bench sits on the left side of the frame. The individuals are dressed casually and appear to be walking towards the viewer. The lighting suggests it’s late afternoon or early evening, casting long shadows.</t>
  </si>
  <si>
    <t>www.oc.edu</t>
  </si>
  <si>
    <t>A large group of people, mostly young adults, are gathered in a row on a brick paved area. Behind them is a tall, red brick building with multiple windows and what appears to be decorative elements at the top. Several individuals are wearing maroon shirts with Greek letters (likely Alpha Phi) visible on the sleeves. Some people have hats or headbands. The lighting suggests it’s daytime, with sunlight casting shadows across the pavement.</t>
  </si>
  <si>
    <t>A large group of students stands in a crowd, mostly wearing maroon shirts with “TALON UP” printed on them. They are positioned outdoors against a brick building with lettering at the top that appears to read "LSU." Some students are smiling and looking towards the camera, while others are partially obscured by those in front of them. A few individuals wear hats or have hair pulled back. The background is slightly blurred, suggesting depth of field.</t>
  </si>
  <si>
    <t>The image shows three young Black women outdoors in daylight. The woman closest to the camera is looking directly at the viewer with a slight smile and her eyes are slightly squinted. She wears a black t-shirt with a logo on it, and a backpack. Behind her, another woman is smiling broadly while looking over her shoulder. A third woman is partially visible wearing a red jacket and smiling. The background appears to be a brick wall or building with trees in the distance under a bright sky.</t>
  </si>
  <si>
    <t>A group of young women in maroon t-shirts are gathered together outdoors. The t-shirts have “Oklahoma Christian University” printed on them. One woman is smiling and holding a drink while another raises her hand in excitement. Several other students are visible in the background, some with balloons. A few people are partially obscured by others in the crowd.</t>
  </si>
  <si>
    <t>A young woman in a white lab coat and glasses is intently focused on a microscope, manipulating controls with her hands. A man wearing a similar white lab coat stands behind her, looking over her shoulder. The scene appears to be inside a laboratory, as evidenced by the equipment visible – a large cabinet with lights above a microscope, and a wall with various posters or signs. The lighting is dim, casting shadows across the room.</t>
  </si>
  <si>
    <t>A woman in a white lab coat and blue gloves is working at a stainless steel bench inside a laboratory. She’s holding a pipette with a yellow liquid and appears to be drawing up fluid into it. Behind her, there are various pieces of scientific equipment including tubes, racks, and other containers. The lighting is bright and focused on the woman and her immediate workspace, while the background is darker. There's a small window or opening in the wall behind her showing more lab equipment.</t>
  </si>
  <si>
    <t>A man with short brown hair and a tattoo on his left forearm is seated at a desk, looking upwards and gesturing with one hand. He’s wearing a light blue button-down shirt. A second person's head is partially visible in the background, leaning over a laptop. Two laptops are present: one is a dark gray ASUS laptop with the logo prominently displayed on its lid, and another is a silver laptop. Behind them is a large screen displaying a grid of green and white squares. The desk appears to be made of wood and is positioned against a blurred, out-of-focus background suggesting an indoor setting, possibly a classroom or office space.</t>
  </si>
  <si>
    <t>A young woman with long brown hair and glasses stands facing a large projection screen. She is wearing a pink denim jacket over a black shirt. Her right hand is raised and pointing towards the screen. The screen displays a white background with text in red, including the word "ADD" repeated on both sides of the image. Behind her is a dark gray wall.</t>
  </si>
  <si>
    <t>A dark interior space is visible through an open brown wooden door. To the left of the doorway is a gray metal shelving unit filled with boxes and equipment. A red flag hangs from the top shelf. Beyond the doorway, there’s a workshop area with various tools, machinery including a large frame structure, a workbench with tools, and a green utility cart. Several cardboard boxes are scattered on the floor. The lighting appears to be coming from an overhead fluorescent light fixture.</t>
  </si>
  <si>
    <t>A large pile of dark brown mulch sits in the foreground on a grassy field. Behind the mulch is a collection of large, tan-colored pieces of what appear to be concrete slabs stacked haphazardly. A small tractor with a person operating it is positioned near the mulch pile. In the background, there are several trees and a building with a metal roof and what looks like an antenna on top. The sky is bright blue with some scattered clouds.</t>
  </si>
  <si>
    <t>A large, dark-colored off-road vehicle with blue accents is positioned on top of a pile of reddish-brown rocks and dirt. The vehicle appears to be navigating an obstacle course. Behind the vehicle is a grassy area with some trees and shrubs, and in the distance, there’s a tall, metal structure resembling a communications tower or antenna. Above all this is a bright blue sky.</t>
  </si>
  <si>
    <t>A dark-colored off-road vehicle is overturned and resting on a large pile of dirt and debris in a grassy field. Behind the vehicle are scattered pieces of concrete slabs and wood logs. The background features a blue sky with several green trees lining the horizon. A reddish-brown dirt path runs across the lower portion of the image.</t>
  </si>
  <si>
    <t>A wide-angle aerial shot of a brick building complex under a cloudy sunset sky. The buildings are primarily red with white accents and multiple stories. A central entrance is highlighted with a light-colored awning. Several cars are parked in the foreground on a paved driveway leading to the building. Trees are visible on either side of the driveway, and in the background, there's a glimpse of other buildings and a tall tower structure within a cityscape. The sky is dark gray above, with streaks of orange and yellow light filtering through the clouds near the horizon.</t>
  </si>
  <si>
    <t>A wide-angle aerial shot of a college campus at sunset. The sky is filled with golden light and dark storm clouds. Several red brick buildings are spread across a large expanse of green lawn, connected by tree-lined walkways. A tall clock tower stands prominently in the distance. To the left, a building with a gray roof is visible. There are trees scattered throughout the campus, and some distant buildings can be seen on the horizon.</t>
  </si>
  <si>
    <t>An aerial shot depicts a college campus at sunset. A large brick building with a flat roof and multiple windows is on the left side of the frame. A central walkway leads towards a prominent clock tower situated on a raised platform, surrounded by landscaping and seating areas. Behind the clock tower are more buildings, also appearing to be constructed from red brick. The grass is green and well-maintained. The sky is filled with dramatic clouds illuminated by golden light. Several trees line the walkways and grounds of the campus. A few cars are visible parked near the buildings.</t>
  </si>
  <si>
    <t>A group of female college baseball players are gathered together on a green field under a bright blue sky. They are wearing black jerseys with “Oklahoma” printed across the front and gray shorts. One player is holding a catcher’s mitt, while another raises their hand in a gesture of celebration or encouragement. The background shows a brick building and some trees.</t>
  </si>
  <si>
    <t>A dark auditorium stage is filled with a large group of people singing. A conductor stands at the microphone on the left side of the frame, gesturing with his hands. The audience is seated in tiered rows behind him and extends into the darkness. Many individuals are wearing casual clothing, including sweaters, t-shirts, and jackets. Some have backpacks or bags. Cables and microphones are visible on the floor near the front of the stage.</t>
  </si>
  <si>
    <t>A group of students are seated in a darkened auditorium, looking upwards with expressions of awe and wonder. A young woman with dark hair streaked with red is prominently featured, her head tilted back as she gazes upward. Several other students are visible behind her, some with their mouths open slightly, mirroring her expression. The lighting focuses on the central student, creating a sense of intimacy within the larger scene.</t>
  </si>
  <si>
    <t>A man with gray hair and a dark shirt is shown in profile, conducting an orchestra. He has his arms raised, one hand gesturing outward and the other making a cupped motion as if directing music. The background is dark, featuring a wooden wall to the right and a black speaker on the left side of the frame. A red light fixture is visible on the wall behind him.</t>
  </si>
  <si>
    <t>A man with graying hair and wearing glasses is in the center of the frame. He’s dressed in a dark shirt and appears to be speaking or gesturing with his right hand, which is partially blurred as if in motion. The background is completely black, creating a dramatic effect.</t>
  </si>
  <si>
    <t>A large group of people are seated in a darkened auditorium listening intently. A man with a dark head covering and red jacket is center stage, gesturing towards the audience. Many individuals are looking upwards, some with their mouths open as if singing or speaking. Attendees wear a variety of casual clothing including sweaters, t-shirts, and jeans. Some have visible tattoos. The lighting focuses on the central figure and those immediately around him, while the rest of the audience is in shadow.</t>
  </si>
  <si>
    <t>A large group of people are seated in rows facing forward in a darkened auditorium. Many individuals are raising their hands upwards as if singing or praying. A man in a red shirt and glasses is prominently featured at the center, gesturing with his right hand. Several other attendees wear various clothing colors including blue, gray, maroon, yellow, and black. Some people have hats on. The stage area in front of the audience appears to be dimly lit.</t>
  </si>
  <si>
    <t>A group of young adults are seated in rows facing forward within a darkened auditorium. Several individuals are looking upwards and slightly towards the center of the frame, appearing engaged with something happening on stage. A young man with dark curly hair wearing a blue sweatshirt is prominently featured on the left. To his right is a woman with long brown hair and a white top. Further to the right, a young man in a gray t-shirt and black baseball cap is looking intently upwards. Other people are partially visible in the background, mostly silhouetted against the dark backdrop.</t>
  </si>
  <si>
    <t>A large group of students are seated in rows facing an unseen stage or screen. Many have their mouths open as if listening intently. A few individuals wear glasses and are dressed casually in sweaters, hoodies, and t-shirts. The lighting is dim, with a dark background and some stage lights visible at the back.</t>
  </si>
  <si>
    <t>A young man with dark curly hair and glasses is centered in the frame, wearing a blue t-shirt. He has a beard and is looking upwards with his mouth slightly open as if listening intently. Several other students are visible behind him, some singing or speaking, with varying skin tones and hairstyles. The background is dark, suggesting an auditorium setting.</t>
  </si>
  <si>
    <t>A basketball game is in progress inside a gymnasium. A player in blue is jumping high to attempt a shot over another player in white. Several other players are positioned on the court, and a crowd fills the bleachers behind them. The ceiling features exposed beams and fluorescent lighting. A scoreboard displays the score "48-7". The school name “EAGLES NE” is visible on a banner along one side of the wall.</t>
  </si>
  <si>
    <t>A basketball player in white shorts and a white jersey is mid-air, dunking a basketball through a hoop. The net is visible as it passes under his hand. Below him are several other players wearing blue uniforms, some watching intently. In the background, there’s a large gymnasium with a high ceiling featuring exposed beams and numerous light fixtures. A scoreboard displays numbers and text. To the right of the court, seating for spectators can be seen. Above the basketball hoop is signage that reads “EAGLES NEWS”.</t>
  </si>
  <si>
    <t>A young Black man with curly hair is hunched over a desk, intensely focused on drawing with a silver pencil. He’s wearing a dark jacket and his face is illuminated by a bright light source coming from the left side of the frame. The desk is covered in various papers, including sketches and notes, along with art supplies like colored pencils and a patterned pouch. A laptop sits slightly out of focus on the right side of the image, casting a warm glow onto the surface. The background is dark and indistinct, suggesting a studio or workspace.</t>
  </si>
  <si>
    <t>A young Black man with curly hair is hunched over a desk illuminated by a bright light source. He’s wearing a dark hoodie and appears to be intensely focused on drawing or sketching with a silver pen on several sheets of paper spread across the surface. A colorful patterned pencil case sits to the left, and a laptop is partially visible in the upper left corner. A small, red sticky note is adhered to the wall behind him. The background is dark and indistinct, suggesting a room with minimal light beyond the desk’s illumination.</t>
  </si>
  <si>
    <t>A pair of hands, with dark skin and light-colored nails, are holding a white pen and drawing on a large sheet of paper illuminated by a bright light source from below. The paper displays a black and white sketch of an abstract shape resembling a stylized bird in flight, with wings outstretched. The background is mostly dark, highlighting the contrast between the illuminated drawing and the surrounding shadows.</t>
  </si>
  <si>
    <t>A young Black man with short dark hair and wearing a Champion hoodie is leaning over a desk, intently writing on a piece of paper with a pen. He has earbuds in his ears and a small pendant necklace. A woman with long brown hair and a sweatshirt reading “OLD SCHOOL” is partially visible to the right, smiling at him. Behind them, there’s a laptop displaying a bright orange screen with what appears to be a graphic or design on it. The room is dimly lit, with shadows and boxes in the background. An Apple product (likely an iPhone) is visible on the desk near the man's hand.</t>
  </si>
  <si>
    <t>A young Black man with short hair and wearing a black Champion hoodie is looking directly at the camera with a smile. He’s leaning over a laptop that has an orange glow emanating from it. A young white man in a blue shirt with lettering on it is reaching across to assist him, his hand hovering near the laptop screen. In the background, blurred figures of two other people are visible – one woman wearing a gray sweatshirt and another man in a dark jacket. The lighting is dim, with a single candle providing the primary light source, casting shadows throughout the scene.</t>
  </si>
  <si>
    <t>A group of young performers are arranged in a tight formation against a dark background. They are all wearing elaborate costumes consisting of white shirts with red accents, colorful hats adorned with feathers and paper shapes, and gold vests. Many have painted faces, including exaggerated expressions like wide-open mouths. The lighting is dramatic, featuring washes of pink, purple, and blue light that highlight the costumes and create a festive atmosphere. Some performers are in motion, appearing to dance or move as a unit.</t>
  </si>
  <si>
    <t>A group of students are performing onstage in a brightly lit theater setting. A young man in a black tuxedo is center stage, holding a microphone and gesturing with his hands. He’s flanked by a woman in a shimmering white gown with a large white hat. Behind them are several other students dressed in various colorful costumes – including a man in a red shirt and shorts, a man in a green sweater and pants, and a girl wearing a striped dress. A young boy is dressed as a sheep. Stage lights create a dramatic effect with blue and purple hues. The background appears to be a stage curtain or backdrop.</t>
  </si>
  <si>
    <t>Five young women are running across a grassy field towards the camera. They are wearing various shades of blue and red clothing, including sweatshirts and jeans. One woman is in the center wearing a blue sweatshirt with “Women of the Week” printed on it. The background shows a city skyline with several buildings and a bridge. There’s also a large, dark structure that appears to be part of a stadium or arena.</t>
  </si>
  <si>
    <t>A group of young adults stands outdoors in front of a city skyline at dusk. A man with long, curly brown hair is facing away from the camera, wearing a blue shirt. Behind him are several other people: a woman in a red dress smiling and looking towards the camera, a man with dark skin and a wide smile, and another person partially visible behind her. The background features a grassy field, trees, and a modern cityscape with tall buildings. A dark, blurred area occupies most of the frame around the group.</t>
  </si>
  <si>
    <t>A group of young adults are standing outdoors against a plain light-colored sky. A man with dark hair and wearing a pink shirt is looking towards the left. Next to him is another man in a red jacket, sunglasses on his face, also looking off to the side. Behind them, a woman with blonde hair is smiling and looking upwards. Another young man with short black hair is standing slightly behind the others, appearing to be singing or shouting. A woman wearing a blue dress and a red scarf is positioned at the far left of the group, gazing upward as well. The background is uniformly light, creating a simple backdrop for the subjects.</t>
  </si>
  <si>
    <t>A group of six young adults are silhouetted against a bright sky. From left to right, there’s a man in a dark jacket and light blue shirt, a man with dark hair wearing a white sweater vest over a blue shirt, a woman with glasses and dark hair, a woman in a pink sleeveless dress, a man with sunglasses and a dark jacket, and a man in a blue blazer. All six are smiling broadly and looking upwards as if watching something in the sky.</t>
  </si>
  <si>
    <t>A group of ten young adults are standing shoulder-to-shoulder in a circle, arms linked. They are facing away from the camera and looking towards a city skyline visible in the background. The sky is a dusky orange color. Several individuals are wearing different colored tops: blue, red, white, and dark maroon. One person has their arm raised in a fist pump gesture. The ground appears to be grass.</t>
  </si>
  <si>
    <t>www.octech.edu</t>
  </si>
  <si>
    <t>A young Black man wearing safety glasses and a gray mechanic’s shirt with sleeves rolled up is inspecting a tire on a dark-colored van. He is holding a tool in his hand, likely a gauge or pressure checker, near the valve stem of the tire. The van's door is slightly open revealing part of its interior. Behind him are some posters and a computer monitor displaying what appears to be a technical diagram. The background is mostly dark gray with subtle lighting highlighting the man and the vehicle.</t>
  </si>
  <si>
    <t>Several pairs of hands are shown working on a large, dark-colored metal component that resembles a valve or fitting. The component is secured in a vise. One hand holds the component while another uses a wrench to turn it. The hands are wearing light gray shirts with bracelets and have varying skin tones. A blurred background suggests an industrial setting, possibly a workshop or training facility.</t>
  </si>
  <si>
    <t>A Black woman with dark hair pulled back in a ponytail and wearing glasses is speaking into a camera. She’s dressed in a purple sweater and has a watch on her left wrist. Her hands are raised, palms facing upwards, as if gesturing while she speaks. Behind her is a large black television screen displaying an image of a green landscape with what appears to be a golf course. To the left of the woman is a gray podium. The background is dark, suggesting a classroom or lecture hall setting.</t>
  </si>
  <si>
    <t>A young woman with brown hair wearing a dark blue sweatshirt and a university logo is seated at a computer workstation. The monitor displays an image of circuit boards and text that reads “Ctech Computer Technology.” A black keyboard and mouse are on the desk in front of her. Behind her, there are several other students working at similar workstations in a classroom setting with gray chairs and desks. In the upper left corner is another monitor displaying a graphic of a ruler and digital measurements. The background is dark and slightly blurred.</t>
  </si>
  <si>
    <t>A pair of light purple latex gloves are holding three gold-colored bullets in their palms. The hands are slightly cupped, and one bullet is positioned between the fingers. A blurred background suggests a wall with a faint orange glow.</t>
  </si>
  <si>
    <t>A young woman wearing a pink jacket and a brown knit hat is intently looking at a large, stainless steel refrigerator. She’s wearing blue gloves and appears to be adjusting something on its door. Behind her, another man in a gray sweater is partially visible, observing the scene. A white wall with some paper documents is behind the refrigerator.</t>
  </si>
  <si>
    <t>Four people are gathered around a table in a classroom setting. A stack of colorful building blocks – primarily blue, yellow, and green – is constructed on the table. One woman is holding a bundle of purple wrapped gifts and appears to be handing them out. Another woman is standing beside the block tower, holding a gift as well. A third woman is seated at a desk with a laptop, looking towards the group. The fourth woman stands behind the others, also holding a wrapped gift. There’s a bulletin board in the background covered with posters and maps. A blue chair is visible to the right of the seated woman.</t>
  </si>
  <si>
    <t>A young woman with dark hair wearing a green sweatshirt is seated in an armchair and holding up three children’s books. The books are displayed on a wooden stand behind her. To the left of the woman, there's a colorful classroom scene with children playing and a teacher at a table. Behind the classroom is a sink and a stainless steel counter. A window with trees visible outside is located to the right of the woman. The background is slightly blurred.</t>
  </si>
  <si>
    <t>A young person with light skin and dark hair is intently focused on a complex machine. The machine has multiple wires and components, including a green-colored drill-like device with a long metal shaft extending from it. A digital multimeter is positioned near red wires connected to the machine. Papers are scattered on a wooden table in the background, along with what appears to be a white printer cartridge. The lighting is somewhat dim, casting shadows across the scene.</t>
  </si>
  <si>
    <t>Two men are shown in a workshop setting. One man, wearing a camouflage jacket and black hat, is looking at a small yellow tool while observing another man who is working on a complex machine with numerous tubes and wires. The second man is wearing a camouflage cap and a blue long-sleeved shirt and appears to be adjusting something with a red tool. Behind them are other students partially visible in the background. A large, green industrial machine dominates the right side of the image, along with a toolbox filled with small parts.</t>
  </si>
  <si>
    <t>A person with dark skin and wearing a white jacket and watch is performing chest compressions on a mannequin torso. The mannequin has a light blue face and a gray plastic head. A white sheet covers part of the mannequin’s body. The background is mostly black.</t>
  </si>
  <si>
    <t>A person with dark skin is performing mouth-to-mask resuscitation on a mannequin. The mannequin has a pale face and its head is tilted back. A white bag valve mask (BVM) device is being used, held by another person with light skin who is providing breaths into the mask attached to the mannequin’s mouth. A dark blue jacket is visible on the rescuer's upper body. The background is blurred and appears to be a room with a gray floor.</t>
  </si>
  <si>
    <t>Three people are gathered around a person lying prone on a black surface. One woman is kneeling and holding a blue medical bag with yellow accents. A man in glasses is assisting her, his arm supporting the patient’s upper body. Another man, wearing a dark shirt with a circular emblem, is positioned behind them, likely providing support or guidance. In the background, there are several desks and chairs, suggesting an indoor learning environment.</t>
  </si>
  <si>
    <t>A person with dark skin is lying on their back in an ambulance. A white towel covers part of their body. An EMT is administering CPR by chest compressions, using a blue and yellow resuscitation mask over the person’s mouth and nose. The person's eyes are closed. There are red medical equipment bags visible in the background.</t>
  </si>
  <si>
    <t>Three small candles are arranged in a row on a dark blue surface. The flames of each candle flicker with an orange and yellow glow, casting light onto the surrounding area. A blurred, golden light appears behind the candles, creating a hazy effect. The background is mostly black.</t>
  </si>
  <si>
    <t>Three students are seated at computer workstations in a classroom setting. One student, with dark hair pulled back and wearing a black shirt, is typing on a keyboard. Another student, with light brown hair styled in braids and wearing a black hoodie, is looking down at a screen. A third student, with short dark hair and wearing a gray sweatshirt, is leaning forward towards the computer screen. All three students are facing a large, illuminated Dell desktop computer with blue accents. The classroom walls are white, and there’s a monitor visible in the background on the right side of the frame.</t>
  </si>
  <si>
    <t>A person with dark hair and dreadlocks is seen from behind, their shoulders and upper back visible. They are looking at a computer screen displaying a blueprint-like image featuring two overlapping circles connected by lines. The screen has various measurement tools and text elements visible in the top left corner. A light gray shirt is partially visible on the person's body. The background is dark and out of focus.</t>
  </si>
  <si>
    <t>A young woman wearing an Oculus VR headset and a white t-shirt is seated in a red gaming chair. She has dark hair pulled back from her face and is looking slightly downward. Her left hand is raised, with fingers extended as if gesturing or interacting with something within the virtual reality environment displayed on the headset. The background appears to be a plain gray wall.</t>
  </si>
  <si>
    <t>A young man wearing a dark blue work shirt with a “H” logo and black glasses is pointing at a large machine. The machine is labeled "Mazatrol Smart" and has a bright orange and gray color scheme. A digital display shows a complex blueprint or design, highlighted in red. The background appears to be an industrial workshop with overhead lighting and some machinery visible out of focus.</t>
  </si>
  <si>
    <t>A large CNC milling machine is shown in operation. The machine has a dark green housing and a clear acrylic enclosure surrounding the cutting area. A cylindrical workpiece is rotating rapidly within the enclosure, being cut by a multi-tool head extending from the machine’s spindle. Water sprays down onto the workpiece. The background is dark, with some reflections of the machine's lights.</t>
  </si>
  <si>
    <t>A man wearing safety glasses and a dark blue work shirt with a white "Z" logo is operating a metal cutting machine. The machine prominently displays the word “KURT” on its side. A blue workbench supports the machine, and there are tools and materials scattered around the workspace. Behind the man, there’s a large industrial machine labeled “E-m,” and yellow safety cones are visible in the background.</t>
  </si>
  <si>
    <t>A woman with dark hair and wearing a red shirt stands in front of a large screen displaying a math quiz on a computer. The screen is showing a question that includes the equation "x ≠ -20" and "m = 1". There are multiple-choice options listed below, each labeled as “Question 1,” “Question 2,” etc., with a progress bar indicating it’s question 19 of 25. A small box is circled on the screen. The computer desktop visible in the background shows icons for various applications including Zoom and MyDrive. To the right of the woman, there's a brown chair and part of a wooden desk.</t>
  </si>
  <si>
    <t>A pair of light blue latex gloves are holding up a clear plastic petri dish. The dish contains a white gel-like substance with a reddish-brown circular object in the center. A faint outline of a circle is visible around the red object. Behind the dish, there’s a blurred view of a gray wall and what appears to be a blue metal frame or structure.</t>
  </si>
  <si>
    <t>A close-up shot focuses on a hand holding a circular device with a white plastic casing and a gray inner ring. The device is labeled “ABAXIS” in blue lettering. A small, partially visible barcode scanner is positioned to the right of the device. Behind the device, there’s a glimpse of a blue surgical drape and a portion of a machine with a digital display showing the number "458".</t>
  </si>
  <si>
    <t>A pair of surgical gloves are covering hands holding several stainless steel surgical instruments. The instruments include forceps, scissors, and a needle holder, all arranged on a white surface. A blue cloth is visible in the lower right corner of the image.</t>
  </si>
  <si>
    <t>A young woman with dark hair and glasses is wearing a white lab coat. A person in a blue uniform is holding a swab and inserting it into her nostril. Behind her is a large piece of medical equipment, partially visible, with a white backdrop and red accents.</t>
  </si>
  <si>
    <t>A group of healthcare professionals – including students and instructors – are gathered around a patient seated on a blue examination table. The patient is wearing a light blue hospital gown and has one leg elevated on supports. Several individuals are observing, some pointing or gesturing towards the leg. The room appears to be a clinical setting with pale gray walls and a white bedsheet draped over the side of the table. Some people are wearing scrubs in various colors including navy blue, burgundy, and light blue.</t>
  </si>
  <si>
    <t>A group of students and instructors are gathered in a classroom setting. The individuals are wearing scrubs in shades of blue and purple. Several students are seated on low stools while others stand around a table with a yellow ball on it. A student is lying down on a padded surface, receiving assistance from another student. There’s a blurred background showing other students and equipment within the room.</t>
  </si>
  <si>
    <t>A man in a tan sweatshirt and blue surgical gloves is positioned behind a patient lying on a bed. The patient’s face is obscured by a dark blue covering. An X-ray machine with a light source is above the patient, aimed at their chest area. A metal tray sits to the right of the patient. The background consists of a plain white wall and some medical equipment, including what appears to be a ventilation tube mounted on the wall.</t>
  </si>
  <si>
    <t>A digital X-ray machine dominates the frame, rendered in shades of white and gray against a dark background. Two hands wearing blue gloves are adjusting controls on the machine’s console. The console displays several digital readouts, including numbers like “100,” “100,” “4.10,” and “12” illuminated with yellow digits. A portion of the X-ray table is visible at the top left corner of the image.</t>
  </si>
  <si>
    <t>A man in a dark jacket and hoodie stands facing a seated man wearing a red plaid shirt and khaki pants. The seated man is leaning over a computer monitor displaying an X-ray image of a hand. A desk lamp illuminates the scene, casting shadows across the room. To the right of the seated man are two framed documents on a wall, and a small, black object (possibly a pen) rests on the desk.</t>
  </si>
  <si>
    <t>A woman with gray hair and wearing a lanyard is leaning over a young woman who is seated at a computer desk. The woman in the lanyard is pointing towards the screen of the student’s computer, likely providing assistance or instruction. Several large desktop computers are visible behind them, each displaying a different image on its monitor. A colorful bulletin board with posters and artwork is partially visible in the background. There's a window to the right side of the frame, and a glimpse of another room can be seen beyond it.</t>
  </si>
  <si>
    <t>A man wearing a bright orange safety vest with “SCHNEIDER” printed on it is standing on the side of a road and pointing towards a white semi-truck. The truck is parked in the middle of the road, facing away from the viewer. Behind the truck are two other trucks, one also white and another dark gray. Trees line the background along the roadside. It appears to be a cloudy day with some bare trees visible.</t>
  </si>
  <si>
    <t>A man wearing a green jacket and blue gloves is intently focused on welding metal with a bright yellow clamp light illuminating the work area. The metal being welded appears to be part of a large, dark-colored piece of machinery or equipment. A small sign is visible in the background, partially obscured by shadow.</t>
  </si>
  <si>
    <t>A pair of dark hands are holding a handheld plasma cutter, positioned over a rough, gray concrete surface. A bright, intense white-blue flame erupts from the nozzle of the cutter as it cuts through the material, sending sparks flying upwards and outwards. The background is blurred and dark, suggesting an industrial or workshop setting.</t>
  </si>
  <si>
    <t>www.odessa.edu</t>
  </si>
  <si>
    <t>The image is an aerial shot of Odessa College campus buildings and grounds. A white silhouette of a rodeo rider on horseback is superimposed over the scene, with the rider wearing a cowboy hat. The text "ODESSA COLLEGE VISION 2030" is overlaid in large, white letters across the top portion of the image. Below the rider, there's a crowd of people gathered around what appears to be a stage or performance area. In the background, a cityscape with buildings and a cloudy sky can be seen. The overall tone of the image is slightly desaturated, giving it a muted, almost vintage feel.</t>
  </si>
  <si>
    <t>A young woman in a blue graduation gown and cap stands facing forward with a smile. She is holding a dark-colored laptop closed in front of her. Behind her are blurred rows of people seated in bleachers, suggesting an outdoor stadium setting. To her left, another person wearing a similar orange gown is partially visible. Above the bleachers, there’s a sign that reads “CHERNUTZ”.</t>
  </si>
  <si>
    <t>A multi-story building with a gray roof and light blue walls is prominently featured. The words “Gregory D. Williams Hall” are displayed on the front of the building in dark lettering. A small, covered entrance extends from the side of the building. Several windows are visible along the sides. To the left of the hall is a parking lot with painted blue lines marking spaces and several black poles. A dark-colored car is partially visible at the bottom edge of the image. Landscaping including shrubs and trees surrounds the building, and a red curb separates the parking lot from the sidewalk.</t>
  </si>
  <si>
    <t>A man in a light blue work shirt and white hard hat stands outdoors with sunglasses on. He is holding a long tool, possibly a pole stretcher, in both hands. Behind him are two wooden utility poles, and a large gray building with a dark roof. A black pickup truck is partially visible to the right of the building. The sky is bright blue with some clouds. There’s motion blur from what appears to be a spinning object or tool in the foreground.</t>
  </si>
  <si>
    <t>A person wearing a welding helmet and protective gear is shown in front of a bright blue-white arc of light emanating from a metal workpiece. Sparks are flying intensely around the weld area. The background is dark, with blurred shapes suggesting other equipment or machinery. A portion of the person's arm holding the welding torch is visible, connected by a cable to the power source.</t>
  </si>
  <si>
    <t>The image depicts an aerial view of a building with a distinctive architectural style. The building is constructed from light brown brick and features a series of arched windows along its facade. A prominent sign above the entrance reads “Lee Dodgers Edwards Center.” There’s a concrete walkway extending out from the building, leading to a metal railing. The sky is bright blue with some clouds visible in the background.</t>
  </si>
  <si>
    <t>Three young women are posing for a photograph outdoors. The woman on the left has long red hair and is wearing a black tank top. She’s smiling broadly and looking directly at the camera. The woman in the center wears a maroon shirt with buttons and is also smiling. She's embracing the woman to her right. The woman on the right has curly, reddish-brown hair and is wearing a floral patterned shirt and a lanyard around her neck. All three are standing close together, with their arms around each other. Behind them is a building with signage that reads "Soulsbury Campus Ctr." and “Health Sciences.” A few people can be seen in the background.</t>
  </si>
  <si>
    <t>A young woman with long dark hair is centered in the frame, wearing an ornate golden Venetian mask and a black hat adorned with gold trim. Her mouth is open wide as if shouting or speaking passionately. She’s dressed in a white blouse under a dark green jacket. One arm is raised towards the top of the screen, while her other hand is outstretched, fingers spread. The background is blurred and appears to be an interior space with wooden paneling and what looks like a curtained doorway. There's a strong directional light source illuminating her face and mask.</t>
  </si>
  <si>
    <t>A large, rectangular building with “W3” prominently displayed on its side is centered in the frame. The building has a light brown/tan color and appears to be made of concrete. Trees are positioned around the base of the building. A paved road runs along the bottom edge of the image, with two dark-colored vehicles parked alongside it. In the background, there’s a blue athletic field with tall light poles, and a hazy view of hills and buildings in the distance under a bright blue sky with some scattered clouds.</t>
  </si>
  <si>
    <t>A young man with light brown hair and fair skin is centered in the frame. He’s wearing a dark gray cowboy hat, a white undershirt, a blue vest with the word “BARSTOW” printed on it, and a lanyard around his neck. His expression is serious and direct as he looks towards the camera. Behind him, blurred figures of people are riding horses in an outdoor arena setting. The arena has metal fencing and there’s sunlight illuminating the scene.</t>
  </si>
  <si>
    <t>Four people are kneeling in a raised garden bed, planting seedlings. One woman wearing a green military-style shirt and light gray pants is looking towards the camera with a slight smile. A man in a red jacket is bending over to plant something as well. Another person, wearing a camouflage patterned shirt, is also working on the plants. All four individuals are wearing bright yellow gardening gloves. The garden bed contains soil and several small seedlings that have been planted. Behind them, there's blurred greenery suggesting trees or bushes in the background.</t>
  </si>
  <si>
    <t>A man with gray hair and a long white beard wearing glasses and a red shirt is leaning over a table towards three students. The students are looking down at a computer screen. One student has dark, curly hair pulled back from her face. Another student has straight, dark hair. The third student has short, dark hair. Behind the group, there's a bookshelf with glass doors and some other furniture visible in the background.</t>
  </si>
  <si>
    <t>A young man in a blue graduation gown and tassel is being embraced by an older man wearing a cowboy hat and Western-style shirt. The graduate’s gown has red trim at the bottom. Behind them, blurred figures are wearing hats and holding flags. Above them, partially visible, is a sign that reads “PORT”.</t>
  </si>
  <si>
    <t>An aerial shot shows a campus scene with a large crowd gathered around a fountain and shaded area. Several buses are parked along a street lined with buildings. A white pickup truck is visible in the lower right corner. In the background, there’s a cityscape including several buildings of varying heights and a distant tower. The sky is light blue with some clouds.</t>
  </si>
  <si>
    <t>A young woman with dark hair and glasses sits at a white table in front of a blue wall. She is wearing a light green shirt and has stickers on her laptop. A book lies open on the table next to the laptop. Behind her, there’s a computer monitor, a small lamp, and another chair. In the lower right corner, part of a person's dark clothing and head are visible, suggesting they are seated across from her. A partially visible orange pillow is on the left side of the frame.</t>
  </si>
  <si>
    <t>The image depicts an aerial view of a university campus. A large, multi-story building with a modern design dominates the center of the frame, featuring a combination of glass and brick facades. Surrounding the main building are green lawns and walkways. To the left is another smaller building, and to the right is a structure with a flat roof and a circular pavilion area. In the background, there’s a cityscape consisting of various buildings and trees under a bright sky. A few people can be seen walking along one of the pathways.</t>
  </si>
  <si>
    <t>A young woman with dark hair is playing a saxophone in profile. She’s wearing a black top and has a small earring visible on her earlobe. The sax is angled towards the viewer, and she appears to be blowing into it. The background is a deep blue-purple color, and there are pinkish-red highlights illuminating her face and the instrument. There's a slight blur effect across the image.</t>
  </si>
  <si>
    <t>00:00:32.00</t>
  </si>
  <si>
    <t>A blurred background depicts a large crowd of people gathered outdoors, likely at an event. In the foreground is a graphic featuring the Odessa College logo with “VISION 2030” prominently displayed in blue text. A stylized image of a longhorn steer wearing a cowboy hat is positioned within the logo. Below the logo are three lines of text: "DATES TO REMEMBER," followed by specific dates for voter registration, early voting, and election day.</t>
  </si>
  <si>
    <t>www.odu.edu</t>
  </si>
  <si>
    <t>A young man in an Army camouflage uniform is intently focused on a document he’s holding in his hands. He wears a black watch and has a name tag reading “C.” Behind him are two other soldiers, also in similar camouflage uniforms with patches visible on their sleeves. The background appears to be a classroom or meeting room with brick walls and a window.</t>
  </si>
  <si>
    <t>Two hands are shown holding a black and white historical map. One hand is using a black pen to trace along the map, specifically focusing on an area with buildings and what appears to be a river or waterway. The map depicts a densely populated urban area with streets, buildings of varying sizes, and a body of water running through it. A grid system is visible at the bottom of the image, indicating coordinates. The background is dark, suggesting a table surface.</t>
  </si>
  <si>
    <t>The image depicts the entrance to Old Dominion University. A brick archway spans the frame, displaying the university’s name in blue lettering: “OLD DOMINION UNIVERSITY.” Below the sign is the year "1930." On either side of the arch are white pillars with decorative carvings. The ground is covered in red bricks, and a slight perspective effect makes them appear to converge towards the viewer. Behind the entrance, there are trees silhouetted against a bright sky.</t>
  </si>
  <si>
    <t>A group of students are walking across a grassy area in front of a building. One student is wearing a dark blue shirt with a logo and shorts, a black baseball cap, and green shoes. Several other students are visible in the background, some carrying bags or phones. A woman is looking down at her phone. Trees and a cloudy sky are visible in the upper portion of the image. A lamppost stands to the right of the main subject.</t>
  </si>
  <si>
    <t>Three people in white lab coats and surgical caps are standing in a laboratory setting. One man is holding up a small yellow vial and pointing at it while speaking to two other individuals. All three are wearing blue face masks. Behind them, there’s a stainless steel workbench with various equipment, including a centrifuge and a rolling cart filled with supplies. Large windows provide natural light, and cabinets line one wall of the room.</t>
  </si>
  <si>
    <t>A woman stands at a lectern addressing a classroom full of students seated at tables. A large screen behind her displays a slide titled “Impacts of Aging” with bullet points detailing various aspects of aging, including skin wrinkling, physiological changes, and pathological changes. The slide also includes an image depicting a heart. Students are looking towards the speaker, some taking notes. The classroom walls are covered in dark blue and gray geometric tiles. A projector is visible on one of the tables to the right of the screen. Several water bottles and pens are scattered across the desks.</t>
  </si>
  <si>
    <t>A classroom scene with several students seated at tables. Most students are looking down and appear to be working on laptops. One student in the foreground has a purple water bottle and a purple laptop case open on the table in front of her. A backpack is visible on the floor near one of the tables. The walls behind the students are white and feature some dark gray shelving units. Some students are wearing casual clothing, including a flannel shirt and a pink sweatshirt.</t>
  </si>
  <si>
    <t>Two young adults are seated at a table, looking at a document together. The person on the left is a Black male with short dark hair and wearing a white jacket, a watch, and earrings. He’s smiling broadly while pointing at something in the paper. The woman on the right has long black hair pulled back and is wearing a blue shirt. She appears to be looking over his shoulder, also engaged in reviewing the document. Behind them is a glass partition with a blurred view of other people and a building interior. A large window is visible in the background, reflecting light.</t>
  </si>
  <si>
    <t>A silhouetted woman stands with her head turned slightly to the side, looking upwards. She is wearing a dark hooded sweatshirt and has long hair that falls down her back. Behind her is a vibrant sunset sky filled with shades of orange, red, and yellow. The background is softly blurred, creating a sense of depth.</t>
  </si>
  <si>
    <t>A silhouetted couple stands close together on a dock or pier at sunset. The sky is ablaze with orange and red hues, reflecting off the water’s surface. Behind them are dark silhouettes of trees and distant hills. A railing runs along the edge of the dock, and two vertical posts support the structure. One person in the couple appears to be holding something up, possibly a phone or camera.</t>
  </si>
  <si>
    <t>www.oftc.edu</t>
  </si>
  <si>
    <t>A classroom scene with several students seated at tables. A young Black woman wearing glasses and a gray sweatshirt is looking down at a tablet while another student in a green nursing scrubs uniform points to something on an open textbook. The student in scrubs has her hair pulled back, and she’s also looking at the textbook. Other students are partially visible in the background, some reading or taking notes. A window with blinds can be seen in the upper right corner of the frame. A small table is present beneath the textbooks.</t>
  </si>
  <si>
    <t>A woman with blonde hair and wearing a black top sits at a wooden table facing two young adults. The woman is smiling broadly and appears to be writing on a piece of paper in front of her. One of the young men, wearing a blue shirt, is leaning forward towards the table, his hand resting on it. The other young adult, wearing a gray sweatshirt with letters on it, is also smiling and holding a pen. Behind them is a tall bookshelf filled with books, creating a blurred background. A small black object sits on the table between the papers.</t>
  </si>
  <si>
    <t>A man in a bright green jacket and sunglasses stands facing a group of students. He is holding a small metal object in his hand and gesturing towards it. Several students are gathered around him, wearing helmets, safety glasses, and gloves. One student is actively welding on a piece of metal with a torch. The background shows a workshop setting with metal structures, machinery, and a doorway leading to another room. A cap with the school’s logo is visible on one student's head.</t>
  </si>
  <si>
    <t>A man with dark hair and wearing a brown plaid shirt is leaning over a woman’s shoulder who is seated at a computer workstation in a library setting. The woman has dark hair styled in braids, is wearing a light yellow top and a beige sweater, and is smiling while looking at the screen. A monitor displays a webpage with text and images. Behind them are several other computer workstations arranged in rows, each with a chair and a small table. The walls of the library are a muted orange color, and there’s a window visible in the background.</t>
  </si>
  <si>
    <t>Four individuals in blue scrubs are gathered around a patient simulator lying on a white bed covered with a white sheet. One woman is adjusting equipment attached to the simulator’s chest. A man stands beside her, looking at the simulator. Another woman is standing to the left of the bed, and a fourth woman is positioned further back on the right side of the frame. Behind the bed is a large whiteboard and a monitor mounted on the wall. The background is a plain white wall.</t>
  </si>
  <si>
    <t>www.oit.edu</t>
  </si>
  <si>
    <t>A young woman with curly dark hair and brown skin is smiling directly at the camera. She’s wearing a gray long-sleeved shirt with a green graphic on it, a light green vest, and carrying a dark green backpack over her shoulders. Her hands are resting on the straps of the backpack. Behind her is a large screen displaying an image of a diverse group of people in what appears to be a campus setting. To the left of the woman is a bright yellow wall panel. The background is mostly dark, with hints of other buildings and windows visible.</t>
  </si>
  <si>
    <t>A young man with curly dark hair and a beard is smiling at the camera. He wears glasses and a black hoodie with a peace sign graphic on it over a reddish-brown corduroy shirt. A wooden door frame, painted white, is visible in the left side of the image, partially obscuring the left edge of the photo. Behind him, through a window, there’s a blurred view of trees and buildings.</t>
  </si>
  <si>
    <t>A young woman with long dark hair pulled back in a braid is smiling directly at the camera. She’s wearing a maroon scrub top and has an ID badge clipped to her shirt displaying a picture of herself. Behind her, there's a blurred background of trees and foliage, with a modern building visible through a large glass window on the right side of the frame. A concrete staircase is partially visible in the lower left corner. The lighting appears natural and slightly warm.</t>
  </si>
  <si>
    <t>A man with red hair and a beard wearing a blue shirt and an embroidered patch is seated at a large black workbench. He’s focused on manipulating several small, intricate mechanical components – including gears, wires, and a red plastic block – using tools like tweezers and a small handheld device. Behind him is a complex industrial-looking setup with multiple computers, monitors, and various electronic equipment, all housed within a dark metal frame. The background includes shelves filled with circuit boards, cables, and other technical supplies. A bright light shines directly onto the workbench area, illuminating the man and his work.</t>
  </si>
  <si>
    <t>A young woman with glasses is operating a large metal lathe machine. She’s wearing a light pink shirt and appears to be adjusting something on the tool rest with a small wrench. Behind her are other students working at similar machines, some in the background. The workshop area is filled with industrial machinery, including another lathe, a green milling machine, and various tools hanging on pegboards. A yellow pegboard wall is visible on the left side of the frame. Overhead, there are exposed pipes and electrical wiring.</t>
  </si>
  <si>
    <t>A person lies supine on a large, white medical scanner with a Siemens logo prominently displayed. A healthcare professional in a white coat stands behind the patient, looking at a monitor displaying images related to the scan. The room is brightly lit and appears to be a radiology department. There’s a small table with equipment near the monitor.</t>
  </si>
  <si>
    <t>A man wearing glasses and a black jacket stands behind a young man with a dark green shirt and a white turban, who is working at a computer. The young man is leaning over the keyboard, adjusting something on the machine. A window with a view of trees and buildings is visible in the background. Several other computers are partially visible on the desk.</t>
  </si>
  <si>
    <t>A dental clinic room with a patient seated in a dental chair. A woman with blonde hair and wearing a dark blue lab coat is standing next to the chair, gesturing towards something in her hand. Another young woman in a white uniform stands behind the patient, looking on. There’s a dental light fixture above the patient's head. A computer monitor sits on a small table beside the chair. To the right of the room is a trash can and a framed piece of art depicting red flowers. The background is a plain white wall.</t>
  </si>
  <si>
    <t>A group of young adults are seated on a gray platform with cushions. A man in a blue shirt and khaki pants is leaning forward, gesturing with his hand while speaking to several students. The students are wearing casual clothing – hoodies, t-shirts, jeans, and sneakers. Some have papers or notebooks out. There are backpacks visible near the students. In the background, there’s a staircase with a yellow accent wall and people can be seen standing on the steps.</t>
  </si>
  <si>
    <t>A young Black man with curly hair and wearing a dark t-shirt is seated at a light-colored table, smiling broadly while looking off to his right. He’s using a stylus on a laptop in front of him. To his left, another man is sitting at the same table, also working on a laptop. Behind them are several white lockers with some whiteboard markers and a small whiteboard displaying a soccer ball drawing. The background is mostly dark gray.</t>
  </si>
  <si>
    <t>A man wearing a tan shirt, jeans, and a baseball cap is adjusting a red and white surveying tripod with a target on top. The tripod is positioned on a grassy lawn in front of a building. Behind the man are trees and a sidewalk leading to stairs. A bright sun casts shadows across the grass.</t>
  </si>
  <si>
    <t>A man wearing a light blue surgical gown, red-framed glasses, and blue gloves is carefully holding a test tube with a liquid inside. He’s looking down at it, his hand extended towards the viewer. His hair is messy and he has a beard. Behind him is a pale yellow wall.</t>
  </si>
  <si>
    <t>A young man with dark curly hair and a mustache is looking directly at the viewer. He’s wearing a red shirt with a darker colored collar. His eyes are wide and expressive, and he has a slight furrow in his brow. Behind him, there's a blurred background of what appears to be laboratory equipment or machinery, illuminated by a warm light source. The overall lighting is dramatic, focusing attention on the man’s face.</t>
  </si>
  <si>
    <t>A person’s hands are typing on a dark gray laptop keyboard with red light illuminating their fingers and the keys. The laptop screen displays lines of white text against a black background. Below the laptop is a black computer tower with a mesh-like front panel and blue indicator lights. A partially visible can of what appears to be soda sits on the right side of the tower. The overall scene is dimly lit, with shadows dominating the background.</t>
  </si>
  <si>
    <t>Three individuals are standing in front of a large display case filled with X-ray images. Two men and one woman are all wearing red scrubs with white logos on them. The man on the left is looking down at his hands, while the other man is facing forward, gazing intently at the images. The woman is also looking towards the display, her expression thoughtful. The lighting in the scene is dim, highlighting the bright glow of the X-ray images within the case. A portion of a hallway with medical equipment and supplies can be seen in the background.</t>
  </si>
  <si>
    <t>A young woman with brown hair and wearing a white lab coat stands in front of a large MRI machine. She is smiling at the camera. Behind her is a beige wall with a small monitor mounted on it, and electrical outlets are visible. The MRI machine dominates the background, with its curved arms extending outwards.</t>
  </si>
  <si>
    <t>A dark blue background with scattered binary code patterns in shades of gray and white fills most of the frame. A large, bright blue banner diagonally spans across the center of the image. Inside the banner is the word "RANKED" in bold red text, followed by the number "#1" in a larger, bolder, white font. Below that reads “RETURN ON INVESTMENT IN OREGON” in black text. At the very bottom right corner, small text reads "*Payscale College ROI*”.</t>
  </si>
  <si>
    <t>The image features a dark blue background overlaid with a dense pattern of binary code (strings of 1s and 0s). Centered on the screen is text in bold, white letters: "OREGON TECH GRADS MAKE". Below that, prominently displayed in a large yellow box, is the number "$60K". Beneath the dollar sign, smaller white text reads “AVERAGE STARTING SALARY”. On the left side of the image are vertical columns of 1s and 0s. On the right side are horizontal rows of 1s and 0s.</t>
  </si>
  <si>
    <t>The image is divided into three distinct sections. The top left corner contains a series of large, glowing blue numbers: 00110011, 01001000, and 01010110. To the right of these numbers is a small, square frame containing a young woman smiling brightly with dark hair and wearing a green shirt. Below her are the words "SERIOUS ABOUT YOUR SUCCESS" in large, bold, red letters. The bottom right corner features another square frame showing a man in a white lab coat and blue scrubs, looking upwards while holding a beaker. The background color for all sections is a bright yellow.</t>
  </si>
  <si>
    <t>A modern, light-colored building with large windows dominates the frame. The Oregon Tech logo is prominently displayed above the entrance in a blue and yellow color scheme. Below the logo reads “Oregon Institute of Technology.” A sign on the building’s facade states "Center for Excellence in Engineering and Technology." The building sits adjacent to a landscaped area with low-lying shrubs and gravel. In the background, there's a mountain range and a body of water reflecting the warm light of a sunset or sunrise. A road and a parked car are visible on the left side of the image.</t>
  </si>
  <si>
    <t>www.okwu.edu</t>
  </si>
  <si>
    <t>A wide shot captures an aerial view of a university campus. A body of water with a small fountain is in the foreground. Across the water are several buildings, including a large, ornate building with red tile roofs and multiple windows. A smaller, multi-tiered building with a similar architectural style sits on a grassy slope behind it. A paved area with landscaping and a circular stone feature is visible in the middle ground. Several people are walking along the path leading up to the buildings. Trees line the background hillsides. The sky is overcast with some clouds.</t>
  </si>
  <si>
    <t>A group of young adults, mostly students, are standing in a line outdoors under bright sunlight. They are wearing matching gray t-shirts with “OKWU” printed on them. Several individuals are clapping their hands together enthusiastically. A few people are smiling and looking at the camera. Behind the group is a body of water and some rose bushes. The sky is light blue with a hazy sun in the background.</t>
  </si>
  <si>
    <t>A large crowd of silhouetted people fills the foreground, mostly obscured by darkness. In the background, a stage is illuminated with purple and blue lights. On the stage, three figures are visible – two individuals standing near the front and one further back. A large screen behind them displays the words “Live Worship” in white lettering. The architecture of the building includes tall windows and a doorway on the right side of the frame.</t>
  </si>
  <si>
    <t>A man with short dark hair wearing a gray t-shirt stands facing away from the camera, his hands clasped together in front of him. Behind him is a stage with a band performing – a keyboard player, a drummer, and a singer holding a microphone. A spotlight shines on the singer. There are purple lighting effects illuminating the stage backdrop. The background is dark and out of focus.</t>
  </si>
  <si>
    <t>A woman with curly dark hair and fair skin is wearing a yellow floral-patterned long-sleeved shirt. She’s looking slightly off-camera to her left, with a thoughtful expression on her face. Behind her is a white whiteboard and a pale beige wall. The background is softly lit, creating a muted color palette.</t>
  </si>
  <si>
    <t>A young woman with blonde hair sits at a table in an indoor setting. She is looking off-camera to her left. A man with dark curly hair and wearing a yellow shirt is partially visible on her left side, leaning towards her. Behind them, another man is seated at a similar table with a drink. Through large windows in the background, there’s blurred greenery and sunlight. Another woman is sitting further back, partially obscured by the other figures. A clear glass bottle of water sits on the table between them.</t>
  </si>
  <si>
    <t>A young Black man stands facing forward in front of a large white projector screen. He is wearing a blue and gray plaid button-down shirt and dark pants. His hands are raised near his mouth as if speaking or gesturing. Behind him, partially visible, are the backs of two students with blonde hair, one looking to the left and the other to the right. The background is dark, suggesting a lecture hall setting.</t>
  </si>
  <si>
    <t>A wide shot of a college campus courtyard. A group of students are walking across a red brick walkway towards the camera. Several buildings with stucco exteriors and tiled roofs are visible in the background, including one with arched windows and a prominent tower. The sky is bright blue with some clouds. There's a slight haze in the distance.</t>
  </si>
  <si>
    <t>Three young women stand in front of a chain-link fence and power lines against a bright blue sky. They are wearing dark navy blue softball jerseys with “SOFTBALL” printed on them in white lettering. One woman is holding a yellow softball, another has a bat held above her head, and the third is holding a helmet. The background shows a partially visible baseball field with bare trees and utility poles.</t>
  </si>
  <si>
    <t>A basketball player in a brown uniform with the number 10 is jumping and raising his arms in celebration on the court. A large crowd of students and faculty are seated in bleachers behind him, many of them cheering and waving their hands enthusiastically. Two other players, one wearing a gray uniform and the other in a blue and yellow uniform, are visible near the baseline. The background is a gymnasium with dark walls and lighting.</t>
  </si>
  <si>
    <t>A volleyball game in progress. Four female players are positioned near a tall volleyball net. One player is spiking the ball upwards toward the net, while another is attempting to block it with her hands. A third player stands behind the net, and a fourth player is on the right side of the frame, looking towards the action. The net has “Oklahoma Wesleyan University” printed along its top. Above the net is a scoreboard displaying the score. To the left is a sign that reads "Served Sitting."</t>
  </si>
  <si>
    <t>A large crowd of people wearing white t-shirts are shown raising their hands in celebration. Many faces are visible, with a mix of ethnicities and expressions of excitement. Some individuals have blonde wigs on. The background is dark, suggesting an outdoor setting like a stadium or field.</t>
  </si>
  <si>
    <t>A young man in a black graduation gown and cap stands smiling towards the camera. He is wearing a gold sash across his chest and a small pin on his cap. Behind him is a wooden staircase leading up to an upper balcony area, with people seated in rows. A large crowd of spectators fills the auditorium seats below, many facing forward. The lighting is bright, illuminating the stage and audience.</t>
  </si>
  <si>
    <t>A group of graduates in black gowns and gold-trimmed hats are seated on tiered benches facing forward. Many are looking upwards with expressions of excitement or anticipation. Some have pins or medallions attached to their gowns. Behind them, a large crowd is visible, also wearing graduation attire, filling the space beyond the seating area. The background features a white wall with a decorative border and hints of other people in the distance.</t>
  </si>
  <si>
    <t>www.olivet.edu</t>
  </si>
  <si>
    <t>A simulated hospital room scene with four healthcare professionals gathered around a patient mannequin lying in a bed. Three nurses are wearing dark blue scrubs and standing attentively; one is pointing towards a red medical waste container, another is holding a clipboard, and the third is looking at the camera. A fourth person, likely a faculty member or instructor, is also in a dark blue scrub uniform and wearing glasses, observing the scene. The patient mannequin has its head resting on a pillow and appears to be lying down. There’s a window with sheer curtains visible in the background, and medical equipment like an IV stand is present.</t>
  </si>
  <si>
    <t>A young man with light brown hair and wearing a green sweater is seated at a pottery wheel, focused intently on shaping a clay pot with his hands. He wears gray gloves. A woman in a red shirt and black apron is sitting to his right, also working at a pottery wheel, using her hands to manipulate clay. Behind them are shelves filled with finished ceramic pieces of various shapes and sizes. The background is dark, suggesting the interior of a studio space.</t>
  </si>
  <si>
    <t>A brightly lit cafeteria scene with rows of tables and chairs filled with students. A woman in a tan shirt is serving food from a tray onto a table where several students are seated. One student wears a brown jacket with gold lettering, another has a yellow hoodie, and a third is wearing a green and yellow sweater. Other students are visible in the background, some using laptops at their tables. The lighting is warm and inviting, creating a sense of community.</t>
  </si>
  <si>
    <t>A young Black man with long dreadlocks wearing a blue jacket and red shirt is singing into a microphone while playing an acoustic guitar. He’s standing at a stand holding sheet music. Behind him is a large, ornate pipe organ with reddish-brown panels. A woman in a dark dress is seated to the left of the stage, presumably listening. The background is mostly dark, suggesting a concert or performance setting.</t>
  </si>
  <si>
    <t>A man in a dark suit and red tie stands facing two young people. The man is gesturing with his hands as he speaks. One young man wears a white baseball cap and has a backpack on, while another woman wears a brown jacket and jeans. A third person is partially visible in the background, seated at a table. Behind them are large windows showing an outdoor view of greenery and buildings.</t>
  </si>
  <si>
    <t>A large group of students in dark purple robes are singing together in a concert hall setting. The stage is bathed in blue light. A man in a suit sits at a piano on the left side of the image, partially visible. Behind the singers is a wall with vertical wooden panels. In the foreground, near the bottom of the frame, is a small figure wearing a purple robe and holding sheet music.</t>
  </si>
  <si>
    <t>A basketball game is in progress on a hardwood court with a large tiger logo painted on it. Several players are actively engaged in a play, including one dribbling the ball and several others defending him. A referee stands near the center of the court. In the background, spectators are seated along the bleachers, wearing purple and gold clothing.</t>
  </si>
  <si>
    <t>A large crowd of students and adults are gathered in a gymnasium-like setting, facing forward. Many are wearing sweatshirts with the university logo (ONU) prominently displayed – primarily purple and gold colors. Several individuals are raising their hands and mouths open in excitement or cheering. One student is pointing emphatically towards the front. A banner behind them lists athletic achievements by year for various sports teams. The background is dark, suggesting a stage or wall.</t>
  </si>
  <si>
    <t>A man stands at a podium center stage on a raised platform. He is wearing a light-colored shirt and appears to be speaking or giving a presentation. Behind him is a large, dark gray banner with a circular emblem featuring what looks like musical notes. To his left are two guitars resting against a wall, and to his right is a microphone stand and a small amplifier. A crowd of people fills the seats in front of the stage, mostly obscured by darkness. The stage backdrop is a warm tan color with a textured pattern.</t>
  </si>
  <si>
    <t>Three people are seated around a dark wooden table in an office setting. A woman with brown hair and wearing a teal sweater is speaking animatedly, gesturing with her hands. To her right sits a young woman wearing a purple shirt and looking at her intently. Across from them is another woman, also with brown hair, wearing a gray sweater and leaning forward slightly. A colorful water bottle with the words "Night Owl" on it is visible on the table between the two women. Behind them is a blurred view of an office space including a computer monitor, a window with blinds, and what appears to be another person in the background.</t>
  </si>
  <si>
    <t>A group of four young adults are seated in a lounge area. One person is sitting on a gray couch with a yellow cushion and a laptop open on their lap. Another is sprawled out on a gray armchair, wearing a backpack. A third individual sits on a small table with two cans of soda. The fourth person is sitting on a chair next to the table, wearing a red flannel shirt. Sunlight streams through large windows in the background, casting shadows across the floor and highlighting the scene. There's a framed piece of artwork hanging on the wall behind them, and a plaque or sign is mounted above it.</t>
  </si>
  <si>
    <t>www.onu.edu</t>
  </si>
  <si>
    <t>A person’s hand, partially in focus, holds up a small, ornate silver-colored pocket watch. The watch has intricate floral and geometric designs etched into its casing. A small, circular lens covers the face of the watch. The background is blurred green foliage suggesting an outdoor setting.</t>
  </si>
  <si>
    <t>A person with a backpack stands facing a glass partition separating an office area from a hallway. Inside the office, several people are seated at desks and appear to be working. A sign reading “300” is visible on the wall near the partition. The hallway itself has dark walls and a glimpse of what appears to be a red poster or artwork on the right side of the frame. To the left of the person in the foreground, there’s a portion of a white doorframe with a handle.</t>
  </si>
  <si>
    <t>A red toolbox filled with numerous small tools – wrenches, sockets, screwdrivers, and various other implements – is prominently displayed. A yellow toy construction vehicle (likely a mini excavator) sits on the edge of the toolbox. Hands are partially visible reaching into the toolbox, suggesting someone is selecting or retrieving a tool. The background is dark and out of focus, but appears to be an industrial workshop setting with metal parts scattered around.</t>
  </si>
  <si>
    <t>A dimly lit courtroom scene. A woman stands at the defendant's table facing away from the camera, wearing a black skirt and blouse. Behind her is a judge seated at the bench with a woman in front of her. To the left are wooden chairs and a window with blinds. An American flag hangs on the wall to the right of the judge’s desk. The walls are dark wood paneling.</t>
  </si>
  <si>
    <t>A woman in a red and gray athletic jacket and khaki pants is kneeling on a volleyball court, facing a group of young women wearing red jerseys with numbers on them. The women are lined up behind her, looking at her intently. A volleyball net is visible in the background, along with a scoreboard displaying the score "24-18." The floor is polished wood and the walls are painted in shades of red and gray.</t>
  </si>
  <si>
    <t>A woman with curly dark hair is standing with her back to the viewer and writing equations on a large white board. The whiteboard displays several complex mathematical formulas involving exponents, logarithms, and variables. The background shows a modern classroom setting with red chairs, tables, and windows overlooking an outdoor area. A few people are visible in the distance outside the windows.</t>
  </si>
  <si>
    <t>A young man with dark hair and a slightly furrowed brow stands looking out a large window. He is wearing a white shirt. The window reflects a green outdoor scene, including trees and grass. There are scribbled markings visible on the glass near the top left corner of the frame. The background is mostly dark, suggesting an indoor setting. His hand rests lightly against the window frame.</t>
  </si>
  <si>
    <t>A man with curly dark hair wearing a light blue shirt and black headphones is writing in red marker on a large white board. The whiteboard displays a complex mathematical equation involving logarithms, exponents, and negative signs. Behind him, there’s a blurred background showing an indoor space with windows, some furniture including a red couch and tables, and what appears to be parked cars outside.</t>
  </si>
  <si>
    <t>A bookshelf filled with books is in focus against a dark background. The books are arranged horizontally and appear to be tightly packed together. Several books have visible titles including "Ohio Northern University" printed on their spines. The books vary slightly in color, ranging from red to white and gray. A portion of a person's arm is visible in the upper-left corner of the image, suggesting someone is near the bookshelf.</t>
  </si>
  <si>
    <t>A young person with dark hair and wearing a light-colored sweater is partially obscured by a large bookshelf filled with books. The books are various sizes and colors, including red, brown, and beige. The person’s face is mostly hidden behind the books, but their eyes and part of their forehead are visible. The background is dark, suggesting a library setting.</t>
  </si>
  <si>
    <t>A young man with dark hair and wearing a white sweatshirt and backpack is standing in a library aisle, holding an open book in his hands. He is looking down at the pages. The shelves are filled with books of various colors and sizes, stretching into the background. Light streams in from the right side of the frame, illuminating the scene and creating shadows on the bookshelves. The floor appears to be tiled.</t>
  </si>
  <si>
    <t>A stage scene with several actors in formal attire. A woman in a white gown is center stage, facing right, while other figures in red and black gowns and suits surround her. To the left of the stage is a backdrop resembling an ornate Greek temple design. A man stands to the right of the central woman holding what appears to be a microphone or conducting baton. The floor is a checkerboard pattern with a reddish hue. Stage lighting casts dramatic shadows and highlights on the actors and set.</t>
  </si>
  <si>
    <t>A young woman in a pink and red skirt and top is mid-motion, appearing to dance, with one leg extended forward. She’s illuminated by a single spotlight on stage. Behind her, there's a haze of purple smoke and other colored lights creating an atmospheric effect. The stage appears to be a dark theater setting with architectural elements visible in the background, including what looks like columns or pillars.</t>
  </si>
  <si>
    <t>A young dancer in pointe shoes stands mid-leap on a dark stage. Her legs are extended upwards and slightly angled outwards, with her feet pointed. The stage floor is visible beneath her, reflecting light. A purple haze or lighting effect fills the background, partially obscuring the edges of the stage.</t>
  </si>
  <si>
    <t>A young woman in a dark red skirt and a light gray top is standing center frame on a stage. She’s wearing pointe shoes and appears to be mid-dance pose, with one leg extended forward and her arms raised slightly. A spotlight shines directly on her from the upper left corner of the image, creating a bright white beam. Behind her is a hazy purple smoke effect, and the background is mostly dark. There's a faint red light visible in the lower right corner of the frame.</t>
  </si>
  <si>
    <t>A man in a white lab coat and blue surgical mask is examining a patient mannequin lying on a hospital bed. A young man wearing a school uniform and a red lanyard stands beside him, looking at the mannequin. A woman in a black uniform and a yellow surgical mask is assisting with what appears to be medical procedures on the mannequin, including administering something through an IV line. Behind them are other students partially visible in the background. Medical equipment, including monitors, tubing, and a blood pressure cuff, is present around the bed. The room has a sterile appearance with white walls and curtains.</t>
  </si>
  <si>
    <t>A woman in a white lab coat and mask stands beside a patient simulator lying on a hospital bed. A man wearing a dark shirt with a university logo is kneeling beside the simulator, performing chest compressions. Another student wearing a mask and scrubs assists by holding an IV bag. Behind them are two other students partially visible. The room appears to be a medical simulation lab, featuring medical equipment like monitors, tubing, and a defibrillator on a nearby wall. A curtain hangs in the background.</t>
  </si>
  <si>
    <t>A man with dark hair and a beard wearing a black turtleneck shirt and a dark blue lanyard is looking down at something in his hands. He has a slight smile on his face. In the background, partially obscured by a white, textured wall with vertical lines, is a young woman with long, dark hair, her head tilted slightly downward as she looks at something unseen. The lighting appears to be coming from above and slightly to the left of the frame.</t>
  </si>
  <si>
    <t>Two fencers are positioned facing each other in a darkened stage area. Both wear white fencing jackets and pants. One is mid-action with their sword raised, while the other is poised defensively. The background consists of dark walls with spotlights illuminating the scene, creating strong contrasts between light and shadow. A faint reflection of a light source appears on the floor in front of each fencer.</t>
  </si>
  <si>
    <t>Two people in white fencing masks are engaged in a fencing match. One person is holding their foil up and poised to strike, while the other is defending with their arm raised. A bright light shines from above, creating lens flares across the image. The background is dark and indistinct.</t>
  </si>
  <si>
    <t>A dark stage with a single spotlight illuminating two dancers in motion. One dancer is mid-leap, their shoe prominently displayed in the light, casting a long shadow on the floor. The other dancer is partially visible, leaning forward and appearing to be in a similar dynamic pose. The background is mostly black, creating a dramatic contrast between the illuminated figures and the surrounding darkness.</t>
  </si>
  <si>
    <t>The image depicts an indoor hydroponic growing system within a brightly lit laboratory setting. Two men are standing near the unit; one is looking down at it and appears to be adjusting something, while the other stands behind him with his hands on the equipment. The hydroponic system itself is a dark gray metal box containing several trays filled with leafy green plants, illuminated by pink LED lights. Above the system is a large wall mural featuring the words "SUSTAIN FUTURES" in white lettering and stylized drawings of gears, tools, and plant elements. To the right of the mural are additional lab equipment including shelving units and computers. The overall lighting is bright and focused on the hydroponic setup.</t>
  </si>
  <si>
    <t>Two young men are working at a 3D printer. One is looking down into the printer’s build area, while the other is adjusting something on the machine with his hand. The printer itself is silver and has a transparent enclosure. A pink light illuminates the interior of the printer. Behind them is a gray wall with windows, suggesting an industrial or laboratory setting.</t>
  </si>
  <si>
    <t>A young man with short brown hair and fair skin is looking out a window. His head is turned slightly towards the right, and his eyes are focused on something outside. The image is slightly blurred, creating a sense of depth of field. Behind him, there's a glimpse of a room with dark wood paneling and what appears to be a small refrigerator or cabinet. Through the window, we see a green lawn and trees under a cloudy sky. A bright light source is visible on the right side of the frame, casting a glow on the scene.</t>
  </si>
  <si>
    <t>Two female volleyball players in orange jerseys are celebrating with raised hands and joyful expressions. One player is wearing number 15 on her jersey. A scoreboard behind them displays scores and times. In the background, a blurred figure of another person stands near the net, and a portion of a wall with the words "POLARIS" is visible. The overall scene appears to be inside a gymnasium or volleyball court.</t>
  </si>
  <si>
    <t>A group of college football players are celebrating on a red turf field. They are wearing black jerseys with “Northern” and numbers prominently displayed. Many players are jumping in the air, raising their arms, and cheering. Some are holding helmets aloft. The background is blurred, showing a cloudy sky and some indistinct spectators. A player with jersey number 21 and 36 is visible near the center of the frame.</t>
  </si>
  <si>
    <t>A group of four people are gathered around a small, black drone with “028” written on it. One woman in a white shirt is kneeling and examining the drone, while another man wearing a baseball cap is looking at it as well. Two other men are standing nearby, one wearing a flannel shirt and the other a dark jacket. A gray cooler labeled "Spirent" sits next to the drone. The background shows a paved area with trees silhouetted against a bright, golden sunset sky.</t>
  </si>
  <si>
    <t>Four young adults are standing side-by-side, facing away from the camera. They are wearing casual clothing: a blonde woman in a white sweater and dark pants, a woman with long dark hair in a black jacket and jeans, a man in a plaid shirt and blue jeans, and a man in a gray t-shirt and baseball cap. Behind them is a grassy field leading to trees under a bright blue sky filled with scattered clouds. The lighting suggests it’s either early morning or late afternoon.</t>
  </si>
  <si>
    <t>Two hands are holding a black handheld camera with a large screen displaying an “IX12” logo. The camera is positioned close to the viewer’s face. The hands belong to two individuals, one wearing a green jacket and leather sleeves, and the other wearing a white sweatshirt and jeans. They are standing outdoors in what appears to be a field or grassy area with some dry vegetation visible in the background. The lighting suggests it's daytime, with sunlight casting shadows.</t>
  </si>
  <si>
    <t>Four people are standing back-to-back against a bright blue sky filled with scattered white clouds. A small airplane is visible in the distance flying across the sky. The ground below them appears to be covered in trees and shrubs, suggesting an outdoor setting. The lighting indicates it’s either early morning or late afternoon.</t>
  </si>
  <si>
    <t>A young man wearing a backpack and shorts is standing on a skateboard in a grassy area. Two dark brown wooden chairs are positioned slightly behind him. Behind the grass and trees is a brick building with a doorway. The sky is visible above, partially obscured by green foliage.</t>
  </si>
  <si>
    <t>A wide shot captures a sunny outdoor campus scene. A paved walkway stretches into the distance beneath mature trees with green foliage. Several students are present: one is skateboarding, another is sitting on a bench reading, and others are walking along the path. In the background, a brick building rises above the trees, and a portion of a white building is visible to the left. The sky is partly cloudy.</t>
  </si>
  <si>
    <t>A person wearing a white and pink motorcycle helmet with “M7” written on it is holding the visor up in front of their face. The helmet has tinted goggles over the lenses. Their hands are gripping the steering wheel of a vehicle, which appears to be a race car or similar motorized vehicle. Behind the driver’s head and shoulder is a portion of a white vehicle with “Danner-Ford” printed on it, along with an address number and a small graphic. A red flag is visible in the upper left corner of the frame.</t>
  </si>
  <si>
    <t>A white, open-frame vehicle with large tires is angled sharply uphill against a backdrop of a large pile of brown mulch and a light blue sky. Two people are visible inside the vehicle, wearing helmets and what appear to be racing suits. The vehicle has a roll cage around the driver’s area.</t>
  </si>
  <si>
    <t>A person wearing a white lab coat and blue gloves is holding a yellow prescription bottle in their right hand. The person’s left hand is manipulating a small, light-colored powder on a red surface. A glass beaker filled with a white substance sits to the left of the person, and behind them is a partially visible shelf containing various bottles and containers. The background is blurred and appears to be a laboratory setting.</t>
  </si>
  <si>
    <t>A large blue wind tunnel dominates the frame, with a rectangular test section visible at its center. A woman is standing near the test section, looking at a monitor and adjusting controls on a panel beside it. An older man sits on a red stool to the right of the wind tunnel, facing away from the camera, also appearing to be working at a computer. Cables run along the walls and ceiling. The lighting is dim, casting shadows across the scene.</t>
  </si>
  <si>
    <t>A young woman with long brown hair sits at a desk, looking directly at the camera with a slight smile. She is wearing a white t-shirt and has papers spread out in front of her. Behind her, partially obscured by a doorway, is a man with short graying hair, facing away from the camera. The background appears to be a dimly lit hallway or office space with a metallic door visible on the left side of the frame. Light seems to be coming from above and slightly to the right, casting shadows across the scene.</t>
  </si>
  <si>
    <t>A close-up shot of a man with dark skin and a full beard is shown. He’s wearing an orange baseball cap and a striped shirt. The focus is on his face, particularly his mouth which appears slightly open as if speaking or smiling. His neck and shoulders are visible, with the orange fabric of the hat partially obscuring part of his upper body. The background is dark and out of focus.</t>
  </si>
  <si>
    <t>An aerial shot of a college campus at dusk. A large body of water is centered in the frame, surrounded by green lawns and trees. Several buildings are visible, including a light-colored residential building on the left and a larger, brick building on the right. White pathways crisscross the grassy areas, leading towards the buildings. The sky is dark with hints of orange and yellow near the horizon.</t>
  </si>
  <si>
    <t>www.opsu.edu</t>
  </si>
  <si>
    <t>An aerial shot of a college campus. Several brick buildings are visible in the upper left corner, with a white statue standing prominently between them. A network of walkways and grassy areas stretches across the center of the image, lined with mature trees displaying yellowing leaves. A few cars are parked along the edges of the campus. The sky is dark and overcast.</t>
  </si>
  <si>
    <t>A cartoon mascot wearing a gray suit and a large cowboy hat with a red bandanna around his face. The bandanna has a prominent “P” logo in red on it. He is raising one hand, palm facing forward, with his index finger pointing upwards. Behind him is a blurred view of a football field with spectators and buildings visible in the background under a cloudy sky.</t>
  </si>
  <si>
    <t>A person wearing a cowboy hat and blue jeans is riding a light-colored horse at speed. The rider is holding a lasso in their right hand and appears to be attempting to rope something. Behind the horse, there’s a blurred image of a fence and another person on horseback. The sky is partly cloudy.</t>
  </si>
  <si>
    <t>A group of young men are seated in stadium bleachers, watching a sporting event. One man is prominently featured, leaning forward with his mouth open and arms raised excitedly. He wears a dark green shirt with a logo on it and a black baseball cap. Several other people in the background are wearing red and white shirts with the university’s logo, and some are wearing hats. The bleachers appear to be made of red metal.</t>
  </si>
  <si>
    <t>A young woman in a red and black cheerleader uniform with a “P” logo is prominently featured, raising her right arm high above her head. She has blonde hair and makeup. Behind her are two other cheerleaders wearing similar uniforms. To the left, a man in a red vest and hat stands near a football field. An official in black and white stripes is visible further back on the field. In the background, there’s a grassy field, trees, and what appears to be spectators.</t>
  </si>
  <si>
    <t>An aerial shot of a college campus. Several buildings are visible, including a brick building with multiple stories and a smaller, single-story structure. A large residential building with many windows dominates the right side of the image. Parking lots filled with cars surround the buildings. A grassy field is located in the upper left corner, and a road runs through the center of the campus. The sky appears to be slightly hazy or overcast.</t>
  </si>
  <si>
    <t>www.orangecoastcollege.edu</t>
  </si>
  <si>
    <t>A young woman with dark hair and wearing a light blue shirt and gold earrings is adjusting a denim jacket draped over a mannequin head. The mannequin has a black t-shirt on it. Behind the mannequin, there’s a corkboard covered in fashion sketches, fabric swatches, and photographs of clothing designs in various colors – primarily blues, reds, and pinks. A leather jacket hangs to the left of the mannequin.</t>
  </si>
  <si>
    <t>A woman in a black leather jacket stands facing another woman wearing a cream-colored dress and a denim shirt. The second woman is gently adjusting the collar of the jacket with her hand. A ring is visible on her left hand. Behind them, there’s a bulletin board with various posters and notices.</t>
  </si>
  <si>
    <t>A young Asian man wearing a black chef's uniform and a watch is focused intently as he meticulously cuts vegetables on a stainless steel cutting board. He’s positioned in a brightly lit commercial kitchen with stainless steel appliances lining the walls, including ovens and refrigerators. A gray door is visible to his left, and a large industrial refrigerator is prominent in the background. Several trays of fresh produce are stacked nearby.</t>
  </si>
  <si>
    <t>A man wearing a black chef’s uniform and a watch is shown cutting red vegetables – likely tomatoes – on a white plastic cutting board. He has his left hand holding the knife and his right hand guiding the vegetables. Behind him are stainless steel appliances, including ovens and ranges, set against a dark gray wall. The countertop is also white and extends into the background.</t>
  </si>
  <si>
    <t>A young woman with long brown hair is wearing a white VR headset and appears to be smiling slightly. She’s turned towards the right side of the frame, showing her profile. Behind her is a bright green screen with what looks like a stylized graphic of a bird or insect in the upper left corner. A dark gray cable runs across the top of the screen. Below the woman is a black surface and a small, indistinct object on it.</t>
  </si>
  <si>
    <t>A woman with curly brown hair wearing a blue and white striped sweater and jeans is working at a workbench. She’s holding a small screwdriver and appears to be adjusting something on a robotic arm model that sits on the bench. The workbench is made of light-colored wood and has several drawers filled with tools. Behind her, there's a wall covered in white tiles, a large metal cabinet, and a hanging display of colorful cords or wires. A large window extends across the back of the frame, offering a view of trees and foliage outside. Several wooden blocks are stacked on the bench surface to the right of the robotic arm.</t>
  </si>
  <si>
    <t>A person’s hands are shown adjusting a robotic arm constructed from metal beams and wires. The arm is mounted on a black base unit with several cables running along it. A small digital display sits behind the arm, partially obscured by its structure.  The background is dark, suggesting an industrial or laboratory setting. There's a hint of a wall and some equipment visible in the distance.</t>
  </si>
  <si>
    <t>A young woman with light brown hair and fair skin stands in front of a clothing rack. She is wearing a denim shirt with blue stripes over a white t-shirt and jeans, accessorized with a brown belt. Behind her is a large corkboard covered with numerous fashion sketches, fabric swatches, and photographs of clothing designs. Three mannequins are displayed: one dressed in a plaid jacket, another in a white dress with lace detailing, and the third wearing a black leather jacket.</t>
  </si>
  <si>
    <t>A man with dark hair and glasses stands facing forward in a professional kitchen setting. He is wearing a black chef's jacket with his arms crossed over his chest. His name, "Edward Nguyen," is embroidered on the left breast of the jacket. Behind him are stainless steel work surfaces, ovens, and shelving units filled with cooking equipment. A large exhaust hood dominates the upper portion of the image. The background is dark, suggesting a low-light environment within the kitchen.</t>
  </si>
  <si>
    <t>A young woman with short dark hair and fair skin is smiling directly at the camera. She’s wearing a black long-sleeved shirt and a black vest covered in small, silver markers resembling sensors or trackers. Her arms are crossed in front of her chest. Behind her, there's a large, dark blue triangular frame that appears to be part of a motion capture setup, with some gray cabling visible. To the left of the woman is a partially visible machine with black and gray components. The background is mostly dark, with hints of a brick wall and a light purple glow.</t>
  </si>
  <si>
    <t>A young woman with long curly brown hair and wearing a blue sweater and jeans stands in front of laboratory equipment. She is smiling slightly and has her arms crossed. Behind her are two rows of wooden shelves filled with electronic devices, including computers and monitors. To her right is a large gray machine with a screen displaying data, along with various buttons and controls. The background includes exposed pipes and wiring, suggesting an industrial or research laboratory setting.</t>
  </si>
  <si>
    <t>www.oswego.edu</t>
  </si>
  <si>
    <t>A young Black man with braided hair is shown in profile, looking upwards and slightly to his right. He is wearing a dark green military-style shirt. Behind him is a grassy lawn, several trees with lush green foliage, and a blurred view of a building in the distance. The background is softly lit with natural light.</t>
  </si>
  <si>
    <t>A wide shot of a campus green space with a long walkway leading into the distance. The walkway is lined with trees displaying autumn colors – yellows, oranges, and reds. A large crowd of people are walking and standing along the path. Several buildings are visible in the background, including one with a light-colored facade and another with a darker brick appearance. There’s a blue sky overhead with some clouds. The overall scene is bright and sunny.</t>
  </si>
  <si>
    <t>A woman with red hair and a bob haircut is seated across from another woman who has long brown hair pulled back. Both women are looking at each other intently. The woman with red hair is sitting at a table with a laptop open, displaying a green screen image. A small fan sits on the table to the right of the laptop. Behind them is a large flat-screen television mounted on a wall painted in shades of green and gray. To the left of the TV is a white board with writing on it. The room appears to be an office or classroom setting, with neutral colored walls and furniture.</t>
  </si>
  <si>
    <t>A young woman with red hair and freckles sits at a wooden table, focused intently on writing with a pen. She is wearing a dark green t-shirt. The room appears to be a study area or classroom, with fluorescent lights overhead and a blurred background suggesting other students or desks. A dark shadow occupies the bottom portion of the image.</t>
  </si>
  <si>
    <t>A person with dark curly hair and wearing multiple bracelets, including one with a blue stone, raises their hand in a classroom setting. The back of their head is visible, and they are facing away from the camera. Behind them is a chalkboard with some numbers written on it, and to the right is a portion of a wall painted orange and yellow. A blurred figure can be seen in the background on the left side of the frame.</t>
  </si>
  <si>
    <t>A green and yellow elevated platform with a metal railing overlooks a football field. A band is performing on the platform, consisting of three people playing instruments. The university logo, “OHIO STATE,” is prominently displayed in gold lettering on the field below. The background is slightly blurred, suggesting an aerial shot.</t>
  </si>
  <si>
    <t>A swimmer is mid-dive in a blue swimming pool. The swimmer is wearing a black swim cap and goggles. Water splashes are visible around their body as they enter the water. A lane line, marked in blue, runs horizontally across the center of the frame. The background is dark, suggesting an underwater or low-light setting.</t>
  </si>
  <si>
    <t>A hockey player in a black and white jersey with the number “23” is sliding across a polished floor towards a wall lined with trophies. The lighting is dim and green-tinted. Behind him, there are several other figures partially visible, including what appears to be another hockey player and some spectators. A dark staircase can be seen on the right side of the frame.</t>
  </si>
  <si>
    <t>A group of graduates in light purple gowns and caps are gathered near a large glass window. Several students are raising their hands with white pom-poms. A graduate is turned away from the camera, wearing a purple gown and looking towards the window. The background shows a modern building interior with metal supports and stairs visible through the glass.</t>
  </si>
  <si>
    <t>A bright yellow sun is setting over a body of water. In the foreground are several buildings with red brick facades and flat roofs. To the left stands a tall clock tower with a green spire and a prominent clock face. The sky transitions from a light green near the horizon to orange and yellow above the sun. A few distant buildings are visible on the horizon line.</t>
  </si>
  <si>
    <t>A young woman with dark hair and brown eyes is looking directly at the camera with a slight smile. She’s wearing a dark blue jacket over a white shirt and carrying a backpack that reads “Oswego State.” Behind her, there's a hallway with glass doors on the left and a beige wall with what appears to be a doorway or alcove on the right. The background is slightly blurred.</t>
  </si>
  <si>
    <t>A young Black woman with dark hair and glasses is smiling warmly at the camera. She is wearing a black hijab and a white t-shirt with the Oswego University logo in green and gold on it. The background shows a modern hallway with glass walls, doors, and what appears to be a reception desk or information area. A blurred image of another person can be seen partially visible in the distance.</t>
  </si>
  <si>
    <t>A young woman with brown hair and fair skin is smiling broadly at the camera. She’s wearing a green sweatshirt with “oswego” printed on it and an Under Armour logo. Behind her are several other students, also wearing similar green sweatshirts, seated around a table. One student has a pink drink in their hand. The background shows a brightly lit cafeteria-like space with windows and some blurred figures of people walking by.</t>
  </si>
  <si>
    <t>00:00:03.30</t>
  </si>
  <si>
    <t>A large group of people are arranged in an oval shape on a green grassy field. They are all wearing white t-shirts. The arrangement forms the letter “U”. There is a small gap within the U, and the people are tightly packed together to create the outline of the letter.</t>
  </si>
  <si>
    <t>www.otc.edu</t>
  </si>
  <si>
    <t>A close-up shot focuses on a person’s arm and hand being examined with a sphygmomanometer (blood pressure cuff). The cuff is positioned around the upper arm, and a healthcare professional is applying air to inflate it. A stethoscope is visible in the background, partially obscured by a light blue sheet or covering. The person's wrist has tattoos on it. The image appears slightly blurred with a dark background.</t>
  </si>
  <si>
    <t>A young man in a white coat and stethoscope is leaning over a patient who has his eyes closed and is wearing headphones. The patient’s face is partially obscured by shadow. Behind the patient is a wall with electrical outlets and a digital display showing the number “97” and “42”. Text overlayed on the image reads "My Dream helps others.”</t>
  </si>
  <si>
    <t>A young person wearing a tan shirt and jeans is hanging upside down from a tree trunk. The individual’s legs are wrapped around the tree, and their arms are secured with reins attached to a saddle resting on the ground below. A rope is also wrapped around the tree trunk. Text reading “My Dream” appears in white lettering overlaid on the image. The background is dark, suggesting an outdoor setting, possibly a ranch or stable area.</t>
  </si>
  <si>
    <t>A man in a yellow safety vest and dark pants and boots is climbing a tall wooden utility pole against a bright blue sky. He’s wearing a harness and attached to the pole with ropes. Text overlayed on the image reads “My Dream climbs high.” Electrical wires are visible running along the pole above him.</t>
  </si>
  <si>
    <t>A young man with reddish-brown hair and wearing an orange shirt is looking towards a white robotic arm. The robot has a green accent on its upper structure and is holding a small, blue object in its gripper. Behind the man and the robot is a gray wall with fluorescent lights mounted above. Text reading "My Dream" appears overlaid on the image in a stylized font.</t>
  </si>
  <si>
    <t>Industry and work, Innovation</t>
  </si>
  <si>
    <t>A man wearing an orange shirt and glasses stands in front of a large industrial robot arm. He is holding a handheld device, possibly a laser cutter, with both hands. The background shows a brightly lit factory or workshop space filled with more robotic arms and machinery. Text overlayed on the image reads "My Dream breaks limits" in a cursive font.</t>
  </si>
  <si>
    <t>The image depicts a close-up shot of a person’s hands holding an assault rifle. The rifle is dark gray and black with a silver metallic barrel. The person's hands are gloved in purple and yellow, and partially obscured by shadows. Text overlayed on the image reads “My Dream” in white lettering. The background is predominantly black, creating a dramatic and somewhat ominous effect.</t>
  </si>
  <si>
    <t>A firefighter in full gear stands with his back facing the viewer. He wears a yellow and black striped uniform with “NELSON” written on his helmet. A yellow medical bag is strapped to his side. Behind him, blurred figures are visible wearing blue jackets and bright yellow vests. An ambulance is parked in the background, partially obscured by trees. Text overlayed on the image reads "My Dream saves lives."</t>
  </si>
  <si>
    <t>A young woman with long dark hair and wearing a pink shirt is holding a small white and brown goat close to her chest. She’s smiling at the camera. The goat is nestled against her arm. Behind them is a blue corrugated metal wall, and sunlight streams from the right side of the frame, creating a bright glow. Text overlayed on the image reads “My Dream” in white lettering with a small goat graphic next to it.</t>
  </si>
  <si>
    <t>A young woman with dark hair and wearing a pink shirt is holding a small brown and white spotted goat close to her chest. The goat is looking up at her. The background shows a grassy field with trees and a hazy sky. Text overlayed on the image reads "My Dream grows America." A silver necklace is visible around her neck.</t>
  </si>
  <si>
    <t>A white airplane wing dominates the right side of the frame, with the aircraft's name "BSU" visible on its surface. Below and behind the wing is a view from an airplane window showing a patchwork landscape of fields in varying shades of brown and green. A network of dirt roads cuts through the fields. In the distance, a small house or building is visible amidst the terrain. The overall image has a slightly blurred effect, suggesting movement during flight.</t>
  </si>
  <si>
    <t>A person wearing dark headphones and a blue shirt is seated in a small airplane cockpit. The view through the windshield shows a landscape of rolling hills and distant trees under a cloudy sky. The image is framed with a diagonal line created by the aircraft's window, emphasizing the perspective from inside the plane. Shadows are prominent, suggesting low lighting within the cockpit.</t>
  </si>
  <si>
    <t>A close-up shot focuses on a hand holding a paintbrush with white paint applied to a large blue canvas. The canvas is textured and appears to be primed. The background is blurred but shows other people in what looks like an art studio or classroom setting, with hints of colorful displays and furniture.</t>
  </si>
  <si>
    <t>A young person with short brown hair and fair skin is wearing a light green knitted beanie and a gray t-shirt. They are looking slightly off-camera to their left, with a contemplative expression. The background is dark, but hints of a wooden easel and some colorful artwork can be seen in the distance. A portion of a computer screen is visible at the bottom of the frame.</t>
  </si>
  <si>
    <t>A blue-gloved hand is carefully picking up test tubes from a plastic tray filled with numerous blue test tubes. The trays are arranged on a stainless steel table in a dimly lit laboratory setting. A portion of a white lab coat and a machine are visible in the background, blurred out by the shallow depth of field.</t>
  </si>
  <si>
    <t>A young man wearing a white surgical gown, a clear plastic mask, and a white hair covering is looking directly at the camera with a focused expression. He has magnifying glasses attached to his forehead. Behind him, partially visible in the background, is a blurred image of another person in similar protective gear, likely a patient or assistant. Above them are surgical lights mounted on arms extending from the ceiling. The overall setting appears to be a sterile operating room with a bright white ceiling and minimal other details.</t>
  </si>
  <si>
    <t>A person’s hand, wearing a dark blue shirt and a beaded bracelet, is carefully picking leaves from a bed of dark red and yellow plants. The background is blurred but appears to be an outdoor garden setting with other greenery visible.</t>
  </si>
  <si>
    <t>A young man with dark hair and glasses wearing a blue polo shirt with “Quinnipiac Technical College Agriculture” printed on it is looking down at plants in a greenhouse. The greenhouse has glass panels overhead, filled with various flowering plants and hanging baskets. A person in black is partially visible to the left of the subject. The background is slightly blurred, suggesting depth of field.</t>
  </si>
  <si>
    <t>Two students are seated at a table, looking intently at a silver laptop screen. One student has dark hair pulled back and is wearing a gray t-shirt with a black bracelet on their wrist. The other student wears a black baseball cap and a plaid flannel shirt. A blue binder lies between them on the table. In the background, blurred figures of other students are visible, one wearing a headset and another holding what appears to be a robotics kit. The lighting is bright, highlighting the students and the laptop.</t>
  </si>
  <si>
    <t>A young Black woman wearing a white lab coat and glasses is intently looking through a microscope. She’s positioned at a laboratory bench with a complex microscope in front of her. Behind her, blurred figures of other students are visible in similar lab attire. A window with vertical blinds is partially visible in the background, casting light across the scene. The overall image has a slightly dark and focused feel.</t>
  </si>
  <si>
    <t>A man wearing a green sweatshirt and yellow welding gloves is actively welding a piece of metal. He’s positioned close to the workpiece, which appears to be a large, curved sheet of metal. A welding helmet obscures his face. Behind him, blurred figures are visible in an industrial setting with dark walls and what looks like scaffolding or support structures. The weld pool on the metal is bright orange-yellow.</t>
  </si>
  <si>
    <t>A man in a white chef’s hat and uniform stands with his back to the viewer, intently focused on something in front of him. He has a beard and is wearing a dark apron. Behind him, another student in a similar chef's hat is partially visible, looking towards the same area. The background shows a professional kitchen setting with stainless steel appliances, red accents, and various cooking equipment. There are shelves filled with containers and supplies along the wall behind them.</t>
  </si>
  <si>
    <t>A person with dark hair and wearing a black hoodie is shown from behind, focusing on their hands as they hold a yellow pencil and sketch on a large architectural drawing spread across a desk. The desk has a black keyboard in the foreground. A small image appears at the top left of the drawing. The overall lighting is dim, creating a shadowy effect.</t>
  </si>
  <si>
    <t>A man with dark hair and a beard is bending over a white sink cabinet under a counter. He’s wearing a dark blue work shirt and an apron. His hands are gripping a chrome faucet, turning it while looking intently at the mechanism. The background is a light gray wall and part of the cabinet structure.</t>
  </si>
  <si>
    <t>A young woman with dark curly hair and purple highlights is smiling slightly at the camera. She’s wearing a black shirt with a white lace collar and attached gothic-style shoulder straps featuring small crosses. Her face is partially in shadow, but her eyes are bright. Behind her is a blurred view of several computer monitors arranged in rows against a gray wall. A portion of a white wall is visible on the right side of the frame.</t>
  </si>
  <si>
    <t>The image is a dark blue background with white text and script overlayed. The words "My Dream" are written in flowing, cursive script on the left side of the screen. Below that, “You have a dream, we have a plan.” is displayed in a smaller, sans-serif font. At the bottom right corner, the text “OZARKS TECHNICAL COMMUNITY COLLEGE” is printed in white lettering with a small logo beneath it.</t>
  </si>
  <si>
    <t>www.otterbein.edu</t>
  </si>
  <si>
    <t>An aerial shot of a college campus with several buildings surrounded by lush green trees and foliage. A large, red brick building dominates the center of the frame, featuring multiple stories and a prominent tower. Smaller, lighter-colored buildings are visible in the background, interspersed among walkways and lawns. The sky is overcast and hazy. There appears to be a road or parking area with cars visible in the distance.</t>
  </si>
  <si>
    <t>00:00:04.91</t>
  </si>
  <si>
    <t>A large crowd of students and cheerleaders are lined up along a sidewalk in front of a building with a dark gray facade. The building has several flags hanging from its roofline. Trees flank both sides of the sidewalk, providing shade. Many of the individuals are wearing shorts and t-shirts, and some have pom-poms. A few students are smiling or looking directly at the camera.</t>
  </si>
  <si>
    <t>www.ou.edu</t>
  </si>
  <si>
    <t>A large stadium light tower dominates the frame, brightly illuminated against a dark background. The tower is tall and slender, with multiple lights arranged in rows along its length. Below the tower, blurred figures are visible moving across a field, suggesting activity or a game. A portion of what appears to be a building or structure is visible on the left side of the image, partially obscured by darkness and light streaks. The overall impression is one of nighttime activity within a large sports venue.</t>
  </si>
  <si>
    <t>The image depicts a body of water—likely an ocean or large lake—with gentle waves rippling across its surface. The color palette is dominated by shades of orange and blue-gray, suggesting either sunrise or sunset. The upper portion of the water reflects a warm, reddish-orange glow, while the lower part shows cooler, darker blues and grays. The background is a deep black, creating contrast with the illuminated water.</t>
  </si>
  <si>
    <t>A group of five ballerinas are posed in a dimly lit dance studio. They are wearing dark leotards and tights. Four of them are holding onto a wooden barre, with one extending her arms upwards. The fifth ballerina is kneeling and reaching towards the ceiling. A large window is visible on the left side of the frame, casting a bright rectangle of light across the room. The walls are painted in muted gray tones.</t>
  </si>
  <si>
    <t>Three young men are standing in a dimly lit gym. They are wearing red t-shirts with the university logo on them and dark green shorts. Each man is holding a long chain that drapes down to their ankles. The background shows weightlifting equipment, including benches, racks filled with weights, and various training tools. Overhead fluorescent lights illuminate the scene.</t>
  </si>
  <si>
    <t>A dramatic sky dominates the frame, with a large, dark cumulonimbus cloud hanging low and casting a shadow across the landscape. A bright bolt of lightning streaks from the center of the cloud towards the lower right corner. Below the cloud is a flat, dark horizon line featuring a strip of silhouetted trees and fields. The upper portion of the sky is lighter blue with scattered white clouds. The overall lighting suggests either early morning or late afternoon, with a warm glow on the distant landmasses.</t>
  </si>
  <si>
    <t>A white Chevrolet pickup truck with “Oklahoma” and “NRO” markings is parked on a grassy field. A man in a dark blue jacket and jeans is sitting in the driver’s seat, looking out at the camera. A woman wearing a red hat and jeans is standing beside the truck, pointing upwards towards what appears to be a drone mounted on a rack above the cab. Behind them are several evergreen trees and a cloudy sky.</t>
  </si>
  <si>
    <t>A marching band performs in red and white uniforms with tall white hats. The uniforms feature the Oklahoma logo prominently displayed. Several members are playing drums and one is holding a cymbal. A building labeled "The Palace" is visible in the background, along with streetlights and trees suggesting an evening setting.</t>
  </si>
  <si>
    <t>A large, brick building dominates the frame, painted in shades of orange and red. The building has multiple arched windows with dark frames. Above the arches are prominent “OU” logos displayed on banners. A sign above the entrance reads "University of Oklahoma." Below the main structure is a grassy area with a blue vehicle parked near a small, white building. The sky is a muted gray.</t>
  </si>
  <si>
    <t>The image is split into two distinct sections. On the left side, there’s a wide shot of Gaylord Family Oklahoma Memorial Stadium at the University of Oklahoma. The stadium's red brick exterior is visible, with large banners displaying “50 Conference Championships” and “7 National Championships.” Above the banners is the university name in bold lettering. A dark gray sky fills the upper portion of the frame. On the right side, a man wearing a white lab coat and a black t-shirt is positioned in front of a red background. He’s looking directly at the camera with a slight smile and gesturing with both hands as if explaining something.</t>
  </si>
  <si>
    <t>The image displays three distinct scenes arranged side-by-side. The left panel features an exterior shot of a building with “UNT” prominently displayed on its facade and “CONFERENCE CHAMPIONSHIPS” underneath. A large number "50" is visible on the glass doors. The center panel shows a young Black woman in a black dress, standing confidently with her hands raised slightly, pointing upwards. She’s smiling at the camera. The right panel features a man wearing a white lab coat and holding up his fingers as if making a gesture. A wooden shelf with various items is visible behind him. All three panels are set against a dark background.</t>
  </si>
  <si>
    <t>The image displays three separate panels featuring different students and faculty members. The left panel shows four individuals in red polo shirts with an eagle logo, standing behind a large American flag. The center panel features a young woman in a black dress striking a pose with her hand raised. The right panel showcases a man wearing a white lab coat and mustache, gesturing with his hand. A blurred figure is visible on the far right of this panel. The background appears to be a dance studio with ballet bars.</t>
  </si>
  <si>
    <t>The image displays three distinct photographs arranged side-by-side. The left photograph showcases a large, geometric flower bed with red and green plants in a checkerboard pattern, featuring the University of Oklahoma’s Schutter Center prominently displayed on a hill. The center photograph shows a brick building with a statue of an equestrian figure in front, likely representing the university's main campus. To the right is a modern, multi-story building labeled “Health Sciences Center” set against a backdrop of a city skyline including several tall skyscrapers. The overall background for all three images appears to be a dark blue sky.</t>
  </si>
  <si>
    <t>A tall, red brick building with white stone accents dominates the frame. The building has a castle-like appearance, featuring crenellations at the top and decorative stonework above the windows. There are two arched windows on the lower level, each containing a small cross. Above the windows is a more elaborate section with multiple smaller windows and intricate carvings. A blue sky is visible in the upper portion of the image, partially obscured by the building’s architecture. The bottom of the frame shows a dark, blurred foreground.</t>
  </si>
  <si>
    <t>The image depicts a brightly lit circular opening within a dark, wooden structure. The light emanating from the circle is intensely bright and slightly blurred, casting a blueish-white glow onto the surrounding area. To the right of the opening, there's a portion of what appears to be a darker, possibly brown or reddish-brown wooden surface with some indistinct shapes visible within it. The overall impression is one of focused light against a shadowed backdrop.</t>
  </si>
  <si>
    <t>A close-up shot focuses on a control panel mounted on a dark gray machine. The panel has several buttons and indicator lights. A green light labeled “POWER” is illuminated, while a red light labeled “FORMAT” is also lit. To the left are buttons labeled "REWIND," "CHANGE OVER," and "AUTO." A person’s hand with blue-tinted skin is partially visible, pressing down on the “FORMAT” button. The background is dark and out of focus, suggesting an industrial or laboratory setting.</t>
  </si>
  <si>
    <t>A darkened movie theater with rows of red velvet seats filled with people facing a large screen. On the screen is a black and white portrait of a man in a suit and tie, looking slightly to his left. The lighting on the screen highlights his face and shoulders. Behind the screen are some visible architectural details, including what appears to be a wall or column. A small green light is visible on the left side of the frame.</t>
  </si>
  <si>
    <t>A blue film reel sits on a metal stand against a dark background. The reel is circular with five slots for film and has a central hub. A small light source is visible at the bottom left corner, casting a warm glow. The background appears to be a textured wall with hints of green and brown tones.</t>
  </si>
  <si>
    <t>A dark gray and black film editing machine dominates the frame. Several large reels are positioned horizontally across the center, with a green light illuminating one reel. A small red button is visible on another reel. Below the reels is an optical magnetic switch labeled "OPT MAG" and “optical magnetic switch”. To the left of the reels is a horizontal meter displaying a number and “HOUR METER.” Above the reels is a label reading “TRIAL FILM ADVANCE” in white lettering. The background is dark, with hints of blue light suggesting a studio or darkened room.</t>
  </si>
  <si>
    <t>The image depicts a brightly lit, circular light source, likely a spotlight, casting a strong beam across a dark background. The light is diffused and has noticeable lens flares around its edges, creating an orange-yellow halo effect. To the right of the main light, there's a green glow emanating from what appears to be a piece of equipment or machinery, possibly a computer monitor or display screen. Behind the light source, partially obscured by shadows, are hints of wooden paneling and a dark, rectangular object that could be part of a wall or cabinet. The overall impression is one of intense illumination against a subdued backdrop.</t>
  </si>
  <si>
    <t>A black and white photograph depicts a procession of several antique vehicles traveling down a street lined with trees. The vehicles appear to be early automobiles, likely from the early 20th century, with rounded fenders and simple designs. People are standing along the sidewalks on both sides of the road, observing the procession. A few individuals in period clothing are visible near the front of the line of cars. The background consists of dense foliage and a clear sky.</t>
  </si>
  <si>
    <t>A bright, circular light source dominates the center of the frame, appearing slightly blurred and with a halo effect around it. The light is emanating from within what appears to be a projector or similar device, partially obscured by a dark wooden structure on its left side. To the right of the light, there’s a portion of a beige-colored wall and a small, indistinct logo or symbol in the lower right corner. The overall image has a warm, slightly hazy tone with deep shadows surrounding the bright central point.</t>
  </si>
  <si>
    <t>A darkened movie theater with rows of seats filled with people watching a film. A large screen displays a black and white photograph of an old building, possibly a house or commercial structure, with multiple windows and a steeply pitched roof. The image is slightly grainy and appears to be an older photograph. Light from the projector illuminates the screen and parts of the audience, while the rest of the theater remains in shadow.</t>
  </si>
  <si>
    <t>A close-up shot focuses on a vintage film editing machine. The machine is predominantly dark red and black with numerous dials, buttons, and spools arranged in a complex pattern. Several spools are visible, each holding rolls of film. A small green light illuminates one of the spools. The machine has labels such as "OPT," "MAG," and “FINAL FILM ADVANCE.” The background is dark and out of focus, with hints of warm yellow light suggesting a studio or workshop environment.</t>
  </si>
  <si>
    <t>A black and white photograph depicts an old, multi-story building with a gothic architectural style. The building has several levels, featuring arched windows and decorative elements like turrets and a small round window near the top. It appears to be constructed from stone or brick. Trees are visible in the foreground on either side of the building, silhouetted against a dark sky. The overall image is slightly grainy and has a vintage feel.</t>
  </si>
  <si>
    <t>A large, brick building with a prominent clock tower leans significantly to the right. The building is multi-storied and appears to be an academic structure. In front of the building are trees and landscaping, including a small pond. A paved walkway runs through the foreground. The sky behind the building is a gradient of pink and orange hues suggesting either sunrise or sunset. A person is walking on the walkway in the lower right corner of the image.</t>
  </si>
  <si>
    <t>Two scientists are working at a laboratory bench under bright green lighting. A woman with dark hair and glasses is examining a small, coiled piece of metal with tweezers. An older man wearing glasses and a white lab coat is looking over her shoulder, also holding tweezers. Several beakers filled with colored liquids are on the table around them. Behind them is a wall lined with various laboratory equipment, including sinks and shelves containing glassware.</t>
  </si>
  <si>
    <t>A close-up shot focuses on a clear plastic petri dish containing a small, pale yellow blob suspended in a liquid medium. The blob appears to be moving slowly within the dish. Around the dish are blurred, colorful shapes – primarily shades of purple and gold – creating an abstract background. A faint outline of what looks like a hand or arm is visible at the top left corner, partially obscured by the color washes.</t>
  </si>
  <si>
    <t>Two scientists in white lab coats and purple gloves are working at a laboratory bench. One scientist is holding a pipette and using it to transfer liquid from a small container to another petri dish on the bench. Several other petri dishes and beakers are visible in the background, illuminated by a green light. The scene appears to be dimly lit with an overall greenish hue.</t>
  </si>
  <si>
    <t>A young Black woman with short, cropped hair is looking upwards and slightly to her right. She has an open mouth as if speaking or shouting, and her eyes are wide with expression. Her face is illuminated by a light source, highlighting her features. Behind her is a pink wall and a blurred view of what appears to be laboratory equipment, including a blue container and some white shelving. The background is dark and out of focus.</t>
  </si>
  <si>
    <t>Three people are standing in front of a glass window looking into a brightly lit laboratory. A woman in a white lab coat over a red sweater is speaking and gesturing with her hands towards something visible through the window. To her left, a man in a white lab coat holds a piece of paper or document. To her right, a Black woman in a white lab coat also looks toward the window. The laboratory background shows various scientific equipment, including beakers, tubes, and monitors, illuminated by colored lights – pink, green, and red. There are sticky notes and diagrams on the walls visible through the glass.</t>
  </si>
  <si>
    <t>A white Ford pickup truck with a camper shell is driving down a highway. The truck has "CNRIRO" written on its side in blue lettering and “4x4” printed on the rear. A metal rack extends from the back of the camper shell, holding several weather instruments. The road is wet and gray, bordered by green grass and sparse desert vegetation. Above the truck are dark clouds with patches of blue sky visible.</t>
  </si>
  <si>
    <t>Two young people are standing in a grassy field, one holding up a large white balloon. The sky is filled with gray and white clouds. In the background, there’s a line of trees and some distant buildings. The overall lighting suggests an overcast day.</t>
  </si>
  <si>
    <t>A woman wearing a bright yellow high-visibility vest stands facing away from the viewer, releasing a small white balloon into a dark, cloudy sky. The balloon is tethered by a thin string extending upwards. The background consists of a predominantly gray and blue sky filled with clouds.</t>
  </si>
  <si>
    <t>Two young people stand in a vast, dry field with their backs to the camera. One is wearing a blue shirt and shorts, while the other wears a red shirt and shorts. They are both looking upwards at a large white weather balloon floating high above them against a dramatic sky filled with dark gray clouds and patches of bright blue. The horizon line is visible in the distance, showing a flat expanse of brown land stretching out towards the background.</t>
  </si>
  <si>
    <t>A silhouetted figure stands with their back to the viewer, facing upwards into a vibrant blue starry sky. The figure has dark, wavy hair and is wearing what appears to be a light-colored shirt. The background is filled with numerous small, bright dots representing stars against a deep blue gradient. There’s a subtle glow emanating from behind the figure, illuminating their upper body and creating a sense of depth.</t>
  </si>
  <si>
    <t>Atmosphere, Student life</t>
  </si>
  <si>
    <t>A white pickup truck with a rooftop cargo carrier filled with antennas is parked on a grassy field. A woman wearing a pink and gray patterned sweater and a red hat is standing at a dark grey folding table, working on a laptop. Another woman in a red shirt and shorts stands beside the truck bed, holding a handheld radio. The back of the truck bed contains a large black case with a handle. In the background, a city skyline can be seen through trees.</t>
  </si>
  <si>
    <t>A person’s hands are typing on a ruggedized laptop displaying a map with a blue line tracing a route across a green field. Behind them, a man in a red jacket is operating a drone and another man is standing near a metal cart with a radio antenna. The background shows trees and a cloudy sky.</t>
  </si>
  <si>
    <t>A wide-angle aerial shot of a grassy field. A large blue and gray drone with a prominent “H” logo is centered in the frame. Two people are operating the drone; one is standing beside it, wearing a red shirt, and another is positioned on top of the drone, dressed in blue. The grass appears to be well-maintained and slightly uneven. The background is dark, suggesting a nighttime setting or a shallow depth of field.</t>
  </si>
  <si>
    <t>A drone is flying in front of a large building against a cloudy sky. Below the building is a green lawn with several trees lining a path. The buildings are set within a campus environment and appear to be surrounded by more distant trees and buildings as well.</t>
  </si>
  <si>
    <t>A female softball player in a red and white uniform swings her bat with full force towards a baseball. She is wearing a helmet and has her eyes focused on the ball. Behind her are several other players in similar uniforms, some watching intently, while others are seated on benches. In the background, there's a crowd of spectators and signage indicating it’s the NCAA Division I Women’s College World Series. The field is visible with dirt and bases.</t>
  </si>
  <si>
    <t>A blurred green baseball is in mid-air, appearing to be traveling towards the right side of the frame. Below the ball is a reddish-brown dirt infield with a slightly textured surface. Behind the infield is a bright green grassy field and a dark maroon wall with images on it. The background is mostly black.</t>
  </si>
  <si>
    <t>Intercollegiate athletics, Atmosphere</t>
  </si>
  <si>
    <t>A dark silhouette of a person’s head and shoulders is positioned to the right of the frame, looking towards the left. A microscope with its base and lens are prominently displayed in the center foreground, illuminated by a vibrant pink light from below. The background is a hazy blue, creating an atmospheric effect. Light streaks emanate from the microscope, adding to the dynamic feel of the image.</t>
  </si>
  <si>
    <t>A dark blue circular opening dominates the frame, resembling a porthole or window. Inside the circle is a bright green field of view, partially obscured by reflections and what appears to be a small, distant object – possibly a light source or another reflective surface. The outer edge of the circle has a slightly textured, almost metallic appearance with subtle highlights and dark shadows. Small, faint white dots are scattered around the edges of the frame, suggesting additional lights or details within the scene beyond the immediate view.</t>
  </si>
  <si>
    <t>The image depicts an aerial view of a marching band performing on a green field. The band is arranged in a tight formation, with instruments visible – drums, trumpets, and possibly other brass and percussion instruments. Shadows are cast by the musicians onto the grass, creating a dark silhouette effect against the lighter green background. A white banner displaying "OK" is prominently positioned near the center of the band. A blue flag is also visible in the formation. The field has painted white lines marking yard markers.</t>
  </si>
  <si>
    <t>A dimly lit dance studio with a large, reflective floor. Six young women in black leotards and tights are positioned on the floor, appearing to be practicing ballet. A mirrored wall is visible behind them. Light streams in from a window on the right side of the room, creating reflections across the floor. The lighting is predominantly cool-toned and casts long shadows.</t>
  </si>
  <si>
    <t>A group of people in white lab coats are gathered together, some holding hands and appearing to be participating in a ceremony. Several individuals are wearing masks. Behind them is a large backdrop with the university’s logo – a stylized “O” within a circle – and the words "University of Oklahoma." A banner reading "Class of 2023" is visible on the left side of the backdrop. Some people are in formal attire, including suits and dresses, while others wear more casual clothing like button-down shirts and slacks. The lighting is dim, with a spotlight focused on the group.</t>
  </si>
  <si>
    <t>A group of women in white lab coats are gathered on a stage with red and pink balloons arranged behind them. A large banner reading “Proudly Celebrating” is visible above the balloons. One woman, center-stage, is smiling broadly and appears to be gesturing towards another woman beside her who is also smiling. Other women stand slightly further back, some looking at the central figures. The background is dark, suggesting a stage setting with red curtains.</t>
  </si>
  <si>
    <t>A large, colorful mural depicting the state of Oklahoma dominates the frame. The words “Greetings From Oklahoma” are prominently displayed in a stylized font at the top. Below that is the word "OKLAHOMA" rendered in large, block letters with illustrations of iconic Oklahoma landmarks: a blue skyscraper, a red-brick building, a grassy field, and a cactus. A woman with dark hair pulled back and wearing a black jacket stands to the left, looking towards the mural. To her right is a man in a brown coat, holding a smartphone and appearing to be taking a photo of the mural. The background is a plain white wall with a brick column visible on the right side of the frame.</t>
  </si>
  <si>
    <t>The image depicts a dimly lit library scene. A young woman with dark hair is seated at a large wooden table, focused on an open book and a laptop displaying a red screen. She wears glasses and a light-colored jacket. Behind her, to her right, stands a man in a plaid shirt. Several other students are visible in the background, sitting at various tables with green lamps illuminating their work areas. A tall bookshelf filled with books is partially visible on the left side of the frame. The overall lighting is subdued and warm, creating a cozy atmosphere.</t>
  </si>
  <si>
    <t>A young woman with dark hair and glasses is seated at a table, looking slightly downward and to her right. She’s wearing a light beige button-down shirt and a thin silver necklace. A man in a plaid shirt is partially visible on her left side. The background is dark and blurry, suggesting an indoor setting with warm lighting.</t>
  </si>
  <si>
    <t>A person’s hand is writing on a lined notebook page with a yellow banana partially obscuring the writing. The hand appears to be holding the banana vertically and using it as a makeshift pen. The notebook paper has blue lines, and the handwriting is cursive. The background is dark and out of focus.</t>
  </si>
  <si>
    <t>The image depicts a long, ornate library hall with rows of wooden tables and chairs. The floor is covered in blue and white tiles arranged in a geometric pattern. Several students are seated at the tables, appearing to be studying or working on laptops. Large windows line one side of the hall, allowing natural light to stream in. Above, a dark wood ceiling features decorative beams and hanging lanterns. A bookshelf filled with books is visible along the right wall. The overall atmosphere suggests a quiet and scholarly environment.</t>
  </si>
  <si>
    <t>A group of six silhouetted people are walking towards an opening in a dark building wall. Behind them is a large screen displaying a sunset over several small airplanes on a tarmac. The floor is reflective, mirroring the silhouettes and the sky. The overall tone is dramatic with strong contrast between the darkness and the light from the sunset.</t>
  </si>
  <si>
    <t>A large crowd of people in maroon and white clothing are cheering and raising their hands towards the center of the frame. Two cheerleaders in white uniforms with maroon ribbons are positioned on a brick platform in the foreground, waving their arms enthusiastically. Behind them is a group of students also cheering. The background shows a stadium filled with spectators, all wearing similar maroon and white apparel. A person holding a microphone stands prominently in the center of the crowd.</t>
  </si>
  <si>
    <t>A young man with glasses and wearing a red shirt is intently examining a robotic hand model placed on a stainless steel table. He’s seated next to a woman who appears to be reviewing notes in a pink sweater. Behind them, three other students are visible through glass enclosures, working on projects – one is holding a small animal, another is looking at a piece of equipment, and the third is examining something with a magnifying glass. The lab space has bright fluorescent lighting illuminating the tables and the enclosures. A reflection of the robotic hand is visible on the table surface.</t>
  </si>
  <si>
    <t>A man with reddish-brown hair and wearing a burgundy shirt sits at a table in dim lighting. He is holding a white robotic hand model made of plastic, with wires protruding from its fingers. The hand appears to be partially disassembled, with small pins and wires visible within the joints. A yellow thread is being manipulated by his hands near the base of the hand. The background is blurred and dark, suggesting an indoor laboratory or workshop setting.</t>
  </si>
  <si>
    <t>A hand is pressing down on a dark-colored control panel with numerous illuminated buttons and switches. The buttons are labeled “ALTR,” “PUMP,” “NAV LIGHT,” “STROB,” and “LDO.” A small, circular light is visible above the hand. The background is mostly black, suggesting a dimly lit environment.</t>
  </si>
  <si>
    <t>A close-up shot focuses on a person’s mouth and upper lip as they are speaking into a black microphone. The lighting is dim, casting shadows across their face and creating a dark background. A small portion of what appears to be foliage or greenery is visible in the top right corner of the frame.</t>
  </si>
  <si>
    <t>A small, light-colored airplane is positioned in the foreground, partially obscured by darkness. The tail section of the plane prominently displays the registration number "N48700" in red and white lettering. A portion of the wing is visible on the left side of the frame, with a gray surface extending towards the sky. The sky behind the airplane transitions from a deep orange at the top to a lighter pink hue near the horizon. The ground beneath the plane appears to be a dark asphalt runway or tarmac.</t>
  </si>
  <si>
    <t>A wide aerial shot of a college campus under a blue sky. Several brick buildings with varying architectural styles are visible, including one with towers and another with a more classical design. A long, tree-lined walkway leads through a grassy area towards the buildings. Two cars are parked along the walkway. Trees fill much of the foreground, creating a green backdrop to the campus.</t>
  </si>
  <si>
    <t>A large, illuminated sign dominates the frame, displaying the words "CHALLENGE" in bold, capital letters. The letters are a bright gold color and appear to be constructed from individual blocks. Below the word “CHALLENGE” is a smaller banner reading “The Modern Era’s Most Successful Program.” Above this banner is a red and white striped banner with the text “Seven Times”. A dark red carpet extends across the bottom of the image, partially obscured by the sign's base. A portion of a wall, painted white, is visible behind the sign.</t>
  </si>
  <si>
    <t>The image appears to be taken from a low angle looking down a long hallway. The walls are a deep red color and have a curved design near the ceiling. A large sign reading “SEASONAL FINALISTS” is visible on the right wall, partially obscured by text. A person’s back is seen walking away into the distance, wearing a dark green jacket. There's a small blue light fixture mounted on the wall to the left of the person. The floor reflects light and appears wet or glossy. The overall lighting is dim with shadows dominating the scene.</t>
  </si>
  <si>
    <t>The image depicts a tall, dark gray wall lined with numerous shelves holding various trophies and sports memorabilia. The shelves are illuminated by thin horizontal LED lights running along their tops. Many of the items displayed are football-related, including helmets, jerseys, and trophy displays. A large sign reading “ALL-AMERICANS WINNERS” is visible at the top of the wall. To the left of the main display, a golden statue stands on a pedestal. The background appears to be a hallway with a white door and some indistinct furniture.</t>
  </si>
  <si>
    <t>The image depicts a large, illuminated sign displaying “OKLAHOMA UNIVERSITY” in bold, red letters. Below the university name is the phrase "PEOPLE DON'T LIVE HERE." The sign appears to be mounted on a dark wall with horizontal red light strips running along its length. A small portion of another screen or display is visible at the bottom right corner of the frame, also displaying red text and graphics. The overall lighting is dim, casting a reddish hue across the scene.</t>
  </si>
  <si>
    <t>A man with dark hair and a serious expression sits at a desk in what appears to be a library setting. He is wearing a teal suit jacket over a white shirt and a red tie. A wooden bookshelf filled with books is visible behind him on the left side of the frame, illuminated by warm lighting. The background is softly blurred, suggesting depth of field.</t>
  </si>
  <si>
    <t>A person’s hand with light skin is writing in blue marker on a white shirt. The words “CU” and “119” are visible, along with a small, white cartoon eye drawn near the bottom right corner of the text. The background is blurred and appears to be two people wearing red and white coats, respectively.</t>
  </si>
  <si>
    <t>A group of four people are standing in front of laboratory equipment. A woman with dark hair and wearing a white lab coat over a red shirt is gesturing with a pen towards something off-screen. To her left, a man with a beard is holding a document. Beside him is a woman with curly red hair also wearing a white lab coat and holding a similar document. On the right is a Black man in a white lab coat looking toward the same direction as the woman. Behind them are blurred images of various laboratory instruments and equipment, including beakers, tubes, and monitors displaying data. A pink light illuminates the scene.</t>
  </si>
  <si>
    <t>A young Black man and a Hispanic man are smiling and walking towards the camera. They are carrying cardboard boxes. A woman with dark hair is walking beside them, wearing a plaid shirt. An Oklahoma Sooners t-shirt is visible on the Black man’s shirt. A silver car is parked in the foreground, partially obscured by the frame. Behind them is a two-story house with a gray roof and a garage door. The sky is overcast and dark.</t>
  </si>
  <si>
    <t>Two young men are facing each other in a casual setting. One man wears a yellow and orange plaid shirt with his back turned towards the camera. The other man is wearing a maroon sweatshirt that reads “OMAERS” in white lettering. They appear to be smiling at each other, and there’s a blurred background of a building, trees, and grass suggesting an outdoor campus environment. A portion of a vehicle is visible on the left side of the frame.</t>
  </si>
  <si>
    <t>A smiling man and woman are embracing in front of a house. The man is wearing a plaid shirt and has his arm around the woman’s shoulders. The woman is wearing glasses and a green and black plaid jacket over a pink sweater. They are both looking at the camera with smiles. Behind them is a small, well-maintained house with a blue door and a garage. There's some greenery in front of the house, including potted plants and a wooden bench.</t>
  </si>
  <si>
    <t>A young man with dark hair and glasses is looking intently at a white document held in his hands. He wears a green and gray plaid shirt. A second person, partially visible on the right side of the frame, also appears to be wearing glasses and is looking towards the first man. The background is dark and indistinct, featuring what looks like a wall with a light source emitting a warm glow.</t>
  </si>
  <si>
    <t>The image is divided into three panels. The first panel features a young woman with dark hair and brown skin smiling broadly while looking directly at the camera. She’s wearing a gray sweater. The second panel shows a young man with blonde hair, wearing a red Cornell University t-shirt and black athletic shorts. He has a neutral expression. The third panel displays a young person wearing sunglasses with blue lenses, partially obscured by shadows.</t>
  </si>
  <si>
    <t>The image displays three individuals side-by-side in a split screen format. On the left is a woman with dark hair and wearing a gray sweater, holding a robotic hand. In the center is a young man with light skin and red hair, wearing a red shirt with a university logo on it and flexing his arm. On the right is a woman with long brown hair, wearing a white lab coat over a blue top, looking down at a tablet she’s holding. The background in all three images appears to be dark and out of focus.</t>
  </si>
  <si>
    <t>The image is a collage of three students. On the left, a woman with dark hair and wearing a teal sweater is smiling and holding a robotic hand. In the center, a young man with red hair is looking slightly off-camera while wearing a red shirt with a school logo. On the right, a woman with long brown hair is wearing a white lab coat and appears to be examining something on a tablet. The background in all three images is dark.</t>
  </si>
  <si>
    <t>Student life, Intercollegiate athletics, "Research, Laboratory"</t>
  </si>
  <si>
    <t>A large group of uniformed band members are arranged in formation on a football field. They form the letters “OK” with their bodies, creating a clear and distinct shape. The image is black and white, showing shadows cast by the band members onto the grass. The background is dark, suggesting an evening or nighttime setting.</t>
  </si>
  <si>
    <t>A woman with dark hair and wearing a white lab coat is holding up a pair of eyeglasses in front of her face, pointing at them. She appears to be smiling slightly. Behind her, partially obscured by red lighting, is another person – a young Black woman – also wearing a white lab coat and looking towards the camera with a serious expression. The background is blurred and suggests a laboratory or research setting.</t>
  </si>
  <si>
    <t>A close-up shot focuses on the 'H' key of a dark gray computer keyboard. A person’s thumb is pressing down on the ‘H’ key, blurring slightly due to the shallow depth of field. The surrounding keys are partially visible in soft focus, and the background is black.</t>
  </si>
  <si>
    <t>The image displays the letters “MA” in large, blocky, silver-colored font against a textured red background. The red background appears to have a slightly distressed or aged look with visible brushstrokes and variations in color intensity. The letters are centered within the frame and appear to be raised or embossed, giving them a three-dimensional effect.</t>
  </si>
  <si>
    <t>www.ozarka.edu</t>
  </si>
  <si>
    <t>The image depicts a dark background filled with numerous golden bokeh lights. These lights appear to be scattered and moving rapidly, creating a sense of motion and sparkle. Overlayed on this effect is the text "Oklahoma College" in white lettering. A faint horizontal line appears at the bottom of the frame, suggesting a surface like pavement or a street.</t>
  </si>
  <si>
    <t>Industry and work, "Academics, Studying, Groupwork"</t>
  </si>
  <si>
    <t>A woman wearing a welding helmet and safety glasses is focused intently on welding two metal pieces together. Sparks are flying from the weld area. She’s wearing a blue work shirt with a red and black plaid pattern underneath, a white baseball cap, and a reflective wristband. The background is dark, suggesting an industrial setting. Text in red reads “Get your Technical Certificate in Welding.”</t>
  </si>
  <si>
    <t>A man wearing a dark blue welding jacket and a face shield is actively welding metal. Sparks are flying intensely around his hands and the workpiece, which appears to be a large, circular piece of metal. The background is a deep red with blurred shapes that could be machinery or equipment. Light from the welding arc illuminates the scene, creating bright highlights and casting shadows.</t>
  </si>
  <si>
    <t>A person wearing a dark welding helmet and gloves is intensely focused on welding metal with an arc welder. Sparks are flying from the weld area, which appears to be a reddish-brown metal surface. Behind the worker is a dimly lit industrial workshop setting with various tools, equipment, and shelving units visible in the background. A sign is partially visible on the wall above the workbench.</t>
  </si>
  <si>
    <t>A man wearing a dark blue work shirt and safety glasses is welding metal with sparks flying upwards. The background is a blurred image of a ship at sea, with waves and a bright light emanating from behind it. Text overlays the image: "ABOVE ALL - IT'S AFFORDABLE!" followed by bullet points stating “Lowest Cost in the Region” and “Over 90% of students qualify for Financial Aid/Scholarships.” The text is in white against a black background.</t>
  </si>
  <si>
    <t>A dark gray background features the Ozark College logo prominently in the upper left corner. The logo is a circular emblem with “Ozark College” written across the top and bottom, surrounded by stylized depictions of a falcon, lizard, and sword. Below the logo, in large white text, reads "Ozark College Welding." Beneath that, in smaller white text, it states “Training Available in Ash Flat, Melbourne, and Mountain View.” At the very bottom of the image are two lines: “www.ozarka.edu” and “870.368.2300”. A blurred image of a welding torch is visible in the center of the frame.</t>
  </si>
  <si>
    <t>www.ozarks.edu</t>
  </si>
  <si>
    <t>The image depicts an aerial view of a college campus at dusk. A large cluster of buildings is centered in the frame, with several academic structures and what appears to be a stadium on the left side. The buildings are surrounded by dense green trees that cover much of the landscape. In the distance, rolling hills and mountains fade into a hazy blue sky, illuminated by the warm light of the setting sun. A few clouds are visible in the upper portion of the frame.</t>
  </si>
  <si>
    <t>An aerial shot of a college campus at dusk. A long, tree-lined walkway leads towards a large, light-colored building with arched windows and a prominent clock tower. Several smaller buildings are scattered around the main structure, all surrounded by dense green trees. The sky is a gradient of orange and purple hues, suggesting sunset or twilight. A few people can be seen walking along the pathway.</t>
  </si>
  <si>
    <t>Three students are working at a lab bench. They are all wearing white lab coats and safety glasses. One student is looking down at a beaker with colored liquid, another is peering through her glasses at something on the table, and the third is wearing a headscarf and also looking at the beaker. Behind them is a stainless steel sink with a faucet and various lab equipment including beakers, test tubes, and graduated cylinders. A wall with a sign reading "VENTURE" is visible in the background. The lighting appears to be artificial and somewhat dim.</t>
  </si>
  <si>
    <t>Two young women are shown in a laboratory setting. One woman, with brown hair and wearing glasses and a blue hooded sweatshirt, is looking down at a petri dish held in her hand while smiling. She’s wearing blue gloves. The other woman, with darker skin and also wearing glasses, is partially visible behind her, smiling broadly. Behind them are shelves filled with various lab equipment and containers. The lighting appears to be coming from above, casting shadows across the scene.</t>
  </si>
  <si>
    <t>A young man with short brown hair and fair skin is centered in the frame, smiling slightly while looking off to his right. He’s wearing a gray and purple fleece jacket over a dark gray shirt and a yellow logo on the sleeve. Behind him are several other students seated at tables in what appears to be a dining hall or common area. The background features large windows with lush green trees visible outside, suggesting an outdoor setting. A few other students are partially visible in the background, some wearing hats. There’s a table lamp on one of the tables.</t>
  </si>
  <si>
    <t>Two young Black women are facing each other in a dimly lit room. The woman on the left is speaking and looking towards the right, with her mouth open slightly as if mid-sentence. She wears a dark green tank top and a silver necklace. Her hair is styled in a low bun. The woman on the right is turned away from the camera, facing to the side, with her profile visible. She has dark hair pulled back into a ponytail and is wearing a black athletic jacket with a large letter “P” on it. A small earring is visible near her ear. Behind them are wooden framed windows and a white wall.</t>
  </si>
  <si>
    <t>A man with gray hair and glasses wearing a blue shirt and black pants is facing towards two women. One woman, dressed in a green dress, holds a tablet and appears to be speaking. The other woman, wearing a black hoodie and dark leggings, listens intently while gesturing with her hands. Behind them is a white wall covered in writing that reads "Exodus: Sympathizing with the Victims." A window with a wooden frame is visible on the left side of the image, letting in light. There are chairs partially visible in the lower-left corner of the frame.</t>
  </si>
  <si>
    <t>A young woman with dark hair and streaks of red dye in her hair is looking down at a cluster of orange flowers. She’s wearing a white t-shirt and has a green headband on her head. A laptop sits open on a wooden surface beside her, partially visible. Behind her are trees and a cloudy sky.</t>
  </si>
  <si>
    <t>A close-up shot focuses on a patch of vibrant orange and red flowers in full bloom. A person’s hand, partially obscured by a dark brown cardboard box, is gently touching and seemingly painting one of the flowers with a blue paintbrush. The background is mostly black, emphasizing the bright colors of the blossoms and the hand's interaction with them.</t>
  </si>
  <si>
    <t>A young woman in a white tennis outfit with gray lettering is mid-swing while playing tennis on an outdoor court. The court surface is dark brown and slightly worn. Behind her is a black chain-link fence displaying the word "EAGLES" in large, stylized purple letters. Above the fence are two tall light poles and a bright blue sky with scattered white clouds.</t>
  </si>
  <si>
    <t>A baseball player in a black jersey with “EAGLES” written across it is running towards a baseball on a dirt infield. He’s wearing dark pants and black shoes. Behind him, another player is sliding into a base. A third player stands near the first base line, partially obscured by trees. The background features a green fence and trees under a darkening sky.</t>
  </si>
  <si>
    <t>Three young adults are seated in large, reclining chairs amidst tall green grass. A woman with long dark hair is looking down at a tablet she’s holding. A man with short black hair and a smile is facing forward, holding a camera. The third person, a man with reddish-brown hair wearing a gray shirt, is reading a book. Behind them stretches a landscape of rolling hills covered in trees and a body of water reflecting the cloudy sky.</t>
  </si>
  <si>
    <t>Three people are seated in folding chairs facing a body of water. The individuals appear to be men, with one wearing a gray shirt and another in a dark t-shirt. A third person is partially obscured. Behind them is tall green foliage covering a hillside that slopes down to the water’s edge. The water is calm and reflects the sky. The overall lighting suggests an overcast day.</t>
  </si>
  <si>
    <t>A wide aerial shot depicts a large lake surrounded by dense green forest and rolling hills in the background. The water is dark gray-green, reflecting the overcast sky. A narrow paved road curves along one side of the lake, leading towards a small cluster of buildings on the opposite shore. Two small boats are visible on the water’s surface. Distant mountains form a hazy horizon line across the upper portion of the image.</t>
  </si>
  <si>
    <t>A wide shot of a calm lake with dark gray water. Three kayaks are visible in the center of the frame, moving across the surface. Lush green hills covered in trees form a backdrop along the shoreline, stretching into the distance. The sky is overcast and gray above the hills.</t>
  </si>
  <si>
    <t>Two young women are standing near a body of water, likely a stream or small river. One woman wears a camouflage jacket and a baseball cap, holding up a printed image of what appears to be insect specimens. The other woman is wearing a purple hooded sweatshirt and pointing at a plastic container filled with similar insect specimens. A third person’s hand is visible in the lower right corner, also holding a container of insects. Behind them are trees and foliage suggesting a natural outdoor setting.</t>
  </si>
  <si>
    <t>A person wearing a camouflage jacket holds a white plastic tray filled with various fallen leaves. The leaves are in shades of red, brown, and yellow. A pair of tweezers is being used to manipulate one of the leaves on the tray. Another person, wearing a blue jacket, is holding a small container or vial. The background is dark and out of focus, suggesting an outdoor setting.</t>
  </si>
  <si>
    <t>A young woman with dark hair is seated at an easel, painting with a paintbrush in her hand. She wears a light pink shirt and is facing slightly away from the camera. Behind her, another student wearing a teal top stands leaning against a wall, looking towards the first student. A whiteboard with colorful graphics and text is visible on the wall behind them. To the right of the students, there’s a printer and a desk with various items on it. The room appears to be dimly lit, with light streaming in from a window on the left side of the frame.</t>
  </si>
  <si>
    <t>Two young women are shown in close-up, smiling broadly at each other. The woman on the left has teal hair and is wearing glasses and a red top. She’s looking towards the right with her mouth open in a wide smile. The woman on the right has dark hair and is wearing a striped gray and white sweater. She's also smiling widely, leaning slightly forward to meet the other woman’s gaze. Behind them is a partially visible wooden easel holding a painting or drawing, illuminated by warm light coming from the left side of the frame. A small framed picture with a leaf design is seen in the background on the right wall. The overall scene appears to be indoors and dimly lit.</t>
  </si>
  <si>
    <t>A young woman with long, wavy brown hair walks into frame from the left side of the image, wearing a gray t-shirt with a purple and white Clark University logo on the back. She is carrying a pink backpack. A young man in a plaid shirt and white undershirt stands behind her, looking towards the same direction. The background shows a dense forest with trees and foliage bathed in soft sunlight filtering through the branches.</t>
  </si>
  <si>
    <t>Three young adults are silhouetted against a blurred green background of trees and foliage. From left to right, a woman with curly dark hair wearing a gray shirt with pink accents is looking upwards and smiling slightly. A young woman with brown hair is laughing joyfully, her face turned towards the woman on the left. To the right is a man with light-colored hair also smiling broadly. The lighting appears to be soft and natural, suggesting an outdoor setting.</t>
  </si>
  <si>
    <t>A young man with dark hair and wearing a purple hoodie is holding up a smartphone to take a picture of two young women. One woman has long brown hair and is smiling brightly while wearing a gray hooded sweatshirt with “EAGLES” printed on it, along with “ARKANSAS”. The other woman has curly dark hair and is also smiling, wearing a gray shirt with “Ozarks” printed on it and carrying a black backpack. Behind them is a blurred view of a hilly landscape under overcast skies.</t>
  </si>
  <si>
    <t>A group of people are sitting on a large, reddish-brown rock formation that appears to be part of a cliff face. The rock is textured and has some eroded features. Behind them is a dense forest with various shades of green trees. A small amount of vegetation grows between the rocks. The lighting suggests it might be dusk or dawn, with a warm glow illuminating the scene from the left side. The background shows more hills covered in trees.</t>
  </si>
  <si>
    <t>00:00:05.51</t>
  </si>
  <si>
    <t>A lush green hillside covered in dense trees dominates the frame. The hillside slopes upwards and is punctuated by rocky outcrops on its left side. Above the trees, a cloudy sky with hints of light peeks through. The overall color palette is dominated by shades of green and brown, with a muted, slightly hazy atmosphere.</t>
  </si>
  <si>
    <t>www.pace.edu</t>
  </si>
  <si>
    <t>A young man with short dark hair and brown skin is standing on a bridge overlooking a cityscape. He’s wearing a dark blue hoodie with white lettering that reads “PACE University” across the front. His arms are crossed, and he is looking directly at the camera with a slight smile. Behind him is a view of the New York City skyline including buildings like One World Trade Center and the Empire State Building. The Brooklyn Bridge is visible in the background on the left side of the frame, and there are several pedestrians walking across the bridge. The sky is overcast and gray.</t>
  </si>
  <si>
    <t>A young woman in a white lab coat stands smiling and looking directly at the camera. She has long brown hair and is wearing a white shirt underneath the coat. Behind her is a brick wall with a large window showing a green lawn and trees. To her right is a hospital bed with crisp white linens, and a medical equipment panel mounted on the wall above it. A television screen displaying “PACE” is visible on the panel.</t>
  </si>
  <si>
    <t>A young Asian man with short hair and glasses is sitting outdoors, leaning against a building wall. He’s wearing a black leather jacket with what appears to be a university logo on it. His arm is resting on his knee. Behind him is a cityscape featuring several tall buildings of varying heights and architectural styles, including a skyscraper with a distinctive blue and white striped pattern. A few water towers are visible amongst the buildings. The sky is bright blue with some clouds.</t>
  </si>
  <si>
    <t>A man with dark hair and wearing a blue sweatshirt with “SPACE” printed on it is smiling and talking to a woman who has blonde hair pulled back in a ponytail. The man holds a coffee cup in his hand. They are standing on a cobblestone street, facing each other. Behind them is a brick building on the left and a red brick building on the right. In the background, visible across the street, is the Brooklyn Bridge. A red car is parked along the sidewalk.</t>
  </si>
  <si>
    <t>A young man with long brown hair and a slight smile is looking directly at the camera. He’s wearing a light tan t-shirt with a palm tree graphic on it, a black headband, and a silver chain necklace. A dark backpack is slung over his shoulder. Behind him is a large pink building with white columns and windows, set against a backdrop of a stone wall and green trees. The sky is overcast.</t>
  </si>
  <si>
    <t>A young woman with dark hair and wearing a light-colored sweater is sitting at a desk in front of two robotic arms. The robot arms are white and have blue lights illuminating them. A computer monitor is visible on the desk, displaying a dark screen. Behind the woman and the robots is a gray wall with a small, rectangular light fixture mounted on it.</t>
  </si>
  <si>
    <t>A woman in a black turtleneck and gray blazer stands at a table with several other people seated around it. She is holding an open book and pointing with a pen while speaking. The individuals surrounding her are wearing various casual clothing, including a pink sweater, a white top, and a blue shirt. A large screen behind them displays the words "OCEAN CITY" in bold letters along with the word “UNIVERSITY”. There are several tables and chairs visible in the room, and the lighting appears to be fluorescent.</t>
  </si>
  <si>
    <t>Three young women are walking side-by-side down a narrow street. They are smiling and appear to be enjoying themselves. The woman on the left is wearing a light pink jacket and a mauve shirt. The woman in the middle has long brown hair, is carrying a backpack, and wears a gray sweatshirt and jeans. The woman on the right is wearing a green puffer jacket and a light purple shirt. Above them are colorful lanterns strung across the street, creating a festive atmosphere. Buildings line both sides of the street, with signs in Chinese characters visible on some storefronts. A white van is parked along the sidewalk.</t>
  </si>
  <si>
    <t>A young Black man in a dark blue football jersey with yellow lettering and a Nike swoosh is centered in the frame. He’s wearing yellow gloves and has his hand raised as if catching something. His face is partially obscured by shadow, but he appears to be looking directly at the camera with a serious expression. Behind him is a blurred background of a football field with stadium lights visible and a sign reading “Sarnelli LLD Field House.”</t>
  </si>
  <si>
    <t>A young woman with shoulder-length blonde hair and fair skin is smiling slightly at the camera. She has light makeup on her face, including subtle blush and lip gloss. She wears small gold hoop earrings. Her eyes are a light blue color. Behind her is a blurred background of a dark blue wall with what appears to be a large, angled screen or display partially visible. The lighting is bright and focused on the woman’s face.</t>
  </si>
  <si>
    <t>A young woman with long brown hair and wearing a gray sweatshirt with “PAC NYC UNIVERSITIES” printed on it is walking down a city street. She’s looking upwards with a slight smile. Behind her, there's a tall modern skyscraper to the left, a more traditional building with architectural details to the right, and other buildings in the background. Cars are visible on the street, and trees line the sidewalk. The overall scene has a slightly blurred effect, suggesting movement or depth of field.</t>
  </si>
  <si>
    <t>A young Black man with short, styled hair and glasses is smiling slightly at the camera. He’s wearing a yellow t-shirt and a gold necklace. Behind him is a window showing a blurred outdoor scene of greenery. The image has a soft focus and appears to be taken in natural light.</t>
  </si>
  <si>
    <t>A young man wearing a dark helmet and a blue polo shirt with “PACI UNIVERSITY” printed on it is looking down at the camera. The polo shirt has small buttons on the chest. A microphone is attached to the side of his helmet. Behind him is a large, open structure resembling an observatory dome or a geodesic framework made of metal rods and netting against a dark, blurred background.</t>
  </si>
  <si>
    <t>A young woman with long, curly red hair and dark eyes is smiling broadly while looking upwards at her phone. She’s holding the phone in her hands, and her fingers are visible on the screen. The background shows a blurred view through a train window, revealing trees and a passing street scene. The interior of the train car is dimly lit with fluorescent lights.</t>
  </si>
  <si>
    <t>A young man with dark curly hair and a slightly open mouth looks upwards towards an out-of-focus background. He is wearing a white shirt with a black vest over it. The background features blurred, light-colored buildings, possibly stone or brick structures, with some architectural details visible. A darker area occupies the lower left corner of the image.</t>
  </si>
  <si>
    <t>www.pacollege.edu</t>
  </si>
  <si>
    <t>A wide shot of a brightly lit, circular campus building interior. Several students are walking across a patterned blue and gray carpet towards the camera. A large, yellow, rounded couch is visible on the left side of the frame. The ceiling is white with green accents and exposed beams. Blue structural supports run along the sides of the space. A red banner is partially visible in the upper-left corner.</t>
  </si>
  <si>
    <t>A group of five people are gathered around a patient simulator bed in a brightly lit room. The bed is covered with white sheets and has various medical equipment surrounding it, including an IV bag, tubing, and monitors. A woman in a yellow shirt appears to be instructing or leading the discussion. Three students – one wearing a pink shirt, another in a light orange shirt, and the third with long dark hair – are looking at the bed and engaging with the instructor. A window behind them reveals a view of trees and greenery. Several medical supplies and tools are scattered on a table near the front of the image.</t>
  </si>
  <si>
    <t>A person with dark hair and wearing a purple SJSU sweatshirt has their arm covered in a blue IV bag connected to a large, purple medical device that appears to be an oxygen concentrator. A healthcare professional is holding a metal tool near the patient’s neck, likely checking for veins. The background is out of focus but shows a clinical setting with a dark wall and what looks like a bed or chair.</t>
  </si>
  <si>
    <t>Two female students in black scrubs are demonstrating how to use an intravenous infusion pump. One student is holding the pump and pointing to a simulated arm on a mannequin while the other student looks on with a serious expression. Behind them, there’s a medical cabinet, a monitor, and some equipment on the wall. The mannequin has a simulated IV line attached to its arm.</t>
  </si>
  <si>
    <t>A woman in a dark green uniform and blue gloves is positioned beside an ultrasound machine. She is looking at the screen with her hands resting on it. A patient lies on a white examination table, their leg partially exposed for scanning. The ultrasound probe is placed on the patient's lower thigh. Behind the woman is a curtain with a patterned design and a wall with electrical outlets.</t>
  </si>
  <si>
    <t>A woman with blonde hair and wearing a white lab coat is positioned behind a patient lying in a hospital bed. The patient is facing away from the camera, partially covered by a blanket. An ultrasound machine displaying an image of a scan is on a table next to the bed. A small whiteboard with handwritten notes is visible in the background. The room appears to be a clinical setting with light wood paneling and a white wall. A green cable runs along the side of the ultrasound machine.</t>
  </si>
  <si>
    <t>A close-up shot focuses on a hand wearing a blue latex glove operating a medical ultrasound machine. The machine is predominantly white with various buttons and controls visible. A screen displays a complex waveform pattern, partially obscured by darkness. The background is dark and out of focus, suggesting the image was taken in a clinical setting.</t>
  </si>
  <si>
    <t>A classroom setting with several people involved in a medical simulation. There are three patient mannequins laid out on hospital beds, each wearing scrubs and appearing to be elderly. Three students are attending to the mannequins: one is taking a patient’s pulse, another is examining a mannequin's arm with a stethoscope, and a third is looking at a tablet while assisting. A fourth student, wearing a gray uniform, is leaning over a mannequin, seemingly checking its vital signs. Behind them is equipment including monitors, a medical cart, and a clock on the wall. The room has a neutral color scheme with curtains in the background.</t>
  </si>
  <si>
    <t>A young woman in a white hospital gown lies in a bed with various medical equipment surrounding her, including an IV pole and a heart monitor. A Black nurse stands beside the bed, smiling and gently touching the patient’s arm. She is wearing a white scrub uniform with a red logo on the sleeve and a stethoscope around her neck. Behind them is a curtain and a television mounted on the wall. The room appears to be a hospital setting.</t>
  </si>
  <si>
    <t>A large computer lab filled with students seated around circular tables. A man is standing at the front of the room addressing a group, gesturing towards a projector displaying a slide titled "Transfer Station." Students are using laptops and tablets, some taking notes on paper. The walls are painted white, and there’s a small bulletin board visible in the background. The floor is covered with colorful carpeting.</t>
  </si>
  <si>
    <t>A woman with dark hair and wearing a purple jacket is speaking into a microphone. She has one hand raised in a gesture of explanation. Behind her is a large whiteboard covered in handwritten equations and diagrams, primarily in green ink. The text appears to be related to physics or mathematics. To the right of the speaker is a black laptop sitting on a desk with a gray chair behind it. A dark background fills most of the frame.</t>
  </si>
  <si>
    <t>Two women are shown in a clinical setting. One woman, with dark hair pulled back into a bun, is turned slightly away from the camera and appears to be looking at a computer screen. The other woman, with blonde hair styled in a bun, is facing forward, speaking intently while gesturing towards the screen. Both women wear gray scrubs with a red “SJSU” logo on the left breast. Each has a stethoscope around their neck. Two computer monitors are visible behind them, and a portion of a white wall can be seen in the background.</t>
  </si>
  <si>
    <t>Two women in dark scrubs are walking towards the camera on an asphalt pathway. They are looking at the camera and smiling. Behind them is a large building with a red roof that reads “Saint Joseph’s University” and “Ann C. And Emmett M. Cooper MD Building.” The building has glass windows, several double doors, and a light-colored brick facade. Trees and some foliage are visible on either side of the building. The sky is overcast.</t>
  </si>
  <si>
    <t>00:00:00.08</t>
  </si>
  <si>
    <t>A solid, deep red color fills the entire frame. The shade appears to be a burgundy hue with a slight gradient effect, transitioning from a darker red at the top to a lighter, almost pinkish-red at the bottom. There is no discernible imagery or text within the image.</t>
  </si>
  <si>
    <t>www.palmer.edu</t>
  </si>
  <si>
    <t>00:00:39.37</t>
  </si>
  <si>
    <t>An aerial view showcases a campus with several buildings arranged along a body of water. The buildings are primarily light-colored and appear to be modern in design, featuring flat roofs and large windows. A fountain is visible on the left side of the water. Lush green trees and palm trees surround the buildings, creating a natural landscape. The sky is blue with some clouds. A road runs along the bottom edge of the image.</t>
  </si>
  <si>
    <t>www.pba.edu</t>
  </si>
  <si>
    <t>A high-angle aerial shot captures a city center scene under a bright blue sky with scattered clouds. A large, modern blue skyscraper dominates the background on the right side of the frame. In the foreground is a historic building featuring a prominent bell tower with a terracotta roof and arched windows. The building is surrounded by palm trees and other greenery. Several smaller buildings and roads are visible below, suggesting a bustling urban area. There are cars parked along the streets. A waterway runs alongside the city, with boats docked nearby.</t>
  </si>
  <si>
    <t>A young man in a white shirt and dark pants stands at a podium presenting to an audience. He is gesturing with his hands while looking towards the right side of the frame. To his left is a woman wearing a black blazer over a green dress, also facing forward. Behind them is a large projection screen displaying a bar graph showing data related to publications per student, segmented into ranges like 60-70, 50-64, etc. The audience consists of several people with their backs mostly turned, and one individual in the foreground has dark hair pulled back from their face. A red fire extinguisher is visible on the left wall behind the woman.</t>
  </si>
  <si>
    <t>Three people are standing in front of a dark-colored wall with a large screen visible behind them. A young man with blonde hair and wearing a black polo shirt is pointing at a document he’s holding, while looking towards a middle-aged Black man in a light beige button-down shirt and khaki pants. The third person, a young woman with long brown hair, is also looking at the document and appears to be writing on it with a pen. A red couch is partially visible to the left of the screen.</t>
  </si>
  <si>
    <t>A large crowd of people fills an indoor arena, mostly obscured by darkness. Many graduates in blue gowns and black caps are raising their hands in celebration, some holding their diplomas aloft. Confetti rains down from above, illuminated by stage lights and a large screen displaying the university logo "n. Atila." The venue has a high ceiling with exposed metal beams and rigging for lighting equipment. A tiered seating area is visible at the back of the image, filled with spectators.</t>
  </si>
  <si>
    <t>Four young men are swimming in choppy ocean water. They are all wearing swimsuits and appear to be enjoying themselves. The sky is a dusky orange and pink color, suggesting either sunrise or sunset. In the distance, there are several large ships visible on the horizon. Waves are breaking around the swimmers, creating white foam.</t>
  </si>
  <si>
    <t>The image depicts a university campus scene with several students gathered in a grassy area. A large, multi-story building with beige and red brick is visible on the left side of the frame. Palm trees line the walkway leading towards another building with an arched entrance on the right. Several people are sitting or standing near the grass, some holding drinks. Banners hang from poles along the pathway, displaying logos and text. The sky is a light blue color.</t>
  </si>
  <si>
    <t>A group of seven young adults are seated in a circle on a red rug. They are all holding open books and appear to be engaged in discussion. The individuals vary in ethnicity and clothing styles. Behind them is a large, ornate stained-glass window depicting religious figures. The room has white walls and polished floors that reflect the light from the window. A wooden chair sits slightly off to the side of the group.</t>
  </si>
  <si>
    <t>A young woman wearing a bright yellow t-shirt with “PBA” and “UNIVERSITY VOLUNTEER” printed on it is carrying several cardboard boxes towards the right side of the frame. The t-shirt has a dark blue border around the letters. Behind her, there are multiple stacks of more cardboard boxes and some bags of food items. A man in a dark shirt stands to her left, partially obscured by the boxes. In the background, there is a blue tent with a sign visible, and people can be seen walking in the distance. The overall scene appears to be an outdoor event involving volunteers sorting or distributing food.</t>
  </si>
  <si>
    <t>A group of six people are gathered around a dark wooden table in what appears to be a meeting room. A large window behind them reveals an outdoor cityscape with palm trees and buildings. One man is gesturing emphatically while holding open a book, another is looking at him intently, and several others are seated and engaged in the conversation. The lighting is dim, with the window providing the primary light source. There’s a small stack of papers on the table near one person.</t>
  </si>
  <si>
    <t>A volleyball player in a white uniform with dark shorts is mid-air, reaching up to spike the ball over a blue net. Behind her are other players in similar uniforms, some on the court and others seated in bleachers. The bleachers are blue and feature a large logo of a bird design reading “Honor” above it. In front of the bleachers is a sign that reads "Chick-fil-A." A few spectators are visible in the stands.</t>
  </si>
  <si>
    <t>A large crowd of students and supporters are packed into an indoor arena bleacher area. They are wearing dark blue t-shirts with “PBA” and “Sailfish” logos prominently displayed. Many individuals hold blue pom-poms aloft, waving them enthusiastically. Faces are filled with excitement and joy, many mouths open in shouts or cheers. Some wear blue hats. The background is a blurred view of more bleachers and possibly some stage lighting.</t>
  </si>
  <si>
    <t>www.pct.edu</t>
  </si>
  <si>
    <t>A person wearing a gray t-shirt is shown from an overhead perspective examining a wall-mounted panel. The panel contains several electrical meters and gauges, along with stacks of papers and printed documents. A red light is visible on one of the documents. To the left of the panel are a black cable and a red tool. A yellow cable runs vertically up the wall behind the panel. The background is a dark blue wall.</t>
  </si>
  <si>
    <t>A man with dark hair and a beard is centered in the frame, wearing a maroon t-shirt, a gray baseball cap with “KUAIU” printed on it, and a silver chain necklace. He’s looking directly at the camera with a slight smile. Behind him is a dimly lit room filled with exercise equipment including treadmills, stationary bikes, and weight machines in various colors – red, blue, yellow, and green. There are also colorful mats and some draped fabric visible in the background. A light fixture is positioned above and to the left of the man.</t>
  </si>
  <si>
    <t>A gear spinning as a blowtorch is applied to it.</t>
  </si>
  <si>
    <t>A pair of hands are holding a chef's knife and slicing a radish into thin rounds. The radish slices are pink with white interiors. The cutting board is red. A blurred background suggests a kitchen environment, with hints of gray walls and a dark countertop.</t>
  </si>
  <si>
    <t>A woman with blonde hair and fair skin sits on a dark blue velvet bench against a black wall. She is wearing a white shirt, a black blazer, and plaid pants. To her left and right are two framed artwork pieces. The artwork on the left is titled “Marcia Harman” and features colorful architectural drawings. The artwork on the right is titled “Jason Hollenbach” and also displays similar architectural drawings in a vibrant color palette. The wall behind the bench and artwork is dark, with subtle shadows suggesting lighting from above.</t>
  </si>
  <si>
    <t>A close-up shot of a clear Erlenmeyer flask tilted at an angle. The flask contains a dark brown liquid with a foamy layer on top. Small, bright orange sparkles are visible within the liquid, particularly near the bottom edge. The background is completely black, creating a dramatic contrast and highlighting the flask and its contents.</t>
  </si>
  <si>
    <t>The image displays a close-up view of a complex, industrial-looking machine. The central focus is a circular dial with numbered positions from 1 to 29, surrounding a prominent red "H" symbol within a black circle. Numerous small, round metal components – likely gears or rollers – are arranged in concentric circles around the dial and beneath it. Wires are visible running along the lower portion of the machine. The background is dark, creating a stark contrast with the illuminated elements of the device.</t>
  </si>
  <si>
    <t>A man with dark hair and a baseball cap is looking at a large, industrial-looking machine. The machine has multiple monitors, wires, and what appears to be a cooling system with fans. To the right of the machine is a bulletin board displaying posters and information. A portion of a room is visible in the background, including some equipment and a dark doorway. Red lights are positioned near the base of the machine.</t>
  </si>
  <si>
    <t>00:00:00.64</t>
  </si>
  <si>
    <t>A close-up shot focuses on a clear glass bottle containing a vibrant orange liquid being poured into a mound of white flour. The flour is textured and appears freshly scattered. A small amount of yellow liquid is also visible dripping from the bottle, mixing with the orange substance as it falls. The background is dark and out of focus.</t>
  </si>
  <si>
    <t>A young woman with brown hair pulled back in a bun is looking slightly off-camera to the right. She has a small smile and her nose is adorned with a silver septum piercing. She also wears silver ear gauges on both ears. Her eyes are wide, and she appears to be engaged or listening intently. Behind her, partially visible in the background, is another person wearing a blue plaid shirt. The overall lighting suggests an indoor setting with a dark backdrop.</t>
  </si>
  <si>
    <t>00:00:00.78</t>
  </si>
  <si>
    <t>A close-up shot focuses intensely on a vibrant green eye with flecks of gold and brown within it. The iris is detailed, showing distinct patterns and textures. A small dark pupil dominates the center. The eyelid is slightly raised, revealing a hint of skin texture around the crease. The background is almost entirely black, creating a dramatic contrast and drawing attention solely to the eye.</t>
  </si>
  <si>
    <t>A man wearing a dark jacket and a hat is riding a mountain bike down a steep, wooded slope. The bike is angled downwards as he navigates through ferns and foliage. Tall trees with light filtering through their branches surround him on both sides, creating dappled sunlight across the scene. The ground is covered in green plants and moss.</t>
  </si>
  <si>
    <t>A young woman with long brown hair and glasses is shown in profile, smiling broadly with her mouth open. She has a small nostril ring. Her face is partially illuminated by a computer screen displaying an architectural rendering of a building. Behind her head is a framed picture on the wall, and to the right of the screen is another dark monitor. The overall background is dark, suggesting a studio setting.</t>
  </si>
  <si>
    <t>A young woman with long brown hair and glasses is shown in profile, mouth wide open in an expression of excitement or surprise. She has a small nose piercing. Her face is partially illuminated by a computer screen displaying architectural drawings of a building. Behind her head is a framed poster with colorful abstract art. The background is dark, suggesting the image is taken indoors.</t>
  </si>
  <si>
    <t>Two brass pressure regulators are shown in close-up. The left regulator reads approximately 600 psi with markings for 300, 200, and 100 psi. The right regulator displays around 3000 psi with markings for 2500, 2000, 1500, and 1000 psi. Both gauges have a circular face with white numbers on a dark background. A brass manifold connects the two regulators, and a hand is visible adjusting the pressure on the right regulator. The background is a blurred wall in a dimly lit workshop or lab setting.</t>
  </si>
  <si>
    <t>A man in a white jumpsuit stands in an enclosed spray painting booth. The walls are painted a light gray and lined with fluorescent lights arranged in rows. A metal ceiling is visible above, supported by beams. The floor is dark gray. To the right of the man is a complex array of equipment including a respirator, air hoses, and a red safety drum. A door is located on the left wall.</t>
  </si>
  <si>
    <t>The image depicts a row of dark blue server racks filled with computer equipment. Each rack contains multiple servers, each with several blinking indicator lights (green and yellow) on their front panels. Cables are densely connected between the servers and to various ports on the racks. A small white label is visible at the top left of one of the racks, and a reflective surface appears in the upper right corner, possibly a window or mirror. The background is dark, suggesting an enclosed server room environment.</t>
  </si>
  <si>
    <t>The image depicts a close-up view of a dark, textured surface, likely metal, with numerous small, bright lights scattered across it. The lighting is dramatic and creates strong highlights and shadows. A portion of the word "DEF" is visible on the left side of the frame, partially obscured by the texture. To the right, there's a circular object with the letters “M” and “I” visible. The overall impression is one of industrial machinery or equipment in a dimly lit environment.</t>
  </si>
  <si>
    <t>A hand is holding a silver and black drone, focusing on its front. The drone has multiple lights and buttons visible. Behind the drone, there’s a blurred view of what appears to be an engine or mechanical equipment, with hints of orange and blue colors. The background is mostly dark.</t>
  </si>
  <si>
    <t>A young man with red hair wearing a white and blue mechanic's uniform is smiling at the camera. He’s standing in front of two black Honda cars partially visible in the background. Above him, on the wall, is the word “HONDA” in large letters. The lighting appears to be coming from above and slightly to the left, creating a blurred effect with light streaks across the image.</t>
  </si>
  <si>
    <t>The image depicts an architectural rendering of a university campus situated along a riverfront. A modern, multi-story building with a glass facade and exposed structural elements dominates the center of the frame. Below it is a smaller, older brick building. A green space and landscaping surround both buildings. In the background, a dense cityscape stretches across the horizon, punctuated by skyscrapers and bridges, including a large suspension bridge. A small, white boat is visible on the river. The sky is blue with scattered clouds. The Lumion logo is in the lower right corner.</t>
  </si>
  <si>
    <t>The image depicts an architectural rendering of a campus scene. A wide pedestrian walkway lined with mature trees leads toward a large, modern building with extensive glass windows and a light-colored facade. To the left is a smaller, brick building with a distinctive wooden lattice structure overhead. In the background, a cityscape featuring skyscrapers can be seen under a blue sky with scattered clouds. The rendering has a slightly stylized or digital appearance, with subtle lighting effects and a muted color palette.</t>
  </si>
  <si>
    <t>A large, rectangular sign dominates the frame, displaying the word “ARCHITECTURE” in bold, yellow capital letters against a white background. Below that is the word "ARCH" in a smaller font, also in yellow. To the right of the sign is a smaller, framed diagram showing a metal piece with multiple holes and lines indicating its construction. The text on the frame reads “Gamble House 1908-Present” and “Stanford, California.” At the bottom of the image is text reading "Centers for Architecture &amp; Sustainable Design." The background is dark gray.</t>
  </si>
  <si>
    <t>The image displays the words “ITEC” in large, capital letters cut out from a light tan wood panel. Below "ITEC" is the word “TURF” also cut out from the same wood panel. The background behind the text and cutout is solid black.</t>
  </si>
  <si>
    <t>A group of soldiers in camouflage uniforms are standing at attention outdoors on a grassy field. The view is from behind a soldier wearing an olive drab uniform with “REYNOLDS” written on his forehead. Many other soldiers are visible in the background, forming a large formation. In the distance, there’s a light-colored building and a cloudy sky above.</t>
  </si>
  <si>
    <t>00:00:01.27</t>
  </si>
  <si>
    <t>A young woman in a blue student uniform is looking down at a tablet device held in her hands. She’s wearing a dark ponytail and has a watch on her left wrist. The tablet screen appears to be displaying information related to patient care. Behind her, a patient lies in bed with a white sheet covering most of them. A medical sink and wall-mounted dispenser are visible in the background. There is a framed picture hanging on the wall behind the patient.</t>
  </si>
  <si>
    <t>A baseball player in a dark uniform with a black hat is pitching a ball towards the right side of the frame. The ball is white and appears to be mid-flight. Behind him is a blue fence with an "ADON" logo on a red banner. In the background, there's blurred greenery suggesting a field or park setting.</t>
  </si>
  <si>
    <t>A young man wearing a gray sweatshirt with “TRADITION STARTS HERE” printed in blue lettering and a purple hat is facing away from the camera on a wrestling mat. The mat is dark blue with white lines. Behind him, there’s a large gymnasium filled with spectators watching a wrestling match. Several wrestlers are visible on the mat, and there are referees and coaches standing around. A scoreboard is visible in the background.</t>
  </si>
  <si>
    <t>A large, open library space with high ceilings and expansive windows dominates the view. The walls are white, and several tall, slender columns support the structure. Wooden tables and chairs are arranged in rows across the floor, many unoccupied. A few potted plants are visible near the center of the image. Sunlight streams through the windows, creating bright spots on the floor and illuminating parts of the room while leaving other areas in shadow. There is a mezzanine level with seating visible at the top left corner. The overall impression is one of spaciousness and quietude.</t>
  </si>
  <si>
    <t>The image depicts an interior shot of a large, modern library or academic building. A central glass-enclosed walkway extends across the frame, supported by white pillars and railings. Above the walkway is a large skylight with a blue emblem centered within it. The ceiling is bright and features numerous recessed lights. To the left of the walkway are several potted plants in planters. The walls are white, and bookshelves can be seen extending into the distance on either side of the walkway. A red light fixture is visible near the right edge of the frame.</t>
  </si>
  <si>
    <t>A large blue emblem featuring “Pennsylvania College of Technology” is prominently displayed against a white building facade. The emblem has a circular shape with a central shield design and text encircling it. Below the emblem, there are several windows visible in the building’s exterior wall. A dark, blurred area occupies the bottom portion of the image, suggesting an outdoor setting or possibly a camera lens effect.</t>
  </si>
  <si>
    <t>Two cheerleaders are standing in a gymnasium setting. One cheerleader is positioned slightly in front and to the left, wearing a dark purple and white uniform with “VICATS” emblazoned across her chest. She has her arms raised high and is smiling. The other cheerleader stands behind her, also in a similar purple and white uniform, with her arms bent at the elbows and hands near her face. A sign reading "2011" is visible on the wall behind them. Rows of gray bleachers are partially visible in the background.</t>
  </si>
  <si>
    <t>A wide shot of a university campus under a partly cloudy blue sky. A large, curved building with multiple windows and a light-colored exterior is centrally positioned. To its left is another, taller building with a more modern design and glass panels. In front of both buildings is a well-maintained green lawn. Trees are visible on either side of the frame, framing the buildings. A road runs along the bottom edge of the image, with a few cars parked nearby.</t>
  </si>
  <si>
    <t>A young Black man with glasses and a wide smile stands in a dimly lit garage-like space. He is wearing a light blue t-shirt with a small orange graphic on it. Behind him are shelves filled with boxes, a "Trak" machine tools sign, and a red fire exit sign. A green forklift is partially visible to the right of the frame. Above, there are several bright overhead lights illuminating the scene.</t>
  </si>
  <si>
    <t>00:00:01.15</t>
  </si>
  <si>
    <t>A young man in a blue polo shirt and khaki pants is mid-swing while playing golf. He’s standing on a green lawn with a bright white golf ball in front of him. Behind him, there's a tree with lush green leaves, a smaller tree to the right, and a golf bag leaning against a small wooden post. The sky is a clear, deep blue.</t>
  </si>
  <si>
    <t>The image depicts an aerial view of a college campus. A large parking lot is in the center, surrounded by buildings including a multi-story academic building and smaller structures. Trees are scattered throughout the scene, lining the roads and adding green space. The sky is blue with puffy white clouds. Rolling hills can be seen in the background, partially obscured by trees.</t>
  </si>
  <si>
    <t>A dark blue surgical drape covers a surface with several metallic surgical instruments arranged upon it. The instruments include forceps, scissors, and retractors, all in gold. A small piece of blue cloth is crumpled near the bottom right corner of the frame. The lighting appears to be focused on the instruments, creating highlights and shadows that emphasize their shape and texture.</t>
  </si>
  <si>
    <t>A young Black woman with dark hair styled in braids is smiling directly at the camera. She is wearing a gray cardigan over a blue shirt and appears to be outdoors. Behind her are vibrant red and burgundy Japanese maples, along with lush green foliage and trees filling the background. The lighting suggests an autumn setting.</t>
  </si>
  <si>
    <t>A man wearing a dark blue long-sleeved shirt and yellow rubber apron is actively sanding a large, gray concrete surface with an electric sander. The sander has a blue hose connected to a power tool. A circular saw is positioned on a workbench behind him. The floor is made of gray tiles. Various tools and materials are scattered around the workspace including buckets, tiles, and what appears to be a piece of white foam or plastic. The background is dimly lit with concrete walls and a partially visible workbench covered in equipment.</t>
  </si>
  <si>
    <t>A square concrete slab with a large, stylized wolf head design painted in black and white is centered within it. The wolf’s head is angled slightly downward and has thick black outlines. Water droplets are scattered across the surface of the concrete, suggesting recent cleaning or spraying. The slab sits on a gravelly ground surface. In the background, blurred figures can be seen working with what appear to be hoses and poles.</t>
  </si>
  <si>
    <t>A close-up shot focuses on the burner grate of an old, dark-colored gas stove. The grate is circular and made of metal with numerous radiating spokes. A small blue flame is visible in the center of the circle, surrounded by a hazy, yellow glow. Rust and grime are present across the surface of the grate and around the burner area. The background is mostly black, creating a high-contrast effect emphasizing the stove's components.</t>
  </si>
  <si>
    <t>A close-up shot shows a cardboard egg carton filled with white eggs. The eggs are arranged in rows and columns within the molded compartments of the carton. Most of the eggs appear smooth and clean, though some have slight imperfections or variations in color. The background is black.</t>
  </si>
  <si>
    <t>A muffin tin filled with baked muffins. The muffins are golden brown and topped with powdered sugar. Most of the muffins have chocolate chips visible within them. The muffin tin is heavily stained with what appears to be grease or oil, giving it a dark, mottled appearance. There's one large empty space in the center of the tin.</t>
  </si>
  <si>
    <t>A circular pizza sits on a white surface. The crust is a light brown color with slightly charred edges. It’s topped with a vibrant red tomato sauce and dollops of white cheese. Three dark, oblong slices of what appear to be black olives are arranged diagonally across the center of the pizza. A small amount of scattered debris, possibly flour or crumbs, is visible around the base of the pizza.</t>
  </si>
  <si>
    <t>A white plate holds a vibrant green salad composed primarily of spinach leaves. Scattered across the top are slices of creamy white cheese (likely goat cheese), thinly sliced red onion, and chopped pecans. The lighting is bright and focused on the salad, with a dark background creating contrast.</t>
  </si>
  <si>
    <t>A young man with dark hair and glasses wearing a light gray t-shirt is standing in front of a large industrial plastic injection molding machine. The machine has green and black components, including a large green housing and multiple hoses running along its sides. He is looking towards the camera with a slight smile. Behind him, there are stacks of white cardboard boxes and some tools on a workbench. The background is dark, suggesting an indoor workshop setting.</t>
  </si>
  <si>
    <t>A large, gray Penn State mascot costume sits in a plush armchair with its legs crossed and a blanket draped over them. The costume is wearing a blue sweatshirt with “Penn State” printed on it. Behind the mascot is a hallway with fluorescent lighting, several office chairs, and artwork hanging on the wall. A small desk with some items on it is visible to the right of the chair.</t>
  </si>
  <si>
    <t>A young man with dark hair and glasses stands in front of a large yellow ASV excavator and a Deere forklift. He is wearing a gray work shirt with the word “LennTech” printed on it. His arms are crossed, and he is looking directly at the camera with a confident expression. Behind him is a dimly lit industrial space with tall metal columns and fluorescent lights running along the ceiling. The background includes other machinery and equipment partially visible.</t>
  </si>
  <si>
    <t>A young woman in a black graduation gown and mortarboard sits outdoors with a small child held close to her chest. The woman is smiling and appears to be looking at the camera. The child has blonde hair, blue eyes, and is wearing a white dress and a pacifier. Behind them is a dark wooden door with decorative metal bars. A glimpse of a building facade can be seen on the left side of the frame.</t>
  </si>
  <si>
    <t>A young Black man with short hair and a beard is looking directly at the camera. He’s wearing a black hoodie and a dark baseball cap. Behind him is a large white private jet on a runway, set against a cloudy gray sky and a blurred mountain range in the distance. A small figure can be seen walking towards the plane.</t>
  </si>
  <si>
    <t>A wide asphalt road stretches into the distance under a partly cloudy blue sky. A large American flag is prominently displayed on a flagpole along the road’s center. On either side of the road are landscaped areas with trees and shrubs, bordered by low brick walls. In the background, there's a building complex featuring several red-roofed structures. A small fountain sits near the foreground, and blue markers are visible along the road.</t>
  </si>
  <si>
    <t>A young woman with dark hair and glasses is looking directly at the camera. She is wearing a blue scrub top with black sleeves and the words “STUDENT” printed on the left chest. The shirt has the logo for the College of Technological Innovation. Behind her is a hospital room with two beds, white curtains, a television mounted on the wall, and a small table with a lamp. A door is visible in the background to the right. The lighting appears to be soft and slightly dim.</t>
  </si>
  <si>
    <t>A close-up shot focuses on a hand adjusting two silver gas valves connected by a flexible hose. The valves are circular with “GAS” printed on them. The background is dark and out of focus, appearing to be a wall or surface. A soft light source illuminates the hand and the immediate area around the valves.</t>
  </si>
  <si>
    <t>A person’s hand is shown holding a soldering iron with a clear tube attached. The soldering iron is positioned over a circuit board partially visible in a green plastic container. To the left of the circuit board are several small, green electronic components and a sheet of paper. There's also a bottle of liquid near the top-left corner, and a pair of tweezers on the right side of the image. The background is dark, highlighting the objects on the table.</t>
  </si>
  <si>
    <t>A young man with light brown hair and glasses wearing a white lab coat is holding a small black metal object that is actively flaming. The flame is bright yellow-orange. He’s looking down at the object, slightly squinting. Behind him, there's a dark background, suggesting a laboratory setting. A metallic device, possibly a lighter or striker, is positioned beneath the burning object.</t>
  </si>
  <si>
    <t>A young man with light brown hair and glasses is wearing a blue Champion sweatshirt and taking a photograph with a large DSLR camera. He’s looking through the viewfinder and holding the camera at arm's length. Behind him, there’s a park scene featuring trees in autumn colors (reds and oranges), a paved path, benches, and a building partially visible in the background. The sky is bright blue with some clouds. The overall lighting suggests it’s daytime, possibly late afternoon or early morning.</t>
  </si>
  <si>
    <t>The image shows an aerial view of a densely wooded area covered in brown leaf litter and small twigs. Several figures dressed in dark green uniforms are scattered across the ground, appearing to be engaged in some sort of activity. Some are kneeling or sitting, while others appear to be standing. There are also several small, rectangular objects (possibly equipment) placed near the figures. The lighting is dim, casting shadows and creating a somewhat muted color palette.</t>
  </si>
  <si>
    <t>The image depicts a wooded area with several individuals dressed in camouflage uniforms. They are positioned amongst trees and fallen leaves on a slightly sloping ground. Some appear to be kneeling or crouching low, while others stand. There is a small green object visible near one individual. The overall lighting suggests it’s dusk or early morning, with a dark background emphasizing the figures within the scene.</t>
  </si>
  <si>
    <t>A young African American basketball player in a dark jersey and light pants is dribbling a basketball while moving forward on a hardwood court. Several other players are blurred in the background, wearing white jerseys and shorts. The lighting appears to be dim, with shadows dominating the scene. A yellow line marks the boundary of the court.</t>
  </si>
  <si>
    <t>A man stands in front of a gray tiled wall with a white ceiling. He is wearing a dark gray polo shirt with “Tennessee Wesleyan” printed on it and a red baseball cap. His arms are crossed, and he has a slight smile. To his left is a small table holding a scale and a blue plastic container. Behind him are several buckets of various colors and sizes, along with a pitcher and a small white sign. A white electrical outlet is visible to the right. The background is dimly lit, creating a dark atmosphere.</t>
  </si>
  <si>
    <t>A large industrial workshop with numerous milling machines and lathes arranged in rows. The floor is gray concrete. An American flag hangs on a pole in the background. Several people are visible working at various workstations, including one individual operating a CNC machine. There’s a workbench with tools and materials to the left of the frame. Overhead lighting illuminates the space. A sign reading “Makerspace” is partially visible near the ceiling.</t>
  </si>
  <si>
    <t>A wide shot of a paved walkway lined with trees and lampposts stretches across the frame. The walkway is bordered by a low stone wall on one side and a grassy area on the other. A blue puddle-shaped marker is painted on the pavement. An American flag flies from a flagpole in the distance, behind a building with red accents. Above, there are fluffy white clouds against a bright blue sky.</t>
  </si>
  <si>
    <t>Three men are gathered around a large engine block. One man wearing a dark blue jacket and a black head covering is looking down at the engine with his hands on it. Another man in a red shirt and a white mask is also examining the engine, while a third man wearing a light blue long-sleeved shirt and a tan baseball cap is positioned to the right of the engine. A notepad with writing on it sits on a table behind them. The background is dark and appears to be an industrial workshop or garage.</t>
  </si>
  <si>
    <t>Four men are positioned around a large wooden saw blade mounted on a stationary frame. One man is pulling the saw blade to the left, wearing a dark grey t-shirt, a baseball cap, and orange pants. Another man is pulling it to the right, wearing a gray tank top and red pants with a pocket. A third man sits in the center of the frame operating the saw mechanism, wearing a light blue shirt and jeans. The fourth man stands behind the others, partially obscured by the blade, wearing a dark grey t-shirt and jeans. Behind them is a grassy field under a partly cloudy blue sky. There’s a pickup truck visible in the background. A small pile of wood shavings sits on the ground near the saw.</t>
  </si>
  <si>
    <t>An aerial shot of a college campus under a bright blue sky with some clouds. A long walkway stretches through the center of the frame, lined with trees and leading towards buildings. Several buildings are visible, including one with red tiled roofs and another with large windows and a white facade. In the background, rolling hills covered in trees form a backdrop to the campus. A few people can be seen walking along the walkway.</t>
  </si>
  <si>
    <t>A man wearing a dark blue jumpsuit and welding helmet is focused intently on a car’s rear bumper. He's actively welding with an arc welder emitting bright blue sparks. The bumper is white, partially visible behind him, and a portion of a red vehicle is seen in the background to the left. The lighting is dramatic, highlighting the welder and the sparks while casting much of the scene into shadow.</t>
  </si>
  <si>
    <t>A bright orange excavator with a yellow safety vest and sunglasses-wearing operator is digging into a dirt embankment. The trench is deep and wide, revealing layers of brown soil. A blue sky is visible above the embankment. The excavator’s bucket is positioned in the foreground, partially filled with dirt.</t>
  </si>
  <si>
    <t>A young man wearing a heavily mud-covered helmet and goggles is centered in the frame. He has a dark shirt with visible wires attached to it. His hands are raised, gesturing towards the right side of the image. Behind him, a muddy ATV or similar vehicle is partially visible, covered in dirt and debris. In the background, there's a blurred view of trees and a blue sky. A person in a yellow shirt and gloves is standing on the left, seemingly observing the scene. There’s a small sign with the number “30” attached to the ATV.</t>
  </si>
  <si>
    <t>A group of young men and women in blue t-shirts are gathered closely together outdoors. One man with red hair is holding a large plastic bottle filled with water high above his head, while others around him appear to be cheering and reaching up towards it. Several people have their faces visible, including one woman with long red hair pulled back into a ponytail and another wearing sunglasses. A man in a black hat with the university logo on it is also present in the crowd. The background appears to be a grassy area with trees and some blurred buildings out of focus.</t>
  </si>
  <si>
    <t>A close-up shot focuses on the tip of a dark metal blowpipe. A small, flickering orange flame is emerging from the end of the pipe, accompanied by wisps of blue smoke rising upwards. The background is entirely black, creating a dramatic contrast with the illuminated flame and pipe.</t>
  </si>
  <si>
    <t>A dark-clad welder wearing a Miller brand welding helmet and safety glasses is bent over a red classic car. The car’s hood is open, revealing the engine bay. A portion of another vehicle, possibly blue, is visible in the background. Yellow lines are painted on the floor. Light emanates from the welding area, highlighting the metal being worked on.</t>
  </si>
  <si>
    <t>A dark gray, slightly textured plane extends into the distance. Several large, blocky structures resembling buildings are scattered across this plane, varying in height and shape. One structure is a tall, rectangular building with a flat roof. Another is a shorter, more angular building. A smaller, box-like structure sits closer to the viewer. A selection menu with icons for outdoor objects (a mountain, cup, star, etc.) is visible at the top left of the screen. The overall aesthetic appears to be a 3D rendering or simulation environment.</t>
  </si>
  <si>
    <t>A young man in a black and white camouflage shirt and a black baseball cap is mid-pitching motion. He’s wearing gloves and appears to be throwing a ball towards the right side of the frame. Behind him are blurred blue and red panels, with “ISON” visible on one of the red panels. The background is dark and out of focus.</t>
  </si>
  <si>
    <t>A woman with dark hair and fair skin is smiling at the camera. She has a light-colored top with purple accents and shoulder straps. To her right stands another young woman wearing a gray and white cheerleading uniform with “WILDCATS” printed on it. Behind them, there’s a wall with a Johnson Controls logo visible. The background is dark and out of focus.</t>
  </si>
  <si>
    <t>An aerial shot shows a campus with several buildings under construction and existing structures. A large, light-colored building with multiple windows is centrally located, topped by a flag pole displaying a white and blue flag. To the left of this building is a smaller, lighter colored building. A black asphalt road curves through green grass leading to a parking lot filled with cars. Beyond the parking lot are more buildings, including what appears to be apartments or housing, and trees lining the horizon. The sky is overcast and dark gray.</t>
  </si>
  <si>
    <t>A green soccer field with white lines and circles marking the goal areas is shown. At the center of the field is a large logo featuring a blue wolf head with purple accents. The words “UPMC” are displayed in purple on either side of the field near the sidelines.</t>
  </si>
  <si>
    <t>A wide-angle shot captures a large, light-colored building with a prominent glass facade and a central fountain. Steps lead up to the entrance. A grassy lawn stretches out in front of the building, bordered by a concrete pathway. Two mature trees flank either side of the path. The sky is overcast and gray. In the foreground, there are several benches and informational signs along the walkway. A person is walking towards the building on the steps.</t>
  </si>
  <si>
    <t>A white, dome-shaped object rests on a dark gray surface. The dome is covered in a dense pattern of small, raised dots arranged in concentric circles radiating from the center. Light reflects off the textured surface, creating highlights and shadows that emphasize its three-dimensional form. The background is a deep black, providing contrast to the white object.</t>
  </si>
  <si>
    <t>A wrist wearing a black Apple Watch is prominently featured. The watch face displays the word "FUTURE" in white capital letters against a solid gray square background. Below the word “FUTURE” are several diagonal lines, suggesting movement or progression. A portion of a person’s hand and forearm, with light skin tones, is visible on the left side of the frame, partially obscured by a dark blue jacket. The lower right corner of the image shows a blurred hand holding another object, likely a pen or marker. The background is dark and out of focus.</t>
  </si>
  <si>
    <t>A young woman with red hair and dark eyes is in the foreground, holding an archery bow and arrow. She’s wearing a blue shirt and has her hand positioned as if drawing back the string. A black arm guard is visible on her forearm. In the blurred background, two men are standing near targets, one wearing a baseball cap. The setting appears to be outdoors with trees and grass in the distance under a dark sky.</t>
  </si>
  <si>
    <t>A young woman with red hair wearing a blue t-shirt is in mid-draw position while holding a recurve bow. Her arms are extended and braced against her legs. The bow is silver and white, with a target visible behind her. Behind her is a grassy field leading to a wooded area under a partly cloudy blue sky. A target with concentric rings is positioned on the grass in the distance.</t>
  </si>
  <si>
    <t>00:00:05.13</t>
  </si>
  <si>
    <t>A soccer game in progress on a green artificial turf field. A player in white with the number 25 is running with the ball towards the right side of the frame. Another player in black and red is chasing him, also running with the ball. Several other players are visible in various positions on the field, some in pursuit or defending. A crowd of spectators lines the sidelines, and a building with a blue roof is partially visible behind the stands. Trees and hills form the backdrop of the scene.</t>
  </si>
  <si>
    <t>A large, light-colored building with multiple windows and ornate architectural details dominates the frame. The building has a classical style with columns and decorative railings. A wide staircase leads up to the entrance, flanked by metal handrails. Several people are blurred in motion on the steps, appearing to be entering or exiting the building. The sky is dark, suggesting it’s nighttime. There's a small, brightly lit doorway at the base of the stairs and some greenery visible near the bottom edge of the image.</t>
  </si>
  <si>
    <t>A wide shot captures an aerial view of a campus with a large building in the center. A tall American flag stands prominently on the left side of the frame. The sky is blue with scattered white clouds. Below the building, there's a circular driveway lined with trees and landscaping. In the background, rolling hills are visible, partially obscured by trees. A small town or cluster of buildings can be seen to the left of the campus.</t>
  </si>
  <si>
    <t>A man wearing a bright green shirt and a yellow apron is working at a large metal workbench. He’s using a power tool – likely a grinder – to shape a dark gray material, possibly stone or concrete. The workspace appears to be an industrial-style workshop with high ceilings, exposed ductwork, and several shelves filled with tools and materials. There are windows on the right side of the frame, and some wooden shelving units are visible in the background. A partially completed sculpture or artwork is resting on a nearby surface. The lighting is dim, primarily coming from overhead fixtures.</t>
  </si>
  <si>
    <t>A small, blue off-road vehicle with a driver wearing a helmet and safety gear is airborne in mid-jump on a dirt path. The vehicle is kicking up dust behind it. Trees with bare branches and some autumn colored leaves are visible in the background, along with a glimpse of a body of water or ocean in the distance under a cloudy sky. The ground is mostly dirt and gravel.</t>
  </si>
  <si>
    <t>A drone shot shows a dirt path curving sharply to the right. A blue ATV is positioned in the center of the frame, driving along the path and kicking up dust. The path is flanked by patches of green grass on either side. Shadows from trees are visible across the top of the image, suggesting it’s taken during daylight hours.</t>
  </si>
  <si>
    <t>An aerial shot reveals a large, dark-colored lake surrounded by vibrant green grass and trees. A small, rectangular building with a light-green roof and white walls is situated on the shore of the lake, connected to a small dock extending into the water. A paved road curves through the grassy area leading towards the building. The background features dense forest foliage in shades of dark green and brown.</t>
  </si>
  <si>
    <t>A man with dark hair and a light complexion is smiling broadly at the camera. He’s wearing a gray Carhartt beanie, a dark gray hooded sweatshirt, and a tan jacket. Behind him is a blurred background of bare trees in an autumnal setting, with hints of brown and yellow foliage. The sky is overcast and gray.</t>
  </si>
  <si>
    <t>A young Black woman with long dreadlocks is smiling directly at the camera. She is wearing a black t-shirt and has dark eyebrows and eyes. Behind her is a blurred background featuring greenery, a red building, and overcast sky.</t>
  </si>
  <si>
    <t>A top-down view of a 3D printer mechanism. The printer bed is a light green sheet of material supported by two black wooden rails. A dark gray stepper motor and associated hardware are positioned centrally on the bed, with wires running to it. A purple flexible cable extends upwards from the motor towards the print head. A small portion of a metal frame or structure is visible at the bottom left corner of the image.</t>
  </si>
  <si>
    <t>00:00:00.65</t>
  </si>
  <si>
    <t>The image displays a dense field of bright yellow sparkles against a dark black background. The sparkles appear small and numerous, creating an impression of movement and light scattering. There are variations in brightness and size within the sparkle field, with some appearing more concentrated than others.</t>
  </si>
  <si>
    <t>The image displays a close-up view of a dark gray computer component panel. A blue and black USB port cluster is prominently featured on the left side. Below that is a red power button with a thin, horizontal red line across it. To the right of the power button is a small microphone icon labeled “rear.” A circular orange connector is visible to the far right. The overall image has a slightly blurred and dark appearance, suggesting depth of field or intentional lighting effects.</t>
  </si>
  <si>
    <t>A man wearing a red flannel shirt and a helmet is riding a mountain bike down a narrow dirt path through a dense forest. The path is covered in ferns and other foliage. There are bushes and small trees lining either side of the trail, with dappled sunlight filtering through the canopy above. A dog is visible on the right side of the frame, partially obscured by the vegetation.</t>
  </si>
  <si>
    <t>Several brightly colored kayaks are scattered across a dark, rippling body of water. The kayaks come in shades of blue, pink, red, and green. People are visible inside each kayak, appearing to be paddling. The perspective is an aerial shot, looking down on the scene.</t>
  </si>
  <si>
    <t>A circular paved area with a light brown gravel surface dominates the center of the image. In the middle is a large, geometric fountain composed of two interlocking diamond-shaped sections made of wood and framed in green stone. Above the fountain, an arrow points upwards to the right. To the left of the fountain, there's a small blue structure resembling a building or gazebo. The background is dark, suggesting nighttime or overcast conditions, with silhouettes of trees visible on either side of the circular area.</t>
  </si>
  <si>
    <t>A person sits at a large drafting table with their back facing the camera. The table is covered with various items including blueprints, sketchbooks, colored pencils, erasers, and a small lamp. A ruler and a clear plastic sheet are also present on the table. Through a large window behind the table, there’s an outdoor view of a grassy field under cloudy skies. The room appears to be brightly lit by natural light from the window.</t>
  </si>
  <si>
    <t>An aerial shot shows a gray concrete patio with a square fire pit in the center surrounded by four chairs. Four people are seated around the fire pit, facing inward. A black metal fence is visible on the left side of the frame, with some pink flowers growing beneath it. To the right of the patio is a dark gray wall and a small, white object that appears to be a trash can.</t>
  </si>
  <si>
    <t>Two young men are sitting side-by-side in Adirondack chairs outdoors. The man on the left has light blonde hair and is wearing a black jacket. He’s smiling slightly and looking towards the right. The man on the right has dark hair, a beard, and is also smiling. Behind them is a brick building with large windows, a tree, and a black metal fence. A red stone wall is visible in front of the building.</t>
  </si>
  <si>
    <t>A man in camouflage fishing waders and a dark jacket stands on a small rocky island in a river. He is holding a fishing rod with a line extended into the water. The river flows around the island, bordered by green grass and trees on either side. The background consists of dense forest under a dark sky.</t>
  </si>
  <si>
    <t>A man wearing a brown jacket and blue belt is shown casting a fly fishing rod into a body of water. The background consists of lush green foliage and blurred trees. The focus is on the man’s hands holding the rod and line, with the line extending out towards the water.</t>
  </si>
  <si>
    <t>A banner displaying "Penn College" hangs from a tall pole against a bright blue sky. The sun is shining intensely, creating a strong lens flare effect across the upper portion of the image. Trees with autumn foliage in shades of orange and yellow are visible on either side of the pole, partially obscuring the lower part of the frame.</t>
  </si>
  <si>
    <t>A young man with short brown hair and a serious expression stands on a wooden bridge overlooking a valley. He is wearing a black t-shirt that reads "Penn College" in gold lettering. The shirt also has an American flag graphic. He is looking directly at the camera, slightly to his right. Behind him are rolling hills covered in trees, partially obscured by mist or fog. A road stretches across the valley below. The sky is overcast and gray.</t>
  </si>
  <si>
    <t>A man wearing a black shirt with a dark gray beanie and black pants stands in front of several vehicles in an automotive repair shop. He is facing forward, looking directly at the camera. Behind him are blue toolboxes, a red hydraulic lift, and other equipment. The ceiling is high and industrial, with exposed pipes and lighting fixtures. There’s a blurred background of more cars and work areas.</t>
  </si>
  <si>
    <t>00:00:01.28</t>
  </si>
  <si>
    <t>A man with a beard and dark clothing stands in front of a large metal rack filled with electrical equipment. He is holding a tablet and looking down at it, examining something on the screen. The rack has numerous openings for cables and wires. Behind him is a gray wall with a sign reading "The Quiet ProUPC." A portion of a black pipe is visible to the right of the man. The lighting in the scene appears dim and focused on the equipment and the man.</t>
  </si>
  <si>
    <t>www.pelotoncollege.edu</t>
  </si>
  <si>
    <t>00:00:10.76</t>
  </si>
  <si>
    <t>Four young adults are gathered in a hallway, all wearing white lab coats over dark shirts and pants. One woman with long black hair is looking directly at the viewer, while another is gesturing with her hand towards someone on the right. A man with curly brown hair is smiling and looking to his left. Another man, also wearing a white coat, is turned slightly away from the camera, listening intently. The background is a plain hallway wall with fluorescent lighting, and there’s a dark shadow in the lower-left corner of the image.</t>
  </si>
  <si>
    <t>www.pencol.edu</t>
  </si>
  <si>
    <t>00:00:05.17</t>
  </si>
  <si>
    <t>The image depicts an aerial view of a college campus. Several buildings are visible, including one with red brick and large windows, another with a white facade and glass panels, and several smaller structures in the background. A paved walkway curves through a grassy area filled with trees, some displaying autumn foliage in shades of orange and yellow. In the distance, a mountain range is partially obscured by clouds. The sky is overcast and gray.</t>
  </si>
  <si>
    <t>An aerial shot shows a campus with several buildings surrounded by tall evergreen trees under an overcast sky. A large building labeled “PACIFIC CAMPUS BUILDING” is centrally located and has a brick facade. To its left is a taller, darker building with a steeple-like structure. A flag pole stands in the center of a paved area between the buildings. The ground is covered in gray paving stones and scattered fall foliage in shades of red, orange, and yellow. A small set of stairs leads up to one of the buildings on the left side of the frame.</t>
  </si>
  <si>
    <t>A tall, multi-story building with a prominent clock tower dominates the frame. The tower is constructed from wood and glass, featuring large windows on multiple levels. “Student Services” is visible in lettering on the lower portion of the building’s facade. A walkway leads to the entrance, where two people are walking towards the camera. Beyond the building, there are other buildings with red brick facades, surrounded by trees and greenery under a blue sky. The overall scene suggests an autumnal setting with some foliage displaying fall colors.</t>
  </si>
  <si>
    <t>A wide aerial shot shows a campus nestled within a dense forest. A large, modern building with orange and gray accents dominates the center foreground, connected by a curving pathway lined with trees. Below the main building is a grassy lawn. Beyond the buildings, rolling mountains are visible in the distance under a cloudy sky. The overall scene has a cool, muted color palette.</t>
  </si>
  <si>
    <t>The image shows an aerial view of a campus with two buildings. The buildings are primarily orange and brown, with one featuring extensive glass windows. A grassy area extends between them, leading to a soccer field in the distance. Trees densely cover the landscape surrounding the buildings, and mountains can be seen in the background under a cloudy sky. Several people are walking along a path near the buildings.</t>
  </si>
  <si>
    <t>An aerial shot of a soccer field with two goals. The field is surrounded by trees and a parking lot. A building with a sign that reads “Perdewa College Press” is visible on the right side of the frame. There are several cars parked in the lot, and a white tent structure is located near one of the goals. The sky is overcast and gray.</t>
  </si>
  <si>
    <t>00:00:03.49</t>
  </si>
  <si>
    <t>The image depicts an aerial view of a college campus on a cloudy day. Several buildings are visible, including brick and modern structures with large windows. A curved walkway leads through a grassy area filled with trees, primarily evergreens. In the background, there is a lake or body of water and distant mountains under a gray sky. The overall scene suggests a wooded, academic environment.</t>
  </si>
  <si>
    <t>www.pennhighlands.edu</t>
  </si>
  <si>
    <t>A woman with dark curly hair and wearing a red top and gray skirt stands at a table in front of a brick wall. She is gesturing with her right hand upwards and slightly outwards. A small water bottle, a pen holder, and a book are visible on the table to her left. Her face is turned towards the camera, and she appears to be speaking or presenting.</t>
  </si>
  <si>
    <t>A young man with dark hair and a beard is wearing a black baseball cap and glasses. He’s looking slightly downward and to his right. He's wearing a gray hoodie that has “Penn Highlands Community College” printed in green letters across the chest. A table is visible beneath him, holding several open notebooks and a pen. Behind him is a blurred background of what appears to be a classroom or office with beige walls and some greenery.</t>
  </si>
  <si>
    <t>A young woman with dark hair and brown eyes is smiling directly at the camera. She is wearing a black hijab and a gray hoodie over a white shirt. A black jacket is partially visible beneath the hoodie. Her face is illuminated by soft lighting, and she appears to be sitting at a wooden table in what looks like a library or study area. Behind her are bookshelves filled with books and some computer monitors.</t>
  </si>
  <si>
    <t>A man with short dark hair and a beard is standing in front of a green chalkboard. He’s wearing a maroon plaid shirt, khaki pants, and a brown belt. His hands are raised, gesturing as he speaks. A black laptop sits on a small table to his right. The chalkboard has handwritten notes in white chalk, including words like “traditions,” “an appes,” “unit simp,” and “transd.” The background is dark and out of focus.</t>
  </si>
  <si>
    <t>Two students are seated at computer desks in a brightly lit room. A man with short brown hair is looking intently at his monitor, while a woman with blonde hair is working on her keyboard. Both have laptops open and are wearing sweaters. The desks are dark gray with blue accents. Behind the students are two desktop computers, one black and another silver, both with multiple components visible. Cables run across the desk surfaces.</t>
  </si>
  <si>
    <t>A young woman with dark hair in pigtails is sitting at a desk, looking towards the right side of the frame with a slight smile. She’s wearing a gray sweatshirt and has small silver earrings. Behind her, another student with blonde hair is partially visible, seated at a similar desk. The background is blurred and appears to be a classroom setting with other students and desks.</t>
  </si>
  <si>
    <t>A young woman in a green and white volleyball uniform with the number “1” is mid-motion, reaching upwards with one arm while holding a volleyball. She’s wearing knee pads and has her hair pulled back into a ponytail. The floor is dark brown with a green stripe pattern. Behind her are several people seated on wooden bleachers, watching the game. They are dressed in casual clothing.</t>
  </si>
  <si>
    <t>The image depicts a large pile of shattered green glass fragments against a dark, blurred background that appears to be night sky with faint lights in the distance. The glass is unevenly distributed and reflects light, creating small bright spots within the darker mass. There's a slight motion blur suggesting movement or video capture.</t>
  </si>
  <si>
    <t>A young woman with blonde hair and glasses is looking directly at the camera. She wears a black sweater and has a human skull in her hands, holding it up as if examining it. Behind her is a lab table with various beakers, bottles, and equipment visible, including a green container. The background appears to be a white wall.</t>
  </si>
  <si>
    <t>A blonde woman with glasses and a dark green top sits at a desk writing with a blue pen. She is looking down slightly towards a piece of paper in front of her. Her hands are visible, holding the pen and a bracelet. Behind her on the wall are two framed pictures: one is a black and white square photograph and the other is a calendar. A small apple decoration sits on a shelf to the left of the desk, along with several woven baskets filled with papers. The background appears to be an office or classroom setting.</t>
  </si>
  <si>
    <t>A young Black man in a black graduation gown and white shirt stands against a brick wall. He is wearing a black mortarboard hat with a green tassel and gold accents. His hair is long and wavy, styled with bangs that fall over his forehead. He’s smiling broadly and appears to be laughing while holding his hands near his mouth.</t>
  </si>
  <si>
    <t>A young woman with short brown hair and fair skin stands facing forward in a hallway. She is wearing a gray sweatshirt with “NYC ATHLETICS CLUB - 1999 – MANHATTAN” printed on it. A man, partially visible to her right, wears a blue jacket and appears to be looking at her. Behind them, a large poster featuring images of people and the words "Central" and "Discover" is mounted on a wall. The background is a plain gray wall with some shadows.</t>
  </si>
  <si>
    <t>A basketball player in a green and white jersey with number 30 is mid-air performing a jump shot over two defenders. The player’s arms are extended upwards, and his eyes are focused forward. Two female teammates wearing dark blue jerseys are positioned near him, reaching out to assist. Several spectators are seated behind the court, including one person in a yellow jacket. A banner reading “COLLEGI” is visible at the top of the frame. The basketball court has a green surface with white lines.</t>
  </si>
  <si>
    <t>A man in a dark blue uniform with reflective stripes stands behind a wooden podium. He is wearing a peaked cap and has a microphone in his hand. The podium has a plaque displaying the institution’s name, “Lafayette College,” and a crest. Behind him are two other figures also in similar uniforms, partially visible in the darkness of the background. A stage appears to be present with a dark floor.</t>
  </si>
  <si>
    <t>A close-up shot focuses on a person’s hand holding a green pen and writing on a white notebook page. The hand is slightly out of focus, with visible wrinkles and skin texture. The pen tip is dark against the white paper, leaving a faint, blurred line. A portion of a gray shirt sleeve is visible in the background, suggesting the hand is partially obscured by clothing.</t>
  </si>
  <si>
    <t>A woman in a black graduation gown and cap sits in a wheelchair on a stage. The gown is draped over her shoulders and arms. Behind her is a large banner that reads “SUNY BLAIR” with stars and a stylized image. To her right, there are curtains or drapes hanging from the ceiling. The stage floor appears to be dark wood.</t>
  </si>
  <si>
    <t>www.peru.edu</t>
  </si>
  <si>
    <t>A brick building with arched windows and decorative stonework dominates the frame, bathed in warm sunlight. The building has a turret-like structure on its roof. Strings of lights stretch across the upper portion of the image, creating a festive atmosphere. Bare trees are visible on either side of the building, some displaying autumn colors. A bright sun is partially obscured by haze or clouds, casting a golden glow over the scene.</t>
  </si>
  <si>
    <t>A man with glasses and dark hair wearing a black shirt and blue accents is seated at a table pointing at a tablet screen towards a young woman. The woman has curly brown hair pulled back into a bun, wears a gray hoodie with a digital pattern, and is looking intently at the tablet. A small green plant sits on the table next to them. Behind them are blurred glimpses of a hallway with wooden doors and lighting fixtures.</t>
  </si>
  <si>
    <t>Four cheerleaders in blue and white uniforms with white pom-poms are positioned in front of a large inflatable castle. One cheerleader is holding a megaphone. The ground is covered in grass, and there are several folding chairs set up to the right. In the background, there's a building with windows and what appears to be a balcony. A few people can be seen standing further back on the lawn.</t>
  </si>
  <si>
    <t>A large, brick building dominates the frame, appearing to be an older academic structure with multiple stories and arched entrances. The building has a symmetrical design with rows of windows. To the left of the building are bare trees with branches reaching upwards against a bright sky. A paved walkway leads towards the building, flanked by a grassy area on one side and what appears to be a street or road on the other. The overall lighting suggests a sunny day with some lens flare.</t>
  </si>
  <si>
    <t>A man in a light blue shirt and patterned tie stands facing a whiteboard. He is gesturing with his right hand while speaking. The whiteboard contains handwritten text including “Dr. Grey Garland,” “J Majors 238,” “aladition.perdue.edu,” and “5-722-2427.” A blurred figure of another person can be seen in the background to the right, partially obscured by a dark wall. The scene appears to be an indoor classroom setting with a gray wall behind the whiteboard.</t>
  </si>
  <si>
    <t>A woman in a black graduation gown and cap is being hooded by an older man in a dark robe with a red sash. A second graduate wearing a similar gown stands beside her. Behind them are several other graduates in gowns, and a microphone stand. In front of the graduates are ferns growing in pots. The background is a dark blue curtain with a banner that reads “University of Wisconsin-Whitewater – Front Street.”</t>
  </si>
  <si>
    <t>A football team is in mid-motion on a green field. The quarterback is raising his arm high as he throws a pass. Several players are lined up behind him, including a center and offensive linemen. In the background, a large stadium filled with spectators is visible, with tiered seating and blue banners.</t>
  </si>
  <si>
    <t>An aerial shot showcases a college campus nestled within a dense forest. A brick building with multiple stories is centrally located, flanked by smaller structures and walkways. To the left, a football field is visible, marked with “Bobcats” in blue lettering and featuring a blue bleacher structure. Adjacent to the football field is a small, blue building. The surrounding area is covered in lush green trees and foliage, extending into the distance.</t>
  </si>
  <si>
    <t>www.pfeiffer.edu</t>
  </si>
  <si>
    <t>An aerial shot of a college campus surrounded by dense green trees. Several large brick buildings are clustered together, with multiple parking lots surrounding them. There are grassy areas and some open fields visible in the distance behind the buildings. The sky is bright blue with scattered clouds.</t>
  </si>
  <si>
    <t>A circular stone sundial stands on a gray concrete pedestal. The dial is engraved with text including “FRIENDSHIP IS LIKE THE SUN’S ETERNAL RAYS” and “DEDICATED TO MR. AND MRS. GREGGER”. A thin, dark metal rod extends from the center of the dial, acting as the gnomon and casting a shadow. The background is blurred, showing a portion of a stone wall and some green grass.</t>
  </si>
  <si>
    <t>A multi-story building dominates the frame, constructed primarily of red brick with sections of gray stone and large glass windows. A taller, rectangular section extends upwards from the main structure, featuring a silver metal facade and more extensive glass panels. The building is surrounded by a grassy lawn, trees, and a street lined with parked cars. A sidewalk leads to the entrance, and a small sign is visible near the base of the building. In the background, there are residential houses and some greenery suggesting an urban or suburban setting.</t>
  </si>
  <si>
    <t>A brick building with large glass windows dominates the frame. A sign reading “Center for Health Sciences” is mounted on a stone base at the entrance. Steps lead up to the glass doors. A sidewalk extends along the side of the building, bordered by landscaping and a street with parked cars. The sky is overcast with clouds.</t>
  </si>
  <si>
    <t>Two young women are sitting at a laptop in a classroom setting. One is wearing a white t-shirt with text on it and has her hair pulled back. The other is wearing a yellow t-shirt with a falcon logo that reads “Soccer.” Both women are smiling broadly and appear to be laughing. In the background, blurred figures of other students can be seen at desks, and a whiteboard is visible. A light fixture is also present in the background.</t>
  </si>
  <si>
    <t>A group of four young adults are walking across a metal pedestrian bridge. The bridge is flanked by black posts with old-fashioned lanterns attached. Behind them is a brick building with windows and a green lawn. Trees with autumn colored leaves line both sides of the bridge and the surrounding area, and a body of water can be seen in the background.</t>
  </si>
  <si>
    <t>A man in a gray suit and bow tie sits in an armchair, gesturing with his right hand towards the viewer. He has short brown hair and is wearing a white shirt and a silver tie clip. His hands are slightly blurred. Behind him, out of focus, are two other people partially visible, one facing forward and another turned away. A smartphone rests on a small table in front of him. The background features large windows with a view of buildings and trees, suggesting an indoor setting with natural light.</t>
  </si>
  <si>
    <t>A young man in a black shirt and stethoscope is leaning over a mannequin lying on its back. He’s wearing white gloves and appears to be listening with his stethoscope to the mannequin's chest. Behind him, there’s a beige cabinet with light-colored doors and shelves, along with a small sink and wall mounted electrical outlet. The background is dark, and a portion of a medical chart or poster is visible on the wall behind the cabinet. A woman with blonde hair is partially visible to the right of the mannequin.</t>
  </si>
  <si>
    <t>Three young women are sitting together outdoors on a wicker chair and bench. One woman is laughing with her mouth open, wearing glasses and a light blue jacket. Another woman has dark hair pulled back and is smiling broadly while seated on a bench. The third woman is also smiling and appears to be looking at the other two. Behind them is a brick building with windows and a tree-filled background. A backpack sits on the ground near the wicker chair.</t>
  </si>
  <si>
    <t>Two young adults are running across a wooden boardwalk towards a body of water. The water is calm and reflects the blue sky. Behind them is a wooded area with trees in full fall foliage. A large tree trunk is visible on the right side of the frame, and a small fence runs along the edge of the boardwalk. The lighting suggests a bright, sunny day.</t>
  </si>
  <si>
    <t>A young man in a yellow athletic shirt and gray shorts is performing a squat exercise with weights at a gym machine. He’s wearing sneakers and appears to be focused on his form. Behind him, there's a large black UMAX logoed mat displaying “Knapp Fitness Center” and the university name "Ferris University" along with the slogan "Falcons Before the Fame." To the left is another piece of equipment with weights displayed. The gym has gray walls and polished concrete flooring.</t>
  </si>
  <si>
    <t>A female softball player in black and white uniform with a helmet is swinging a bat at a ball mid-air. She is wearing dark leggings and a black shirt. To her right, another female softball player wearing a similar uniform and helmet watches intently. Behind them is a blurred background of a grassy field and a chain-link fence.</t>
  </si>
  <si>
    <t>A blurred interior shot of a study room. A young woman with blonde hair is sitting at a table and using a laptop. Across from her, a man wearing a white t-shirt with a hawk emblem is seated in an armchair, also using a laptop. He has a backpack on the floor beside him. In the background, partially obscured by a doorway, another student wearing a white t-shirt is visible. The walls are a light beige color and there’s a glimpse of a hallway or corridor outside the frame.</t>
  </si>
  <si>
    <t>Two people are walking across a paved walkway towards a large building. The building has several framed photographs displayed on its exterior walls featuring athletes and campus scenes. Above the photos is a prominent logo depicting an owl with wings, colored in gold and black. A tree is visible to the right of the building. The sky is dark and overcast.</t>
  </si>
  <si>
    <t>www.pgcc.edu</t>
  </si>
  <si>
    <t>A brick building with a large glass facade dominates the frame. A blue sign reading “CENTER FOR PERFORMING ARTS” is visible on the entrance. Two students are walking across a paved walkway towards the building, each carrying a backpack. Blue benches line the sidewalk. Above the building is a bright blue sky filled with puffy white clouds. A light pole is positioned to the left of the brick portion of the building.</t>
  </si>
  <si>
    <t>Five men are standing closely together in blue scrubs. They are all smiling and appear to be posing for a photograph. One man has his arm around another’s shoulders. The background is a modern, brightly lit hallway with large windows and architectural elements like beams and columns. A small red sign is visible on the wall behind them.</t>
  </si>
  <si>
    <t>A woman with dark hair and wearing a patterned dress is laughing intensely, her hands raised to her face. She’s seated at a table in what appears to be a classroom setting. A young Black man with dreadlocks is partially visible on her left, looking towards her with a surprised expression. Another student, also Black with braided hair, is sitting behind him and looking at the laptop screen. The laptop displays an image of a landscape – possibly mountains or a coastal scene – with text reading “7:20”. A whiteboard is in the background, partially obscured by a metal bar.</t>
  </si>
  <si>
    <t>A young Black man in a dark blue sweatshirt and white shorts is dribbling a basketball while looking towards the right side of the frame. Behind him are several other people, including two men in jackets and another person wearing a light blue shirt. A basketball scoreboard displays the numbers "92" and "86" above "63" and "57." The background shows a gymnasium with bleachers and a large mural on the wall. There is also a hoop suspended from the ceiling.</t>
  </si>
  <si>
    <t>Three chefs are seated at a dark wooden table. Each chef wears a white chef’s hat and white jacket. One is focused on examining a chocolate dessert with a small knife. Another is looking towards the first chef, while the third is looking down at his hands. Behind them is a large banner with text in white lettering that reads “People who love to eat are always the best people.”</t>
  </si>
  <si>
    <t>Two actors are engaged in a sword fight on a stage. One actor is wearing a gold-colored suit and yellow pants, holding a sword with his right arm raised high. The other actor wears a blue jacket, dark pants, and a hat, also wielding a sword. Behind them is a set design featuring an arched doorway leading to a painted landscape scene with trees and a bright sky. A small wooden structure sits on the left side of the stage. The background is mostly dark, illuminated by spotlights focused on the actors.</t>
  </si>
  <si>
    <t>A young man with dark hair and glasses is playing an acoustic guitar. He’s wearing a white button-down shirt under a light gray sweater vest with black trim, and a dark blue tie. A microphone stand is positioned in front of him. The background is a plain white wall, slightly out of focus, against a dark, almost black, backdrop.</t>
  </si>
  <si>
    <t>00:00:04.77</t>
  </si>
  <si>
    <t>A large, gray owl mascot costume stands in a hallway. The owl has bright yellow eyes and a beak, and is wearing a blue jersey with “OWLS” written across it and the number “58”. It’s holding its arms out slightly as if walking or posing. Behind the mascot are black framed windows with posters on the wall to the left and right. The hallway walls are painted a dark blue color. There are fluorescent lights visible in the ceiling.</t>
  </si>
  <si>
    <t>www.piedmont.edu</t>
  </si>
  <si>
    <t>A bright yellow sun shines through the sky and illuminates a building in the background. The building is light beige with white columns and large windows. In the foreground are numerous yellow daffodils blooming in a grassy field. A bare tree stands to the right, and some bushes are visible on the left side of the frame.</t>
  </si>
  <si>
    <t>The image depicts an outdoor pavilion structure with “LOUARK MILK FIELD” prominently displayed across its roof in large, dark lettering. The pavilion is constructed from a green metal frame and supports hanging lights. Below the pavilion are brick columns and what appears to be a metal railing or walkway. A bright sun is shining directly behind the structure, creating a lens flare effect. Trees and foliage are visible in the background on either side of the pavilion.</t>
  </si>
  <si>
    <t>A wire mesh cage filled with several baseballs is in sharp focus at the foreground. The balls are light tan colored and appear slightly worn. Behind the cage is a blurred image of a baseball field, including a green outfield, a brick building, and a tiered seating area labeled "LOUDERMILK FIELD." Above the field is a metal structure with a roof. The sky is bright blue with a slight lens flare effect.</t>
  </si>
  <si>
    <t>A young man in a dark gray shirt and green shorts is swinging a baseball bat towards a baseball being thrown into a batting cage. The batting cage is framed by a black metal structure with a wire mesh front, creating a tunnel-like effect. Beyond the cage, an outdoor baseball field is visible under a bright blue sky. Several figures are present on the field, including one person in a dark uniform standing near a pitching machine and another person in a light gray shirt and pants. Trees line the background of the field.</t>
  </si>
  <si>
    <t>A close-up shot focuses on a person’s legs and feet running towards a white baseball coach's mitt resting on a dirt base path. The ground is a reddish-brown color, covered in dirt and sand. Shadows are cast by the runner, creating contrast against the bright mitt. The runner is wearing dark green pants and light grey Under Armour shoes.</t>
  </si>
  <si>
    <t>A close-up shot of a baseball runner’s legs and feet as they approach a square wooden base on a dirt infield. The runner is wearing dark green athletic pants and white Under Armour shoes. The base is light gray with visible wear and tear. A strong shadow from the runner falls across the reddish-brown dirt, creating contrast with the surrounding ground. The background is blurred, suggesting an outdoor baseball field.</t>
  </si>
  <si>
    <t>A young woman in a dark green uniform is running towards the right side of the frame, throwing a softball. She’s wearing a helmet and athletic pants. Behind her are several other players in similar uniforms, some catching or fielding. The field is a reddish-brown color with a white base visible in the foreground. In the background, there's a brick building, trees, light poles, and a small building on the right side of the image under a bright blue sky.</t>
  </si>
  <si>
    <t>A young woman in a green shirt and shorts is swinging a baseball bat at a net. The ball is visible as it flies through the air. Behind her are three other women sitting on benches; one wears a gray t-shirt, another a black shirt with "Piedmont Softball" printed on it, and the third is wearing a light blue shirt. To the left of the woman swinging is a green locker. A dark, full locker room with numerous shelves filled with baseball equipment lines the background.</t>
  </si>
  <si>
    <t>A baseball field is visible under a slightly blurred sky. A pitcher in a green uniform is throwing a ball towards home plate where a catcher wearing a similar green uniform stands ready. Behind them are several other players in green uniforms, likely members of the team. In the background, there's a scoreboard with some numbers displayed, and a group of people standing behind a chain-link fence. A building can be seen partially obscured by trees on the left side of the frame.</t>
  </si>
  <si>
    <t>The image shows an outdoor baseball field with a green grass infield and dark colored stands in the background. A chain-link fence surrounds the field, topped with yellow posts. Two tall pine trees frame the left side of the shot, partially obscuring the view. To the right of the field is a small, green building with a corrugated metal exterior. The sky is bright blue with scattered clouds.</t>
  </si>
  <si>
    <t>A young man in a light green athletic shirt and dark shorts is dribbling a soccer ball on a bright green artificial turf field. He is looking down at the ball as he moves his foot to control it. Behind him, there’s a soccer goal with a net. In the background, a multi-story building with a white facade is visible under a clear blue sky. A set of stairs and some trees are also present on a grassy slope adjacent to the building. Another person in a blue uniform is partially visible on the left side of the frame.</t>
  </si>
  <si>
    <t>A group of young women in blue and teal athletic uniforms are running in a straight line across a green artificial turf field. They are wearing shorts and light jackets. A yellow line marks the end of their run. Behind them, there is a row of trees and buildings, under a bright blue sky with scattered clouds. Several tall lights stand on poles along the side of the field.</t>
  </si>
  <si>
    <t>Four young women in Piedmont University soccer uniforms are walking down a set of stairs. They are wearing yellow jerseys with the word “PIEDMONT” and numbers on them – one is wearing number 23, another number 31, and the other two appear to be wearing blue. The women are smiling and looking towards the camera. Behind them is a grassy field, a chain-link fence, stadium lights, and trees in the background under a bright, sunny sky.</t>
  </si>
  <si>
    <t>The image depicts a lacrosse field with a game in progress. A player wearing a black helmet and jersey number 21 is throwing a ball towards another player on the field. Another player, wearing a green jersey and number 28, is running toward the ball. In the foreground, partially obscured by a fence, are two other players wearing jerseys numbered 27 and 16. The field has white lines marking boundaries and playing areas. The background is blurred, suggesting motion.</t>
  </si>
  <si>
    <t>A group of athletes in white jerseys and black shorts are practicing on a large green artificial turf field. They appear to be engaged in some kind of drill, with several individuals moving around a central point marked by a yellow cone. A few other players stand further back, observing the activity. In the background, there is a grassy area with trees, and a sign that reads "LIONS DEN" above a building. The field lines are visible, and two red circles highlight specific areas of focus within the drill.</t>
  </si>
  <si>
    <t>A brick building with a curved white colonnade entrance dominates the frame. The colonnade has white columns and a small roof above it. A dark doorway is visible within the colonnade. To the right of the colonnade, there’s another section of the brick building with windows and an air conditioning unit. In front of the building is a paved walkway lined with benches and landscaping including shrubs and gravel. The sky is bright blue and partially obscured by the building's shadow.</t>
  </si>
  <si>
    <t>Two young women are sitting on a pink and white checkered blanket spread out on green grass. One woman is looking at a notebook and appears to be writing or drawing, while the other is focused on something in front of her with a slight frown. A can of soda and a water bottle are placed on the blanket next to them. Behind them is a large brick building with multiple windows and a light-colored roof. Trees line the background, and there are lampposts visible near the building. The sky is bright blue with some clouds.</t>
  </si>
  <si>
    <t>Two young women are walking away from the camera towards a building entrance. The building is a two-story structure with a white colonnade and a sign reading “Sewell Education Center” above the doorway. The sky is bright blue, and there’s greenery – bushes and some low plants – visible on either side of the walkway.</t>
  </si>
  <si>
    <t>A light gray building with white columns and windows dominates the frame. The building has a multi-tiered design with a prominent central section topped by a small steeple. A covered porch extends from the second level, featuring benches underneath. Below the building is a grassy area sloping upwards, and trees are visible in the background under a bright blue sky with a large sun shining directly overhead.</t>
  </si>
  <si>
    <t>Three young adults are lounging on a green grassy area with a blanket spread out before them. One woman is lying down and wearing sunglasses, looking at a laptop screen. Another woman is sitting upright, also looking at the laptop. A third woman sits to the side, partially obscured, holding a backpack. Several backpacks and a colorful tote bag are scattered around on the grass. In the background, there’s a building with a light-colored roof, trees, and other students visible in the distance. The lighting suggests it is daytime.</t>
  </si>
  <si>
    <t>A person sits at an outdoor table under a beige umbrella in front of a large, tan building with windows. A pink-flowering tree is positioned to the left of the building. Behind the building are trees and foliage with autumnal colors. The ground is covered in low-lying green plants and mulch. Utility poles are visible in the background.</t>
  </si>
  <si>
    <t>A dense green hedge dominates the foreground, with rounded leaves and a slightly blurred texture. Behind the hedge is a view of a building with a tall spire rising above trees in the distance. The sky is light blue and hazy. Several bare tree branches are visible on the left side of the image.</t>
  </si>
  <si>
    <t>A tree with white blossoms dominates the frame, filling much of the upper portion. The branches are bare except for numerous small, delicate pink and white flowers. Below the tree, a glimpse of a brick building is visible, partially obscured by foliage. A dark green evergreen tree stands to the right. Above the tree, a cloudy sky with patches of blue can be seen.</t>
  </si>
  <si>
    <t>A close-up shot focuses on a branch of a tree with moss growing on it. Attached to the branch is a wind chime consisting of several cylindrical tubes made of metal and glass. The tubes are varying shades of blue and silver, and some have small, iridescent pieces inside. A single, bright turquoise bead hangs from one of the tubes. Behind the branch and tubes is a blurred background of more bare tree branches against a pale purple sky.</t>
  </si>
  <si>
    <t>www.pikespeak.edu</t>
  </si>
  <si>
    <t>A large, light beige building dominates the frame, displaying “PIKES PEAK STATE COLLEGE” in dark lettering across its facade. The building has a multi-level design with windows on multiple floors. Behind the building are several low buildings and a range of mountains under a cloudy sky. A small patch of greenery is visible to the right of the building.</t>
  </si>
  <si>
    <t>A white board displays a diagram of a brain with labeled areas and a skeleton model is positioned beneath it. A man in a white coat is standing at the front of a classroom lecturing to a group of students seated at desks. The students are facing forward, some taking notes. There’s a dark gray wall behind the students and a light-colored floor.</t>
  </si>
  <si>
    <t>The image depicts a large library space with several long wooden tables and chairs arranged in rows. Students are seated at the tables, appearing to be studying or working on assignments. Large windows line one side of the room, providing natural light. A bookshelf is visible along the wall behind the tables. To the right of the frame, there’s a display case containing anatomical models, including a human skeleton. A red fire alarm box is located near the window on the left. The floor is covered with carpeting.</t>
  </si>
  <si>
    <t>A young Asian woman sits at a wooden table with open books and papers in front of her. An older Caucasian woman with red hair is leaning towards her, appearing to be speaking. Several other students are seated around tables in the background, some facing forward, others looking away. The room appears to be a library or study area with large wooden tables and chairs. There’s a desk with computer equipment visible in the distance. A whiteboard with writing on it is partially visible behind the woman at the table.</t>
  </si>
  <si>
    <t>A woman in a black chef’s uniform and a black head covering is standing beside a large wok on a commercial stove. Flames are shooting upwards from the wok. She is wearing blue gloves and has a slight smile on her face. Behind her, there's a stainless steel exhaust hood with bright lights above it, along with other kitchen equipment and appliances. The background is a plain white wall.</t>
  </si>
  <si>
    <t>A white plate holds a large cut of meat covered in a light brown sauce and topped with chopped mushrooms. Alongside the meat are several roasted orange carrots arranged diagonally across the plate. A sprig of fresh green parsley sits on top of the meat, near the edge of the dish. The background is blurred but appears to show stainless steel surfaces and a portion of a cooking pan.</t>
  </si>
  <si>
    <t>Three men are standing beside three cars in an outdoor setting. The leftmost car is silver and has a man in a blue shirt and black hat standing next to it. In the center stands a man wearing a red polo shirt, positioned between a red sedan and a dark gray sedan. The rightmost car has a man in a blue shirt standing beside it. Behind all three vehicles is a long, flat road stretching into the distance with rolling hills visible in the background under a bright blue sky. There are orange cones placed along the road.</t>
  </si>
  <si>
    <t>A man with short dark hair and a warm smile stands in an outdoor setting under a large, white-colored structure with exposed beams. He is wearing a blue t-shirt with a logo on the left chest and black athletic pants. His hands are tucked into his pockets. Behind him is a dirt area with some sparse grass growth and a low stone wall or retaining wall. The background features more of the same dirt area and the white structure extends behind him, creating an open space above.</t>
  </si>
  <si>
    <t>A man wearing a dark gray jacket and a red beanie is looking out over a valley. He’s standing on a metal railing with another person partially visible to his right, wearing a blue parka. Behind them is a building with large windows. In the distance, there are mountains covered in trees and a town nestled within the valley. The sky is overcast with gray clouds.</t>
  </si>
  <si>
    <t>The image depicts an interior view of a cave system. The walls are rough and uneven, primarily in shades of brown and tan with streaks of lighter color suggesting mineral deposits. A person is suspended by a rope from a ledge high above, appearing to be part of a caving or exploration activity. Light sources, likely headlamps, cast shadows across the cave walls and floor. There’s a small, white object (possibly a helmet) visible near the person's feet. The overall scene has a dark, enclosed feel with limited visibility beyond the immediate area illuminated by the lights.</t>
  </si>
  <si>
    <t>The image depicts an industrial-looking automotive workshop. Several men are standing around a disassembled grey Volkswagen Beetle car, examining its engine bay. There are multiple workbenches covered in tools and equipment scattered throughout the space. A large blue "I-CAR" sign is visible on the wall. Overhead, there’s a grid of fluorescent lights and exposed ductwork. Other vehicles, including what appears to be a truck or van, are partially visible in the background. The floor is concrete and stained with grease and dirt.</t>
  </si>
  <si>
    <t>A young woman with red hair and glasses is smiling broadly while wearing a white protective suit, including a respirator mask and helmet. She holds a spray gun in her right hand and appears to be posing for the camera within a brightly lit, industrial-looking paint booth. The booth has gray walls, a large mirror on the left side, and several hanging tools and equipment along the right wall. A light fixture is visible at the top of the frame.</t>
  </si>
  <si>
    <t>A group of graduates in black graduation gowns and red caps are walking across a stage toward an audience seated in bleachers. Several graduates are smiling and waving while one graduate is raising her hand in a celebratory gesture. The background shows a large crowd of people, mostly blurred, sitting in stadium-style seating. Above the graduates, there’s a sign that reads “Champion College.”</t>
  </si>
  <si>
    <t>A graduate in a dark blue gown and black robe stands with his hand outstretched, palm up, as if offering something. Behind him, partially visible, is another person wearing a graduation cap and hood with an orange sash. The background is mostly black, suggesting a large event space like a gymnasium or auditorium.</t>
  </si>
  <si>
    <t>Two men are standing side-by-side in graduation gowns. The man on the left is wearing a dark robe with a black gown and a black cap with a gold tassel. He is holding a diploma in his hands, facing towards the man on the right. The man on the right is wearing a dark robe with a green sash that reads “QCA” and “of 2022”. He is smiling broadly and looking at the diploma being presented to him. Behind them are several other graduates in graduation gowns and caps, partially visible against a black backdrop.</t>
  </si>
  <si>
    <t>www.pillar.edu</t>
  </si>
  <si>
    <t>A wide-angle shot of a city skyline at sunrise. Several tall buildings dominate the scene, with varying architectural styles including skyscrapers and a church with a prominent blue dome. The sky is a gradient of light blues and yellows, suggesting early morning sunlight. Trees are visible in the foreground, partially obscured by the buildings. A few distant hills or mountains can be seen on the horizon under the clear sky.</t>
  </si>
  <si>
    <t>A young Asian man with dark hair and glasses is smiling warmly at the camera. He’s wearing a blue shirt under a gray jacket and carrying a backpack. His head is slightly tilted as he looks toward someone off-camera to his right, whose face is partially visible in profile, wearing a navy blue suit. The background is dimly lit, with blurred lights suggesting a hallway or corridor, and a small sign can be seen on the wall.</t>
  </si>
  <si>
    <t>A young Black woman with dark hair and wearing a black graduation cap and gown is embracing an older Black man in a close-up shot. She is smiling broadly at him. The woman’s gown has red, white, and blue stripes on the sleeve. Behind them, blurred figures of other people in graduation attire are visible, suggesting a crowd. Trees and buildings are partially visible in the background, indicating an outdoor setting, likely a campus environment.</t>
  </si>
  <si>
    <t>A classroom setting with rows of students seated in chairs facing a whiteboard. Most students are turned away from the camera, showing their backs and shoulders. A few students have their heads down looking at devices. In the foreground, some students have notebooks and writing implements on their desks. At the front of the room, a person is standing near a projector screen with what appears to be a presentation or slide displayed. The lighting is dim, casting shadows across the scene.</t>
  </si>
  <si>
    <t>A large, gray statue of a dancer in mid-leap stands atop a rectangular, light-colored building with many windows. The building is flanked by two smaller buildings on either side. A sign reading “1959 SIBERIA” is visible on the base of the statue. Sunlight streams through the windows of the main building, creating colorful reflections and shadows on the street below. A small "Ross Coffee" sign is partially visible at the bottom left corner of the building. The overall scene appears to be an urban cityscape with a slightly hazy or blurred effect.</t>
  </si>
  <si>
    <t>Two hands are typing on a silver laptop resting on a wooden desk. The hands are light-skinned and wearing bracelets. A portion of a striped shirt is visible at the top of the frame. The background is blurred, suggesting an indoor setting with other objects out of focus.</t>
  </si>
  <si>
    <t>www.pima.edu</t>
  </si>
  <si>
    <t>A person wearing a welding helmet and protective clothing is focused intently on a metal workpiece being cut with an oxy-acetylene torch. Sparks are flying intensely from the cutting process, illuminating the scene in a bright yellow glow. The workpiece appears to be a cylindrical piece of metal resting on a steel table. Behind the worker, there’s a green wall with various industrial equipment including tanks and wiring. A partial view of a doorway is visible on the left side of the image.</t>
  </si>
  <si>
    <t>A dimly lit dance studio with a blue wall and light-colored ceiling. Several dancers are in various poses, including one woman bending forward with her hands on her legs, another leaning back with arms extended, and others positioned around her. A black door is visible on the left side of the frame. There's a bulletin board with photos and notices behind the door. A wooden barre runs along the right wall. Several gray mats are scattered across the floor. The lighting appears to be coming from overhead fixtures.</t>
  </si>
  <si>
    <t>A young man with dark hair and a light complexion is smiling broadly at another person who is looking at him directly. He’s wearing a blue plaid shirt over a black sweater. A ring is visible on his left hand. The woman he's speaking to has long, reddish-brown hair pulled back. Behind them, partially obscured by the dark background, are two other people: one with dark hair and a white top, and another with curly dark hair wearing a light blue shirt. To the left of the group is an orange wall with a red sign on it. A computer kiosk is visible in the foreground. The setting appears to be a modern student center or common area within a university building.</t>
  </si>
  <si>
    <t>A brightly lit commercial kitchen with stainless steel appliances and countertops dominates the scene. Several chefs in white chef hats and uniforms are working at various stations. One chef is chopping vegetables on a large cutting board, another is tending to a stove, and others are preparing food at other workstations. A large exhaust hood hangs above the cooking area. The floor is tiled with dark brown square tiles. There's a window in the background with what appears to be a hallway visible through it. Several trays of food and utensils are scattered across the countertops.</t>
  </si>
  <si>
    <t>A baseball game in progress. A player in blue and black batting gear is swinging a bat at a ball mid-air. Behind him are several players wearing red uniforms, some crouched down near home plate. To the left, there’s a dugout with people sitting inside. Beyond the field is a chain-link fence, trees, and a small building with a roof. The sky is light blue with scattered clouds.</t>
  </si>
  <si>
    <t>A man with short brown hair and wearing a light blue button-down shirt is smiling and looking at a young woman who is wearing headphones and has red hair pulled back in a bun. The woman is leaning over a table, examining something she’s holding. Several other students are visible in the background, working on pottery projects at various tables. Shelves filled with finished and unfinished ceramic pieces line the wall behind them. A yellow bucket sits on one of the tables. Overhead fluorescent lights illuminate the scene.</t>
  </si>
  <si>
    <t>Two female basketball players are in motion on a dark blue court. One player, wearing an orange Aztec jersey with the number 2, is dribbling the ball towards the right side of the frame. She has her left arm extended and is looking forward. Next to her, another player in a similar orange Phoenix jersey with the number 30 is running to her right. A blurred figure of a person wearing dark pants and a black jacket sits on the bench behind them. The background shows rows of dark blue bleachers with people seated in them.</t>
  </si>
  <si>
    <t>An orange basketball jersey with blue and white stripes is prominently displayed on a female athlete’s back. The jersey has a stylized logo featuring a flame design. Her dark hair is flowing upwards behind her. In the background, blurred figures are seated in what appears to be a bleacher area of a gymnasium. A banner reading “Texas A&amp;M” is visible on the wall.</t>
  </si>
  <si>
    <t>The image depicts an industrial-looking workshop with red walls and a dark floor. A large, red laser cutter machine labeled "4400" is prominently featured in the foreground. Several people are present: one man stands near the back, gesturing; another man sits on a stool looking at a laptop; and a third man wearing a blue hat and shirt is observing the machine. There are tools and equipment scattered around the room, including welding machines, metal sheets, and workbenches. A tall, white pillar rises from the floor in the center of the image.</t>
  </si>
  <si>
    <t>The image depicts an aerial view of a campus setting under a bright blue sky with scattered clouds. A large parking lot is filled with numerous vehicles. In the distance, there are several buildings including what appears to be athletic fields (swimming pools and running track) and more academic structures. A mountain range is visible in the far background on the right side of the frame. The foreground shows a light-colored building with a white roof and a smaller, tan building adjacent to it.</t>
  </si>
  <si>
    <t>www.pitzer.edu</t>
  </si>
  <si>
    <t>A tall, pinkish-beige tower with a complex geometric design dominates the upper portion of the frame. Below the tower is a grassy lawn extending towards a pathway lined with trees. In the background, there are several buildings of varying heights and colors – some white, some red brick – clustered together under a hazy sky. A mountain range fades into the distance on the horizon. The lighting suggests either sunrise or sunset, casting long shadows across the lawn.</t>
  </si>
  <si>
    <t>A large, yellow banner hangs from a pillar with the words “PITZER COLLEGE” and “PROVIDE FUTURE” printed on it in dark lettering. The banner features an illustration of a tree. A leafy green shrub is positioned directly beneath the banner, partially obscuring the view behind it. Through the windows behind the pillar, a courtyard scene is visible, featuring buildings, trees, and what appears to be a walkway or patio area. The overall lighting suggests late afternoon or early evening.</t>
  </si>
  <si>
    <t>Two young men are walking side-by-side down a paved pathway in a garden area. They both wear t-shirts and shorts. Behind them is a collection of various succulents and desert plants, including aloe vera and other spiky varieties. A building with beige walls and windows is visible in the background. The sky is bright blue with some clouds. There are trees on either side of the pathway, casting shadows onto the ground.</t>
  </si>
  <si>
    <t>A group of students are walking across a paved walkway on a sunny day. The walkway is bordered by green grass and various shrubs and small trees. In the background is a large building with windows and doors, partially obscured by trees. Several students are visible in the frame, wearing casual clothing like t-shirts, jeans, and backpacks. One student is carrying a soccer ball. The lighting suggests it’s daytime, with shadows cast across the walkway.</t>
  </si>
  <si>
    <t>The image depicts an aerial view of a university campus. A large, circular green lawn is centrally located and surrounded by mature trees. Several white buildings with rounded edges are visible, including one with a prominent entrance featuring a mural or artwork. Students are walking along pathways within the lawn. In the background, more buildings extend across the horizon, suggesting a larger campus complex. The sky is overcast and dark, creating a slightly muted color palette for the scene.</t>
  </si>
  <si>
    <t>A wide shot of a grassy lawn under a bright blue sky with some clouds. A tall wooden sculpture resembling a cross stands prominently on the left side of the frame. Several large trees are scattered across the lawn, casting shadows. In the distance, there's a building complex with what appears to be palm trees and other greenery. Two people are sitting on the grass near the center of the image, one facing away from the camera and the other looking towards it.</t>
  </si>
  <si>
    <t>A tall, light-colored abstract sculpture dominates the left side of the frame. Behind it are palm trees and lush green foliage. In the background is a campus with several buildings, including one with a mural on its facade. The sky is blue with scattered white clouds. A grassy area slopes down towards the buildings. Several people can be seen walking along a pathway in the distance.</t>
  </si>
  <si>
    <t>The image is an aerial shot of a university campus. Several buildings with white and beige facades are visible, surrounded by green lawns and trees. A large crowd of people is gathered in a central grassy area, likely attending an event. In the background, there’s a mountain range under a partly cloudy blue sky. Palm trees line the horizon. There's a tent structure present in the foreground.</t>
  </si>
  <si>
    <t>A wide shot of a grassy lawn under a bright blue sky. Several large trees with vibrant red flowers in their branches are positioned across the lawn. A small fountain is visible in the background, spraying water into the air. In the distance, there are several white buildings and palm trees. The grass appears well-maintained and green.</t>
  </si>
  <si>
    <t>The image depicts an aerial view of a college campus set against a backdrop of mountains under a clear blue sky. Several low-rise buildings with flat roofs and white walls are clustered together, surrounded by lush green trees and lawns. A large, modern building with a distinctive geometric design is prominently featured on the right side of the frame. In the distance, a range of brown and gray mountains stretches across the horizon. The overall scene suggests a sunny day at a well-maintained university campus.</t>
  </si>
  <si>
    <t>An aerial shot shows a university campus at dusk. A prominent, abstract tower made of stacked rectangular blocks dominates the center of the frame, casting long shadows across a green lawn. Buildings with white walls and flat roofs are visible in the background, nestled amongst trees. Rolling hills and mountains fade into the distance under a hazy sky. A pathway leads towards the tower from the left side of the image.</t>
  </si>
  <si>
    <t>www.plazacollege.edu</t>
  </si>
  <si>
    <t>A woman with curly brown hair and a warm smile is centered in the frame. She’s wearing a black shirt and appears to be speaking directly at the camera. Behind her is a brightly lit cafeteria-style area with several round tables and chairs, some covered in blue tablecloths. A television monitor is visible on the left side of the image. In the background, there's a window with greenery outside, a fire extinguisher, and what appears to be artwork or posters on the wall. Overhead fluorescent lights are present.</t>
  </si>
  <si>
    <t>A young woman with dark hair and brown eyes is smiling directly at the camera. She’s wearing a light blue button-down shirt. Behind her is a brightly lit cafeteria area with several round tables occupied by students. Some students are seated, while others are standing near the tables. There's a large screen television mounted on the wall in the background and windows offering natural light. The ceiling features long fluorescent lights.</t>
  </si>
  <si>
    <t>A woman with dark hair and wearing a light brown blouse with a patterned necktie is looking directly at the camera with a smile. She is positioned in front of a brightly lit cafeteria-style dining area. The room features round tables with blue chairs, and several students are seated at them. Behind her is a wall with artwork including a green and yellow collage and a bulletin board displaying various notices. Above the woman’s head are fluorescent lights. A television monitor is visible on the left side of the frame, and a fire extinguisher is located on the right. The background includes windows showing greenery outside.</t>
  </si>
  <si>
    <t>A young Black woman with long dark hair is smiling directly at the camera. She’s wearing a black top and appears to be in a brightly lit cafeteria-style area. Behind her are several students seated at tables, some using laptops. There's a television mounted on the wall behind her, and glimpses of other students can be seen in the background. The walls are a muted blue color, and fluorescent lights illuminate the space.</t>
  </si>
  <si>
    <t>A young woman with long brown hair and fair skin is smiling directly at the camera. She’s wearing a white lab coat over a purple shirt and has “Cougar” and “Taylor” printed on it. Behind her, in a brightly lit cafeteria-style area, are several other students and staff members dressed in scrubs. Some are seated at tables with laptops open, while others stand near windows. A television is mounted on the wall above a table, and there’s a framed picture hanging on the wall to the left of the woman. The background is slightly blurred, suggesting depth of field.</t>
  </si>
  <si>
    <t>A young woman with long brown hair and freckles is smiling directly at the camera. She’s wearing a pink t-shirt that reveals her upper chest. Behind her, in a blurred background, are several other students sitting at tables in what appears to be a cafeteria or dining hall. There are people drinking coffee, eating, and talking. Above the tables are fluorescent lights and a large television screen displaying a static image. A blue pillar is visible on the right side of the frame.</t>
  </si>
  <si>
    <t>A woman with blonde hair and fair skin is smiling directly at the camera. She’s wearing a blue scrub top and appears to be speaking into a microphone attached to her shirt. Behind her are several tables with chairs, and in the background, blurred figures of other students are seated at different tables. A television screen is visible on the wall above the tables. The lighting is bright and even, illuminating the woman’s face and the surrounding space.</t>
  </si>
  <si>
    <t>A woman with dark hair and brown skin is smiling directly at the camera. She’s wearing a black top under a light brown cardigan and has small earrings. A microphone is clipped to her shirt. Behind her, there's a brightly lit cafeteria-style room with several round tables and chairs in shades of blue and gray. There are windows with greenery visible outside, and a dark blue wall with what appears to be a fire extinguisher mounted on it. To the left of the woman is a television screen displaying a blurred image.</t>
  </si>
  <si>
    <t>A Black woman with short hair and wearing a light green top under a dark gray cardigan is smiling directly at the camera. She has microphone clipped to her shirt. Behind her is a brightly lit open office space with several tables, chairs, and people visible in the background. A large television screen is mounted on the wall. Overhead are fluorescent lights and a few windows.</t>
  </si>
  <si>
    <t>www.plu.edu</t>
  </si>
  <si>
    <t>A wide shot of a grassy lawn under a bright blue sky with scattered clouds. Tall evergreen trees dominate the left side of the frame, casting long shadows across the grass. A group of students is gathered near a yellow flag pole in the center foreground. In the background, there’s a multi-story building with red brick and large windows, partially obscured by trees. To the right of the building is a stone wall covered in greenery.</t>
  </si>
  <si>
    <t>A woman with gray-purple hair and glasses wearing a black shirt is intently working at a table covered in metal pieces, tools, and a tablet displaying a digital design. She’s using a pen to trace on a piece of paper. Another woman, wearing a light blue sweater, stands beside her, looking over the work and holding a tablet as well. The background shows a dark room with shelves filled with books and papers, and what appears to be a drafting table.</t>
  </si>
  <si>
    <t>A young man with dark hair and glasses wearing a blue t-shirt is adjusting a large telescope mounted on a complex metal frame. The telescope’s dome is open, revealing a circular mirror that reflects purple and blue light. The background is dark gray, suggesting an observatory or indoor space. A portion of the ceiling is visible above the telescope, with what appears to be lighting fixtures.</t>
  </si>
  <si>
    <t>A woman with dark braids and wearing a graduation gown and sash stands behind a wooden podium. The gown is yellow with gold accents and a patterned fabric draped across her shoulders. She’s looking slightly off-camera, with a thoughtful expression. A microphone is positioned in front of her on the podium. To the left of the podium is a white screen or projector. Behind the podium is a red curtain. The background is mostly black.</t>
  </si>
  <si>
    <t>A group of young men in black and gold soccer uniforms are celebrating with their arms raised in the air. They are gathered on a grassy field under a bright blue sky with scattered trees visible in the background. One player is holding a trophy aloft, while others are jumping and cheering. Some players have their hands over their faces in excitement. The lighting suggests it’s daytime.</t>
  </si>
  <si>
    <t>A young woman with blonde hair pulled back in a red headband and wearing sunglasses is smiling broadly and giving a thumbs-up. She’s wearing a yellow jacket and stands in front of a group of other people, all wearing backpacks and hiking gear. Behind them is a rocky hillside covered in dry grasses and shrubs, with a narrow dirt path leading into the distance. The sky is bright blue with some lens flare visible.</t>
  </si>
  <si>
    <t>A wide shot of a grassy lawn under a bright blue sky. Several groups of students are walking and standing on the grass. Tall trees with dense foliage line the edges of the lawn, casting shadows across the ground. In the background is a brick building with multiple stories and windows, partially obscured by trees. A flag pole stands near the left edge of the frame, displaying a yellow and black flag. The overall scene appears to be on a sunny day.</t>
  </si>
  <si>
    <t>www.plymouth.edu</t>
  </si>
  <si>
    <t>Two young adults are walking side-by-side down a paved pathway lined with greenery and trees. One is wearing a white hoodie and brown pants, while the other has long hair and is carrying a backpack and wearing a light gray jacket. In the background, there's a college campus with buildings featuring colonial architecture, including some with white columns. Pink cherry blossoms are abundant on several trees along the path. A banner hangs from one of the buildings, partially visible. The sky is overcast and gray.</t>
  </si>
  <si>
    <t>Three young adults are walking along a brick pathway in front of a building with white siding and pink blossoms overhead. One woman is smiling and looking forward, wearing a dark green sweatshirt and carrying a black backpack. To her left is another woman wearing a light blue jacket and a white backpack. A third woman is further down the path to the left, also wearing a light colored jacket. The background features trees with blooming flowers and a glimpse of a building on the right side of the frame.</t>
  </si>
  <si>
    <t>Four young adults are standing and sitting outdoors on a brick pathway. A stone bench with “CLASS OF” inscribed on it is in the foreground. Three of them have backpacks. One woman sits on the bench, talking to another who stands beside her. Another woman stands further down the path, looking at the third person, who is walking away. The background includes trees with budding leaves and a glimpse of buildings.</t>
  </si>
  <si>
    <t>The image features a brick clock tower prominently in the center, set against a backdrop of blurred buildings and a cloudy sky. The clock tower is red with green trim and has a small, square turret on top. A clock face is visible on the tower’s side. Overlaid on the right side of the frame is a hazy image of a multi-story building with blue accents and rounded windows. Below this building, there's a partial view of another structure, possibly a bridge or overpass, also blurred. The bottom of the image shows branches of trees in bloom, adding color to the scene.</t>
  </si>
  <si>
    <t>A young man with dark hair and glasses sits at a large computer workstation. He is wearing a gray hoodie and appears focused on his work. Behind him are multiple large monitors displaying various satellite images, including maps of the United States with color-coded weather patterns, close-ups of Earth from space, and other atmospheric visualizations. The workstation itself is a white Dell computer. The room is dimly lit, with the screens providing the primary source of illumination. A sign at the top of one of the monitors reads "Plymouth State Weather Center."</t>
  </si>
  <si>
    <t>A man with dark hair and wearing a light-colored shirt stands at a whiteboard in front of a group of people. He is gesturing with his hands while speaking. A large screen behind him displays an image related to “Business Administration – MBA Program,” featuring text, icons, and the university’s logo. A student wearing a green baseball cap is partially visible in the foreground, looking towards the speaker. To the right of the whiteboard is a dark blue flag. The room appears to be a classroom with dim lighting.</t>
  </si>
  <si>
    <t>A group of approximately fifteen young adults are posed for a photograph indoors. They are arranged in a semi-circle against a dark gray wall with a red exit sign and a small American flag visible on the left side. The individuals vary in age and attire, wearing casual clothing such as t-shirts, sweaters, and jackets. Some wear school colors – green and white – suggesting they may be students at the institution. One person is holding a small, rectangular card with an “A” on it. A few people are smiling while others have neutral expressions.</t>
  </si>
  <si>
    <t>A woman with dark hair pulled back in a ponytail is kneeling beside a patient lying face-up on a white examination table. She's wearing a black polo shirt with a logo and appears to be examining the patient’s foot. A man, also wearing a blue polo shirt, is leaning over her shoulder, looking down at the patient as well. Behind them, partially visible, are two other women in light-colored clothing. To the left of the scene is a laptop on a stand and a black cabinet with drawers. The background is dark and out of focus.</t>
  </si>
  <si>
    <t>Three young women in green scrubs are standing in front of a patient simulator mannequin. One woman is looking towards the left with a slight smile, another has her arm resting on a bed tray and is smiling broadly, and the third is leaning against a medical cart with a playful expression. Each woman wears a white badge that reads “Providence” and a lanyard around their neck. Behind them is a hospital-like room with an IV pole, a bed with adjustable head support, and medical supplies on a nearby table.</t>
  </si>
  <si>
    <t>A woman with dark hair pulled back in a bun and wearing glasses is seated in a circle with three other people. She’s gesturing broadly with her hands while speaking, and appears to be leading a discussion or workshop. A young Asian woman sits beside her, looking attentively. Another person, partially visible on the left, has their hand resting on their arm. The background consists of a bright room with large windows offering a view of an exterior scene, including trees and buildings. There is a small table next to the seated group.</t>
  </si>
  <si>
    <t>A young Asian man with glasses and wearing a dark blue shirt with “PGO Strategic Feeding” printed on it is holding up a small, rectangular robot that resembles a miniature house. The robot has green lights visible inside. He’s smiling broadly at the camera. Behind him, blurred figures of two men in darker clothing are seated at a table, partially obscured by a bookshelf filled with dark-colored objects. A portion of a wall and what appears to be a doorway can be seen in the background.</t>
  </si>
  <si>
    <t>A man with dark hair wearing a blue baseball cap and a light pink t-shirt is seated in a chair, looking down at a script he’s holding in his hands. He has a slight smile on his face. To his left, a young woman with blonde hair is partially visible, leaning against a wall and looking upwards towards him. Behind them are dark curtains and a bright light source shining from the right side of the frame. The background appears to be a stage or rehearsal space with a brick wall visible through an opening in the curtains.</t>
  </si>
  <si>
    <t>A large ensemble of musicians is seated on a dark stage. The musicians are wearing black formal attire and have music stands in front of them. There are brass instruments, woodwinds, strings (including a cello and double bass), and percussion instruments visible. Many of the musicians are facing forward, while some are turned slightly towards the camera. A small podium is positioned at the center of the stage. The background is a dark gray wall with subtle lighting.</t>
  </si>
  <si>
    <t>A group of young adults are gathered in a classroom setting. A woman with glasses and a patterned shirt is standing at a piano bench, gesturing with her arms as she directs others. Several students are seated around her, looking towards her attentively. Some students are wearing jackets or sweaters, while one has a plaid shirt on. There’s a blackboard visible in the background, partially obscured by darkness. A few musical scores are spread out on the piano bench. The lighting is focused on the group, creating a dark backdrop.</t>
  </si>
  <si>
    <t>Two young women are engaged in painting activities. One woman, with blonde hair and wearing a sleeveless top, is holding a palette filled with colorful paints and brushes, looking down at her work. The other woman, with reddish-brown hair, is standing behind an easel, applying paint to a canvas with a brush. Both women have light skin and are wearing casual clothing. A large, white canvas is positioned on the easel in front of them. In the background, blurred figures suggest other students or instructors are present, and there’s a glimpse of what appears to be art supplies and tables. The lighting seems natural, with sunlight streaming into the scene.</t>
  </si>
  <si>
    <t>Three young men are walking down a brick-paved path in front of a large red building. The first man on the left is wearing glasses, a black jacket, and a blue backpack. He’s holding a cup in his hand. The second man is wearing a purple Champion hoodie, a dark beanie, and has a backpack on. The third man on the right is wearing a gray t-shirt and a black backpack. Behind them are blooming pink cherry blossom trees. The building has several windows and appears to be a multi-story structure with a green sign above it.</t>
  </si>
  <si>
    <t>A young woman sits in a light blue hammock suspended between two trees. She is looking at the camera with a smile and appears to be reading a book. The trees are covered in pink blossoms. Behind the hammock, there’s a brick building with windows and a few people walking around on a paved area. A wooden picnic table is visible in the background. The sky is overcast and light blue.</t>
  </si>
  <si>
    <t>Two young women are sitting side-by-side at a green picnic table outdoors. One woman is looking intently at a blue laptop screen while the other is smiling and looking off into the distance with a light in her eyes, using a silver laptop. Behind them is a grassy area with trees and some buildings visible in the background.</t>
  </si>
  <si>
    <t>Three young men are standing in a grassy area with buildings visible in the background. One man is kicking a soccer ball upwards while looking at another man who is standing still and watching him. The third man stands slightly behind, partially obscured by the other two. All three wear casual clothing: one has a green shirt with text on it, another wears a white t-shirt, and the third has a gray shirt. A black car is parked nearby. There’s a street sign visible in the background that reads “The UPS Store.”</t>
  </si>
  <si>
    <t>00:00:00.94</t>
  </si>
  <si>
    <t>Three young adults are posing for a photograph in front of a rock climbing wall. The wall is brightly colored with sections of green, yellow, and white, covered in small, colorful climbing holds. One woman wears a gray hoodie and smiles at the camera while her arm is around another woman who is wearing a t-shirt and giving a thumbs up. A young man stands beside them, wearing a dark jacket and a beanie, also smiling. The background is dark, suggesting an indoor setting.</t>
  </si>
  <si>
    <t>www.point.edu</t>
  </si>
  <si>
    <t>The image depicts an elevated view of a brick building with a modern addition. The main structure is red brick and features a prominent entrance with multiple columns supporting a large doorway. Above the entrance, in gold lettering, reads “J. SMITH LANIER II ACADEMIC CENTER.” A smaller, rectangular section extends upwards from the main building, also constructed of brick.  A paved walkway leads to the entrance, flanked by trees and landscaping. Several people are sitting on benches along the walkway. The sky is blue with some clouds. A dark shadow appears at the bottom of the image, likely indicating a camera or video source.</t>
  </si>
  <si>
    <t>A young man in a navy blue blazer and khaki pants stands at a lectern delivering a presentation. He is gesturing with his right hand while looking towards an audience seated in front of him. A white screen displays text, including “Important Detail,” and a paragraph of written content. To the left of the lectern is a red chair and a small camera. On the right side of the frame, part of a red banner reading "Dean's" is visible. The background appears to be a classroom with a whiteboard in the distance.</t>
  </si>
  <si>
    <t>Four young women are walking side-by-side down a city sidewalk. They appear to be laughing and enjoying themselves. The woman on the left is wearing a gray sweatshirt with “06” printed on it. The woman in the middle is wearing a light green t-shirt. The woman in the center right is wearing a white tank top and denim shorts. The woman on the right is wearing a black t-shirt with a car design on it. Behind them is a street lined with buildings, trees, and lampposts. A delivery truck is parked along the sidewalk to the left of the frame.</t>
  </si>
  <si>
    <t>A group of seven singers stands on a stage in low lighting. They are all wearing black dresses and appear to be performing. One singer is holding a microphone and gesturing with their hand. Behind them is a large, abstract backdrop resembling stylized branches against a purple gradient. A piano is visible at the bottom left corner of the frame.</t>
  </si>
  <si>
    <t>A young woman with brown hair and glasses is looking directly at the camera with a slight smile. She’s holding an open book in front of her face. The book's cover shows the title "All My Stripes" in large, white letters on a light green background. Parts of the pages are visible, displaying text and illustrations. Behind her is a blurred backdrop featuring a beige wall with various colorful posters and decorations, including a small blue square with a yellow plus sign.</t>
  </si>
  <si>
    <t>A large blue sign with gold lettering reads “Point University.” The text is centered and appears to be illuminated by a bright light source directly behind it, creating a strong glare and lens flare effect. Below the sign, partially obscured by the glare, is a glimpse of a building entrance with the words "Dantz Alabama" visible on a sign within the doorway. Trees are visible in the upper left corner of the image, and the overall scene has a hazy, bright appearance.</t>
  </si>
  <si>
    <t>A large group of young adults are gathered in an auditorium setting, with many people raising their hands upwards towards the ceiling. Some individuals have their eyes closed and appear to be praying or singing along. The lighting is predominantly purple, casting a dramatic glow on the faces and arms of those present. A few people are visible in the background, mostly silhouetted against the dark stage.</t>
  </si>
  <si>
    <t>A young woman with dark hair and glasses is sitting at a table in what appears to be a cafeteria-style setting. She’s wearing a red t-shirt with “REC” printed on it. She has her arm raised, holding a pen and writing in a book open in front of her. A tablet is also visible on the table, along with some pens and papers. Behind her are cushioned seats upholstered in teal and brown fabric. In the background, there’s a glimpse of a window and what looks like a wall with light fixtures. A small, green cooler sits to the left of the table.</t>
  </si>
  <si>
    <t>A group of graduates in black gowns and caps are walking towards the camera, led by a man in a dark suit holding a diploma. Behind them is a line of other graduates wearing various colored robes. The background features a large industrial-style building with exposed metal beams and lighting fixtures. Several people are standing along the sides of the walkway, some blurred due to motion. A woman in a light pink shirt is partially visible on the left side of the frame.</t>
  </si>
  <si>
    <t>A brick building with “Point University” signage above an awning dominates the frame. The building is flanked by a sidewalk and street lined with trees. A black car is parked on the side of the road, and another vehicle is visible further down the street. A street sign reading "Main St" is partially visible in the upper left corner. In the background, there are more buildings and greenery suggesting an urban or suburban setting.</t>
  </si>
  <si>
    <t>A football game in progress. A group of players in dark blue and yellow uniforms are engaged in a play on a grassy field. Several players are running towards the camera, while others are lined up as blockers. In the background, there is a stadium with tiered seating filled with spectators under umbrellas. Trees and some foliage can be seen behind the stands.</t>
  </si>
  <si>
    <t>www.pointloma.edu</t>
  </si>
  <si>
    <t>A wide shot of a coastline featuring steep, reddish-brown cliffs dropping into dark blue water. The cliffs are covered in patches of green vegetation. In the background, there’s a hillside with more trees and several buildings clustered together under a clear, light blue sky. A small amount of cloud cover is visible near the horizon.</t>
  </si>
  <si>
    <t>A wide-angle aerial shot shows a grassy area with two parked cars – one red and one light blue – along a paved walkway leading uphill. A large cross stands prominently in the center of the scene, surrounded by dense green bushes and trees. The background features more buildings partially obscured by foliage, bathed in warm sunlight that appears to be setting or rising. There is a sidewalk running alongside the grassy area on the left side of the frame.</t>
  </si>
  <si>
    <t>An aerial shot shows a large, rectangular building with a flat roof and three distinct vertical sections extending upwards from its center. The building is surrounded by greenery including bushes and trees. A road runs along the bottom edge of the image, with a white van driving on it. To the left of the building is a curved walkway leading to another structure. Palm trees are visible in the distance on the right side of the frame. The sky appears dark, suggesting either early morning or late afternoon lighting.</t>
  </si>
  <si>
    <t>A woman with long brown hair and wearing a white coat stands at a wooden lectern in front of a group of students. She is gesturing with her hands while smiling broadly. Several students are visible in the background, some looking attentively at her, others appear to be listening or taking notes. The room has large windows with white curtains and light streams through them. A laptop sits on a small table next to the lectern.</t>
  </si>
  <si>
    <t>A man in a light blue shirt and glasses is standing at a black lab table, gesturing towards a group of students wearing white lab coats. The students are looking down at various trays filled with colorful liquids and petri dishes. Behind them is a large, stainless steel incubator and another piece of laboratory equipment. A fluorescent light fixture hangs from the ceiling above the table. The background is a dark gray wall.</t>
  </si>
  <si>
    <t>A group of five young men are seated in a row on stage playing saxophones. They are positioned on black chairs with music stands in front of them. The stage is dark gray and slightly curved, with a large blank wall behind them. A microphone stand is visible to the left of the group. One man wears a blue shirt, another a brown shirt, one a light pink shirt, and the last wears a gray shirt. They are all wearing casual shoes.</t>
  </si>
  <si>
    <t>A young man with short dark hair and wearing headphones and a green shirt is positioned in profile against a dark background. He has his hands raised slightly as if gesturing while looking off-camera to the right. A light source, possibly a spotlight, shines on him from behind, creating a bright streak across his face and upper body. Two additional lights are visible in the background.</t>
  </si>
  <si>
    <t>A darkened stage with rows of wooden seats in the foreground. A black grand piano is center stage, surrounded by musicians seated at various instruments – saxophones, trumpets, and other brass instruments are visible. A man stands near the piano, holding a tablet or screen. Above the stage, there’s a large white curtain backdrop and a lighting rig suspended from the ceiling. Red curtains frame the sides of the stage.</t>
  </si>
  <si>
    <t>A man with light brown hair and a beard stands in front of a group of students seated around a table. He is holding up a large, flat piece of wood, possibly a prototype or model. The students are diverse in appearance, wearing casual clothing. Behind them is a classroom setting with shelves filled with pink boxes on a metal cart, a microwave oven, and a ladder. A whiteboard is visible in the background, partially obscured by a window. The lighting appears to be dim, casting shadows across the scene.</t>
  </si>
  <si>
    <t>A woman with dark hair pulled back in a ponytail and wearing a light blue shirt is leaning towards another woman who is wearing a white lab coat and glasses. The second woman holds a small swab in her hand, seemingly examining the first woman’s skin. Behind them is a gray metal cabinet with a slot or opening. A partially visible piece of paper is taped to the wall behind the cabinet.</t>
  </si>
  <si>
    <t>A man with short dark hair and a trimmed beard is wearing clear safety glasses and a white lab coat over a blue shirt. He’s looking intently at something on a computer screen in front of him, his mouth slightly open as if speaking or thinking. The background is blurred and appears to be a laboratory setting with various equipment visible, including what looks like a stainless steel counter and some other machinery. A bright light source illuminates the man's face and upper body, while the rest of the scene is dark.</t>
  </si>
  <si>
    <t>Two men are working at a laboratory bench. One man, wearing a white lab coat and glasses, is looking intently at a beaker in front of him. The other man, also in a white lab coat, is leaning over to assist him, his hand resting on the table near the beaker. Behind them is a stainless steel workbench with various beakers, bottles, and equipment. A window is visible in the background, partially obscured by shadows. There's a small blue square sticker on the wall behind the second man. The lighting appears bright and focused on the work area.</t>
  </si>
  <si>
    <t>A basketball game is in progress on an indoor court. Several players are actively engaged in a play near the basket, with one player attempting a shot. A referee stands nearby. The court has green and yellow lines marking boundaries. There’s a large crowd seated in bleachers surrounding the court, wearing yellow and dark jackets. Above the backboard is signage reading “SEI” in gold lettering on a green background. A banner displaying “MICHIGAN” is visible on the right side of the frame.</t>
  </si>
  <si>
    <t>A large group of people are gathered in an indoor arena setting, likely a gymnasium or auditorium. They are wearing matching green t-shirts with gold lettering and headbands that appear to be green and gold as well. Many individuals are raising their hands up in celebration, clapping, and cheering. Some are holding small flags or signs. A few people have bags slung across their chests. The background is a dark gray wall with some indistinct shapes visible. There’s a high ceiling with exposed beams above the crowd.</t>
  </si>
  <si>
    <t>A wide shot of a baseball field under a bright blue sky with scattered clouds. The field is covered in green grass and has a white pitcher's mound. Several baseball players are visible on the field, some batting and others in fielding positions. In the background, there’s a large scoreboard displaying “3:33 PM” and a chain-link fence runs along the edge of the field. Palm trees line the hillside overlooking the field.</t>
  </si>
  <si>
    <t>An aerial shot shows a sprawling campus with buildings clustered together under a cloudy sky. A large baseball field and track are prominently featured in the center foreground, bordered by green lawns and trees. Several low-rise buildings and dormitories are visible to the right, alongside a parking lot filled with vehicles. In the distance, rolling hills and mountains form a hazy backdrop. Palm trees are scattered throughout the campus landscape.</t>
  </si>
  <si>
    <t>A man with glasses and a striped long-sleeved shirt is walking through a glass doorway. He’s holding a stack of papers in his hands and has a backpack on. Behind him, a woman with gray hair and wearing a light pink shirt and dark pants is also walking towards the camera, carrying a tablet. The background shows a modern building exterior with a bright sky visible through a window. A person in black is partially visible to the left of the frame.</t>
  </si>
  <si>
    <t>Four young women are seated around a wooden table in a bright room. One woman is looking down at a laptop screen, while another is gesturing with her hands towards it. Another woman has her hand resting on the table and appears to be listening intently. The fourth woman is partially obscured by the other three, but she is also facing the table. A small potted plant sits on the table between them. Large windows are visible in the background, showing a grassy outdoor area with trees. Light streams into the room from outside.</t>
  </si>
  <si>
    <t>A man with reddish-blonde hair stands at a microphone, pointing upwards with his right hand. He is wearing a black t-shirt and appears to be speaking to a large crowd. Behind him, another man in a dark shirt is visible, partially obscured by other people in the audience. The background shows many seated individuals in a tent-like structure, with some windows visible above them. Lighting is focused on the speaker and the immediate area around the stage.</t>
  </si>
  <si>
    <t>A man with short brown hair wearing a gray t-shirt and black jeans is playing an electric guitar while singing into a microphone on a stage. Behind him are three other musicians: a bassist, a drummer, and another guitarist. A large screen behind them displays images of students participating in various activities. The stage backdrop consists of dark blue curtains with vertical light strips. In the foreground, a blurred crowd of people is visible.</t>
  </si>
  <si>
    <t>A young man in a gray and black baseball-style shirt with a silver necklace is looking at an older woman who is wearing a light beige jacket and has her hand raised towards him. To their left, a woman in a striped top and dark pants is standing and smiling. Behind them is a large pile of baby chicks on a white table. The background is a plain white wall.</t>
  </si>
  <si>
    <t>A man in a dark blue suit and black tie stands with his mouth open as if speaking. He is wearing a name tag that reads “KENT.” He has short brown hair and is looking directly at the camera. Behind him, several other men are partially visible, dressed in suits and dark jackets, engaged in conversation. To his left, another man is facing away from the camera, holding a glass of liquid. A dark wooden cabinet with shelves filled with bottles is visible on the left side of the frame. The background is mostly dark, suggesting an evening event or gathering.</t>
  </si>
  <si>
    <t>A young woman with curly dark hair wearing a headband and blue scrubs is speaking animatedly into a stethoscope while gesturing with her hands. She’s seated at a desk with a computer screen displaying an image of a person, likely a patient. A second woman, with blonde hair pulled back in a ponytail, is looking down at a document on the desk, listening intently to the first woman. The background consists of dark wood cabinets and a muted wall.</t>
  </si>
  <si>
    <t>A close-up shot of a weathered bronze statue depicting an older man with a long beard and robe. The statue is positioned outdoors, likely on a campus, with trees visible in the background under a cloudy sky. A bright light source appears to be shining directly onto the statue’s face, creating a strong glare and highlighting details like wrinkles and texture. To the left of the main figure is another, partially obscured statue draped in fabric. In the foreground, there's a blurred view of what looks like a stone or concrete surface. A building with large windows is faintly visible on the right side of the frame.</t>
  </si>
  <si>
    <t>A weathered stone statue of an older man with a long beard and graying hair is prominently featured in the foreground. His head is tilted slightly upwards, and his right hand is raised as if reaching out or gesturing. The statue’s left arm is bent at the elbow, also extended outwards. Behind the statue is a blurred background of lush green trees and foliage, with a bright light source shining through the branches on the upper-right corner. The overall lighting creates a soft, slightly dramatic effect.</t>
  </si>
  <si>
    <t>A tall, dark gray wall with numerous small, irregularly shaped cutouts dominates the frame. The cutouts create a dappled pattern of light and shadow across the surface. Above the wall is a portion of a building’s roofline, also dark gray. In the upper left corner, a person is walking on a raised walkway or bridge. A blue sign is visible near the base of the wall. The background is mostly dark, suggesting an overcast day.</t>
  </si>
  <si>
    <t>A dark, vertical shot focuses on a wooden cross constructed from twigs and branches. The cross is centrally positioned within the frame, with its horizontal beam extending across the image. The background consists of a wall made of closely spaced, light brown wooden planks that run vertically. A narrow, illuminated strip of fabric hangs at the bottom of the frame, partially obscuring the base of the cross. Light appears to emanate from behind the cross and the fabric, creating a warm glow around it.</t>
  </si>
  <si>
    <t>A young Black woman wearing a black graduation cap and gown stands in sharp focus against a blurred background. She is smiling slightly with her eyes closed. The year "2018" is visible on her graduation cap. Behind her, other graduates are partially visible, also wearing caps and gowns, but out of focus. The lighting appears to be bright and warm, highlighting the woman's face.</t>
  </si>
  <si>
    <t>A graduate in a black gown and hood with a yellow sash is being congratulated by an older man in a dark robe and top hat. Several other graduates are visible in the background wearing similar attire. Behind them, there's a decorated stage backdrop featuring orange and yellow flowers. A portion of a building’s exterior is visible on the left side of the image.</t>
  </si>
  <si>
    <t>A young man in a black graduation gown and cap with a white clerical collar is raising his right arm in celebration. He wears a lei around his neck. Behind him is a large floral arrangement featuring tropical flowers, including sunflowers and palm leaves. Several other graduates are visible in the background wearing black gowns and caps, along with faculty members in academic regalia, including doctoral hoods. An American flag is partially visible on the left side of the frame. The setting appears to be an outdoor graduation ceremony.</t>
  </si>
  <si>
    <t>A young woman in a black graduation gown and cap is being presented with flowers by a man in a similar gown and cap. He is holding out a bouquet of pink roses towards her. Behind them, a large crowd of graduates wearing caps and gowns fills an outdoor stadium setting, with blurred figures visible in the background. The lighting appears to be natural daylight.</t>
  </si>
  <si>
    <t>A white classical temple structure stands prominently in the foreground against a dusky sky. The temple has six columns supporting an open pediment and roof. A bright golden light shines directly through the opening of the temple, illuminating the interior and casting long shadows across the grassy lawn extending behind it. Silhouetted trees line the horizon on either side of the temple, with their branches reaching upwards into the darkening sky. The ground in front of the temple is a dark brown color, and there’s a subtle lens flare effect visible near the light source.</t>
  </si>
  <si>
    <t>www.pointpark.edu</t>
  </si>
  <si>
    <t>A wide-angle shot of Pittsburgh’s skyline at dusk. The sky is a gradient of light blue and orange. Several tall skyscrapers dominate the view, including the PNC Tower. Yellow bridges span a river that reflects the colors of the sky. Trees line the riverbank on the left side of the frame. A few clouds are visible in the upper right corner.</t>
  </si>
  <si>
    <t>A group of young adults, likely students, are walking across a street. They are diverse in appearance and wearing casual clothing including t-shirts, hoodies, backpacks, and bags. Behind them is a large building with multiple windows and a sign that reads "DO NOT ENTER BUSES." A red stop sign is visible on the left side of the frame. In the background, there are several tall buildings and a car parked on the right side of the street. The sky is bright blue with some clouds.</t>
  </si>
  <si>
    <t>A group of four young adults are walking down a city street. A man in a gray jacket and sunglasses is smiling broadly at the camera, with a woman beside him laughing. Another woman, wearing a white sweater, walks slightly behind them. To the left, another woman is looking towards the camera with a smile. The background features a tall building with an ornate facade, trees lining the street, and modern buildings in the distance. A sign for "The Corner Way" is visible on a lamppost.</t>
  </si>
  <si>
    <t>A large fountain dominates the foreground, composed of numerous vertical jets of water shooting upwards from a dark gray base. The water is bright white and appears to be splashing outwards slightly. Behind the fountain are several tall buildings with reflective glass facades, creating mirrored images of the water jets. The sky is blue with scattered clouds. A small patch of greenery can be seen on the right side of the frame.</t>
  </si>
  <si>
    <t>A wide-angle shot of two modern skyscrapers against a bright blue sky with scattered white clouds. The taller building on the left is predominantly dark gray and features a grid pattern of reflective glass windows. Light reflects off these windows, creating highlights. The second building on the right is a darker color, possibly black or charcoal gray, with a more angular design and also has reflective glass windows. A small portion of a vertical support column is visible near the base of this building. The overall image is sharply focused, emphasizing the geometric shapes and reflections of the buildings.</t>
  </si>
  <si>
    <t>A tall, dark brown building dominates the frame, appearing to be an angular skyscraper with many rectangular windows arranged in a stepped pattern. The building is set against a bright blue sky with sunlight streaming through branches of trees on either side of the image, creating lens flares. Green leaves and branches are visible at the bottom corners of the frame, partially obscuring the lower portion of the building.</t>
  </si>
  <si>
    <t>A young woman with blonde hair and wearing a red jacket and a bright yellow backpack is looking upwards through an arched concrete bridge. Behind her is a large, light-colored stone building with multiple windows and architectural details. The sky is blue and partially visible above the bridge. A small American flag is hanging from one of the buildings in the background.</t>
  </si>
  <si>
    <t>A large, light-colored building dominates the frame, featuring a stepped design with multiple windows and recessed sections. A dark sign reading “University” is prominently displayed on the central section. The building has a flat roof and appears to be constructed from concrete or stone. To the left of the main building is a smaller, older brick structure with a doorway and people standing near it. In the background, there’s a modern glass skyscraper and other buildings, suggesting an urban setting. A street stretches across the bottom of the image. The sky is overcast and gray.</t>
  </si>
  <si>
    <t>A young man with dark hair and facial hair is holding a large professional video camera, pointing it towards the viewer. He’s wearing a black shirt with white lettering that reads “PERFECT TV.” The camera has multiple lenses and lights attached. Behind him are blurred images of a studio setting including a large monitor displaying a grid pattern and curtains. A light panel is visible on the wall above him. The background is dark, suggesting a stage or filming area.</t>
  </si>
  <si>
    <t>A young woman with long dark hair is standing outdoors in a greenhouse-like structure. She’s wearing a light beige blouse and black pants. She holds a tablet in her hands, looking slightly off to the side as if observing something beyond the frame. Behind her is a wall covered densely with various green plants, including ferns and vines, interspersed with small orange flowers. Above the wall are hanging baskets filled with more greenery and flowers. The structure itself has an arched roof made of metal and glass. The background is blurred, suggesting depth of field.</t>
  </si>
  <si>
    <t>A group of eight young adults are gathered in a darkened room with black curtains behind them. An older man, likely a teacher or instructor, is standing and gesturing towards the group. Several students are wearing casual clothing – jackets, jeans, hoodies, and sneakers. One student has headphones around their neck. The lighting appears to be focused on the man and those immediately surrounding him.</t>
  </si>
  <si>
    <t>Two women are standing at a large round table covered with several open books and fabric swatches. One woman is pointing at a swatch while the other looks on. Behind them are tall bookshelves filled with binders, and to the right is a wall lined with numerous color samples and materials. A gray office chair is visible in the foreground.</t>
  </si>
  <si>
    <t>A group of four people are positioned in a square formation against a backdrop of exposed brick and a wooden door. A young man wearing a black headband and a green t-shirt is on the left, with his arm raised towards a woman in a blue shirt who is standing directly in front of him. The woman has her hand raised as if demonstrating a technique. To the right of them stands a man in a dark blue shirt, also with his arm extended toward a young woman wearing a white t-shirt and holding her arms out to the sides. All four individuals are facing forward, appearing to be engaged in a martial arts or self-defense demonstration. The lighting is somewhat dim, casting shadows across the scene.</t>
  </si>
  <si>
    <t>A young woman with blonde hair styled in an updo and wearing round sunglasses is smiling broadly, showing her teeth. She has dark lipstick on and is wearing a pink sweater. Behind her, partially visible, is another person with red hair. The background appears to be a modern building with reflective glass panels.</t>
  </si>
  <si>
    <t>A group of six young adults are standing on a bridge with a large archway in the background. The archway appears to be part of a historic structure and is partially obscured by a blue and yellow flag, likely representing Ukraine. The students are diverse in ethnicity – one is Black, one is white with red hair, one is fair-skinned with dark hair, one is blonde with reddish hair, one is fair-skinned with light brown hair, and one is fair-skinned with darker hair. They are all smiling and gesturing outwards towards the camera. They are wearing casual clothing including t-shirts, shorts, and sunglasses. The sky is bright blue and there’s a slight blur in the background suggesting movement or depth of field.</t>
  </si>
  <si>
    <t>A group of silhouetted people are walking across a concrete bridge under an archway. The bridge is dark gray and has metal railings along its sides. In the background, through the opening in the archway, there’s a view of a green lawn area with several buildings visible – one appears to be a light-colored, multi-story building and another is a darker, modern structure with a curved facade. A person is standing on the left side of the bridge looking into the distance.</t>
  </si>
  <si>
    <t>A wide shot captures a cityscape dominated by several tall buildings against a bright blue sky with scattered clouds. A small white boat is moving across a body of water in the foreground, creating ripples on the surface. To the left, a bridge with yellow arches spans the water. The skyline includes distinctive skyscrapers like the PNC Tower and the UPMC Pyramid. There are some trees visible along the shoreline near the buildings.</t>
  </si>
  <si>
    <t>A wide shot captures a city skyline under a bright blue sky with scattered clouds. A prominent, ornate bridge with yellow and gray metal supports spans across a river, partially obscured by rising steam or mist near its base. The buildings in the background are varied in height and architectural style, suggesting a dense urban area. Sunlight streams through the mist, creating highlights on the water and the underside of the bridge.</t>
  </si>
  <si>
    <t>A young Black man with short dark hair and a smile is centered in the frame. He’s wearing a black turtleneck shirt with “pwc” printed on it. A silver chain necklace hangs around his neck. Behind him is a large, modern glass building reflecting city lights and other buildings. The background is slightly blurred and dark, creating a shallow depth of field that focuses attention on the man.</t>
  </si>
  <si>
    <t>The photograph presents a low-angle shot looking upwards at several tall buildings against a bright blue sky. A large, dark gray skyscraper dominates the left side of the frame, reflecting the surrounding buildings in its glass facade. To the right is a reddish-brown building with the word "ASSOCIATES" visible on its upper floors. Above and slightly to the right of these two buildings is a partially constructed steel framework for another high-rise structure. A smaller white building is visible in the top right corner, also under construction. The overall effect is one of urban density and architectural scale.</t>
  </si>
  <si>
    <t>www.pomona.edu</t>
  </si>
  <si>
    <t>A wide shot of a large, light-colored building with multiple arched entrances and columns. Blue banners hang from the arches. The building is set against a backdrop of trees with falling leaves in shades of orange and brown. A grassy lawn extends into the foreground, covered with scattered fallen leaves. Two people are visible walking along the lawn near the base of one of the large trees on the left side of the frame.</t>
  </si>
  <si>
    <t>A man with gray hair and wearing a sweater stands in front of a group of five students seated around a large wooden table. The table is surrounded by bookshelves filled with books. A chalkboard is visible on the left side of the frame. Several laptops are open on the table, along with notebooks and pens. One student has their head tilted back as if listening intently. The lighting appears to be natural, casting shadows across the scene.</t>
  </si>
  <si>
    <t>A close-up shot focuses on a person’s gloved hand holding a clear pipette with a small droplet of liquid at its tip. The hand is wearing blue latex gloves and appears to be in a laboratory setting, as part of a lab coat and safety glasses are visible in the background, blurred out against a dark backdrop.</t>
  </si>
  <si>
    <t>A wide shot of a stone walkway lined with lush green bushes and trees. A young person is walking down the path towards an arched doorway in the distance. The doorway leads into a building with a light-colored facade. Above the archway, golden yellow leaves hang from branches of trees that frame the entrance. Sunlight illuminates the scene, creating highlights on the walls and foliage. A bicycle leans against a wall near the entrance.</t>
  </si>
  <si>
    <t>A wide aerial shot showcases a university campus nestled amongst evergreen trees and snow-capped mountains in the background. The buildings are primarily light-colored with red tile roofs. Several multi-story structures are visible, including what appears to be a central tower. A clear blue sky is partially obscured by the mountain peaks, which have a dusting of white snow. The overall scene has a bright, sunny appearance.</t>
  </si>
  <si>
    <t>www.pontotoctech.edu</t>
  </si>
  <si>
    <t>A group of firefighters in dark blue and yellow uniforms are walking across a wet asphalt surface towards a large, intense flame shooting upwards from a controlled burn. The flames are bright orange and yellow against a darkening sky with silhouetted trees on either side. In the background, there is a building and some light poles. The bottom left corner displays the text "PontotocTech.edu".</t>
  </si>
  <si>
    <t>The image depicts a large, industrial-looking workshop space within a high school technical college. Several students are gathered around a complex assembly of machinery and components – likely HVAC equipment – with at least four individuals actively working on it. There are multiple workbenches scattered throughout the room, some containing tools and supplies. In the background, there’s a wall lined with various electrical panels, gauges, and diagnostic equipment. A few other students can be seen in the distance, observing or assisting. A Coca-Cola vending machine is visible on the right side of the frame. The floor appears to be concrete, and the lighting is somewhat dim, giving the space a utilitarian feel. The website URL "PontotocTech.edu" is displayed in the bottom left corner.</t>
  </si>
  <si>
    <t>A man with dark hair and wearing a gray hoodie and shorts sits facing a camera. He is looking at a large monitor displaying a video feed of another person, also with dark hair, who appears to be speaking into a microphone. Behind the man is a green screen backdrop. A professional video camera is positioned to his right, and various lighting equipment including lights and reflectors are visible above and behind him. The bottom of the image includes a horizontal bar displaying “PontotocTech.edu”.</t>
  </si>
  <si>
    <t>Two sand crawlers are racing down an asphalt road. One crawler is green and white, and the other is black with a dark canopy. Dust trails behind both vehicles. The road has a visible crack running along its center. A telephone pole is visible on the right side of the image, and trees line the background under a cloudy sky. The website address "PontotocTech.edu" is displayed in the bottom left corner.</t>
  </si>
  <si>
    <t>A woman with blonde hair and wearing a dark blue uniform is sitting in a chair facing away from the camera. A stylist with long, wavy brown hair is positioned on her left side, holding what appears to be a makeup brush or sponge. An illuminated ring light is positioned above and behind the woman, casting a bright circle of light onto her face. The background consists of a brick wall and glimpses of other people and chairs in a salon-like setting. A small logo "PontotocTech.edu" is visible in the bottom left corner.</t>
  </si>
  <si>
    <t>An orange hardhat-wearing person in a gray shirt and dark pants is kneeling next to an excavator digging into a large pile of dirt. The excavator, painted yellow and orange, has a driver inside wearing a black helmet and dark clothing. Behind the dirt pile are bare trees with brown branches against a cloudy sky. A white measuring tape extends from the ground near the person kneeling. The bottom right corner displays the website address "PontotocTech.edu".</t>
  </si>
  <si>
    <t>A dark, nighttime scene features a fire truck with its ladder extended upwards. A firefighter in full gear is visible near the truck’s side, holding what appears to be a large oxygen tank. The background is blurred and indistinct, suggesting an outdoor setting. The website address “PontotocTech.edu” is displayed at the bottom of the image.</t>
  </si>
  <si>
    <t>A person wearing white gloves and a white lab coat is pouring liquid from a pipette into a series of clear plastic test tubes arranged in a rectangular tray. The tray is made of white material with small holes. To the left, there’s a beaker and a marker on a green surface. At the bottom of the image, the text “PontotocTech.edu” is visible.</t>
  </si>
  <si>
    <t>A woman with glasses and pulled-back hair is looking at a student who is seated in front of her. The student has dark hair pulled back into a ponytail. Behind them is a bulletin board displaying motivational quotes, including “Which you thoughts they lead to promises,” “Which your words they lead to actions,” and “Which your habits they lead to results.” To the left of the woman are various items on a counter, including a coffee maker, a small black container, and what appears to be a bottle. A dark cabinet is visible to the right. The bottom of the image shows the website address "PontotocTech.edu."</t>
  </si>
  <si>
    <t>A welding machine dominates the frame, with a dark, smoky background and bright orange/yellow light emanating from the weld area. The machine’s control panel displays “Classic Series” in pink text. A pair of heavy-duty welding gloves are positioned near the torch, partially obscured by sparks and smoke. The metal being welded is visible as a glowing, molten shape within the torch's opening. The bottom edge of the image contains the website address "PontotocTech.edu".</t>
  </si>
  <si>
    <t>A person wearing a dark welding helmet and protective gloves is actively welding metal. Sparks are flying intensely from the weld area, illuminating the scene with bright orange light. The welder’s hands are positioned near a piece of steel being welded, and a Lincoln Electric logo is visible on their glove. A dark background surrounds the action, emphasizing the heat and sparks. At the bottom right corner of the image is the text “PontotocTech.edu”.</t>
  </si>
  <si>
    <t>A person wearing a dark hoodie and gloves is operating a large, complex machine with multiple glowing lights and tubes. The machine has a metallic, angular design with purple and pink light emanating from its components. Smoke or vapor is visible near the center of the image, illuminated by the bright pink light. A small, orange-colored object sits on top of the machine. The website address "PontotocTech.edu" is displayed at the very top of the frame in a white banner. The background appears to be an interior space with dark walls and what looks like a doorway or opening.</t>
  </si>
  <si>
    <t>The image depicts an aerial view of a building with “Pontotoc Technology Center” prominently displayed on a monument in front of it. The building is a single-story structure with a light brown exterior and a large, open entrance area. A flag pole stands near the entrance, flying an American flag. Several vehicles are parked in the foreground and along the road leading up to the building. Trees and landscaping surround the building, and a blue sky fills the upper portion of the frame. The website address “PontotocTech.edu” is displayed at the bottom left corner of the image.</t>
  </si>
  <si>
    <t>www.prescott.edu</t>
  </si>
  <si>
    <t>A dark, expansive body of water dominates the frame, reflecting a vibrant sunset sky. The sky is filled with streaks and layers of intense pinks, oranges, and yellows, suggesting a setting sun. A small boat is positioned in the center of the image, silhouetted against the light on the water’s surface. A distant shoreline with dark rocks can be seen along the bottom edge of the frame. The overall mood is serene and peaceful.</t>
  </si>
  <si>
    <t>A small blue boat with several people inside is moving across a dark blue ocean. A large whale is visible in the distance, partially submerged and swimming horizontally. The sky above is bright blue. In the far background, a range of mountains appears to be silhouetted against the horizon.</t>
  </si>
  <si>
    <t>The photograph depicts an outdoor shot of the James Stuckey Center building at a higher education institution. The building is a tan-colored structure with a dark metal roof and large windows. The words “JAMES STUCKY CENTER” are prominently displayed on its facade. A walkway extends from the building, leading towards trees and other buildings in the background. Lush green trees and shrubs surround the center, creating a landscaped area. A circular stone pathway is visible in the foreground, curving around a small grassy mound. The sky is a gradient of blue transitioning to dark gray or black at the top of the frame, suggesting either dusk or dawn. In the distance, there are hints of mountains under the darkening sky.</t>
  </si>
  <si>
    <t>Two women are dancing in brightly colored skirts and belts. One woman is older with gray hair wearing a dark green top and a multi-colored belt and skirt. The other woman is younger with brown hair, wearing a blue top and a purple and blue skirt that is swirling as she dances. Behind them is a textured concrete wall with a framed photograph of a desert landscape hanging on it. A smaller television screen displays another image of the desert.</t>
  </si>
  <si>
    <t>A man wearing a green hooded sweatshirt and dark pants is rowing a yellow raft down a wide, muddy river. The raft has the word “PRESCOTT” printed on it. There are several backpacks and other gear visible on the sides of the raft. A rocky shoreline with beige cliffs can be seen in the background under a cloudy sky. Two oars are in use to propel the boat forward.</t>
  </si>
  <si>
    <t>A group of people are gathered outdoors under trees with green foliage overhead. A band is playing music on stage in the background, featuring a guitarist and drummer. Three individuals are prominently featured in the foreground: a woman in a red shirt and shorts, a woman in a light blue jacket and shorts, and a man in a light blue long-sleeved shirt and a baseball cap. The woman in red appears to be dancing with another person. Several other people are standing around, some near a table with signage, suggesting an event or activity is taking place. A sidewalk is visible in the lower portion of the image.</t>
  </si>
  <si>
    <t>A group of people are seated outdoors on chairs and benches around tables covered with papers. Several individuals are looking upwards, one raising their hand. There’s a mix of ages and ethnicities among the participants. Behind them is a green building with a partially visible sign. A garden area with plants and pots surrounds the seating area, including some tall grasses and trees in the background. An umbrella provides shade over part of the group.</t>
  </si>
  <si>
    <t>A young girl is floating in a blue inflatable raft in a body of water, wearing a gray shirt and a hat. She has her arms raised above her head and is smiling. To the right, an older man with a beard and glasses is smiling broadly at the camera, wearing a cap and a light-colored shirt. He’s standing under a tree with green leaves against a blue sky. A small sign is visible near his face that reads “David Briggs”.</t>
  </si>
  <si>
    <t>The image is split into two distinct scenes. On the left, several people are seated on a blanket and around a wooden bench outdoors. They appear to be engaged in conversation. A man with dark hair and a yellow shirt is partially visible, leaning against a stone wall. To the right of him, a woman with blonde hair is holding a small plant. The background shows a rocky area with some greenery. 
 On the right, a smiling man wearing a mustard-colored shirt and black shorts is handing something to a young Black woman who is holding several large bags filled with what appears to be plants or vegetables. A third person, also with blonde hair, stands behind her. There are cardboard boxes and plant markers visible among the bags. The setting looks like an outdoor garden area with wooden structures in the background.</t>
  </si>
  <si>
    <t>The image is divided into two panels. The left panel features two women seated outdoors. One woman has long dark hair and is wearing a light blue shirt and jeans. She’s looking down at a book or document, with her hands visible. The other woman is wearing a green scarf, a colorful head wrap, and a jacket over a gray top. She's smiling and holding a small booklet. Behind them is blurred activity suggesting an outdoor event. 
 The right panel shows a man and a woman embracing and smiling broadly at the camera. The man has glasses and is wearing a black jacket. The woman has red hair pulled back, wears glasses and a denim jacket over a blue shirt with beads, and a necklace. A blurry background suggests they are indoors.</t>
  </si>
  <si>
    <t>The word “REFLECT” is prominently displayed in large, overlapping letters against a black background. Each letter is composed of a collage of images – primarily close-up shots of diverse faces with varying skin tones and expressions. The images appear to be slightly blurred or out of focus, creating a layered effect. Subtle color variations are present within the individual image fragments, including shades of pink, red, and purple.</t>
  </si>
  <si>
    <t>Atmosphere, Advertisement</t>
  </si>
  <si>
    <t>The image is divided into three panels. The first panel shows a man and a young girl walking towards a picnic table on a brick pathway under trees. A building with red accents is visible in the background. The second panel features a man seated at a keyboard, with a microphone stand beside him. A clear plastic water bottle sits on the floor near the keyboard. The third panel depicts a band performing outdoors; there’s a singer standing center stage wearing white pants and a black top, backed by several musicians playing instruments including drums and a bass guitar. Trees and blue sky are visible in the background.</t>
  </si>
  <si>
    <t>The word "REIMAGINE" is prominently displayed in large, bold, green letters against a black background. The letters appear textured with what looks like a digital representation of foliage – leaves and branches are overlaid on each letter, creating an organic, slightly chaotic effect.</t>
  </si>
  <si>
    <t>A dark outdoor setting with a wooden raised garden bed in the background. A large, white plastic bucket sits on the ground, partially filled with what appears to be straw or hay. Three brown chickens are scattered around the bucket and within the garden bed. To the left of the bucket is a green ceramic pot containing various leafy plants and some pink flowers. Other plants and greenery fill the rest of the background, including yellow flowers. The lighting suggests it’s dusk or early evening.</t>
  </si>
  <si>
    <t>Industry and work, Social responsibility</t>
  </si>
  <si>
    <t>Two men are wading in shallow water, surrounded by tall, dense reeds and grasses. One man is bending down, seemingly harvesting or collecting something from the vegetation. The water reflects a cloudy sky. There's a large bundle of reeds lying on the bottom of the water in the foreground.</t>
  </si>
  <si>
    <t>A blue sky fills most of the frame above a body of water. A small, dark island is visible in the distance on the horizon. In the foreground, a person wearing sunglasses and a plaid shirt with a yellow vest is looking out over the water. The person’s head is turned slightly to the left. Two people are seated in front of the person, each wearing a baseball cap. A portion of a blue boat hull is visible at the bottom of the frame, along with part of a gray steering mechanism.</t>
  </si>
  <si>
    <t>The word "REGENERATE" is prominently displayed in large, bold, blue letters against a black background. The letters have a subtle gradient effect, transitioning from a darker blue at the bottom to a lighter blue at the top. A faint, blurred image of what appears to be a cityscape or urban landscape is layered within the letter “E,” giving it depth and texture.</t>
  </si>
  <si>
    <t>A blurred photograph depicts a snowy campus scene. A building labeled “James Stockey Center” is visible in the center, with a multi-level design featuring a covered walkway and windows. The building is surrounded by snow-covered trees and bushes. In the foreground, there’s a blanket of fresh snow covering the ground, along with a few scattered pine branches. To the left, a light pole stands out against the overcast sky. A wooden pergola structure extends across the right side of the frame, partially covered in snow. The overall atmosphere is muted due to the cloudy weather and snowy conditions.</t>
  </si>
  <si>
    <t>A group of people, mostly adults, are walking along a dirt path in an outdoor setting. A woman with blonde hair and wearing a light green tank top and dark pants is on the left, holding hands with another person. The second person is facing away from the camera, wearing a blue shirt and has short dark hair. Behind them is a line of other people, some partially obscured by trees and bushes. There are several tall trees lining the path, and in the distance, there's a building with what appears to be multiple stories and windows. The sky is orange and yellow, suggesting it’s either sunrise or sunset.</t>
  </si>
  <si>
    <t>The image depicts an outdoor courtyard area at a university campus. A small, decorative rock garden with plants is visible in the foreground. To the right, there’s a stone wall and a small, mature evergreen tree. Beyond that, a building with large windows and a wooden frame structure is seen, suggesting a common area or patio. Two metal chairs are positioned near the base of the tree. The overall scene appears to be bathed in sunlight, casting shadows across the courtyard.</t>
  </si>
  <si>
    <t>The image is divided into three panels. The left panel displays an outdoor patio area with a stone wall and a tree in the foreground. There are several tables and chairs visible on the patio. The middle panel shows a close-up view of a brick wall, partially obscured by foliage. The right panel depicts a sunset over a highway, with orange and pink hues in the sky and a road stretching into the distance. A tire is visible on the lower right corner of the frame.</t>
  </si>
  <si>
    <t>The image depicts an outdoor courtyard area at a university campus. A large tree is centrally located in the foreground, casting shadows on a brick pathway. To the left is a building labeled “DECY CENTER,” with a tan facade and windows. A wooden bridge spans across the courtyard, leading to another building with multiple levels and numerous windows. The buildings are surrounded by greenery including trees and bushes. The sky is blue with hints of sunset light. A circular stone planter sits at the bottom of the frame.</t>
  </si>
  <si>
    <t>The image is divided into three panels. The first panel features a Black man in a graduation gown and cap, holding a diploma with a seal on it. Beside him is a woman also in a graduation gown, smiling. The second panel shows a man wearing a straw hat and plaid shirt, holding a large bundle of potatoes. He’s outdoors in a field with a cloudy sky behind him. The third panel displays a close-up selfie of a man with a wide smile, wearing a dark blue button-down shirt, and a woman is partially visible to his right.</t>
  </si>
  <si>
    <t>Student life, International Projection, Value</t>
  </si>
  <si>
    <t>Two people are standing in front of an art installation. A woman with gray hair and wearing a black top under a beige cardigan and holding a bouquet of sunflowers is on the left. To her right is an older man in a black blazer, blue jeans, and a patterned shirt. Behind them is a large wooden sculpture resembling tree branches. On a small shelf to the right are three bundles of dried grasses or reeds. A wall with a light switch is visible in the background.</t>
  </si>
  <si>
    <t>A woman with dark hair and wearing a yellow shirt and red headwrap is standing in front of a whiteboard. She’s gesturing while speaking to a group of students seated at desks. Several students are visible, including one with blonde hair looking towards the speaker and another with long brown hair partially turned away. A bulletin board with various papers and images is positioned to the right of the whiteboard. The whiteboard contains handwritten notes about an ecosystem, and there are electrical outlets on the wall behind the woman and the bulletin board.</t>
  </si>
  <si>
    <t>Two women are seated in front of a couch covered with a floral patterned fabric. One woman is looking towards the other and smiling. The woman on the right is wearing glasses and a red jacket. Behind them, there’s a large, yellow sweatshirt displaying “WISCONSIN COLLEGE” across the chest. Several framed paintings hang on the walls, including one depicting a landscape with mountains and water. A tall, pleated lampshade lamp sits on a dark wooden table between them. Through a window in the background, glimpses of a wooded area can be seen.</t>
  </si>
  <si>
    <t>A man with light skin and short hair wearing a brown shirt and beaded necklace is shaking hands with a younger Black man in a gray sweatshirt and a blue baseball cap. The young man is holding a white certificate that reads “Fresno State” at the top. Behind them is a somewhat rural landscape featuring trees, dirt ground, and a water tower. A dark-skinned man stands to the left of the photo, partially obscured by foliage. The sky is partly cloudy.</t>
  </si>
  <si>
    <t>A green Land Rover Defender vehicle is packed with people on its roof and in the open back. The driver is visible inside. A cheetah is walking across a grassy field in the foreground, partially obscured by tall grass. Several students are wearing plaid shirts. There’s a small sign on the side of the vehicle that reads “2023”. The sky is overcast.</t>
  </si>
  <si>
    <t>A young woman with braided hair and glasses is kneeling on a grassy area, holding up three pieces of wood. She’s smiling broadly and gesturing with her hands. Behind her is a purple table covered in various items including shells, rocks, and small wooden blocks. A man wearing a gray shirt stands to the left, partially obscured by a purple banner that reads “Foundation for Economic Education.” Another person is visible further back, also wearing a gray shirt. There’s a purple tablecloth draped over the table, and a white bucket sits on it. A sign with a triangle logo is positioned above the table. The background is dark, suggesting an outdoor setting.</t>
  </si>
  <si>
    <t>A woman with short, reddish-brown hair is seated at a wooden table outdoors. She’s wearing a black t-shirt with a purple graphic of a heart and dancing figure. Her hands are raised slightly in front of her as she gestures while looking directly at the camera. Behind her is a blurred view of a building with dark wood framing, lush green foliage, and a glimpse of a bright interior through large windows. The background appears to be an outdoor courtyard or garden area.</t>
  </si>
  <si>
    <t>A woman with dark hair and glasses is holding up a book titled “Big Home Mystery.” She’s speaking into a camera, positioned against a textured red wall with a window visible in the background. To the right of the frame, several people are gathered outdoors in a field filled with tall corn stalks. One person is handing flowers to another, while others are sorting through what appears to be boxes or containers. A man wearing a blue jacket and jeans is kneeling down examining something on the ground. The overall scene has a slightly overcast day feel.</t>
  </si>
  <si>
    <t>The image is divided into three distinct panels.
 Panel 1 shows a group of people gathered around tables with signs that read "Permit Club." There are several folding tables and chairs set up on a paved area, with individuals seated and standing, some talking or looking at the tables. A building with large windows is visible in the background.
 Panel 2 depicts a group of women sitting outdoors at picnic tables under colorful tents. They appear to be engaged in conversation. There are several more folding tables and chairs present.
 Panel 3 shows a person wearing a tan shirt and shorts, kneeling on the ground and using a shovel to move soil into a raised garden bed. A large tarp is spread out behind them, and there's a stack of bricks nearby.</t>
  </si>
  <si>
    <t>A young man with light blue long sleeves and a red baseball cap is standing with his arms raised in a gesture of enthusiasm. He’s wearing jeans and appears to be at an outdoor event. A woman in a similar light blue shirt stands beside him, looking towards the camera. Behind them is a table covered with promotional materials for “Northland Cares,” including flyers and a small table sign. There are several people partially visible in the background, sitting on chairs and standing near other tables. An orange bucket is also present on one of the tables. The backdrop consists of lush green trees and foliage.</t>
  </si>
  <si>
    <t>A young person wearing a gray hat and a dark jacket stands on a snow-covered ledge overlooking the Grand Canyon. They are holding trekking poles and have a backpack on. The canyon is visible in the background, partially covered in snow. A small tree sits to the left of the person. Above them is a bright blue sky. The ledge itself appears to be made of rock with some graffiti on it.</t>
  </si>
  <si>
    <t>Two people are constructing a makeshift shelter made of branches and large green leaves. One person, wearing a black shirt and a hat, is adding more leaves to the structure. The other person, in a blue shirt and a hat, is holding up a section of the frame. A child is sitting on a blue backpack in the foreground. Behind them are several backpacks and camping gear. Lush green trees and foliage surround the shelter, suggesting an outdoor setting.</t>
  </si>
  <si>
    <t>00:00:08.13</t>
  </si>
  <si>
    <t>The image depicts a sunset over a landscape with trees and a road in the foreground. The sky is transitioning from a dusky blue at the top to shades of orange and red near the horizon. “Prescott College” is overlaid on the image in a golden-yellow font, positioned slightly to the left of center. Power lines stretch across the upper portion of the frame. A portion of a vehicle’s tire and part of its wheel are visible in the lower right corner.</t>
  </si>
  <si>
    <t>www.principiacollege.edu</t>
  </si>
  <si>
    <t>A large, gray stone church with a prominent steeple dominates the center of the frame. A paved walkway leads from the bottom right corner towards the church, where several students are walking along it. The walkway is bordered by green grass on one side and trees with autumn foliage on the other. Behind the church, there's a grassy hill sloping upwards, dotted with trees in various shades of brown and yellow. The sky is bright blue with no clouds visible.</t>
  </si>
  <si>
    <t>Two women are standing in front of a large workbench covered with clay and sculpting tools. One woman, wearing a green jacket, is pointing at a partially finished sculpture made of clay, holding up a printed image for reference. The other woman, with blonde hair pulled back, is looking towards the first woman and appears to be observing or offering guidance. Behind them are shelves filled with various pieces of clay, tools, and materials. A doorway in the background shows a glimpse of another room with more sculptures displayed on the wall.</t>
  </si>
  <si>
    <t>A young person wearing safety glasses and blue gloves is carefully weighing something on an analytical balance. The balance is white with a digital display showing a weight reading. A small ceramic dish containing a light-colored powder sits on the balance pan. Behind the student, there are wooden cabinets with shelves filled with various lab supplies and a wall outlet. A black countertop extends across the foreground of the image.</t>
  </si>
  <si>
    <t>Four young adults are seated together in an orange upholstered armchair against a dark background. A woman with short brown hair wearing a burgundy jacket is on the left, looking towards another person. A woman with longer blonde hair sits in the center, holding a laptop open and looking at it intently. A man wearing a blue baseball cap and a gray t-shirt is to her right, also using a laptop. To his right is a young man in a black suit, leaning forward slightly as he looks at something on his own laptop. There’s a potted plant visible in the upper left corner of the image.</t>
  </si>
  <si>
    <t>A young man with light brown hair and fair skin is playing an acoustic violin. He is wearing a black suit jacket, white shirt, and blue tie. His eyes are closed as he focuses on his instrument. The violin is held in both hands, and his fingers are positioned on the strings. Behind him is a dark gray wall with a small speaker mounted on it. A sheet music stand with sheet music visible is to his right.</t>
  </si>
  <si>
    <t>A volleyball game is in progress indoors. A female player in a blue and white jersey with the number five on it is mid-jump, reaching for a ball. Several other players are positioned around the net, some in action, others watching. In the background, there’s a bleacher area filled with spectators. Above the court, there's a scoreboard displaying numbers and lights. The floor is polished wood with scattered white lights resembling clouds. A volleyball net is visible between two teams.</t>
  </si>
  <si>
    <t>A man with gray hair and glasses is leaning over a young man sitting at a computer desk. The younger man is pointing at the screen, which displays an image of a brightly colored 3D rendering of a building, possibly a castle or similar structure. Cables are visible running across the desk. Behind them, there's another student partially visible in the background, and a bulletin board with various colorful posters and flags hangs on the wall. The room appears to be a classroom or studio with natural light coming from windows.</t>
  </si>
  <si>
    <t>The image depicts an interior view of a large, historic building with rows of wooden benches and seating arranged in tiers. Many people are seated, filling most of the space. The benches are primarily red with dark wood frames. There is a raised platform or pulpit at the front of the room. A person standing near a table on the lower level is visible. Large windows are present along the sides of the building. The overall lighting appears to be dim and warm.</t>
  </si>
  <si>
    <t>A young man with reddish-blonde hair and wearing a purple t-shirt is focused intently on attaching a red component to an orange electronic enclosure. He’s seated in a gray office chair at a workbench covered with various electronics, tools, wires, and circuit boards. Another student can be seen partially visible in the background working on another project. A computer monitor is visible on the right side of the frame, along with other equipment like a soldering iron and a small toolbox. The lighting appears to be fluorescent overhead.</t>
  </si>
  <si>
    <t>A 3D printer is shown in operation, with a blue filament being extruded onto a light-colored build plate. The printer has a green frame and various wires and components are visible along its structure. A clear acrylic enclosure surrounds the printer, and red markers are placed on the sides of the enclosure. To the right of the printer, there's a large, white cylindrical object partially obscured by the enclosure. A wooden table is visible in the foreground.</t>
  </si>
  <si>
    <t>Innovation: Technological innovation, educational innovation and management Innovation</t>
  </si>
  <si>
    <t>A large group of people are standing in a line, facing forward, covered in brightly colored powder – primarily blues, pinks, and purples. They appear to be throwing the powder into the air behind them. Behind the group is a stately, light-colored building with columns, set against a backdrop of green trees and grass. A paved walkway runs along the bottom of the image. Several other people are visible in the background, walking or standing further away from the main group. The sky is bright and slightly hazy.</t>
  </si>
  <si>
    <t>www.psu.edu</t>
  </si>
  <si>
    <t>A hand is writing on a dark-colored chalkboard with white chalk. The text reads "Velocity Assignment: The speed of roughly 1.5 m/s in water is faster than in air? vs 331 m/s". A portion of a light fixture is visible at the top edge of the frame, casting a warm glow on the board and hand.</t>
  </si>
  <si>
    <t>A young man with dark hair and glasses is sitting at a desk illuminated by two lamps. He’s wearing a light gray shirt and appears to be working on a large, vintage-looking computer terminal with a keypad. The scene is dimly lit, with shadows dominating the background, suggesting a late night or study session. A stack of papers sits on the desk in front of him.</t>
  </si>
  <si>
    <t>A man with graying hair and a mustache is wearing clear plastic safety glasses and a light green lab coat. He’s holding a small, metallic object in his right hand, partially obscured by his fingers, and looking intently at it with a focused expression. The background is dark and out of focus.</t>
  </si>
  <si>
    <t>A low-angle shot looks up a long, wide staircase. The steps are made of gray stone and have dark brown wooden handrails on both sides. A person is ascending the stairs, partially obscured by the shadows and depth of field. Above the stairs, a narrow hallway with a blue door is visible. The lighting appears dim, casting strong shadows throughout the scene.</t>
  </si>
  <si>
    <t>A young man wearing a blue beanie and a dark jacket with a scarf is walking towards the camera in a large, ornate lobby. The lobby features high ceilings, decorative tilework on the walls, and a large stained-glass window above. Several people are seated at tables and reading. There are bookshelves lining the walls to the left of the man. A potted plant sits near the entrance. Three pendant lights hang from the ceiling.</t>
  </si>
  <si>
    <t>A young woman with dark hair wearing a light purple shirt sits at a round white table in a brightly lit cafeteria setting. She is focused on her laptop and has earbuds in her ears. Several other students are visible in the background, seated around tables and engaging in conversations. The cafeteria features wooden chairs, a blue wall section, and large windows letting in natural light. There’s a small bowl with fruit on the table next to her laptop.</t>
  </si>
  <si>
    <t>A young man with light-colored hair and freckles is positioned in profile, facing slightly to the left. He’s wearing a black leather jacket over what appears to be a dark shirt. His right arm is extended outward, palm up, as if gesturing or presenting something. A faint orange glow emanates from two small lights visible on the lower right corner of the image. The background is almost entirely black, with a hint of gray suggesting a stage or darkened room.</t>
  </si>
  <si>
    <t>Fine arts, Management</t>
  </si>
  <si>
    <t>A large crowd of people are gathered at an outdoor football stadium, many wearing white shirts with “STATY” and numbers “9” and “11” prominently displayed. Some individuals are holding microphones and singing or shouting. A scoreboard in the background shows "WALL ON QTR 09" and "STL." The overall scene is filled with a lively atmosphere, suggesting a football game.</t>
  </si>
  <si>
    <t>A group of young men in dark blue soccer uniforms are jumping and cheering excitedly at a large stadium. They are positioned along a railing with many spectators visible behind them in the blurred background. The stadium is lit, but the overall scene has a dark tone. Large digital displays above the crowd show the words "Michigan" and "Go Blue."</t>
  </si>
  <si>
    <t>Two young men are seated at a wooden table in a brightly lit study area. One man is wearing a gray polo shirt and glasses, intently looking down at a tablet displaying what appears to be digital notes or diagrams. He has his wrist resting on the edge of the table. The other man, dressed in a blue Champion t-shirt, is gesturing with his hand while looking towards the camera, seemingly engaged in conversation or explanation. A laptop sits open on the table next to him, and a green lamp illuminates his workspace. Behind them are glimpses of flags hanging on a wall and some greenery, suggesting an academic environment.</t>
  </si>
  <si>
    <t>A young man with safety glasses and wearing a dark jacket is holding up a bright blue robotic hand. He’s smiling and looking at another person partially visible in the background who appears to be pointing at the hand. The background shows a blurred view of an exterior building, possibly brick, under cloudy skies. A woman's arm and part of her hair are also visible on the left side of the image, with her fingers curled as if interacting with the robotic hand.</t>
  </si>
  <si>
    <t>A bright sun shines in the upper right corner of the frame, casting shadows across a paved walkway. Three young adults are walking along the path, one with long red hair and another wearing a light-colored backpack. A third person is further down the path and appears to be looking at something. Behind them is a building with a gray roof and large windows. Lush green trees and bushes fill the background, and in the foreground, there’s a flower bed with purple flowers.</t>
  </si>
  <si>
    <t>A young woman with long brown hair is wearing a burgundy sweater and looking through a pair of binoculars. Her hands are gripping the binoculars, and her fingers are resting on the metal casing. The focus is on her face as she peers through the lenses. Below her hands, a brass-colored object (possibly a telescope or microscope) is visible on a dark surface. Behind her, there’s a blurred background of what appears to be an interior space with a window and some furniture, all bathed in soft light.</t>
  </si>
  <si>
    <t>Two hands are shaking in the foreground, blurred slightly. The person on the left is wearing a dark jacket and has their arm extended with their hand reaching out for a handshake. The person on the right is wearing a blue shirt and skirt, also extending their hand to shake it. Behind them, there’s a blurred view of a campus scene including steps, greenery (trees and bushes), and a building with brickwork under a bright sky.</t>
  </si>
  <si>
    <t>www.puc.edu</t>
  </si>
  <si>
    <t>Three young adults are shown outdoors in a wooded area. Two individuals are wearing bright orange helmets with “CAMP” printed on them and are assisting another person who is secured by a blue safety rope. The individual being assisted is wearing a gray sweatshirt and has gloves on. A third person, also wearing an orange helmet, stands slightly behind the others, looking towards the camera. Trees and foliage fill the background, creating a dark and natural setting. A camera is visible attached to one of the helmets.</t>
  </si>
  <si>
    <t>Two people are kneeling in dirt near a wire mesh trap. A young woman with blonde hair is wearing a white t-shirt and dark pants and gloves, carefully handling the trap. An older man with short brown hair and a baseball cap is also kneeling, holding a small animal – likely a rodent – in his hands. Behind them is a light-colored building and trees visible through a fence. The ground is sandy and there are other people partially visible in the background.</t>
  </si>
  <si>
    <t>A man with short brown hair and wearing a camouflage hat and dark jacket is standing in front of a large white board. He’s pointing at the board with his right hand. The whiteboard is covered in handwritten Greek text, appearing to be part of a lecture or presentation. Behind him is a gray wall with a small window visible on the left side. A portion of a shelf and some dark-colored objects are also partially seen on the right side of the image.</t>
  </si>
  <si>
    <t>A large screen dominates the foreground, displaying an image of a group of people in outdoor clothing, possibly hiking or exploring, against a green backdrop.  Four adults are seated at a table on a raised stage, facing the screen and each other. They appear to be listening intently. Behind them is a draped banner with a stylized emblem featuring a bird and what looks like a tree. To the left of the seating area is a potted fern. A floral arrangement sits on a small table to the right.  The background reveals a large, ornate hall with columns and spotlights illuminating the audience, which consists of many people seated in rows.</t>
  </si>
  <si>
    <t>www.queens.edu</t>
  </si>
  <si>
    <t>A high-angle aerial shot showcases a red brick building with a prominent tower and spire set within a dense forest. The building is surrounded by lush green trees and a grassy lawn. In the distance, behind the trees, is a cityscape featuring several skyscrapers under a bright blue sky dotted with clouds. A few cars are visible on a road leading up to the campus.</t>
  </si>
  <si>
    <t>A wide shot captures a large group of students and faculty walking along a brick pathway in front of a red brick building. The scene is outdoors on a sunny day with trees providing dappled shade. Many people are gathered around picnic tables, some seated and others standing. A young man wearing a graphic t-shirt walks toward the camera at the center of the frame. Several individuals are visible in the background, including those sitting at the tables and leaning against the building. There is a banner or sign partially visible on one of the tables.</t>
  </si>
  <si>
    <t>A woman in a white lab coat and pink jacket is intently looking at a tray of small, white squares on a dark laboratory bench. She wears blue gloves. A man in a white lab coat stands beside her, observing. Behind them are various pieces of scientific equipment including beakers, test tubes, and a fume hood with an arm extending from it. There are shelves filled with bottles and containers along the walls. Large windows with blinds are visible in the background, letting in light. The bench is covered in a dark surface reflecting the lab equipment and lighting.</t>
  </si>
  <si>
    <t>A bronze statue of a young figure holding scales is prominently featured in the foreground against a dramatic sunset sky. The statue’s arms are raised, and the scales are held aloft. Behind the statue is a red brick building with a white trim, partially obscured by trees. The sky displays shades of orange, pink, and purple, suggesting twilight or dawn. A darker area occupies the bottom portion of the image, likely indicating the video's background.</t>
  </si>
  <si>
    <t>A young man with dark hair and wearing a black shirt is shown in profile, holding an acoustic guitar. He’s looking slightly downward, focused on playing the instrument. Bright spotlights are positioned behind him, creating strong highlights and shadows across his face and body. The background is mostly dark, suggesting a stage or performance setting.</t>
  </si>
  <si>
    <t>A swimmer is diving headfirst into a dark blue swimming pool. The water is heavily distorted with bubbles rising around their body. Above the swimmer, there are two crosses painted on the wall of the pool, illuminated by a bluish light. A metal beam runs horizontally across the top of the frame.</t>
  </si>
  <si>
    <t>A large, darkened auditorium with rows of empty seats facing forward. The seats are upholstered in shades of gray and blue. A curved stage extends into the distance, illuminated by a series of small spotlights. Above the stage is a large digital display showing the number “0000” in white letters. The walls are a dark brown color, with a portion on the right displaying the name "SANDY LEVIN THEATER" in smaller text. The ceiling has exposed beams and more spotlights.</t>
  </si>
  <si>
    <t>A young woman with long brown hair is seated at a grand piano in profile, facing slightly to her left. She wears a blue shirt and appears to be deeply focused on playing the instrument. The piano’s keys are illuminated, and its dark wood surface contrasts with the surrounding darkness. Behind the piano, a blurred row of red lights creates a bokeh effect. A spotlight shines directly onto the woman and the piano, casting a strong beam of light across the scene.</t>
  </si>
  <si>
    <t>The photograph depicts a college campus scene viewed through a window frame. A large brick building with red accents is visible on the left side of the frame. Dominating the center of the image is a tall, red clock tower rising above the trees. Lush green trees and foliage fill the foreground and background, creating a natural backdrop to the architecture. A circular fountain sits in the middle ground, surrounded by neatly trimmed bushes. The sky is overcast and gray.</t>
  </si>
  <si>
    <t>A young woman with light brown hair is partially visible in the center of the frame, holding open a thick black binder. Behind her are three computer monitors, all displaying dark screens. The lighting appears dim and focused on the woman and the binder, creating a shallow depth of field that blurs the background. A small portion of what looks like a ceiling light fixture is visible at the top right corner of the image.</t>
  </si>
  <si>
    <t>A man with dark hair and glasses stands at a whiteboard in a classroom setting. He is gesturing with his right hand towards the board, which has handwritten notes about “Backgrounds” and “Visually.” The whiteboard also contains simple cartoon drawings. Several students are seated behind him, facing forward. A student in the front row wears a light blue jacket with a white patch on the chest. The room appears to be dimly lit, with shadows visible around the edges of the frame. A small table is positioned near the man.</t>
  </si>
  <si>
    <t>A young woman with long brown hair sits at an Apple computer, illuminated by its screen’s glow. She is gesturing with her right hand towards the screen while looking intently at it. Behind her, blurred figures of other students are visible at similar computers in a darkened room. The screens display various webpages and code snippets. A purple light casts a subtle hue across the scene, highlighting the woman and creating a slightly surreal atmosphere. In the background, a radiator is partially visible.</t>
  </si>
  <si>
    <t>A young woman with long dark hair is sitting at a desk in front of a computer screen. She’s looking slightly upwards and to her left, with one hand raised and pointing towards something on the screen. Her fingers are illuminated by a blue light emanating from the monitor. A portion of a blue shirt is visible behind her shoulder. The background is dark, but hints of white walls and what appears to be a filing cabinet can be seen in the shadows.</t>
  </si>
  <si>
    <t>Two young women are walking down a grassy path in front of a large building with classical columns. The building has colorful murals on its exterior walls featuring portraits and text related to values like integrity, justice, and service. A smaller building is visible in the background behind the main structure. There’s a set of stairs leading up to the building, also adorned with blue and white murals. The sky is bright and clear.</t>
  </si>
  <si>
    <t>Two people are walking side-by-side in front of a large mural painted on a white brick wall. A young Black woman with red hair is pointing at a section of the mural. She’s wearing a black top and blue jeans. An older White woman is walking beside her, dressed in a green jacket and a scarf with a floral pattern. The background includes a portion of a building with a column and some trees outside.</t>
  </si>
  <si>
    <t>A person’s arm is partially visible in the lower portion of the frame, wearing a dark blue basketball jersey with the number “3” prominently displayed on it in yellow. The arm is holding a basketball and appears to be reaching upwards. The background is mostly dark, with a faint orange glow suggesting lighting from an arena or court.</t>
  </si>
  <si>
    <t>A basketball player in a dark blue uniform is mid-air, jumping towards a basketball hoop. The hoop has an "Atrium Health" logo on its backboard. The court is mostly dark with some reflections from lights. A portion of the bleachers are visible in the background, also dark. There's a white line marking the free throw lane on the court.</t>
  </si>
  <si>
    <t>A red brick building with a tall, ornate tower and spire dominates the center of the frame. The building is surrounded by lush green trees that extend into the distance. In the background, a cityscape featuring several skyscrapers can be seen under a clear blue sky. The shot appears to be taken from an aerial perspective, looking down on the campus and city.</t>
  </si>
  <si>
    <t>www.ranken.edu</t>
  </si>
  <si>
    <t>A close-up shot focuses on a man’s hand holding a small black tool and manipulating a component within an engine block. The engine block is dark gray with visible cylinders and connecting rods. Several other engine blocks are partially visible in the blurred background, along with what appears to be tools and equipment. A small white cup or container sits beneath the main engine block. The lighting is dim, creating a shadowy effect around the edges of the image.</t>
  </si>
  <si>
    <t>The image depicts an enclosed spray painting booth. Three individuals in white protective suits and face masks are working on a red vehicle. One person is standing with a sprayer, another is kneeling and spraying, and a third is positioned behind the vehicle. The floor is gray concrete with a grid pattern. The walls and ceiling of the booth are painted white. There are electrical outlets mounted on the wall to the left and several small framed pictures hanging on the right wall. A doorway is visible in the upper-left corner of the image, suggesting the camera is positioned outside the booth.</t>
  </si>
  <si>
    <t>A young man in a blue shirt and khaki pants stands near a large white milling machine. He is gesturing with his right hand towards the machine. Behind him are several other people standing and looking at the equipment. The milling machines are surrounded by other machinery, including what appears to be another milling machine and a conveyor belt system. A red trash bin and a red bucket are visible on the floor. Above, there’s a grid-like ceiling with fluorescent lights. “Technical States” is printed on one of the machines.</t>
  </si>
  <si>
    <t>A Dell laptop displays a schematic diagram with lines and boxes representing electrical components. The screen is showing a drawing labeled "Remote Center Drawing 3-10." A man’s back is visible in the background, wearing a white shirt, seated at a desk with papers on it. The lighting appears to be focused on the laptop and its display.</t>
  </si>
  <si>
    <t>Two men in dark blue shirts and safety glasses are shown examining a complex piece of scientific equipment. The equipment is green with “RANKEN” prominently displayed on the left side. Multiple monitors line the wall behind them, and a tangle of wires and cables runs across the right side of the image. One man is pointing at the equipment while the other appears to be looking at it closely through a magnifying glass.</t>
  </si>
  <si>
    <t>A dark-skinned man wearing glasses and a light blue lab coat is looking at a complex hydraulic system mounted on a white panel. The system includes multiple hoses, valves, gauges, and cylinders. A red wall is visible in the background behind the equipment. The lighting appears to be focused on the man and the machinery.</t>
  </si>
  <si>
    <t>The image depicts a dimly lit interior space, likely an industrial setting. Several people are present, wearing helmets and safety glasses. One person is holding up a bright white handheld light source, illuminating their face and hands as they work on machinery. Another individual in a green shirt is partially visible, with their arm extended towards the equipment. In the background, there's a red machine component and what appears to be metal beams or supports overhead. The overall impression is of someone performing maintenance or repair work within a complex system.</t>
  </si>
  <si>
    <t>A man with dark hair and wearing a light blue button-down shirt is sitting at a desk in an office setting. He’s looking at a laptop screen displaying a three-dimensional rendering of a building, specifically a red rectangular structure with a pitched roof. The laptop is positioned on a black surface next to an open book. A blurred figure of another person wearing a red shirt can be seen in the background behind a similar desk and partition. The office has a dark, slightly grainy appearance, with visible window blinds and a perforated metal paneling on the walls.</t>
  </si>
  <si>
    <t>A man wearing a green work shirt and a red welding helmet is focused intently on a metal plate he’s welding. Bright orange sparks are flying from his welding torch as he holds it against the metal. The metal plate has numerous evenly spaced holes drilled into its surface. Behind him, there's a blurred view of machinery and equipment in a dimly lit industrial setting.</t>
  </si>
  <si>
    <t>Two hands are shown working on a large, silver air conditioning unit. One hand holds a small yellow tool and is manipulating wires connected to the unit. The other hand appears to be adjusting something with pliers. A red stool sits in front of the unit. In the blurred background, part of a person wearing a red shirt is visible, reaching towards the unit.</t>
  </si>
  <si>
    <t>A young man with dark hair and glasses wearing a black shirt and a blue apron is leaning over a workbench. He’s looking down at something in front of him, his head tilted slightly. Behind him, another person, partially obscured, is working on a similar workbench with red tools. Large windows are visible in the background, providing natural light. The walls appear to be painted a muted gray or beige.</t>
  </si>
  <si>
    <t>A young Black man with short hair and glasses is wearing a black polo shirt with “RAN TECH” printed on it. He’s sitting at a desk and looking intently at a laptop screen in front of him. A white document is partially visible to his left. Behind the man, there's a dark green chair and a blurred background suggesting a room with a wall.</t>
  </si>
  <si>
    <t>Several students are working with wood in a workshop setting. A student is using a pencil to mark a wooden board, while another student operates a power drill on a different piece of wood. Both students are wearing work shirts and safety glasses. In the background, other students can be seen assisting with various tasks, including sanding and holding boards steady. The floor is brick-patterned. Overhead, there are fluorescent lights and exposed ductwork in the ceiling.</t>
  </si>
  <si>
    <t>www.rbc.edu</t>
  </si>
  <si>
    <t>A young woman with dark hair and wearing jeans and a backpack is riding a kick scooter across a brick pathway in front of a large building. A woman in a red top and shorts walks behind her on the left side of the frame. To the right, a man in a green polo shirt sits at a picnic table with another person partially visible. Behind them is a grassy area with trees and bushes. The text “YOUR HOME AWAY FROM HOME” is overlaid in yellow letters across the image.</t>
  </si>
  <si>
    <t>The image depicts an indoor scene in what appears to be a university welcome center or information desk area. A man wearing a blue polo shirt and khaki pants is standing behind a reception counter. The counter has several items on it, including a lamp, a computer monitor, and boxes. There’s a large window with glass panels visible behind him, revealing a hallway with other offices. Text overlayed across the image reads “YOUR HOME AWAY FROM HOME” in orange lettering. A small sign reading “#1” is located on the right side of the frame. The overall lighting is dim, and the background is dark.</t>
  </si>
  <si>
    <t>A man in a gray t-shirt is helping an older woman with a suitcase at the entrance to a brick building. A younger woman stands behind them, looking towards the camera. Behind them are trees and some foliage. The text “YOUR HOME AWAY FROM HOME” is overlaid on the image in orange lettering.</t>
  </si>
  <si>
    <t>A group of young adults, mostly women, are gathered in an indoor basketball court. They are wearing matching t-shirts with “RICHARDSON” on them and a stylized logo. Several individuals are raising their hands up in celebration, while others are smiling and reaching out to touch the raised hands. A few people are partially visible in the background, some wearing red jackets. The text "YOUR HOME AWAY FROM HOME" is overlaid across the top of the image in yellow lettering.</t>
  </si>
  <si>
    <t>A wide shot depicts a campus scene with several multi-story brick buildings lining a tree-lined street. Cars are parked along the street and walking students can be seen on the sidewalk. The text “YOUR HOME AWAY FROM HOME” is overlaid in yellow lettering across the center of the image. Lush green trees and bushes fill the foreground, and the sky is overcast with hints of sunlight filtering through.</t>
  </si>
  <si>
    <t>A man in a baseball cap and light-colored shirt is helping a woman with dark hair get into the passenger side of a large black SUV. The woman appears to be holding a suitcase. Text overlayed on the image reads “YOUR HOME AWAY FROM HOME” in yellow capital letters. A brick building is visible in the background, partially out of focus.</t>
  </si>
  <si>
    <t>The image shows three young Black men standing outdoors against a dark background. One man is raising his hand in a gesture of excitement or enthusiasm. He wears a white t-shirt and a red baseball cap. The man behind him has dark hair and is wearing a purple hoodie and a red baseball cap. Another man, partially visible on the left side of the frame, is wearing a gray shirt. Text overlayed across the image reads "YOUR HOME AWAY FROM HOME" in orange lettering.</t>
  </si>
  <si>
    <t>A basketball court with a group of students gathered in the center. The American flag is visible on the left wall. A large green and white logo resembling a shield is displayed prominently on the right wall. Text reading “YOUR HOME AWAY FROM HOME” is overlaid across the bottom of the image in yellow lettering. Several students are wearing athletic attire, including basketball jerseys and shorts. Some individuals are walking towards the camera on the right side of the court. A scoreboard is visible above the center of the court. The background is dark, suggesting a gymnasium setting.</t>
  </si>
  <si>
    <t>An aerial shot of a college campus with buildings nestled among trees in autumn colors. The buildings are primarily light-colored brick and appear to be connected by walkways. A parking lot is visible below the buildings, filled with cars. The surrounding landscape is covered in vibrant orange, yellow, and red foliage. Text reading “YOUR HOME AWAY FROM HOME” is overlaid on the image in a bright orange font. A small logo is located in the bottom right corner of the frame.</t>
  </si>
  <si>
    <t>The image shows three young adults sitting at a desk in an office-like setting. A man with short brown hair and wearing a floral shirt is on the left side of the frame. To his right, a woman with dark hair pulled back into a ponytail is looking towards the camera. In the center, a person wearing a gray hooded sweatshirt looks down, partially obscured by shadows. Text in orange letters reads “YOUR HOME AWAY FROM HOME.” The background is a blurred view of an office space with white walls and what appears to be windows.</t>
  </si>
  <si>
    <t>A woman with graying hair and wearing a blue jacket stands in front of a group of blurred students in a classroom setting. She is gesturing with her right hand towards the left side of the frame, pointing at something off-screen. The words "YOUR HOME AWAY FROM HOME" are overlaid on the image in bold, orange text. A bulletin board with various documents and posters is visible in the background to the right of the woman.</t>
  </si>
  <si>
    <t>A group of young women in athletic uniforms are gathered together, facing forward. They appear to be discussing something intently. Several players wear numbered jerseys in shades of blue and white. A woman in a black uniform with a green jacket stands slightly apart from the group. In the background, there is a blurred view of other people and what appears to be a soccer field or sports complex with spectators. The text "YOUR HOME AWAY FROM HOME" is overlaid on the image in yellow lettering.</t>
  </si>
  <si>
    <t>www.rcc.edu</t>
  </si>
  <si>
    <t>A young man with dark hair and glasses stands in front of a glass partition. He is wearing an orange t-shirt that reads “YOU Matter” in black letters. Behind him is a brightly lit hallway with a digital display screen visible on the left, and a desk area with a person partially visible behind a counter. The background includes architectural details like ceiling lights and a large window.</t>
  </si>
  <si>
    <t>A man in a blue vest and dark pants stands at a lectern addressing a group of students seated around tables. Several students are facing forward, while others are looking down at notebooks or papers. Some students are sitting in chairs, including one woman in a wheelchair. A large screen behind the man displays an image with white text on a gray background. The room is brightly lit, and there's a desk with coffee cups visible to the right of the lectern. The walls are painted a dark gray color.</t>
  </si>
  <si>
    <t>A man in a black polo shirt with a logo on it and a woman in a white jacket are facing each other, appearing to be engaged in conversation. The man is gesturing with his hands while speaking. Behind them, several people are seated at tables in a cafeteria-style setting. A few individuals are eating or drinking. Large windows provide natural light, revealing blinds and a view of an exterior space. There's a small sign on a table near the woman.</t>
  </si>
  <si>
    <t>A group of six people are standing in front of an art exhibition. The background is filled with numerous framed artworks displayed on a white wall. A man wearing a green shirt and overalls is gesturing towards one of the pieces, speaking to the group. Several students are looking at the artwork with varying expressions – some appear attentive, others contemplative. They are dressed in casual clothing including shorts, t-shirts, and jackets. The lighting appears to be bright and even, illuminating both the people and the art.</t>
  </si>
  <si>
    <t>Two people are standing close together in front of a reception desk. They are both wearing matching orange sweatshirts with the words “YOU Matter” written on them in white script. The man is smiling and looking at the camera, while the woman is also smiling broadly. Both are posing with their hands on their hips. Behind them is a modern reception area with a large counter, computers, and people visible in the background. A long, bright hallway extends into the distance.</t>
  </si>
  <si>
    <t>A man in a black shirt and dark pants with sneakers stands beside a table displaying promotional materials for the Riverside Latino Network. The table is decorated with orange balloons and has a sign reading “RIVERSIDE LATINO NETWORK.” Behind him are two men, one wearing a blue blazer and another in a gray shirt, both smiling and gesturing towards the camera. To the right of the table is a large banner that reads "BIENVENIDOS WELCOME" in Spanish and English, also featuring the Riverside Latino Network logo. A man with a camera takes a photo of the group. The background shows an arched stone building with foliage visible beyond it, suggesting an outdoor campus setting under dappled sunlight.</t>
  </si>
  <si>
    <t>A woman with dark hair and wearing a patterned blouse stands facing a projector screen in a classroom setting. She is gesturing slightly as she speaks. Behind her are several students seated at red desks, some looking towards the screen while others appear to be focused on their work or listening attentively. The projector displays a simple cartoon illustration of people walking in different directions, with arrows indicating movement. A bulletin board with various posters and documents is visible on the right wall behind the students. A clock hangs on the wall above the bulletin board.</t>
  </si>
  <si>
    <t>A young woman with long dark hair and wearing an orange sweatshirt with black lettering is smiling at the camera. She’s standing on a white balcony railing overlooking a large parking lot filled with cars and buildings, and beyond that, a cityscape dominated by palm trees silhouetted against a bright, hazy sky. The sun appears to be setting or rising behind the trees.</t>
  </si>
  <si>
    <t>A man in a black shirt and sunglasses stands at a table covered with blue fabric displaying various food items. He is holding a long metal rod with a hook attached, seemingly demonstrating fishing techniques to a group of men standing behind him. The men are wearing dark jackets and hats, and many are looking down at brochures or pamphlets. Behind the group is a backdrop of trees and a slightly blurred street scene.</t>
  </si>
  <si>
    <t>A man in a black shirt and dark pants is holding a chainsaw and pointing it towards a group of people gathered around him. Several men are wearing work jackets and hats; one has a beard and another wears a brown sweater. A banner reading “River City C” is visible in the background, partially obscured by a building. There’s a table with brochures on it to the left of the group. The scene appears to be outdoors, possibly at an event or trade show.</t>
  </si>
  <si>
    <t>A man and woman are standing near a food truck. The man is wearing a gray t-shirt with a blue design, dark jeans, and sneakers. He has his hands in his pockets. The woman is wearing a light blue jacket, black pants, and a hat. She’s holding a purse. Behind them is a brightly colored food truck named “Krafted” with the words “Kona Ice” displayed on it. A young man is standing to the left of the couple, partially obscured by the background. The setting appears to be an outdoor area with a stone wall and a pathway leading towards a building in the distance.</t>
  </si>
  <si>
    <t>A simple line drawing of a house with a pitched roof and a small chimney is centered in the frame. The house has a slightly distressed appearance, as if drawn with chalk on a textured surface. Small dots are scattered around the base of the house. Above the house, partially obscured by a white haze, is the text "Master". A dark shadow extends from the bottom right corner of the image.</t>
  </si>
  <si>
    <t>www.rcgc.edu</t>
  </si>
  <si>
    <t>00:00:06.27</t>
  </si>
  <si>
    <t>A blue flag with the Rowan College logo – a torch and the words “Rowan College South Jersey” – is mounted on a metal pole against a backdrop of fluffy white clouds in a bright blue sky. A small portion of green foliage can be seen at the bottom left corner of the image.</t>
  </si>
  <si>
    <t>A man in a light blue shirt and khaki pants stands at a whiteboard in a classroom setting. He is gesturing with his hand towards the board. Two students are seated at desks facing him, one looking away and the other leaning forward slightly. The whiteboard contains mathematical equations and diagrams. A wall with electrical outlets is visible on the right side of the frame. The overall color tone is muted blue.</t>
  </si>
  <si>
    <t>Three young women are sitting on a grassy lawn outdoors. One woman is holding a paper airplane and smiling at another who has her eyes covered with a white bandage. The third woman is seated beside her, looking down at a notebook and pen. Behind them is a park setting with trees in bloom, a building with a flag visible, and a cloudy sky.</t>
  </si>
  <si>
    <t>A young woman with dark hair sits in an armchair and intently looks down at a laptop screen. Across from her, a man wearing a plaid shirt is seated in another armchair, reading a newspaper. A small table between them holds a mug and a stack of books. Large windows behind them reveal a view of a building and trees under a cloudy sky. A large potted plant sits to the right of the scene.</t>
  </si>
  <si>
    <t>A woman wearing glasses and a gray scarf is focused on a tablet she’s holding in her hands. She's wearing white gloves and a watch. Behind her is a lab setting with a large piece of equipment, including what appears to be a microscope, and a white cabinet. The background is a plain wall with a small green box partially visible.</t>
  </si>
  <si>
    <t>The image depicts a wide shot of a college campus landscape under an overcast sky. In the foreground are several trees with green foliage. A tall clock tower is visible in the midground, and behind it, a large building complex is partially obscured by trees. A person is walking on a path in the distance. The overall color palette is muted blues and greens, giving the scene a slightly hazy or cool appearance.</t>
  </si>
  <si>
    <t>A tall white clock tower dominates the left side of the frame, featuring an illuminated golden torch at its peak. Below the tower is a brick building labeled “STUDENT SERVICES.” A walkway leads towards the building, with several students walking along it. The building has windows and appears to be a multi-story structure. Beyond the building are trees and a grassy area, under a cloudy sky.</t>
  </si>
  <si>
    <t>A young woman in a graduation gown and cap stands smiling, holding a diploma certificate. She is positioned slightly off-center in the frame. Behind her is a stage with a podium and flowers lining the base. To the left are several people including a cameraman and a man in a suit. In the background, there’s a building labeled “Rowan College South Jersey” and banners hanging from it. A second stage with people in robes can be seen on the right side of the image.</t>
  </si>
  <si>
    <t>A large group of graduates in black gowns and mortarboards are gathered together outdoors. Many are wearing sunglasses and some have ribbons around their necks. One graduate is raising his hand in a celebratory gesture. Other graduates are smiling and looking towards the camera. In the background, there appears to be trees and possibly buildings, but they are somewhat blurred. The overall tone of the image suggests a graduation ceremony.</t>
  </si>
  <si>
    <t>00:00:04.46</t>
  </si>
  <si>
    <t>A young Black man in a dark blue shirt and black graduation cap is centered in the frame, looking down at something he’s holding. Behind him are two women wearing graduation caps and gowns, partially visible on the left side of the image. A tent structure with string lights is visible in the background, along with trees and foliage suggesting an outdoor setting. A microphone stand is positioned to the right of the man.</t>
  </si>
  <si>
    <t>www.redlandscc.edu</t>
  </si>
  <si>
    <t>The image depicts an aerial view of a college campus. A light-colored building with windows and a central entrance is centered in the frame. The building is flanked by walkways leading towards it. A large sign reading “REIDLANDS” is prominently displayed on the ground in front of the building. Several American flags are positioned along the walkway, and there’s a grassy lawn surrounding the buildings. Trees are visible on either side of the campus.</t>
  </si>
  <si>
    <t>Three women in maroon scrubs are standing and gesturing with their hands towards a white board covered in diagrams and text. A blue chair is visible in front of the whiteboard. To the right of the whiteboard, there’s a wooden doorframe and part of a wall. One woman has a clipboard, another appears to be holding a syringe bag, and the third is holding a small box.</t>
  </si>
  <si>
    <t>Three people are standing in front of a dark-colored wall with “Redlands Cougars” logos repeated multiple times. A man on the left is holding a Mexican flag and wearing a gray jacket and hat. Next to him, another man in a black jacket is holding a trophy or award. To his right is a woman in a red jacket holding a similar trophy. The background is dark with the repeating “Redlands Cougars” logos.</t>
  </si>
  <si>
    <t>A group of graduates in black caps and gowns are gathered together, with one graduate prominently featured smiling broadly while wearing a purple stole draped over his shoulders. The background is a light beige brick wall with an arched doorway visible. Other graduates are partially obscured behind those in the foreground, all wearing graduation caps.</t>
  </si>
  <si>
    <t>A young woman in a graduation cap and gown is being embraced by an older woman who appears to be her mother. The mother is holding a large bouquet of flowers with “Congratulations” written on them, and a celebratory balloon arrangement. A man wearing jeans and a jacket is partially visible in the lower left corner, pushing a stroller. The background is a light-colored outdoor area, possibly a plaza or walkway.</t>
  </si>
  <si>
    <t>An aerial shot shows a grassy field with several buildings and fences. A large red metal barn dominates the center left, surrounded by a white fence. To the right is a smaller, red wooden building. A paved road winds through the grass connecting the structures. Several horses are visible in the foreground near the left side of the image. The sky is overcast.</t>
  </si>
  <si>
    <t>A large, single-story building with a dark green metal roof is centered in the frame. The building has a light tan exterior and several windows arranged symmetrically along its front facade. A short walkway leads from the building towards the right side of the image. The building sits on a grassy lawn that extends to the edges of the frame, with trees visible in the background on either side of the building.</t>
  </si>
  <si>
    <t>A young woman with dark hair and large earrings is leaning over a white fence, offering something to several goats that are gathered beneath her. The goats are various shades of brown and white, and some are standing while others are lying down. Behind the fence is a grassy field and a distant building or structure.</t>
  </si>
  <si>
    <t>An aerial shot shows a cluster of multi-story buildings with gray roofs and light-colored brick facades. The buildings are arranged around a central grassy area with a circular pathway. Several parking lots surround the buildings, filled with vehicles including vans and cars. A small tree is visible in the center of the grassy area. The sky is bright blue with some clouds.</t>
  </si>
  <si>
    <t>The image depicts an interior view of a library entrance. A large sign reading “WELCOME TO THE LIBRARY” is prominently displayed above a glass window. Inside the library, bookshelves are visible on both sides of a doorway. To the left of the doorway is a dark wooden partition with a small table and chair. The doorway leads into a larger area filled with more shelves and tables, suggesting study areas. A desk or workstation is partially visible in the right foreground. The overall lighting appears to be fluorescent, casting a bright light on the sign and bookshelves.</t>
  </si>
  <si>
    <t>A basketball game in progress inside a gymnasium. Several female players are positioned on a court with a basketball in mid-air. Some players are actively moving towards the ball, while others stand defensively. A scoreboard is visible at the top of the frame displaying “MIDLANDS” and “COUGARS”. The walls of the gym are painted in shades of brown and yellow. There are spectators standing along the sidelines.</t>
  </si>
  <si>
    <t>A baseball player in a tan uniform is mid-pitch, throwing a ball towards the catcher who is wearing a red uniform and helmet. Another player stands near the catcher’s position, also in a tan uniform. Behind them is a green fence with a small building visible beyond it. A residential area with houses can be seen in the background under a cloudy sky. The baseball field has an orange dirt infield and a green grass outfield.</t>
  </si>
  <si>
    <t>A soccer game in progress is shown outdoors during twilight. Several players are running and jumping towards a soccer ball near a goal. The goal has yellow netting and posts. Behind the field is a building with a dark roof, surrounded by trees and a chain-link fence. A hazy orange sunset can be seen in the sky above.</t>
  </si>
  <si>
    <t>www.redwoods.edu</t>
  </si>
  <si>
    <t>00:00:20.03</t>
  </si>
  <si>
    <t>An aerial shot of a campus complex with several low-rise buildings clustered together. The buildings are primarily gray and white, with green lawns surrounding them. A winding road circles the buildings. Beyond the campus, there’s a large expanse of grassy land leading to a body of water – likely an estuary or bay – under a partly cloudy blue sky. Dense evergreen trees line the shoreline on either side of the water.</t>
  </si>
  <si>
    <t>www.reed.edu</t>
  </si>
  <si>
    <t>A large, multi-story building with red brick and green roofing dominates the center of the frame. The building has a classical architectural style with multiple windows and gables. A wide, grassy lawn stretches out in front of the building, dotted with several people sitting on blankets. Lush trees surround the building and extend into the background, partially obscuring a cityscape visible in the distance. The sky is overcast and gray.</t>
  </si>
  <si>
    <t>A wide shot of a grassy field with several people playing a sport, likely soccer or football. The perspective is from directly above, showing the players in an aerial view. There are approximately eight individuals visible, most of whom are in motion – some running, kicking, and one holding a ball. They are wearing athletic clothing in various colors including blue, gray, yellow, and white. The grass appears to be well-maintained and green. A dark background surrounds the field.</t>
  </si>
  <si>
    <t>A wide shot of a park scene with mature trees lining a paved pathway. The grass is green and well-maintained. Two people are sitting on a blanket under one of the larger trees, appearing to be engaged in conversation. Some leaves on the trees have yellow and orange coloration suggesting autumn. A large gray rock sits near the edge of the path. Streetlights are visible along the pathway.</t>
  </si>
  <si>
    <t>A gray metal bridge spans a wide, dark river. Lush green trees and foliage line both sides of the riverbank, creating a dense forest setting. Several people are walking on the bridge. The water reflects the sky and surrounding trees. A small log floats in the river near the center of the image.</t>
  </si>
  <si>
    <t>A young woman with dark hair pulled back in braids is kneeling in a forest setting. She’s wearing a bright green jacket and gray pants. Her hands are gently holding two fern fronds, examining them closely. Behind her, blurred foliage suggests a dense woodland environment with dappled light filtering through the trees.</t>
  </si>
  <si>
    <t>Two hands are reaching up along a wooden bookshelf filled with books. The left hand is red and has a silver bracelet on it. The right hand is bare and also reaches upwards. The shelves are dark brown, and the books vary in color from red to black to blue. The background is mostly dark, emphasizing the hands and the books.</t>
  </si>
  <si>
    <t>A large brick building with multiple stories and gabled roofs dominates the background. The building is surrounded by a grassy lawn where several students are sitting on blankets and engaging in various activities. Several trees with bare branches frame the scene, and the sky is light blue with some clouds. In the foreground, there’s a patch of brown leaves and a large rock.</t>
  </si>
  <si>
    <t>www.rhodes.edu</t>
  </si>
  <si>
    <t>A wide shot captures a river scene at dawn or dusk. A small white ferry boat is visible in the foreground, moving across the water towards the viewer. To the right, a large red barge sits alongside a dock with a circular red building on the bank. Across the river, a cityscape rises, featuring several tall buildings and skyscrapers under a hazy sky. To the left of the river, a pyramid-shaped structure is partially visible. The water reflects the colors of the sky and city lights.</t>
  </si>
  <si>
    <t>A large stone sign reads “RHODES COLLEGE” in dark lettering above the words “FOUNDED 1840.” The sign is built with a layered stone facade resembling miniature castle turrets. Behind the sign is a grassy lawn, bordered by a black metal fence and lined with mature trees. A cloudy sky fills the upper portion of the image.</t>
  </si>
  <si>
    <t>A man with gray hair and wearing a black polo shirt is pointing at a large, circular device that appears to be a robotic arm on a table. He’s standing next to a younger man in glasses who is looking down at the device intently. Behind them are several other students, partially visible, seated around tables filled with electronic equipment, including computers and various tools. A white projector screen is visible in the background, and fluorescent lights illuminate the scene.</t>
  </si>
  <si>
    <t>A young man with dark curly hair and wearing a black sweatshirt with an “R” logo and a Nike swoosh is seated at a table in what appears to be a classroom setting. He’s gesturing with his hands while looking off-camera, likely speaking or explaining something. Behind him are two other people partially visible – one sitting in a chair with a laptop and another standing near a window. Two computer monitors are on the tables in front of him. The room has a neutral color carpet and gray walls.</t>
  </si>
  <si>
    <t>A woman with long dark hair is smiling and gesturing with her hands towards a large screen displaying text. She is wearing a black sweater. The screen shows a document with bullet points and headings in white text on a light blue background. A laptop is visible at the bottom of the frame, partially obscured by the legs of a table. The background is dark and appears to be a room with a plain wall.</t>
  </si>
  <si>
    <t>A group of college football players in black and white uniforms with red accents are walking down a stone pathway. The player in the foreground is wearing number one and has his arm raised. Another player wears number eighty-eight. A coach in a red polo shirt and khaki pants stands on the right, watching them. Behind the players are other students and spectators. In the background, there’s a building with multiple stories and greenery visible beyond it. A black lamppost is positioned to the right of the coach.</t>
  </si>
  <si>
    <t>A group of people are seated in red bleachers against a dark background. A woman with blonde hair is prominently featured, arms raised high and mouth open in excitement. She’s wearing a pink t-shirt with a graphic of a panther on it. Several other individuals are visible around her, including a young boy wearing a jersey, a teenage girl with a hat, and others looking towards the camera with expressions ranging from joy to concern. Some people have face paint applied. A camera is held by one person in the crowd.</t>
  </si>
  <si>
    <t>A young woman in a black and red cheerleader uniform with “Updates” written across her chest is holding a large red pom-pom high above her head, smiling broadly. She’s standing on a platform with a black skirt and a tight top. Behind her are several football players in helmets and jerseys, some of whom are also cheering or gesturing. To the left, a man in a white shirt stands next to an orange cooler. The background shows a grassy field with trees and other figures blurred out.</t>
  </si>
  <si>
    <t>A woman with dark hair and glasses wearing a pink patterned shirt is at a lab bench demonstrating something to two students. One student wears a white lab coat and looks intently at a piece of equipment while the other wears a blue shirt and has her back turned towards the camera. Behind them are shelves filled with various laboratory supplies, and in the background, blurred figures of other people are working in the lab. A sink is visible on the left side of the bench, along with beakers, test tubes, and other scientific equipment.</t>
  </si>
  <si>
    <t>Two young men are working at a lab bench. One man, wearing glasses and a blue and white shirt, is holding up a small container filled with a clear liquid. The other man, wearing glasses and a white t-shirt with red lettering, is looking towards him. A metal rack with beakers and test tubes sits on the counter behind them. To the right of the bench is a shelf stocked with what appear to be sports equipment, including helmets. The lab has a stainless steel table and a yellow cabinet in the background.</t>
  </si>
  <si>
    <t>A young Black woman with braided hair and glasses is looking upwards and slightly to her left. She’s wearing a gray beanie and a dark blue jacket. A red shirt is visible beneath the jacket. The background is blurred, showing hints of light and what appears to be a window or doorway.</t>
  </si>
  <si>
    <t>A young person wearing a gray beanie and a red and black patterned scarf is painting a large portrait on an easel. The portrait depicts a man with dark skin, wearing a hat and sunglasses, set against a background of vibrant colors including red, orange, blue, white, and green stripes. Other people are partially visible in the blurred background, seated around the painting area. A chair and part of another table are also visible on the left side of the frame. The lighting appears to be somewhat dim, casting shadows across the scene.</t>
  </si>
  <si>
    <t>A young white man with reddish-brown hair and wearing a black t-shirt is singing into a blue microphone, his mouth open wide in song. He stands next to a young Black woman with dark curly hair who is also holding a blue microphone and singing, her eyes closed. Both are illuminated by stage lights. Behind them is a dark backdrop with a subtle gradient of beige and brown. A vertical pole is visible on the right side of the image.</t>
  </si>
  <si>
    <t>A young woman with dark hair and glasses is seated in a chair, looking slightly off-camera to the right. She’s wearing a brown blouse with a textured pattern. To her left is another person, also facing away from the camera, wearing a white button-down shirt and glasses. The background is a plain white wall against a black backdrop.</t>
  </si>
  <si>
    <t>A man with dark hair styled in a slightly messy cut and wearing round glasses is facing forward. He’s wearing a light blue button-down shirt and has a watch on his left wrist. His hands are raised, palms open, and he's gesturing emphatically with his fingers spread wide. A small ring is visible on his right hand. The background is a plain white wall.</t>
  </si>
  <si>
    <t>A man in a white lab coat and safety glasses is demonstrating how to use a spectrophotometer. He’s holding up two small instruments, likely cuvettes, with tweezers. A younger student sits on his right, looking at the screen. Behind them is a projection of text outlining instructions for using a cuvette and spectrophotometer, including steps like “Fill to 2/3 full” and “Clear sides must face.” The background is a classroom setting with lab equipment visible.</t>
  </si>
  <si>
    <t>A young Black woman wearing glasses and protective eyewear is focused intently as she holds a test tube with a red plunger attached, seemingly pouring liquid into it. She’s seated at a lab bench in what appears to be a science laboratory. Behind her are various pieces of scientific equipment including a printer, a sink, and bottles. A blue box sits on the counter next to her laptop screen, which is partially visible displaying text. The background is dark and out of focus.</t>
  </si>
  <si>
    <t>A young man in a red baseball uniform with black trim stands on a green grass field. He is wearing a black hat with an “R” logo and holding a baseball glove. He is in a pitching stance, his arm raised as if throwing a ball. Behind him is a dark building with windows and a metal fence. The background is mostly dark, suggesting evening or low light conditions.</t>
  </si>
  <si>
    <t>A baseball player in a red uniform with the number 32 is swinging a bat during a game. He’s wearing a white hat and dark pants. A catcher in a purple uniform is behind home plate, watching the batter. Several spectators are seated on bleachers in the background, some holding phones. A man in a black shirt and gray cap stands near the right field fence. The ground is covered in green grass.</t>
  </si>
  <si>
    <t>Two people are standing outdoors on a grassy lawn in front of a stone building. A man wearing a gray shirt with a Texas logo is holding up a red and black drone. A woman wearing a gray t-shirt with the Rhodes University logo is smiling and looking at the drone. The drone has wires connected to it.</t>
  </si>
  <si>
    <t>A young woman with blonde hair wearing a white sweater and pink gloves is focused intently on a microscope. She’s seated at a lab table covered in a white cloth. Behind her are several dark wood cabinets, and a large window with blinds is visible in the background. To the right of the woman are several beakers and test tubes filled with liquid.</t>
  </si>
  <si>
    <t>A close-up shot focuses on a clear plastic petri dish held by two hands wearing bright pink latex gloves. The dish contains a cloudy, white liquid with small dark specks dispersed throughout it. A purple light source illuminates the scene from above and to the left, casting a glow on the gloves and the edges of the dish. Part of a lab bench or table is visible in the blurred background, appearing as a darker gray surface.</t>
  </si>
  <si>
    <t>A woman with dark hair and glasses stands in front of a whiteboard. She is wearing a cardigan over a patterned dress and holding a pen. The word “学校生活” (school life) is written on the whiteboard in Chinese characters. A student, partially visible, sits at a laptop in the foreground, facing towards the teacher. Behind the teacher is a dark wall with some stone texture and a metal stand. A small table with a microphone is to the right of the whiteboard.</t>
  </si>
  <si>
    <t>A man with gray hair and glasses wearing a black suit stands beside a large projection screen displaying an astronomical image. He is pointing at the image with his right hand. The projection shows a central region labeled "CGM" surrounded by a red circle, with text indicating a radius of R = 50 kly (kiloparsecs). Within the red circle is a colorful depiction of a galaxy, featuring pink and purple areas labeled “stars” and smaller circles representing galaxies. Text below indicates the galaxy is Makani. To the right of the central image are several panels with text discussing the "CGM: Fed and Enriched by Winds?" and detailing aspects like instrument evidence, absorption measurements, and chemical evolution. A small graphic shows a stylized representation of a wind entering the CGM.</t>
  </si>
  <si>
    <t>A person with dark hair wearing a jacket and a red headlamp is looking through a large telescope. The telescope is illuminated in a bright red glow. Behind the person and telescope is a building with multiple towers, silhouetted against a dusky blue sky. A portion of a brick wall is visible on the left side of the frame.</t>
  </si>
  <si>
    <t>A group of graduates in black gowns and red stoles are walking towards an arched stone entrance. Many wear graduation caps and some have sunglasses on. Behind them, other graduates are visible further down the path, also wearing similar attire. A sign reading "Southwest Hall" is partially visible to the left. Red flags line the pathway leading up to the entrance.</t>
  </si>
  <si>
    <t>A young man in a black graduation gown and cap is shaking hands with an older woman wearing a similar gown and hood. He’s smiling broadly. Behind them is a large crowd of people in formal attire, many holding phones to record. Trees are visible in the background, suggesting an outdoor setting. A blue tassel hangs from his cap, and gold trim accents his gown. The woman has white hair and a red hood with gold trim.</t>
  </si>
  <si>
    <t>www.richland.edu</t>
  </si>
  <si>
    <t>A wide shot of a grassy area in front of a large building with multiple windows. The word "Richland" is prominently displayed on a stone sign in the center foreground. A curved concrete pathway leads towards the building, and a parking lot filled with cars is visible behind it. Trees are scattered throughout the scene, and a blue sky fills the upper portion of the image.</t>
  </si>
  <si>
    <t>A young person with dark hair and wearing a black shirt under a white and gray plaid flannel shirt is kneeling in front of several potted plants. They are holding a small plant in their hands, examining its leaves. Behind them is a garage space filled with various art supplies including easels, wooden shelves, and tools. A large garage door is visible in the background, partially open, revealing a dark exterior. There’s also a small table with what appears to be a clipboard and some papers on it.</t>
  </si>
  <si>
    <t>Two large semi-trucks are parked side by side in a paved area. Both trucks have “TRUCK DRIVER TRAINING” lettering and phone numbers on their trailers. One trailer has a logo for Richland. The trucks appear to be at an outdoor driving range or training facility. In the background, there is a building with a red roof, trees, and a road. A black SUV is parked off to the side of one of the trucks.</t>
  </si>
  <si>
    <t>A dimly lit kitchen scene shows a chef in black with his back to the camera preparing food at a stainless steel counter. He is using tongs to move plates laden with various dishes – including what appears to be steak, salad, and a burger with fries – towards the right side of the frame. A second chef, wearing a dark green apron and blue gloves, stands behind him, also working on a counter area. Behind them are stacks of white disposable cups and containers, along with utensils hanging from hooks on the wall. The countertop is brown and reflects some of the light.</t>
  </si>
  <si>
    <t>Three nurses in blue scrubs are gathered around a patient lying on a hospital bed. The patient is facing down with their head resting on a pillow. An X-ray machine is positioned above the bed, and a technician is adjusting it. A white IV bag hangs from a stand beside the bed. There’s a chair visible in the background, and a whiteboard with some writing can be seen to the right of the frame. The room appears to be a medical simulation or training area.</t>
  </si>
  <si>
    <t>A young man with brown hair and wearing safety glasses is bent over examining an industrial-looking furnace. He’s holding a small tool in his hand. A darker-skinned man stands behind him, looking at the furnace as well, wearing a black jacket and dark pants. The furnace itself is large and gray, filled with wires, panels, and gauges. There are pipes running along the side of the unit. Behind them is a dark hallway with a window and what appears to be lighting fixtures on the ceiling.</t>
  </si>
  <si>
    <t>A yellow robotic arm, labeled "FANUC LR Mate 2001D," is positioned above a cardboard box. The box has “front” written on it in black marker and a barcode sticker. The robot’s end effector is gripping the top of the box. Behind the robot and to its right are two additional robotic arms, also yellow, mounted on walls. A white wall with gray tiles forms the background, and there's a small window visible on the right side of the frame. The floor appears to be concrete.</t>
  </si>
  <si>
    <t>www.ringling.edu</t>
  </si>
  <si>
    <t>A wide-angle aerial shot depicts a modern, white building with a complex geometric design. The building features layered terraces and extensive use of perforated metal panels. A large glass facade is visible on the lower level. Behind the main building are several other buildings, including a smaller, multi-story structure with red roofing. Lush green trees and grass fill the foreground, sloping downwards towards the viewer. Above all this is a clear blue sky.</t>
  </si>
  <si>
    <t>A large, light-colored building dominates the frame, likely a university building. It has multiple stories with rows of rectangular windows. A covered walkway extends from the front of the building. Trees and landscaping are visible on either side of the building, including palm trees and other deciduous trees. The sky is blue and slightly overcast. Below the building, there's a circular driveway with several cars parked along it.</t>
  </si>
  <si>
    <t>The image depicts an aerial view of a modern building with a light-colored facade and large windows. Palm trees line the street in front of the building, and there are several other buildings visible in the background under a bright blue sky. A small, white building with a red tile roof is located to the right of the main building. There’s a road with traffic lights and vehicles on it, and some greenery extends into the distance beyond the buildings.</t>
  </si>
  <si>
    <t>The image depicts a modern building exterior under a bright blue sky. The building has a predominantly white facade with a series of vertical, silver-colored slats running along its upper portion. A balcony extends from the second floor, featuring several lounge chairs and small red cushions. Below the balcony is another level with windows and what appears to be a covered walkway or patio area. The overall impression is one of contemporary architecture and open outdoor space.</t>
  </si>
  <si>
    <t>A large, mature oak tree dominates the frame, its branches extending across the top portion of the image. Beneath the tree is a grassy lawn leading towards a modern building with a light gray facade and large windows. The building has a covered entryway with railings. To the left of the building is a palm tree. Sunlight filters through the branches of the oak tree, creating a hazy effect in the foreground.</t>
  </si>
  <si>
    <t>www.rio.edu</t>
  </si>
  <si>
    <t>An aerial shot showcases a college campus under a partly cloudy blue sky. Several brick buildings are visible, including a large red building with a prominent cupola and a smaller, multi-story beige building. A United States flag is flying on a flagpole in front of the red building. The grounds are covered in green grass, and there’s a parking lot filled with cars near the central building. Trees surrounding the campus display autumn foliage in shades of orange, red, and yellow. Utility poles and power lines are visible in the distance along the horizon.</t>
  </si>
  <si>
    <t>A wide-angle shot of a paved road stretching into the distance under a partly cloudy blue sky. The road is flanked by trees with vibrant red and orange autumn foliage lining both sides. A grassy verge runs alongside the road on either side, with patches of fallen leaves scattered across the grass. In the background, rolling hills are visible, also covered in autumnal colors. A street light stands on the left side of the road, and a small sign is present near the edge of the frame on the right.</t>
  </si>
  <si>
    <t>Six young women are clustered together in a dimly lit space. They are all smiling broadly and appear to be cheerleaders. Each woman wears a red pom-pom in her hands and has a blue headband on their head. Their hair colors vary, including blonde, brown, and black. The background is dark with a hint of reddish brick visible at the top.</t>
  </si>
  <si>
    <t>A basketball team is celebrating inside a gymnasium. Confetti fills the air, raining down from above. A player in red and white jersey number 13 is prominently featured, raising his arms in excitement. Other players are surrounding him, many wearing matching jerseys and hats. Some individuals are cheering and jumping. The walls of the gym feature branding with “Right” and “Grinn.” There’s a large screen displaying the word "Grinn" in red letters. Lights hang from the ceiling, casting reflections on the confetti and the players' faces.</t>
  </si>
  <si>
    <t>Two women are in a laboratory setting. One woman, wearing a white shirt and black apron, is intently looking at a glass beaker held by the other woman. The second woman wears a maroon shirt, green gloves, and safety glasses. Both are positioned in front of lab equipment including a metal stand, beakers, tubing, and a sink. A dark background fills most of the image.</t>
  </si>
  <si>
    <t>A young Black man sits at a computer desk in what appears to be a library study area. He is wearing a black t-shirt with a Star Wars graphic on it and is focused on typing on a keyboard. The monitor displays a blue screen with some text. To the left of him is another computer displaying a video, and to his right is a small cabinet with a framed picture hanging on its door. The room has dark walls and lighting, with a patterned ceiling above.</t>
  </si>
  <si>
    <t>A large curved gaming monitor dominates the frame, displaying a first-person shooter game scene. The screen depicts an indoor environment with a brightly lit street and buildings in the background. A character wearing a tactical vest is visible in the foreground, aiming a weapon at the viewer. To the left of the monitor are two computer cases, one black and one red, both with multiple fans. A gaming keyboard with red backlighting sits beneath the monitor, and a hand is resting on it. The room is dark, illuminated primarily by the glow of the monitor and keyboard lights.</t>
  </si>
  <si>
    <t>Two young people are seated at gaming computers in a dimly lit room. A girl with long brown hair and glasses is wearing a black Corsair headset and looking intently at her screen. She’s positioned on the left side of the frame. A boy, also wearing a black Corsair headset, is sitting to her right, focused on his keyboard and mouse. Behind them are gaming chairs, a wall with red accents, and what appears to be a storage unit or shelving unit in the background. The overall lighting is dark, highlighting the players and their equipment.</t>
  </si>
  <si>
    <t>A man in a red shirt with a white logo is standing outdoors and gesturing while speaking to a group of people seated at picnic tables. The background consists of lush green trees and foliage covering a hillside. Several individuals are visible, wearing casual clothing including hats and t-shirts. Some have papers or notebooks on the tables. A blue cooler sits on one of the tables.</t>
  </si>
  <si>
    <t>A large crowd of people, mostly young adults, are jumping and cheering excitedly in front of basketball bleachers. Many wear matching black shirts with “RIO” printed on them. Some individuals have red headbands or hats. A banner reading "32-15" is visible above the crowd. The bleachers are filled with spectators wearing various colors, primarily red and blue. There are signs indicating sections labeled “MABRY Section” and “EVO Section.”</t>
  </si>
  <si>
    <t>A wide-angle shot of a soccer field at night. The grass is illuminated with bright spotlights, casting long shadows. Several players in red and white jerseys are scattered across the green field, some near the ball. A small building with a red roof is visible in the background on the left side. Two tall light poles with multiple lights stand on either side of the field. A soccer goal is located at the far end of the field.</t>
  </si>
  <si>
    <t>A group of six athletes in blue and yellow jerseys are running across a grassy field towards the right side of the frame. One athlete is carrying a ball. Behind them, another athlete is running with their arm extended forward. A tall utility pole stands to the left of the runners. In the background, there's a dense line of trees and shrubs in varying shades of brown and green, suggesting autumn foliage. The lighting appears to be from above, casting shadows on the grass.</t>
  </si>
  <si>
    <t>A wide shot captures an outdoor scene under a bright blue sky. A metal pedestrian bridge with a white lattice structure spans across a grassy area in the foreground. Beyond the bridge is a multi-story building with a red roof and brick facade, surrounded by trees and landscaping. Several trees are visible on either side of the frame, their branches partially bare suggesting springtime. In the distance, another building, appearing to be a smaller academic structure, is also present. A black lamppost stands near the bridge.</t>
  </si>
  <si>
    <t>A man with short brown hair and a plaid shirt sits at a desk facing a woman wearing a white t-shirt with “Lewis Strauss and Co.” printed on it in red lettering. The woman is looking towards the man, who is pointing to a document on the desk. A laptop is open in front of him. Behind them is a wooden bookshelf filled with books and decorative items. There’s a window with blinds partially closed. The background is slightly out of focus and dark.</t>
  </si>
  <si>
    <t>A woman in a red uniform is kneeling beside a patient lying face down on a white X-ray table. The patient has blonde hair and is wearing a light blue top. An X-ray machine with a dark gray casing and a curved arm extends from behind the patient, casting a bright blue shadow across her body. A small, rectangular object (possibly a tablet) rests on the table near her head. To the left of the frame, there’s a black wall with a white electrical outlet. The room is dimly lit with blue and purple lighting.</t>
  </si>
  <si>
    <t>A man lies supine on a hospital bed with a red blanket covering him. A woman in a white shirt and glasses is positioned behind him, pointing at an ultrasound screen. Another woman stands beside her, also wearing a red top. The ultrasound machine displays a grayscale image of what appears to be a fetal or internal organ scan. Behind the bed are gray walls and a curtained hospital-style bed frame.</t>
  </si>
  <si>
    <t>A young woman wearing a black and white jacket with headphones is standing behind a buffet table. She is holding a serving utensil and appears to be directing someone towards a large bowl filled with mixed salad greens, tomatoes, and cucumbers. To her right are several trays containing pasta dishes and bread rolls. Red lampshades illuminate the scene, casting shadows on the surrounding surfaces. The background is dark, suggesting an evening setting.</t>
  </si>
  <si>
    <t>www.rit.edu</t>
  </si>
  <si>
    <t>The image depicts an aerial view of a university campus. A modern, light-colored building with large glass windows and a prominent horizontal sunshade dominates the right side of the frame. A walkway leads through a grassy area towards another, larger building in the background. Several trees are visible on either side of the walkway. To the left is a brick building with a flat roof. The sky is overcast with light clouds.</t>
  </si>
  <si>
    <t>The image depicts an interior view through a large glass wall of a modern building. The walls are primarily composed of reflective glass panels in shades of red and gray. A curved walkway with orange accents leads into the distance, populated by several people walking. Outside the glass, there is a glimpse of greenery – trees and grass – suggesting an outdoor area. The overall impression is one of bright, open space within a contemporary architectural design.</t>
  </si>
  <si>
    <t>A young man with dark hair and glasses is seated in an ergonomic gaming chair, looking intently at a computer screen. He’s wearing a gray cable-knit sweater. Three monitors are visible behind him: one displaying a complex, colorful graphic, another showing a blue interface with text, and the third is darker and less detailed. The background is dark, suggesting a studio or control room setting with various lights and equipment partially visible.</t>
  </si>
  <si>
    <t>A swimmer in a black swim cap with a yellow and black tiger graphic is mid-stroke in a pool. The water is slightly murky with splashes around their arms and head. Behind the swimmer are eight orange lane markers running parallel to each other across the width of the pool. A dark figure wearing goggles is visible in the far left lane.</t>
  </si>
  <si>
    <t>A young man with dark hair and beard wearing a light-colored jacket stands inside a large, complex 3D printer. The printer is predominantly gray and black with bright blue LED lights lining its frame. He’s holding up his hands in front of his face, seemingly interacting with the machine. A reflective surface, likely a monitor, is visible within the printer's build chamber. Tubes and hoses run along the exterior of the printer, leading to various components. The background is a plain white wall.</t>
  </si>
  <si>
    <t>A young Black man stands center frame in a white unitard, holding a red ball with one arm extended upwards and slightly angled. He is in a dynamic pose, appearing to be mid-motion. Behind him is a stage with a dark blue backdrop featuring stylized light patterns resembling stars or constellations. To the left of the stage is a large, purple geometric shape that appears to be part of a set piece. The lighting is dramatic, casting shadows and highlighting the performer.</t>
  </si>
  <si>
    <t>A brightly lit classroom setting with several students and faculty members present. A large wooden table dominates the foreground, covered in a light-colored surface. On the table sits a dark purple gaming laptop displaying a blue screen with a mountain landscape. To the right of the laptop is another computer running a complex software interface with graphs and charts visible on its screen. A white projector is positioned near this second computer. In the background, there are other desks, equipment, and students standing or seated in various areas of the room. A woman wearing a teal jacket stands to the left of the table, while two men stand behind the laptop. The overall impression is one of a modern media production or design lab.</t>
  </si>
  <si>
    <t>Two Black individuals are playing drums in an indoor setting. One person is wearing a black t-shirt and appears to be younger, while the other is dressed in a brown leather jacket and has long dark hair. Both are holding drumsticks and striking colorful, round drums with intricate patterns on their surfaces. The background shows a modern building interior with large windows reflecting light and architectural details. A microphone stand is visible on the left side of the frame.</t>
  </si>
  <si>
    <t>www.rochester.edu</t>
  </si>
  <si>
    <t>The image depicts a large, light-colored building with a prominent dome and classical architectural details. The building is surrounded by mature trees with autumn foliage in shades of yellow and orange. Below the building, there’s a green lawn area. Large, stylized letters spelling “MELIORA” are overlaid on the bottom of the image in a silver font. The sky above is blue with some clouds.</t>
  </si>
  <si>
    <t>A blurred, hazy foreground obscures part of the image. In the background, two young adults are walking down a wide concrete sidewalk. They are wearing casual clothing: one is in a yellow t-shirt and shorts, and the other has a green hoodie and jeans. Behind them, on the right side of the frame, is a building with classical columns. Several other students can be seen walking in the distance along the sidewalk. The sky appears overcast or gray.</t>
  </si>
  <si>
    <t>A grassy quadrangle is filled with students playing cornhole. Two young men are standing near a wooden board and bean bag, one throwing the bag while the other watches. In the background is a large brick building with multiple windows and a prominent tower. Several other students are scattered across the lawn, some sitting on benches and others engaged in conversation. Trees line the edges of the quad, and a tall clock tower stands to the right of the building. The sky is overcast with light clouds.</t>
  </si>
  <si>
    <t>A large concert hall with dark wood paneling dominates the scene. Rows of empty wooden seats stretch out towards the back, illuminated by a warm light source from above. A grand piano is positioned on a stage in the center foreground, partially obscured by shadows. To the left, there’s a tall, ornate wall featuring what appears to be a pipe organ or similar instrument. The floor is dark and reflects some of the ambient lighting.</t>
  </si>
  <si>
    <t>A group of young adults are walking down a paved walkway lined with trees and buildings. Several people are holding water guns and shooting streams of water into the air, creating a shower of bubbles. One student in the center is raising his arms in excitement while holding a water gun. Others are waving and smiling. The background features a large building with multiple windows and a brick facade. A few other students are visible further down the walkway, some carrying drinks.</t>
  </si>
  <si>
    <t>A group of men in suits and polo shirts are gathered outdoors on an overcast day. In the foreground, two men are riding a large, green electric scooter with wheels. One man is wearing a helmet and goggles, while the other is kneeling beside him, both smiling broadly. Behind them, a larger crowd of men stands, some clapping and cheering. A man in a dark suit is standing at the edge of the group, looking on. The background features a brick building and greenery along a sidewalk.</t>
  </si>
  <si>
    <t>A group of five young adults are kayaking on a calm, light-colored lake. They are wearing brightly colored life vests and matching yellow paddles. One woman in the foreground is wearing a hat and sunglasses, and has a red vest with an “R” on it. The kayaks are green. In the background, there’s a wooded shoreline with trees and a small pavilion structure visible across the water. The sky appears to be partly cloudy.</t>
  </si>
  <si>
    <t>A group of young men and one woman are gathered in a hallway with ornate wooden doors and columns. They appear to be taking a selfie with a smartphone held aloft by a man in the center of the group. Most of the individuals are wearing dark suits or blazers, some with bow ties. A few have white shirts underneath. There is a person in the background holding a large bag. The lighting is dim and casts shadows across the scene.</t>
  </si>
  <si>
    <t>A large, yellow bee mascot in a costume is dancing and interacting with a group of graduates wearing black graduation caps and gowns. The graduates are smiling and some appear to be taking photos with the mascot using smartphones. Behind them is a brick building, green trees, and a blue sky with scattered clouds.</t>
  </si>
  <si>
    <t>Student life, "University environment, Campus aesthetics", Value, Brand mark</t>
  </si>
  <si>
    <t>www.rocky.edu</t>
  </si>
  <si>
    <t>An aerial shot of a college campus under a cloudy sky. A large grassy field with a football stadium is visible on the left side of the frame. Several buildings are scattered across the landscape, including what appears to be a library and administrative building. Trees are abundant throughout the scene, partially obscuring some of the buildings. In the distance, rolling hills covered in vegetation can be seen behind the campus. A few cars are parked near the buildings.</t>
  </si>
  <si>
    <t>Two women are seated at a table facing each other in a dimly lit room. The woman on the left is wearing a black and white floral blouse with long sleeves and glasses. She is gesturing with her hands while looking directly at the camera. The woman on the right, who is slightly out of focus, is wearing a dark blue blazer and glasses and appears to be speaking or listening intently. Behind them is a wooden bookshelf filled with books and a small desk with some office supplies visible in the background. A portion of a window can also be seen, letting in light.</t>
  </si>
  <si>
    <t>A young woman in a green and white cheerleader uniform with a large green bow in her hair is smiling at the camera. She is seated on a bench next to another cheerleader holding a large pom-pom. Behind them are several other cheerleaders also holding pom-poms, blurred slightly in motion. In the background, there’s a basketball court with people standing near it and some white pillars. The overall scene appears to be indoors, likely within a gymnasium or sports facility.</t>
  </si>
  <si>
    <t>A young man with light-colored hair and fair skin stands in front of a wooden door, gesturing emphatically with his right hand while holding a microphone. He is wearing a green shirt with “MCCCD” and “Southwest College” printed on it. Behind him are two other men: one wearing glasses and a dark green button-down shirt, and the other in a black jacket. The background behind the door appears to be a hallway with a light gray wall and a small window.</t>
  </si>
  <si>
    <t>Two football players are in focus, both wearing dark green and white uniforms with the letter “M” on the front of one’s jersey and “ROCKY 7” on the other's. The player on the right is raising his hand as if cheering. A football is visible in the air between them. Behind them, blurred figures of other players are seen in a grassy field under a cloudy sky.</t>
  </si>
  <si>
    <t>Two women are in a classroom setting. One woman, wearing a white lab coat and with blonde hair pulled back, is looking at another woman who is wearing a maroon colored shirt. The second woman has dark hair and glasses on. Between them is a display featuring anatomical models: a large red muscle model, a brain model, and a skeletal model of the neck and spine. A small, pink heart model is also present. Behind the women are shelves filled with various medical supplies and equipment, including jars containing specimens. A chalkboard is visible in the background.</t>
  </si>
  <si>
    <t>A large group of young men in white shirts are raising their arms in celebration. Some wear hats and Adidas athletic shoes. The background is blurred and appears to be a building with yellow trim. Several individuals have their hands raised high, while others appear to be gesturing or waving.</t>
  </si>
  <si>
    <t>A wide shot of a football field at dusk. The field is green with white lines and markings. A large banner across the midfield reads “ROCKY” in dark red letters on a maroon background. In the distance, there are trees and buildings suggesting an outdoor campus setting. The sky is dark and overcast.</t>
  </si>
  <si>
    <t>www.roosevelt.edu</t>
  </si>
  <si>
    <t>A silver subway train is prominently featured in the center of the frame, moving horizontally across the screen. Behind the train are several tall buildings: a blue and pink skyscraper with “NORTHEAST” visible on its side, a taller building with a blue facade, and another building to the right with a gray exterior. The sky above is a clear, bright blue.</t>
  </si>
  <si>
    <t>A large gymnasium space filled with seated adults facing a stage. Rows of blue folding chairs extend into the background. A person in a white lab coat is walking towards the front of the stage, partially obscured by the projection screen. The projection screen displays an image of a group of people and text that reads "WELCOME HOME." Above the stage are several green banners with school logos and American flags. The walls are painted a dark gray or black color.</t>
  </si>
  <si>
    <t>A large crowd of people sits in chairs facing a stage. A mascot costume resembling a bear with the words “Lakers 25” is being held by a young woman on the stage. Green and white balloons are scattered around the stage area. Behind the crowd, there’s a wall with a green background and logos for CCAC and NAIA. To the left of the stage is a large graphic of a stylized bird in flight. A banner reading “Providence Lakers” is visible along the right side of the image.</t>
  </si>
  <si>
    <t>A group of young women in green and white cheerleader uniforms are posed in front of a large illuminated letter “P”. The cheerleaders are smiling and appear to be arranged in rows. A man is standing behind the "P" with his arms raised. The background is dark, and the lighting focuses on the letter and the cheerleaders.</t>
  </si>
  <si>
    <t>A wide aerial shot captures a large outdoor event taking place on a grassy area adjacent to Lake Michigan. Numerous sailboats are scattered across the lake in the distance. A building with a blue awning is visible on the left side of the frame, and a green parkland extends into the middle ground. The sky is bright blue with some clouds.</t>
  </si>
  <si>
    <t>A tall, red and white sign reading "CHICAGO" dominates the frame, positioned between two buildings. The sign has a rounded top with the word “CHASEO” above it. Behind the sign is a gray building with many windows, followed by a taller, modern glass-faced building. A few people are visible in the foreground, blurred and indistinct. Trees and greenery are present on the right side of the frame, adding some color to the otherwise urban scene. The sky is blue and slightly overcast.</t>
  </si>
  <si>
    <t>A dark-colored passenger boat named “Ft. Dearborn” is moving through water under an overpass bridge. Several people are visible on the deck of the boat. Another boat is visible in the background, slightly further away and to the right. The water appears murky with some reflections from the sunlight.</t>
  </si>
  <si>
    <t>The image captures an extreme wide-angle shot of Chicago’s skyline reflected in a large, curved mirror. The reflection prominently displays the Crown Fountain and other buildings behind it. Below the mirrored view is a plaza area with people walking and skateboarding. Several tall skyscrapers are visible on either side of the reflection, including a blue-colored building with a distinctive shape and a taller, more traditional skyscraper with a grid pattern of windows. The sky is bright blue with some clouds.</t>
  </si>
  <si>
    <t>The image depicts a cityscape dominated by several tall buildings against a bright blue sky. A prominent building with a clock tower is on the left side of the frame. In the center, there's a large, modern skyscraper with a reflective blue glass facade. To the right are other skyscrapers of varying heights and architectural styles, some with visible windows and others appearing more solid. The buildings are set against a dark foreground, possibly indicating a street or plaza. A small portion of a vehicle is visible on the lower right corner.</t>
  </si>
  <si>
    <t>A dark blue background features a grid-like pattern composed of small, teal colored squares. Overlaid on the top left corner is the text "ROOSEVELT UNIVERSITY" in white, sans-serif font. A subtle gradient effect transitions from darker to lighter shades of blue towards the upper right edge of the image.</t>
  </si>
  <si>
    <t>www.rosehulman.edu</t>
  </si>
  <si>
    <t>A young man wearing safety glasses and a green shirt is working on a complex, metal robot chassis. The chassis is primarily black with silver tubing and has several logos including "Siemens," "105," "Kalogera," "S&amp;E," and "CVH." There are various tools and equipment visible in the background, including red toolboxes, electrical components, and other mechanical parts. Overhead lighting illuminates a large industrial space filled with storage shelves and machinery.</t>
  </si>
  <si>
    <t>Two women are sitting at a table in front of a laptop. Both women are wearing purple t-shirts with the text “Society of Women Engineers” and “SWE-Kulman” printed on them. One woman is pointing to something on the laptop screen while smiling, and the other woman is looking at her with a smile as well. Behind them is a large window showing a hallway filled with people and some architectural details including a white staircase and exposed beams. The lighting appears to be natural light coming from the windows.</t>
  </si>
  <si>
    <t>A brightly lit laboratory setting with several students engaged in scientific activity. A male instructor wearing a white lab coat and glasses is assisting a female student who is holding a beaker containing a liquid. Other students, also wearing safety glasses and lab coats, are visible in the background working at various workstations including computers and lab equipment. There are multiple sinks and faucets along the counter. The walls are a light gray color with some windows offering natural light.</t>
  </si>
  <si>
    <t>A young athlete in a red and white Adidas tracksuit is mid-air, performing a high jump over a set of hurdles. The athlete’s legs are extended upwards, and their arms are reaching forward. Behind the athlete, several other athletes wearing similar track attire are standing on a red mat, watching. In the background, there's a large indoor gymnasium with metal beams, netting, and banners displaying “SCHOLARSHIP” and “RED ALINE CHAMPION.” A few spectators are visible near the edge of the court.</t>
  </si>
  <si>
    <t>A young man wearing a red shirt with “Mechanical Engineering” printed on it is applying glue to a white model airplane on a wooden table. The table has two other tables next to it. Behind him, there’s a large workshop space filled with tools, shelves stocked with supplies, and industrial lighting fixtures hanging from the ceiling. A ventilation duct runs across the upper portion of the frame. There are several monitors visible in the background, and a red toolbox is on the floor.</t>
  </si>
  <si>
    <t>A young man with curly dark hair and a serious expression sits at a desk in front of a laptop. He is wearing a gray t-shirt with text on it. A purple plant with large leaves is prominently displayed in the foreground, partially obscuring the laptop screen. The laptop has several stickers on its lid. Behind him is a blurred view of an office space with glass windows and gray walls. The lighting appears to be dim and colored purple.</t>
  </si>
  <si>
    <t>A man in a blue and white checkered shirt and jeans stands at a wooden table with three students seated around it. The student on the left wears a red hoodie. A woman in a maroon sweater is looking down at papers, while another student wearing a maroon jacket is holding a pen and appears to be listening intently. All three students have laptops open in front of them. Behind the table is a white wall with a black projector screen visible. Above the table are fluorescent lights and a ceiling with exposed ductwork. A small potted plant sits on the wall near the projector screen.</t>
  </si>
  <si>
    <t>00:00:02.97</t>
  </si>
  <si>
    <t>Three young women are standing side-by-side in maroon and white basketball jerseys. They are holding a Wilson basketball between them. Each woman has their arms crossed and is smiling at the camera. Behind them is a large banner featuring images of past Rose-Hulman Institute of Technology basketball players, along with the school’s logo and name: “Rose-Hulman Institute of Technology.” The background appears to be a gymnasium wall.</t>
  </si>
  <si>
    <t>www.roseman.edu</t>
  </si>
  <si>
    <t>A young woman with blonde hair and fair skin is smiling broadly at the camera. She’s wearing a denim jacket over a white shirt and hoop earrings. Her hair is flowing down her shoulders. Behind her, there's a blurred background showing a building, palm trees, and a cloudy sky. To her left is a textured brown tree trunk.</t>
  </si>
  <si>
    <t>A young Black woman with short, curly hair is smiling directly at the camera. She is wearing a dark gray scrub top and appears to be in a healthcare setting. Behind her are large windows revealing an outdoor scene with trees and blue sky. The walls surrounding her are painted in shades of pink and blue. A portion of a computer screen is visible in the lower-left corner, partially obscured by her body.</t>
  </si>
  <si>
    <t>A young woman with long reddish-brown hair is sitting at a desk and smiling slightly towards the camera. She’s wearing a dark floral patterned blouse and a lanyard around her neck that reads “American University.” A laptop is open in front of her on the desk, and a blurred figure of another person can be seen partially visible in the background to her left. The desk is next to a white board with some writing on it, and there’s a blue water bottle and a red object (possibly a mug) also visible on the desk. The lighting appears to be somewhat dim, casting shadows across the scene.</t>
  </si>
  <si>
    <t>A man with dark hair and glasses is smiling broadly at the camera. He’s wearing a black polo shirt with a white Ralph Lauren logo on the chest and sleeves. He has tattoos visible on his left forearm. Behind him is a modern building with large windows, some greenery including bushes and flowers, and a distant mountain range under a cloudy sky.</t>
  </si>
  <si>
    <t>A young woman with blonde hair and fair skin is sitting outdoors, smiling broadly at the camera. She’s wearing a white sleeveless top. Her arms are crossed in front of her chest. Behind her is a light-colored building with large windows and some greenery including bushes and trees. The background is slightly blurred, suggesting depth of field. There's a hint of sunlight filtering through the trees on the left side of the image.</t>
  </si>
  <si>
    <t>A young Asian man with dark hair and glasses is sitting at a desk in a classroom setting. He’s wearing a blue t-shirt and smiling slightly while looking down at an open laptop on the desk. Behind him, there's a whiteboard covered in handwritten notes and equations, including “MDS algorithms.” A gray water bottle sits to his right. The background is softly blurred with hints of other desks and a window visible through a doorway. The lighting appears cool and slightly blue-toned.</t>
  </si>
  <si>
    <t>A man with short dark hair and a light complexion is smiling directly at the camera. He’s wearing a navy blue zippered shirt. The background is a hallway with muted green walls and recessed lighting, including several ceiling lights. A blurred figure can be seen in the distance on the left side of the frame. The overall tone is slightly dark and cool-colored.</t>
  </si>
  <si>
    <t>A young woman with dark hair and wearing a light blue surgical gown is smiling directly at the camera. She has a warm expression and her eyes are bright. Behind her, blurred figures in scrubs can be seen, including one person wearing a mask. In the background, there’s a clinical setting with fluorescent lights, medical equipment, and a partially visible child holding a balloon. A blue and white striped curtain is also present on the left side of the frame.</t>
  </si>
  <si>
    <t>A young Asian woman with long dark hair and wearing a striped shirt and a black backpack is smiling directly at the camera. She has a silver necklace around her neck. Behind her are posters on a wall featuring images of people in various settings, arranged within hexagonal frames. The posters have dates like “January 2023” and “September 2023.” A hallway with a light-colored wall and a doorway is visible to the right of the woman.</t>
  </si>
  <si>
    <t>Three people are standing at a laboratory bench in a brightly lit area. They are all wearing white lab coats and glasses. The person on the left is Asian with short dark hair and a light smile, holding a small container. The woman in the center has long dark hair and is looking directly at the camera with a bright smile. The man on the right is Black with graying hair and a bald spot, wearing glasses and smiling slightly. Behind them are various lab equipment including beakers, tubes, and bottles filled with colorful liquids. A fluorescent light fixture runs along the top of the frame, casting colored lights onto the background shelves filled with more scientific supplies.</t>
  </si>
  <si>
    <t>A man with dark hair and a beard is smiling broadly at the camera. He’s wearing a teal surgical gown over a black undershirt. The background shows a brightly lit hospital room with white walls, fluorescent lights, medical equipment, and a monitor on a stand. A portion of a wall with pipes and electrical outlets is visible in the upper right corner.</t>
  </si>
  <si>
    <t>A man with short brown hair and glasses is smiling broadly at the camera. He’s wearing a dark blue scrub top shirt and has his arms crossed in front of him. Behind him is a brightly lit laboratory setting, featuring shelves filled with scientific equipment, bottles, and various lab supplies. The background includes a large piece of medical equipment, fluorescent lighting, and a blurred view of other lab elements. The overall color scheme is dominated by blues and greens, with some red accents.</t>
  </si>
  <si>
    <t>A young Asian woman with dark hair pulled back in a ponytail is smiling and looking directly at the camera. She’s wearing a gray scrub top and white gloves, holding a medical device with both hands. A lanyard around her neck has an ID badge and school logo. Behind her is a hospital-like room with a monitor displaying heart rate readings (79, 10, 18). To her right, partially visible in the frame, is another person wearing scrubs, leaning over a medical cart. The walls are a light gray color, and there’s a framed picture on the wall to her left.</t>
  </si>
  <si>
    <t>A young Asian man wearing a white lab coat and purple gloves is smiling broadly at the camera. He’s holding up a small, rectangular plastic container filled with what appears to be colorful gel or liquid. The background shows a brightly lit laboratory setting with various scientific equipment including a large machine and shelving units. The lighting in the room has a strong blue and red hue, creating an artificial, vibrant atmosphere.</t>
  </si>
  <si>
    <t>A young Asian woman in glasses and a gray scrub top with white gloves is smiling and holding a stethoscope to a patient’s chest. The patient, also an Asian woman, is lying on a table with her face partially obscured by a white sheet. Behind them are two other women wearing scrubs, one looking over the shoulder of the primary student. A large window filled with green foliage is visible in the background.</t>
  </si>
  <si>
    <t>A woman in a dark red scrub top and light blue pants sits at a gray conference table with several documents spread out before her. She is smiling and looking towards the camera while holding a stack of papers. To her right, another person’s arm is visible, resting on the table with their hand partially obscured by a document. A large black monitor is positioned behind her to the left. Through a large window in the background, blurred greenery suggests an outdoor setting. The room appears modern and well-lit, though the overall lighting is somewhat dim.</t>
  </si>
  <si>
    <t>Three people are standing side-by-side outdoors in front of a building. A woman with blonde hair and wearing a white top and blue patterned pants is on the left, smiling and holding her arm around another person’s shoulder. A man with dark hair and wearing a light blue button-down shirt and dark pants is in the center, also smiling. To his right is a woman with dark hair and wearing a pink blouse and black pants. Behind them are trees and bushes, and a portion of a building is visible in the background.</t>
  </si>
  <si>
    <t>A woman with light-colored hair and red lipstick stands in a hallway. She is wearing a black blazer over a black top. Her expression is smiling warmly at the camera. The hallway walls are painted a pale beige color, and there are several framed artwork pieces on the wall behind her. A dark doorway is visible to the left of the frame, and a darker area with what appears to be a computer screen is in the lower portion of the image. Light shines from above, illuminating the woman's face.</t>
  </si>
  <si>
    <t>A middle-aged man with short, balding hair and glasses is smiling at the camera. He’s wearing a dark blue suit jacket over a light blue and white striped shirt. A small badge is visible on his left breast pocket. Behind him is a laboratory setting featuring several shelves filled with beakers, test tubes, and other scientific equipment. To his right is a large, modern spectrophotometer machine labeled “SpectraMax iD3.” The background is dark, suggesting the lab is dimly lit.</t>
  </si>
  <si>
    <t>A young woman with long brown hair and glasses smiles warmly at the camera. She is wearing a white lab coat over a black top and a delicate gold necklace. Behind her is a complex piece of scientific equipment, likely an analytical instrument, bathed in blue light. The background is dark and slightly blurred, showing hints of other laboratory elements like pipes and machinery.</t>
  </si>
  <si>
    <t>A man in a white lab coat and patterned tie is smiling directly at the camera. His name “Dr. Ryan C. Moffat” is embroidered on his left breast pocket. He has short brown hair and appears to be in his late 40s or early 50s. Behind him, there’s a blurred background of laboratory equipment, including shelves filled with various containers and monitors displaying data. The lighting is colorful, with pink, blue, and green hues illuminating the scene. A potted plant is visible on the left side of the frame.</t>
  </si>
  <si>
    <t>Three people are standing in a brightly lit laboratory setting. From left to right, there is a woman with dark hair wearing a white sweater and glasses, smiling at the camera. Next to her is a man in a navy blue suit, tie, and glasses, also smiling. To his right is a man in a gray surgical scrub top, glasses, and a smile. Behind them are rows of lab benches filled with equipment, bottles, and scientific instruments. The walls are white with fluorescent lights overhead.</t>
  </si>
  <si>
    <t>A woman with light brown hair wearing a black headband and a white lab coat is smiling directly at the camera. Her name tag reads “Heather Howe” and “PharmD”. The lab coat has red lettering on it. Behind her, there’s a blurred background of what appears to be a brightly colored laboratory or pharmacy setting, including shelving units and equipment. A portion of a dark metal structure is visible in the upper left corner.</t>
  </si>
  <si>
    <t>A young Asian woman with dark hair and a warm smile stands in front of two large windows. She is wearing a red scrub top. The background behind her consists of blurred hospital equipment, including tables and monitors, illuminated by a pinkish-purple light. Outside the windows, there’s a glimpse of greenery and a cloudy sky.</t>
  </si>
  <si>
    <t>A young woman in scrubs with blue gloves and an ID badge is smiling brightly at the camera. She’s standing behind a table covered with medical supplies including syringes, vials, and a sharps container. Behind her on the left, another student wearing a light gray shirt is looking towards the camera. In the background, partially obscured by a doorway, are two other students in darker scrubs. A white wall with fluorescent lights is visible in the upper portion of the image.</t>
  </si>
  <si>
    <t>Five people are standing in front of a hospital bed. They are all wearing scrubs – one is light green, two are dark red, and two are shades of blue. The person on the left is a man with a beard and smiling. Next to him is a young woman in a red wrap dress. To his right is a Black man also smiling. Behind them is a woman in a burgundy scrub top and pants, followed by another woman in a light blue scrub top and pants. A hospital bed with a patient lying down is visible behind the group, and a window with trees outside can be seen in the background. The lighting is colorful, with pink and purple hues illuminating the room.</t>
  </si>
  <si>
    <t>www.rosemont.edu</t>
  </si>
  <si>
    <t>A wide shot of a grassy lawn slopes upward towards a large, stone building with multiple towers and arched windows. Several trees in full autumn foliage line the lawn, displaying vibrant shades of orange, red, and yellow. The sky is bright blue with some scattered clouds. Sunlight casts long shadows across the grass. A sidewalk or path runs along the bottom edge of the frame.</t>
  </si>
  <si>
    <t>A large, gray stone building dominates the frame, featuring multiple stories and ornate gables with small turrets. The building has a symmetrical facade with numerous windows arranged in rows. A pathway leads up to the entrance, bordered by green grass and several bushes covered in white flowers. Above the building are fluffy white clouds against a blue sky. To the left of the main building is another smaller building partially visible.</t>
  </si>
  <si>
    <t>A woman with blonde hair and glasses wearing a black blazer over a red scarf is seated at a table, smiling broadly while looking towards another person in the group. Around the table are several students; one young man wears a gray hoodie with “JACKIES” printed on it, another has dreadlocks and a dark gray hoodie, and a third student is wearing a blue jacket adorned with stars and American flags. A young woman with long braids is partially visible to the right of the group, looking towards the table. The background features a large window with multiple panes and a radiator. The overall lighting appears to be somewhat dim.</t>
  </si>
  <si>
    <t>A wide shot captures a grassy lawn leading towards a large, stately building with gray stone walls and multiple windows. The building has a prominent arched entrance. Several trees are scattered across the lawn, including one with vibrant red foliage and another with golden yellow leaves. A clear blue sky fills the upper portion of the frame, and some bare branches extend from the trees on the right side of the image.</t>
  </si>
  <si>
    <t>Two people are walking towards an arched doorway in a stone building. The doorway is flanked by pillars and has stained glass windows visible within. A set of stone steps leads up to the entrance, with a bench positioned on the side. The exterior walls of the building are constructed from large, irregularly shaped stones. Trees and foliage are visible on either side of the building, suggesting an outdoor setting.</t>
  </si>
  <si>
    <t>A man with dark hair and a smile is seated at a table in a classroom setting. He’s wearing a black sweatshirt with “PENN STATE” on it and the number “6” on the sleeve. A second person, partially visible to his left, is looking down at their hands. Large windows are behind the table, revealing trees and greenery outside. The room appears to be brightly lit, with a dark background suggesting a focus on the subjects within the frame.</t>
  </si>
  <si>
    <t>A man in a blue suit and gray hair is speaking with two young people outdoors. The woman wears a black hoodie with a graphic on it and has her hand raised slightly as if listening intently. A younger man stands to her left, partially obscured. Behind them is an old stone building with arched doorways and windows, surrounded by green bushes. The background is dark, suggesting evening or low light.</t>
  </si>
  <si>
    <t>A brightly lit science laboratory with several students working at lab benches. The benches are covered in orange-colored laminate and contain various pieces of equipment including beakers, test tubes, pipettes, and a Bunsen burner. A large periodic table poster is mounted on the wall behind the students. Students are wearing casual clothing, including hoodies and t-shirts, and appear to be engaged in scientific activities such as writing notes and using lab instruments. Some students are looking directly at the camera. The lighting is somewhat dim overall, with fluorescent lights overhead. A window can be seen in the background showing a view of trees.</t>
  </si>
  <si>
    <t>A female softball player in a gray shirt and shorts with white shoes is swinging a bat at a yellow ball. She wears a white headband and has her left arm extended forward. Behind her are several other players, some batting, some fielding, and one person standing near a purple padded wall. The background includes chain-link fencing, trees, and a red netting. A dirt field covers the ground in front of the players.</t>
  </si>
  <si>
    <t>A large, gray stone castle-like building dominates the frame under a bright blue sky. The building has multiple turrets and towers with green roofs. A covered porch extends across the front of the structure. There are flowerbeds in front of the building filled with red and yellow flowers. A grassy lawn stretches out towards the viewer. To the right of the main building is another smaller, similar stone building with a tower and what appears to be a chapel spire. The sky is clear and bright, suggesting autumn or late fall due to the changing leaves visible in the distance on the right side of the image.</t>
  </si>
  <si>
    <t>The image depicts a large library interior with high ceilings and arched windows. Rows of wooden bookshelves line both sides of the room, filled with books. Several students are seated at tables scattered throughout the space, using lamps for light. Some students are working on laptops while others appear to be reading or studying. A plush, maroon sofa is positioned against one wall with a student sitting and reading a book. Hanging from the ceiling are multiple ornate chandeliers providing illumination. The overall atmosphere appears quiet and studious.</t>
  </si>
  <si>
    <t>A woman in a gray coat and black bag walks along a paved pathway lined with trees displaying autumn foliage in shades of yellow, orange, and green. The trees are densely packed on either side of the path. In the background is a large building with a modern design featuring multiple windows and a red awning. A few students are visible walking further down the path to the right. There’s a stone bridge or wall partially obscured by bushes in the foreground. The sky is bright blue with scattered clouds.</t>
  </si>
  <si>
    <t>A large brick building with multiple windows and arched doorways dominates the center of the frame. The building is surrounded by trees in full autumn foliage, displaying shades of red, orange, and yellow. A grassy lawn covered in fallen leaves extends towards the viewer. Several trees are visible on either side of the building, casting shadows across the ground. The sky above is a clear blue.</t>
  </si>
  <si>
    <t>A student wearing a black backpack walks across a gray concrete walkway towards two buildings. The left building is constructed with stone and has large windows reflecting blue sky. The right building is modern with glass panels and a dark brown facade. Bushes and trees line the sides of the walkway, with some displaying fall foliage in shades of red and orange. The sky is light blue and hazy.</t>
  </si>
  <si>
    <t>A curved asphalt road leads toward a large stone building under a partly cloudy blue sky. The building has multiple stories and gabled roofs with arched windows. Several trees line the road and surrounding area, displaying autumn foliage in shades of red, orange, and yellow. A street lamp is positioned on the side of the road near a small white sign. To the left, a portion of a stone wall is visible. The foreground features green grass along the roadside.</t>
  </si>
  <si>
    <t>An aerial shot of a basketball court with painted lines and markings. The court is surrounded by green trees and bushes on one side and a parking lot filled with cars on the other. A large logo featuring a stylized falcon is prominently displayed in the center of the court. There are several small figures visible on the court, likely students or athletes. A sidewalk runs along the bottom edge of the image.</t>
  </si>
  <si>
    <t>A lacrosse player in a dark gray jersey with the number 26 is mid-swing, holding a lacrosse stick and aiming towards the right side of the frame. He wears a red helmet and gray shorts. Behind him, another lacrosse player in a white and gray uniform runs toward the ball, also wearing a red helmet and white gloves. The background shows a grassy field with trees and a chain-link fence. A light post is visible on the left side of the image.</t>
  </si>
  <si>
    <t>A large stone church with a steeply pitched roof and a central tower is prominently featured in the center of the frame. The church is set on a grassy hill, surrounded by trees and shrubs. A dark green evergreen tree stands to the right of the church. Above the church are scattered white clouds against a blue sky. In the foreground, there’s a lush green lawn with some wildflowers visible. Other buildings, appearing as smaller structures in the distance, are partially obscured behind trees on the left side of the image. The lighting suggests it is either early morning or late afternoon, casting a warm glow over the scene.</t>
  </si>
  <si>
    <t>A tall stone building with a pointed arch entrance dominates the frame. The building is constructed from stacked gray stones and features a statue of a figure on its upper level. A small, arched window is visible above the doorway. To the left of the building are several trees in autumn colors – red, orange, and yellow leaves. There are potted plants with yellow flowers near the base of the building. In the background, there’s a blue sky and some additional greenery including a street lamp.</t>
  </si>
  <si>
    <t>A large, gray stone castle dominates the center of the frame, set within a sprawling green lawn. The castle has multiple towers and turrets with intricate stonework and decorative elements. A paved road curves around the base of the building, leading towards other buildings in the distance. Lush green trees surround the campus, creating a backdrop of foliage. The sky is overcast with soft light filtering through the clouds.</t>
  </si>
  <si>
    <t>www.rrcc.edu</t>
  </si>
  <si>
    <t>The photograph depicts an aerial view of a college campus under a clear blue sky. Several buildings are visible, including a large, modern building with red accents and a dome-shaped structure. The campus is surrounded by trees in autumn colors – yellows, oranges, and browns. A grassy lawn stretches out between the buildings, and a winding path leads through the landscape. In the distance, there’s a hazy view of a cityscape or town beyond the campus grounds.</t>
  </si>
  <si>
    <t>A brick building with a red awning and sign reading “RedRocks Community College Main Entrance” is centered in the frame. A walkway leads towards the entrance, lined with trees on both sides. Several students are walking along the path, some grouped together. There’s a small white tent visible near the entrance. The sky appears bright and sunny.</t>
  </si>
  <si>
    <t>A large crowd of people is gathered on a grassy field under an overcast sky. The crowd is seated in rows facing a stage area where several people are standing. Several white tents are positioned throughout the field. In the background, there’s a brick building and rolling hills with trees. A few individuals are walking around outside the seating area.</t>
  </si>
  <si>
    <t>A red brick building with large windows dominates the frame. The building has a curved facade and is partially obscured by trees. Text reading “RED ROCK COMMUNITY COLLEGE” is visible on the right side of the building. A sidewalk runs along the bottom of the image, lined with streetlights and landscaping. Trees and shrubs are present in the foreground, and a cloudy sky fills the upper portion of the image.</t>
  </si>
  <si>
    <t>Two young adults are sitting in tall, dry grass outdoors. One is facing forward with his back towards the camera and wearing a gray shirt, blue jeans, and a red backpack. The other is turned away from the camera, wearing a white button-down shirt, a black vest, and a dark tie. They both have their hands on a book or notebook. Behind them is a field of dry grass leading to a distant landscape with trees and hills under a cloudy gray sky.</t>
  </si>
  <si>
    <t>A brightly lit pottery studio with several students seated around work tables. A woman in a red apron and blonde hair is standing at one table, gesturing towards a collection of finished ceramic pieces on another table. Students are working on their own pottery wheels, some holding partially formed bowls or vases. There are various tools and supplies scattered across the tables and walls. The room has exposed brick walls with artwork displayed, fluorescent lighting fixtures hanging from the ceiling, and a large window in the background. A student wearing a blue shirt is seated at the front left of the image.</t>
  </si>
  <si>
    <t>A large building with a red brick facade and extensive glass windows dominates the frame. The building has a cantilevered roof extending over an outdoor seating area with white umbrellas. A grassy lawn stretches out in front of the building, lined with shrubs and trees. Pink roses are scattered across the foreground. A set of stairs leads up to the entrance of the building. In the distance, there are figures walking on the lawn.</t>
  </si>
  <si>
    <t>The image depicts an open, modern student lounge area within a university building. Several students are seated in comfortable seating arrangements: a woman is reclining in a large red armchair with headphones on; another woman sits on a teal cushion and chair combination; a man is sitting on a teal cushion and chair; and a man is lounging in a dark gray armchair. A wall behind the seating area features posters, including one that reads "Food Rocks." A staircase leads upwards to an upper level, and large windows provide natural light. The floor is covered with a dark carpet.</t>
  </si>
  <si>
    <t>The image depicts an indoor classroom setting with three students engaged in a laboratory activity. A young woman wearing a light-colored lab coat and gloves is assisting two other students. One student, wearing glasses and a gray t-shirt, is looking at a piece of paper while another, wearing a dark shirt, appears to be working on a similar document. All three are seated at lab tables with various scientific equipment visible in the background, including beakers, sinks, and charts posted on a white board. The room has high ceilings with fluorescent lighting and brick walls.</t>
  </si>
  <si>
    <t>A large map of Colorado and surrounding states is affixed to a wall. Three people are gathered around it; one man is seated with his back to the camera, another woman is standing and pointing at a location on the map, and a third woman is also standing and looking towards the map. The room appears to be an office or reception area, with a table and chairs visible in the background. A potted plant sits on a small table near the window.</t>
  </si>
  <si>
    <t>Three young women are standing around a table covered with colorful promotional items, including small plush toys and flyers. One woman, in the foreground, is speaking with another woman who appears to be behind the table. A third woman stands slightly further back, looking on. Behind them is a large circular banner displaying “RedRocks” and a university logo. The background shows a brick building with a staircase, trees, and outdoor seating.</t>
  </si>
  <si>
    <t>An aerial shot captures a campus setting at sunrise. A large, multi-story building with a brick facade and several smaller buildings are clustered together in the center of the frame. The buildings are surrounded by trees displaying autumn foliage in shades of yellow, orange, and green. A road curves through the lower portion of the image, leading towards the buildings. In the background, rolling hills covered in trees stretch into the distance under a hazy sky with a bright sun peeking over the horizon. Several parked vehicles are visible along the road.</t>
  </si>
  <si>
    <t>www.rtc.edu</t>
  </si>
  <si>
    <t>A large, pink building with a geometric pattern along its roof dominates the frame. The building has several windows and appears to be an auditorium or gymnasium. In front of the building is a blue playground structure with slides and climbing features. A grassy lawn extends into the foreground, bordered by trees and shrubs. To the left of the building are other buildings, including what looks like dormitories, under a cloudy sky with patches of blue. Utility poles are visible in the distance on the right side of the image.</t>
  </si>
  <si>
    <t>A person with short dark hair and glasses wearing a black shirt, a bandana around their head, and a wristband is standing in front of a large whiteboard filled with handwritten notes and diagrams. They are holding a black marker and appear to be writing or drawing on the board. Behind them is a gray wall with a light fixture and a red door visible. The background is dark and slightly blurred.</t>
  </si>
  <si>
    <t>Two students are working on an engine under the hood of a car. One student is hunched over the engine, wearing a dark green t-shirt and a headlamp, intently examining it. The other student stands beside the open hood, looking down at the engine with a focused expression, wearing a black shirt. A third person is partially visible in the background, leaning against a wall with their back to the camera. Tools and equipment are scattered on a table nearby. The lighting is dim, highlighting the students and the engine.</t>
  </si>
  <si>
    <t>A young man with brown hair and wearing a dark gray shirt is looking at a large computer console. The console has multiple screens displaying images of a mountainous landscape under a cloudy sky. Behind him are several more identical consoles, also showing similar landscapes on their screens. The lighting in the room appears to be dim, casting shadows across the equipment. A logo for "AMATROL" is visible on one of the consoles.</t>
  </si>
  <si>
    <t>A group of students are seated at a large table in a classroom setting. One student is wearing a dark hijab and looking down at her laptop screen. Another student has long dark hair pulled back and is wearing a gray hoodie. A third student is wearing a plaid shirt and appears to be speaking into a microphone or camera, with a focused expression on her face. All three students are using laptops. Behind the table is a bulletin board displaying diagrams and charts, including a large circular graphic. To the right of the table is a door and a wall with some posters visible. A water bottle and a small blue pen rest on one of the desks.</t>
  </si>
  <si>
    <t>A man in a dark blue jacket and gray pants stands near a group of students seated at tables with laptops. The students are diverse in appearance, wearing various clothing items including hoodies and jackets. A large poster titled “The Human Eye” is visible on the wall behind them, displaying anatomical diagrams of the eye. In the background, there’s a model of a human heart hanging on the wall. Several small posters related to anatomy are also present on the walls. The lighting appears to be artificial and somewhat dim.</t>
  </si>
  <si>
    <t>A young Black woman with braided hair and wearing an orange jacket sits in front of several computer monitors. She is looking directly at the camera with a slightly open mouth and engaged expression. A small microphone is clipped to her shirt. Behind her, there’s a blurred background featuring a red sign that reads “Student Services” and some other indistinct office equipment. The lighting appears to be studio-like, with a dark backdrop.</t>
  </si>
  <si>
    <t>A woman with short brown hair wearing a pink and white patterned face mask is seated at a desk. She’s holding a pair of scissors and small pieces of fabric in her hands, appearing to be sewing or crafting. Behind her, another person with blonde hair is partially visible, looking towards the camera. A hand sanitizer bottle and a box of tissues are on the desk next to her. The background includes a white wall, a light switch, and what appears to be part of a building interior.</t>
  </si>
  <si>
    <t>A person with dark hair and wearing a teal shirt is looking through the eyepiece of a white microscope. The focus is on their nose and eye as they are intently examining something within the instrument. The background is blurred, showing hints of a lab environment with a light-colored wall and a wooden cabinet.</t>
  </si>
  <si>
    <t>A young man with dark hair and wearing a green plaid shirt is intently looking through the eyepiece of a white microscope. He’s wearing blue gloves. Behind him, partially obscured in shadow, is another person wearing a black jacket, a surgical mask, and blue gloves, also working at a table covered with equipment including a printer and what appears to be a box of slides. The background is dark, suggesting a laboratory setting.</t>
  </si>
  <si>
    <t>A Black man with a shaved head and a beard is smiling broadly, showing his teeth in a genuine laugh. He’s wearing a blue dress shirt, a gray vest, and a patterned tie. His face is slightly angled towards the right side of the frame. Behind him is a beige wall with several small framed pictures and a sign that reads “CNIC.” The background is dark and out of focus.</t>
  </si>
  <si>
    <t>A man with short dark hair and wearing a light blue shirt with a vest is seated at a desk in front of a computer monitor. He has his hands clasped together in front of him and appears to be shouting or expressing surprise. The monitor displays a black screen. Behind the man are a printer, a large television, and a gray wall. The lighting is dim, casting shadows across the scene.</t>
  </si>
  <si>
    <t>A young man with light brown hair wearing glasses and a gray shirt is operating a large CNC machine. He’s looking down at a control panel while his hand rests on a lever. Behind him, another young man in a red shirt and black headband watches over him. The background shows a workshop setting with industrial equipment, including a workbench and electrical wiring. A window is visible in the upper portion of the image.</t>
  </si>
  <si>
    <t>A young man with light-colored hair and glasses is intently focused on operating a machine tool. He wears a gray jacket and his hands are positioned over a metal workpiece secured by clamps. A bright, angled lamp illuminates the work area, casting shadows across the wall behind him. The background appears to be a workshop or lab setting with industrial equipment visible.</t>
  </si>
  <si>
    <t>A man wearing a dark beanie and a red shirt with a black face mask is intently focused on a large metal piece in his hands. He’s also wearing black gloves. His hands are holding the metal piece, which appears to be a complex machine part or tool. Behind him, partially visible through a green doorway, are two other men also wearing masks and dark clothing, working in what looks like an industrial workshop with exposed pipes and machinery. The lighting is dim, casting shadows across the scene.</t>
  </si>
  <si>
    <t>A young woman with dark hair and brown eyes is shown in profile, looking down at something unseen. She has a slight frown and her expression appears focused. Her ear is adorned with small silver studs. A dark turtleneck sweater covers her upper body. Behind her, blurred glimpses of a hallway are visible, including blue accents and colorful posters on the wall. The lighting is dim, creating a soft focus effect around the woman's face.</t>
  </si>
  <si>
    <t>A group of graduates in maroon gowns and caps are smiling and looking towards the camera. One graduate is holding a bouquet of flowers. In the background, there are many more graduates wearing similar attire, blurred out against a dark backdrop. A portion of what appears to be a stage or building can be seen at the top of the frame.</t>
  </si>
  <si>
    <t>A young woman in a maroon graduation gown and cap is mid-air, her arm raised with her hand open upwards. Several other maroon gowns are scattered around her, appearing to be falling from her grasp. Behind her, there’s a blurred background of people wearing light-colored clothing, suggesting a large crowd at an outdoor ceremony. A banner or sign is visible in the upper right corner, but its details are indistinct due to the depth of field.</t>
  </si>
  <si>
    <t>A group of graduates are walking towards the camera in maroon gowns and black caps with tassels. One graduate is leaning back significantly, smiling broadly, while others walk more upright. A blurred crowd of people sits in the background, presumably audience members. The lighting appears to be stage lighting, casting a dark backdrop behind the graduates.</t>
  </si>
  <si>
    <t>A young woman stands in profile, wearing a pink graduation gown and mortarboard hat. A microphone is attached to a stand positioned in front of her. The background is dark with bright spotlights illuminating her from above.</t>
  </si>
  <si>
    <t>A graduate in a maroon graduation gown and cap stands with a smile, holding a diploma in his hands. He is wearing a white sash around his neck. Behind him is a dark stage with blurred seating and architectural elements visible. A spotlight illuminates him from above.</t>
  </si>
  <si>
    <t>A group of graduates in maroon gowns and mortarboards are seated in rows, clapping their hands with smiles on their faces. Some have water bottles beside them. Behind them is a large crowd of people also wearing maroon gowns, filling an arena-like setting with dark backgrounds and some stage lighting visible at the top.</t>
  </si>
  <si>
    <t>A large crowd of people are gathered outdoors, likely at an event. A graduate in a red robe and cap is being celebrated with flowers and a diploma. Many individuals are raising their hands in the air or pointing towards the graduate. There's a mix of adults and children visible in the crowd. In the background, there’s a house with a dark roofline and trees. A balloon bouquet is held by someone to the right of the graduate. The image has a pink diamond logo with the letter “M” on it in the upper right corner.</t>
  </si>
  <si>
    <t>www.rutgers.edu</t>
  </si>
  <si>
    <t>A large, red “R” sculpture stands prominently in the foreground on a gray stone ledge. Behind it is a blurred background showing a park setting with blooming cherry blossom trees and a statue of a man in a suit. The sky is overcast and pinkish-gray.</t>
  </si>
  <si>
    <t>Four young adults are walking down a sidewalk lined with trees in autumn colors. A Rutgers banner is prominently displayed on poles along the street. One woman wears a red shirt with “Rutgers” printed on it, another wears a black sweatshirt with “Rutgers Business School” and a third has a gray hoodie with “Rutgers”. A man walks with a dog on a leash. The background includes trees with yellow and orange leaves, a building, and a street sign.</t>
  </si>
  <si>
    <t>A group of five young adults are walking along a tree-lined path in daylight. A large banner reading “Rutgers” is visible above them on a lamppost. The students are wearing casual clothing, including sweatshirts and jackets with the Rutgers logo. One student wears a red sweatshirt with an "R" on it, another a green shirt, one a black jacket with a tiger emblem, and the last a striped sweater. Trees surround the path, creating a lush, green backdrop. Lampposts line the walkway.</t>
  </si>
  <si>
    <t>Two young women are standing close together outdoors. One woman has blonde hair and is wearing a blue jacket with a black backpack. The other woman has brown hair and is wearing an Adidas sweatshirt with the Rutgers “R” logo in red on it. Behind them, there’s a blurred background of autumn trees displaying orange and yellow foliage along a sidewalk.</t>
  </si>
  <si>
    <t>Two young men are walking side-by-side in a hallway. One is wearing a red hoodie with an “R” on it and dark jeans; the other is wearing a blue and red hooded sweatshirt and jeans. Both have backpacks. The hallway has light wood paneling, a white pillar, and a window with a blurred view of outdoors.</t>
  </si>
  <si>
    <t>A young woman with blonde hair wearing a black shirt that reads “PHYSICAL THERAPY” is smiling and looking down at her hands while writing in a notebook. Behind her are two men: one in a white lab coat, leaning over a clipboard and appearing to be explaining something; the other man in a white lab coat is turned away from the camera, also holding a clipboard. The background is blurred but appears to be a medical setting with other people in white coats present.</t>
  </si>
  <si>
    <t>Brand mark, "Teaching, Classroom, Training"</t>
  </si>
  <si>
    <t>Five people are standing in front of a doorway with a bright yellow wall visible behind them. They are all holding red t-shirts that display the Rutgers Health logo and the word "Rutgers." The person on the left is wearing glasses and a dark blue shirt. Another woman is smiling and holding her shirt up, while a man in the center is grinning widely and holding his shirt high. To the right of him is another woman also smiling and holding her shirt. A partially visible person stands behind them all.</t>
  </si>
  <si>
    <t>Two young women are sitting in theater-style seating with laptops open in front of them. One woman has dark hair pulled back and is smiling at the screen. The other woman has blonde hair in a bun and is also smiling, looking down at her laptop as well. A notebook and pen are visible on the seat in front of her. Behind them, blurred figures of other students can be seen seated in the rows of seats. The seats are dark gray, and there’s a metal railing behind them.</t>
  </si>
  <si>
    <t>Brand mark, "Academics, Studying, Groupwork"</t>
  </si>
  <si>
    <t>A family – a woman with dark hair and wearing a white top and orange skirt, a young man in a black graduation gown and red tie, and a man in a gray suit – are standing close together outdoors. Behind them is a large, stylized letter “P” in red and white against a blurred background of a modern building with windows and a reflective surface. The sky is visible through the windows, suggesting daylight. A concrete walkway extends into the distance behind the group.</t>
  </si>
  <si>
    <t>Two men are standing side-by-side holding bunches of red and black balloons. The balloons have the letter “R” printed on them in white. Behind them is a brick building with windows, some trees, and red umbrellas set up outdoors. A few people can be seen walking in the background.</t>
  </si>
  <si>
    <t>A man with dark hair pulled back in a low ponytail and a beard is wearing a bright pink tank top and appears to be running or jogging. He’s looking slightly off-camera to his left. Behind him is a large red banner that reads “R CAMDEN” in white letters. To the left of the man, partially obscured by people, are vertical panels with lights attached to them. In the background, several other individuals are visible, some wearing headscarves and standing still. The overall setting appears to be an indoor gymnasium or event space.</t>
  </si>
  <si>
    <t>A young Black woman with dark hair styled in dreadlocks is smiling and looking slightly upwards. She’s wearing a red sweatshirt with a large white “R” on the front. Behind her is a blurred background of autumn foliage, featuring shades of orange, yellow, and green leaves against a bright sky.</t>
  </si>
  <si>
    <t>A large crowd of students wearing red t-shirts and hats are gathered together, cheering enthusiastically. Many are holding up pom-poms and waving their arms in celebration. Some individuals are smiling broadly and making gestures with their hands. A few people are wearing sunglasses. The background is blurred but appears to be a stadium or outdoor event space.</t>
  </si>
  <si>
    <t>www.rvu.edu</t>
  </si>
  <si>
    <t>A modern building with gray and brown accents sits in front of a large red rock formation. The university sign reads “ROCKY VISTA UNIVERSITY FOUNDED 2006” on a dark blue plaque. Low shrubs and small bushes are planted along a stone wall that borders the building. A few trees line the walkway leading to the entrance, and a person is walking down the path in the distance. The sky is bright with a slight haze.</t>
  </si>
  <si>
    <t>A large, modern building with gray and black accents dominates the frame. In front of the building is a sign that reads “ROCKY VISTA UNIVERSITY FOUNDED 2006” in white lettering. The sign sits on a low concrete wall surrounded by desert landscaping including shrubs, rocks, and small cacti. A few trees are visible to the left and right of the building, silhouetted against a bright, golden sky. The overall scene has a warm, sunny feel with long shadows cast across the ground.</t>
  </si>
  <si>
    <t>Four young women are walking across a paved walkway towards a large building in the background. The building is multi-colored with beige and light blue accents and has several windows. A large, illuminated sign displaying the letters "RMU" is positioned prominently on the front of the building. Lush green grass covers the ground along the walkway, and trees are visible to the right of the building. The sky is a bright blue with some clouds.</t>
  </si>
  <si>
    <t>Two healthcare professionals, both wearing light blue surgical caps and white masks, are looking intently at something out of frame. They are dressed in white surgical gowns. The background is blurred and appears to be a medical operating room setting with other figures visible in the distance.</t>
  </si>
  <si>
    <t>A man with a shaved head and glasses is looking at a student who has their arm raised, examining an iPad displaying a medical image – likely an X-ray. A young man in a blue surgical scrub top and stethoscope is holding the iPad and smiling at the student. Several other students are seated in chairs behind them, some taking notes or looking at their phones. In the background, a large white screen shows a graphic of a triangle. The setting appears to be a medical training facility with modern equipment and a neutral color palette.</t>
  </si>
  <si>
    <t>A close-up shot of a medical monitor screen displaying a complex waveform pattern in shades of green and red. The screen is partially obscured by a slight blur, suggesting movement or reflection. Text overlays include "Heart Rate," "Respiratory Rate," numerical values like “140,” “61/40,” “41,” “34,” “99.5” and “RR.” A small, dark gray control panel is visible at the bottom of the screen with several buttons and indicators. The monitor itself appears to be a portable unit, possibly handheld, with a silver casing. The background is dark and out of focus.</t>
  </si>
  <si>
    <t>A healthcare professional in a dark blue scrub uniform is shown wearing disposable gloves and carefully draping a green surgical gown over their arms. Behind them are other individuals also in scrubs, some partially visible, with one person wearing a green scrub top and another in a light blue scrub suit. The background appears to be a clinical setting with a blurred view of medical equipment or furniture.</t>
  </si>
  <si>
    <t>A man in a white lab coat stands facing a group of students in a brightly lit room. He is gesturing with his right hand towards a large white screen displaying text and graphics. Several students are wearing white coats and standing attentively, looking at the screen and toward the speaker. A medical cart is visible to the left of the screen. The walls are a light gray color, and the floor appears to be tiled in a neutral tone. There are small buttons on the right side of the screen.</t>
  </si>
  <si>
    <t>Four medical professionals – three men and one woman – are walking down a long hallway in a hospital setting. They are all wearing white lab coats over dark pants and shirts. One man is gesturing with his hand, another is smiling at the camera, and the other two appear to be looking forward. A small sign reading "C 105" is visible on the wall to the left of the frame. The hallway walls are painted a gray color, and there's a black door on the right side of the image. Light fixtures are present along the ceiling.</t>
  </si>
  <si>
    <t>A group of people are practicing yoga in a bright, modern room with large windows overlooking an outdoor landscape. The floor is covered in yoga mats. Several individuals are shown in various poses, including one man raising his arms overhead and another woman bending forward. There are three men wearing dark t-shirts with the university logo visible on them. The walls are light gray, and there’s a ceiling with exposed ductwork and recessed lighting.</t>
  </si>
  <si>
    <t>Two young women in white lab coats and blue gloves are intently focused on a small, clear plastic container filled with a red liquid. They are both leaning over a table, examining the contents. Behind them is a sterile-looking laboratory environment with a pale blue wall, a chair, and a glimpse of another room with beige walls. The background is softly blurred, creating a shallow depth of field that emphasizes the two women and their work.</t>
  </si>
  <si>
    <t>A man in a white lab coat and glasses is smiling at the camera. He has a patterned tie underneath his jacket. His name tag reads “Thomas Kader – Vascular Scientist.” Behind him on a large screen, a video displays an image of a human heart with visible blood vessels. Another person wearing a surgical cap and white coat is partially visible to the right of the man, looking towards the screen. A medical device or equipment is visible in the lower left corner of the frame. The background appears to be a clinical setting with beige walls and a sink.</t>
  </si>
  <si>
    <t>Three people are in the frame. Two women wearing white lab coats and name badges are facing each other, smiling at one another. One woman has blonde hair pulled back, and the other is dark-haired with a more serious expression. A man in a white lab coat is looking towards them, his hand raised slightly as if gesturing or speaking. The background is a plain white wall with a large black television screen mounted on it.</t>
  </si>
  <si>
    <t>The image depicts a long hallway with light-colored wood flooring and white walls. Several individuals in white lab coats are positioned along the corridor, each holding onto a wall with their hands and arms extended outward. Each person has a small computer monitor mounted on a bracket attached to the wall near them. The lighting is bright and even, illuminating the scene. There's a green light visible at the end of the hallway. Two individuals are mirrored images of each other, positioned at opposite ends of the shot.</t>
  </si>
  <si>
    <t>Two men in white lab coats are standing near a whiteboard. One man is pointing at the board with a red marker, while the other man looks on intently. Several blurred figures wearing similar lab coats are partially visible in the background, facing towards the whiteboard. A window with blinds is visible behind them. The lighting appears to be somewhat dim and focused on the foreground subjects.</t>
  </si>
  <si>
    <t>A hallway in a hospital or medical building with a light gray tiled floor. Three people are walking towards the camera: a man in an Army camouflage uniform, a woman also in an Army camouflage uniform, and a man wearing a white blazer over a dark shirt and carrying a backpack with an ID badge. Behind them is a woman in a black top and pants and another woman in a gray sweater and skirt. A bulletin board displaying photos of landscapes is visible on the right wall. The lighting is bright and even.</t>
  </si>
  <si>
    <t>A large, brightly lit conference room with multiple rows of tables filled with people seated around them. Several individuals are looking at computer screens. Two large projection screens dominate the far walls, displaying text and graphics. A man in a light gray suit is standing near the center of the room, gesturing towards the screens. The ceiling features a modern, geometric design with recessed lighting. There are chairs arranged along the perimeter of the room. Outside the windows, a blurred landscape can be seen.</t>
  </si>
  <si>
    <t>A young woman in a dark blue polo shirt and black pants is wearing an Apple Watch on her left wrist. Another woman with long brown hair and a gray sweater is holding a small orange tool and applying it to the watch’s screen. Behind them, blurred figures of other students are seated at tables in a classroom setting. A whiteboard can be seen in the background.</t>
  </si>
  <si>
    <t>A man in a white lab coat and blue gloves is positioned above a patient lying on a bed. He’s gesturing with his hands while looking at two women wearing scrubs. One woman is leaning over the patient, examining their leg, while the other stands slightly behind them, also looking towards the patient. The patient is covered by a white sheet, revealing part of their lower body and a medical device attached to their leg. Behind them are closed doors with a clock visible on one panel. The background is a plain white wall with a fluorescent light fixture.</t>
  </si>
  <si>
    <t>A man with reddish-brown hair and a beard wearing a blue and white checkered shirt is leaning over a glass whiteboard. He’s using a black marker to write on the board, which has the word “logic” partially written on it, along with arrows and other symbols. Behind him, a woman with dark hair is looking towards the whiteboard with a neutral expression. The background is blurred and appears to be an office setting with a dark gray wall.</t>
  </si>
  <si>
    <t>A group of four people are seated around a conference table in an office setting. Two women and two men are present. The woman on the left has long dark hair pulled back from her face. She is wearing a white lab coat. A man with graying hair and wearing a suit sits across from her, looking towards the camera. Another woman in a white lab coat is seated to his right, facing away from the camera. A man in a suit is sitting on the far right, also facing away from the camera. Behind them is a large screen displaying the Rocky Vista University logo and text that reads “MONTANA.” The office has light gray walls and a modern feel with a clock visible on the wall to the right of the group.</t>
  </si>
  <si>
    <t>A close-up shot focuses on a healthcare professional wearing a light blue surgical cap and a white face mask. The person’s head is bowed down, with their hand resting on their forehead. Behind them are two other individuals also wearing surgical caps and masks, partially visible in the blurred background. A hallway with fluorescent lighting and what appears to be a doorway can be seen in the distance.</t>
  </si>
  <si>
    <t>Two young women are standing close together in a relaxed pose. Both are wearing matching yellow bucket hats with “JRVU” printed on them. One woman has long braids and is wearing sunglasses; the other has shorter hair and is smiling. They both are wearing casual clothing, including a gray tie-dye shirt and a silver necklace. Behind them is a blurred background of greenery, buildings, and a cloudy sky.</t>
  </si>
  <si>
    <t>Four young adults are sitting closely together on a large, reddish-brown rock formation outdoors. The sky is bright blue with a sun shining from behind them, creating a warm glow and casting shadows. Three of the individuals are wearing athletic clothing – shorts, t-shirts, and sneakers – while one wears a dark shirt with a logo that appears to be “RVU”. They all appear relaxed and smiling at the camera. The background is a dry, grassy landscape with sparse vegetation.</t>
  </si>
  <si>
    <t>www.sage.edu</t>
  </si>
  <si>
    <t>A young woman with curly dark hair and glasses is holding up a clear glass graduated cylinder filled with water. She is wearing a blue corduroy jacket and has a necklace visible. Behind her is a stainless steel kitchen hood, part of what appears to be a laboratory setting with other equipment partially visible in the background. The lighting is focused on the woman and the cylinder.</t>
  </si>
  <si>
    <t>Two women are in a hospital room. One woman is seated on a blue stool and has her left arm raised with a white bandage wrapped around it. The other woman is standing behind her, applying another white bandage to the same arm. Both women are wearing casual clothing – one in a gray athletic top and black leggings, and the other in a black shirt with a leopard print pattern and dark pants. Behind them is a beige curtain, a wall with a door and a dispenser, and medical equipment including a wheelchair and storage carts. The room has fluorescent lighting overhead.</t>
  </si>
  <si>
    <t>A woman with dark braids and beaded earrings stands in front of a wall covered with framed photographs. She is wearing a green cardigan over a black top and appears to be gesturing while speaking. Three other people are partially visible in the foreground, two with long, curly hair and one with braided hair wearing a gray jacket. The background includes a pink poster and what looks like a city skyline.</t>
  </si>
  <si>
    <t>A man stands in front of a large sign that reads “STUDENT CENTER” in bold yellow letters against a blue background with stylized waves. He is wearing glasses, a gray Columbia shirt, and a backpack. To his right is a potted plant with green leaves. The wall behind him appears to be tiled with light-colored bricks.</t>
  </si>
  <si>
    <t>Four young women are sitting side-by-side on a concrete ledge in an outdoor courtyard. One woman wears a red shirt with “NEW YORK” printed on it and has her arm around another woman’s shoulders. The woman to her right is wearing a patterned top and a backpack. Another woman, with curly hair, is seated next to her, holding a bag. The fourth woman is wearing a dark green sweater and jeans. Behind them are trees, bushes, and a building with several windows. A white tent structure is visible in the background on the left side of the frame, and people can be seen walking in the distance.</t>
  </si>
  <si>
    <t>A woman with graying hair and wearing a green and blue patterned shirt stands next to a cardboard box containing a white skeleton model. The skeleton is posed upright, facing forward. Behind her is a hallway with teal chairs, a small table, and a doorway leading into another room. A red fire alarm is visible on the wall. An exit sign is located in the upper right corner of the image.</t>
  </si>
  <si>
    <t>A young man with light-colored hair and glasses wearing a gray t-shirt is leaning over a large digital audio mixing console. He’s looking down at the controls, adjusting knobs. The console has numerous buttons and sliders in shades of gray and red. To his right, a metal desk lamp illuminates a laptop displaying a dark screen. Behind him are two wooden doors with small windows set into them, and a bulletin board covered in black and white photos is visible on the wall to the left. The background is mostly dark, suggesting an audio recording studio environment.</t>
  </si>
  <si>
    <t>A man in a green jacket and dark hat stands smiling with his hands raised slightly, facing towards the camera. He is positioned next to a table covered with a light blue tablecloth holding several colorful Easter eggs and small toys. Behind him are two men sitting at a table, one wearing a black jacket and the other in a brown sweater. In the background, there’s a brick building with large windows, a tree, and a paved walkway lined with benches. A car is visible parked on the side of the walkway. The sky is bright blue with a few clouds.</t>
  </si>
  <si>
    <t>A woman with dark hair and glasses wearing a red sweater is leaning over a young Black man seated at a desk. She’s pointing towards his laptop screen, which displays a document with text and what appears to be a graph or chart. The laptop has several stickers on its lid. Behind them are blinds and windows, suggesting an indoor setting. A black chair is visible beneath the desk.</t>
  </si>
  <si>
    <t>A group of young women in green t-shirts are walking down a sidewalk. The t-shirts have “SAGE Volleyball” printed on them. A man wearing a green t-shirt and sneakers is standing near the edge of the sidewalk, looking at the camera. In the background, there’s a brick building, streetlights, trees, a black SUV parked along the curb, and other people walking in the distance.</t>
  </si>
  <si>
    <t>A woman in a pink shirt and purple shorts is striking a boxing pose with a large, green alligator mascot wearing a white and black jersey. Another woman in a black t-shirt stands beside her, also appearing to be gesturing or mimicking a boxing motion. The background shows a parking lot with several cars, some buildings, trees, and greenery.</t>
  </si>
  <si>
    <t>A young man with curly brown hair and fair skin stands in front of a dark stage backdrop. He is wearing a patterned, oversized striped hoodie and a plaid shirt underneath. He holds a book open in his hands, appearing to be presenting or reading it. A spotlight shines on him from the left side of the frame. To his right is a draped curtain with gold accents. The background is mostly black, suggesting a theater setting.</t>
  </si>
  <si>
    <t>Three smiling adults are seated behind a table with Russell Sage College branding. The table has a sign that reads “Parents &amp; Guardians – Family Support.” A welcome sign for Russell Sage College is also present, along with a flyer advertising a COVID vaccine and testing clinic. Behind them is a banner reading "You Can Change the World." Several students are visible in the background, some walking towards the camera. To the right of the table is a metal frame holding what appears to be a large sign or display. A blue brick building forms the backdrop.</t>
  </si>
  <si>
    <t>A young Black woman with braided hair and large hoop earrings is smiling and looking off-camera to the right. She’s wearing a plaid flannel shirt over a light pink top. Her head is turned slightly, showing her profile. Behind her is a brick building with a sign that reads “RUSSELL SA” in dark lettering against a green background. In the distance, partially obscured by trees and clouds, is a mountain range. The sky is overcast and gray.</t>
  </si>
  <si>
    <t>Two young women are positioned side-by-side in the frame. Both are wearing light blue surgical masks and white button-down shirts with polka dots. They both have stethoscopes draped around their necks. One woman has dark hair pulled back, while the other has longer, wavy hair. Their eyes are looking directly at the camera with a slight smile. Behind them is a pale beige wall with a framed abstract painting featuring floral and tree elements. To the right of the women is a bulletin board covered in photos and notices. The overall lighting appears to be soft and slightly warm.</t>
  </si>
  <si>
    <t>A person wearing a gray baseball cap with “RS” embroidered on it is partially obscured by a translucent overlay. The overlay appears to be a blurred image of a similar cap being worn by another individual, possibly in an outdoor setting. Behind the caps are trees and foliage, along with a statue visible in the background. A woman stands to the left, wearing a dark shirt and looking towards the camera.</t>
  </si>
  <si>
    <t>A large group of students stands on a set of wide, gray steps leading up to a grand, white building entrance. The building has tall columns and a large glass doorway. Students are diverse in age and ethnicity, wearing casual clothing like t-shirts, shorts, and jeans. Many are smiling and some are raising their hands. The background is dark, suggesting the photo was taken outdoors during daylight but with limited sunlight.</t>
  </si>
  <si>
    <t>A group of young adults, mostly students, are gathered in front of an A-frame sign that reads “WELCOME NEW STUDENTS &amp; FAMILIES.” The sign is branded with a university logo. Several students are smiling and posing for the camera. They are wearing various casual clothing items including t-shirts, hoodies, jeans, and skirts. Behind them are several brick buildings, including one with "Black Lives Matter" painted on its side. A tree is visible to the left of the group, and a street lamp is positioned in the foreground. The sky is overcast.</t>
  </si>
  <si>
    <t>Four young adults are posing for a photograph against a brick wall covered in a large mural. The mural reads “CREATE YOUR OWN MAGIC” in colorful lettering with a stylized image of a starburst above it. Three of the individuals are smiling and appear to be jumping or raising their arms. One woman wears a red jacket, another is wearing a light blue shirt, and the third has her hair pulled back. The fourth person is wearing a gray hoodie. A sidewalk and some greenery can be seen in the background, with a building partially visible on the left side of the frame.</t>
  </si>
  <si>
    <t>Three people are standing outdoors in front of a brick building. One woman is smiling and holding a jump rope, while another man is looking at her with a slight smile. A third person, wearing a t-shirt with “Art Design” printed on it, is facing away from the camera. Behind them is a black tarp covering what appears to be a table or display. The building has windows on its upper floors and a dark gray utility structure attached to it. In the background, there’s a blue sky and a glimpse of a car and other buildings.</t>
  </si>
  <si>
    <t>www.saic.edu</t>
  </si>
  <si>
    <t>A wide shot captures a cityscape dominated by skyscrapers under a bright blue sky with scattered clouds. A large green park stretches across the foreground, featuring dense trees and a shoreline along a body of water—likely Lake Michigan—with a dark teal color. To the right of the park is a parking lot filled with vehicles, including vans and trucks. A small building with a red roof sits adjacent to the parking area. A dock extends into the lake, with boats moored alongside it. The overall impression is an aerial view showcasing the university’s location within a vibrant urban environment.</t>
  </si>
  <si>
    <t>A large green bronze statue of a lion stands prominently in the foreground. The lion is depicted with an open mouth and raised paws. Behind the statue is a grand, light-colored building with arched windows and columns – likely the Field Museum. A crowd of people is gathered around the base of the statue. In the background, there are several skyscrapers visible against a partly cloudy blue sky. A metal scaffolding structure is partially visible on the right side of the frame.</t>
  </si>
  <si>
    <t>The image depicts an outdoor area in front of a modern building with large windows and a prominent green sign that reads “AIC.” Several students are casually sitting on steps and benches beneath the shade of trees. The building’s facade is covered in dappled shadows cast by tree branches. Two tall, slender trees flank the left and right sides of the frame, partially obscuring parts of the building. A few people are walking or standing near the entrance to the building.</t>
  </si>
  <si>
    <t>A person’s hands are shown working with a lump of gray clay on a white surface. The hands are in a pinch pot technique, with one hand holding the clay and the other shaping it. A soft, diffused light creates a hazy background effect, partially obscuring the upper portion of the person's arm and body. There is a small amount of dust or debris visible around the base of the clay.</t>
  </si>
  <si>
    <t>A silhouetted figure stands facing a large, dark blue projection screen dominating the frame. The screen displays an abstract pattern resembling waves or water flowing horizontally across it. Above the screen, a projector is visible, casting a faint blue light onto the ceiling and walls. A small table with what appears to be a computer sits on the right side of the image. The room is dimly lit, with shadows and a cool blue tint throughout.</t>
  </si>
  <si>
    <t>A young man with dark hair and glasses wearing a blue t-shirt and a face mask is holding a blue glass tube that is actively glowing with flames. He’s positioned in front of a workbench with various tools and materials, including white ceramic pieces. Above him are industrial lights and pipes running along the ceiling. The background is mostly white wall space.</t>
  </si>
  <si>
    <t>The image depicts an aerial view of a busy city street corner. Several tall buildings line the street, with varying architectural styles and colors – including beige, gray, and red brick. A yellow taxi is visible in the middle of the intersection. There are pedestrians crossing the street at multiple crosswalks. Trees are scattered throughout the scene, casting shadows on the pavement. The sky is dark, suggesting it may be dusk or nighttime.</t>
  </si>
  <si>
    <t>A young person with dark hair and wearing a green jacket and a gray scarf is partially obscured by a large, elaborate mask resembling a stylized plant. The mask has vibrant green leaves and stems, accented with pink and orange details. Their hands are gently holding the mask in front of their face. Behind them, blurred trees and a building can be seen against a dark background. A white object, possibly a book or folder, is visible on a bench to the right of the person.</t>
  </si>
  <si>
    <t>A young man in a white lab coat is operating a large, white industrial printer. He’s adjusting something on the machine with his left hand and looking at a monitor displaying a red grid pattern. To the right of the printer is a blue table with a computer monitor and a small sign that reads “DRESSME.” Behind the printer are posters and equipment, including what appears to be a 3D printer. A window with blinds can be seen in the background.</t>
  </si>
  <si>
    <t>Two figures in yellow protective gear are shown operating machinery within a dimly lit workshop. A large copper crucible is being poured with molten metal flowing from a spout into molds on a workbench below. Various pieces and tools, including what appears to be a cooling system, are visible around the workspace. Electrical equipment and pipes line the background wall.</t>
  </si>
  <si>
    <t>A young Black man stands in an indoor space with a dark background. He is wearing a patterned brown and beige robe-like garment that appears to have cutouts. A white railing is visible on his left, leading up stairs. Behind him is a translucent orange curtain or sheet, partially obscuring the view of a staircase and some abstract sculptures made of stacked, light-colored blocks. Fluorescent lights are mounted on the ceiling above.</t>
  </si>
  <si>
    <t>Industry and work, Fine arts</t>
  </si>
  <si>
    <t>The image depicts a computer lab setting with several workstations arranged in rows. Each workstation has a large desktop monitor displaying a 3D rendering of a complex, abstract geometric shape – primarily blue and white lines forming a swirling, interconnected structure. Three students are visible: one is seated at the far left, facing away from the camera; another is standing near the center, looking towards the right; and a third is standing on the right side of the frame, also looking to the right. The students wear casual clothing – a gray t-shirt, a dark baseball cap, and a light blue shirt respectively. A speaker is mounted on the wall in the background. The lab has fluorescent lighting, casting a slightly cool tone over the scene.</t>
  </si>
  <si>
    <t>A large group of people are seated in a room listening to someone speaking at a lectern. A projector displays a white document with black text on a screen behind the speaker. The walls are painted a light gray, and there is a poster displaying “UNDOCUMENTED PROJECTS” and “ALL ALL ALL” along the left wall. Several chairs are visible, mostly in a dark green color. Some people are wearing jackets or sweaters. A window is partially visible in the background on the right side of the image.</t>
  </si>
  <si>
    <t>A brightly lit runway extends into the darkness. A model wearing a red coat and layered clothing is walking towards the camera. Behind the model are two more models in dark, flowing garments with large hats. Rows of seated people fill the space behind the runway, mostly dressed in casual attire. Stage lighting rigs are visible on either side of the runway.</t>
  </si>
  <si>
    <t>A black Sony camera with a large lens is prominently displayed in the foreground, mounted on a tripod labeled "V-197-TP." The camera has a silver band around it and the word “HDSLR” printed on the side. A person’s hand, wearing a blue bracelet, is partially visible reaching towards the camera. The background is dark and out of focus, suggesting a studio or filming environment.</t>
  </si>
  <si>
    <t>A group of six people are gathered around a large whiteboard in a brightly lit office space. The whiteboard is covered with handwritten notes and diagrams. A man with short hair and a light-colored shirt stands facing the group, gesturing with his hands. Several other individuals are leaning against or standing near desks cluttered with laptops, papers, and various office supplies. One woman has long blonde hair pulled back from her face. Another person wearing a camouflage jacket is partially visible in the background. A small potted plant sits on one of the desks. The overall impression is that of a collaborative brainstorming session.</t>
  </si>
  <si>
    <t>A woman with dark hair wearing a white t-shirt and green pants is working at a large clay sculpture in a dimly lit room. The sculpture is brown and roughly shaped like an animal head. Several piles of wet clay are visible on the floor, covered with plastic sheeting. Another student, wearing pink hair and blue jeans, stands to her right, looking towards the sculpture. In the background, other students are working at tables filled with art supplies and pottery pieces. Shelves lined with ceramic items and tools are stacked along the walls.</t>
  </si>
  <si>
    <t>A close-up shot of hands drawing on a piece of paper with a pencil. The paper is dark in color and appears to be slightly wrinkled. A simple sketch of a person lying down is visible, along with an arrow pointing from the figure towards the right side of the page. Handwritten text above the drawing reads "SCENE 72 - Polist" and below it “MS – MCU”.</t>
  </si>
  <si>
    <t>Three dark silhouettes of humanoid figures stand against a solid red background. Each figure has a large, glowing green oval for a head and thin, elongated limbs. The figures are positioned in a triangular formation, slightly angled towards the viewer. The overall impression is somewhat unsettling due to the stark contrast between the black figures and the bright green heads against the deep red backdrop.</t>
  </si>
  <si>
    <t>An aerial shot shows a large, gray concrete parking lot with a white chalk outline of a building superimposed on it. Several groups of people are standing within and around the chalk drawing. Two black cars are parked near the edges of the lot. A multi-story building is visible in the background to the right, covered in colorful graffiti. Trees and some green spaces are present in the distance behind the building.</t>
  </si>
  <si>
    <t>A man wearing a blue denim shirt and dark jeans stands in a large, brightly lit museum hall taking a photograph with a digital camera. He is positioned towards the right side of the frame, facing a row of classical sculptures displayed on pedestals. The sculptures include a torso and arm fragment, and a box-like object. The floor is light wood, and there are windows along the back wall of the room. Above the sculptures are spotlights illuminating them. A gray wall runs along the left side of the image.</t>
  </si>
  <si>
    <t>A group of people are walking down a long hallway in a museum. The walls are white and feature classical statues on pedestals. A high ceiling with rows of windows is visible at the end of the hall. The floor is light-colored and reflects light, creating shadows from the people walking. Some individuals are wearing jackets or sweaters.</t>
  </si>
  <si>
    <t>A man wearing a denim jacket and a white mask is pointing at a small ceramic bowl held by a young man in a gray t-shirt with a graphic on it. The young man is wearing a brown hat. Behind them, there’s a cluttered workshop area filled with tools, shelves, and workbenches. A dark metal pipe hangs from the ceiling. Red lights are visible on one of the shelves.</t>
  </si>
  <si>
    <t>A group of students and a faculty member are gathered around a large wooden table in a classroom setting. The faculty member, an older man with gray hair, is pointing at a fabric swatch while gesturing towards a student wearing a white shirt and dark pants. Several other students are looking intently at the fabric, some leaning forward. A mannequin stand is visible in the background. There’s a laptop on one of the tables and stacks of papers scattered around. The lighting appears to be bright and even.</t>
  </si>
  <si>
    <t>A large crowd of people fills an indoor space, mostly obscured by darkness. At the stage front are two performers wearing elaborate, colorful masks resembling cartoon mushrooms – one is predominantly pink and purple with a yellow spot, and the other is blue and orange. Behind them is a backdrop featuring a vibrant, abstract painting in shades of pink, blue, and green. Stage lights illuminate the performers and a small group of people near the front, while the rest of the audience remains largely dark. Many individuals are holding up smartphones to record or take pictures.</t>
  </si>
  <si>
    <t>The photograph depicts an aerial view of Chicago’s skyline under a clear blue sky. In the foreground is the Art Institute of Chicago, recognizable by its distinctive, multi-roofed architecture and surrounding green space. Behind the museum stretches a dense collection of skyscrapers in various architectural styles – including a prominent red brick building, a modern glass tower, and a taller, blue skyscraper. The buildings are tightly packed together, creating a dramatic urban landscape. Trees line the edge of the river visible on the left side of the frame.</t>
  </si>
  <si>
    <t>www.saintleo.edu</t>
  </si>
  <si>
    <t>A large bronze statue of a lion dominates the foreground, positioned on a brick pedestal surrounded by greenery. Behind the statue is a building with a red roof and arched windows, flanked by palm trees under a bright blue sky. A paved walkway extends into the distance along the side of the building.</t>
  </si>
  <si>
    <t>A tall, white building with a red roof dominates the frame. Two clocks are prominently featured: one is a traditional circular clock face and the other is a stylized emblem resembling a compass rose. The building’s exterior appears to be constructed from panels or siding. A blue sky fills most of the upper portion of the image, suggesting an outdoor shot taken on a clear day. The bottom corners of the frame show portions of another building with a similar red roofline.</t>
  </si>
  <si>
    <t>Two women are using elliptical machines in a modern gym with large windows overlooking an outdoor landscape. The lighting is bright and natural, streaming through the windows. A few more elliptical machines are visible in the background. The floor is dark gray, and the walls are a muted beige color.</t>
  </si>
  <si>
    <t>A young Asian man in a white shirt and dark pants stands facing a woman who is looking at a computer screen. A robotic arm with a large, circular gripper extends from the computer, pointing towards the screen. The background is dimly lit, showing parts of a classroom or lab setting including a whiteboard with some writing on it and a window with blurred greenery outside. The lighting appears to be coming primarily from the computer screen itself.</t>
  </si>
  <si>
    <t>The image depicts the interior of a large church. Rows of dark wooden pews extend into the distance along a tiled floor. A central altar is prominently displayed behind an archway, featuring a statue of Christ and a large stained-glass rose window above it. Light emanates from sconces on either side of the altar and from windows along the sides of the nave. Plants are placed in planters near the pews. The overall lighting is dim, with shadows creating depth within the space.</t>
  </si>
  <si>
    <t>Two young women are walking side-by-side down a concrete sidewalk. One is wearing a light blue plaid shirt and jeans, while the other is in a black top and blue jeans. They appear to be holding hands. Behind them, on a grassy lawn, several other students are sitting in lounge chairs. A building with white walls and arched windows is visible in the background. Palm trees and a cloudy sky complete the scene.</t>
  </si>
  <si>
    <t>www.saintmarys.edu</t>
  </si>
  <si>
    <t>A large, ornate stone building with multiple towers and gables dominates the center of the frame, set against a backdrop of dense green trees. Above the building is a bright blue sky filled with scattered white clouds. To the left of the main building is a smaller, cylindrical water tower. The ground below is covered in dark green foliage, suggesting a wooded area. A portion of another building can be seen on the right side of the frame.</t>
  </si>
  <si>
    <t>Two young women are seated at a desk with two computer monitors. One woman is looking towards the other and appears to be explaining something, holding a pen in her hand. The second woman is smiling slightly and writing in a notebook. Behind them, blurred figures of other students can be seen wearing orange shirts. A black laptop is visible on the desk beneath one monitor.</t>
  </si>
  <si>
    <t>A group of young women are smiling and holding up light blue t-shirts with the words "MICK'S!" and “HERE WE GO AGAIN!” printed on them. The shirts also feature a stylized image of a tennis racket. They are wearing white hats and casual clothing, including jackets and shorts. Behind them is a large crowd of other students in similar attire, all facing forward towards an unseen event or location. The background appears to be a brick building with windows.</t>
  </si>
  <si>
    <t>A group of seven young adults are walking down a paved path in an outdoor setting. They are all wearing gray t-shirts and denim shorts or jeans. Several of them have their arms raised in gestures of excitement, with one woman holding up a blue balloon. One person is carrying a tan shoulder bag. The background features trees with bare branches and green grass along the path. A blurred image of a building can be seen in the distance.</t>
  </si>
  <si>
    <t>A young man with dark hair and glasses is standing in front of a whiteboard. He’s wearing a light gray shirt and has his arm raised, pointing at the board. The whiteboard contains the words “KF KF species” followed by “body mass.” A small cross is visible on the left side of the frame. In the lower right corner, there's a blurred image of another person, likely a student, partially obscured by their hair. The background appears to be a classroom setting with dark walls and some writing on the wall behind the board.</t>
  </si>
  <si>
    <t>Three people are seated around a table covered with white paper. One woman is holding up a piece of fabric and gesturing while speaking. Another woman is looking at her with interest. A third person, wearing a blue hoodie, stands beside the table, also gesturing and appearing to be explaining something. Behind them, on the wall, are several colorful textile art pieces – including embroidered squares, geometric patterns, and abstract designs in shades of blue, yellow, orange, and green. A light fixture is visible on the left side of the frame.</t>
  </si>
  <si>
    <t>A wide shot captures an aerial view of a stone bridge spanning a small, dark-colored pond. The bridge is decorated with numerous lit candles along its railings. Several people are gathered on the bridge and around the pond’s edge, appearing to be engaged in a ceremony or event. Lush green lawns surround the pond, and trees line the edges of the lawn and the water's banks. In the background, there are buildings and other individuals visible on the campus grounds. The sky is dark, suggesting it is evening.</t>
  </si>
  <si>
    <t>A large marching band performs in front of a massive crowd at night. The band members are wearing dark blue uniforms with gold accents and white hats. They are playing drums and brass instruments, with motion blur indicating movement. In the background, a sea of people is visible, illuminated by stadium lights. A few flags or banners can be seen waving among the audience.</t>
  </si>
  <si>
    <t>A close-up shot of a pale, sculpted statue of a woman with her hands clasped in prayer. She wears a flowing white robe and a head covering that resembles a veil. Behind her is a blurred background of foliage—primarily reddish-brown leaves against a light blue sky. The image has a slightly faded or vintage color tone.</t>
  </si>
  <si>
    <t>A woman with blonde hair and wearing a teal jacket with black accents stands facing away from the camera, looking out at a dramatic coastal landscape. The foreground is dominated by towering cliffs of green stone that descend steeply into the deep blue ocean. Waves crash against the base of the cliffs. Above the cliffs, a pale blue sky stretches across the horizon. A small, dark structure sits on top of one of the cliff edges.</t>
  </si>
  <si>
    <t>A statue of an older man in formal attire with the Notre Dame initials “ND” is positioned on a stone pedestal in the foreground. Behind the statue is a large, ornate building with multiple stories and towers, partially obscured by trees. The trees are predominantly green but have patches of yellow and red leaves indicating autumn foliage. Two blurred figures are visible in the lower portion of the image, appearing to be students or visitors.</t>
  </si>
  <si>
    <t>Two young women are walking side-by-side down a paved walkway. One is carrying a coffee cup and wearing jeans and a jacket; the other is riding a skateboard. Behind them, several more students can be seen walking along the sidewalk. In the background, there’s a large brick building with multiple windows and a tower. Trees line the pathway on either side, and the sky is bright blue with some clouds. A sign with a portrait hangs from a pole near the building.</t>
  </si>
  <si>
    <t>Three young women are seated at a dark metal table outdoors. One woman is laughing with her mouth open and hands raised to her face. Another woman has her hand over her mouth in surprise or amusement, looking towards the first woman. The third woman is smiling broadly and appears to be speaking, leaning forward slightly. Behind them is a brick wall and large glass windows that reflect a blurred outdoor scene.</t>
  </si>
  <si>
    <t>A tall, reddish-brown tower with Gothic architecture dominates the frame. It has multiple arched windows and a cross at its peak. Below the tower is a lower building with similar architectural details, including arched windows and chimneys. The sky is a gradient of blue, transitioning from darker hues near the horizon to lighter shades above. In the distance, there’s a cityscape with illuminated buildings and roads visible against the darkening twilight. A few smaller buildings are clustered beneath the main tower, partially obscured by trees.</t>
  </si>
  <si>
    <t>Two hands are clasped together, with several rings worn on each hand. A beaded rosary is draped between the palms, featuring a variety of colored beads – blue, purple, green, red, and white – and small tassels hanging from the bottom. The background is dark and out of focus, showing a metallic surface or possibly part of a table.</t>
  </si>
  <si>
    <t>A young woman with dark hair pulled back in a messy bun and bangs is smiling at the camera. She wears glasses and a white shirt with a blue collar and a silver necklace. A purple ribbon is tied around her hair bun. Behind her, blurred out, is a stone building with arched windows and a light-colored facade. A black backpack is visible over her shoulder.</t>
  </si>
  <si>
    <t>Four women in dark blue scrubs are walking together down a paved walkway. They all wear white lab coats over their scrubs and have name badges visible on their chests. One woman is holding a Starbucks cup, another has a small backpack, one carries a black purse, and the fourth holds a clipboard with what appears to be writing on it. Behind them is a brick building with signage including “Leadership” and “Community.” The sky is overcast and there are bare trees visible in the background.</t>
  </si>
  <si>
    <t>Two young women are laughing joyfully at each other in the frame. They both wear dark puffer jackets and backpacks with pink accents. One has a lanyard around her neck and is holding a bright orange water bottle. The background shows a brick building with signage that reads "Learning, Community, Entrepreneurship, Future." A man in a dark coat is partially visible on the right side of the image.</t>
  </si>
  <si>
    <t>A football player in a dark blue jersey with the number “62” is running forward into a blurred crowd of people wearing similar jerseys and numbers. The field appears to be lit by stadium lights, creating streaks of light across the scene. Several other players are visible in the background, partially obscured by motion blur.</t>
  </si>
  <si>
    <t>A young woman in a light-colored dress with a beaded necklace is centered in the frame. She has her hand raised slightly and appears to be looking off to the side. Behind her, partially obscured by a wall, are several colorful lights – red, blue, yellow, and purple – hanging from the ceiling. A second woman’s shoulder and part of her back are visible on the right side of the frame, also in a dress. The overall lighting is dim and warm, with strong highlights from the colored lights.</t>
  </si>
  <si>
    <t>A young woman in a white shirt and dark pants is walking along a paved path through a grassy area. A large tree with golden-yellow leaves dominates the center of the frame. The sky is bright, casting sunlight through the branches of surrounding trees and illuminating the grass. There are hints of other trees and foliage visible in the background, suggesting a park or campus setting.</t>
  </si>
  <si>
    <t>A group of five young women are seated around a dark wooden table laden with food. One woman in the center is smiling broadly and holding a forkful of food towards her mouth. Another woman on the left is laughing, while another to her right has her mouth open wide as if speaking or singing. A fourth woman wears a pink shirt and has an arm tattoo visible. The fifth woman is partially obscured but appears to be looking at the woman in the center. There are glasses, plates with food, and napkins scattered across the table. The background is dark and out of focus, suggesting an indoor setting like a dining hall or restaurant.</t>
  </si>
  <si>
    <t>A large group of young women are gathered together in front of a dark stadium backdrop. They are all wearing green t-shirts with “NOTRE DAME” printed on them and “FIGHT FOR” on the sleeves. Many of the women hold blue flags or scarves aloft, waving them enthusiastically. Some have face paint applied, primarily around their eyes. The lighting is focused on the group, creating a sense of energy and excitement.</t>
  </si>
  <si>
    <t>A young woman with blonde hair wearing safety glasses and white gloves is intently examining a human heart specimen under a bright light. She’s wearing a red sweatshirt with “NR” on it. A second person, partially visible in shadow, is leaning over her shoulder, likely assisting or observing the procedure. The background is dark and appears to be a laboratory setting.</t>
  </si>
  <si>
    <t>A basketball court is filled with people in light blue athletic shorts and white socks. A player in the foreground is dribbling a basketball while leaning forward, their legs extended. Several other players are visible further back, some holding basketballs. In the background, there's a wall painted blue, a ladder, and a few spectators standing near the bleachers. The floor reflects the lights above, creating bright highlights.</t>
  </si>
  <si>
    <t>A woman in a light blue shirt with the number “3” on it is jumping and reaching for a basketball as it leaves her hand. Behind her are two other women wearing similar light blue shirts, one gesturing upwards and the other looking towards the action. A black trash can sits to the right of the women. In the background, there’s a brick wall with a white door and an electrical box. Above the wall is a glimpse of a hallway with windows. A basketball hoop hangs from the ceiling, and a net is visible within it. Another woman in a dark blue shirt with the number “4” on it is positioned to the right, leaning forward slightly.</t>
  </si>
  <si>
    <t>A group of four people are seated around a dark table. A woman with light skin and reddish-brown hair is smiling broadly at the camera. To her right is a young Black woman with curly black hair, also smiling widely. Behind them is a man wearing a green jacket and a woman in a red coat. A water bottle sits on the table between the women. The background is out of focus, appearing to be a white wall.</t>
  </si>
  <si>
    <t>A group of four young adults are riding in a convertible car with the top down. The driver is a young man wearing a light-colored shirt and sunglasses. A woman with blonde hair is sitting next to him, looking forward. Behind them, another young man wears a dark colored shirt and looks back at the camera. Another young woman with brown hair is seated on the passenger side, also looking towards the front of the car. The background shows a large, stately brick building with multiple windows and columns, surrounded by lush green trees and foliage. A paved road stretches out in front of the car.</t>
  </si>
  <si>
    <t>The image depicts a dorm room with two bunk beds. A young woman is sitting on the floor between the beds, playfully wrestling with another young man who is kneeling and holding her arms. Another young woman sits on the bed to the right, looking at them with a smile. The walls are painted a light beige color, and large windows provide natural light, showing trees outside. There’s a small rug on the floor in front of the beds, and a folded towel is visible near one of the bunks.</t>
  </si>
  <si>
    <t>www.salemstate.edu</t>
  </si>
  <si>
    <t>A man wearing a blue shirt and shorts walks down a paved walkway toward a large building. The building has glass windows and appears modern in design. Trees with yellow and orange leaves line both sides of the walkway, suggesting autumn. A few benches are visible along the path. In the background, there is another building that appears to be red brick. The sky is blue with some clouds.</t>
  </si>
  <si>
    <t>Two young women are walking side-by-side down a sidewalk. One is wearing a light green sweater and scarf, and the other is in a dark blue jacket with a scarf wrapped around her neck. Autumn leaves cover the ground along the sidewalk. Trees with yellow and red foliage line the path, and colorful shrubs are visible on either side of the walkway. A parked car is partially visible in the background. The overall scene has a warm, autumnal feel with a slightly blurred depth of field.</t>
  </si>
  <si>
    <t>Four young Black men are walking together outdoors against a blurred background. Three of them are wearing dark jackets and hats, one has a red jacket and a red hat. They appear to be students, carrying backpacks. Behind them is a modern building with large windows and a partially visible tree line in the distance under a cloudy sky.</t>
  </si>
  <si>
    <t>A group of four young adults are sitting around a small outdoor table in a park-like setting. A woman with blonde hair and wearing a red belt is laughing while looking towards another person. Another woman, dark-haired and wearing headphones, is smiling broadly. A man with curly black hair and a beard is pointing upwards with his right hand, holding a phone in his left. A fourth woman, also with dark hair, is seated to the side of him, looking at him with a smile. Behind them are trees and a building partially visible in the background. The lighting suggests it’s late afternoon or early evening.</t>
  </si>
  <si>
    <t>The image depicts an outdoor campus scene with several buildings under a bright blue sky. A brick building is on the left, featuring multiple windows and a sign that reads “Walton School of Business.” To its right is a modern, multi-story building with a lighter colored facade and large windows. Students are walking along a paved pathway leading through a grassy area towards the buildings. Trees with red and orange leaves line the path and surrounding areas. A flag pole stands in the distance, and there appears to be a road visible on the right side of the frame. The overall scene suggests a pleasant autumn day at a university campus.</t>
  </si>
  <si>
    <t>A man with a green beanie and dark jacket stands facing away from the viewer on a gravel path leading towards a lighthouse. Behind him are three other people walking along the same path. The path is adjacent to a body of water, likely an ocean or bay, under a bright blue sky with scattered clouds. A stone wall runs parallel to the path on the left side of the frame, and a small boat is visible in the water near the shore.</t>
  </si>
  <si>
    <t>A large bronze statue of a Viking warrior dominates the foreground. The statue is depicted with a helmet, ornate armor, and one arm raised in a gesture of triumph. Behind the statue is a modern building featuring glass windows and signage that reads “Northeastern State U.” The background is dark, suggesting evening or low light conditions.</t>
  </si>
  <si>
    <t>A dimly lit classroom with several students seated at computer workstations. A man in a blue sweater is standing and pointing towards a large screen displaying a purple and white abstract design resembling a nebula or galaxy. Multiple smaller monitors are visible along the walls, also showing similar images. The ceiling has square fluorescent lights. Students have varying levels of focus, some looking directly at the screen, others glancing away.</t>
  </si>
  <si>
    <t>Four young adults are gathered outdoors in front of a building. Three of them are looking down at a smartphone screen held by one of the individuals. The person holding the phone is wearing a blue jacket and has blonde hair. The other three have varying hairstyles, wearing backpacks and jackets. Behind them is a brick building with several flags hanging from it. Trees with bare branches surround the scene, suggesting autumn or winter.</t>
  </si>
  <si>
    <t>www.salisbury.edu</t>
  </si>
  <si>
    <t>A large, stately building with multiple stories and a prominent central tower dominates the frame. The building is primarily blue and gray with sections of dark brown brick. It has a symmetrical facade with windows arranged in rows. A small, circular lawn with a flag pole sits directly in front of the building. Beyond the building, there’s a dense forest of green trees stretching into the distance under a partly cloudy sky. The ground is covered in lush green grass. A black car is visible on the driveway leading up to the entrance.</t>
  </si>
  <si>
    <t>A young Black woman with braided hair and glasses is speaking animatedly while holding a yellow cup. She’s wearing a black tank top and jeans. A young white man is standing beside her, smiling and leaning on a bicycle he's holding. He wears a gray t-shirt with the Maryland state flag printed on it. Behind them is a brick building with windows and a small porch. Trees are visible in the background, partially obscured by foliage. The sky is dark and cloudy.</t>
  </si>
  <si>
    <t>A young Black woman with curly hair and wearing a white top looks directly at the camera with a thoughtful expression. Behind her is a brightly colored display of what appears to be a student art project – a collection of painted wooden blocks in various colors including red, blue, yellow, and orange. A Dell computer monitor is visible on the right side of the frame, partially obscured by the artwork. The background is dark, suggesting a studio or classroom setting with natural light coming from above.</t>
  </si>
  <si>
    <t>A pair of blue latex gloves are holding a clear plastic cup containing a light green liquid. A pipette is being used to transfer the liquid into a row of white microcentrifuge tubes arranged horizontally on a yellow surface. The background is blurred, showing hints of lab equipment and a person in the distance.</t>
  </si>
  <si>
    <t>A group of female athletes in maroon uniforms are celebrating on a softball field. They are jumping and cheering with their arms raised. Several players wear white helmets and sunglasses. Some have wristbands around their wrists. Behind them is a brick building, a metal fence, and a small yellow statue. The ground is dirt.</t>
  </si>
  <si>
    <t>A lacrosse game in progress with a large crowd seated behind a green bleacher area. A player wearing a blue helmet and jersey number 27 is mid-motion, raising his stick to pass the ball to another player in a yellow uniform. Several other players are positioned around him, some running forward and others defending. There's a scoreboard visible on either side of the field with numbers displayed. The field itself is covered in grass.</t>
  </si>
  <si>
    <t>A black man in a dark suit and tie with dreadlocks is standing at the front of a lecture hall, clapping his hands together enthusiastically. Several other students are seated in rows behind him, some smiling, applauding, or looking towards him. A woman with long hair is sitting near the front, covering her face with her hands. There’s a man wearing a red tie and another with a blue shirt and tie. The lecture hall has wooden benches and a dark wood panelled wall in the background. A yellow rubber duck sits on one of the desks in the foreground.</t>
  </si>
  <si>
    <t>A man in a light blue striped shirt and khaki pants is shaking hands with a young man wearing a black suit. The younger man’s back is facing the camera. A third person, wearing a maroon polo shirt, stands to the right, partially obscured. Several other people are visible in the background, seated at tables in what appears to be a lecture hall or classroom setting. There's a document or sheet of paper being exchanged between the two men.</t>
  </si>
  <si>
    <t>A young man with light brown hair and wearing a tan shirt and backpack is looking at a woman who is smiling broadly at him. A young woman with blonde hair styled in braids is standing slightly behind them, also smiling. Behind them is a brick building with multiple windows and a gray roof. The background is blurred green foliage.</t>
  </si>
  <si>
    <t>Three young women are sitting on a red and white checkered blanket spread out on green grass. One woman is kneeling with her back against a tree, looking at a map laid out on the blanket. Another woman sits cross-legged, using a laptop. The third woman wears a headscarf and appears to be reading or writing in a notebook. Behind them is a brick building with windows and what looks like flags hanging from it. Several other students are visible walking around in the background. A few trees are scattered throughout the scene, and the sky is overcast.</t>
  </si>
  <si>
    <t>A large, white and maroon eagle mascot stands in the center of the frame, raising one arm in a gesture of excitement. Three students are positioned behind him. One student wears a burgundy polo shirt and khaki shorts, holding a cheerleader pom-pom. Another is wearing a dark blue top and jeans, also holding a pom-pom. The third student is wearing a yellow sweatshirt with “Kentucky” printed on it and light blue jeans, raising her arms in the same enthusiastic pose as the others. Behind them is a stately, light-colored building with arched windows and columns. A flowerbed filled with colorful tulips surrounds the base of the building. Trees are visible on either side of the scene, and the sky is bright blue with scattered clouds.</t>
  </si>
  <si>
    <t>"University environment, Campus aesthetics", Student life, Brand mark</t>
  </si>
  <si>
    <t>An aerial shot shows a brick-paved courtyard with an octagonal fountain at its center. Several people are seated around tables and benches scattered throughout the space. A pathway leads away from the courtyard, lined with trees and landscaping. To the right, a portion of a building is visible, featuring white columns and windows. The sky is overcast and gray.</t>
  </si>
  <si>
    <t>www.salve.edu</t>
  </si>
  <si>
    <t>A high-angle aerial shot depicts a coastal campus with several large buildings nestled amongst lush green trees and lawns. A body of water, likely an ocean or bay, stretches out to the left, meeting a small island in the distance. The main buildings are a grand, ornate mansion on the right, and a more modern, rectangular building on the left. Smaller, less distinct structures are scattered throughout the campus grounds. There is a parking lot visible near the mansion. The sky is overcast with gray clouds.</t>
  </si>
  <si>
    <t>00:00:00.40</t>
  </si>
  <si>
    <t>A baseball player in a blue uniform with white sleeves and trim is pitching a ball. He’s mid-motion, his arm extended forward. Behind him are two other players wearing similar blue uniforms. In the background is a brick building with architectural details, including arched windows and a prominent central tower. To the left of the pitcher is a scoreboard displaying “SALVE” in white lettering on a dark blue background. A flag pole stands to the right, flying an American flag. The scene appears to be outdoors on a baseball field under a cloudy sky.</t>
  </si>
  <si>
    <t>Two young adults are walking side-by-side down a hallway. A young man with reddish-brown hair and glasses is wearing a light blue button-down shirt and a backpack. He’s looking slightly downward. Next to him, a young woman with long, wavy dark hair is wearing a pink sweater and a backpack. Both appear to be smiling. The hallway has maroon pillars with sconce lights on them, and a doorway is visible in the background.</t>
  </si>
  <si>
    <t>A man with dark hair and a beard stands facing a group of students seated at tables. He is wearing a black suit jacket over a black shirt and appears to be gesturing while speaking. Three students are visible in the foreground, each wearing a baseball cap – one with a white “CG” logo, another with a white “hul” logo, and the third wearing a dark blue shirt with three triangles on the back. A projector screen is behind the man displaying a mostly blank white image. The room has ornate gold-framed doors and columns visible in the background, suggesting a formal setting like a lecture hall or conference room.</t>
  </si>
  <si>
    <t>A young man with dark hair and a black t-shirt is leaning over a laptop displaying a webpage. He’s looking at someone behind him wearing a reddish-brown sweater. In the background, blurred figures of other students are seated on couches in what appears to be a common area or lounge. There's another student visible further back with a laptop open on a couch. The scene is brightly lit, and there are large windows visible in the background.</t>
  </si>
  <si>
    <t>Two healthcare professionals are interacting with a black Labrador retriever. A woman wearing glasses and a dark blue scrub top is smiling and holding the dog’s head while looking at it. Another woman in a white coat, stethoscope around her neck, is gently touching the dog's chest. The dog has its mouth open, showing its tongue, and appears relaxed. Behind them is a plain beige wall.</t>
  </si>
  <si>
    <t>A small white sailboat with a blue sail emblazoned with “SALVE” is tilted sharply to one side, appearing to be capsized in choppy blue water. Two people are visible inside the boat, wearing brightly colored shirts. Several other sailboats are scattered across the background of the lake or bay, under a bright blue sky with some clouds. A shoreline with trees and buildings can be seen on the far left.</t>
  </si>
  <si>
    <t>A group of dancers are performing in a darkened stage space illuminated by colored lighting. A dancer in the center is prominently featured with her arm extended upwards and slightly forward, wearing a red sports bra and leggings. Behind her, other dancers are partially visible, some in red and others in black, all appearing to be in various poses within a choreographed movement. The background is predominantly dark blue, accented by streaks of red light, creating a dramatic and stylized effect.</t>
  </si>
  <si>
    <t>A young woman with dark hair pulled back and wearing sunglasses, a gray t-shirt, black pants, and white sneakers is walking through tall grass in an outdoor area. She’s holding a shovel and appears to be working on a garden bed. Behind her, another person is partially visible, also engaged in gardening activity. A wooden chair leans against a fence covered in ivy. There are several large bags of soil or compost spread out on the ground. The background includes a gray fence, trees, and what looks like a house roof.</t>
  </si>
  <si>
    <t>The image depicts an interior view of a laboratory setting. Four individuals are seated at desks facing a counter area in the background. The people at the desks appear to be focused on documents and computers. Behind them, three other people are working at a counter with various equipment visible, including what looks like a dental chair or examination station. To the left is a tall shelving unit filled with electronic components. The lighting is somewhat dim, casting shadows across the scene.</t>
  </si>
  <si>
    <t>A small blue fishing boat is moving across choppy gray water under an overcast sky. Inside the boat are four people: one man sitting in the back looking out, a man standing near the front holding what appears to be a clipboard or chart, and two men seated in the middle rows. A man wearing a bright red backpack and a teal jacket stands at the front of the boat, reaching upwards towards a radar unit mounted on the roof. There are life jackets visible on the seats. In the background, across the water, is a bridge with several towers. The boat has a small canopy extending over the seating area.</t>
  </si>
  <si>
    <t>The photograph depicts an aerial view of a university campus situated along a rocky coastline. A large, light-colored building with multiple windows and a symmetrical facade is centrally located on a sprawling green lawn. To the right of the main building stands a distinctive, red-roofed structure that appears to be a historic mansion or residence hall. A pathway winds through the grass towards the buildings. Below the lawn, a rugged, dark gray cliff face drops sharply into the ocean, with waves crashing against its base. Lush green vegetation covers the cliff and extends onto the grassy area above. The sky is overcast and dark in the background.</t>
  </si>
  <si>
    <t>A soccer player in white and blue uniform is kicking a ball towards a goal with a yellow net. A coach wearing a purple jacket and hat watches from the sideline. Several other players in various colored uniforms are positioned on the field, some running and others near the goal. In the background, there's a small building, streetlights, and what appears to be stadium seating or tents. The grass is illuminated with artificial lighting, creating a dark background.</t>
  </si>
  <si>
    <t>A group of young women are gathered outdoors in front of a stone pillar. They are wearing blue hoodies with gray sweatshirts underneath and light-colored pants. Several of them are laughing and clapping their hands, appearing joyful. The background consists of a green lawn, a low hedge, and a glimpse of buildings in the distance under an overcast sky.</t>
  </si>
  <si>
    <t>A black wrought-iron gate arches across the top of the frame, displaying the university name “SALVE REGINA UNIVERSITY” in dark lettering. Lush green trees flank either side of the gate, extending upwards into a bright blue sky. In the distance behind the trees is a stately, gray stone building with multiple stories and prominent architectural details. The foreground is mostly dark, suggesting a shadowed or nighttime setting.</t>
  </si>
  <si>
    <t>A group of three people are seated around a table in a dimly lit room. A man with reddish-brown hair and a wide smile is centered in the frame, leaning forward slightly. He’s wearing a brown long-sleeved shirt and has a ring on his left hand. Across from him is a woman wearing a green sweater and her face is turned towards him, looking at him intently. Her dark hair is pulled back. In the lower left corner of the image, only part of another person's head and shoulders are visible, with dark hair and a dark top. The background is mostly out of focus, appearing to be a plain wall in a neutral tone.</t>
  </si>
  <si>
    <t>A young man with dark hair and sunglasses sits on a gray stone bench outdoors. He is wearing a purple t-shirt with white stripes down the sleeves and blue shorts. His feet are crossed, and he’s smiling slightly. A black backpack rests behind him on the bench. To his left is a large tree trunk covered in green moss. Sunlight illuminates the scene, creating highlights on the bench and the man's face. The background shows a blurred view of trees and foliage.</t>
  </si>
  <si>
    <t>www.sandiego.edu</t>
  </si>
  <si>
    <t>A wide-angle aerial shot captures a sprawling campus at sunset. The dominant feature is a large, light blue building with a prominent rounded dome and arched windows. Several other buildings are visible in the background, all constructed in a similar architectural style – pale beige or white stucco walls, red tile roofs, and arched doorways. Palm trees line the edges of the campus grounds. In the distance, there’s a cityscape with several high-rise buildings silhouetted against the golden light of the setting sun. A fountain is visible on the right side of the frame, spraying water upwards. The sky is a gradient of orange and pink hues, suggesting twilight.</t>
  </si>
  <si>
    <t>A man with dark hair and glasses wearing a patterned shirt stands facing a whiteboard. He is gesturing with his right hand towards the board. The whiteboard is covered in handwritten equations and diagrams related to mathematics, specifically involving matrices and polyhedra. The equations include "K m", "3 3", "4 3", and "5 3". There are also words like “cube”, “trahedron”, and “polyhedron” written on the board. The background is dark, suggesting a classroom setting.</t>
  </si>
  <si>
    <t>A group of dancers in vibrant green and yellow dresses are performing a traditional dance on an outdoor plaza at night. The dancers are mid-movement, with their skirts billowing out dramatically. Behind them is a large white building with a prominent bell tower under a darkening blue sky. Streetlights illuminate the area around the dancers, and several people can be seen watching from the edges of the plaza. A table with chairs and signage is visible in the foreground.</t>
  </si>
  <si>
    <t>International Projection, Student life, Social responsibility</t>
  </si>
  <si>
    <t>A group of five baseball players are running off a baseball field towards the camera. They are wearing dark blue and white uniforms with the number “13” on their backs. One player is raising his arm in celebration, while another holds up his hands as if signaling. The background shows a dimly lit stadium with stands visible, along with light posts illuminating the field. A few other players are partially visible further back on the field.</t>
  </si>
  <si>
    <t>A volleyball game in progress with several players on a hardwood court. A female player wearing a white jersey with the number 11 is jumping and reaching upwards towards the ball. Another female player in a white jersey with the number 2 is positioned near the net, extending her arm upward as well. The background shows a blurred crowd of spectators seated along the sidelines, wearing maroon and dark-colored clothing. Above the court is a volleyball net with “San Diego” printed on it multiple times. A website logo "jerseyMike.com" is visible in the lower left corner.</t>
  </si>
  <si>
    <t>A large group of people are gathered inside a church. A man in a brown robe with a wooden cross is standing prominently near the front of the crowd. Many individuals are wearing face masks and appear to be observing or participating in a religious service. The architecture includes tall stained-glass windows, dark wood paneling, and decorative elements on the walls. Light streams through the windows, illuminating parts of the scene while leaving other areas in shadow. A few people are visible near the edges of the frame, some wearing suits and ties.</t>
  </si>
  <si>
    <t>A young woman in a blue graduation gown and cap is raising her right arm high above her head with both hands open in celebration. She’s smiling broadly and appears to be jumping slightly. Behind her, a large crowd of graduates wearing gowns and caps are seated on a white carpeted floor. Above the crowd, there's a stage with lighting and what looks like a backdrop or projection screen displaying images. The scene is brightly lit with spotlights, creating a dramatic effect.</t>
  </si>
  <si>
    <t>Three silhouetted figures stand facing away from the viewer, each wearing a black shirt with “CR2SD” and a snake graphic on it. The sun is setting behind them, casting a warm orange glow across the sky which transitions to shades of pink and blue. A distant cityscape can be seen below the horizon line. Pine trees are visible in the upper right corner of the image.</t>
  </si>
  <si>
    <t>www.sanjac.edu</t>
  </si>
  <si>
    <t>A blue building with large windows and the words "San Jacinto College" prominently displayed is centered in the frame. The college’s logo, a stylized “S” and “J,” is above the text. A small portion of another building is visible on the left side of the image. Beyond the building, there's a green landscape with trees and a winding road. Above the buildings is a bright blue sky with scattered white clouds.</t>
  </si>
  <si>
    <t>A young person wearing a backpack is walking across a grassy lawn towards a brick building. The building has large windows and is supported by concrete pillars. A tree stands tall on the left side of the frame, casting a shadow. Above the windows is a white, overhanging structure with columns. The sky is visible in the upper portion of the image, appearing bright and sunny.</t>
  </si>
  <si>
    <t>A young woman with dark hair and wearing a black shirt and jeans is centered in the frame, holding a soccer ball. She’s smiling broadly at the camera. Behind her is a large, modern building with a dome on top and expansive windows. The building is set against a bright blue sky. In the lower right corner of the image, several students are sitting on the grass near a low stone wall. A few trees are visible in the background.</t>
  </si>
  <si>
    <t>A young Black woman stands smiling in front of a large building with multiple windows and columns. She is wearing a bright pink long-sleeved shirt and blue jeans. A small backpack is slung over her shoulder. The building has a brick base and a white facade. Trees are visible on either side of the entrance, and there are other students walking in the background. A street lamp and a trash can are also present on the left side of the frame.</t>
  </si>
  <si>
    <t>A man in a dark suit is standing next to a large industrial-looking 3D printer, labeled "GIGABOT 3+". The printer has a white build platform and a yellow warning light on its side. A printed object, resembling a sheet of paper with a design on it, is being held up by the man in front of the printer. Behind the printer is a glass wall with large windows showing an outdoor scene with trees and buildings. There’s a sign that reads “M” partially visible above the window. The floor is concrete.</t>
  </si>
  <si>
    <t>Five young people are standing in front of a large, modern glass-walled building interior. They are holding toy dart guns with brightly colored darts. One person is wearing a black shirt and aiming his gun forward. Another is wearing a gray shirt and looking towards the camera. A third is holding a white dart gun and appears to be smiling. A fourth is wearing a dark blue shirt and holding a tablet, while another is wearing a black shirt with a rainbow pattern and holds a green dart gun. The building has large windows offering views of an exterior sky and architectural elements like beams and skylights. There are doors visible in the background and some industrial-looking equipment on the wall.</t>
  </si>
  <si>
    <t>The image depicts a laboratory setting filled with complex glassware and tubing. Three individuals are present: one man wearing a light blue shirt and looking directly at the camera; another man in a dark t-shirt, leaning over a piece of equipment; and a woman wearing glasses, also working on an apparatus. The lab is dimly lit, with blue and red lights illuminating the instruments and the faces of the researchers. There are numerous glass beakers, flasks, and tubes connected by intricate networks of pipes and valves. A digital display screen is visible in the background, showing data or a schematic diagram.</t>
  </si>
  <si>
    <t>A young man with dark hair and glasses is leaning over a complex piece of laboratory equipment. He’s wearing a light-colored button-down shirt and appears focused on something within the machine. Behind him, there are numerous other pieces of lab apparatus, all illuminated by bright lights, creating a dramatic, slightly darkened background. A portion of another person's arm is visible in the upper left corner of the image.</t>
  </si>
  <si>
    <t>A large, cylindrical transparent tube dominates the frame, illuminated with a bright blue light emanating from within. The tube is encased in metal fittings and supports, including chains hanging down. Small, spherical objects, appearing to be bubbles or droplets, are suspended within the fluid inside the tube, reflecting the blue light. The background is dark and out of focus, showing hints of machinery and other equipment, also with a subtle blue glow.</t>
  </si>
  <si>
    <t>A man in a white chef’s uniform and black apron with a name tag that reads “Lowe” is holding up a large silver platter filled with what appears to be green vegetables. He has glasses and is smiling at the camera. Behind him, three other chefs are working at stainless steel workstations, preparing food. The kitchen area is brightly lit with fluorescent lights and features industrial equipment like mixers, ovens, and shelving units. A yellow safety sign hangs on the wall, and a small window labeled “Joyon” is visible in the background. There’s also a hanging light fixture and a ventilation system above the workstations.</t>
  </si>
  <si>
    <t>A bright yellow sheet of something (likely dough or batter) is laid out on a stainless steel baking sheet. Two hands, wearing white gloves, are shown cutting the yellow sheet in half with what appears to be a knife. The background is a reflective stainless steel surface.</t>
  </si>
  <si>
    <t>A white plate sits on a reflective, gray surface. On the plate is a square piece of yellow sponge cake. Three red sauces are artistically drizzled across the plate, forming curved lines extending from the cake. The background is dark and out of focus.</t>
  </si>
  <si>
    <t>A woman with dark hair and wearing a blue dress stands beside a table. A young woman in a light pink pajama top is seated at the table, eating from a plate with a spoon. Another woman, wearing a teal shirt, is assisting her by holding a fork over the plate. The background includes beige cabinets, a refrigerator, a microwave, and a framed picture on the wall. There’s also a small white appliance to the right of the refrigerator.</t>
  </si>
  <si>
    <t>A woman sits suspended in a tall, rotating chair with a rope hanging down. Three women are seated on the floor around her: one is standing beside a colorful cart filled with toys and equipment, another is sitting on an orange inflatable ball, and the third is also seated on a blue inflatable ball. A large, colorful mat is spread out on the floor beneath them, divided into sections of red, yellow, and blue. Several small, brightly colored balls are scattered across the mat. In the background, there’s a wall painted a light gray, a basketball hoop, and fluorescent lighting fixtures.</t>
  </si>
  <si>
    <t>Two women are facing each other in front of a large blue chalkboard filled with complex electrical circuit diagrams. One woman is on the left and has her arm raised, holding a pink marker and pointing at a specific part of the diagram. The second woman is on the right, wearing glasses and looking directly at the camera. Behind them is a dark background. The chalkboard diagrams include various components like resistors, capacitors, transistors, and wires, all connected in intricate patterns.</t>
  </si>
  <si>
    <t>Two young women are standing side-by-side in front of a large glass panel. The panel is covered with white lines and shapes that resemble a complex circuit diagram or engineering schematic. One woman, wearing glasses, is using a blue marker to draw on the glass, while the other woman is pointing at the drawing with her hand and smiling. The background appears to be a modern office space with a gray wall.</t>
  </si>
  <si>
    <t>Three healthcare professionals in blue scrubs are gathered around a patient mannequin lying on a hospital bed. The mannequin is covered with a white sheet and has an IV line attached to its arm. One student is holding a bag connected to the mannequin’s face via a tube, presumably performing ventilation. A medical device sits on a table beside the bed. Behind the students, there's a wall painted in a light yellow color and a window with blinds. The room appears to be a simulation lab or training area.</t>
  </si>
  <si>
    <t>A realistic patient mannequin lies on a white hospital bed covered with a patterned blue and white sheet. A healthcare professional wearing blue gloves is positioned above the mannequin, inserting an endotracheal tube into its mouth. An Ambu bag connected to a ventilator is attached to the mannequin’s airway. Medical equipment, including monitors and IV lines, are visible in the background on a nearby medical cart.</t>
  </si>
  <si>
    <t>A patient lies in a hospital bed with a white sheet covering most of their body. A man in a white coat is observing them from beside the bed. A large medical monitor displays several ECG waveforms, including one showing a regular heartbeat and another showing an irregular rhythm. To the left of the monitor are various medical devices, including IV pumps, tubing, and a blood pressure cuff. The background appears to be a hospital room with dark blue walls and metallic equipment visible in the distance.</t>
  </si>
  <si>
    <t>A man wearing sunglasses and a gray t-shirt stands in front of an ambulance with “San Jacinto College Emergency Medical Program” written on its side. The ambulance has a large red star symbol on its back. Several other people, including what appear to be students and medical personnel, are gathered around the ambulance. A person is lying on a stretcher inside the vehicle. In the background, there’s a hospital building with multiple stories and windows, surrounded by trees and a cloudy sky.</t>
  </si>
  <si>
    <t>Three students are inside an ambulance performing medical procedures on a mannequin. One student is kneeling and holding a pen and gloves while looking at a clipboard. Another student is positioned behind the mannequin, administering what appears to be CPR with a bag valve mask. The third student is leaning over the mannequin, examining its airway. The ambulance interior is blue with various medical equipment visible, including shelves stocked with supplies and overhead lighting. A window is partially visible on the right side of the frame.</t>
  </si>
  <si>
    <t>A wide shot of a brightly lit hallway in a modern building. Several people wearing dark purple scrubs are walking towards the camera, some carrying backpacks. A security guard in a blue uniform is standing near the center of the frame, looking to his left. There’s a staircase on the right side with a glass railing and several people visible on the upper level. The floor is polished concrete, and there are benches along the walls. Natural light streams in from large windows on the left.</t>
  </si>
  <si>
    <t>A young man with dark hair and wearing a blue polo shirt and backpack is centered in the frame, looking directly at the camera with a slight smile. He’s standing in a large, brightly lit hallway of a university building. The walls are a light beige color with wood paneling. A staircase leads upwards to another level. Several other students, dressed in purple jackets and backpacks, are walking behind him in the background, partially obscured by shadows and depth of field. There are also two people wearing gray coats visible on the left side of the frame. Light fixtures are mounted on the walls.</t>
  </si>
  <si>
    <t>A person with short blonde hair sits at a large console board in front of a dark stage. The console is illuminated by blue and yellow lights. Behind the console, a stage is visible with musicians performing on it. A spotlight shines down onto the stage. In the lower right corner of the screen is a computer monitor displaying the San Jacinto College logo. To the right of the console board is a black equipment rack with blue lighting.</t>
  </si>
  <si>
    <t>A man with short hair and a light-colored shirt stands in front of a music stand conducting an orchestra. He is gesturing with his hands, likely giving instructions. Several musicians are visible in the background, including a person holding a brass instrument (possibly a trombone) and another wearing a dark t-shirt. Sheet music is displayed on the music stand. The lighting appears to be dim and focused on the conductor, creating shadows in the background.</t>
  </si>
  <si>
    <t>A young Black man with short, dark hair is playing a golden tuba. He’s wearing a gray t-shirt and appears to be focused on his music. The tuba is held in front of him, and he's blowing into it. Behind him are a black piano and a red curtain. The background is mostly dark, creating a spotlight effect on the musician and instrument.</t>
  </si>
  <si>
    <t>A man in a light-colored shirt and dark pants stands center frame, conducting an orchestra with his hands raised. He is facing away from the camera. To his left, a person plays a flute, holding sheet music. To his right, another person plays a saxophone, also looking at sheet music. The stage is dark, illuminated by spotlights that highlight the musicians and conductor. Behind them are large, textured wall panels with recessed lights. A wooden music stand is visible in front of each musician.</t>
  </si>
  <si>
    <t>A man with short brown hair and a light-colored shirt stands at a podium in front of a large concert hall stage. He is holding a baton and looking directly at the camera. The stage is dark, illuminated by numerous spotlights above. Behind him are geometric panels on the wall, and to his left is a small red box.</t>
  </si>
  <si>
    <t>A group of six students are gathered around a lab table in a brightly lit science laboratory. They are all wearing safety glasses. A blue graduated cylinder filled with a green liquid is suspended on a metal stand, connected to a flask below. Several beakers and other glassware are visible on the table, including a measuring beaker. One student is looking directly at the camera with a smile. The background shows a wall with text partially visible, appearing to be related to chemistry or science.</t>
  </si>
  <si>
    <t>A woman in a dark blue sweater stands behind a lab table with a beaker containing orange liquid. She is pointing upwards and gesturing towards a white board displaying chemical reaction diagrams. Five students are positioned around her, facing the board. The diagrams show chemical formulas and arrows indicating a reaction sequence involving molecules of varying shapes and colors (blue, red, green, and pink). The students are mostly silhouetted against a dark background.</t>
  </si>
  <si>
    <t>Two students, a young man and a young woman, are standing in front of a large white semi-truck. The young man is wearing an orange jacket over a black shirt and holding a wrench. The young woman is wearing an orange jumpsuit and also holds a wrench. Behind them is a blue diagnostic machine with wheels. To the left, there’s a gray garage door and a person in work boots standing near a tire. A red toolbox sits to the right of the truck. Overhead are industrial lights and exposed pipes. The background shows a large, brightly lit workshop space.</t>
  </si>
  <si>
    <t>A large blue hydraulic troubleshooting system dominates the center of the frame. Three people are gathered around it: an older man in a white shirt and dark pants with a name tag, a young woman wearing a black top and orange skirt, and a younger man in an orange vest and dark jacket. Behind them is a semi-truck, partially visible, including its chrome bumper and a large hose running along the side. The background consists of a gray wall with fluorescent lighting and a doorway leading to another area.</t>
  </si>
  <si>
    <t>A young person with dark hair and wearing an orange jumpsuit is lying face-up in a padded chair. The chair has red padding and black metal supports. A silver restraint device secures their arms to the chair. Above the chair, there’s a large, reflective glass structure that appears to be part of a larger experimental setup or facility. The floor beneath is concrete with some visible stains. The image is taken from directly above, looking down at the person and the chair.</t>
  </si>
  <si>
    <t>A group of students are performing a dance routine in a classroom setting. They appear to be wearing dark-colored clothing with patterns and designs. The lighting is from fluorescent ceiling lights. A television screen is visible on the left side of the frame, displaying what appears to be a video feed. Several other people can be seen blurred in the background, suggesting an audience or additional participants.</t>
  </si>
  <si>
    <t>A young woman with dark hair and dramatic eye makeup is being styled by an Asian woman in a black uniform. The stylist is holding a comb above the woman’s head, lifting her hair upwards. The woman's face is turned slightly upward, looking towards the comb. A silver bracelet is visible on the stylist’s wrist. Behind them, another woman sits in a salon chair receiving a similar service. The background is a white wall with some framed artwork and a pink chair.</t>
  </si>
  <si>
    <t>Two hands are shown meticulously applying bright orange nail polish to long, almond-shaped nails. A silver tray holds a small brush and nail clippings. Behind the hands is a large, black organizer filled with numerous tubes of colored nail polish. To the right of the polish organizer is a small orange tool, possibly a cuticle pusher or scraper. The background is dark and out of focus.</t>
  </si>
  <si>
    <t>A young man wearing a white hard hat and safety glasses stands in front of a wall of industrial electrical panels. He is dressed in a dark blue San Jacinto College shirt with the college logo on the chest. His hands are holding a small, black tool. The background consists of numerous gray and silver electrical control boxes, some with indicator lights. A few other people wearing gloves can be seen partially visible in the background.</t>
  </si>
  <si>
    <t>The image depicts an industrial workshop setting with three men working at various workstations. One man in a blue shirt and hard hat is standing centrally, gesturing towards a complex machine with several wires and components. Two other men, both wearing white hard hats, are actively engaged with the equipment, one holding a tablet and the other manipulating a tool. The walls are painted gray, and there’s a large window wall behind them with blue tinted glass panels. Several metal workbenches with drawers line the back wall, and electrical components are mounted on the wall above the workstations.</t>
  </si>
  <si>
    <t>Two students are seated at a desk facing each other. A woman with long brown hair is wearing a dark sweater and looking towards the camera while writing in a notebook with a pen. Beside her is a man with reddish-brown hair wearing a plaid shirt, who is using a laptop. Behind them is a large window showing a blurred landscape of hills or mountains under cloudy skies. To the left of the students is a black backpack. A small green bag sits on the desk to the right of the laptop. The background wall is a muted gray color.</t>
  </si>
  <si>
    <t>Three students are seated at a table covered with numerous legal textbooks and law books. The background is a tall bookshelf filled with more legal volumes. One student, a woman with dark hair, is looking down at an open book. Another student, a young woman with long brown hair, is also looking at an open book. A third student, a young man wearing glasses, is looking at the book held by the first student. The lighting is somewhat dim and focused on the students and their books. In the background, partially obscured by shelves, another person is visible reading.</t>
  </si>
  <si>
    <t>The image depicts an overhead view of a concrete ceiling with exposed beams and ductwork. Several yellow lights are suspended from the ceiling at varying heights, connected by thin yellow cables. Some of the lights have blue covers or housings attached to them. The overall tone is dim, with the majority of the scene in shadow, highlighting the lights and their connections.</t>
  </si>
  <si>
    <t>A group of four construction workers are walking through an unfinished building interior. The walls and ceiling are exposed concrete, with exposed ductwork overhead. String lights hang from the ceiling. A large window is visible in the background showing a green landscape. Each worker wears a yellow safety vest and hard hat. One worker holds up a red tool.</t>
  </si>
  <si>
    <t>A red and white robot with large circular eyes stands in front of a group of people in a brightly lit workshop space. Behind the robot are three individuals: a woman wearing a red shirt and jeans, a man in a blue polo shirt and khaki pants, and another man in a blue suit. The woman is speaking to someone off-camera. To the left, there’s a shelf filled with various items including tools, books, and a decorative clock. A large yellow block sits on a table near the center of the frame. On the right wall are more shelves containing electronics and colorful objects. A doorway is visible in the background.</t>
  </si>
  <si>
    <t>A young man with dark hair and glasses is holding up a complex robotic hand. The hand is primarily white and black, with multiple joints and moving parts visible. It appears to be made of LEGO Technic pieces. Behind him are shelves filled with various electronic components, including a printer and a computer monitor. A framed picture hangs on the wall behind the man. There’s also a purple light strip illuminating the top shelf.</t>
  </si>
  <si>
    <t>A young woman with long brown hair and fair skin is smiling brightly at the camera. She’s wearing a gray sweater and holding a white and blue robot in front of her. The robot is standing on its wheels, facing slightly to the left, and appears to be made of plastic or metal components. Behind her is a blurred background showing a lab setting with shelves filled with books and equipment, including a printer and computer monitors. A framed picture hangs on one of the shelves. There’s also a purple light strip running along the top edge of the wall behind her.</t>
  </si>
  <si>
    <t>A young woman with curly dark hair wearing a red shirt is holding and examining a complex robotic arm. The robot has multiple joints and wheels, and appears to be made of metal. Behind her is a cluttered laboratory setting including a computer monitor, a desktop computer, a printer, books, and a blue light strip on the wall. A green poster with the word "SCIENCE" is visible in the background.</t>
  </si>
  <si>
    <t>A large, modern building with a distinctive peaked roof and a prominent dome is centered in the frame. The building appears to be made of light-colored concrete and has numerous windows. A walkway extends from the building towards the viewer. Above the building, a dark blue night sky filled with stars is visible. In the distance, rolling hills are silhouetted against the horizon.</t>
  </si>
  <si>
    <t>A young woman with dark hair is looking through a large telescope eyepiece. The telescope is mounted on a metal base and has a rotating dome visible above it. The background is dimly lit with blue light, showing a wall with vertical panels and a small red light fixture. A portion of the floor is visible in the lower right corner.</t>
  </si>
  <si>
    <t>A dark, expansive background filled with countless tiny white stars dominates the image. In the center is Saturn, rendered in a realistic style, displaying its prominent rings which are illuminated with a warm, golden light. The planet appears slightly off-center and has subtle shading suggesting depth and three-dimensionality.</t>
  </si>
  <si>
    <t>A young woman with dark hair and glasses stands in front of a large telescope. The telescope is positioned on a metal base and has a wide, reflective dish aimed upwards. A blue light illuminates her face and upper body, while the background is mostly dark with hints of gray walls and pipes. She appears to be holding a camera or recording device.</t>
  </si>
  <si>
    <t>A dark blue observatory dome dominates the center of the frame, set against a backdrop of a densely packed starry night sky. Two people are visible: one kneeling and using a large telescope on a tripod, and another standing with a smaller telescope pointed upwards. Both individuals wear white lab coats. The ground is a gray tiled rooftop area, with a low wall running along the right side of the image.</t>
  </si>
  <si>
    <t>A young man with curly brown hair wearing a light pink shirt and dark pants is looking through a red telescope pointed upwards at a starry night sky. The Milky Way is visible in the background, filled with countless stars. A recognizable constellation, possibly Ursa Major (the Big Dipper), is also prominent in the upper left of the frame. The image has a slightly desaturated color palette and a dark, almost black, foreground.</t>
  </si>
  <si>
    <t>A young Black man with short black hair and wearing a denim jacket split between red and blue is standing in front of a large, open staircase. He’s smiling and looking at the camera. Behind him are several other students walking and sitting on benches in a spacious, light-filled atrium. The atrium features multiple levels connected by stairs and walkways, with people visible on each level. There's a digital art piece displayed on a wall to the right of the man. The walls are a warm beige color, and there are recessed lighting fixtures throughout the space.</t>
  </si>
  <si>
    <t>A young Black woman with long dark hair and wearing a blue shirt is holding up a textbook titled “Anatomy Physiology.” She’s smiling and appears to be posing for the camera. Behind her, there's a large mural depicting an industrial scene with cranes and machinery. Several people are walking in the background, including two men in what appear to be uniforms or work shirts. The setting is a modern interior space with a grand staircase and light fixtures. A partial view of a cityscape can also be seen on another wall.</t>
  </si>
  <si>
    <t>A large, modern white building dominates the frame, likely a university academic structure. It has multiple stories and a flat roof with a slight overhang. A circular pathway with trees is in front of the building, bordered by green grass. There are sidewalks running along the sides of the pathway. In the distance, there’s another building partially visible behind the main one, and a clear blue sky with some clouds overhead.</t>
  </si>
  <si>
    <t>A wide shot of a large brick building with multiple stories under a cloudy sky. The building is surrounded by green grass and several mature trees. A paved walkway curves through the lawn leading towards the building. In the foreground, there’s a white concrete ledge or barrier. To the left of the building, a road with a few vehicles can be seen. Beyond the main building are other smaller buildings and some greenery suggesting a campus setting.</t>
  </si>
  <si>
    <t>A large brick building with many windows dominates the frame, appearing to be a multi-story academic structure. A glass walkway connects it to another smaller building on the left side. Trees and green grass are visible in the foreground. In the background, there is a row of other buildings and what appears to be a highway or road with vehicles. Above the buildings, a blue sky with some clouds can be seen.</t>
  </si>
  <si>
    <t>The image depicts an aerial view of a college campus. A long, white pedestrian bridge spans across green space and trees connecting two buildings. The buildings are multi-story with red accents on their roofs. Lush greenery surrounds the buildings, including large pine trees and grassy lawns. In the distance, there is a parking garage and other buildings that appear to be part of the university complex. The sky is bright blue with scattered clouds.</t>
  </si>
  <si>
    <t>An aerial shot of a large, multi-story building with a mix of gray and red brick facades. The building has several windows arranged in a grid pattern on its upper levels. A covered walkway extends from the building towards the lower right corner of the image. Trees are scattered around the base of the building, and a road runs along the bottom edge of the frame. In the background, there is a residential area with various houses and buildings visible under a cloudy sky. Power lines are also present in the distance.</t>
  </si>
  <si>
    <t>A blue building with large windows dominates the frame against a bright blue sky dotted with white clouds. The words “SAN JACINTO COLLEGE” are prominently displayed in white lettering above the windows. A small, landscaped area with trees and shrubs is visible at the base of the building. The shot appears to be taken from an elevated angle, looking down on the college campus.</t>
  </si>
  <si>
    <t>www.sanjuancollege.edu</t>
  </si>
  <si>
    <t>A young man in a black shirt and dark pants is running toward a volleyball net with his arm extended as if serving. A woman in jeans and a blue top stands near the net looking at him. Behind them, there's a building with multiple windows and a covered patio area with tables and chairs. Two other people are visible standing near the building. The background is mostly dark, suggesting it’s nighttime or a low-light setting. A volleyball sits on the grass in front of the net.</t>
  </si>
  <si>
    <t>A man in a black shirt and dark pants is mid-jump while holding a volleyball, reaching towards his partner who stands behind him. The woman wears blue jeans and a dark top. Behind them is a white volleyball net and a building with multiple windows. A small patio area with chairs and a pergola is visible to the right of the building. In the background, three other people are standing near a tree. The ground is covered in green grass.</t>
  </si>
  <si>
    <t>"University environment, Campus aesthetics", International Projection</t>
  </si>
  <si>
    <t>A group of Native American dancers are performing in an outdoor setting. One dancer is prominently featured with elaborate feathered headdress and regalia, holding a large, stylized eagle feather fan. Other dancers wear colorful clothing and carry yellow flags. A crowd of people watches from behind seating arrangements and stands. In the background is a building labeled “Central Classroom Complex” and a grassy area with trees. The lighting suggests late afternoon or early evening.</t>
  </si>
  <si>
    <t>Two women in purple scrubs are facing each other, both wearing white masks. One woman is looking down at a piece of equipment with red tubing attached to it, while the other is looking towards her with a slight frown. Behind them is a teal-colored door with a small window and a light fixture above it. To the left of the women is a wall with an “Oxygen – No Smoking – No Open Flames” sign and a medical device with various buttons and controls. The background is dark, suggesting a clinical setting.</t>
  </si>
  <si>
    <t>A group of eight men in dark tactical gear are gathered around a simulated vehicle crash scene. One man, wearing a black jacket and glasses, is pointing at the wreckage. Several others are kneeling beside the debris, examining it closely. A tire lies on the ground near one of the individuals. Behind them is a concrete building with stairs and a large, gray wall. In the background, there's a partially visible orange pickup truck and a white building. The sky is blue with some clouds.</t>
  </si>
  <si>
    <t>A large group of graduates in purple gowns and hats are standing outdoors under a partly cloudy blue sky. Many of them are smiling and waving their arms. Some have sunglasses on. There are tents visible in the background, and a street or road is present in the foreground.</t>
  </si>
  <si>
    <t>A large, yellow mascot with bright red hair and a wide smile is prominently featured in the center of the frame. The mascot wears a yellow jersey with purple and white lettering that reads “SJ COLLEGE.” It’s holding its hands up in a welcoming gesture. Behind the mascot are several people gathered outdoors on a grassy area under trees. Many individuals are wearing casual clothing, including t-shirts and jeans. Some children are playing with colorful beach balls. The background includes a cloudy sky and green foliage.</t>
  </si>
  <si>
    <t>The image depicts an indoor event space filled with people. Several red automotive lift bays are visible in the center and foreground, with cars partially lifted on them. A large crowd is gathered around the lifts, observing mechanics working on vehicles. Many attendees are seated at tables, some with laptops or tablets. There's a banner reading "GET READY DRIVE" hanging above the scene. People of various ages and genders are present, wearing casual clothing. Some individuals are wearing hats and work shirts. The lighting is bright, illuminating the space and the activities taking place.</t>
  </si>
  <si>
    <t>Several hot air balloons are illuminated against a dark night sky. One balloon prominently features a green cactus design on its side. Another has a complex, geometric pattern in shades of red and brown. A large crowd of people is gathered below, many holding up phones to take pictures or videos. In the foreground, parked vehicles are visible, including vans and cars. Streetlights cast a warm glow across the scene.</t>
  </si>
  <si>
    <t>A group of seven young adults are gathered together outdoors in daylight. They appear to be posing for a photograph with one person holding up a smartphone. The individuals vary in age and ethnicity. One man wears sunglasses and a gray hoodie, another has a jacket adorned with stars and lettering. A woman in the foreground is wearing a pink shirt and appears to be taking the picture. Several others are smiling and looking at the camera. Behind them is a blurred background of greenery, trees, and what looks like a sidewalk or path. There are utility poles visible in the distance.</t>
  </si>
  <si>
    <t>A young man wearing an orange t-shirt and blue jeans sits at a desk with a computer in front of him. He is looking down at the screen intently. A middle-aged man with a shaved head, wearing a black baseball cap and a black shirt, stands behind him to his left, observing. Another man, older with a gray beard and glasses, is standing to the right of the young man, also watching. Behind them are several large industrial machines, including what appears to be a power supply unit and a rack filled with electronic components. A poster with technical diagrams is visible on the wall in the background. Cables and wires are strewn across the desk.</t>
  </si>
  <si>
    <t>Two young women are working at a lab table in a brightly lit laboratory setting. One woman is wearing glasses and a white lab coat, holding a test tube with liquid and appearing to be adding something to it. The other woman is also in a white lab coat and safety goggles, looking towards the first woman. Behind them are various pieces of lab equipment including a centrifuge, beakers, and racks filled with test tubes. A black backpack is visible on the floor near the table. The background shows more lab benches and equipment, suggesting a larger laboratory space.</t>
  </si>
  <si>
    <t>A group of four construction workers are gathered around a large window being installed in a white-walled room. One worker is perched on a ladder, holding a piece of equipment and looking at the window. Three other workers stand below, wearing white hard hats, work jackets, and safety glasses. They appear to be observing the installation process. The room has unfinished drywall and exposed wooden framing.</t>
  </si>
  <si>
    <t>00:00:03.99</t>
  </si>
  <si>
    <t>A young man wearing a dark t-shirt with camouflage print and a blue headband is dribbling a basketball in an indoor gymnasium. The floor is a polished tan color. Behind him are walls painted yellow on one side and beige on the other, separated by a tall, clear partition. A basketball hoop hangs from the ceiling above the right side of the frame. There’s a dark maroon door visible on the left wall, and several light fixtures are mounted along the ceiling.</t>
  </si>
  <si>
    <t>A wide-angle aerial shot depicts a modern university campus at sunset. The buildings are primarily white with flat roofs and large windows. A circular pathway with landscaping surrounds several of the structures. There is an open, grassy area in the center of the campus. Parking lots are visible on the left side of the frame. The sky is filled with warm orange and yellow light from the setting sun, casting a glow over the landscape and buildings. A distant mountain range is partially obscured by clouds in the background.</t>
  </si>
  <si>
    <t>A young man with dark hair and wearing a yellow and black "Team College" t-shirt is hunched over his desk, covering his face with his hands. He’s seated in an ergonomic gaming chair with the “Arozzi” logo prominently displayed. Behind him are several other students also sitting at desks with computers, all facing away from the camera. The room appears to be a dedicated esports or gaming lounge, with multiple monitors and computer equipment visible. A dark wall is behind the students.</t>
  </si>
  <si>
    <t>The image depicts an industrial-looking room with three people observing a large, gray machine. A woman in a black shirt and jeans is standing on her left pointing at several white sheets of paper attached to the side of the machine. Two men are looking at the machine; one wearing a light blue lab coat and the other with short hair and wearing a blue button-down shirt. The room has exposed pipes, wiring, and metal equipment along the walls. There is a shelf filled with boxes in the background on the left, and a blue wall with what appears to be a ventilation system on the right. A dark gray barrel sits on the floor near the machine.</t>
  </si>
  <si>
    <t>Three people are walking side-by-side on a concrete sidewalk. A woman in a dark blue shirt and jeans is walking on the left, followed by a woman wearing a light gray t-shirt with “AMSJC” printed on it and blue jeans. To the right is a man wearing a gray hoodie and black athletic pants. Behind them is a large, modern building with multiple stories and windows. In front of the building is a grassy area with low shrubs and some bare dirt. The sky is overcast and dark.</t>
  </si>
  <si>
    <t>00:00:04.57</t>
  </si>
  <si>
    <t>A dimly lit classroom setting with several students seated at desks facing a projector screen. A man wearing a baseball cap and dark clothing is sitting in the center, focused on a computer monitor displaying a graphic image. To his right is another student partially visible, with their head turned towards the screen. On the other side of the room, another student is also present, with only their head and part of their shoulders visible. The projector displays a white image against a dark background. There are several computers on the desks, and a whiteboard is visible in the background along with fluorescent ceiling lights.</t>
  </si>
  <si>
    <t>www.savannahstate.edu</t>
  </si>
  <si>
    <t>The image depicts an outdoor courtyard scene at a university campus. White columns frame the top portion of the view, leading down to a concrete walkway. A brick fountain sits in the center foreground, surrounded by mulch and landscaping. Beyond the walkway are trees with Spanish moss hanging from their branches, along with a paved path and lampposts. Several cars are parked in the distance, and there is a grassy area visible on the left side of the frame. The overall lighting suggests it may be dusk or early evening.</t>
  </si>
  <si>
    <t>A brick building with white trim and arched windows dominates the right side of the frame. A small, white statue stands in a circular planter bed at its base. The building is flanked by a walkway paved with gray concrete and red bricks. Beyond the walkway, there’s a grassy area filled with parked cars. Trees are visible on either side of the walkway, some covered in Spanish moss. The sky is overcast and gray.</t>
  </si>
  <si>
    <t>A large orange tiger statue stands atop a circular concrete fountain in a brick-lined area. The tiger is depicted mid-stride with its mouth open and claws extended. Behind the fountain is a grassy lawn, lined with mature oak trees draped with Spanish moss. In the background are buildings of a university campus, including a swimming pool complex with blue lanes visible. A paved pathway runs alongside the fountain.</t>
  </si>
  <si>
    <t>A large water tower dominates the frame, emblazoned with “SAVANNAH STATE UNIVERSITY” and an emblem featuring a blue eagle. Below the tower is a brick building complex with several smaller buildings connected by walkways. Lush green trees and foliage fill the background, suggesting a wooded area. The sky is overcast with clouds.</t>
  </si>
  <si>
    <t>www.sbu.edu</t>
  </si>
  <si>
    <t>The image depicts a wide-angle view of a landscape bathed in golden light. A bright sun is positioned on the right side of the frame, casting a strong glow and creating a lens flare effect. Below the sun, there’s a valley filled with trees displaying autumn colors – reds, oranges, and yellows. In the distance, rolling hills are shrouded in mist or fog. The bottom portion of the image is dark, almost black, providing contrast to the bright upper section.</t>
  </si>
  <si>
    <t>A tall, dark spire rises vertically in the center of the frame against a backdrop of a golden sunrise. The sun is positioned behind the spire, casting a warm glow across the landscape. Below the spire are trees and shrubs silhouetted against the light. In the distance, rolling hills and mountains fade into a hazy, orange-tinted sky. A small, dark arrow is visible at the base of the spire.</t>
  </si>
  <si>
    <t>A large, vibrant orange and red climbing vine dominates the left side of the frame, partially obscuring a brick building in the background. The building is a two-story structure with a prominent bell tower topped by a cross. Several windows are visible on the second story. Above the building is a clear blue sky.</t>
  </si>
  <si>
    <t>Two young women are standing outdoors in front of a brick building. They are smiling and waving at the camera. One is wearing a white sweater, a silver top underneath, and jeans. She has glasses and her hair is pulled back. The other woman is wearing a blue t-shirt with a yellow logo that reads “UNAVENTURA UNIVERSITY,” jeans, and a backpack. She holds an iced drink in one hand. Behind them is a grassy lawn, trees with fall foliage, and another building partially visible in the background. A person walking away can be seen on the right side of the frame.</t>
  </si>
  <si>
    <t>A young man with short brown hair and a smile stands facing forward in a navy blue t-shirt with a small patch on the left chest. He is wearing a dark gray backpack with silver straps. Behind him is a grassy lawn, lined by trees displaying autumn foliage in shades of orange and yellow. A paved walkway extends into the distance, where another student can be seen walking away. The sky is bright blue with sunlight streaming through the trees.</t>
  </si>
  <si>
    <t>A woman with dark hair and wearing a purple sweater stands at a whiteboard in front of several students. She is holding a microphone and gesturing slightly while looking towards the camera. A student with light brown hair, wearing a gray hoodie and black jacket, is partially visible to her left, leaning forward attentively. Another student, wearing a dark blue shirt, is further back on the right side of the frame. The whiteboard displays text including "NOSSS" and some bullet points in what appears to be an informational presentation. A projector screen behind the woman shows a slide with more text and graphics. There’s also a computer monitor and a pen visible on the desk to her right.</t>
  </si>
  <si>
    <t>A young woman with dark hair and glasses is looking intently at a clear plastic container filled with a blue liquid. She’s wearing a gray sweatshirt and her fingers are touching the side of the container. Behind her, there's a complex setup of wires, circuit boards, and other lab equipment illuminated by blue light. The background appears to be a laboratory wall with some diagrams or drawings on it.</t>
  </si>
  <si>
    <t>A man with gray hair and glasses wearing a black baseball cap and a black hoodie is seated at a table. He’s looking slightly off-camera to his left. Behind him, blurred figures of two students are visible, one Black and one White, both partially obscured by the darkness. The background features large windows revealing an outdoor scene with greenery and what appears to be a building facade. A white table is in front of him, and a laptop is on it.</t>
  </si>
  <si>
    <t>A young man with a beard and dark hair is smiling broadly at an older man wearing a black hat and glasses. They are sitting across from each other at a wooden table in what appears to be a brightly lit outdoor area, possibly a patio or covered walkway. Behind them is a brick wall and windows offering a view of buildings and trees. The lighting is somewhat dim, with the focus on the two men.</t>
  </si>
  <si>
    <t>Two young women are shown in a dimly lit room. One woman, wearing a black shirt with a university logo on it, is looking towards the other woman who is intently focused on something on a computer screen. The second woman has reddish-brown hair and is wearing a green plaid shirt. Both women have their heads bent down, appearing to be examining or working on the computer together. A portion of a desk and what appears to be lab equipment are visible in the foreground.</t>
  </si>
  <si>
    <t>A baby mannequin lies supine on a blue padded surface. Two hands are positioned on the mannequin’s head, applying pressure to its forehead and temples. The mannequin is wearing a white shirt and has a smooth, realistic-looking face. The background is dark and out of focus.</t>
  </si>
  <si>
    <t>A woman in a dark blue uniform with a yellow lanyard and ID badge is kneeling on a blue mat, gesturing with her hands towards the right side of the frame. She appears to be speaking or instructing someone. A young girl wearing glasses and a light blue shirt stands beside her, looking toward the woman. Behind them is a room filled with various soft play equipment including colorful cushions, mats, and a standing support structure. In the background, there’s a doorway with a red cross symbol on it, a desk chair, and a small cabinet. The lighting in the room appears to be artificial and somewhat dim.</t>
  </si>
  <si>
    <t>A young woman with dark hair and glasses sits on a purple carpeted floor facing another woman who is partially visible in the background. Behind them is a large projection screen displaying an illustration of a playground scene featuring a slide, jungle gym, and cityscape backdrop under a blue sky with white clouds. The woman in front has her hands raised as if explaining something. A small badge is pinned to her dark gray sweater.</t>
  </si>
  <si>
    <t>A classroom scene with students seated at red tables facing a projector screen. A man is standing near the projector, gesturing towards the display. Many students are looking down at their laptops and notebooks. Some students have water bottles on their desks. The walls are painted white, and there's a chalkboard to the left of the projector. Above the projector are two fluorescent lights and a ceiling vent. A banner with "Monavent University" is visible on one student’s shirt.</t>
  </si>
  <si>
    <t>A man in a dark brown robe and glasses stands at a whiteboard. He is holding a piece of paper and gesturing with his right hand. Behind him are several students seated at desks, facing towards the board. The whiteboard contains handwritten notes about hormonal responses, fight or flight, starvation, and various phases of stress. A red light shines from the upper left corner of the image.</t>
  </si>
  <si>
    <t>A dark room with a large desk dominating the foreground. A person is seated at the desk, facing multiple computer monitors and gaming equipment. Above the desk is a sign that reads "BONNIES Esports" in bold white letters against a blue background with a stylized mountain graphic. Several LED lights are visible on the desk and walls, casting colored light. The ceiling features a network of bright white lines and spotlights. A small, dark object resembling a book or document is partially visible on the right side of the desk.</t>
  </si>
  <si>
    <t>The image displays a first-person perspective from a game, likely Counter-Strike: Global Offensive. A circular scope is centered on the view, showing a hallway with multiple doors and windows. A red spike is planted in one of the doorways. Several small red dots indicate enemy positions scattered throughout the scene. Text overlays include "SPIKE PLANTED" and "ROUND ONGOING." Player information is displayed at the top right, including names ("Warwhal PLAYER"), kill/death statistics (120:40:151), and a notification that one player was killed ("Killed by O"). A small graphic shows a map with highlighted areas. The bottom left corner displays "Combat Report."</t>
  </si>
  <si>
    <t>Two young people are seated at a gaming desk with two large computer monitors. One is a woman wearing headphones and a white shirt, focused on a keyboard and mouse. The other is a man wearing a dark hoodie and headphones, looking intently towards his screen. Behind them is a brightly lit graphic of a stylized starburst design in pink and red. RGB lighting illuminates the desk and surrounding area. A gaming chair is visible beneath each person.</t>
  </si>
  <si>
    <t>Two young people are seated at a gaming desk with multiple monitors and a keyboard/mouse setup. One is a woman with blonde hair wearing headphones and a white sweater, focused on typing. The other is a man with dark hair wearing a purple hoodie and headphones, looking towards the screen. Behind them is a large backdrop featuring a stylized graphic of a dragon-like creature in shades of pink, blue, and white against a black background. A microphone stand is visible to the left of the monitors. The lighting is dramatic, with colored spotlights illuminating the scene.</t>
  </si>
  <si>
    <t>The image displays a gameplay screen from the video game Valorant. A green and teal color scheme dominates the background. In the top-left corner is a player profile with a health bar showing 9/9 and a timer reading "05.71". A large, highlighted text box reads “M O I”. To the right of the profile is a small graphic displaying team information including kills and deaths. Below that are several panels providing combat statistics like damage dealt, armor, abilities, and a scoreboard showing player stats. A stylized building structure is visible in the upper-left corner, partially obscured by the game interface.</t>
  </si>
  <si>
    <t>Two men are seated in gaming chairs facing large monitors. One man is wearing headphones and has his arm raised in a celebratory gesture. The other man is smiling and appears to be speaking into a microphone attached to his headset. Behind them, there’s another person partially visible with their head turned towards the screen. A bright teal background is displayed on the main monitor, with geometric shapes overlaid on it. Multiple computer peripherals are visible on the desks, including keyboards, mice, and headsets. The overall setting appears to be a gaming or esports studio.</t>
  </si>
  <si>
    <t>A young man with short brown hair and fair skin is wearing a plaid shirt and appears to be sitting in a vehicle. He’s looking at a large screen displaying what looks like a cityscape scene, illuminated with purple and blue light. The screen has a slightly distorted or hazy appearance. Behind him, there are blurred lights and shadows suggesting movement and possibly other people. The overall image is brightly lit with strong colored lighting effects.</t>
  </si>
  <si>
    <t>A group of six young adults are seated around a round table in a room with gray walls and exposed brick. The table is covered with plates of food, cups, and napkins. One person wears an orange hockey jersey with the number 53. Another is wearing a grey hoodie and a white shirt with “RETN” printed on it. A third individual has a black t-shirt. Several people are looking towards the camera. The room includes a couch, a television, and a small air conditioning unit mounted on the wall.</t>
  </si>
  <si>
    <t>A group of young people are dancing in front of a backdrop featuring the flag of Guyana. Several individuals are wearing white crop tops and jeans. One woman is holding green and red ribbons aloft while another is gesturing with her hands. A man is smiling and looking towards the camera, and another is leaning in slightly. The background appears to be a brightly lit hallway or interior space with large windows.</t>
  </si>
  <si>
    <t>A group of young adults are gathered in a room with several flags hanging on the wall behind them. The flags appear to be from various Caribbean nations, including Jamaica, Trinidad and Tobago, and Canada. One person is actively dancing, holding a green and red flag aloft while others watch and some participate in the dance. A man in a black shirt with a graphic on it is standing with his hands raised towards the dancer. Several other people are positioned around him, some looking at the dancer, and one woman is holding her arms out as if to join in. The lighting is somewhat dim, and the background is dark.</t>
  </si>
  <si>
    <t>A group of young adults, primarily women, are singing in a choir. They are positioned on stage with spotlights illuminating them against a dark background that has streaks of purple and blue light. One woman is prominently featured in the center holding sheet music titled "De Lo Music." She wears glasses and is looking forward while singing. Other singers are visible around her, some holding their hands up as if conducting or gesturing during the performance. A few individuals in the back are wearing dark jackets and have their arms raised. The stage appears to be set with a black backdrop and possibly some lighting equipment.</t>
  </si>
  <si>
    <t>A man with gray hair and glasses, wearing a light gray fleece jacket, is embracing another man who has dark curly hair. Both men are smiling broadly. The embrace is close, with the man in the gray jacket’s arms wrapped around the other man's neck. Behind them is a bookshelf filled with books of various colors. A remote control is visible in the lower right corner of the image.</t>
  </si>
  <si>
    <t>A basketball player in a gold and blue uniform is mid-jump, shooting a ball towards the basket. His legs are extended upwards, and his arms are raised as he releases the shot. Behind him, another player in a similar uniform is positioned near the baseline. A referee stands to the left of the shooter, wearing black and white stripes. The background shows a large crowd seated in bleachers, with a bright light source creating a strong lens flare effect emanating from behind the shooter. The word "Zoetic" appears on a banner above the court, and “RAN” is visible on another banner.</t>
  </si>
  <si>
    <t>A basketball player in a white jersey with the number four is mid-air, leaping towards a basketball hoop. The ball is visible just as it goes through the net. A second player wearing a red and black jersey with the number 25 and the name “Brown” is positioned on the court below, watching the action. Behind them are several banners displaying past St. Bonaventure University NCAA tournament achievements, including years from 2001, 2002, 2006, and 2021. The background is dark with a basketball hoop visible above.</t>
  </si>
  <si>
    <t>A softball game in progress. Three players are visible on a red dirt field. A player in purple is standing near home plate with a glove. Another player in purple is running toward first base, mid-stride. A third player in white and gray is running towards the outfield, gesturing with their arm. Behind the field is a chain-link fence covered in netting, trees, and some green foliage. The sky is bright blue with scattered clouds.</t>
  </si>
  <si>
    <t>The image depicts a group of young men performing an acrobatic stunt involving a large, circular object – likely a tire or similar – that is being spun above their heads. One man is positioned in the center, holding onto the spinning object with both hands and appearing to be balancing. Several other individuals are surrounding him, supporting the structure and assisting with the performance. The background is blurred and appears to show an outdoor setting with some buildings and what looks like a stage or platform. The overall image has a slightly washed-out color palette and a hazy effect.</t>
  </si>
  <si>
    <t>A swimmer is mid-stroke in a dark blue swimming pool. The water is rippling and splashing around them. A lane line is visible on the right side of the frame. In the background, blurred figures of other swimmers are partially visible, some wearing orange swim caps. The pool deck is a darker brown color.</t>
  </si>
  <si>
    <t>A field hockey game in progress. Several young women wearing blue and white uniforms are positioned on a green grass field. One player is sprawled on the ground near the center of the field, possibly after a collision. Other players are moving towards her, some holding hockey sticks. In the background, there's a set of stairs leading to what appears to be a building or bleachers with spectators visible. A few cars are parked along the side of the field.</t>
  </si>
  <si>
    <t>A group of young women in black rain jackets are celebrating, arms raised and mouths open wide in joyful expressions. They are standing on a grassy field with a dark-colored bench behind them. Several players in white lacrosse uniforms are visible in the background, some running towards the camera. A scoreboard is partially visible to the left, displaying “The Apex Show.” A white tent structure is located in the upper right corner of the image.</t>
  </si>
  <si>
    <t>An aerial shot of a soccer field covered in snow. The field is marked with white lines and has a logo on one side. A group of athletes in dark uniforms are practicing drills near the center of the field. A chain-link fence surrounds the perimeter. In the background, there are evergreen trees and some tall light poles. Snow covers the ground surrounding the field and extends up the sides of the hill leading to the field.</t>
  </si>
  <si>
    <t>An aerial shot depicts a college campus covered in snow. A large red brick church with a tall bell tower is centrally located. Adjacent to it are several multi-story red brick buildings. The campus is surrounded by rolling, forested hills under a cloudy sky. A curved road leading up to the entrance sign reads “ST BONAVENTURE”. Several cars are parked along the road and in a parking lot near the buildings.</t>
  </si>
  <si>
    <t>A wide-angle aerial shot depicts a campus covered in snow. Several brick buildings with red tiled roofs are clustered together, forming a complex of structures. The buildings have multiple windows and chimneys. In the background, rolling hills and mountains are visible under a cloudy, gray sky. A light mist or fog hangs low over the landscape. Some areas of the buildings appear to be dusted with snow, while others have heavier accumulations.</t>
  </si>
  <si>
    <t>A high-angle aerial shot of a college campus covered in snow. Several brick buildings are visible, including a large central building with a glass addition and smaller structures surrounding it. The grounds are blanketed in white snow, with patches of bare earth showing through. A circular pathway is marked on the snow near a tree. Trees are sparsely scattered throughout the scene, also dusted with snow. Streetlights line walkways leading to the buildings.</t>
  </si>
  <si>
    <t>www.sbuniv.edu</t>
  </si>
  <si>
    <t>An aerial shot of a college campus at sunset. A tall clock tower dominates the foreground, situated in front of a brick building. The campus is surrounded by trees with vibrant fall foliage in shades of red, orange, and yellow. Beyond the immediate campus area, there’s a view of a town or city with buildings stretching into the distance under a hazy sky. A grassy athletic field is visible on the right side of the frame.</t>
  </si>
  <si>
    <t>A large bronze statue dominates the foreground, featuring an open book resting upon a globe. The globe is detailed with continents and oceans in shades of blue and green. Water cascades down from the base of the book onto a dark gray pool below. Behind the statue is a brick building under a partly cloudy sky, flanked by several bare trees. A paved walkway extends into the distance towards the building. The overall scene appears to be on a college campus lawn.</t>
  </si>
  <si>
    <t>A large, dark gray sign hangs above a brick wall. The university name, "Southwest Baptist University," is prominently displayed in white lettering on the left side. Below that is the text “Founded 1878.” A circular emblem featuring a cross and other symbols is centered on the sign. To the right of the emblem reads “Southwest Baptist University” again in white letters. Beneath this, it states "Bolivar, Missouri." Red flowers are visible at the bottom of the frame, and a purple building is seen to the left.</t>
  </si>
  <si>
    <t>A group of young adults in white t-shirts are dancing outdoors on a grassy lawn. Several of them hold small tubes filled with colored powder – pink, orange, and yellow – which they are throwing into the air as part of their dance routine. One individual is prominently featured with arms raised high above their head. Behind them is a brick building and trees in the background under an overcast sky.</t>
  </si>
  <si>
    <t>A concrete archway with the words “Faithfulness” and “Truthfulness” inscribed above it leads into a covered walkway. Steps descend from the archway towards the right. To the left of the steps are two dark-colored chairs, and to the right is a large blue ceramic pot filled with greenery. Beyond the walkway, there’s a brick building with windows and a small tree visible in the sky. The overall scene has a slightly hazy or blurred quality, suggesting it might be taken through a window or lens filter.</t>
  </si>
  <si>
    <t>A wide-angle shot of a football field with a running track circling it. The track is red and blue, and the field is green with purple lettering spelling out “BEARS.” A large crowd of people is gathered on the field. There are tents visible in the background along the top edge of the image. A scoreboard is located at the far end of the field.</t>
  </si>
  <si>
    <t>A large, black and white husky mascot wearing a purple vest with the university logo is smiling and looking at a woman who is laughing. A man stands beside her, also wearing a purple shirt with the same logo and a lanyard around his neck. The background is blurred but appears to be an indoor event space with columns and overhead lighting.</t>
  </si>
  <si>
    <t>Four people in white lab coats are gathered around a stainless steel tray containing a large, pale pink and translucent specimen that appears to be a dissected animal carcass, possibly a fish or reptile. One woman is pointing at the specimen with her finger while another examines it closely. Two men stand beside her, observing as well. The background shows a laboratory setting with fluorescent lights, equipment on the walls, and a computer monitor visible in the distance.</t>
  </si>
  <si>
    <t>A young Black woman is running on a red track during daylight. She’s wearing a purple athletic tank top with “SBU” in white lettering and dark shorts. Her hair is pulled back from her face, and she's wearing white sneakers. Behind her is a green grassy field, a stadium with bleachers, trees, and a water tower in the distance. The sky is overcast.</t>
  </si>
  <si>
    <t>A female patient lies in a hospital bed with white sheets and pillows. A nurse wearing a purple uniform, a white mask, and gloves is leaning over her, listening to her chest with a stethoscope. The room has beige walls and modern medical equipment including IV poles and monitors. A small chair sits beside the bed.</t>
  </si>
  <si>
    <t>Two young men are walking side-by-side in a hallway. One is wearing a light blue t-shirt with “BEARCATS” printed on it and appears to be holding a small flag. The other is wearing a dark purple t-shirt that says "BEARCATS TENNIS" and has the Nike logo. Behind them are several flags, including one featuring the state seal of Kentucky and another orange and white striped flag. The hallway walls are painted a light blue color, and there’s a doorway visible in the background.</t>
  </si>
  <si>
    <t>A large crowd of people are packed into bleachers, facing forward. Most of them are wearing purple t-shirts with “Southeast Baptist University” printed on them. Several individuals are raising their arms and shouting excitedly, while others appear to be cheering or reacting to something happening in front of the camera. A few people are wearing sunglasses. The background is dark, suggesting a stadium setting. There’s a metal railing visible at the bottom of the frame.</t>
  </si>
  <si>
    <t>A hand with visible skin texture and fingernails is holding open a book. The pages are slightly wrinkled and appear to be printed with dense text in a light color against a darker background. A clear plastic water bottle is partially visible in the hand, resting on top of the book. Behind the hand and book, there's a blurred area of orange fabric draped across something, possibly a chair or couch. The overall lighting is dim, casting shadows and creating a slightly moody atmosphere.</t>
  </si>
  <si>
    <t>Two young adults are standing on a grassy lawn in front of a brick building. One is wearing a black tank top and orange shorts, holding a cornhole bag. The other is wearing a light blue shirt with a logo and dark shorts, also holding a cornhole bag. A cornhole board lies between them on the grass. In the background are several lampposts and more buildings. The sky is bright blue with some clouds.</t>
  </si>
  <si>
    <t>A young Asian man in a blue t-shirt and sunglasses is performing a boxing stance with his right arm raised, punching forward. He wears a watch on his left wrist and has a tattoo on his left forearm. A woman in a black sports top stands to his left, facing away from the camera, observing him. Behind them is a brick building with windows and a grassy area under a partly cloudy sky. There are trees visible in the background.</t>
  </si>
  <si>
    <t>A group of seven young women are gathered in a circle on a basketball court. They are wearing purple and white basketball jerseys with the word “BEARGAT” printed on them. One woman is holding hands with another, who is lying down on the floor. The other six women are kneeling around her, reaching out to touch her arms. In the background, there’s a large image of a purple bear head logo, and text reading "Southwest Baptist University." The court has a glossy, reflective surface.</t>
  </si>
  <si>
    <t>A young man with light brown hair wearing headphones and a red and white striped shirt is playing drums in a dimly lit studio. He’s positioned slightly to the right of center, leaning over his drum set. The drums are a dark color, and he's striking them with drumsticks. A microphone boom arm extends from above him towards the left side of the frame. Behind him, blurred figures can be seen seated at what appears to be another instrument or workstation. Small, bright lights are scattered across the background wall.</t>
  </si>
  <si>
    <t>A young man with dark hair is singing into a microphone while playing an acoustic guitar. He’s wearing a gray t-shirt and has a bracelet on his left wrist. A microphone stand is positioned in front of him, and a spotlight shines directly on him. Behind him are numerous small, twinkling lights scattered across the stage. The background is dark, suggesting a concert or performance setting.</t>
  </si>
  <si>
    <t>A young woman wearing a purple shirt and a baseball cap stands behind a counter filled with various bottles of flavored syrups. Four students are standing in front of her, looking towards the right side of the frame. The students wear different casual clothing items including a blue denim jacket, a light blue top, a gray sweater, and a grey t-shirt with a university logo on it. Behind them is a brick building interior with a large window showing a hallway filled with tables and chairs. A dark ceiling with exposed beams is visible above the hallway. To the left of the counter are more bottles and some cups.</t>
  </si>
  <si>
    <t>A dark gray pole extends upwards into a bright blue sky. Attached to the pole is a banner featuring a stylized purple wolf head with sharp teeth and piercing eyes. The sun shines brightly behind the banner, creating a strong glare and blurring its edges. A small portion of the pole’s metal structure is visible at the bottom of the frame.</t>
  </si>
  <si>
    <t>The photograph depicts a low-angle view of a building’s facade. The structure is primarily brick with a light gray stone base and trim. A large, geometric stained-glass window dominates the upper portion of the image, featuring a complex pattern of intersecting lines and shapes. Above the window, etched into the stone, are the words “LLOYD AND FRANCES RANDOLPH MEDITATION CHAPEL.” Below the window is a small doorway with a dark frame. The sky above is overcast and gray.</t>
  </si>
  <si>
    <t>A large brick building with a flat roof dominates the frame. The building is primarily red brick and has several rectangular windows on its upper level. A prominent sign above the entrance reads “Mabee Chapel.” Steps lead up to the entrance, flanked by two maroon-colored poles. Below the steps is a green lawn extending into the distance. The sky is dark and out of focus in the top left corner.</t>
  </si>
  <si>
    <t>A group of three young adults are seated around a table in what appears to be a study area. A woman with long brown hair and wearing a yellow sweater is looking towards the camera and smiling slightly while typing on a laptop. Another young woman, dressed in a light green sweatshirt, sits beside her, looking down at a notebook. A man in a light blue button-down shirt is leaning forward, his face turned toward the other two, with his hands resting on the table. Several papers are scattered across the surface of the table near the laptop. Behind them is a dark brick wall with framed pictures hanging on it.</t>
  </si>
  <si>
    <t>Four young men are seated in a dorm room. One man, wearing a purple shirt with “SBU” and “8” on it, is facing forward and speaking into a phone. Another man sits beside him, holding a red plastic tray with food on it. A third man is sitting at a table, looking down at his hands while another man stands behind him, partially visible, wearing a baseball cap. Above the men’s heads is a large banner featuring a cardinal logo and the words “Cardinal.” The room has gray walls, a bunk bed, a window with blinds, and a small air vent.</t>
  </si>
  <si>
    <t>Two young men are sitting close together on a gray couch. The man on the left is wearing a purple t-shirt with “SBU TENNIS” printed on it and glasses. He’s looking towards the right, holding a bag of chips in his hands. The man on the right has dark hair and is leaning forward slightly, appearing to be listening intently. Behind them is a large, blue and gold flag with a red stripe. A desk lamp is visible in the background.</t>
  </si>
  <si>
    <t>A brick building with a maroon-colored entrance overhang is prominently featured. Above the entrance, in dark lettering, reads “GENEVA CASEBOLT MUSIC CENTER.” A young woman’s back and shoulders are visible, wearing a purple shirt and carrying a backpack. The sky behind the building is light blue with some clouds. There's a glimpse of trees and foliage to the left of the building.</t>
  </si>
  <si>
    <t>A group of musicians are seated in rows playing violins. A woman with blonde hair pulled back is prominently featured on the left side of the frame, holding a violin and looking intently at her instrument. She wears a black top and appears to be deeply focused on her performance. Several other individuals are visible around her, also playing violins and wearing dark clothing. An open music stand with sheet music is in front of one musician. The background is dark, suggesting a stage or concert hall setting.</t>
  </si>
  <si>
    <t>A young man in a black suit and white shirt is seated at a cello, playing with his bow. He has dark hair and is focused on the instrument. Behind him are other musicians playing violins and a double bass, each with music stands in front of them. To the right of the musician is a wooden podium decorated with Christmas lights and ornaments. The background is a deep black, suggesting a stage setting.</t>
  </si>
  <si>
    <t>A group of musicians performs in an outdoor setting. The background consists of white walls and black tent poles. Several individuals are visible, dressed in formal attire – black jackets, pants, and ties. Some are singing into microphones while others play instruments including a saxophone, tuba, and drums. A conductor stands at the front, directing the performance with a baton. Lighting appears to be focused on the performers, creating shadows in the background.</t>
  </si>
  <si>
    <t>Two musicians are playing brass instruments – a man and a woman – in what appears to be a concert hall setting. The man is wearing a black suit with a bow tie and is blowing into a gold trombone. The woman is wearing a peach-colored dress and is blowing into a silver trombone. Behind them is a dark, textured wall with recessed lighting spots. A spotlight shines on the musicians.</t>
  </si>
  <si>
    <t>A brick building with large windows dominates the frame. The building’s facade is primarily red brick with purple columns and a purple awning extending over the entrance. Above the entrance, in gold lettering, are the words “Jane &amp; Ken Meyer Wellness &amp; Sports Center.” A small, dark trash can sits to the right of the entrance. Beyond the building, there's a grassy lawn and some trees, and a glimpse of another building is visible in the background on the left side of the image. The sky is bright yellow with scattered clouds.</t>
  </si>
  <si>
    <t>A basketball court with wooden flooring and purple bleachers lining one side. A young woman in a white jersey is shooting a basketball towards a hoop on the right side of the frame. Several other players are visible on the court, some dribbling and others watching the shot. The school logo "Warriors" is displayed on the bleachers. Above the court, there’s a ceiling with fluorescent lights.</t>
  </si>
  <si>
    <t>A large indoor basketball court dominates the frame, bathed in a dim purple light from overhead fixtures. The floor is a dark blue with gold lettering reading “Commerce Academy.” Two basketball hoops are visible, one on the left and another further back on the right side of the image. A high ceiling with exposed metal beams supports the lighting system. The walls are painted a lighter shade of purple. There’s a slight reflection of light off the floor, suggesting it's recently been cleaned or waxed. The overall impression is one of an empty, spacious gymnasium.</t>
  </si>
  <si>
    <t>An aerial shot shows a large green lawn with walkways leading towards a brick building complex. A tall, rectangular tower with a small bell sits prominently in the foreground on the left side of the frame. The building has multiple stories and appears to be made of red brick. Several cars are parked in a lot adjacent to the building. Trees line the edges of the lawn, and some bare branches suggest it might be late fall or winter.</t>
  </si>
  <si>
    <t>A large, rectangular building with a gray concrete facade and brick accents dominates the frame. The entrance is marked by “JESTER LEARNING &amp; PERFORMANCE CENTER” in dark lettering above a set of wide, descending stairs leading into the building. A paved walkway extends directly to the steps. To the left of the building is a small patch of green grass and a few shrubs. Above the building’s roofline, a tall communication tower is visible. The sky is overcast and gray.</t>
  </si>
  <si>
    <t>A group of approximately twelve people are standing on a stage set resembling a library. The backdrop is dark and features bookshelves, arches with windows, and decorative elements. The actors wear Victorian-era costumes in shades of brown, gray, black, white, and red. They are holding their hands up in the air as if conducting or celebrating. Some have arms raised higher than others. A few individuals appear to be gesturing with their hands. The lighting is focused on the group, casting shadows behind them.</t>
  </si>
  <si>
    <t>A man in a green polo shirt and black baseball cap is pointing at a large, red-covered drawing on a table. He’s smiling broadly. A woman with blonde hair pulled back into a bun stands beside him, also smiling and looking towards the drawing. Another woman, wearing a light blue sweater, is partially visible behind them, looking in their direction. Behind the group are several easels and wooden frames, suggesting an art studio setting. The background is dark, with a glimpse of what appears to be a television or monitor on the right side of the frame.</t>
  </si>
  <si>
    <t>A young woman with curly brown hair wearing a black t-shirt and denim shorts is walking down a long hallway lined with bookshelves. The shelves are filled with books of various colors and sizes. The lighting appears dim, highlighting the rows of books and the woman as she moves forward. There’s a slight reflection on the floor in front of her.</t>
  </si>
  <si>
    <t>A young woman with wavy brown hair and fair skin is looking upwards into the distance within a large library setting. She has a serious expression on her face. Behind her are tall bookshelves filled with books, creating a blurred background. The shelves appear to be made of dark wood. A small portion of a wooden desk or table is visible in the foreground, partially obscured by her body. The lighting appears dim and focused primarily on the woman’s face.</t>
  </si>
  <si>
    <t>A gray building with a red roof is centered in the frame. The words "WHEELER SCIENCE CENTER" are displayed above the entrance doors. A concrete staircase leads up to the entrance. In front of the building is a landscaped area with small shrubs and spherical white lights. Beyond the landscaping, there’s a grassy lawn and trees. Above the building, a tall antenna tower is visible against a light gray sky.</t>
  </si>
  <si>
    <t>Three students are shown in a classroom setting. A young man with reddish-brown hair and wearing a red hoodie is examining an anatomical model of the torso, pointing at it with his hand. He’s smiling. A young woman with blonde hair and wearing a purple sweatshirt with a university logo is looking at another anatomical model, holding a tool (possibly a probe) in her hand. Another student, with dark hair pulled back, is partially visible on the right side of the frame, also examining an anatomical model. Behind them are cabinets painted a light blue-green color and shelves containing various lab supplies. The background is dark.</t>
  </si>
  <si>
    <t>Four students in white lab coats and safety glasses are gathered around a stainless steel laboratory table. One student is holding a test tube with liquid inside, pointing towards it. Another student is looking at the test tube intently. The other two students are leaning against the counter, one wearing a purple shirt and the other a blue shirt. Behind them is a dark cabinet with labels on it, including "HAMILTON." A green bulletin board with text is visible in the background.</t>
  </si>
  <si>
    <t>A large bronze statue of an open Bible dominates the left side of the frame, with text inscribed within its pages. A walkway leads into a campus scene filled with students walking and talking. Purple string lights are strung across the walkway above the students. In the background is a multi-story building with signage reading “The Marketplace.” Several lampposts line the pathway, topped with purple decorations. The sky is overcast.</t>
  </si>
  <si>
    <t>A large, weathered concrete sign with the word "SERVICE" prominently carved into it in capital letters. The sign is positioned at an angle, partially obscured by trees and a cloudy sky. The concrete has a textured surface and appears to be stained or aged. Green foliage from branches of trees can be seen behind and above the sign.</t>
  </si>
  <si>
    <t>A large, bronze globe sits atop an open, antique-looking book resting on a stone pedestal. Water cascades down the side of the pedestal into a rectangular pool below. Behind the fountain is a brick building with multiple windows and a red roof. Several bare trees line the grassy lawn in the background, and a clear blue sky is visible above. Streetlights are positioned along the edge of the lawn.</t>
  </si>
  <si>
    <t>An aerial shot of a college campus at dusk or dawn. The foreground features a large brick building with a tall tower rising from its center, surrounded by manicured lawns and pathways. The campus is filled with trees in various shades of yellow, orange, and red, indicating autumn foliage. In the distance, there’s a cluster of buildings that appear to be academic or administrative structures, set within a larger town or suburban area. The sky is a gradient of blue transitioning into darker tones above.</t>
  </si>
  <si>
    <t>The image depicts an interior view of a glass-enclosed display case within a college building. The case is filled with various science and medical artifacts, including anatomical models (a skeleton head and arm), beakers, test tubes, and other laboratory equipment. A banner reading “Chemistry and Physics” is prominently displayed on the left side of the case. Above the case, there’s signage indicating "College of Science and Mathematics." A large photograph of a building is visible in the background through the glass. The lighting appears to be artificial and somewhat dim, with a fluorescent light fixture above the display case.</t>
  </si>
  <si>
    <t>A group of young women are dancing outdoors in white t-shirts with “Zamba” printed on them. They are throwing colored powder into the air – orange, yellow, and pink. One woman is raising her arms high above her head. The background shows a grassy field, bare trees, and a brick building under an overcast sky.</t>
  </si>
  <si>
    <t>A brick building with a concrete archway dominates the frame. The archway is inscribed with the words “RESPECT” above “CHARITY” and “PATRIOTISM.” A walkway leads through the archway, lined with potted plants on either side. In the foreground, a dark bench sits beneath a window of the brick building. Beyond the archway, a gray concrete wall extends into the distance, partially obscured by trees with green leaves. The sky is visible above the trees, appearing bright and blue.</t>
  </si>
  <si>
    <t>www.sco.edu</t>
  </si>
  <si>
    <t>A tall, beige building dominates the frame, featuring a distinctive square tower shape with a circular window near the top. The words “Southern College Of Optometry” are prominently displayed on the side of the building in dark lettering, accompanied by a stylized eye symbol. A small antenna is visible at the very top. Below the building, there’s a cityscape including several buildings, trees, and a parking lot filled with cars. A USPS delivery truck is parked near one of the buildings. The sky is bright blue with scattered clouds.</t>
  </si>
  <si>
    <t>A man with closely cropped white hair and wearing a dark blue suit is shaking hands with a young woman who is smiling broadly at the camera. She is wearing a white top with straps and a black skirt. Behind them, partially visible, are two other women in professional attire. A window with a blurred outdoor scene is visible in the background.</t>
  </si>
  <si>
    <t>A group of young men and women in white lab coats are seated at a long table covered with blue folders. They appear to be reading documents or looking at brochures. Some students are gesturing with their hands, while one is speaking into a microphone. The background shows a large room with dark brown wooden paneling, recessed lighting, and two exits marked with signs. Several other people can be seen in the distance, partially obscured by the seated group.</t>
  </si>
  <si>
    <t>A group of people are walking up a set of stairs in a hallway. Many individuals are wearing white lab coats. Some are dressed in formal attire, including suits and dresses. There are exit signs with red lights on both sides of the staircase. A few people are holding phones, presumably recording. The background shows glimpses of other rooms through windows above the staircase.</t>
  </si>
  <si>
    <t>A large, open space with a high ceiling featuring a complex network of blue and yellow metal beams. The beams are supported by square, yellow acoustic panels. Below the beams is a wall painted in a light brown color. Numerous people are seated at tables scattered across the floor, some eating or drinking. A television screen is visible on a wall to the right. Plants are placed near the windows along the back wall of the space. The overall impression is one of a busy cafeteria or dining hall within a university building.</t>
  </si>
  <si>
    <t>Two young men are standing and talking near a set of stairs in a hallway. One man is wearing a blue polo shirt and khaki pants. He has short brown hair and is smiling at the other man. The second man is wearing a light gray plaid shirt over a white t-shirt, dark jeans, and has dark hair. He’s holding a yellow folder with a university logo on it and appears to be carrying a water bottle. A blue chair is visible in the background. Above them are fluorescent lights.</t>
  </si>
  <si>
    <t>A woman with dark hair stands at the front of a classroom, holding a small device and gesturing towards a black and white curtain. Around her are numerous students wearing white lab coats seated at tables covered in papers. The room is brightly lit by fluorescent ceiling lights. A small stool sits on the floor near one of the tables. The floor is tiled with a grid pattern.</t>
  </si>
  <si>
    <t>A woman with dark curly hair and wearing a white lab coat is leaning in towards a young woman who is also wearing a white lab coat and glasses. The woman in the white coat holds a large, black and white striped medical lamp. Behind the second woman is a gray wall with a small, rectangular metal panel on it. Both women are facing each other, and the second woman has a serious expression on her face. A lanyard with an ID badge is visible around the neck of the second woman.</t>
  </si>
  <si>
    <t>A young woman with dark hair and glasses is smiling broadly at the camera. She’s wearing a white lab coat over a black shirt and has small silver earrings. A badge is visible on her left shoulder. Her hand is reaching out to touch a tall, striped lamp – it's primarily black and white with vertical stripes. Behind her, blurred figures of other people in white coats are visible in the background.</t>
  </si>
  <si>
    <t>A man with short brown hair and fair skin is holding up a white, circular device with a mesh pattern on its surface. He wears a light blue shirt, a dark blue lanyard around his neck, and a silver ring on his right hand. His face is partially in focus, showing a neutral expression. Behind him, there’s a black machine or piece of equipment, a small red square sign on the wall, and part of another person's arm visible to the right. The background appears to be a clinical or laboratory setting.</t>
  </si>
  <si>
    <t>A wide shot of a brightly lit cafeteria in a modern building. A man in a white lab coat is standing near the left edge of the frame, partially obscured by other people. Numerous students and faculty are seated at tables scattered throughout the room, eating lunch or having conversations. Large windows dominate the right side of the image, offering a view of a cityscape with several high-rise buildings. The ceiling features square recessed lights arranged in a grid pattern. A security camera is visible near the center of the frame.</t>
  </si>
  <si>
    <t>A group of young men are gathered around a table in what appears to be a classroom or cafeteria setting. Several students are seated and engaged in conversation, with one man leaning forward intently towards another. The man leaning forward is wearing a light blue polo shirt and has his hands clasped together. He’s holding a water bottle. Another student, wearing a gray t-shirt with a graphic of a bus on it and carrying a backpack, is standing behind him, looking down at the conversation. Other students are visible in the background, some seated and others walking past. There are trays containing food containers on the table. The room has light green walls and a neutral colored floor.</t>
  </si>
  <si>
    <t>00:00:06.38</t>
  </si>
  <si>
    <t>A tall, beige building with a grid pattern dominates the frame. The words "Southern College Of Optometry" are prominently displayed on its facade in blue lettering, accompanied by a stylized eye symbol. Below the building is a street with cars and trees. In the background, a city skyline stretches across the horizon under a bright blue sky. Several buildings of varying heights and colors are visible within the cityscape, including a tall, slender tower that appears to be a communications spire.</t>
  </si>
  <si>
    <t>www.sctcc.edu</t>
  </si>
  <si>
    <t>00:00:23.82</t>
  </si>
  <si>
    <t>An aerial shot of a brick and stone building with large glass windows. The college name “St Cloud Technical College &amp; Community College” is prominently displayed on the entrance. Several people are walking near the entrance. A small American flag stands to the right of the building. There’s a grassy lawn in front, bordered by trees and pavement. The sky is overcast and gray.</t>
  </si>
  <si>
    <t>www.sdcity.edu</t>
  </si>
  <si>
    <t>A red brick building with steps leading up to it dominates the frame. The words “San Diego City College” are prominently displayed in large, white letters on a red sign at the base of the steps. Below that is smaller text reading "San Diego Community College District." A tall, black pole stands near the entrance. People can be seen walking up the stairs. Above the building is a blue sky with scattered clouds.</t>
  </si>
  <si>
    <t>00:00:07.29</t>
  </si>
  <si>
    <t>A wide-angle shot from an elevated perspective shows a large, gray concrete building with “Arts and Humanities” in red letters on its side. The building is flanked by smaller buildings and trees. In the background, there’s a cityscape filled with numerous high-rise buildings under a hazy sky. A street with cars can be seen running along the bottom of the frame.</t>
  </si>
  <si>
    <t>A wide hallway with large windows lining one side. Several students are walking down the center of the hall, some looking at their phones. A young woman is sitting on a bench near the left edge. The ceiling is grid-like with fluorescent lights. Reflections of the lights and people are visible on the polished floor. A man in a dark jacket stands slightly to the right of the group.</t>
  </si>
  <si>
    <t>A large, gray building dominates the frame, with “Science” prominently displayed in red letters on its facade. The building has a rectangular shape and multiple stories. Several windows are visible along the sides. To the left is another, smaller building with a more traditional brick appearance. A few people can be seen walking near the base of the Science building. The sky is blue with some sunlight streaming through from the top left corner.</t>
  </si>
  <si>
    <t>A classroom scene with students seated at desks facing a whiteboard. A male professor is gesturing towards the board while several students are looking in his direction. The whiteboard contains handwritten notes on pH levels, including definitions like "Basic," "Neutral," and formulas related to concentration. Students are wearing white shirts and have varying degrees of focus. In the background, a student with long brown hair is partially visible, wearing a black headband. A stainless steel cabinet or appliance is located in the lower right corner of the image.</t>
  </si>
  <si>
    <t>A close-up shot inside a laboratory setting. A clear glass bottle containing a liquid is prominently displayed, labeled "Acid Hydrochloric." The bottle has a hazard symbol indicating it's corrosive and potentially harmful to skin. A graduated cylinder filled with a blue liquid sits next to the bottle. A pair of purple latex gloves partially obscures part of a hand holding a pipette, suggesting someone is measuring or dispensing the liquid. In the lower right corner, there’s a small red container, possibly a beaker or vial. The background is dark and out of focus, emphasizing the laboratory equipment.</t>
  </si>
  <si>
    <t>A young woman wearing light green safety goggles and white lab coat is intently focused on a blue liquid she’s pouring from a beaker into another container. She's also wearing white gloves. Behind her, there are various pieces of scientific equipment visible in a laboratory setting, including metal shelving and other glassware. The background is dark and slightly blurred.</t>
  </si>
  <si>
    <t>The image depicts an outdoor urban scene with several modern buildings in the background. A large, light-colored concrete pillar dominates the foreground, partially obscuring the view. Beyond the pillar are a mix of low and mid-rise buildings constructed from brick, concrete, and glass. There’s a street with pedestrians walking along the sidewalk. Trees line the street, providing shade. The sky is bright blue with some clouds. A small portion of greenery, possibly bushes or shrubs, is visible at the bottom edge of the frame.</t>
  </si>
  <si>
    <t>A man with dark hair and a beard wearing a white shirt and a blue lanyard is standing in front of a whiteboard. He’s gesturing with his right hand as he writes mathematical equations on the board using green marker. The equations include trigonometric functions, specifically cotangent, and involve symbols like “π,” “-π/4,” “+ π/4,” and “1.” Three students are partially visible behind him, facing the whiteboard. A blurred background shows a classroom setting with desks and other equipment.</t>
  </si>
  <si>
    <t>00:00:03.12</t>
  </si>
  <si>
    <t>A man in a suit and blue shirt is standing over a woman wearing a denim jacket with a faux fur collar, pointing at a white piece of paper. Another woman, also wearing a denim jacket, is looking down at the paper with a neutral expression. A third woman, wearing glasses and a dark top, is partially visible behind them, leaning slightly forward. The background is a plain white wall. There’s a small table in the foreground with a metal thermos on it.</t>
  </si>
  <si>
    <t>00:00:04.16</t>
  </si>
  <si>
    <t>A woman with light brown hair and wearing a black shirt stands facing forward, raising her hands as if conducting something. Behind her are two other women: one in a pink top and dark pants, and another in a gray sweater. All three are positioned within what appears to be a rehearsal space or studio, with a dark background and visible architectural elements like columns and windows. A red scarf is partially visible on the floor in the lower right corner of the image.</t>
  </si>
  <si>
    <t>Four young adults are gathered around a table in a room with a plain beige wall and a light fixture. One person is standing behind the others, leaning over the table. Three individuals are seated, looking down at documents on the table. They all wear t-shirts that say “Umoja.” The lighting appears to be artificial and focused on the group.</t>
  </si>
  <si>
    <t>A young woman in a white basketball jersey with “NIGHTS” written across it is dribbling a basketball on a dark wooden court. She has her head turned slightly towards the right and appears focused. Another woman wearing a green basketball jersey is positioned to her right, reaching out toward her as if attempting to block the ball. Behind them is a red wall with blue stripes running vertically down the center. A basketball hoop is visible in the upper-left corner of the image.</t>
  </si>
  <si>
    <t>A young man in a red and gray basketball uniform dribbles the ball while moving towards the right side of the frame. He is wearing a dark grey headband and white socks. Behind him are three other players: one in a green uniform, another in a light green and white uniform, and a third in a dark green uniform. A blurred crowd sits on wooden bleachers in the background. The floor has red lines painted on it.</t>
  </si>
  <si>
    <t>Three people are seated at a table in an office setting. A young woman with long brown hair is looking down at a document in front of her. Beside her, another woman with braided hair and wearing a red shirt is also looking at a paper. To the right, a man wearing a black hat and a patterned jacket is holding up a small, colorful flyer or card. Behind them is a bulletin board displaying photos of students and the word "Commitment" in large letters. A white refrigerator is visible on the left side of the frame.</t>
  </si>
  <si>
    <t>A woman in a blue scrub uniform with a stethoscope is leaning over a patient mannequin lying in a hospital bed. The mannequin has a realistic face and appears to be unconscious. Behind the mannequin are medical equipment, including monitors, IV stands, and a cabinet filled with supplies. A patterned curtain hangs behind the bed. The background shows part of a brightly lit hospital room with windows and other furniture visible.</t>
  </si>
  <si>
    <t>A woman in a red nurse’s uniform is leaning over a patient mannequin lying in a hospital bed. She is using a stethoscope to listen to the mannequin's chest. A second woman in a white doctor’s coat stands beside the bed, observing and appearing to assist. Behind them, on a wall, are anatomical diagrams of a brain and spinal cord. The background is a muted green color.</t>
  </si>
  <si>
    <t>A young woman with blonde hair is sitting in a salon chair while a dark-skinned man with short black hair and glasses is styling her hair. He’s using a comb and appears to be working on a bun at the top of her head. Behind them, there are other students seated in similar chairs, some with stylists working on their hair. The background includes large windows, fluorescent lights, and what looks like mannequins or practice heads on tables. A sign that reads “Styling” is visible on the stylist’s shirt.</t>
  </si>
  <si>
    <t>A group of performers are on a stage set resembling a castle interior. The lighting is predominantly purple and blue, creating a dramatic effect. Several actors in elaborate costumes – including Victorian-era dresses, lace, and dark jackets – are dancing and gesturing towards the camera. Some wear animal ears or masks. They are positioned on a series of stone steps leading upwards. A few other figures are visible in the background, partially obscured by shadows and stage elements.</t>
  </si>
  <si>
    <t>A young man with dark hair and wearing a black jacket is in front of a laptop screen. His face is entirely painted blue with intricate patterns resembling feathers around his nose and cheekbones. He’s holding a small brush and dabber, applying paint to his upper lip. A blurred image of a woman's hand is visible on the wall behind him, partially obscured by a framed picture. The background is dark and slightly out of focus.</t>
  </si>
  <si>
    <t>A young woman with dark hair is sitting at a complex audio mixing console in a dimly lit room. She’s wearing a light blue shirt and appears to be focused on her work. Two large computer monitors are positioned beside the console, displaying digital waveforms or video feeds. The console itself has numerous buttons, knobs, and keys illuminated with various colors, including blue and purple. A microphone is placed in front of the console. The background is dark, showing a portion of a wall with what appears to be a vertical support beam.</t>
  </si>
  <si>
    <t>A dark studio setting with a blue-lit table in the foreground. Two people are seated at the table: a woman facing away from the camera and a man speaking into a microphone. The man is wearing a suit and tie, and his silhouette suggests he’s gesturing while talking. Behind them is a large screen displaying a nighttime cityscape of illuminated skyscrapers. A video camera with a bright light is visible on the right side of the frame. Curtains are partially drawn in the background.</t>
  </si>
  <si>
    <t>A black background fades into white at the top, creating a gradient effect. Centered in the middle of the white space is the text "You Belong Here" in red.</t>
  </si>
  <si>
    <t>www.sdstate.edu</t>
  </si>
  <si>
    <t>A large crowd fills a football stadium with blue bleachers extending into the distance. A mascot, resembling a gray squirrel in a blue suit, is leaping high above the field, holding a blue and gold flag aloft. In front of him are marching band members in blue uniforms playing instruments. The field itself is green, and a building labeled “USE Stadium” is visible in the background. The sky is a dusky orange color suggesting either sunrise or sunset.</t>
  </si>
  <si>
    <t>A large classroom with rows of students seated at light gray tables. Most students are facing forward and appear to be using laptops. Some have backpacks on their chairs. The walls are a pale green color, and there are several tall arched windows offering views of greenery outside. A few students are partially visible in profile, some wearing jackets or sweaters. The lighting is bright and natural.</t>
  </si>
  <si>
    <t>An aerial shot of a sprawling campus with multiple brick buildings clustered together. The buildings are primarily red-brown in color and vary in height and shape, some appearing as large rectangular blocks and others with more complex designs. Green lawns connect the buildings, forming pathways and open spaces. Trees line the edges of the campus and extend into the distance beyond the buildings. A clear blue sky is visible above, with a few scattered clouds. The overall impression is one of a busy, active college environment.</t>
  </si>
  <si>
    <t>A large crowd of people wearing blue and gold clothing are gathered at a football stadium. A man in a white shirt and necklace is standing near the front of the crowd, looking towards the camera with a smile. Above him on a large video board is an image of a cartoon mascot and text that reads “LET’S HEAR.” The crowd stretches back into the distance, partially obscured by a metal fence. A blue banner reading "DANA J. DYKHOUSE" is visible on the stadium structure.</t>
  </si>
  <si>
    <t>A group of seven people in white lab coats are gathered around a large examination table where a golden retriever dog is lying down. One student is holding a stethoscope and looking at the dog, while another is gently petting it. Several other students stand behind them, smiling and laughing. The room has fluorescent lighting and a white board on the wall. There’s also what appears to be medical equipment visible in the background.</t>
  </si>
  <si>
    <t>A young woman with blonde hair and fair skin is smiling at the camera. She’s wearing a gray sweater and appears to be standing in a brightly lit hallway. Her arms are crossed in front of her chest. Behind her, there's a green chair, a blue cube-shaped object, and a white board. The hallway has light gray tile flooring and features large windows on the left side. A doorway with a dark frame is visible to the right.</t>
  </si>
  <si>
    <t>A woman in a dark blue shirt and khaki pants is lying on a blue examination mat while demonstrating an exercise to two students seated behind her. The students are wearing light-colored tops and have laptops in front of them. A projector displays an image of a human leg with text that reads “CRUCIATE LIGAMENT INJURY.” Several other students are partially visible in the background, sitting at tables with chairs. The room is brightly lit with overhead fluorescent lights and has white walls.</t>
  </si>
  <si>
    <t>A group of color guard members are performing in an outdoor setting. They are holding large flags with a stylized logo featuring a blue and gold “M” design. Several performers are mid-motion, raising their flags high above their heads. Below them is a crowd of people watching the performance, many of whom are standing on a grassy field. Trees line the background, and the sky is bright blue with sunlight streaming through, creating a hazy effect.</t>
  </si>
  <si>
    <t>Two men are standing in a field of tall grass looking upwards at a drone flying overhead. The drone is white and appears to be taking aerial photographs. Behind them is a large row of corn crops stretching across the horizon under a bright blue sky with some clouds. The lighting suggests it’s either early morning or late afternoon, casting a warm glow over the scene.</t>
  </si>
  <si>
    <t>A young woman in a white lab coat and blue gloves is working at a laboratory bench. She is using forceps to manipulate small vials filled with colored liquids – yellow, green, and clear – on the counter. Behind her are shelves stocked with various scientific supplies and equipment, including beakers, test tubes, and boxes of chemicals. A partially visible person in a lab coat sits in a chair off to the side. The room is brightly lit by fluorescent ceiling lights and has a modern, institutional feel.</t>
  </si>
  <si>
    <t>Three young adults are walking down a concrete walkway in front of several buildings. The buildings have brick and stone facades with large windows. A tree is on the right side of the frame. One student wears a yellow t-shirt with “DSU” printed on it, another has a blue shirt, and the third wears a yellow shirt. All three are carrying backpacks.</t>
  </si>
  <si>
    <t>The image depicts a computer lab setting with several students working at workstations. A young man with light-colored hair and wearing a blue shirt is leaning over a student sitting at a desk, assisting him with a laptop displaying a blue screen. Other students are visible in the background, seated at their own computers. Large flat-screen monitors are mounted on the walls behind the desks. The room has large windows providing natural light.</t>
  </si>
  <si>
    <t>Three young adults are working together at a workbench in a brightly lit laboratory setting. One man with blonde hair and wearing a navy blue shirt is focused on a complex circuit board setup. A woman in a bright blue t-shirt is examining wires connected to the board, while another man wearing glasses and a gray flannel shirt stands behind her, looking on. The workbench is covered in various electronic components, tools, and wiring. In the background, there are other workstations with equipment and rolling chairs. A large metal cabinet is visible along the wall.</t>
  </si>
  <si>
    <t>A large sign reads “SOUTH DAKOTA STATE UNIVERSITY” in dark blue lettering against a light gray background. Below the university name is "EST. 1881" in smaller, gold text. To the left of the sign is a stone pillar with a small statue on top. In front of the sign and pillar are vibrant flowers including yellow daisies, purple lupines, and white wildflowers. The sky is light blue with some clouds visible.</t>
  </si>
  <si>
    <t>A young woman with long brown hair and fair skin is smiling at the camera. She’s wearing a white lab coat over a blue shirt and has a name tag on her chest that reads “H”. Her arms are crossed in front of her. Behind her is a pharmacy counter with purple lighting, shelves filled with medication bottles, and signs reading "DROP-OFF" and "PICK UP". Above the counter is a sign that says "Innovation Pharmacy." The background is dark, suggesting a dimly lit interior space.</t>
  </si>
  <si>
    <t>www.sdsu.edu</t>
  </si>
  <si>
    <t>A wide-angle shot captures a large, white building with a distinctive multi-tiered tower and red tiled roof under a bright blue sky. The building is surrounded by a paved courtyard with palm trees lining the edges. Several bicycles are parked along the perimeter. A few people can be seen walking in the distance on the pathway leading to the entrance of the building.</t>
  </si>
  <si>
    <t>A young woman stands in front of vertical neon lights, wearing a VR headset and holding a handheld controller. The background is dark, with streaks of light emanating from her hands and the controller. She’s wearing a gray sweater and a green wristband. The overall color scheme is dominated by blues, purples, and yellows from the lighting.</t>
  </si>
  <si>
    <t>A dark room with a large film lighting setup dominates the frame. A person wearing a black hat and gray sweatshirt has their arm raised, holding what appears to be a camera or video device. In front of them is a wooden floor area with a chair and a doorway leading into a room with a window and decorative elements like a cabinet and a small table. Several other people are visible in the background, partially obscured by the lighting equipment. A large camera on a tripod is positioned to the right of the frame.</t>
  </si>
  <si>
    <t>A close-up shot focuses on an artist’s hand holding a paintbrush and applying paint to a wooden palette. The palette is densely packed with various colors – reds, greens, blues, yellows, and pinks – in thick, textured strokes. Some areas are blended together, creating muddy tones. The background is blurred and dark, suggesting the studio environment. A portion of another brush and a small piece of canvas are visible on the left side of the frame.</t>
  </si>
  <si>
    <t>A young woman with curly dark hair and wearing a white top is painting at an easel. She’s holding a paintbrush and appears to be adding paint to a large canvas depicting a vibrant, abstract image of a snake-like creature intertwined with foliage in shades of green, blue, and yellow. A palette filled with various colors sits on the table in front of her. Behind the easel is a window with curtains drawn, and a wooden ladder leans against the wall. The room has a slightly industrial feel with exposed brick and lighting fixtures.</t>
  </si>
  <si>
    <t>A large mural dominates the view, painted across the side of a light-colored building with arched windows. The mural features vibrant, colorful depictions of various animals – including a lion, a bear, and a fox – in a stylized, almost cartoonish manner. Below the mural, several people are working on it, using scaffolding and spray paint equipment. A red tiled roof extends across the top of the frame, with chimneys visible along its edge. In the background, a hillside is partially obscured by trees and clouds. The sky above is bright blue.</t>
  </si>
  <si>
    <t>A close-up shot of a mixing console with several sliders and knobs. The console is white with black markings indicating levels. A hand is adjusting one of the sliders, which is colored gray. Several small, dark rectangular objects are placed on the surface of the console. The background is blurred and dark.</t>
  </si>
  <si>
    <t>Two young men are seated at a digital keyboard workstation. One man is wearing a blue hoodie and has his head down, appearing to be focused on the keys. The other man is wearing a gray t-shirt with the AC/DC logo and is looking towards the camera with a serious expression. A notebook is open in front of the first man. Behind them are several black chairs and a dark doorway. To the left of the keyboard is a black amplifier and a stack of papers. The room appears to be a music studio or practice space, with a dark background and muted lighting.</t>
  </si>
  <si>
    <t>A group of young adults are dancing in a dimly lit room. The lighting is focused on the center of the group, creating a spotlight effect and casting long shadows behind them. Several individuals are wearing athletic wear, including leggings, shorts, and tank tops. One dancer is wearing a brightly patterned orange and yellow outfit. Another has red hair and is wearing a black long-sleeved shirt. The background appears to be a dance studio with a wall that reflects a warm, reddish hue. There are silhouettes of other dancers visible in the background, suggesting movement and activity throughout the space.</t>
  </si>
  <si>
    <t>A young woman with blonde hair and wearing denim shorts is skateboarding down a wide concrete path. She’s holding her arms out slightly for balance. A medium-sized brown dog is running alongside her on the same path, looking back at her. The path runs along a coastline with a beach visible in the distance under a bright blue sky. There are palm trees and a few buildings on the horizon. The sun is setting or rising behind the scene, creating a warm golden glow across the landscape. A fence line and some railroad tracks are partially visible to the left of the path.</t>
  </si>
  <si>
    <t>A drone shot captures an aerial view of a dirt path winding through a hilly landscape covered in dense green vegetation. A cyclist is riding along the path, their shadow stretching ahead of them. The hillsides are dotted with shrubs and grasses. In the background, a range of low mountains fades into a light blue sky. A small building or structure is visible on one of the higher hills.</t>
  </si>
  <si>
    <t>A group of people are lying on yoga mats in a bright white room. Several individuals are in the Child’s Pose position, with their foreheads resting on their knees and arms extended forward. A female instructor is kneeling behind several of them, adjusting their postures. The floor is gray, and there are large windows along one wall filled with white blinds.</t>
  </si>
  <si>
    <t>A low-angle shot looking upwards at several palm trees against a bright blue sky. The trees have dense, rounded crowns and long, slender trunks. A hazy sun is visible in the upper left corner, casting a warm glow. The background is mostly clear blue with some subtle streaks of light suggesting atmospheric haze. The bottom of the image is a dark, solid black.</t>
  </si>
  <si>
    <t>www.seattleu.edu</t>
  </si>
  <si>
    <t>A wide-angle aerial shot of Seattle’s skyline under a bright blue sky with scattered clouds. The Space Needle dominates the center of the frame, surrounded by numerous high-rise buildings and construction cranes. Puget Sound stretches out to the left, dotted with ships. Mount Rainier is visible in the distant background on the right side of the image, partially obscured by haze. Below the city, a large green park area with several buildings and structures is present, including what appears to be an amusement park ride.</t>
  </si>
  <si>
    <t>An aerial view of a city skyline with several high-rise buildings dominating the background. Below the skyscrapers is a dense area of residential and institutional buildings, including brick apartment complexes and a university campus with multiple buildings and green spaces. A large athletic field is visible in the foreground on the left side of the image. The sky is blue with scattered clouds.</t>
  </si>
  <si>
    <t>An aerial shot shows a campus green space with a circular paved area in the center featuring a large university logo. The surrounding area is composed of grass and trees, some displaying autumn foliage. A sidewalk runs through the image, with several people walking along it. To the left, there's a building with a glass facade. A stop sign is visible on the right side of the frame.</t>
  </si>
  <si>
    <t>A wooden door frame with a window reveals an interior classroom scene. Inside, a white-haired man in a blue and gray plaid shirt is gesturing while speaking to a group of students seated at tables. Three students are visible: one with long brown hair wearing a light pink sweater, another with blonde hair wearing a red jacket, and the third with dark hair wearing a purple top. All three students appear engaged in listening to the man. The classroom has wooden desks and chairs, and a large window behind them shows trees and foliage.</t>
  </si>
  <si>
    <t>A man wearing a red Seattle Seahawks jacket stands in front of a large white board. He is gesturing with his right hand towards the board, which has the handwritten equations “AR=IR x PC” and “Rome” written on it in blue marker. The background appears to be a classroom or lecture hall with dark walls and a doorway visible on the right side of the frame.</t>
  </si>
  <si>
    <t>A woman with blonde hair and wearing a floral patterned dress stands in front of a projection screen displaying data related to "Microsoft Core." She is gesturing enthusiastically with her hands. Three students are visible, seated at desks with laptops. One student has a dark hat on, another wears an orange jacket, and the third is wearing a brown coat. A white pitcher sits on the desk next to the third student. The background appears to be a classroom setting with a whiteboard in the distance.</t>
  </si>
  <si>
    <t>A group of three students are seated at tables in a classroom setting. A young man with dark hair is focused on a laptop screen, holding a pen and looking intently at it. He wears a dark gray sweater. To his left is a woman wearing glasses and looking towards the laptop as well. On his right is another student with her head turned slightly to the side, also appearing to be studying. A red water bottle sits on the table between them. The background is blurred but suggests other students and classroom furniture.</t>
  </si>
  <si>
    <t>The image depicts an aerial view of a university campus at dusk or dawn. A large, light-colored building with a distinctive clock tower dominates the center of the frame. The building is surrounded by trees in vibrant autumn colors – reds and oranges are prominent. To the left, there’s a cluster of evergreen trees. In the background, several other buildings are visible, including residential towers with balconies and a taller, partially constructed building under construction. A few smaller buildings and some streetlights can also be seen in the distance. The sky is dark, suggesting twilight.</t>
  </si>
  <si>
    <t>An aerial shot of a college campus featuring several brick buildings with red roofs and large trees in autumn colors – reds, oranges, and yellows. A central courtyard is visible with people walking around. In the background, there are more buildings including a taller, modern structure with a glass facade and a parking garage. The sky is overcast and gray.</t>
  </si>
  <si>
    <t>A large fountain with water spraying upwards dominates the center of the frame. A dark statue is positioned within the fountain’s spray. Behind the fountain is a brick building with several windows and what appears to be a rooftop terrace. Trees, including a weeping willow and evergreen bushes, surround the fountain and partially obscure the building. In the foreground, on the left side of the image, a person in a light-colored dress is walking along a stone path. A dark lamppost stands near the path. The ground is covered in green grass.</t>
  </si>
  <si>
    <t>A wide shot of a busy campus walkway filled with students walking in various directions. A young man wearing a dark blue hoodie and holding a smartphone is prominently featured in the foreground, slightly blurred. Behind him are numerous other students of diverse ethnicities and ages, many wearing backpacks or carrying bags. They are dressed in casual clothing like jeans, t-shirts, hoodies, and jackets. In the background, there’s a large building with a brick facade and windows. Trees line the walkway on either side, suggesting it's an outdoor setting during autumn or fall. The lighting appears to be natural daylight.</t>
  </si>
  <si>
    <t>A wide brick pathway leads into the distance, lined with trees and bushes. A group of students are walking along the path, some carrying bags or phones. In the foreground, a person is partially obscured by shadow, wearing a dark jacket. To the left, there’s a sign that reads “Seattle University.” The lighting suggests it's daytime with sunlight filtering through the trees.</t>
  </si>
  <si>
    <t>Four young men are seated on a red couch in a dimly lit room. One man is standing on top of the couch, holding a controller and wearing an Oxford University sweatshirt. Three others are sitting on the couch, each with a game screen visible behind them. The screens show video game footage. A large sign reading “SJ ESPORTS” is mounted above the group. The walls are gray, and there’s a dark background outside the frame.</t>
  </si>
  <si>
    <t>A group of five young adults are seated around a dark gray table in what appears to be a college cafeteria. They are laughing and looking at their smartphones. One student is holding a blue water bottle, another has a plaid shirt on, and several others wear casual clothing with various colors. A banner reading “WELCOME HOME, REDHAWNS: SEATTLEU” hangs above them in the background. There’s a glimpse of stairs and other students visible in the distance.</t>
  </si>
  <si>
    <t>A large group of people are walking down a paved pathway in a campus setting. Many students and staff members are wearing red polo shirts with white lettering and khaki pants. A smaller group is dressed in black and red striped trousers and carrying musical instruments, including drums. Trees with colorful foliage line the sides of the path. There’s a lamppost visible on the left side of the frame. The background is slightly blurred, suggesting depth of field.</t>
  </si>
  <si>
    <t>A wide shot of a college campus walkway filled with students. Several young adults are walking in different directions, some running. The students appear diverse in ethnicity and style of dress, wearing jackets, hoodies, jeans, and sneakers. A large building is visible in the background on the right side of the frame, partially obscured by trees. There's a mix of foliage and overcast sky above.</t>
  </si>
  <si>
    <t>A young woman with dark hair and earrings is holding up a smartphone, taking a picture of two other women standing in front of beds. The two women are wearing casual clothing – one in a purple tank top and shorts, the other in a black dress. Both are smiling and posing for the camera. Behind them are two twin beds covered in white bedding with pink strawberry patterns. Each bed has a nightstand with a lamp and some personal items on it. A window is visible behind the beds, showing greenery outside. The room appears to be a dorm room, with light fixtures and other furniture present.</t>
  </si>
  <si>
    <t>A young man with dark hair and a Seattle Seahawks t-shirt is sitting at a desk in a cubicle office area. He’s writing on a whiteboard with a red marker. The whiteboard contains mathematical equations, including sets, circles, and angles. A second student, wearing a blue baseball cap, is seated to his right, partially visible. The background shows more of the cubicle office space, with other desks and partitions.</t>
  </si>
  <si>
    <t>A patient simulator lies on a hospital bed with a head and neck support. Several people in white lab coats are gathered around the bed, including a woman typing at a computer near the bed, a man looking down at the simulator, a woman gesturing, and another man standing behind her. A whiteboard covered in notes is visible to the right of the bed. A television is mounted on the wall above the window. An alarm clock hangs on the wall beside the television. The room appears to be a medical training facility.</t>
  </si>
  <si>
    <t>The image depicts an aerial view of a university campus. A large, modern building with red brick and glass windows dominates the foreground. Surrounding it are smaller buildings in varying shades of green and white. A well-maintained courtyard with geometric landscaping is visible between the buildings. In the background, a city skyline stretches out under a partly cloudy sky, featuring a prominent clock tower and distant mountains. Trees line the streets, and several cars are parked along the roads.</t>
  </si>
  <si>
    <t>A classroom scene with several students seated at tables covered in laptops and notebooks. A large screen behind them displays an image of Seattle with the words "Seattle: A Hub for Innovation" overlaid on it. Several students are looking down at their laptops, while others appear to be engaged in conversation or taking notes. There’s a man in a red shirt standing near the front of the room, and other individuals can be seen partially visible in the background, including one person wearing a baseball cap. The walls are painted a reddish-brown color, and a window with greenery is visible on the right side of the frame.</t>
  </si>
  <si>
    <t>A large crowd of people wearing red and white striped shirts are cheering and waving their arms in celebration at an outdoor stadium. Many individuals are holding up cell phones as if filming. A banner reading “REDZONE” is prominently displayed on a railing in front of them. The background shows a dark stadium with lighting poles and a partial view of the field.</t>
  </si>
  <si>
    <t>A group of young men in black and red Seattle University soccer uniforms are celebrating with a trophy held aloft. They are jumping and cheering, some raising their arms excitedly. The background is dark, showing city lights and a grassy field, suggesting an outdoor celebration. Several players are visible, wearing numbers 10, 14, and 7 on their jerseys.</t>
  </si>
  <si>
    <t>A large group of people, mostly wearing red shirts and dark pants, are arranged in the shape of the letter “M” on a green field. The image is taken from an aerial perspective, showing the entire formation. A baseball backstop is visible in the background to the left of the "M."</t>
  </si>
  <si>
    <t>www.seu.edu</t>
  </si>
  <si>
    <t>A group of eight young adults are walking along a brick pathway in front of trees and greenery. They are dressed casually in jeans, jackets, t-shirts, and backpacks. One girl is mid-step, appearing to be dancing or moving rhythmically. The lighting suggests it’s late afternoon or early evening with warm sunlight filtering through the trees. A lamppost is visible in the background.</t>
  </si>
  <si>
    <t>A woman with dark hair and glasses wearing a pink sweater and a green bag is smiling broadly at the camera while walking alongside a young man in a blue t-shirt and backpack. He’s also smiling, looking towards her. Behind them are several other students blurred out, walking in the same direction. In the background is a large, light-colored building with columns and trees surrounding it, bathed in warm sunlight.</t>
  </si>
  <si>
    <t>The image shows an aerial view of a university campus. Several buildings are visible, constructed primarily in shades of beige and brown with some stone accents. A central walkway leads through the buildings, lined with palm trees and lush green bushes. The word "BUENAVIDA" is displayed above an archway on one of the buildings. There's a large tree in the foreground casting a shadow. The sky appears bright and sunny.</t>
  </si>
  <si>
    <t>A young man with dark hair and brown eyes is seated at a desk, looking down intently. He’s wearing a white t-shirt under a brown hoodie with a zipper detail on the sleeves. A silver chain hangs around his neck. His face is partially in shadow, but he appears to be focused on something visible beneath him on the desk. Behind him is a large window showing an outdoor scene of trees and buildings. The lighting is dim, creating a slightly moody atmosphere.</t>
  </si>
  <si>
    <t>Four women are walking side-by-side down a brick pathway in a park setting. They appear to be smiling and engaged with each other. The woman on the left is wearing a plaid shirt, jeans, and boots. The woman next to her has long, wavy hair and is wearing a pink sweater and pants. The woman in the center is wearing a blue blouse with floral details, a long dark skirt, and a backpack. The woman on the right is wearing glasses, a gray hoodie, and sneakers. Behind them are mature trees with green foliage and a bright golden light suggesting late afternoon or early morning sunlight.</t>
  </si>
  <si>
    <t>A dark stage is illuminated by multiple spotlights creating beams of light across the frame. A man in a red shirt stands center stage with his arms raised, seemingly leading a crowd. Large text reading "GIVE ME JESUS" appears repeatedly on a screen behind him. Below the stage, a large mass of people are silhouetted, many with their hands raised upwards in an enthusiastic gesture.</t>
  </si>
  <si>
    <t>A large crowd of people are gathered in low light, with many faces partially obscured. Several individuals are raising their hands and arms upwards, some pointing towards the screen. A person wearing a white cap is visible near the front of the group. A woman with blonde hair is prominently featured, looking directly at the camera with an open mouth. The background is dark, but a projector screen is faintly visible on the left side of the image, displaying what appears to be a bright white image or text. The overall atmosphere suggests a lively event or performance.</t>
  </si>
  <si>
    <t>A large crowd of people fills the foreground, mostly silhouetted against a bright red backdrop. A band is performing on stage in the background, illuminated by colored lights and spotlights. The band consists of several musicians playing instruments like guitars, keyboards, and drums. Some audience members are raising their hands or arms in excitement. The overall scene appears to be a concert setting with a vibrant atmosphere.</t>
  </si>
  <si>
    <t>Two young adults are exiting a doorway into a coffee shop called “Portico Coffeehouse.” One woman is wearing a gray sweater and holding a cup of coffee, gesturing with her hands as she steps through the door. The other woman is in a dark blue dress and smiling at the camera. Large windows behind them reveal an interior filled with tables and chairs. To the left of the doorway are two gray metal benches and a red fire extinguisher mounted on a wall. Outside, trees are visible through the windows.</t>
  </si>
  <si>
    <t>A group of young adults are gathered outdoors in what appears to be a campus setting. A man with dark hair wearing an orange hoodie is speaking intently towards another person who has their hand raised and is looking at him. Behind them, several other students are visible, some carrying backpacks and others partially obscured by trees. The lighting suggests it’s either early morning or late afternoon, with sunlight filtering through the branches of large trees in the background.</t>
  </si>
  <si>
    <t>A young man with curly brown hair and glasses is sitting at a table with another person whose head is partially visible. He’s wearing a black t-shirt with a cross necklace and looking directly at the camera with a slight smile. A laptop displaying a blue screen is open in front of him, and a coffee cup sits to his right. The background shows a window with greenery outside and a wooden railing.</t>
  </si>
  <si>
    <t>A patient lies in a hospital bed with blue sheets and white restraints. Two healthcare professionals are present: one woman in a white coat is leaning over the patient’s bed, smiling and holding his hand; another woman wearing a red shirt and stethoscope is listening to the patient's heart with a handheld device. Behind them is a curtained window, a medical monitor on a stand, and a wall with electrical outlets.</t>
  </si>
  <si>
    <t>The image depicts an arched walkway leading into a large building complex at dusk. The building is constructed with a combination of brick and stucco, featuring a prominent sign reading “BUENAVIDA” above the archway, labeled "WEST" on one side and "EAST" on the other. Several students are walking along the pathway, dressed in casual clothing. Palm trees flank either side of the walkway, and there are streetlights illuminating the area. The sky is a dusky orange color, suggesting twilight. A small patch of greenery is visible at the base of the building.</t>
  </si>
  <si>
    <t>A young woman with curly dark brown hair and glasses is looking down at an open book. She is wearing a blue sweater and has a slight smile on her face. The background is blurred and appears to be a warmly lit room, with a plant partially visible in the lower left corner. Light reflects off of her glasses.</t>
  </si>
  <si>
    <t>A person with curly brown hair and wearing a blue sweater is sitting at a table writing in a small, open notebook with a purple pen. A stack of books and pamphlets are visible on the wooden table behind them. The person is wearing multiple bracelets on their left wrist. The background is dark, suggesting an indoor setting with warm lighting.</t>
  </si>
  <si>
    <t>A group of seven young adults are gathered in a bright living room. They are seated on a large brown sofa and floor cushions around a small round coffee table with books and a mug. One person is playing an acoustic guitar, while others appear to be engaged in conversation or reading. A window provides natural light, illuminating the scene and casting shadows across the room. There’s a potted plant visible near the window. The walls are painted a pale yellow color.</t>
  </si>
  <si>
    <t>A young woman with long brown hair and wearing a light peach colored top is laughing joyfully while holding a book open in her lap. She’s sitting on a beige couch next to a man whose face is partially visible, looking at her with a smile. Behind them is a potted plant and a blurred background of a room with warm lighting.</t>
  </si>
  <si>
    <t>A wide-angle aerial shot of a football field at night. A large marching band is performing in the center of the field, arranged in a geometric pattern resembling a star. The band members are wearing dark uniforms with white accents and holding instruments. The field has yard lines marked, and the school logo “U” and “TE” are visible on the end zone banners. Rows of spectators fill the stands surrounding the field. A large scoreboard is located at the back of the field, displaying text. In the background, a building with windows is partially visible.</t>
  </si>
  <si>
    <t>00:00:00.92</t>
  </si>
  <si>
    <t>A group of seven young adults are posing for a photograph in front of a large, bright orange backdrop. The background is draped and slightly wrinkled. The individuals are diverse in appearance – one has dark hair and a blue shirt, another is Black with a black t-shirt, one is wearing a light brown jacket, one has blonde hair and a denim jacket, one is wearing a red sweater, and the last is larger in build and wears jeans and a red shirt. They are all smiling broadly and making various gestures: flexing, pointing, giving peace signs, and laughing. Several professional lighting equipment – including two tall, white light panels and a smaller green spotlight – are visible on stands to the side of the group. A small portion of an office space is seen in the upper left corner with some desks and shelving.</t>
  </si>
  <si>
    <t>www.sfccmo.edu</t>
  </si>
  <si>
    <t>Five graduates in dark blue graduation gowns and caps stand on a set of stone steps. They are positioned against a brick building with an arched doorway and windows. The words "State Fair Community College" are overlaid on the image, partially obscured by the graduates’ figures. A small patch of green foliage is visible to the left of the stairs.</t>
  </si>
  <si>
    <t>A young woman in a blue and white basketball uniform is dribbling a basketball while moving towards the right side of the frame. Behind her are several cheerleaders in matching uniforms, positioned on a blue wall with a large "U" logo. A basketball hoop is visible above them. The text “Choose SFCC” appears overlaid on the image.</t>
  </si>
  <si>
    <t>A young woman in a blue nursing uniform with “Safe Fair Nursing Student” printed on it is smiling and looking at the camera. She’s leaning against a hospital bed with white sheets covering part of it, and she's holding a small container or tray. Behind her is a complex medical monitor displaying heart rate, blood pressure, and other vital signs. The monitor has text reading “63 98” and “12”. Above the monitor is a sign that reads "EDUCATION DEPARTMENT". The background is dark, suggesting a hospital setting.</t>
  </si>
  <si>
    <t>A young man with curly brown hair and fair skin is standing at a wooden lectern in front of two whiteboards covered in handwritten notes. He’s wearing a black shirt and holding a piece of paper in his hands, appearing to be presenting or lecturing. The background is dark, suggesting a classroom setting. On the left whiteboard are words like "Adults," "Protein," "Kidney," "Urea," and diagrams related to the urinary system. On the right whiteboard are terms such as “ADH,” “N/H x,” “Uric Acid,” “Unry Analysis,” and other scientific notations. A blurred figure of a person is partially visible in the lower-right corner, likely another student or attendee.</t>
  </si>
  <si>
    <t>A man in a light yellow work shirt and dark safety glasses is welding at an industrial machine. He’s wearing a black welding helmet and his hands are positioned over the welding torch. The background is dark, with a large, coiled blue pipe on the right side of the frame and a partially visible person in shadow on the left. Text reading “LEAVE READY” appears in yellow letters across the top of the image. Bright light beams emanate from the welding process.</t>
  </si>
  <si>
    <t>Industry and work, Advertisement</t>
  </si>
  <si>
    <t>A group of young musicians are seated in rows, playing brass instruments – saxophones, trumpets, trombones, and a tuba – within a dimly lit band room. They are all wearing black shirts. One musician is actively blowing into his saxophone, while another is reading sheet music. The words "LEAVE READY." are superimposed on the image in bold, yellow text. A blue chair is visible beneath each musician. In the background, there's a glimpse of more instruments and stage lighting.</t>
  </si>
  <si>
    <t>A young woman with dark hair and wearing a light-colored t-shirt is standing in front of a whiteboard. She’s gesturing upwards with a piece of paper in her hand that has the words “LEAVE READY” written on it in yellow text. Several students are seated behind her, facing forward. A small table with what appears to be food or drinks is visible in the foreground, and a doorway can be seen on the left side of the image. The background is mostly white walls.</t>
  </si>
  <si>
    <t>A group of five young women are seated at a wooden table in what appears to be a classroom setting. They are all looking down and slightly towards their hands, with expressions suggesting concentration or perhaps concern. One woman has her hand raised to her neck. Each student is using a laptop, and there's a blue tumbler on the table between them. A notebook and pen are visible on one of the desks. The background is dark, suggesting a window or wall out of focus.</t>
  </si>
  <si>
    <t>A young woman with long dark hair and wearing a white baseball cap and a black shooting vest is positioned in the center of the frame, facing away from the viewer. She’s holding a shotgun over her shoulder, and appears to be aiming. Behind her is a grassy field leading up to a line of trees. The sky is light blue with some clouds. To the right of the woman is a green structure, possibly part of a shooting range.</t>
  </si>
  <si>
    <t>Two young people are shaking hands in front of a stage set. A woman with reddish-brown hair and wearing shorts is holding her hand out for a man’s handshake. The man has dark hair, is wearing a blue t-shirt and jeans, and carries a backpack with a sword strapped to it. Behind them is a stylized stage backdrop featuring green lighting, wooden structures resembling stairs and scaffolding, and angled painted panels. A spotlight shines on the pair.</t>
  </si>
  <si>
    <t>A group of young adults, likely college students, are singing together in a choir formation. They are wearing dark blue graduation gowns with gold accents and black caps with tassels. Most of them have their mouths open as if singing. Some individuals are looking directly at the camera. A microphone is visible to the left of the group. Behind them is a backdrop of white curtains or fabric, and a dark background fills the rest of the image.</t>
  </si>
  <si>
    <t>Fine arts, Value</t>
  </si>
  <si>
    <t>Two young women are seated at a table in a classroom setting. One is looking directly at the camera and holding a teal-colored model of a brain. The other woman is beside her, also looking towards the camera, and she’s holding a green anatomical brain model. Both women have laptops in front of them – one is an iPad and the other is a MacBook. Several other students are visible in the background, seated at similar tables with laptops open. A colorful patterned bulletin board hangs on the wall behind them.</t>
  </si>
  <si>
    <t>00:00:05.26</t>
  </si>
  <si>
    <t>A large, dark gymnasium is filled with a crowd of people seated in bleachers. A speaker stands at a podium on stage, facing the audience. Lightning bolts streak across the ceiling above the stage and throughout the room. The text “Choose SFCC, LEAVE READY!” is prominently displayed in bold yellow letters centered above the speaker. An American flag hangs behind the speaker. The lighting is dramatic with spotlights illuminating the stage and creating shadows within the crowd.</t>
  </si>
  <si>
    <t>www.sgsc.edu</t>
  </si>
  <si>
    <t>A high-angle aerial shot of a college campus. Several light-colored, multi-story buildings are clustered together, connected by walkways and roads. The buildings appear to be constructed primarily of brick and have flat roofs. Lush green lawns surround the buildings, with several trees scattered throughout the scene. A circular driveway wraps around the central buildings. There are smaller buildings visible in the distance on the left side of the image. The sky is a dark gray, suggesting overcast weather.</t>
  </si>
  <si>
    <t>A close-up shot focuses on a dense cluster of small, bright green leaves and stems growing along the edge of a body of water. The foliage is textured and slightly blurred, suggesting depth of field. Behind the plants, there’s a hazy view of more greenery – trees or bushes – reflected in the dark, still surface of the water. The overall tone is soft and natural, with a slight green tint to the image.</t>
  </si>
  <si>
    <t>A brick building with rounded entrances dominates the frame. The entrance features dark framed glass doors and is flanked by two small trees with green foliage. A sidewalk extends in front of the building, leading towards a darker area out of view. There are bushes to the right of the building, and some windows are visible on the upper level. The sky appears overcast and gray.</t>
  </si>
  <si>
    <t>An aerial shot of a white, classical-style building with columns and a central dome. The building has multiple windows and a covered porch. A walkway leads up to the entrance. Trees surround the building on all sides, including pine trees in the background. A road and a smaller building are visible in the distance to the right. A person is walking along the walkway in front of the building.</t>
  </si>
  <si>
    <t>www.sherman.edu</t>
  </si>
  <si>
    <t>A modern building with a red brick facade and a glass tower rises in the center of the frame. Above the entrance is a sign that reads “Sherman College of Chiropractic” in white lettering. The building has several large glass doors and windows, reflecting the cloudy sky above. A grassy area extends to the left of the building, and trees are visible in the background on either side. The sky is blue with scattered white clouds.</t>
  </si>
  <si>
    <t>A man in a green shirt and khaki pants stands center frame, gesturing with his hands towards a group of people seated on tables. The tables are equipped with chiropractic adjustment tables. Several individuals are lying face down on the tables, while others sit nearby observing. There are approximately twelve people visible in the image, mostly men and women wearing name tags that suggest they are attending an event or workshop. A black wall is partially visible at the top of the frame, along with a television screen to the left. The floor is covered in gray and brown tiles.</t>
  </si>
  <si>
    <t>A woman with blonde hair and wearing a gray sweater is gently touching the neck of a man who is turned away from the camera, looking towards the left. A second woman, darker-skinned and wearing a black shirt with “N” on it and glasses, is positioned behind the first woman, her hand also resting on the man’s neck near his collarbone. The background is a plain white wall.</t>
  </si>
  <si>
    <t>A man with a beard and dark shirt is gently touching the hair of an older adult woman. A young woman in a gray sweater stands beside them, looking towards the woman with concern. Behind them are blurred figures seated at tables in what appears to be a classroom or meeting room. A large television screen is visible on the left side of the frame, displaying a black background. The walls are painted a light beige color and have a subtle textured pattern.</t>
  </si>
  <si>
    <t>A man in a dark suit and tie is holding up a model of the human spine. The spine is white and detailed, with individual vertebrae clearly visible. Behind him is a blue wall with a door that reads "Recoi UNIQUE." To his right is a small, cartoon-like dog statue on top of a red box. A black cabinet with drawers is partially visible to the left of the man.</t>
  </si>
  <si>
    <t>A young woman with long, wavy blonde hair and freckles is smiling at the camera while wearing a dark blue shirt that reads “Keep Chiropractic Repeat.” She’s standing in front of a large white screen displaying an image of an older woman with short, blonde hair and a serious expression. The background appears to be a modern office space with gray walls and a window.</t>
  </si>
  <si>
    <t>A man wearing a black graduation gown and cap is being helped by another person to adjust his hood. The man has a beard and is looking slightly off-camera with a neutral expression. Behind him, there's a dark backdrop with vertical lines that resemble curtains or panels. A partially visible graduation cap is on the left side of the frame.</t>
  </si>
  <si>
    <t>Two women in black graduation caps and gowns are embracing tightly, both smiling broadly with visible excitement. They are surrounded by other graduates wearing similar attire and gold stoles. In the background, blurred figures of faculty members in dark robes can be seen. A large window is partially visible on the right side of the image, letting in light. The overall scene appears to be taking place indoors during a graduation ceremony.</t>
  </si>
  <si>
    <t>A large, three-dimensional lion head mural dominates the left side of the frame. The lion is primarily gold with a red mane and beard. Below the mural are the words "SHERMAN PRIDE" in bold, dark lettering on a red background. To the right of the mural is a hallway wall with recessed lighting and a doorway leading to another room. A green exit sign is visible near the door. The overall scene appears to be indoors, likely within a building at a university or college campus.</t>
  </si>
  <si>
    <t>www.shsu.edu</t>
  </si>
  <si>
    <t>A large, gray statue of a man stands prominently in the center of the frame, dressed in a suit and holding a walking stick. Below the statue is a flight of stone steps covered with vibrant red roses. Behind the statue are several mature trees and a brick building with a pink facade. The sky appears overcast and dark.</t>
  </si>
  <si>
    <t>A woman in a black sweater and glasses is speaking intently to another student who is looking at her with a thoughtful expression. The student wearing the black sweater has a blue water bottle on the table next to her. Three other students are visible in the background, seated around a long wooden table, each taking notes. A whiteboard is partially visible on the wall behind them. There's a power outlet and a small framed picture on the wall as well. The lighting appears to be from overhead fluorescent lights.</t>
  </si>
  <si>
    <t>An aerial shot shows two modern buildings against a backdrop of trees and a blue sky. The first building is primarily gray with orange accents on its upper floors. A statue stands in front of it on a small grassy area. Adjacent to this building is a larger, multicolored structure featuring a grid-like pattern of panels. Several cars are parked near the buildings, and a construction vehicle is visible in the distance. Trees surround both buildings, and a sidewalk leads from the first building towards the second.</t>
  </si>
  <si>
    <t>A pair of light blue gloves are holding a small, white plastic card against a gray machine with multiple vertical slots. The machine appears to be a microplate reader or similar instrument used for laboratory analysis. A dark background surrounds the scene.</t>
  </si>
  <si>
    <t>A woman in a blue lab coat and light-colored gloves is operating a large, silver automated DNA sequencer machine. She’s reaching into the machine with her left hand, manipulating a tray filled with white sample tubes. Behind her are shelves containing various laboratory supplies, including boxes of test tubes and other equipment. The background is a plain white wall with some wooden cabinets on the left side of the frame. A metal drain cover is visible on the countertop in front of the machine.</t>
  </si>
  <si>
    <t>A person in a blue surgical scrub uniform is inserting a roll of paper towels into a large, white automated laboratory instrument labeled “JEOL.” The instrument has a glass door that is partially open revealing internal mechanisms and lights. A dark surface is visible beneath the instrument, and a wooden cabinet with drawers is partially seen on the right side of the frame.</t>
  </si>
  <si>
    <t>A young woman wearing a white lab coat and a blue surgical mask is working at a complex piece of scientific equipment. The equipment has multiple illuminated components with blue light emanating from it. She is looking down at a computer screen displaying data, and her hands are positioned on controls within the machine. The background is dark, highlighting the equipment and the woman in focus.</t>
  </si>
  <si>
    <t>A large, light-colored brick building dominates the frame, featuring multiple stories and windows. Several students are walking along a paved walkway in front of the building. Lush green trees with full foliage flank both sides of the walkway, creating a shaded area. Brick planters containing small shrubs line the walkway. The sky is partially cloudy with blue visible through the tree branches.</t>
  </si>
  <si>
    <t>A wide shot of a campus walkway filled with students and staff walking towards a statue in the distance. The walkway is flanked by buildings on either side, one with glass windows and another with brick. Trees line the path, providing shade. Many people are wearing red lanyard-like badges. A large statue of a man stands prominently in the background. There are lampposts along the pathway and some flags visible at the far end of the walkway.</t>
  </si>
  <si>
    <t>00:00:13.18</t>
  </si>
  <si>
    <t>A wide shot of a university quad with brick pathways and landscaping. A large clock tower is prominently featured in the background. Several students are walking and standing around the paths. Trees line the edges of the quad, providing shade. There are buildings visible in the distance, including one with a prominent “V” logo. The sky appears bright and sunny.</t>
  </si>
  <si>
    <t>www.simonsrock.edu</t>
  </si>
  <si>
    <t>A wide shot of a grassy lawn in front of a building with a red roof. A large, abstract red sculpture resembling a stylized wave is positioned on the left side of the frame. A person wearing a black jacket and carrying a backpack walks towards the building along a pathway. The Luronite Center for International Studies is visible above the entrance to the building. Trees are scattered throughout the background, with some showing autumn foliage in shades of orange and yellow.</t>
  </si>
  <si>
    <t>A red building with a steeply pitched roof and dormer windows dominates the frame. The building has a white trim around its windows and doors. A small porch extends from the front of the building. Text reading “Lisbonetz Center for International Studies” is visible on the side of the building. In the foreground, there’s a grassy area with a pathway leading to the building, along with a bicycle leaning against a railing. A dark figure is walking towards the building in the lower right corner. Other buildings are partially visible in the background, set within a wooded landscape.</t>
  </si>
  <si>
    <t>A red building with a steeply pitched roof and multiple windows dominates the frame. The building’s name “LIBEROTZ CENTER FOR INTERNATIONAL STUDIES” is displayed above the entrance. A white picket fence surrounds a small walkway leading to the entrance. A person wearing dark clothing is walking on a path in the lower right corner of the image. Other buildings are visible in the background, including one with a flat roof and another with multiple windows. The sky is dark and overcast.</t>
  </si>
  <si>
    <t>The image depicts a bustling cafeteria scene within a college dining hall. Several students and adults are seated at round tables covered with blue tablecloths and surrounded by wooden chairs. A buffet-style serving area extends into the background, featuring various food items on display behind a blue counter. A large stained-glass window dominates the center of the frame, showcasing a colorful mosaic design. A floral arrangement with sunflowers sits on a table near the window. Lighting includes overhead fixtures and spotlights illuminating the food service area. People are walking throughout the space, some carrying trays.</t>
  </si>
  <si>
    <t>A young man in a light blue t-shirt and jeans is riding a green bicycle across a grassy lawn. Behind him is a small, single-story building with a brown shingled roof. The building has several windows and a doorway with some papers on it. A lamppost stands beside the doorway. The background is blurred, showing trees and foliage.</t>
  </si>
  <si>
    <t>A wide shot of a grassy field densely covered in white wildflowers. In the background, there is a low-lying building with red tile roofing and several tall trees lining the edge of the field. A bench sits beneath a large tree on the right side of the frame. The overall scene appears to be outdoors on a bright day with some overcast conditions.</t>
  </si>
  <si>
    <t>A wide shot captures an aerial view of a campus setting. Two large, multi-story buildings with gray facades and red roofs are centrally located on a sprawling green lawn. The buildings appear to be dormitories or residence halls. Tall evergreen trees line the edges of the lawn and rise up the hillside behind the buildings. A few deciduous trees in the background show hints of fall foliage in shades of yellow and orange. A paved pathway stretches across the lawn, leading towards the buildings. The sky is overcast and gray.</t>
  </si>
  <si>
    <t>A group of young adults, likely college students, are walking along a paved path in front of trees and buildings. Several individuals are wearing casual clothing including t-shirts, hoodies, jeans, shorts, and backpacks. Some are carrying bags or phones. The background features lush green foliage and what appears to be a building with white siding. A street lamp is visible on the right side of the frame.</t>
  </si>
  <si>
    <t>A large, mature tree with a broad, rounded canopy dominates the frame. The trunk is thick and textured, partially obscured by low-hanging branches. The base of the tree sits on a grassy area covered in reddish mulch. Behind the tree are numerous tall pine trees stretching into the distance. A portion of a building, possibly a lodge or residence, is visible on the right side of the frame, nestled amongst more trees and greenery. The overall scene appears to be outdoors on a bright day with dappled sunlight filtering through the trees.</t>
  </si>
  <si>
    <t>A large, two-story stone building with a steeply pitched red tile roof dominates the frame. The building is painted in shades of beige and gray. It has several windows, including some on a small balcony. Ivy grows up the sides of the structure. A brick pathway leads to the entrance, bordered by greenery and bushes. In the foreground are evergreen trees and patches of grass. The background shows a wooded area with trees and foliage.</t>
  </si>
  <si>
    <t>A young woman is swinging on a wooden swing hanging from a large tree. She’s wearing shorts and a tank top and appears to be smiling with her arms raised. The swing is positioned in front of a tree trunk, surrounded by lush green foliage and grass. Sunlight filters through the trees, creating dappled shadows on the ground. In the background, there are glimpses of buildings and other trees within a wooded area.</t>
  </si>
  <si>
    <t>A person wearing a colorful jacket and dark pants walks down a sidewalk towards a white building with columns. The building is labeled "KLOGG MUSIC CO." and has steps leading up to its entrance. To the left, there are two houses and some trees. The sky is cloudy and gray.</t>
  </si>
  <si>
    <t>A dimly lit interior space appears to be a church or chapel. A man with long hair stands center-stage on a small platform facing an audience seated in rows of red chairs. To his left is a piano and a music stand. Behind him are burgundy curtains, and a large window with stained glass panels is visible on the right side of the frame. Wooden pews line the back wall. A man in dark clothing stands near the piano.</t>
  </si>
  <si>
    <t>www.simpsonu.edu</t>
  </si>
  <si>
    <t>A wide shot captures an aerial view of a highway stretching into the distance. On the left side of the frame is a dark-colored van driving along the road. A green sign reading "Welcome to [Institution Name]" stands on a grassy median, with a smaller sign underneath it. The highway curves slightly to the right, and another vehicle can be seen in the distance. In the background, rolling hills covered in trees lead up to a range of mountains under a cloudy sky.</t>
  </si>
  <si>
    <t>An aerial shot depicts a large, white architectural structure resembling stylized wings extending over a wide river. The structure is situated within a dense forest of green trees lining the banks of the water. A paved pathway leads towards the base of the wings. In the distance, a town or campus area with buildings and roads can be seen along the horizon under a bright, golden sunrise. The sky is a deep blue fading to orange near the horizon.</t>
  </si>
  <si>
    <t>An aerial shot depicts a long, transparent pedestrian bridge spanning a wide river. The bridge is flanked by two large, white, triangular structures that jut out from either side. Lush green trees and hills form a backdrop along both banks of the river. A small boat is visible on the water in the distance. Above, a clear blue sky with some scattered clouds completes the scene.</t>
  </si>
  <si>
    <t>Three young women are performing music on stage in low lighting. The first woman is singing into a microphone and wearing a blue shirt with a logo. The second woman is holding a microphone and wearing a white sweater. The third woman is playing an acoustic guitar while also singing into a microphone and wearing a gray t-shirt. A stand holds the microphone for her. Behind them, there’s a dark backdrop and what appears to be a projector screen or video display.</t>
  </si>
  <si>
    <t>A group of female cheerleaders in red and white uniforms are lined up on a grassy field. The uniforms feature “SIMPSON” lettering across the chest. Behind them is a backdrop of trees and a cloudy sky. In the foreground, there are some spectators standing near a football goalpost.</t>
  </si>
  <si>
    <t>A woman in glasses and a black shirt is leaning over a table demonstrating how to draw blood from a patient’s arm. The patient, wearing a light pink shirt, has her left arm extended on the table with an IV line attached. A second woman in a dark gray uniform is assisting with supplies like gauze and a sharps container. In the background, a man lies in a hospital bed, also receiving an IV. There are medical instruments and supplies scattered across the table, including syringes, needles, alcohol wipes, and bandages.</t>
  </si>
  <si>
    <t>A young woman with long dark hair is sitting at a table in what appears to be a science classroom. She’s wearing a black shirt with a logo on it and is looking down at a laptop screen, which is open and displaying a document. A red water bottle sits to her right, and a small toolbox is visible on the left side of the frame. There's a white board in the background, and fluorescent lights are overhead. A crumpled piece of paper and a pencil are also on the table near her hand.</t>
  </si>
  <si>
    <t>00:00:04.68</t>
  </si>
  <si>
    <t>A large gray stadium bleacher section dominates the left side of the frame, with rows of seats extending upwards. A tall light pole with numerous lights is positioned behind the bleachers. To the right is a modern, multi-story building with a brick facade and windows. In front of the building is a grassy area leading to a yellow football goalpost. Three athletes in dark uniforms are visible on the field, one running while another appears to be tackling him. A referee stands near the action. The sky is overcast with gray clouds.</t>
  </si>
  <si>
    <t>A large, red mascot resembling an eagle stands in front of a crowd. The mascot is wearing a white shirt with the university’s logo on it and has its arms raised enthusiastically. Behind the mascot are many people gathered outdoors under a bright blue sky, with trees and buildings visible in the background. A few children can be seen near the bottom of the frame.</t>
  </si>
  <si>
    <t>A large group of people, mostly young men and women, are gathered in celebration at night. They are wearing red shirts with dark shorts and hats. Many are raising their arms in the air, some holding objects like a football or trophy. Some individuals are pointing and gesturing excitedly. A man is holding up what appears to be a trophy above his head. The background shows a dark field and a building with a roofline.</t>
  </si>
  <si>
    <t>A large burst of fireworks explodes in the center of the frame against a dark black background. The fireworks are primarily white and pink with trails of sparks extending outwards in various directions. There is a bright, central point of light within the explosion, surrounded by expanding bursts of color.</t>
  </si>
  <si>
    <t>The image is an upward-looking shot through a dense canopy of tall trees. Sunlight streams down from above, creating bright rays and dappled light patterns on the leaves. The trunks of the trees are visible as dark vertical lines against the lighter foliage. The overall effect is one of looking up into a vibrant, sunlit forest.</t>
  </si>
  <si>
    <t>A large, snow-capped mountain dominates the center of the frame, partially obscured by dark storm clouds above. The mountain’s peak is illuminated with a warm orange glow, suggesting sunrise or sunset. Below the mountain is a rolling landscape of fields and distant buildings, bathed in soft light. A smaller, rounded hill sits to the left of the main mountain. The sky transitions from deep blues and purples at the top to lighter hues near the horizon.</t>
  </si>
  <si>
    <t>An aerial shot shows a long, paved road leading towards a large building with multiple stories and a light-colored facade. The Simpson University logo is prominently displayed on a circular flower bed at the entrance to the campus. Trees line both sides of the road, and there are several parked vehicles near the buildings. In the background, a range of mountains is visible under a blue sky with some clouds. A flagpole stands tall in front of the building.</t>
  </si>
  <si>
    <t>A woman with dark hair and wearing a floral shirt raises her arm upwards towards an unseen source. A man beside her also has his hand raised in a similar gesture. Several other people are visible in the background, partially obscured by darkness and a white canopy or tent structure overhead. Some individuals wear hats and jackets. The lighting is dim, with a red banner visible on the right side of the frame.</t>
  </si>
  <si>
    <t>A group of young adults are gathered in a dimly lit space, likely an arena or stadium. Several students are shouting and raising their hands enthusiastically. One student with glasses is prominently featured, yelling and gesturing with his arms raised high. Another student wearing a California sweatshirt is also shouting. A girl to the left has her hand raised as well. In the background, other figures are visible, some blurred due to motion or depth of field. The overall impression is one of excitement and spirited activity.</t>
  </si>
  <si>
    <t>A woman with red hair and wearing a red dress is being embraced by another person from behind. The embracing person’s arms are wrapped around her torso, and their hands are holding her shoulders. Several other people are visible in the background, some wearing masks, and blurred out. A man in a blue suit and mask is partially visible on the left side of the frame. The lighting appears to be focused on the central embrace, with the rest of the scene darker.</t>
  </si>
  <si>
    <t>A large crowd of people silhouetted against a brightly lit stage is shown. Many individuals are raising their hands in the air, seemingly dancing or cheering. The stage features a band performing with colorful lighting effects including purple and blue hues. The overall image has a dark tone, emphasizing the silhouettes and the vibrant stage lights.</t>
  </si>
  <si>
    <t>A group of four people are seated around a dark metal table outdoors on a sunny day. A man in a light blue shirt and khaki pants is leaning forward with his hands raised, appearing to be laughing. Beside him sits a man wearing a white baseball cap and a red polo shirt, holding a box. Another man, dressed in a brown shirt and shorts, is also smiling and gesturing with his hands. In the background, there’s a stone pillar and a landscaped garden with trees and shrubs under a partly cloudy blue sky. A woman's shoulder and part of her hair are visible on the left side of the frame, suggesting she is seated nearby.</t>
  </si>
  <si>
    <t>A young woman with dark hair and wearing a watch is seated at a table, leaning forward slightly. She has her hands clasped in front of her face. Behind her, suspended from a wooden triangular frame, are numerous small metal spheres connected by thin strings, creating a complex web that appears to be gently swaying or moving. The background is dark and out of focus, with hints of wood paneling.</t>
  </si>
  <si>
    <t>A group of young women in red and white softball uniforms are gathered on a green field. One woman is holding a baseball glove and smiling broadly at the camera. Several other players are visible behind her, wearing headbands and looking towards the camera with expressions ranging from excitement to anticipation. The background is blurred, showing more of the field and some indistinct figures in the distance. Adidas logos are present on their uniforms.</t>
  </si>
  <si>
    <t>Two individuals are shown performing chest compressions on a person lying on their back. The person is covered with a white sheet and appears unconscious. One individual is wearing a pink shirt and has a bracelet on their wrist, while the other is in black leggings. A medical bag or kit is visible to the right of the patient, containing various supplies. There’s a wall behind them with what looks like a light switch and a small shelf.</t>
  </si>
  <si>
    <t>A person lies supine on a hospital bed with their head tilted back. A healthcare professional wearing white gloves is performing chest compressions on the patient’s chest using both hands. Another individual, partially visible, appears to be assisting by holding the patient's head and neck in place. A clear plastic bag is positioned under the patient’s head. The background is a blurred hospital room with medical equipment visible, including what looks like an IV stand and supplies on a cart.</t>
  </si>
  <si>
    <t>Two individuals are engaged in a close-quarters physical altercation. One person, wearing a dark jacket and black pants, has their hand raised near the other person’s neck, applying pressure. The second individual, with bright red hair, is leaning forward, attempting to push away from the attack. Both figures are partially obscured by darkness, and there are indistinct shapes of other people in the background.</t>
  </si>
  <si>
    <t>A young woman with blonde hair wearing a dark gray hooded sweatshirt and black pants is focused intently on a piece of paper in front of her. She’s holding a Milwaukee measuring tool in her right hand, its red handle prominent. Behind her are several other students, partially visible, including a man in a blue shirt and a woman with dark hair. A workbench covered in tools and materials is visible in the background, and there's a window with a blurred view of an exterior space.</t>
  </si>
  <si>
    <t>A young woman with blonde hair and fair skin is focused intently on adjusting a rope system attached to a harness worn around her waist. She’s wearing a red and blue patterned fleece jacket and black pants. A man in a dark shirt and gray pants is partially visible behind her, assisting with the equipment. The background shows a cloudy sky, trees, and a glimpse of a building.</t>
  </si>
  <si>
    <t>A young woman with blonde hair is shown mid-climb on an artificial rock wall. She’s wearing a red and blue patterned fleece jacket and dark pants. A harness and rope are secured around her waist, and she's holding onto the rope with both hands. Behind her is a large, textured rock wall and some greenery including trees and bushes. In the background, a residential street with houses can be seen. The lighting appears to be overcast.</t>
  </si>
  <si>
    <t>A young woman wearing a helmet and climbing shoes is mid-climb on a large gray rock wall. The wall has brightly colored artificial holds placed along its surface. The word "ENTREPRISES" is visible in white letters near the top left of the wall, followed by “Climbing Walls.” A blue rope runs vertically down the wall. The background is out of focus and appears to be a cloudy sky.</t>
  </si>
  <si>
    <t>An aerial shot shows a baseball field with a green grass infield and red clay dugouts. A black chain-link fence surrounds the perimeter. Tall light poles are positioned around the outfield. Behind the field is a large, single-story building with a blue roof and brick exterior. Several parked cars are visible in front of the building. In the background, there’s a range of mountains under a cloudy sky. A road runs through the lower portion of the image, and some buildings and trees are scattered across the landscape.</t>
  </si>
  <si>
    <t>A female softball player in red pants and a white and gray striped shirt is mid-swing, her arm extended forward with a glove held up. A catcher wearing a red uniform and mask stands behind home plate, watching intently. Behind them are bleachers filled with spectators, a chain-link fence, and the words “RED HAWKS” on a pink sign. The field has a green base and white lines.</t>
  </si>
  <si>
    <t>A group of six female athletes in red and white uniforms are walking towards the camera. They are wearing baseball caps with a logo on them and athletic shorts and tops. Behind them is a chain-link fence, and to their right is a gray brick building with a staircase visible. Several baseball bats are leaning against the wall next to the stairs. The background is slightly blurred, suggesting movement or depth of field.</t>
  </si>
  <si>
    <t>A female softball player in a red uniform with white trim is swinging a bat at a ball mid-air. She wears a red helmet and has her arm extended. Behind her is a catcher wearing a blue uniform with a pink logo, crouched behind home plate. In the background are tiered bleachers filled with spectators, a chain-link fence, and a sign displaying the school’s initials “SP.” The field is covered in dirt, and the sky is overcast with some patches of sunlight.</t>
  </si>
  <si>
    <t>A group of young women in white and red uniforms with white headbands are seated on bleachers looking upwards towards a baseball field. They are all gazing intently at something out of frame. A chain-link fence is visible in the foreground, partially obscuring the view. The background is blurred and appears to be a sunny outdoor setting with green grass and some trees.</t>
  </si>
  <si>
    <t>A group of six young men are standing in a line against a blurred background of red and gray. They are all wearing long-sleeved black shirts with a logo featuring a stylized falcon on the left chest, and the words “Be Different” printed across the upper portion of the shirt. Some have facial hair, and their hairstyles vary. One man is smiling broadly while another appears to be holding hands with someone out of frame. The lighting is bright and focused on the group.</t>
  </si>
  <si>
    <t>A blurred view of a man in a dark suit and tie is partially visible from behind, his head and shoulders filling the lower portion of the frame. Behind him is an American flag hanging on a white pole against a red wall. Above the flag are metal support beams and what appears to be a microphone stand. The background is dimly lit with a bluish tint.</t>
  </si>
  <si>
    <t>A man with gray hair and wearing a dark suit is partially visible in the lower left corner of the frame, facing towards the right. Behind him is a basketball hoop and backboard. A large American flag hangs prominently on the wall behind the hoop, along with a smaller blue banner. The walls are painted red and white. The ceiling has exposed beams and lighting fixtures. The overall scene appears to be an indoor gymnasium or sports facility.</t>
  </si>
  <si>
    <t>A basketball player in a red Simpson College uniform is mid-air, jumping towards a basketball hoop. Several other players in black and white Simpson College jerseys are visible on the court below, some standing and others walking. A scoreboard displays “12:20” and “0”. The background features bleachers with the Simpson College logo painted on them, along with a large overhead support structure and a blue flag hanging from the ceiling.</t>
  </si>
  <si>
    <t>A basketball game is in progress inside an indoor gymnasium. A player in a white and black jersey with “HIPS” on it is jumping towards a basketball as he shoots. Another player in a dark uniform defends him closely. A referee stands to the left, holding a striped flag. The court is filled with spectators seated on bleachers behind the playing area. Above the court are banners displaying the school’s name and logos.</t>
  </si>
  <si>
    <t>A basketball player in white and red shorts is leaping upwards to shoot a ball over several other players. Two black-clad teammates are near him, one reaching up with his hand extended towards the ball. A referee in black stands behind the shooter. In the background, there’s a crowd of spectators seated on bleachers, some wearing winter coats. The court has red lines and a white surface. To the left is a wall painted red and white, with a sign reading “SUNSET.”</t>
  </si>
  <si>
    <t>A large, red mascot with a beard and hat stands in front of a group of students sitting on bleachers. The mascot is holding up a small, red object (possibly a ball) towards one student. Several other students are visible in the background, some smiling and looking at the mascot. A person wearing a dark jacket and a red shirt is standing near the bottom left corner of the image. There's a staircase behind the bleachers with metal railings. The overall setting appears to be an indoor gymnasium or sports facility.</t>
  </si>
  <si>
    <t>A basketball game is in progress inside an indoor arena. A player in black and white is dribbling the ball towards the right side of the frame, with his back facing the camera. Another player in red is jumping to shoot a basket. The court is dark, and there are spectators seated on tiered bleachers behind them. Above the bleachers are large banners displaying “CAL PAC” and a logo for “RED HAWK.” A scoreboard is visible at the top of the frame.</t>
  </si>
  <si>
    <t>The image depicts an indoor basketball court during a game. A group of players are positioned near the basket, with one player in mid-motion, seemingly attempting a shot. The court is surrounded by bleachers filled with spectators. Several flags representing different countries hang from the ceiling. A scoreboard displaying numbers and times is visible on the wall. There's also a banner or sign reading "UPC" along the side of the court. The lighting appears to be somewhat dim, casting shadows across the scene.</t>
  </si>
  <si>
    <t>A basketball game is in progress indoors under bright lights. A large American flag hangs prominently from a pole in the center of the court. Several players are positioned on the court, some dribbling and others attempting shots toward a basketball hoop. Spectators are seated along the sidelines, many wearing school colors (likely red and white). The ceiling has exposed pipes and lighting fixtures. Banners or streamers hang from the walls, adding to the festive atmosphere. A sunset glow is visible through windows in the background.</t>
  </si>
  <si>
    <t>A large American flag is prominently displayed in the foreground, billowing slightly in the wind. The flagpole is tall and white with a golden ball at its top. Behind the flag, a bright sunrise illuminates a campus setting. Several buildings are visible in the background, including what appears to be a parking lot with several cars. Trees line the bottom of the frame, and distant mountains can be seen on the horizon. The sky transitions from dark blue near the horizon to a lighter shade of blue above the sun.</t>
  </si>
  <si>
    <t>Atmosphere, Social responsibility</t>
  </si>
  <si>
    <t>00:00:07.04</t>
  </si>
  <si>
    <t>A dark background with a silhouette of trees and buildings in the distance. Centered on the screen is a shield-shaped logo featuring an “S” inside a mountain outline. Below the logo are the words "SIMPSON UNIVERSITY" in white lettering. In the lower right corner, there’s a blurred image of a parking lot with cars.</t>
  </si>
  <si>
    <t>www.sittingbull.edu</t>
  </si>
  <si>
    <t>A young person with dark hair and wearing a blue shirt and a tan jacket is working at a circular saw table. They are adjusting the saw blade with their left hand. Another person, partially visible in the background, is assisting. Behind them is a wall painted white, and to the right of the wall is a door. The image has a dark, blurred background. Text overlays read "BUILDING TRADES | $5710" and a logo for the institution.</t>
  </si>
  <si>
    <t>A young person with dark hair wearing a tan jacket and blue jeans is intently focused on operating a yellow DeWalt miter saw. The saw is mounted on a workbench. Behind them, partially visible in the blurred background, is another individual. A banner across the top of the image reads “BUILDING TRADES | $5710 WELDING | $5710 Electrical Certificate | $5710” and includes a logo for “Living College.” The background appears to be an indoor workshop or training area with white walls.</t>
  </si>
  <si>
    <t>A man wearing a black baseball cap and blue work jacket is shown welding in front of a white wall. He’s holding a handheld welding tool with his right hand and appears to be focused on the weld. A sign at the bottom of the image reads “BUILDING TRADES | $5710 WELDING | $5710 Electrical Certificate | $5710”. The logo for “City Tech” is visible in the upper right corner.</t>
  </si>
  <si>
    <t>A man in a dark blue welding helmet and black work gloves is intensely focused as he welds metal with an electric arc. He’s wearing a dark gray long-sleeved shirt and jeans. Behind him, there's a large industrial welding station with multiple tanks of compressed gas (blue and red), a welding machine, and various tools laid out on a steel table. The background is a dimly lit warehouse or workshop space with fluorescent lights overhead and exposed metal beams. Text overlays the image stating “BUILDING TRADES | $5710” and “WELDING | $5710” along with “Electrical Certificate | $5710”. A small logo for the institution appears in the lower right corner.</t>
  </si>
  <si>
    <t>00:00:05.29</t>
  </si>
  <si>
    <t>The image is a collage of nine photographs arranged in a grid. The background has a repeating pattern of red, black, and white geometric shapes.
Top Row: A woman wearing an apron stands by water with a paddle; a close-up portrait of a young man in a suit and tie; a woman in a fur hat holding a trophy; and another woman in a fur hat holding a plaque.
Bottom Row: A close-up portrait of a man with glasses; a woman smiling at the camera; and a woman wearing a blazer.</t>
  </si>
  <si>
    <t>www.sjc.edu</t>
  </si>
  <si>
    <t>An aerial shot showcases a sprawling campus bathed in golden light. Several brick buildings with multiple stories are clustered together, surrounded by lush green lawns and mature trees. A large tennis court is visible on the left side of the frame. In the distance, a cityscape including a capitol building can be seen under a hazy sky. The overall scene suggests an autumnal or early spring setting due to the vibrant foliage.</t>
  </si>
  <si>
    <t>A wide shot captures a university campus nestled against a backdrop of rolling mountains at dusk. The foreground features a multi-story building with a distinctive red brick facade and a small tower on its roof. Several other buildings, also in shades of red brick, are visible to the right and behind it. A long, low building extends horizontally from the main structure. Lush green trees surround the campus, and the sky is a gradient of pink and orange hues suggesting twilight. The overall impression is one of a serene and picturesque academic setting.</t>
  </si>
  <si>
    <t>A wide shot of a calm body of water with several sailboats and small boats scattered across it. A shoreline is visible on the right side of the frame, featuring buildings with white facades and green trees lining the waterfront. The sky above is light blue and clear. A person is paddling a stand-up paddleboard in the center of the water.</t>
  </si>
  <si>
    <t>Two people are walking along a dirt path in a vast, arid landscape. A large, reddish-brown mesa dominates the background, with layered bands of color visible on its sides. The sky is blue with scattered white clouds. Sparse vegetation, including shrubs and small trees, dots the foreground and middle ground. The overall scene has a warm, golden light suggesting late afternoon or early morning.</t>
  </si>
  <si>
    <t>A large wooden table dominates the center of the frame, surrounded by a group of students seated around it. A man in a dark suit is speaking intently at the table, with several other students looking towards him. Behind the table are bookshelves filled with books and various objects. To the left, there’s a potted plant. Above the table is a patterned rug and a decorative wooden beam. The room has warm lighting and appears to be a library or study area.</t>
  </si>
  <si>
    <t>A man with reddish-brown hair and wearing glasses is seated at a table. He’s dressed in a dark blue robe with two silver emblems on it, likely a graduation gown. He's smiling broadly and looking off to his left. Behind him are several upholstered chairs and a wooden table. In the background, there’s a glimpse of a plant and what appears to be a window or doorway with light coming through. The overall lighting is warm and slightly dim.</t>
  </si>
  <si>
    <t>A dimly lit room with high ceilings and dark wood paneling dominates the scene. A large, ornate painting hangs on the wall above a mahogany table where five men are seated in a circle. They appear to be engaged in conversation or discussion. The table is covered with glasses and what looks like a small teapot. A richly colored, patterned rug covers much of the floor. Several green couches are positioned against one wall, and windows with multiple panes provide natural light streaming into the room. A man stands near the right side of the frame, partially obscured by a couch.</t>
  </si>
  <si>
    <t>A young woman with blonde hair sits at a dark wooden table in a library setting. She is wearing a black robe and appears to be reading an open book. A silver teapot and a glass of water with fruit are on a small, reflective tray beside her. Behind her is a tall bookshelf filled with numerous books. Two armchairs are visible in the background, partially illuminated by soft light. The overall scene has a warm, inviting, and slightly nostalgic feel.</t>
  </si>
  <si>
    <t>A young man in a dark suit and tie stands on a white balcony railing, holding an open green book in his hands. He is looking down at the book while gazing out at a lush, hilly landscape under a bright blue sky. The hills are covered in dense greenery, with one prominent mountain visible in the background. A small portion of a white wall is visible to the left of the man.</t>
  </si>
  <si>
    <t>A group of students are seated in a row on a white concrete structure, likely a staircase or ramp. They are all focused intently on papers they hold in their hands. Several students have headbands and sunglasses. Behind them is a larger crowd of people walking along the same structure, blurred out of focus. The sky is overcast and gray.</t>
  </si>
  <si>
    <t>A group of young adults are sitting on a rocky outcrop overlooking a valley filled with trees and buildings. A large tower is visible in the distance. Several students are wearing backpacks and casual clothing. One student has a book open, while others appear to be looking out at the view. The lighting suggests it’s either early morning or late afternoon.</t>
  </si>
  <si>
    <t>A large, white marble statue of Abraham Lincoln stands prominently in an interior space with tall, fluted columns on either side. The statue is positioned atop a raised platform. A small figure, likely a student, wearing a hat and brown jacket, is standing at the base of the statue, looking up towards it. The background is dark, showing glimpses of other people and architectural details within the building. Light streams in from an unseen source, illuminating the statue and creating strong shadows.</t>
  </si>
  <si>
    <t>A young man with dark hair and glasses sits outdoors playing a cello. He wears a plaid short-sleeved shirt and has a watch on his left wrist. The cello is positioned in front of him, and he’s holding the bow. Behind him is a wooden bench with the word “BARBARA” partially visible on it, surrounded by greenery including bushes and trees. A dark car is partially visible in the lower right corner of the image. The lighting appears to be natural and somewhat muted, creating a soft focus effect.</t>
  </si>
  <si>
    <t>A group of four musicians are playing outdoors in a wooded area. A young man with a straw hat and blue floral shirt is strumming an acoustic guitar. Beside him is a man wearing glasses and a dark jacket, playing a cello. Behind them, a woman in a light pink dress sits reading while another person in a red shirt plays a double bass. The background features a hillside covered in trees and rocks, with sunlight filtering through the branches.</t>
  </si>
  <si>
    <t>A dimly lit indoor basketball court is shown. Several young men are playing basketball; one player dribbles toward the basket while another attempts a shot. A man in a gray tank top and shorts stands watching from the sidelines. Other players are positioned around the court, some near hoops. The walls are brick with windows along the upper portion of the image. Fluorescent lights hang from the ceiling, casting a cool glow on the scene. A red stripe runs across the floor near the basket.</t>
  </si>
  <si>
    <t>A young woman in a black and white polka-dot dress with red ruffles is center frame, spinning while being held by a man in a light blue shirt. Several other people are dancing around them in the background, including a woman in a brown jacket and a man in a white t-shirt. A clock hangs on the wall behind the dancers, along with a checkered pattern and a framed picture. The room appears to be a dimly lit hall with wooden floors and furniture visible in the periphery.</t>
  </si>
  <si>
    <t>A white rowing shell is in motion on a gray lake. Four rowers are inside the boat, each with their hands gripping oars and wearing dark-colored shirts with “St. John’s” printed on them. The water has ripples across its surface. In the background, there's a small structure or building partially obscured by trees.</t>
  </si>
  <si>
    <t>A group of young people are standing in a line outdoors, each holding a bow and arrow aimed forward. They are wearing light-colored shirts and pants. Behind them is a backdrop of green hills covered with trees and shrubs, and a building with red brick visible on the left side of the frame. A man in a white shirt and shorts is positioned to the right of the group, seemingly instructing or observing them. The sky is bright blue with some clouds.</t>
  </si>
  <si>
    <t>A person wearing a blue jacket, black pants, white gloves, and goggles is snowboarding down a snowy slope. The snowboard has the word “DUNE” written on it. Behind them are tall evergreen trees and a bright blue sky with fluffy white clouds. Snow covers the ground and slopes in the foreground.</t>
  </si>
  <si>
    <t>Two students are shown in a laboratory setting. One student, wearing glasses and a light blue shirt, is seated at a table looking towards the camera with a contemplative expression. Another student, wearing glasses and a patterned top, is actively working with a Bunsen burner and tongs on a metal stand holding a small green object. Behind them is a wooden cabinet filled with various items. The background is dark, suggesting a dimly lit laboratory.</t>
  </si>
  <si>
    <t>Three people are shown in a laboratory setting. A woman with braided hair and glasses is wearing a blue and white patterned top and holding a tube connected to a larger apparatus. A man with short, bald hair and wearing glasses and a blue polo shirt points towards a long, clear glass tube that appears to be under tension. A young man in a plaid shirt and safety glasses is looking at the tube intently. The background is dark, showing shelves filled with equipment and some lighting fixtures.</t>
  </si>
  <si>
    <t>A man in glasses and a light brown button-down shirt is pointing at a whiteboard. The whiteboard has the words “heart/mind” written on it with what appears to be marker. A blurry background shows a window and some greenery, suggesting an outdoor setting. Light reflects off the whiteboard surface.</t>
  </si>
  <si>
    <t>A group of four people are seated at a table in a dimly lit room. A man with a beard and dark hair wearing a plaid shirt is looking down at a document. Beside him is a person with short, blonde hair wearing glasses and a black shirt. Another individual, wearing a cowboy hat, has their head turned slightly to the side. In the background, another woman in a green jacket is visible. A table holds a green jar, a cup, and scattered papers. The overall lighting is dark, with a slight glow coming from above.</t>
  </si>
  <si>
    <t>A close-up shot focuses on an open book with pages slightly curled. A hand is visible holding a pen and pointing at text within the book. The background is blurred but shows several students seated around a wooden table, each with a drink in front of them – green bottles and red cups are partially visible. Light reflects off the table surface, creating highlights and shadows.</t>
  </si>
  <si>
    <t>A group of four young adults are seated at an outdoor table in a brightly lit restaurant. A Black man with short, bright orange hair is engaged in conversation with a blonde woman who is smiling and looking directly at the camera. Another woman, Asian, is partially visible to the right, also smiling. In the background, several other people are sitting at tables within the restaurant, blurred out of focus. Three bottles of ginger ale sit on the table between them. The lighting suggests an evening or early-evening setting.</t>
  </si>
  <si>
    <t>A group of students are gathered around a wooden table in what appears to be a library setting. A Black woman wearing a blue Saint John’s College shirt is gesturing with her hands while speaking to three other students. One student, a young man with short brown hair, is looking up at the speaker. Another student, a young woman with dark hair and glasses, is focused on an open book in front of her. A third student, a young man wearing a dark jacket, is partially visible behind her, also looking down at his own book. Behind them, a wall displays a sign that reads “GROCERY.” The lighting is dim, creating a focus on the students and their interaction.</t>
  </si>
  <si>
    <t>A group of young adults are seated around a wooden table in a dimly lit room. A student with light-colored hair is focused on reading a book held open in his hands. Several other students are visible behind him, some looking down at their own books or papers, and one appears to be listening intently. The background features a large window with lush greenery visible beyond it, suggesting an outdoor setting. The overall lighting is subdued, creating a warm and inviting atmosphere.</t>
  </si>
  <si>
    <t>A man with a beard and dark hair wearing a red t-shirt is seated at a wooden table, intently looking down at an open book. He has his left hand resting on the pages. To his right, another student in a black jacket is partially visible, leaning over a table with papers. Behind them are two yellow chairs. The background is dark and out of focus.</t>
  </si>
  <si>
    <t>A wide shot of a modern building at dusk. The sky above is a gradient of light blue and pink. A large glass-enclosed balcony extends from the upper portion of the building, with several people gathered around tables inside. The building itself has a reddish-brown exterior and a flat roofline with a cantilevered overhang. Other buildings are visible in the background, partially obscured by darkness.</t>
  </si>
  <si>
    <t>A high-angle aerial shot showcases a sprawling campus with several brick buildings under a bright blue sky. The buildings are predominantly red and have gabled roofs with white trim. Trees in varying shades of green fill the foreground, partially obscuring the lower portions of the structures. In the distance, a tall steeple rises above the trees, suggesting another building or landmark within the campus. A hazy cityscape is visible beyond the immediate campus area. The overall lighting indicates it’s either early morning or late afternoon with warm sunlight casting shadows across the buildings.</t>
  </si>
  <si>
    <t>www.sjcc.edu</t>
  </si>
  <si>
    <t>An aerial shot shows a large, modern building with a white roof and green accents situated within a campus setting. The building is surrounded by trees and other buildings, some appearing to be smaller structures. A road runs through the center of the image, lined with parked cars. There are several vehicles in the foreground, along with what appears to be a traffic cone. The sky is blue with scattered clouds. The overall scene suggests a sunny day on a college or university campus.</t>
  </si>
  <si>
    <t>An aerial view of a university campus on a bright day. Several buildings are visible, including a large, dome-shaped building with white walls and a central opening, surrounded by trees. Other buildings appear to be rectangular and multi-story, connected by walkways. There is a parking lot filled with cars in the center of the image. The ground is covered in autumn foliage, primarily yellow and orange leaves. Trees are scattered throughout the campus, and some clouds are visible in the sky above.</t>
  </si>
  <si>
    <t>The image depicts an aerial view of a college campus nestled within a valley surrounded by mountains. A large, multi-story building with a light gray facade is prominently featured on the left side of the frame. Below it sits a sprawling athletic field complex including a football stadium and baseball diamond. The fields are bordered by trees and buildings that appear to be residential or administrative structures. In the distance, a town stretches out beneath rolling hills covered in autumn foliage, displaying shades of orange, yellow, and brown. The sky is clear blue with some scattered clouds.</t>
  </si>
  <si>
    <t>A wide-angle shot captures a group of students walking along a paved pathway lined with trees. The pathway stretches into the distance, leading towards a large, modern building with multiple stories and windows. Several mature trees flank both sides of the path, providing shade. A few scattered trash cans are visible on the left side. The sky is overcast, casting a muted light over the scene. Students are dressed in casual clothing and appear to be walking together as part of a group.</t>
  </si>
  <si>
    <t>A wide shot of a modern, multi-tiered staircase with several students walking up it. The staircase is white and has metal railings. There are two large, ghostly figures resembling students standing on the upper levels of the stairs. Below the stairs, there’s a grassy area with trees and buildings in the background. Several students are visible at different points along the staircase, wearing casual clothing like hoodies, jackets, and jeans. The lighting suggests bright daylight.</t>
  </si>
  <si>
    <t>An aerial shot of a university campus under a bright blue sky with some clouds. A large, modern building with a white roof and glass walls is prominently featured in the center. Surrounding it are several smaller buildings, trees, and parking lots filled with cars. The ground is covered with asphalt roads and crosswalks. There’s a grassy area to the left of the main building, and some taller trees on either side. A faint overlay of white lines appears across the image.</t>
  </si>
  <si>
    <t>www.sju.edu</t>
  </si>
  <si>
    <t>A large, Gothic-style stone building with a prominent tower dominates the foreground. The tower has multiple pointed arches and pinnacles. Below the tower are several connected buildings with slate roofs and arched windows. Beyond the campus, there is a dense forest of green trees stretching across the middle ground. In the distance, a sprawling cityscape featuring numerous skyscrapers is visible under a slightly hazy blue sky.</t>
  </si>
  <si>
    <t>Three young women are shown in profile, facing slightly towards the viewer. The woman on the left is wearing a light pink sweater and has blonde hair pulled back from her face. The central woman has long, dark red hair and is wearing a pink sweatshirt with a logo on it. The woman on the right wears a bright red hoodie with a graphic design on it and glasses. All three are outdoors in what appears to be a slightly overcast day, with a hazy sky visible behind them.</t>
  </si>
  <si>
    <t>A wide-angle shot captures an outdoor campus scene under a bright blue sky with scattered clouds. A stone pathway winds through lush greenery including trees and shrubs in varying shades of green and autumnal colors. Several students are walking along the path, heading towards a building in the distance. The building is modern, featuring a large facade constructed from metal panels that appear to have a grid-like pattern. To the left of the main building, another smaller brick building is visible. Trees frame the scene on either side of the pathway, and some foliage spills over the edges of the walkway.</t>
  </si>
  <si>
    <t>Three young adults are seated around a white table in a room with light gray walls. One woman is looking at a man who is leaning forward slightly, both holding open laptops. A third man sits behind them, facing away from the camera and wearing a black and white striped shirt. Behind the group on the wall is a framed poster featuring a young woman smiling and saying "Make it yourself, find how to be you." There are two additional framed pictures hanging on the wall to either side of the poster. A glass of water sits on the table between the laptops.</t>
  </si>
  <si>
    <t>A group of four young adults are walking along a paved walkway lined with greenery. A large stone building is visible in the background on a slight incline. One woman wears a white t-shirt and light blue jeans, paired with white sneakers. Another man wears a gray shirt, black pants, and red Crocs. Behind them, two other students are seated on a bench; one wearing a dark blazer and another in a red top and blue jeans. Trees and bushes fill the space between the walkway and the building.</t>
  </si>
  <si>
    <t>A wide shot captures an outdoor campus scene under partly cloudy skies. A modern building with large windows and a gray facade dominates the center of the frame. Lush green trees flank both sides of the building, partially obscuring it. In front of the building is a stone bench area with several students seated on it. A pathway leads from the bottom right corner towards the building, lined with street lamps. The ground is covered in gravel and grass.</t>
  </si>
  <si>
    <t>A young man in a red t-shirt with a cityscape design stands at a table facing two women. The man is gesturing with a book open in front of him. He has dark hair and is smiling slightly. One woman, wearing blue, is seated and looking towards the man. Another woman, with long brown hair, is sitting on a chair to the right of the table and appears to be listening intently. Large windows provide a view of a cityscape beyond, bathed in sunlight. The room has light-colored walls and a modern design.</t>
  </si>
  <si>
    <t>A high-angle shot captures a sprawling campus at dusk. A large, gray stone building with prominent Gothic architecture dominates the left side of the frame, featuring multiple stories and a tall spire. Adjacent to it is a smaller, modern building with a green roof. Beyond the buildings, a track and field facility stretches across the landscape, bordered by trees. In the distance, a city skyline glows faintly under a cloudy sky. The overall lighting suggests twilight or early evening.</t>
  </si>
  <si>
    <t>www.sjvcs.edu</t>
  </si>
  <si>
    <t>A wide shot of a university campus under a partly cloudy blue sky. A long, rectangular pool table is prominently featured in the foreground, bordered by neatly trimmed hedges and a paved walkway. Several palm trees are scattered throughout the scene, adding to the tropical atmosphere. In the background, there are several low-rise buildings with red brick facades, suggesting academic structures. The grass appears well-maintained, and the overall impression is one of a pleasant, sunny day on a college campus.</t>
  </si>
  <si>
    <t>www.skidmore.edu</t>
  </si>
  <si>
    <t>A group of young adults, mostly students, are gathered outdoors in what appears to be a campus setting. They are wearing light green t-shirts with logos on them and name tags around their necks. Several individuals have their arms raised enthusiastically, some waving or gesturing upwards. One person is pointing towards the right side of the frame. The background shows brick buildings and greenery, suggesting a college environment.</t>
  </si>
  <si>
    <t>A young man with short brown hair and wearing a dark brown shirt is looking towards the right side of the frame. He has his head tilted slightly downward and appears to be concentrating on something. His left hand is covered in a blue glove, holding a paintbrush that is touching a large abstract painting. The painting itself is predominantly orange, yellow, and blue with vertical lines and textured brushstrokes. Behind him, partially visible through a doorway, are other paintings and artwork displayed on the wall. The background is dark and out of focus.</t>
  </si>
  <si>
    <t>A person wearing headphones and a dark green sweater and light gray pants is using an electric nail gun to attach wood planks to a wall. The wall appears to be made of drywall painted a pale yellow color. A metal support beam runs horizontally across the top of the frame, and exposed pipes are visible on either side. A small step ladder is positioned behind the person. The background is mostly dark, suggesting an industrial or construction setting.</t>
  </si>
  <si>
    <t>A person with dark hair and wearing a purple jacket is dancing in front of a crowd of people at a party. Several bright white spotlights are visible behind them, illuminating the scene. The background is blurred and filled with silhouettes of other attendees. There's a pink light effect on the left side of the frame.</t>
  </si>
  <si>
    <t>Two young people are seated at a table together. One has dark hair pulled back in a bun and is looking down towards the other person. The second individual has bright orange hair styled in a bob, wearing glasses and speaking with an open mouth. They both appear to be engaged in conversation or collaboration, as they are leaning forward slightly. A laptop sits on the table between them. In the background, there’s a colorful abstract painting and a wooden desk with what appears to be a plant on it.</t>
  </si>
  <si>
    <t>Three young women are seated in bleachers, all wearing green hoodies with “Bellevue College” logos on them. The woman in the center is holding up a phone and smiling widely while looking at it. To her left, another woman is laughing hysterically, mouth open. On the right, a third woman is also laughing loudly. Behind them are blurred figures of other people wearing similar green hoodies.</t>
  </si>
  <si>
    <t>A group of young men in green and yellow athletic uniforms are gathered together, raising their arms in celebration. Some have their hands up high, while others are partially obscured behind them. The background is a blurred indoor space with white walls and dark green trim. A basketball appears to be visible near the bottom left corner of the image.</t>
  </si>
  <si>
    <t>A young man wearing a dark green hockey helmet and mask with a metal mesh face guard is looking directly at the camera. He’s wearing a white jersey with what appears to be a logo on the chest, and his eyes are visible through the mesh. Behind him is an indoor arena with exposed beams and bright overhead lighting. A blue sign is partially visible in the background.</t>
  </si>
  <si>
    <t>A young woman in a white tank top and gray shorts is mid-swing while playing tennis. She’s facing away from the camera, holding a tennis racket and appearing to hit a ball. Another player, wearing a dark shirt and shorts, stands at the baseline watching her. Behind them are two tennis courts with black nets, surrounded by trees and stadium lights in the background. A metal bleacher structure is visible on the left side of the frame. The sky is overcast with gray clouds.</t>
  </si>
  <si>
    <t>A man with dark hair and a beard is standing in a library aisle, looking down at a white document he’s holding. He's wearing a light blue shirt with a small white pattern. Bookshelves filled with books line both sides of the aisle, with various colors and sizes visible. The shelves are illuminated by overhead lights. A red wire runs along the floor near the man.</t>
  </si>
  <si>
    <t>A man stands at a lectern in front of a whiteboard displaying the text "HOW WOULD A LIVE BRAIN?". Several students are seated in rows behind him, facing forward. The room appears to be a classroom with gray walls and large windows visible on either side of the frame. There are chairs arranged in rows along the sides of the room.</t>
  </si>
  <si>
    <t>Two young adults are shown in front of a large computer monitor. One is a Black man wearing glasses and a gray hoodie, pointing towards the screen with his right hand. The other is a young woman with dark hair pulled back under a hooded sweatshirt, also wearing glasses and looking intently at the monitor. A third person, a Black male, stands to the right of the computer, partially visible in blue scrubs. The background is dark and indistinct, but appears to be an indoor learning environment.</t>
  </si>
  <si>
    <t>A young man with dark hair and wearing headphones is playing a violin in a dimly lit recording studio. He’s wearing a red t-shirt and his eyes are closed as he plays. A microphone stands beside him, and a sound panel is visible on the wall behind him. The background is blurred and appears to be a gray wall with a light fixture.</t>
  </si>
  <si>
    <t>A man with reddish-brown hair and wearing a blue shirt is looking directly at the camera with a smile. He’s holding a small, intricate mechanical figure in his hand. Behind him are four other men, all dressed in dark clothing, examining a larger, more elaborate mechanical figure resembling Jack Skellington from *The Nightmare Before Christmas*. The large figure has a tall hat and a skeletal appearance. In the upper left corner of the image is part of a large Ferris wheel structure, illuminated with blue light. The background is predominantly dark purple or black.</t>
  </si>
  <si>
    <t>A young man in a white t-shirt with “SKIDMORE” printed across the chest is walking on a city sidewalk. He’s wearing blue jeans and has his hand in his pocket. A woman, dressed in a black top and carrying a purse, is walking beside him, looking down at her phone. Trees line the street, and there are buildings with awnings visible on either side of the sidewalk. Several cars are parked along the street, and a person wearing red shorts is jogging in the distance. The sky is bright blue with some clouds.</t>
  </si>
  <si>
    <t>A young woman with dark hair and brown skin is shown in profile. She has a blue bandana tied around her head. Her eyes are closed as she looks upwards. The background is blurred and appears to be a white wall, with hints of color from what seems to be artwork or other objects partially visible on the left side of the frame.</t>
  </si>
  <si>
    <t>A young woman with blonde hair and glasses sits in a chair facing a large mixing console. The console is black with red buttons and knobs. A computer screen displays a digital audio workstation (DAW) interface, showing waveforms and musical notation. To the left of the woman are two black studio monitors. Behind the monitors is a small shelf holding various pieces of equipment. The room appears dark, illuminated primarily by the glow of the computer screen and console.</t>
  </si>
  <si>
    <t>A person wearing a white cap and a gray jacket is holding a vintage black Bolex 5 film camera. The camera has “BOLEX 5” prominently displayed on its side. The background is dark, with a subtle light source illuminating the subject and the camera.</t>
  </si>
  <si>
    <t>www.slu.edu</t>
  </si>
  <si>
    <t>The image depicts a university campus at sunrise. In the foreground are vibrant red and purple flowerbeds with lavender plants interspersed among green foliage. Behind the flowers is a curved walkway. A large sign reading “SUNBEAU UNIVERSITY” is prominently displayed on a building in the background, illuminated by the rising sun. The sky above is filled with scattered white clouds against a gradient of light blue and gray. A portion of a brick building is visible to the left of the university sign.</t>
  </si>
  <si>
    <t>A gloved hand holding a metallic object with sparks flying from it as it is connected to a small glass tube. The metal object appears to be a block or cube shape and has a slightly rough, gray surface. Behind the object is a white box labeled "420" and a blurry background of what looks like laboratory equipment and shelving. A bright light source illuminates the scene from above.</t>
  </si>
  <si>
    <t>Two hands are carefully opening an old, leather-bound book. The pages are yellowed and brittle, with visible text and illustrations. One hand is holding the top edge of the open book while the other gently manipulates a page. Both hands have pink nails. A dark background obscures details beyond the immediate scene, and a blurred figure in a dark coat can be seen partially in the upper left corner.</t>
  </si>
  <si>
    <t>A large, modern building with a white facade and blue accents dominates the frame. The building’s name “SAINT LOUIS UNIVERSITY MEDICAL CENTER” is prominently displayed on a circular sign in front of it. A curved brick wall surrounds the base of the building, adorned with greenery. Above the building are dark, dramatic clouds filling much of the sky. The overall lighting suggests dusk or early evening, casting a muted glow across the scene.</t>
  </si>
  <si>
    <t>A black 3D printer is shown in focus against a dark background. The printer has orange rails and a build plate labeled "ORIGINAL PRUSA i3". A partially printed object, resembling a small ring or circle, sits on the build plate. The nozzle of the printer is actively extruding filament, creating a thin line of plastic. Cables are visible running along the frame of the printer.</t>
  </si>
  <si>
    <t>A light-colored building with a blue sign reading “Saint Louis University” and “Interdisciplinary Science and Engineering Building” is prominently featured in the center of the image. A man wearing a dark jacket and carrying a backpack walks across a grassy lawn towards the building. The sky above is filled with wispy, white clouds illuminated by a bright sun setting on the left side of the frame. To the left of the building is a lamppost and some greenery including trees and bushes. The ground in front of the building is covered in green grass.</t>
  </si>
  <si>
    <t>A man wearing a dark suit and with short brown hair is walking away from the camera down a long hallway lined with tall bookshelves filled with books and documents. The shelves are illuminated by overhead lights, creating a bright spot in the otherwise dim space. Books are stacked densely on the shelves, filling most of the visible area. The hallway appears to be narrow and stretches into darkness beyond the frame.</t>
  </si>
  <si>
    <t>A man wearing a blue hat and a green jacket is operating a drone from his knees on a grassy field. The drone has multiple lights attached to it. A large circular target with an “H” in orange is placed on the grass directly beneath the drone. The background is dark, suggesting a nighttime or low-light setting.</t>
  </si>
  <si>
    <t>A close-up shot focuses on a robotic arm holding a small, rectangular piece of brown material – likely wood – within a complex machine. The arm is white and metallic with numerous wires and sensors attached. Blue light emanates from the machine, illuminating the wood sample. A pair of blue surgical gloves are visible gripping the arm, suggesting a laboratory or research setting. The background is dark and out of focus, hinting at other equipment present in the room.</t>
  </si>
  <si>
    <t>A blurred figure with dark hair and red clothing is partially visible in the foreground, looking at a large screen. The screen displays a three-dimensional purple ring structure composed of numerous small, textured points. A text label “ICP Clone” is visible at the top of the screen. The background is dark and indistinct, suggesting a room with subdued lighting.</t>
  </si>
  <si>
    <t>A person wearing a white lab coat and blue gloves is manipulating tubes inside a centrifuge. The centrifuge is a large, circular machine with multiple compartments. Several tubes are visible within the compartments, each containing a dark liquid. A second person, partially visible in the background, is also wearing a lab coat and appears to be observing or assisting. The lighting is dim, casting shadows across the scene.</t>
  </si>
  <si>
    <t>The image displays four heatmaps presented as maps overlaid on a white document background. The maps are colored in shades of yellow, orange, red, and green, with darker colors indicating higher values. A central map shows a densely populated area within a city, surrounded by lighter-colored areas extending outwards. Three other smaller maps are positioned to the right of the central one, each depicting similar patterns of color variation across different regions. Text is visible at the top of the document, including "Introduction" and "Figure 1," and "Figure 2." A dark gray wall with a light fixture is partially visible in the upper-right corner of the image.</t>
  </si>
  <si>
    <t>A person wearing white lab attire and blue gloves is using a robotic pipette to dispense liquid into wells of a multi-well plate. The plate contains clear liquid in each well. To the left of the plate is a purple plastic container holding various small bottles and tubes. Behind the plate, there are shelves filled with beakers, flasks, and other laboratory equipment. The background is dark, suggesting a lab setting.</t>
  </si>
  <si>
    <t>A wooden bookshelf filled with books is in focus. The top shelf contains several dark-colored books, including one titled "Michael Chabon" and another with a red cover that reads “Ulysses.” A darker, shadowed area extends behind the bookshelf to the left. The bottom shelf has fewer books visible, but includes a book with a light-colored cover and a dark brown book. To the right of the main shelf is another shelf containing various items including what appears to be a small vase or decorative object. The overall lighting is dim, creating shadows and emphasizing the textures of the wood and books.</t>
  </si>
  <si>
    <t>A close-up shot focuses on a person’s hands holding a purple and pink plastic measuring tool. The tool is being used to measure something on a white surface covered with various colorful sketches and drawings. A laptop, partially visible, sits to the left with a red case. To the upper left of the laptop is a black telephone and a small white basket. Cables and wires are scattered across the table alongside a mouse and a tablet. The background is dark and out of focus.</t>
  </si>
  <si>
    <t>A close-up shot of a laptop screen displaying a purple interface with a highlighted square shape within it. The software window includes text labels like "Device Connection" and "PhET." To the left of the laptop, there's a notepad with handwritten notes and sketches on green paper. A hand is partially visible in the foreground, holding what appears to be a pen or stylus. Cables are visible at the bottom of the frame. The background is dark and out of focus, suggesting a lab or classroom setting.</t>
  </si>
  <si>
    <t>A close-up shot of a white robotic hand with articulated fingers is being held by a person’s hand. The robotic hand has visible mechanical components and wiring along its forearm. A small, metallic tool (possibly a probe or needle) is inserted into one of the fingertips. The background is dark, and a portion of a gray shirt sleeve is visible on the left side of the frame.</t>
  </si>
  <si>
    <t>A person’s hand is shown holding and manipulating a small, black robotic arm with red lights. The hand is light-skinned and wearing a white shirt with a dark blazer sleeve visible. The robotic arm has several small components attached to it, including wires and what appears to be a microchip. A cable runs from the robot to a nearby computer or control panel that is partially visible in the background, which is dark and out of focus.</t>
  </si>
  <si>
    <t>A shelf holds several clear glass bottles filled with liquid, likely solutions. A printed sheet hangs down from the shelf, partially obscured by a dark cloth draped over what appears to be a black container. To the left is a small sign reading "Shelf 17." In the background, there are other lab equipment and supplies visible, including boxes and more shelving units. The lighting in the image is dim, creating a shadowed effect.</t>
  </si>
  <si>
    <t>A person wearing a white lab coat and blue gloves is carefully using a pipette to transfer liquid into a clear plastic tube. The background is blurred but appears to show laboratory equipment, including a centrifuge and other instruments. A red band is visible on the lab coat sleeve.</t>
  </si>
  <si>
    <t>00:00:02.42</t>
  </si>
  <si>
    <t>A person wearing blue gloves is interacting with a black automated liquid handling system. The system has a touchscreen display showing data and controls. To the right of the machine are boxes labeled “Safe” and “Fisherboard.” A white countertop extends behind the machine, partially obscured by shadows. There’s a blurred background suggesting a laboratory setting with other equipment visible.</t>
  </si>
  <si>
    <t>www.smith.edu</t>
  </si>
  <si>
    <t>A red brick building with multiple windows and arched doorways dominates the frame. A wrought iron gate with decorative scrollwork stands in front of it, flanked by stone pillars. Lush green trees surround the building on both sides, partially obscuring the sky which appears to be blue. The ground is covered in grass, and a pathway leads up to the entrance. The college name "SWATH COLLEGE 1873" is visible on the gate.</t>
  </si>
  <si>
    <t>A wide shot of a green lawn stretches out towards a large brick building with arched windows and a beige roof. Two mature trees stand prominently in the foreground on either side of the frame, casting shadows across the grass. The building is flanked by smaller buildings to its left and right. A black fence runs along the edge of the lawn. The sky is bright blue with scattered clouds.</t>
  </si>
  <si>
    <t>The image depicts a modern library interior viewed through a large glass wall. To the left is a section of the library filled with tall wooden bookshelves packed with books. A person wearing a red shirt is standing amongst the shelves, looking towards the viewer. The right side of the frame shows another extensive row of bookshelves mirroring the one on the left, also filled with books. A small green sign is visible in the distance. The floor appears to be polished concrete and recessed lighting illuminates the space. A blurred figure is walking across the glass wall in the foreground.</t>
  </si>
  <si>
    <t>A woman with long brown hair and wearing a gray jacket and pink hat is standing in front of a group of students. She’s holding a clipboard and gesturing with her hands as she speaks. Behind her, several students are gathered around, some looking at her intently, while others look towards the background. A brick building with arched windows is visible behind the group, partially obscured by a tree. Several students have backpacks on, including one with a red zipper and a distinctive blue backpack with a white logo. The ground is covered in green grass.</t>
  </si>
  <si>
    <t>A young woman with dark hair pulled back in a bob is wearing black gloves and a black turtleneck sweater. She’s standing at a lab bench with various beakers, test tubes, and other glassware scattered across it. A large, white scanner machine is positioned to her right. She's holding a pipette and appears to be adding liquid to a test tube. Behind her, there’s a long shelf filled with numerous bottles and containers of chemicals and supplies. The lighting in the lab is dim, creating shadows and reflecting light off the surfaces.</t>
  </si>
  <si>
    <t>A close-up shot of pink magnolia blossoms with buds and open flowers is in focus against a blurred background. The blossoms are clustered on a branch that extends across the frame. Behind the blossoms is a brick building, partially obscured by a dark, out-of-focus backdrop. Light appears to be filtering through the branches, casting a warm glow on the scene.</t>
  </si>
  <si>
    <t>A group of four people are embracing in a grassy area under a tree with colorful autumn leaves. A woman is center stage, smiling broadly and holding another person’s hands. She wears a blue jacket and jeans. Behind her, three other individuals are wrapped in an embrace, one wearing a backpack and another holding a camera. To the right of the group stands a woman in a green jacket and carrying a tote bag. In the background is a brick building and some trees.</t>
  </si>
  <si>
    <t>The image is an upward-looking shot inside a large, circular building interior. A massive glass dome dominates the upper portion of the frame, revealing a bright blue sky with scattered clouds. Below the dome, a white, undulating wall curves upwards in a spiral pattern. A dark brown staircase wraps around the inner circumference of the structure, with metal railings and steps visible. The walls surrounding the central space are a deep brown color. The overall effect is one of grandeur and architectural design.</t>
  </si>
  <si>
    <t>www.smwc.edu</t>
  </si>
  <si>
    <t>Two young women with long blonde hair are walking away from the camera in a grassy area. Behind them is a large, light-colored building with multiple stories and windows. The building has a green roof and decorative architectural details. Trees with hanging branches frame the top of the image, casting shadows on the grass. A stone pathway leads towards the building.</t>
  </si>
  <si>
    <t>The image depicts an interior horse stall within a wooden building. A light brown horse is centered in the frame, wearing a bridle and lead rope. It appears to be looking towards the right side of the frame. To the left of the horse, a blurred figure of a person is walking through a doorway with arched openings and metal bars. The walls are made of wood paneling, and there are several stalls visible behind the main horse, each containing another dark-colored horse. A small sign is attached to one of the stall doors. The overall lighting is dim, casting shadows throughout the space.</t>
  </si>
  <si>
    <t>A large crowd of people fills an outdoor space, likely a stadium or amphitheater. Several graduates in black gowns and mortarboards are standing near the front, with one graduate slightly further forward than the others. A man in a suit stands behind them on a stage. The background is blurred but shows rows of seating filled with spectators. A banner reading “GENERAL ADMISSION” is visible above the graduates.</t>
  </si>
  <si>
    <t>A young woman lies supine in a hospital bed, wearing a blue patterned blanket. An EKG monitor displays green lines on its screen. A nurse, dressed in a black uniform and holding a stethoscope, is positioned beside the bed, looking down at the patient with a focused expression. Behind the nurse is a curtain, a medical device, and a calculator. The room appears to be a clinical setting with fluorescent lighting and white walls.</t>
  </si>
  <si>
    <t>The photograph depicts four young men standing in front of a large window. A man wearing a black hooded jacket is draped with the Brazilian flag, which features yellow and green fields with blue stars and a white circle containing a sun face. To his left is another man wearing a light blue jacket. Behind him is a third man in a dark gray jacket. The fourth man to the right wears a blue jacket with red trim. All four men are partially obscured by shadows, and the background shows a bright interior space with a window offering a view of trees and sky.</t>
  </si>
  <si>
    <t>A large, light-yellow brick building dominates the frame, stretching horizontally across the image. It’s a multi-story structure with numerous windows arranged in rows and columns. A small, green roofed tower sits atop the building's central section. Below the building is a wide, well-maintained grassy lawn extending towards the viewer. A low stone wall runs along the edge of the lawn, bordered by shrubs and trees. Two lampposts stand on the lawn, casting shadows. Above the building is a clear blue sky with only a few wispy clouds.</t>
  </si>
  <si>
    <t>A young woman’s hand is gently holding the outstretched hand of a large bronze statue. The statue appears to be of a historical figure, possibly a president or important leader. The woman is wearing a light green dress with lace detailing and a lanyard around her neck displaying a badge. Behind them is a blurred background of trees and greenery suggesting an outdoor campus setting.</t>
  </si>
  <si>
    <t>A young woman with long blonde hair is centered in the frame, wearing a blue sweatshirt and a black t-shirt underneath. She’s looking slightly off-camera to her right, with a thoughtful expression. Behind her is a large graphic text overlayed on a dark background. The text reads “These are, I think DARK and MY” in white lettering, with smaller words like "lovely" and "roses" appearing above it in a lighter shade of blue. To the left of the woman’s hand is a small notebook and pen.</t>
  </si>
  <si>
    <t>www.snc.edu</t>
  </si>
  <si>
    <t>The image shows a close-up shot of tall grasses with feathery seed heads in shades of brown and purple. The grasses are densely packed together, partially obscuring a building in the background. Above the grasses is an archway entrance to a building that reads “COFF” followed by “E”. Trees flank either side of the archway, and a bright blue sky with scattered clouds is visible above.</t>
  </si>
  <si>
    <t>A young woman wearing a white lab coat and safety glasses is holding a black device with wires connected to a glass beaker containing a bright green liquid. The beaker is sitting on a metal shelf in what appears to be a laboratory setting, with other equipment visible in the background. A green banner with the letters "N" is partially visible on her lab coat.</t>
  </si>
  <si>
    <t>A group of five young adults are standing outdoors near a body of water. A man with dark hair and wearing a black jacket is in the center, gesturing slightly with his hands. To his left is a woman in a pink jacket and to his right is a woman holding a cup. Behind them is a man wearing glasses and a gray jacket, and another woman in a brown jacket carrying a backpack. In the background are buildings, trees, and a tall white structure resembling a monument or sculpture on the water. The sky is light blue with some clouds.</t>
  </si>
  <si>
    <t>A group of young female runners are in motion on a grassy field. They are wearing green running singlets with numbers on them – 4113, 3935, 4103, 4119, and 4222. Some runners have sunglasses on. Behind the runners is a crowd of people watching, some holding phones to record. A hill rises in the background covered with trees and greenery. The sky is bright blue with scattered clouds.</t>
  </si>
  <si>
    <t>Three young women are laughing and talking together outdoors. One woman wears a brown hooded sweatshirt and has her hair pulled back with a clip. Another is wearing a black top and a necklace. The third is in a blue t-shirt. Behind them, there’s a building with large windows and colorful autumn leaves scattered across the branches of trees. The lighting suggests it's late afternoon or early evening.</t>
  </si>
  <si>
    <t>A young woman with dark hair pulled back in a bun is seated in a large room filled with other students. She is wearing a black t-shirt and has her hands clasped together in front of her face, eyes closed. Large gold hoop earrings are visible. A silver bracelet adorns her wrist. Behind her, several other students are partially visible, wearing various clothing colors including green, yellow, and white. The background appears to be a wooden chapel or auditorium with light streaming through windows.</t>
  </si>
  <si>
    <t>A group of approximately nine people are singing in unison against a dark background. They are wearing black clothing and have sheet music in their hands. A conductor, with blonde hair and a beard, is directing them from the front, holding a baton. Several singers are facing forward, some with closed eyes as they sing, while others appear to be looking out at the audience. The image appears to be taken during a performance or rehearsal. In the foreground, there are metal chairs visible behind the singers.</t>
  </si>
  <si>
    <t>Four young adults are walking across a green lawn towards a large bronze statue of a rearing horse. The statue is positioned on a slight rise and appears to be silhouetted against a bright blue sky with scattered clouds. Behind the students, there’s a line of trees in varying shades of green and red, suggesting autumn foliage. The ground slopes gently upwards behind the statue.</t>
  </si>
  <si>
    <t>Two students are seated at a desk facing each other. One student, with dark hair pulled back, is looking over the shoulder of another student wearing glasses and a black jacket. Both students have laptops open displaying code on their screens. The laptop screen of the student in the foreground shows a blue interface with lines of text and icons. The background features a whiteboard with some writing on it and a wall with electrical outlets. A red headphone is visible on the desk near the student’s left hand.</t>
  </si>
  <si>
    <t>A large indoor swimming pool dominates the frame, with black lane lines marking the pools. A diving board extends into the water from the left side. A person wearing a blue and white penguin costume is walking across the diving board. Behind the pool are two scoreboards displaying team names and times. A coach stands near the edge of the pool on the right, observing swimmers. The lighting appears to be artificial and bright.</t>
  </si>
  <si>
    <t>A group of students are seated in bleachers, enthusiastically cheering and raising their hands in the air. A young man in a black hoodie and sandals is prominently featured, jumping up and clapping his hands with excitement. Several other students around him are also gesturing excitedly, wearing casual clothing like jeans and sweaters. Behind them is a large wall mural depicting a mascot – a green and white figure with a helmet and an “S” logo – along with the school name "UNC Charlotte." A digital timer displaying 13:39 is visible on a small screen to the left of the mural, and a banner reading “UNC Charlotte” is partially visible on the right.</t>
  </si>
  <si>
    <t>The image depicts a group of students walking outdoors on a campus pathway lined with mature trees. Two young women are in the foreground, smiling and engaged in conversation. One is wearing a gray sweater, dark pants, and a black backpack. The other is wearing a green sweatshirt with “SNC” printed on it and a black backpack. Several other students are visible walking behind them, some wearing sweatshirts with college logos. The trees have vibrant fall foliage, suggesting autumn. A building is partially visible in the background.</t>
  </si>
  <si>
    <t>A football field with a group of players engaged in a play. The players are wearing white and green uniforms. Several players are on the ground near the center of the field, while others are lined up for a pass or run. A tall light pole is visible behind the action. In the background, there's a residential area with houses and trees under an overcast sky.</t>
  </si>
  <si>
    <t>A dark background with streaks of red and orange light emanating from the bottom center. A large, ornate sign reads “ST. NORBERT” in a stylized font, arched across the top of the image. Below the text is the number "1892" encased within a decorative border featuring swirls and flourishes. The sign appears to be made of metal with a slightly aged or weathered look.</t>
  </si>
  <si>
    <t>www.snu.edu</t>
  </si>
  <si>
    <t>The image depicts a cityscape viewed through a window with a noticeable distortion effect, creating a blurred, rectangular frame around the buildings. In the distance is a skyline featuring several tall skyscrapers, including a prominent, slender tower. Closer to the foreground are industrial-looking buildings and warehouses, some painted white or light gray, with corrugated metal roofs. A few trees and patches of greenery are visible on the right side of the image. The sky above is a pale blue color.</t>
  </si>
  <si>
    <t>Two young women are working at a lab bench. One woman, wearing a yellow apron and safety glasses, is carefully measuring something with a small scale. She has blue gloves on her hands and a smartwatch visible on her wrist. The other woman, partially obscured in reflection, is also wearing a yellow apron and safety glasses. Around the bench are various beakers, test tubes, bottles, and chemicals, including what appears to be orange-colored liquid. A digital tablet is resting on the counter behind them. The background is dark and out of focus, showing hints of lab equipment and walls.</t>
  </si>
  <si>
    <t>A man with dark hair and wearing a light blue shirt and a watch is seated at a table facing a young woman who is partially visible in red. The background shows a modern cafeteria area with large windows offering a view of trees and daylight. There are white chairs and tables visible, and a bright light fixture hangs above the table.</t>
  </si>
  <si>
    <t>Three people are seated at a table in a room with a dark background. A large black sign behind them reads “SERVING CHRIST” in white capital letters. The person on the right is a Black woman with curly hair and wearing a pink top. She is smiling slightly and looking towards the camera. To her left, a man with fair skin and reddish-brown hair is partially visible, wearing a red and black plaid shirt and holding his hand up as if gesturing. Another man, also with dark hair, is seated to the right of the woman, mostly obscured by shadow but appearing to be listening intently. Each person has a white paper cup in front of them.</t>
  </si>
  <si>
    <t>A group of five young adults are standing in a dark room, likely a recording studio. They appear to be singing, with microphones positioned in front of them. One person is wearing headphones and holding a microphone stand. Another has a red shirt with a cross design on it. A third is wearing a black jacket over a black dress. The fourth is wearing an orange plaid shirt under a dark sweater. The fifth is wearing a burgundy sweater. Behind the group are wooden walls, electrical outlets, and a window with blinds.</t>
  </si>
  <si>
    <t>A man in a black graduation gown and cap is being helped by two people to adjust his cap. He has a smile on his face and is wearing a red tie. Behind him is a blurred background with red, blue, and gold lighting effects. The gown has small, square patches on the sleeves.</t>
  </si>
  <si>
    <t>A young woman with blonde hair is singing into a microphone on stage. She’s wearing a light beige t-shirt and blue jeans. Behind her is a large screen displaying colorful abstract patterns in shades of pink, purple, and white. The background is dark, and the lighting appears to be focused on the singer and the screen.</t>
  </si>
  <si>
    <t>A woman in a dark blazer stands behind a wooden podium with a university seal. She is holding a microphone and gesturing while speaking. A small sign is visible on the podium. Behind her is a large, gray curtain and an American flag. In front of the podium are several people seated in chairs, partially obscured by shadows. To the right of the podium is a floral arrangement featuring yellow sunflowers.</t>
  </si>
  <si>
    <t>A large group of people are gathered closely together, mostly young adults in maroon and white athletic wear. Many are embracing and raising their arms in celebration. A large flag featuring the school’s logo is prominently displayed above the crowd. Several individuals are holding cameras or phones to record the scene. The background shows a grassy area with trees and a bright blue sky.</t>
  </si>
  <si>
    <t>Two cheerleaders are in focus, smiling and looking towards the right side of the frame. One cheerleader is wearing a black top with white stripes and red pom-poms. She has a red hair bow on her head. The other cheerleader is partially visible behind her, wearing a maroon uniform with “STDR” written across the front. In the background, blurred figures of other cheerleaders are seen in maroon uniforms. A blue sky is visible above, and a tall gray structure (possibly a light pole or bridge support) can be seen on the right side of the image.</t>
  </si>
  <si>
    <t>A basketball court with a large crowd seated in bleachers along both sides. Several female basketball players are actively engaged in gameplay, moving across the court. A scoreboard displays the score "36-20". There is a banner above the bleachers that reads “Where your story began”. The walls of the gymnasium are dark brown and feature signage for the athletic department and various graduating years.</t>
  </si>
  <si>
    <t>A group of young adults are playing beach volleyball on a sandy court. A blue net divides the court into two halves. Several people are in action – one person is spiking the ball, another is reaching up to receive it, and others are positioned around the court watching or preparing to play. The background includes trees, a playground structure, string lights, and buildings. Most of the participants are wearing shorts and t-shirts.</t>
  </si>
  <si>
    <t>A young man in a black graduation gown and cap is shown from the side. His cap has a red and white stripe on the band. He’s wearing a red sash with “2024” printed on it. He's looking slightly upward and to his right, with a small smile. Behind him are blurred images of other graduates in similar attire against a dark background with vertical red pillars.</t>
  </si>
  <si>
    <t>www.socc.edu</t>
  </si>
  <si>
    <t>An aerial shot of a college campus surrounded by dense evergreen forest. Several buildings are visible, including a large green building with a white roof and another rectangular building with a gray facade. A red running track circles one building, and a soccer field is adjacent to it. A baseball diamond is located further away on the right side of the frame. The sky is light blue with some clouds. Trees fill much of the background, creating a wooded landscape.</t>
  </si>
  <si>
    <t>An aerial shot of a college campus situated along a dark body of water, likely a lake or river. Several buildings are clustered together, including what appears to be a gymnasium with a running track and football field nearby. Trees and green spaces surround the buildings, and there’s a significant amount of forested land visible in the background. A small island is present within the water.</t>
  </si>
  <si>
    <t>00:00:05.85</t>
  </si>
  <si>
    <t>A group of four young adults are walking together along a sidewalk. A building with “Stensland Hall” written above its entrance is visible in the background. One student wears a red shirt and black pants, another a gray hoodie and dark pants, one a white top and jeans, and the last has long dark hair and a backpack. The sky is overcast and there are trees in the distance.</t>
  </si>
  <si>
    <t>Two young adults are seated in armchairs facing each other. A laptop is placed between them on a small table. The man has dark hair and is wearing a black jacket over a gray shirt. He’s gesturing with his hands while looking at the camera. The woman has blonde hair and is wearing a green sweatshirt and jeans. She's also gesturing, holding a piece of paper in her hand. Behind them is a large, flat-screen television mounted on the wall. The background is a plain white wall with a light switch visible on the left side.</t>
  </si>
  <si>
    <t>A modern building with a white facade and dark gray accents dominates the frame. The building has several large windows arranged in rows. A glass entranceway is visible on the right side. Steps lead up to the building, with people walking down them. Trees and landscaping are present in the foreground, including some evergreen trees and smaller flowering shrubs. Above the building is a cloudy blue sky.</t>
  </si>
  <si>
    <t>Two young adults are walking up a modern staircase. A man in a red t-shirt and jeans is leading the way, followed by a woman wearing a white hoodie and blue jeans. The staircase has dark gray metal railings and features large windows on either side, revealing a bright interior space with wooden paneling and furniture visible in the distance. The overall scene appears to be inside a university building.</t>
  </si>
  <si>
    <t>A red wooden bridge spans across a green area with trees and bushes. Two young people are standing on the bridge’s railing, one pointing towards the right side of the frame. The person pointing has long blonde hair and is wearing a green jacket and backpack. The other person is facing away from the camera, wearing a blue shirt and dark pants. Behind them is a small white house and several lampposts are visible in the background.</t>
  </si>
  <si>
    <t>A man in a white lab coat and sunglasses stands with his arm extended, pointing towards a whiteboard covered in text and diagrams. He is facing away from the camera. Behind him are several students wearing white coats, partially visible, standing around a workbench with shelves containing glassware. The background includes fluorescent lighting fixtures and a portion of a wall with what appears to be a ventilation system.</t>
  </si>
  <si>
    <t>A young woman with red hair and wearing a white lab coat and blue gloves is seated at a lab table. She’s holding a small, metallic object in her hand, looking directly at the camera with a smile. Behind her, partially visible through a window, another student in a white lab coat stands observing. The lab environment includes various beakers, bottles, and equipment on shelves and countertops.</t>
  </si>
  <si>
    <t>A young person wearing a white baseball cap with a red “S” logo is mid-swing while playing golf. They are wearing a dark blue polo shirt and black gloves. The background is a cloudy gray sky.</t>
  </si>
  <si>
    <t>Three men are walking along a grassy shoreline towards the ocean. The first man is carrying a red golf bag on a wheeled cart and wearing a blue shirt, gray pants, and a white hat. He has his left arm raised as if gesturing. The second man is wearing a gray jacket over dark shorts and a white cap, and he’s pushing a black golf bag. The third man is in a similar outfit, also wearing a white cap, and carrying a blue golf bag. Behind them is a blurred view of the ocean with waves crashing against a sandy beach and a grassy cliffline. The sky is overcast and gray.</t>
  </si>
  <si>
    <t>Three young adults are seated in armchairs facing each other around a small table. A young woman with dark hair and wearing a t-shirt is centered, looking slightly down at her hands. To her left sits a young man with curly brown hair, partially turned away from the camera. On her right is another young woman with long, wavy blonde hair, wearing a red tank top. The table has several open books and papers on it. Behind them are large windows offering a view of trees and greenery. The room appears to be a modern lounge area with a dark floor and light-colored walls.</t>
  </si>
  <si>
    <t>A large, serious-looking chef with dark hair and a beard is intensely focused as he uses tongs to add something purple to a white bowl on a stainless steel table. He wears a white chef’s coat with “Cuisine” embroidered on it and blue gloves. Behind him, partially obscured by shadow, is another person in a white uniform, likely a cook or assistant, standing near a doorway with a red fire extinguisher mounted on the wall. Several stacks of plates are visible to the right of the table, along with boxes of garlic. The lighting is dim, creating a dramatic effect.</t>
  </si>
  <si>
    <t>A young man wearing a white chef's hat and blue gloves is shown in a professional kitchen setting. He’s holding a small, rectangular piece of dark-colored food (possibly chocolate) with his left hand, raising it slightly above his head as if demonstrating something. He wears a white chef’s coat with navy blue apron and silver embroidery on the sleeves. Behind him are stainless steel appliances and a light gray wall.</t>
  </si>
  <si>
    <t>A young woman with braided hair wearing a light blue shirt and dark skirt is holding two white plates in her hands. Each plate contains a small portion of what appears to be food – one has a green vegetable and a red berry, while the other holds a small orange fruit. Behind her, partially visible through a doorway, is a commercial kitchen with another person wearing a chef’s hat working at a counter. The wall behind the woman is painted gray with a wooden trim along the bottom. The floor is tiled in light gray squares.</t>
  </si>
  <si>
    <t>A young Asian man with dark hair and eyebrows is looking down at a small, white object in his hands. He’s wearing a black t-shirt and has a slight frown on his face. His eyes are closed as he focuses intently on what he's holding. Behind him, blurred shapes of furniture and a window can be seen, suggesting an indoor setting like a lab or workshop. A portion of a white cloth is visible in the lower right corner.</t>
  </si>
  <si>
    <t>A young man in a light gray jacket and dark pants is shaking hands with a woman standing near an open doorway. The woman wears a gray sweater and has a name tag that reads “Team Res.” A framed clock hangs on the wall to the left of the doorway, along with several other framed pictures. Above the doorway is a sign reading "ROOM 106." There’s a small potted plant visible inside the room.</t>
  </si>
  <si>
    <t>A young Black man with curly hair and wearing a dark jacket sits facing a woman at a desk. The woman has red hair pulled back in a bun and is wearing a gray sweater. They are both looking towards each other, appearing to be engaged in conversation. Behind them is a window showing trees and a cloudy sky. A computer monitor displaying a document is visible on the desk. To the left of the window is a framed picture with small trophies and flowers. There’s also a framed photo of a landscape on the right side of the window.</t>
  </si>
  <si>
    <t>A young man with dark hair and fair skin sits at a table in a brightly lit indoor space. He is wearing a black Southwestern University baseball cap, a gray hooded sweatshirt with a red and white graphic on the front, and a lanyard around his neck. He appears to be focused on something he’s writing or drawing, holding a pen in his hand. Behind him, blurred figures of other students are seated at tables in a similar area, and artwork hangs on the walls. The background is a gray tiled floor with some light-colored wall panels visible.</t>
  </si>
  <si>
    <t>A person with curly dark hair and wearing a gray hoodie stands facing away from the camera in a room. The walls are painted a light beige color. A white door is centered in the frame, with two small picture frames hanging on either side of it. The lighting appears dim and casts shadows across the scene.</t>
  </si>
  <si>
    <t>Three young adults are seated around a wooden table in a warmly lit room. A woman with dark hair and wearing a black sweater is looking down at a stack of papers spread across the table. To her left, another woman with blonde hair is leaning forward, holding a pen and appearing to be writing or drawing on one of the documents. Across from them, a young man with curly brown hair is turned slightly away from the camera, wearing a gray hoodie. A small potted plant sits on a shelf in the background behind the table. To the left of the group is a red fire extinguisher mounted on the wall and a white computer monitor. The room appears to be a student common area or study space with light wood paneling and shelving.</t>
  </si>
  <si>
    <t>Two healthcare professionals stand side-by-side in a hospital room. They are both wearing white scrubs and have their arms crossed. The man has a stethoscope around his neck and a friendly expression. The woman is wearing glasses and also has her arms crossed. A mannequin lies on a bed in the background, covered by a gray curtain. There’s a sink and cabinets visible to the left of the frame, along with medical equipment on a table to the right. The walls are painted a light blue or gray.</t>
  </si>
  <si>
    <t>A young woman with long dark hair pulled back in a ponytail is captured mid-gesture, raising her hands upwards and slightly outwards as if in excitement or joy. She’s wearing a gray sleeveless top and appears to be outdoors, with blurred trees and sky visible in the background. She has multiple bracelets on one wrist and a tattoo on her left forearm. Her face is tilted upward, showing a bright smile.</t>
  </si>
  <si>
    <t>A person in a white tank top is reaching up with both hands towards a volleyball that is mid-air. Behind them is a building with a gray roof and a covered porch area. A volleyball net stretches across the frame, and there are satellite dishes mounted on the building’s roof. The background is a light blue sky.</t>
  </si>
  <si>
    <t>A person’s legs and lower torso are visible in a field of tall, golden-colored grass. The individual is wearing light-colored shorts and a white shirt. There's motion blur suggesting they are running or walking quickly through the grass. Behind them is a line of trees under a bright blue sky with some cloud cover. The overall image has a slightly hazy quality.</t>
  </si>
  <si>
    <t>Two people are reaching for each other’s hands. One person is standing on a rocky cliff edge with their arm extended towards the other who is standing on a small patch of sand near the water's edge. The second person has their hand outstretched, and they appear to be close enough to touch. Behind them is a wide expanse of blue ocean under a bright blue sky. A dark black background surrounds the image.</t>
  </si>
  <si>
    <t>Two young women are crouching on a rocky beach, examining something in the sand with tweezers. One woman is wearing a blue and white hooded sweatshirt with “WLM” printed on it and gray sweatpants. The other is wearing a white shirt and light-colored leggings. Behind them is a steep cliff face covered in trees and foliage under a bright sky. The ground is mostly dark, rocky sand.</t>
  </si>
  <si>
    <t>An aerial view of a coastal town with a harbor area dominated by large industrial buildings and docks. Several boats are docked along the waterfront, including what appears to be a tugboat. A street lined with buildings extends inland from the harbor, leading towards forested hills in the background. The sky is blue with scattered clouds. There are several vehicles parked on the streets.</t>
  </si>
  <si>
    <t>A wide shot of a rugged coastline with a dense evergreen forest in the foreground. The ocean stretches out to the horizon under a light blue sky with hints of sunrise or sunset glow on the left side. A rocky headland curves along the coast, topped by two lighthouses. Waves crash against the rocks near the shoreline.</t>
  </si>
  <si>
    <t>A woman with blonde hair and glasses is lying down, covered by a gray blanket. A man in a white shirt and stethoscope is leaning over her, looking at her. Behind them is a medical IV stand with a bag attached. The background appears to be a clinical room with pale walls and a doorway visible on the right side of the frame.</t>
  </si>
  <si>
    <t>Two healthcare professionals in white uniforms are shown. One individual has their arm extended with a tablet displaying a complex chart or graph, and is writing on it with a pen. The other person is holding a different tablet, also appearing to be reviewing information. Both individuals wear name tags that read “Western Nursing.” A stethoscope hangs around the neck of one of them. Behind them are blurred glimpses of medical equipment and a wall.</t>
  </si>
  <si>
    <t>A woman in a white lab coat and blue gloves is positioned over a mannequin head. She is applying a mask-like device to the mannequin’s mouth and nose. The mannequin has its head resting on a bed with white curtains behind it. A medical equipment panel is mounted above the bed, featuring various buttons and switches. The background is dark gray.</t>
  </si>
  <si>
    <t>A young person wearing a black baseball cap and safety glasses is kneeling in a field of green plants. They are wearing a dark t-shirt and a tan apron with straps. A large white greenhouse structure is visible behind them, partially obscured by trees and foliage. The lighting appears to be natural daylight.</t>
  </si>
  <si>
    <t>A young woman with curly brown hair and wearing a dark gray t-shirt, a light blue baseball cap, and sunglasses is bending over and tending to plants in a raised garden bed. She has a tan apron with multiple pockets and is holding a small trowel. Behind her is a rustic wooden structure, some greenery, and what appears to be a fence or wire mesh. The background includes trees and a bright sky.</t>
  </si>
  <si>
    <t>A man with a beard and sunglasses is holding a syringe and injecting something into a person’s arm who is wearing a baseball cap and gloves. A large, light-colored sheet hangs behind them, partially obscuring a building in the background under a bright blue sky. The image appears to be taken outdoors on a sunny day.</t>
  </si>
  <si>
    <t>A person wearing a baseball cap and a plaid shirt is holding up a large, white weather balloon against a bright blue sky. The balloon is significantly larger than the person’s hand. Behind the person is a light-colored building with multiple windows and a tree in the foreground. A street lamp is visible on the right side of the frame.</t>
  </si>
  <si>
    <t>A close-up shot of a dancer’s legs in ballet shoes. The lower portion of their body is visible, including a white sock and pink ballet shoe with a dark toe. The background is a red surface marked with white lines, suggesting a dance floor or track. A shadow from the leg extends across the surface.</t>
  </si>
  <si>
    <t>Two young athletes are engaged in a wrestling match. One wrestler is lying on their back with their legs extended and arms wrapped around the other wrestler’s legs. The second wrestler is positioned above them, attempting to pin. Both wrestlers wear orange wrestling singlets with dark lettering and blue wrestling shoes. A blurred background suggests an indoor arena or gymnasium with red lighting.</t>
  </si>
  <si>
    <t>A basketball court is dimly lit with spotlights illuminating the action. Several female basketball players in black uniforms are clustered around a hoop. One player is reaching up to attempt a shot, while others are moving and reacting. A scoreboard displays the number "15". A wooden railing runs along the top of the bleachers, and people can be seen sitting on them. A referee stands near the court.</t>
  </si>
  <si>
    <t>A woman in a white athletic jacket with a Puma logo stands facing a young woman who is reflected in a mirror behind her. The woman in the jacket has her hands raised in a high-five gesture, and she appears to be smiling slightly. The background consists of a dark hallway with a wooden door on the left and vertical wood slats on the right.</t>
  </si>
  <si>
    <t>A young man in a basketball uniform with number one on his chest is mid-jump, shooting a ball towards a hoop. He’s wearing a tan and black checkered jersey with a belt. Behind him are several other players in various positions on a basketball court. The background shows a gymnasium interior with large windows, wooden paneling, and people blurred in the distance.</t>
  </si>
  <si>
    <t>Five female runners are lined up at the starting blocks on a red track. They are in various stages of their approach – some are crouched low with hands on the ground, others are leaning forward, and one is already pushing off. The sky is bright blue with scattered clouds. Behind the track are trees and a light pole. A chain-link fence runs along the edge of the field.</t>
  </si>
  <si>
    <t>A young woman wearing a white lab coat and glasses is intently looking through a large microscope. She’s positioned at a lab bench with a white surface and various equipment visible in the background. A man in a similar lab coat is partially visible to her right, leaning over a table with papers on it. Above the bench, there's a metal shelf holding what appears to be a water dispenser or bottle filler. The Leica logo is prominently displayed on a white sheet of paper near the microscope. The overall lighting is soft and slightly muted, giving the image a professional and academic feel.</t>
  </si>
  <si>
    <t>A man in a light blue shirt stands at a podium facing a classroom filled with students. He is gesturing with his hands and appears to be speaking. Students are seated at metal tables arranged in rows, each with a laptop open. Most are looking towards the speaker. Large windows behind him show trees and a cloudy sky. The room has gray walls and blinds on the windows.</t>
  </si>
  <si>
    <t>A young woman with dark hair is seated in a gaming chair, wearing an Adidas white beanie and black headphones over her ears. She has large, rectangular glasses reflecting a screen. Behind her, blurred figures are visible wearing team jerseys with “DK” on them. A portion of the back of a red gaming chair is also visible. The lighting appears to be dim, with bright overhead lights casting shadows across the scene.</t>
  </si>
  <si>
    <t>A young man wearing a black Southwestern University baseball cap and over-ear headphones is looking at a large television screen displaying a racing video game. The game features a red car speeding down a track with blurred backgrounds. Behind him, there's a glimpse of a blue wall and a small, framed picture on a shelf. A portion of another monitor is visible in the lower left corner.</t>
  </si>
  <si>
    <t>A young Black woman with long braided hair sits in front of a row of orange lockers. She is wearing a white basketball jersey with “SWOPE” and “M12” printed on it. To her left, another young woman with blonde hair is partially visible, leaning against the lockers. The lockers are metal and have multiple small ventilation slots. The background is dark, and the lighting focuses primarily on the women and the lockers.</t>
  </si>
  <si>
    <t>A man with fair skin and reddish-brown hair, wearing a light beige jacket over a white shirt, is speaking intently at a young woman with blonde hair pulled back into a ponytail. She has a gold headband on her head and is gesturing emphatically with her right hand while looking down at a piece of paper in front of her. Behind them are several orange lockers lining the wall, and to the left is a dark gray door. A wooden table sits between them. The background is mostly dark.</t>
  </si>
  <si>
    <t>Intercollegiate athletics, Management</t>
  </si>
  <si>
    <t>A group of five young women are clustered together in a circle. They are all wearing white sweatshirts and appear to be engaged in some sort of activity where they are holding hands and looking at each other with expressions ranging from laughter to concentration. Behind them is a row of dark orange lockers. One woman has her hand raised, seemingly demonstrating something. A small portion of a blue water bottle is visible in the center of the group.</t>
  </si>
  <si>
    <t>A young woman wearing a white tank top with a rainbow stripe and light blue shorts is climbing a rock wall. She’s secured with a harness and carabiner clips attached to the wall. Her hands are gripping the holds, and she's looking upwards with an expression of concentration. The rock wall is covered in various colored plastic holds. A dark gray background fills most of the frame.</t>
  </si>
  <si>
    <t>A large gray rock climbing wall dominates the frame, covered in various sized holds. Five students are shown scaling the wall; one wearing a red shirt and dark pants, another in a blue shirt and black pants, one in a black t-shirt and dark pants, one in a grey t-shirt and dark pants, and a fifth student with light colored hair wearing a gray shirt and dark pants. Each climber is secured by a rope attached to a higher point above the wall. The background is a dark gray wall.</t>
  </si>
  <si>
    <t>A man in a dark jacket and jeans is playing pool at a green table with several colorful billiard balls scattered around it. Several other people are standing behind him, watching the game. Some are clapping their hands, while others are observing more casually. The room appears to be dimly lit with light coming from above. There are other people visible in the background, partially obscured by shadows and furniture.</t>
  </si>
  <si>
    <t>Three young men in white chef’s coats are positioned side-by-side against a blurred background. The man on the left is wearing a black beanie and looking slightly downward. The middle man has curly dark hair and is gazing directly at the camera with a serious expression. The man on the right wears glasses and has his head tilted down, also looking towards the camera. Each chef’s coat features a logo that appears to be “Stonebridge Culinary Institute.” A tent structure is visible in the background, partially obscured by a cloudy sky and a building.</t>
  </si>
  <si>
    <t>A large, clear ice sculpture of a polar bear stands on a wooden table. The bear is depicted in profile and appears to be mid-stride. A detailed saddle with intricate straps and buckles is sculpted onto its back. White chalk lines are visible on the surface of the ice, suggesting it’s being worked on or outlined. A person's hand, wearing white gloves, is spraying water onto the sculpture using a nozzle, likely for cleaning or smoothing. Behind the bear is blurred greenery and trees, and a dark background.</t>
  </si>
  <si>
    <t>Two people are working in a raised garden bed. One man is bending over and using a knife to harvest leafy greens from plants growing in the bed. He wears a black t-shirt and light wash jeans. A woman, with curly hair under a black baseball cap, stands behind him and appears to be assisting or observing. Behind them is a wooden fence surrounded by greenery including bushes and trees. The background is slightly blurred, suggesting depth of field.</t>
  </si>
  <si>
    <t>A young man with dark hair and wearing a gray hoodie, a black shirt, and dark pants is walking through an open doorway. He has a large blue backpack on his back. The doorway leads into a room with a bed visible in the background, along with other furniture. The walls are painted a muted brown color. There's a light source coming from the right side of the frame, creating a slight blur and darkening the left side of the image.</t>
  </si>
  <si>
    <t>A person in jeans and a dark jacket is bending over a small, black metal forge filled with flames. The forge sits on a concrete surface surrounded by cinder blocks and some white fabric. Behind the person are pipes running along the wall and what appears to be tools leaning against it. The lighting is dim, casting shadows across the scene.</t>
  </si>
  <si>
    <t>A copper ladle is pouring molten metal – appearing as a bright orange-yellow color – into a rough, gray stone mold. The ladle is attached to a wooden frame and rests on a workbench with various tools and equipment visible in the background, including a large metal pot and a circular tool. The scene appears dimly lit, with shadows dominating the space. There are several concrete blocks scattered around the base of the mold.</t>
  </si>
  <si>
    <t>A young woman in a dark navy blue softball uniform with red and white stripes is throwing a softball upwards towards the right. She’s wearing a black baseball cap and gloves. Behind her on the left, another female player stands still in a similar uniform. In the background, there are two other players, one running to the right and one standing near a chain-link fence. The ground is dark brown dirt, and the sky is overcast with some sunlight filtering through.</t>
  </si>
  <si>
    <t>Four young women in graduation gowns and caps are gathered together, taking a selfie with a smartphone. The background is a large sign that reads “SOUTHWESTERN COMMUNITY COLLEGE” in white lettering on a gray building. A green awning extends from the side of the building. One woman has a red sash draped across her shoulders.</t>
  </si>
  <si>
    <t>Seven young adults are standing outdoors against a cloudy sky with trees in the background. They are all wearing dark blue graduation gowns and gold stoles with lettering that reads “Graduate” and “Student.” Each person is holding up their black graduation cap, smiling broadly. One student has a gold medal around their neck, indicating they were an athlete. The lighting appears to be natural, casting soft shadows.</t>
  </si>
  <si>
    <t>www.sou.edu</t>
  </si>
  <si>
    <t>A close-up shot focuses on lush green foliage, including leaves and stems, partially obscuring the view. Behind the plants is a building with red tile roofs and multiple towers visible against a bright blue sky. A flagpole with an American flag stands prominently in front of the building. To the right of the building are several large trees with dense green canopies. The overall impression is of a campus setting, with a focus on natural elements blending with architectural features.</t>
  </si>
  <si>
    <t>The image depicts an aerial view of a college campus nestled amongst rolling hills and mountains under a partly cloudy sky. The campus is densely populated with buildings of varying heights and architectural styles, many featuring red roofs. Trees are abundant, displaying autumn foliage in shades of yellow, orange, and green. In the distance, a range of brown and tan mountains stretches across the horizon. A few small houses can be seen scattered around the perimeter of the campus. The overall lighting suggests late afternoon or early morning with warm tones illuminating the scene.</t>
  </si>
  <si>
    <t>An aerial shot shows a campus nestled within a forested mountain range. Several buildings are visible, including a light gray building with multiple windows and a darker, more modern building with a curved roof. Trees in autumn colors – reds, oranges, and yellows – surround the buildings and fill the landscape. Rolling hills covered in trees extend into the background behind the mountains. A road winds through the campus, and a small parking area is visible near the bottom of the frame. The sky is overcast with soft light filtering through the clouds.</t>
  </si>
  <si>
    <t>The image is an aerial shot looking down at a modern building entrance. The building has a curved glass facade with multiple panes and reflective surfaces. A large, curved stone staircase leads up to the entrance, casting a long shadow on the pavement below. A portion of a smaller building is visible to the left, featuring red brick and windows. There are several people walking on the pavement in the foreground, and what appears to be a small cart or table with items on it is positioned near the stairs. The overall lighting suggests late afternoon sunlight.</t>
  </si>
  <si>
    <t>A football field is shown with painted yard lines in shades of red and white. The field has a dark background. A stylized logo featuring a bird of prey (likely a falcon) is prominently displayed in the center, colored primarily in black, red, and white. The bird’s wings are spread wide, and it appears to be in flight. Numbers 30, 40, and 50 are visible along the yard lines.</t>
  </si>
  <si>
    <t>A wide-angle shot of a football field with a maroon and white color scheme. The field is covered in green grass and marked with white yard lines. A large, stylized raven logo is prominently displayed in the foreground, partially overlapping the yard lines. In the background are rolling hills and mountains under a cloudy sky. To the right of the field is a scoreboard displaying "Southern Oregon" and "2010 Men's X". Trees line the edge of the field on either side.</t>
  </si>
  <si>
    <t>A large climbing wall dominates the frame, filled with brightly colored holds in various shapes and sizes. A person is shown mid-climb on the wall, wearing a dark blue shirt and athletic pants. The wall itself appears to be constructed from wood panels, with sections painted in shades of brown, gray, and beige. Above the climbing wall, a large, rectangular window is visible, framed by a white curtain. A small figure stands at the base of the wall, presumably observing the climber. The background is dark, suggesting an indoor setting.</t>
  </si>
  <si>
    <t>The image depicts a wide-angle shot of a campus at sunrise. A bright golden sun is visible in the upper left corner, creating a strong lens flare effect. In the foreground are trees with orange and yellow leaves. Behind them are several buildings including a large, light-colored building with arched windows and a smaller, gray building with a flat roof. The background shows rolling hills covered in greenery and distant mountains under a hazy sky. A road runs through the center of the frame.</t>
  </si>
  <si>
    <t>00:00:06.97</t>
  </si>
  <si>
    <t>A wide-angle shot captures an elevated view of a large, light-colored building with arched windows and a red tile roof. The building is flanked by rows of blossoming pink trees lining a neatly manicured green lawn. A paved pathway stretches from the base of the building towards the viewer. In the background, rolling hills are visible under a partly cloudy blue sky.</t>
  </si>
  <si>
    <t>www.spertus.edu</t>
  </si>
  <si>
    <t>A wide aerial shot depicts a bright blue sky with a cityscape in the background. A large body of water stretches across the foreground, dotted with numerous floating docks and piers arranged in a grid-like pattern. The city skyline features several tall skyscrapers of varying heights and colors – primarily gray, white, and red. A building on the left side of the frame appears to be a light tan or beige color. A few small boats are visible on the water near the docks.</t>
  </si>
  <si>
    <t>A white subway train is moving along an elevated track in the foreground. Behind the train is a cityscape featuring several tall buildings including the Willis Tower (formerly Sears Tower). A construction crane is visible on one of the buildings. The sky is blue with scattered clouds. In the very bottom right corner, there's a patch of green foliage and a chain-link fence.</t>
  </si>
  <si>
    <t>A group of six people are standing on an outdoor terrace overlooking a body of water. The terrace is surrounded by large glass panels that reflect the sky and shadows. A man in a red shirt is holding a small, wrapped gift. Several women are wearing dresses or skirts and appear to be engaged in conversation. The background shows a hazy blue ocean with a distant shoreline under a cloudy sky. Shadows from the people on the terrace are cast onto the glass panels.</t>
  </si>
  <si>
    <t>The image depicts an indoor classroom setting with large windows overlooking a cityscape at dusk. Several students are seated at tables covered in laptops and papers. A few plants sit on the desks. There is a white board visible in the background, along with other documents. The lighting is dim, casting shadows across the room. One student has their head down working on a laptop while another appears to be looking out the window.</t>
  </si>
  <si>
    <t>A woman with reddish-brown hair wearing a dark blazer sits at a round table. She is gesturing with her hands and looking towards the camera. A laptop is open in front of her on the table, along with several papers and a small notepad. To her right, another man in a light blue shirt is seated and appears to be listening. Behind them through a large glass window, there’s a blurred view of other people sitting at tables in what looks like a larger meeting room or office space. A water bottle sits on the table near the papers. The background is dimly lit with some overhead lighting.</t>
  </si>
  <si>
    <t>The image depicts a long hallway lined with bookshelves in a library setting. Several people are walking down the hall; their backs and shoulders are visible. The shelves are filled with books and boxes stacked horizontally. Some shelves have multiple rows of books, while others hold only boxes. The lighting is dim, casting shadows throughout the scene.</t>
  </si>
  <si>
    <t>A group of four people are seated on a large, white leather sofa facing a panoramic view through a floor-to-ceiling window. A woman in a yellow shirt and glasses is speaking, positioned slightly in front of the others. Behind her, to her right, is a man wearing a plaid shirt and sunglasses. To her left is another person wearing a blue jacket and a mask. In the foreground, on a small table between the sofa cushions, sits a vase with a single flower. The background shows an expansive view of water and land under a cloudy sky.</t>
  </si>
  <si>
    <t>A group of people are seated in a modern, white room with large windows offering a view of an urban cityscape. Several individuals are sitting on white sofas and small tables, facing a woman who is speaking into a microphone positioned on one of the tables. Other attendees are visible in the background, some leaning against walls or sitting on the floor. A large screen displays a graphic image, possibly related to the event. There are coffee cups and a small floral arrangement on several of the tables. The lighting appears warm and slightly dim, with spotlights illuminating the speaker.</t>
  </si>
  <si>
    <t>A person with reddish-brown hair pulled back in a low ponytail is positioned slightly off-center in the frame. They are wearing a light gray sweater and gesturing with their hands as they speak. Their head is tilted upwards, and they appear to be engaged in conversation. To the left of the main subject, part of another person’s shoulder and upper arm can be seen in a blue jacket. Behind the main subject, there's a dark silhouette of another individual, partially obscured by what appears to be a white wall or surface. The background is predominantly dark with some highlights on the wall behind the speaker.</t>
  </si>
  <si>
    <t>A man with short dark hair and a light complexion is sitting at a gray table in a library setting. He’s wearing a navy blue shirt with white polka dots and a lanyard around his neck that has an ID badge attached. His head is tilted back, and he's smiling broadly. To the left of him is a tall bookshelf filled with books. A rolling cart sits to his right. The background is dark, suggesting a dimly lit library space. There’s a small stack of papers on the table in front of him.</t>
  </si>
  <si>
    <t>A woman with short dark hair and wearing a gray sweater sits at a white table with a laptop in front of her. She is looking off-camera slightly to the left, hands clasped together on the table. A name tag reads "Michelle Copan" next to her. Behind her is another woman wearing a light blue shirt and a mask, also seated at a table with a laptop open. In the background, there's a wall with a muted gray color. A plastic cup of liquid sits on the table in front of Michelle.</t>
  </si>
  <si>
    <t>www.spokane.edu</t>
  </si>
  <si>
    <t>The image depicts an aerial view of a large, geodesic dome structure against a dusky sky at sunset. The dome is composed of numerous interconnected triangles and appears to be made of metal. Below the dome are several smaller buildings, including what looks like a chapel or church with a steeple, and some other structures that appear to be temporary event spaces. A river flows in front of the dome, reflecting the colors of the sky. Clouds fill the upper portion of the frame, ranging from dark gray to shades of pink and orange near the horizon. The overall color palette is muted blues, purples, and oranges, indicative of twilight.</t>
  </si>
  <si>
    <t>The image depicts an aerial view of a campus setting during autumn. A paved walkway stretches into the distance beneath a canopy of trees with leaves transitioning through shades of yellow and orange. In the background, a large building complex with multiple levels and parking lots is visible, surrounded by other buildings and some distant hills or mountains under a cloudy sky. The overall scene has a muted color palette due to the overcast lighting.</t>
  </si>
  <si>
    <t>An aerial shot shows a campus setting under a blue sky. A large, rounded building with a prominent dome sits centrally in the frame, likely an observatory. Surrounding it are trees and green lawns. Below the main building is a parking lot filled with several vehicles. In the background, there’s a line of buildings and dense forest extending into the distance.</t>
  </si>
  <si>
    <t>A young Asian woman with long brown hair and fair skin is walking outdoors. She’s wearing a black long-sleeved shirt, dark leggings, and black shoes. A white sweater covers her arms. She has a light pink backpack on her back and is smiling slightly. Behind her are trees and bushes, and in the background, there appears to be a building with a flat roof. The lighting suggests an overcast day.</t>
  </si>
  <si>
    <t>An aerial shot shows a paved area with several people standing around a blue and white tent. The tent has a large “W” logo on it. A silver car is parked near the left side of the frame. Trees and shrubbery are visible in the background, along with what appears to be a basketball court or similar outdoor recreational space. Shadows from trees and figures are cast across the pavement.</t>
  </si>
  <si>
    <t>A group of five students stands in a grassy area with a brick building visible in the background. They are wearing various casual clothing and carrying backpacks. One student is kneeling on the grass taking a picture with a smartphone, while a young calf lies nearby. The calf is light brown in color and appears relaxed. A woman, presumably the person taking the photo, is also kneeling beside the calf, holding a backpack and looking at her phone.</t>
  </si>
  <si>
    <t>A brick building with a large, silver dome sits against a bright blue sky. The building is cylindrical and appears to be made of red bricks. A small, white structure with what looks like an antenna is attached to the side of the building. In front of the building is a grassy field with some trees in the background. A street light pole stands on the right side of the image.</t>
  </si>
  <si>
    <t>A group of people are gathered in a room with a large banner displaying a school logo and colors. A man is speaking to someone standing at a table with papers. Several other individuals are standing behind them, some taking photos. There’s a couch visible in the foreground, and a small framed picture hangs on the wall near the banner. The lighting appears to be from overhead fluorescent lights.</t>
  </si>
  <si>
    <t>Two young men are seated at a small, dark wooden table with red cushions. One man is facing forward and speaking, while the other is listening intently. A plaid jacket is draped over the back of the chair of the listener. Behind them is a brick wall with a single light fixture mounted on it. Above the table is a large, illuminated sun-like sculpture with radiating lines. The ceiling is made of exposed beams and has recessed lighting. In the background, slightly out of focus, are backpacks leaning against a wall.</t>
  </si>
  <si>
    <t>A young Black woman with short, curly reddish-brown hair and hoop earrings is smiling directly at the camera. She’s wearing a gray hoodie over a black shirt and appears to be outdoors in a wooded area. Behind her, partially visible, are other people wearing dark clothing and hats, blurred out of focus. The background consists of trees and foliage with dappled sunlight filtering through.</t>
  </si>
  <si>
    <t>Two young adults are walking side-by-side on a sidewalk. The person on the left is wearing a dark jacket and backpack, with their head turned slightly towards the camera and smiling. The person on the right is wearing a gray t-shirt with “coff lots of” printed on it, a green beanie, and glasses, also looking at the camera and smiling. Behind them is a blurred view of trees and greenery under a cloudy sky.</t>
  </si>
  <si>
    <t>Two young women are smiling broadly at the camera, appearing to be engaged in conversation. One is wearing a gray sweater and has her hair pulled back. The other is wearing a plaid jacket with a backpack and has longer hair. Behind them is a blurred outdoor scene featuring trees, buildings, streetlights, and pavement. The overall color palette is muted and slightly desaturated, giving the image a soft, natural feel.</t>
  </si>
  <si>
    <t>Two young women are walking towards the camera on a sidewalk in front of a building. One woman is wearing a white shirt and a gray jacket, and she has a blue mask covering her mouth and nose. The other woman is wearing a light yellow jacket and a white top, also with a blue mask. A large banner hangs from a pole between the two women. The banner reads “It’s All About You!” in yellow lettering on a yellow background, followed by “College Your Way!” in blue lettering on a blue background. Both banners have the hashtag @SFCC printed on them. Behind the women is a brick building with a dark metal staircase and a sign that says "SFCC." The sky is overcast and gray.</t>
  </si>
  <si>
    <t>A close-up shot of two people standing outdoors in autumn. One person is wearing a red and black puffer jacket with a large zipper. Their face is partially visible, showing a beard and dark hair. The other person has curly dark hair and is wearing a blue coat. Behind them are blurred trees with orange and brown leaves. The background is out of focus, suggesting depth of field.</t>
  </si>
  <si>
    <t>An aerial shot shows Spokane Community College buildings and parking lots. The college’s building is prominently displayed with “Spokane Community College” written in blue lettering on a large white sign. Several cars are parked in the lot below, including a red pickup truck and several sedans. Behind the main building are other structures, including what appears to be a warehouse or industrial building, and a parking garage. Trees and green space are visible in the background, with a hilly landscape extending into the distance. The sky is overcast.</t>
  </si>
  <si>
    <t>A man with graying hair and a bald spot is wearing a blue polo shirt with a Nike logo on the left sleeve and a university emblem on the chest. He’s looking directly at the camera with a serious expression. To his right, partially obscured by him, is a woman with long brown hair. Behind them is an outdoor scene featuring what appears to be a set of bleachers or stadium seating, some light poles, and a dark background suggesting evening or dusk.</t>
  </si>
  <si>
    <t>A grassy field with a white line marking a boundary is visible in the foreground. A group of people are seated on benches along the sideline. In the center of the field, a person wearing athletic gear is running towards the camera. To the right of the runner is a golf cart parked on the grass. Behind the field, there’s a green lawn and trees. The lighting suggests it's daytime with some shadows cast by the figures.</t>
  </si>
  <si>
    <t>Two young men are running towards each other on a green field. One is wearing a yellow jersey with the number seven and dark shorts; the other is in a gray shirt and light-colored shorts. A soccer ball is visible near their feet. Behind them, there’s a stadium bleacher section, a blue trash can, and a tall metal pole. The image appears to be taken during daylight with some motion blur.</t>
  </si>
  <si>
    <t>The image depicts an elevated view of a campus landscape under a partly cloudy blue sky. A large building with multiple stories and a flat roof is centrally located, surrounded by trees in various stages of autumn foliage – some green, some yellow, and some red. Below the building, there’s a grassy area with pathways leading towards it. Several trees are scattered throughout the scene, including a tall evergreen tree on the left and a single, pale tree on the right. The foreground shows a patch of reddish-brown vegetation.</t>
  </si>
  <si>
    <t>Two young women are in the foreground, smiling at the camera. The woman on the left is wearing sunglasses and a black top with a gold necklace. She’s holding a large teddy bear. The woman on the right is holding a small stuffed animal and has an exaggerated, slightly comical facial expression. Behind them, blurred figures of other students are visible in a hallway setting with white walls and recessed lighting. A light fixture hangs from the ceiling above.</t>
  </si>
  <si>
    <t>00:00:03.97</t>
  </si>
  <si>
    <t>A tall, ornate clock tower with a red-tiled spire dominates the foreground. The tower is constructed of light-colored stone and features arched windows on its lower levels. Below the tower, a body of water reflects the sky. In the background, several multi-story buildings are visible, including one with "Portland Bank" signage. A hazy sunset or sunrise fills the upper portion of the image, casting a warm, reddish glow across the scene.</t>
  </si>
  <si>
    <t>www.stac.edu</t>
  </si>
  <si>
    <t>A large maroon sign reads “St. Thomas Aquinas College” in white lettering with a stylized heraldic emblem above it. Below that is “MAIN CAMPUS” in a smaller, lighter maroon font. The sign is mounted on a black wrought iron fence. Behind the fence is a grassy area, trees, and several buildings of the college campus. Sunlight streams through the trees to the left of the image. A low, green hedge sits at the base of the fence.</t>
  </si>
  <si>
    <t>A woman with gray hair and glasses is smiling broadly at the camera. She’s wearing a light blue t-shirt and has an ID lanyard around her neck. Several young men are partially visible in the background, some wearing hats and jackets. The wall behind them is a muted beige color. A red curtain hangs on the right side of the frame.</t>
  </si>
  <si>
    <t>A group of four people are seated around a long wooden table in a meeting room. A woman with blonde hair is speaking and gesturing towards papers on the table. She wears a light grey top. To her left is a man wearing a black shirt, looking intently at her. Across from her is a man in a red shirt, facing away from the camera. On the right side of the frame is a woman with long brown hair, also looking toward the speaker and holding a pen. A mug with “ACTIVE” printed on it sits on the table to the left of the woman speaking. The background is dark, showing a window with a red frame and a wall with a small electrical outlet.</t>
  </si>
  <si>
    <t>A woman with blonde hair and fair skin is smiling at the camera, looking slightly upwards and to her right. She wears a gray and white patterned sleeveless top and a gold necklace. A man with dark hair and a shaved sideburn is partially visible on the left side of the image, leaning in towards her, his head turned down as he listens. Below them are stacks of papers or documents, blurred out. The background is a plain gray wall.</t>
  </si>
  <si>
    <t>The image depicts a brightly lit cafeteria area within a college campus building. A large, curved archway with red and white accents forms the backdrop. Several students are scattered throughout the space, some standing, others seated at tables covered in white tablecloths. There’s a food service counter with vending machines visible on the left side of the frame.  A digital menu board is mounted above the counter. The floor is gray tile. A few people are looking directly at the camera. The lighting appears to be fluorescent and overhead, casting a slightly cool tone over the scene.</t>
  </si>
  <si>
    <t>A young man with dark hair and glasses wearing a blue hoodie is pointing at a document spread out on a white table. He’s standing over a woman with short, natural black hair who is seated and looking down at the document. Behind them are several other students sitting at tables in a cafeteria-style setting. A window with trees visible outside is located to the right of the woman. A logo for a coffee shop is displayed on the wall behind the table. The lighting appears to be artificial, casting shadows across the scene.</t>
  </si>
  <si>
    <t>A young Black woman with curly hair wearing a black headband and a dark gray sweater is seated at a white table, intently looking down at a tablet she’s holding in her hands. Part of her arm is visible, resting on the table. Behind her, blurred figures of other students are walking through an open doorway into a brighter area. To the left of the woman, a portion of a person wearing a dark blue sweatshirt and gray pants is visible. A red pillar is partially visible in the background. The lighting appears to be coming from outside the doorway.</t>
  </si>
  <si>
    <t>A brightly lit art classroom with several students seated at tables covered in drawing materials. A man wearing a blue and white striped shirt, khaki pants, and a light-colored baseball cap is leaning over a young woman who is intently working on an easel with a painting. Other students are visible in the background, some sketching at their tables, and one standing near a window looking out. The walls are painted a dark green or gray color, and there are framed artwork displayed along one wall. Fluorescent lights hang from the ceiling.</t>
  </si>
  <si>
    <t>A young woman with dark hair and wearing a gray t-shirt and black backpack is walking towards the camera from an arched doorway. She has her hands on her hips and appears to be looking down. Behind her, partially visible in the doorway, are two other women, one of whom is also carrying a bag. The building exterior is made of red brick with dark green doors and a metal frame above the entrance. A tree and some greenery are visible in the upper left corner of the image.</t>
  </si>
  <si>
    <t>Two young women are sitting on a bed in a dorm room. One is wearing a white hoodie and pink leggings, while the other wears a black t-shirt and glasses. They both appear to be laughing. A framed photograph sits on the wall behind them, showing a group of people. There’s a small desk with a notepad and pen on it, as well as a television mounted on the wall. The room is dimly lit, with shadows visible in the corners. A doorway is partially visible in the background.</t>
  </si>
  <si>
    <t>A wide shot captures a sunny outdoor scene at a college campus. A bus shelter with a banner displaying “St. Thomas Aquinas College” is visible on the left side of the frame. Several young men are walking along a paved walkway, some looking at their phones. The background features lush green trees and foliage, lampposts, and a brick wall with decorative pillars. In the distance, more students can be seen walking towards the camera. A small patch of grass is visible in the foreground.</t>
  </si>
  <si>
    <t>Two young adults are walking side-by-side towards the camera. The woman has long brown hair blowing across her face and is wearing a gray t-shirt with a pocket. A Levi’s logo is visible on the man's gray shirt. Behind them is a brick building with arched windows, partially obscured by sunlight streaming from the right side of the frame. The word “COMMNI” is visible above the entrance to the building.</t>
  </si>
  <si>
    <t>A brick building with the words “ST. THOMAS AQUINAS COLLEGE” prominently displayed above a series of windows. A statue of a man in robes stands on the left side of the building. Two people are walking along a paved pathway in front of the building, flanked by greenery and stone landscaping. The sky is a dark blue-gray with hints of light suggesting either early morning or late afternoon.</t>
  </si>
  <si>
    <t>www.starkstate.edu</t>
  </si>
  <si>
    <t>Two chefs are working at a stainless steel counter in a professional kitchen. One chef, wearing glasses and an apron, is using tongs to place food on a baking sheet. The other chef, in a white uniform with epaulets, is holding a large knife and preparing to cut a loaf of bread. Behind them are additional workstations with ovens and equipment. A small portion of another chef wearing gloves is visible on the right side of the frame. The lighting is bright and focused on the counter area.</t>
  </si>
  <si>
    <t>Two paramedics in blue shirts and vests are attending to an unconscious patient lying on a stretcher inside an ambulance. One paramedic is holding the patient’s foot while another performs what appears to be intubation, using a mask and tube. A large green oxygen tank is visible nearby. The interior of the ambulance is dimly lit with equipment and supplies scattered around.</t>
  </si>
  <si>
    <t>A man in a light blue and gray vest stands at a lectern facing a classroom filled with students. He is gesturing with his hands while looking towards the audience. On a white board behind him are handwritten calculations related to cash flow, including formulas and numbers like "1.05," "CF (1+10)," and "98.75." A projector displays a document titled “Proposed Project’s Cash Flow Time Line.” To the left of the man is a computer monitor and a black computer tower. Several students are visible in the foreground, with one student partially facing the camera, wearing a dark jacket and looking towards the speaker. The room has a warm, brownish-orange wall color.</t>
  </si>
  <si>
    <t>A man with gray hair and glasses stands in front of a white board. He is wearing a dark gray vest over a white shirt and black tie, with the Stark State University logo on the vest. The board has equations written on it, including "OF" and "11+4.2". The background is a blurred wall painted in shades of orange and brown.</t>
  </si>
  <si>
    <t>A man in a light blue surgical gown and safety glasses is welding a large, gray metal panel. He’s bent over, using a Lincoln Electric welder with a dark arc visible on the panel. Behind him are several blue curtains hanging from the ceiling, along with a large industrial exhaust fan. The background is dark, suggesting an indoor workshop or manufacturing space.</t>
  </si>
  <si>
    <t>A young man with dark hair and glasses stands in front of a robotic arm mounted on a gray table. He is wearing a light blue short-sleeved shirt and khaki pants. In his hand, he holds a black hose connected to the robot’s end effector. Behind him, a large white screen displays a 3D model of a planet with various continents highlighted in different colors. The robotic arm is encased in a clear acrylic enclosure with LED strip lighting illuminating it from above. A gray cabinet sits beneath the table and a small sign is visible on the wall behind the man.</t>
  </si>
  <si>
    <t>A woman with blonde hair and wearing a gray backpack walks towards the camera through a hallway. The wall behind her is covered in posters promoting career services, including words like “Career Services,” “coaching,” “skills,” “dream network,” “prepare,” “explore,” and “plan.” A sign reading "M104 Career Services Office" is mounted on the wall to her right. To the right of the woman is a small office area with a chair facing the camera. The hallway appears dark, with only the posters and the sign illuminated.</t>
  </si>
  <si>
    <t>A woman in a red shirt and black pants is walking towards the camera while gesturing with her right hand. A young woman wearing a denim jacket and jeans walks beside her. Behind them, another student stands near a desk with a person seated at it. The background includes a library area with bookshelves, a large mirror reflecting the scene, a stop sign, and some promotional posters featuring the school’s logo. The floor is covered in a dark gray carpet.</t>
  </si>
  <si>
    <t>Two men are standing side-by-side in a garage setting. One man is older with gray hair and wearing glasses and a blue shirt; he’s pointing at a tire mounted on a large tire changer machine. The other man, younger and bearded, is leaning over the machine, appearing to be assisting or guiding the process. A black car hood is open revealing part of the engine bay. Behind them are various tools, including jacks, stands, and a yellow extension bar. Several tires are stacked in the background.</t>
  </si>
  <si>
    <t>A man wearing glasses and a blue shirt is holding a black tire with a prominent tread pattern. He’s positioned in front of a large, red tire balancer machine. A second person, partially visible on the right side of the frame, is assisting by holding the other side of the tire. The background is dark, showing parts of the machinery and a doorway or opening leading to another area.</t>
  </si>
  <si>
    <t>A woman with dark hair and wearing a denim jacket sits at a round table facing a man with graying hair and a beard. The man is using a black Thinkpad laptop. A red folder lies open on the table between them, along with several sheets of paper. They are both looking towards each other, engaged in conversation. Behind them is a green wall with a glass railing and doors visible.</t>
  </si>
  <si>
    <t>A young Black woman with dark hair and glasses is sitting at a table, focused intently on writing in a document with a blue pen. She wears a denim jacket over a black top and has a smartwatch on her wrist. To her right is an older man with graying facial hair and glasses, also looking down at the same documents. The table is covered with multiple papers and a laptop screen is partially visible in the background. A window with blurred city lights is behind them, and a decorative metal sculpture sits to the left of the scene.</t>
  </si>
  <si>
    <t>A man with gray hair and glasses is smiling broadly at a young woman who is looking down at a tablet computer. The woman has dark curly hair and wears orange-tinted glasses. They are both sitting at a table, and behind them is a wall painted in shades of yellow and green. A portion of a doorframe is visible on the right side of the image.</t>
  </si>
  <si>
    <t>www.staugustine.edu</t>
  </si>
  <si>
    <t>A brick building with banners displaying “St. Augustine College” and “Lewis University” is centered in the frame. Three people are walking down a sidewalk on the right side of the image. Trees line the street, partially obscuring the view beyond. Several cars are parked along the curb. The sky is overcast and dark.</t>
  </si>
  <si>
    <t>www.stbernards.edu</t>
  </si>
  <si>
    <t>A stone wall with a sign reading “St. Bernard’s School of Theology and Ministry” is prominently displayed. The school logo, featuring a heraldic shield with red, white, and black elements and a star, is mounted on the left side of the sign. Below the sign are flowerbeds filled with pink and orange flowers. In the background, there's a grassy lawn and trees under a cloudy sky with a small white awning visible above the wall.</t>
  </si>
  <si>
    <t>A dimly lit chapel interior with wooden pews lining the left side. A central altar is visible behind the pews, featuring a small floral arrangement and a white table. Large stained-glass windows are arranged in a semi-circular pattern along the back wall, depicting religious figures. Above the windows hangs a prominent cross. On the right wall, there’s a wooden crucifix and a small decorative box. The floor is tiled with gray tiles, leading towards the altar.</t>
  </si>
  <si>
    <t>A large sign reading “St. Bernard’s School of Theology and Ministry” is prominently displayed on a light gray wall. The logo features a purple and gold shield with a stylized fox. To the right of the sign, a woman sits at a desk, partially obscured by papers and a computer monitor. Behind her, a hallway extends into darkness, featuring a doorway with a glimpse of another room and a framed photograph on a table. Overhead are circular fluorescent lights. The floor is tiled in a light brown color.</t>
  </si>
  <si>
    <t>A projector displays an older black and white photograph of a group of people seated around a table. The individuals in the photograph appear to be in a formal setting, possibly a boardroom. Behind the projection is a classroom with students seated at tables facing forward. Several students are visible, their backs turned to the camera, some using laptops. A man stands near the projector, presumably giving a presentation. There’s a whiteboard on the wall behind the projector and an exit sign in the corner of the room.</t>
  </si>
  <si>
    <t>A man in a gray suit and maroon tie stands at a wooden podium, gesturing with his right hand while speaking. He is facing an audience partially visible in the background; one person has dark hair and is mostly out of focus, another has dark hair and appears to be looking towards the speaker. A white board is visible on the left side of the frame, and a light fixture is above the podium. The overall scene appears to be indoors, likely a classroom or lecture hall with a dark background.</t>
  </si>
  <si>
    <t>A group of four people are seated around a dark wooden table in what appears to be a classroom setting. A man with gray hair and a beard is looking slightly upwards and to his left, with a laptop open in front of him. Next to him is a younger man wearing glasses and a black suit with a red tie, also looking upward and to the left. A blonde woman with long hair is turned away from the camera, holding a laptop open. To her right is another woman wearing a light-colored sweater and looking towards the camera. In the foreground, only part of a person’s shoulder and arm are visible, facing slightly toward the camera. Behind the group is a potted plant on a shelf and a window with blurred greenery visible in the background.</t>
  </si>
  <si>
    <t>An aerial shot shows a light-colored building with a steeply pitched roof and several windows surrounded by a large parking lot. A road curves around the building, leading towards other buildings in the distance. The surrounding landscape is covered in trees and grassy areas under a cloudy sky. Several smaller buildings are visible further back on a hill.</t>
  </si>
  <si>
    <t>www.stchas.edu</t>
  </si>
  <si>
    <t>A bright blue sky with fluffy white clouds fills the upper portion of the frame. In the foreground is a circular flower bed filled with vibrant red, pink, and yellow flowers. A brick pathway curves around the flower bed leading towards a large, tan building with a glass facade. The building has several windows and appears to be multi-story. To the right of the building, there’s another smaller building visible. A person is walking on a path in the distance. A bench sits beneath a tree on the left side of the image.</t>
  </si>
  <si>
    <t>A classroom filled with students engaged in science experiments. Several students are at lab tables, working with beakers, test tubes, and other laboratory equipment. Overhead lights, including adjustable arms, illuminate the scene. Some students wear safety goggles. The walls are a light blue color, and there is a small sign visible on the left side of the frame. A few students are partially obscured in the background.</t>
  </si>
  <si>
    <t>A wide-angle shot of a grassy soccer field under a bright blue sky. Several players in white and red uniforms are scattered across the field, engaged in what appears to be a game. A black fence surrounds the perimeter of the field. In the background, there’s a track, buildings, trees, and some residential areas. A dark-colored scoreboard is visible on the left side of the frame.</t>
  </si>
  <si>
    <t>Two nurses in dark blue scrubs are working at a hospital bed. One nurse is adjusting linens on the patient’s body while the other wears gloves and appears to be preparing something nearby. A rolling medical cart with supplies sits to the left, and a shelving unit filled with medical equipment is visible behind it. There's a bulletin board with charts and documents along one wall. Large windows provide natural light, and a fluorescent ceiling light illuminates the room. The floor is covered in gray carpeting.</t>
  </si>
  <si>
    <t>A green John Deere tractor with a driver visible inside is tilling dark brown soil in the foreground. Behind the tractor is a raised bed garden constructed from black plastic and filled with straw bales. Beyond the garden, there’s a grassy field bordered by a black metal fence. In the distance are several houses and some tall light poles. The sky is blue with scattered white clouds.</t>
  </si>
  <si>
    <t>Industry and work, "University environment, Campus aesthetics"</t>
  </si>
  <si>
    <t>www.stcloudstate.edu</t>
  </si>
  <si>
    <t>A brick building with a large, red and white logo prominently displayed on its facade. The logo is shaped like a rounded oval containing a stylized fish symbol with two arrows pointing upwards. White blossoms from a tree are partially obscuring the lower portion of the building and window area. A dark sky fills the background.</t>
  </si>
  <si>
    <t>A blurred close-up shot of white flowers and green leaves against a dark background. A bright sun is positioned directly in the center of the frame, creating a strong glare and radiating light rays outwards. The flowers appear to be blooming on a tree branch, with some petals falling downwards.</t>
  </si>
  <si>
    <t>A bronze statue of a wolf stands in front of a brick circular pathway. The statue is facing slightly towards the left. Behind the statue are two stone benches with plaques that read “1869 St. Cloud UNIVERSITY” and “2019”. Lush green bushes line the edge of the pathway, and a building can be seen in the background under a cloudy sky.</t>
  </si>
  <si>
    <t>A wide aerial shot shows a campus nestled along a riverbank. Several brick buildings are clustered together, with varying heights and architectural styles. Trees line the river’s edge, some appearing bare while others have new green leaves suggesting springtime. A bridge spans the river in the distance. The sky is bright blue with scattered clouds.</t>
  </si>
  <si>
    <t>www.steu.edu</t>
  </si>
  <si>
    <t>A solid blue horizontal bar spans across the frame from left to right. The top portion of the bar is a lighter shade of blue, transitioning to a darker blue at the bottom. The background is completely black.</t>
  </si>
  <si>
    <t>Three young women are standing in front of a dark background. They are holding large, golden letters spelling out “SEU.” The first woman on the left is holding an "S," the second is holding an "E," and the third is holding a "U." Behind them is a brick building with the words "Ursula University" visible above the windows.</t>
  </si>
  <si>
    <t>A group of young men are standing outdoors in front of a building with gray stone walls and windows. They are wearing white t-shirts with a blue logo featuring a palm tree and the words "Give Your Future at ECU." Several of them have hats on, and one man is gesturing while speaking to another who is listening intently. The background includes trees and some foliage, suggesting an outdoor campus setting.</t>
  </si>
  <si>
    <t>A young man with dark hair and visible tattoos wearing a white VR headset is seated at a desk. He’s dressed in a black hoodie and has a silver chain around his neck. Two computer monitors are positioned on either side of him, each displaying a logo – one reads “EAGLES” in blue lettering. Behind the desk, there's a large window with a blurred view of a cityscape at night. The overall lighting is dim, casting shadows across the scene.</t>
  </si>
  <si>
    <t>A large crowd of people fills bleachers in an indoor arena. A mascot wearing a blue costume with a white "L" on its chest is standing near the top of the bleachers, waving. Three men are visible in the foreground, one looking directly at the camera and gesturing with his hands. The bleachers are painted blue, and there’s a banner reading “Guardians” hanging below. Lights illuminate the scene from above.</t>
  </si>
  <si>
    <t>A group of four young women in matching black and white cheerleader uniforms are posed in front of a brick building entrance. They are holding pom-poms and appear to be mid-motion, with one girl jumping slightly. The background is dark, showing glimpses of windows and the red bricks of the building’s facade.</t>
  </si>
  <si>
    <t>The image depicts a group of young adults gathered in a brightly lit, institutional space – likely a university building. A man wearing a white t-shirt with an image on it is center frame, looking towards another person. Several other students are seated at tables and standing around, engaged in conversation. Some individuals wear hoodies or jackets. The lighting appears to be fluorescent, casting a somewhat cool tone over the scene. There are framed pictures hanging on the walls behind the group.</t>
  </si>
  <si>
    <t>Three students are walking towards a large brick building across a grassy lawn. The building has multiple windows and a prominent entrance with glass doors. Trees line the walkway on either side, and the sky is dark. The students are wearing red sweatshirts and jeans.</t>
  </si>
  <si>
    <t>A large, white eagle mascot wearing a graduation cap and gown stands in front of a blue door labeled “Rink ‘2”. The mascot has a black eye patch and is looking directly at the camera with a slight smile. Above the door are fluorescent lights and some signage. A vending machine is visible on the right side of the frame, partially obscured by darkness.</t>
  </si>
  <si>
    <t>www.stjames.edu</t>
  </si>
  <si>
    <t>An aerial shot reveals a campus setting with several buildings clustered together under a partly cloudy sky. A large athletic field dominates the foreground, featuring a green running track and football goalposts. Lush greenery surrounds the buildings and field, including mature trees and well-maintained lawns. In the background, rolling hills and distant mountains are visible. The buildings appear to be constructed of brick and stone with varying rooflines.</t>
  </si>
  <si>
    <t>Two young men are walking side-by-side down a brick pathway. One is wearing a dark suit with a blue tie and dark pants, while the other is in a light blue blazer over a pink shirt and khaki pants. Both are carrying briefcases. Behind them is a stone wall covered in ivy, and in the background, there’s a large building with columns and trees. A red mailbox is visible on the side of the building.</t>
  </si>
  <si>
    <t>A man in a gray suit stands at a table pointing towards a large world map displayed on a whiteboard behind him. He is facing a classroom filled with students seated at desks. The students are wearing blazers and have papers in front of them. A rug with a red, blue, and gold pattern covers the floor. There’s a clock on the wall, a framed picture, and a bulletin board displaying photographs along the right side of the room. A projector is visible on the left side of the frame.</t>
  </si>
  <si>
    <t>A classroom scene with several students seated at desks. A young woman in a navy blue blazer and glasses is engaged in conversation with another student who has long, dark curly hair. The two are sitting at a table covered with books. Other students are visible in the background, wearing blazers and listening intently. There’s a poster or bulletin board partially visible on the wall behind them, displaying images of what appears to be landscapes or geological formations. The lighting is bright and even.</t>
  </si>
  <si>
    <t>A group of young men in dark suits are gathered around a large laboratory table. A plastic anatomical model of a head and neck is positioned on the left side of the table. Several electronic components, including wires and a small metal dome, are spread across the table as students work on them. Behind the table, there’s a whiteboard with chemical elements written on it, a cabinet filled with glassware, and framed posters on the wall. Fluorescent lights illuminate the scene.</t>
  </si>
  <si>
    <t>A classroom scene with three students and one teacher. A young man in a dark blue suit is standing at a table examining a pink liquid in a beaker. A woman wearing a green sweater and black headband is seated at the table, looking down at a document. Another student, a young woman with long brown hair, stands behind the table to her right, partially obscured by a water fountain. In the background, a computer monitor displays a graph or chart. A white board with the word "Particles" is visible on the wall.</t>
  </si>
  <si>
    <t>Three people are walking down a paved road in front of two brick buildings. A woman with dark hair and wearing a jacket and light-colored pants is on the left. A man in a black suit and tie is in the center, looking ahead. To the right is a young man wearing a blue blazer over a white shirt, khaki pants, and a purple striped tie. The buildings have windows and are surrounded by grass and trees. There’s a stone wall to the left of the road and a lamppost on the side of the road. The sky is overcast.</t>
  </si>
  <si>
    <t>A woman in a black dress and glasses stands at a lectern, holding a book open. She is facing a large crowd of people seated in rows. The attendees are mostly men wearing dark suits and ties. Behind her is an arched doorway with a cross above it. To the left is a green door with decorative molding and a small plaque. A tall candle holder filled with candles sits on a table to the right. There’s a floral arrangement on another table in the background, and several sconces are mounted on the walls. The room appears to be a church or chapel with wooden pews.</t>
  </si>
  <si>
    <t>A group of young adults, mostly students, are singing in unison while holding sheet music. They are dressed in a mix of blazers, sweaters, and jackets, with some wearing ties. The setting appears to be a chapel or similar room with wooden pews and large pipe organs along the back wall. Several people are looking upwards as they sing.</t>
  </si>
  <si>
    <t>A dark room contains a grand piano positioned slightly off-center. A woman sits at the piano playing, wearing a black dress and glasses. To her right stands a man in a black suit holding sheet music and reading from a book while standing on a microphone stand. The walls are covered with gray acoustic panels shaped like hexagons. Above them is a fluorescent light fixture. A brown door is visible on the left side of the frame, partially open.</t>
  </si>
  <si>
    <t>A man in a dark suit and tie sits at a grand piano playing. The piano is black with a polished surface. He is looking down at the keys. Behind him are vertical wooden panels on the wall, some with small spotlights attached. To the left is an exit sign. A camera is visible mounted on the ceiling. In the background, there are chairs and what appears to be a stage area. The overall lighting is dim, with a focus on the piano and the musician.</t>
  </si>
  <si>
    <t>An aerial shot shows a campus setting with a large grassy baseball field on the left and a soccer field on the right. Behind these fields are several buildings arranged in a row, likely athletic facilities. A residential area is visible in the distance under a blue sky. Trees line the edges of the fields and surrounding areas, and a field of corn is present to the left of the baseball field.</t>
  </si>
  <si>
    <t>A young man in maroon athletic shorts and a white shirt with maroon accents is mid-swing while playing tennis. He’s wearing white sneakers and holding a tennis racket. Behind him is a chain-link fence, trees, and other players on a blue tennis court. The court surface appears to be green and blue painted asphalt.</t>
  </si>
  <si>
    <t>A lacrosse game in progress on a green field with a white lacrosse goal at the front. A goalie wearing red and black is crouched down in front of the goal. An umpire holding a yellow flag stands near the center of the field. Several players in white uniforms are running towards the goal, one player (#28) carrying the ball. In the background, there are trees and distant mountains under a cloudy sky.</t>
  </si>
  <si>
    <t>A basketball game in progress within an indoor gymnasium. Four players are visible: one dribbling near center court with a white and gray uniform; another player wearing a black and red uniform is moving towards him; a third player, wearing a black and red uniform, is positioned further back on the right side of the frame; and a fourth player in a light-colored uniform is to the left. A basketball is in motion. Behind them are bleachers with banners hanging from them. Above the court is a basketball hoop and backboard. The floor is a reddish-brown color.</t>
  </si>
  <si>
    <t>A paved road curves into the distance beneath a bright blue sky with scattered white clouds. On the left side of the road are several large trees with green foliage. To the right is a building with a classical architectural style, featuring columns and a portico. In front of the building is a flower bed filled with yellow flowers. The ground in front of the road is covered in grass.</t>
  </si>
  <si>
    <t>www.stkate.edu</t>
  </si>
  <si>
    <t>A high-angle shot captures a university campus nestled within a green landscape. A large stone church with a prominent tower and steeple dominates the left side of the frame. To its right is a brick building with multiple windows and a steeply pitched roof. Behind both buildings, a cityscape—likely a downtown area—is visible in the distance under a hazy sky. Trees are abundant throughout the scene, partially obscuring the view of the city skyline. The overall lighting suggests early morning or late afternoon.</t>
  </si>
  <si>
    <t>A wide shot of a campus green space with a paved walkway leading towards a building in the distance. Two people are jogging along the path; one is a woman wearing dark clothing and another is a man in blue. Several other students can be seen walking or standing near trees lining the walkway. The trees have autumn foliage, displaying shades of green, yellow, and red. A sign stands on the left side of the frame. The sky is overcast and gray.</t>
  </si>
  <si>
    <t>Two women are seated in an open office space. One woman, with dark hair and wearing a denim shirt, is sitting on a gray chair, holding a tablet and gesturing with her hands while looking towards the camera. She has a cup in her left hand. The other woman, with blonde hair pulled back, is sitting in a patterned armchair, using a laptop. A small tray with a notebook and pen rests on the table between them. There are plants in pots visible in the background, and glimpses of other people and workspaces can be seen through a glass wall.</t>
  </si>
  <si>
    <t>A group of six women are seated around a white conference table. They are all wearing purple shirts. One woman is sitting at the head of the table and appears to be leading a discussion, gesturing with her hand towards the screen. Another woman is looking directly at the camera. A laptop sits on the table in front of the woman speaking. Above the table is a large projection screen displaying a video featuring several people standing together, smiling. The room has gray walls and a black backdrop behind the screen.</t>
  </si>
  <si>
    <t>A young woman with long blonde hair and fair skin sits at a dark gray couch in front of a light-colored stone wall. She is wearing a burgundy blazer over a white top and appears to be writing on a piece of paper. A laptop is open in front of her, reflecting the image of the wall. To her left is a large blue tote bag and to her right is a white cushion. The background is dark and out of focus.</t>
  </si>
  <si>
    <t>00:00:12.46</t>
  </si>
  <si>
    <t>A large, ornate stone doorway dominates the frame, set within a weathered, light-colored brick building facade. The doorway features an arched top with decorative carvings and a small pediment. Below the arch is a detailed wooden door with intricate metalwork. Flanking the doorway are columns supporting the archway. To the left of the doorway are two ornate lanterns. A short flight of stone steps leads up to the entrance, bordered by a low railing. The background is dark, suggesting an outdoor setting and possibly a cloudy day.</t>
  </si>
  <si>
    <t>www.stlawu.edu</t>
  </si>
  <si>
    <t>A wide shot of a college campus covered in snow. A large stone church with a prominent steeple dominates the left side of the frame. Several students are walking on a snowy pathway in front of the church. To the right, there is a brick building and a tall evergreen tree. The sky is bright blue. Snow covers much of the ground between buildings and pathways.</t>
  </si>
  <si>
    <t>A man with a shaved head and glasses wearing a green sweater and blue jeans is leaning over a table assisting two students. One student, a young man in a gray hoodie, is looking down at an open textbook while another, a young woman in a white jacket, is writing in her own notebook. A third student, a young Asian man, is seated to the left of the woman and appears to be looking away from the table. Another student, wearing a red beanie and a dark blue hoodie, sits on the right side of the frame with an orange water bottle. A clock hangs on the wall behind them. The table is made of light-colored wood and has several textbooks and notebooks scattered across it.</t>
  </si>
  <si>
    <t>A hockey game is in progress on an ice rink. Several players in red jerseys are positioned on the ice, some skating forward and others near the net. A goalie wearing a white uniform stands in front of the goal. The ice surface has a circular marking around the net. In the background, there are spectators visible through glass windows, along with stairs and signage indicating the institution’s name.</t>
  </si>
  <si>
    <t>A group of young men are seated in bleachers, watching an ice hockey game. One man with red hair is prominently featured, pointing excitedly towards the ice where a player is visible. Other students wear various winter jackets and hats. The background shows a blurred view of the ice rink, including players and the boards.</t>
  </si>
  <si>
    <t>A large projector screen dominates the frame, displaying a white document titled “MEETING AGENDA” with bulleted items listed beneath it. A group of approximately fifteen people are seated around a long wooden table in a room with dark wood paneling and light-colored carpeting. Several individuals are facing forward towards the screen, while others are looking down at papers on the table. The room has several windows to the left, and overhead lighting fixtures are visible. There is a small potted plant near one of the windows.</t>
  </si>
  <si>
    <t>A man with short brown hair wearing a gray hoodie and a blue wristband is intently looking through the eyepiece of a microscope. He’s leaning over a white laboratory bench with a digital monitor displaying a green image of plant cells, possibly under a microscope as well. The monitor is mounted on the wall behind him. To his left is a small white container and to his right is a computer tower. A light fixture is visible in the upper-right corner of the frame. The background is a plain gray wall with a recessed electrical outlet.</t>
  </si>
  <si>
    <t>www.stmarytx.edu</t>
  </si>
  <si>
    <t>A young woman stands at an open window, looking out towards a green landscape. She is wearing a blue St. Mary’s University shirt and a dark backpack. A wooden bench sits beneath the window. Sunlight streams through the window, creating a bright glare in the upper right corner of the image. The background shows trees and hills under a partly cloudy sky.</t>
  </si>
  <si>
    <t>Three people are standing around a large interactive touchscreen display. A woman in a blue sweater and jeans is pointing at the screen. Another woman wearing a white top and jeans is looking towards the screen with a smile. A man in a gray fleece jacket over a white shirt is leaning in to examine the display, his hand hovering near the surface. The touchscreen shows a detailed 3D image of a human arm skeleton, highlighted with blue lines and interactive points. Behind them are a whiteboard, a model of a skull, and a television screen displaying what appears to be a blurred image. The background is a brightly lit classroom setting with fluorescent lighting.</t>
  </si>
  <si>
    <t>A group of young men are gathered in an outdoor courtyard setting, likely on a college campus. Several individuals are engaged in a dance-like activity, with one man holding another’s hands and appearing to guide him through a movement. Other people in the crowd are watching or participating, some gesturing and smiling. The background features a stone building with multiple windows and dormer details, surrounded by bare trees against a bright, sunny sky. A few individuals are wearing hats and jackets.</t>
  </si>
  <si>
    <t>A large blue billiard table dominates the center of the frame. Three young men are playing pool; one is in mid-shot, aiming with a cue stick, another is standing behind him observing, and a third is leaning against the wall to the right. A woman stands near a yellow chair on the left side of the image, holding a pool cue. The background consists of large windows offering a view of buildings and trees under a cloudy sky. A patterned carpet covers the floor.</t>
  </si>
  <si>
    <t>A group of graduates in black gowns and mortarboards are gathered outdoors, taking a selfie with a woman holding up her phone. Several other graduates are visible in the background wearing similar attire. A statue is partially visible behind them on a grassy area. Trees line the brick pathway leading into the background. The sky is overcast and gray.</t>
  </si>
  <si>
    <t>A large, light-colored building with multiple stories and ornate architectural details dominates the frame. The building’s facade features arched windows and a prominent tower at the top. Above the entrance is a sign reading “ONE CAMINO SANTA MARIA” in blue lettering. Below that is the name "ST. MARY'S UNIVERSITY" in large, purple letters. In front of the building is a well-maintained lawn filled with colorful flowers. A black fence runs along the bottom edge of the image, and trees are visible on either side of the building. The sky is overcast with gray clouds.</t>
  </si>
  <si>
    <t>A tall, white statue of Mary stands atop a square pillar against a bright blue sky filled with fluffy white clouds. Below the statue is a portion of a church building with a cross on its roof and arched windows. A large, round object resembling a satellite dish is visible at the base of the pillar.</t>
  </si>
  <si>
    <t>A blue mascot costume resembling a rattlesnake is positioned in front of three young women taking a selfie. The mascot has bright blue scales and a yellow tongue. One woman holds a smartphone up to take the picture, while another smiles at the camera. A third woman stands slightly behind them, wearing a yellow shirt with “St. Mary Rattlers” printed on it. Behind the group are several other students in various shades of yellow and brown clothing, some carrying backpacks. The background features a brick building and trees under a cloudy sky.</t>
  </si>
  <si>
    <t>A man in a blue jumpsuit stands facing forward with his hands holding a black notebook and pen. He is looking towards the camera with a slight smile. Behind him is a large yellow robotic arm mounted on a table, along with other machinery including what appears to be a 3D printer. The background is a light-colored wall with fluorescent lighting fixtures.</t>
  </si>
  <si>
    <t>A group of people are dancing on a brightly lit dance floor with illuminated squares. The floor is predominantly red and orange, casting strong shadows. Several individuals in black clothing are moving energetically, some raising their arms. A drum set and other musical equipment are visible behind them. Above the dancers, there are spotlights and hanging lights creating a colorful backdrop of pink and blue.</t>
  </si>
  <si>
    <t>A close-up shot of a bronze sculpture of a snake with its mouth wide open, revealing sharp fangs. The snake’s scales are detailed and have a dark brown color with hints of green and blue. Its eyes are small and round, set into the head. The background is blurred, showing trees and grass under a cloudy sky, with a hint of a road in the distance.</t>
  </si>
  <si>
    <t>A young woman in jeans and a dark sweater is playing a violin while standing on a set of stairs. She’s wearing black boots. The staircase has blue metal railings and a gray, patterned floor. Above her is a large, circular skylight with a modern light fixture hanging from it. A portion of a building's interior structure, including more stairs and a dark wall, is visible in the background.</t>
  </si>
  <si>
    <t>Two young men in U.S. Army camouflage uniforms are walking side-by-side down a brick walkway on a college campus. They both wear camouflage caps and carry backpacks. One is holding a small, green plant. Behind them is a large building with arched windows and a blue sign. A few other people can be seen walking in the distance. There are trees and some spherical stone statues along the pathway.</t>
  </si>
  <si>
    <t>The image depicts a brightly lit study area within a library. Four students are seated around a large table covered in papers and writing implements. One student, wearing a yellow shirt, is looking down at her hands while writing. Another student, with dark hair pulled back, is leaning forward, also engaged in writing. A third student, with blonde hair, is sitting slightly behind the others, looking towards the first student. The fourth student has curly brown hair and appears to be listening intently. In the background, other students are working at various tables, some using laptops. There are bookshelves visible on the left side of the frame, and a window with warm light illuminating the space.</t>
  </si>
  <si>
    <t>The image depicts an indoor space with white fabric walls extending upwards and outwards, creating a tent-like structure. The floor is polished concrete and covered with small, square tiles in red and white patterns arranged in concentric circles. Two tall, white pedestals stand on the floor, positioned near the center of the frame. A thin, dark wire runs vertically between the pedestals. The lighting appears to be primarily from overhead fluorescent lights, casting a bright reflection on the concrete floor.</t>
  </si>
  <si>
    <t>A young Black woman with braided hair and wearing a light blue sweatshirt is seated at a wooden table in front of a laptop displaying the ThinkPad logo. She’s looking down at the screen intently, her hand resting on the keyboard. The background shows a modern brick building interior with large windows revealing a courtyard area. Several other people are visible in the distance, sitting and standing near seating areas. There is a potted plant to the left of the woman, and a small clock is mounted on the wall behind her. The lighting appears dim, casting shadows across the scene.</t>
  </si>
  <si>
    <t>A group of graduates are walking in single file towards an arched doorway. They are all wearing dark graduation gowns with purple trim and mortarboard hats. The doorway is brightly lit from within, creating a strong light source that illuminates the backs of the students as they proceed into the space. The hallway walls are painted a muted brown color, and there's a decorative molding along the top of the wall.</t>
  </si>
  <si>
    <t>A man and a woman are shaking hands at a round table in an office setting. Behind them is a large wall mural featuring the Mary’s University logo with “Battlers” text. The mural has blue, white, and red colors. A desk with a computer monitor is visible to the right of the woman. There's a potted plant on the left side of the table. The lighting appears to be artificial and somewhat dim.</t>
  </si>
  <si>
    <t>A young man and woman are walking through an arched entryway in a brick building. The archway is supported by pillars with decorative carvings above. Large trees surround the entrance on either side. Sunlight streams through windows along the right side of the building, illuminating the walkway. The ground is paved with stone.</t>
  </si>
  <si>
    <t>A weathered, bronze statue of a woman in flowing robes stands prominently against a muted gray sky. She is depicted with her head bowed and appears to be holding a rosary. The statue rests on a square stone base. Behind the statue are trees with green foliage and bare branches of several trees extending across the top of the frame. A brick chimney rises from behind the trees in the distance.</t>
  </si>
  <si>
    <t>www.stonybrook.edu</t>
  </si>
  <si>
    <t>The image depicts an aerial view of a university campus. Several buildings are visible, primarily rectangular structures with flat roofs, surrounded by dense green trees and foliage. A circular fountain is centrally located in a grassy area, with people gathered around it. There are pathways leading to and from the fountain, marked with red bricks. The sky is bright blue with some clouds. Overall, the scene suggests a vibrant and active campus environment.</t>
  </si>
  <si>
    <t>A wide shot of a university campus pathway. A young man wearing a light blue shirt and white sneakers is walking down a stone path towards a building in the distance. Several students are visible further along the path, some appearing to be seated on benches. To the left, there’s a large, multi-tiered tower structure with red banners hanging from it. Banners reading “Be Undeniable” and “Build Legacy” are displayed. A planter box filled with vibrant tropical flowers is positioned near the center of the pathway. Trees line both sides of the path, with some displaying yellow leaves. The sky is a light blue with hints of clouds. University banners hang on poles along the pathway.</t>
  </si>
  <si>
    <t>Two young men are standing in front of a dark background with some shelves visible behind them. One man is holding up a bright green robotic hand and smiling at the other man who is holding a microphone and looking towards him. Both men are wearing glasses, and one has a blue shirt while the other wears a red plaid shirt. A light source appears to be coming from above and slightly to the left of the frame, creating a dramatic lighting effect.</t>
  </si>
  <si>
    <t>A young woman with long dark hair and wearing a black top and headband is playing a violin. She’s positioned slightly off-center in the frame, focused intently on her instrument. The violin is a warm brown color with a lighter wood finish. Her fingers are delicately placed on the strings. Behind her is a blurred background of stage lights and a dark audience area. A single red light shines from the bottom right corner of the image.</t>
  </si>
  <si>
    <t>A yellow and gray commuter train is stopped at a station platform. People are boarding and exiting the train. A sign reading “Stony Brook” is visible on a metal fence in the background. The platform has orange safety lines painted on it. Trees line the edge of the platform, and a blue sky with some clouds is overhead. A black pole with a light fixture stands near the sign.</t>
  </si>
  <si>
    <t>A dark blue fishing boat named “SEAWOLF” is moving through choppy green water. The boat has a white cabin and several red buoys attached to its side. Behind the boat are trees, houses, and a cloudy sky. A crane extends from the front of the vessel.</t>
  </si>
  <si>
    <t>Three silhouetted figures stand before a large wall display filled with an expansive, digitally rendered image of a nebula in shades of pink and purple. The image is composed of many small, square tiles that create the illusion of depth and distance. The figures are facing the screen; one man gestures upwards towards the display, while two others appear to be observing it intently. The room is dark, with only a subtle light source illuminating the figures and the wall behind them.</t>
  </si>
  <si>
    <t>A young woman wearing a beige hijab and a light brown cardigan is looking intently at a microscope. She’s seated at a lab bench with her hands resting on a small metal object. The microscope, black and metallic, is positioned to her right. A dark gray wall forms the background behind her.</t>
  </si>
  <si>
    <t>A large crowd of young women in red t-shirts are seated on bleachers and standing around them, all with their hands raised in applause or cheers. Many are smiling broadly. Behind them is a football field with stands and a bright blue sky. Some individuals are wearing denim jackets or blazers.</t>
  </si>
  <si>
    <t>Four people are gathered around a mannequin lying on a table. Three individuals are wearing white lab coats and have stethoscope draped around their necks. One is wearing glasses and another has a mask over their mouth and nose. A fourth person, also in a white coat, stands slightly behind the others. The mannequin is light-colored and appears to be a medical training model. A monitor displaying vital signs – including heart rate, blood pressure, and oxygen saturation – is positioned above the table. To the left of the group is a piece of medical equipment resembling an automated external defibrillator (AED).</t>
  </si>
  <si>
    <t>Two women in white lab coats are examining a clear liquid sample held vertically in a glass tube. One woman is looking towards the other, while the second woman is holding the tube and appears to be observing it closely. Both women are wearing purple gloves and safety glasses. Behind them are various laboratory equipment including a refrigerator and a computer monitor. The background is dark gray.</t>
  </si>
  <si>
    <t>A young woman with dark hair wearing a burgundy shirt and light-colored pants is sitting in a library aisle, partially obscured by a bookshelf. She’s holding an open book in her hands. A man in a beige jacket is reaching over her shoulder to adjust something on the shelf behind her. The shelves are filled with books of various colors and sizes. Light streams in from a window to the right, illuminating parts of the scene while leaving much of the background dark.</t>
  </si>
  <si>
    <t>Two young men are working in a laboratory setting. One man, wearing glasses and a gray shirt with blue gloves, is adjusting a complex optical instrument that emits a bright pink light beam. The other man, wearing a white t-shirt, is looking at a smaller device with a screen displaying data or an image. Behind them is a cluttered workbench filled with wires, cables, electronic components, and various scientific instruments including lenses and mirrors. A large monitor is visible in the background, displaying what appears to be a graph or chart. The overall scene suggests a research laboratory focused on optics or photonics.</t>
  </si>
  <si>
    <t>A group of people are gathered on a boat in choppy water. A man with gray hair and wearing an orange life vest is holding up a large sea creature – possibly a jellyfish – in a white container for several onlookers. Several individuals, including a woman in a green jacket and a young girl wearing a blue jacket and sunglasses, are looking at the creature. Another woman wears a dark baseball cap. The background shows a shoreline with trees and a cloudy sky over the water.</t>
  </si>
  <si>
    <t>A young woman in a red graduation gown and cap is raising her arms above her head with a joyful expression. Her hair is slightly blurred. Behind her, partially visible through a window, are signs reading “Dr. S. B. Wang Asian Studies” and what appears to be a red brick building or wall. The background is dark and out of focus.</t>
  </si>
  <si>
    <t>Two female athletes in pink Stony Brook University basketball jerseys are leaping upwards, one reaching her arm towards the sky with a celebratory gesture. The athlete on the right has “1” on her jersey and is slightly higher than the other. Behind them, several other women in similar pink uniforms stand on the court, some looking up at the celebrating athletes. In the background, there’s a large crowd seated in red bleachers, and overhead is a complex architectural ceiling with numerous lights illuminating the scene. A sign reading “Stony Brook University” is visible near the lower left of the image.</t>
  </si>
  <si>
    <t>A large crowd of people stands on a grassy field at night, illuminated by thousands of phone flashlights. A speaker is positioned in the center foreground, facing the crowd. Behind the crowd is a multi-story building with windows and a dark brown exterior. Above the building, a large projection displays a stylized image of a tiger head. Several banners hang from balconies on the building’s upper level, featuring school logos and messages like “Homecoming.”</t>
  </si>
  <si>
    <t>www.stpaulsschoolofnursing.edu</t>
  </si>
  <si>
    <t>A large, multi-story building with a light gray facade dominates the frame. It has several windows and appears to be an academic structure. To the right is a modern glass high-rise building. Below the main building is a sprawling parking lot filled with numerous vehicles. The sky is a gradient of blue and orange, suggesting either sunrise or sunset. A few trees are visible in the lower right corner, casting shadows on the pavement.</t>
  </si>
  <si>
    <t>A young woman in a blue scrub uniform is intently looking at a mannequin arm with a blood tubing connected to it. An older woman wearing a white lab coat and a black face mask is demonstrating or guiding the procedure, holding a syringe and appearing to be inserting something into the mannequin’s arm. A man in a similar blue scrub uniform is partially visible in the background. The setting appears to be a medical training room with beige walls, cabinets, and framed pictures on the wall. There's a black equipment case open at the bottom of the frame.</t>
  </si>
  <si>
    <t>A man with short dark hair and wearing a light blue button-down shirt stands facing a group of students seated around a large wooden table in a classroom. The students are all wearing scrubs and appear to be medical or healthcare students. Several windows are visible on the left side of the frame, letting in natural light. Above the windows are fluorescent lights mounted on the ceiling. A small fan is positioned on the floor near the front of the room. There’s a mannequin partially visible on the right wall. The classroom has dark flooring and white walls.</t>
  </si>
  <si>
    <t>A brightly lit classroom with several students and one instructor are gathered around a large wooden table. The students are wearing light blue scrubs and appear to be engaged in an activity involving microscopes. One student is looking directly at the camera, while others are observing equipment or each other. An instructor, dressed in a dark suit, stands near the edge of the table, gesturing with his hands. Windows line one wall, offering a view of trees outside. Above, there are fluorescent lights mounted on the ceiling. A small ventilation system is visible along the left side of the room.</t>
  </si>
  <si>
    <t>A young woman with dark hair is focused intently at a microscope positioned on a white lab table. A box of nitrile gloves sits next to the microscope. Behind her, in the background, several other students and instructors are seated around lab benches, working on experiments. The room appears to be a brightly lit science laboratory with fluorescent lights overhead, windows offering glimpses of trees outside, and cabinets lining the walls.</t>
  </si>
  <si>
    <t>A woman with dark hair styled in a high bun and wearing a blue medical uniform is lying down on a white examination table. She has a white mask over her nose and mouth. A healthcare professional, wearing a white lab coat and glasses, is leaning over her arm administering an injection. The doctor’s name “Ahmed Attia, MD” is visible on their coat. Behind the woman is a framed sign with a biohazard symbol. A stainless steel tray with medical supplies sits on a nearby surface.</t>
  </si>
  <si>
    <t>www.sulc.edu</t>
  </si>
  <si>
    <t>The image depicts an aerial view of a college campus. A large, light-colored building with multiple stories and windows dominates the center of the frame. It is surrounded by green lawns and trees. To the right of the main building is another, smaller, tan-colored building. In the background, there’s a road lined with trees and cars, suggesting an adjacent town or city. A small red pickup truck is visible on one of the grassy areas near the buildings. The sky is overcast and gray.</t>
  </si>
  <si>
    <t>A large, light tan building with multiple windows and a flat roof dominates the frame. The building is flanked by a low brick wall on the left and a grassy lawn extending into the distance on the right. A sign reading “Southern University” is prominently displayed on a small stone base in the center of the lawn. The sky is overcast and gray. There’s a sidewalk running along the bottom edge of the image, and some greenery—bushes and trees—are visible near the building's edges.</t>
  </si>
  <si>
    <t>A light-colored brick building with multiple windows and columns dominates the frame. A sign reading “SOUTHERN UNIVERSITY LAW CENTER” is prominently displayed on a stone pillar in front of the building. The building has a flat roof and appears to be multi-story. Green grass covers the foreground, and trees are visible on either side of the building. A dark shadow stretches across the bottom portion of the image.</t>
  </si>
  <si>
    <t>A young Black woman with long braided hair stands outdoors in front of a beige building. She is wearing a white blouse, a light brown cardigan, and dark blue plaid pants. In her hands, she holds a small, white box. Behind her is a large tree with green leaves, and a grassy lawn extends into the background. The building has several windows and appears to be a multi-story structure.</t>
  </si>
  <si>
    <t>Two young women are standing near a vending machine in a brightly lit hallway. The vending machine is painted orange and white with “PRO. LOTS OF SNACKS” displayed on its front. Behind them is a wall covered in tan stone bricks, with a sign that reads "Express." A large potted plant sits to the left of the vending machine. To the right, there’s a glass window looking out onto an outdoor area with trees and benches. The hallway floor is dark gray, and the lighting appears to be coming from the windows and overhead fixtures.</t>
  </si>
  <si>
    <t>A man in a white shirt and dark pants with a watch is speaking intently to a young Black man wearing a purple jacket and dreadlocks. The young man has his hands raised slightly as if listening. Behind them, there’s a wall displaying a collage of black and white photos – likely portraits – labeled “HALL OF FAME.” A woman in a blue uniform stands partially visible on the left side of the frame. A round table with chairs is visible in the background, and a trash can sits to the right. The lighting appears to be artificial and somewhat dim.</t>
  </si>
  <si>
    <t>The image depicts a sign mounted on a brick wall. The sign reads "Oliver B. Spellman Law Library" in dark blue lettering against a white background. The bricks are light beige and have a slightly textured appearance. A portion of a ceiling with recessed lighting is visible above the sign, casting a bright glow on it. The overall image has a shallow depth of field, blurring the surrounding wall and creating a focus on the library sign.</t>
  </si>
  <si>
    <t>The photograph depicts an interior hallway in a building. A wooden door with a glass panel is on the left side of the frame, and another wooden door is visible on the right. Above both doors, mounted on a light beige wall, are signs reading “TONY &amp; PAULA CLAYTON” followed by “IMMERSIVE STUDIO.” A small statue of a figure in classical robes is positioned above the text. A dark gray metal railing separates the hallway from a row of blue upholstered seats. A fluorescent light fixture is visible on the ceiling. A small, black device is mounted on the wall near the right door.</t>
  </si>
  <si>
    <t>A large screen dominates the background, displaying a presentation with text and graphics in shades of blue and white. Around the screen are several students seated at a long table, each using a laptop. Some students are wearing purple shirts or jackets. A backpack is visible on the floor near the bottom left corner. The room has a modern aesthetic with exposed ductwork and recessed lighting. There's a banner in the background that reads "Southern New Hampshire University."</t>
  </si>
  <si>
    <t>00:00:08.33</t>
  </si>
  <si>
    <t>The image depicts a classroom setting with several students seated in rows facing a projector screen. A man is standing at the front of the room, gesturing towards the screen. The screen displays text and graphics related to legal topics, specifically mentioning "UI/UX design." Students are wearing dark green jackets or sweaters. Some students have their backs to the camera, while others face forward. The classroom has a modern feel with recessed lighting and a ceiling grid. A banner displaying “Southern New Hampshire University Law Center” is visible on the wall in the background.</t>
  </si>
  <si>
    <t>A woman with dark hair and wearing a patterned brown jacket stands behind a maroon podium. She is gesturing with her hands while speaking. A large screen displaying a blurred image is mounted above the podium. In front of the podium, several people are visible: one person is holding up a smartphone to record, another is holding a tablet, and a third is holding a printed document. An exit sign is on the wall behind the podium. There's a glimpse of a doorway with a window in the background. A microphone arm extends from the podium.</t>
  </si>
  <si>
    <t>A group of five people are seated around a wooden table in a meeting room. A projector screen is visible behind them displaying an image with dark colors and what appears to be a stylized design. One woman, dressed in a black blazer, is looking intently at the camera. To her left sits a young man wearing a suit jacket. Across from her is a woman with long red hair using a tablet. Another woman, with curly brown hair, is working on a laptop. A fourth person, partially obscured by another individual, is also using a tablet. There are coffee cups and papers scattered across the table. A window with greenery is visible in the background.</t>
  </si>
  <si>
    <t>A man in a dark suit and tie is speaking intently to a woman standing at a microphone. The woman has long brown hair and is wearing a gray jacket and a bright orange shirt underneath. She appears to be listening attentively, with her hands clasped in front of her. Behind them is a white board with the word "MEMORY" written on it in black marker. To the left of the whiteboard is a dark hallway with a television mounted on the wall. The lighting is dim and focused primarily on the speakers.</t>
  </si>
  <si>
    <t>A large wall displays a collection of framed portraits. The portraits are arranged in rows and columns, depicting numerous individuals, predominantly men, with varying hairstyles and attire from different eras. Many of the portraits have a slightly aged or vintage appearance. Above the portraits is text reading “SOUTHERN UNIVERSITY LAW CENTER HALL OF FAME” in dark blue lettering against a white background. The wall itself appears to be a light gray color.</t>
  </si>
  <si>
    <t>An aerial shot shows a large, light-colored building with multiple stories and rectangular windows dominating the center of the frame. The building is surrounded by green lawns and trees. A road runs along the bottom edge of the image, with several cars visible. To the right of the main building is another, smaller, tan-colored building connected to it via a walkway. In the background, there’s a dense forest extending into the distance under a slightly overcast sky.</t>
  </si>
  <si>
    <t>The image displays a black and white gradient background with the text "SOUTHERN UNIVERSITY LAW CENTER" in large, dark blue letters centered on the screen. The words are stacked vertically, with “SOUTHERN UNIVERSITY” above “LAW CENTER.”</t>
  </si>
  <si>
    <t>www.sullivan.edu</t>
  </si>
  <si>
    <t>A stainless steel frying pan sits in the center of the frame, with flames shooting upwards from its surface. The words "Welcome to The School of DOING" are overlaid on the image in a stylized blue font. To the right of the pan is a blurred hand holding what appears to be a spatula or similar cooking utensil. Behind the pan and hand is a dark blue background with vertical streaks, suggesting a wall or building facade.</t>
  </si>
  <si>
    <t>A purple glove covers part of a hand holding a small, silver tool with a pink hose connected to it. Above the glove and tool is text reading “Welcome to The School of DOING” in large, blue, stylized letters. The background is dark, with streaks of pink and purple light emanating from behind the hand and tool.</t>
  </si>
  <si>
    <t>The image features a close-up shot of a person’s head and shoulders, partially obscured by sunglasses. The lenses of the sunglasses are green. Text overlays the image: “Welcome to” in a smaller font above “The School of DOING,” which is written in large, stylized, turquoise letters with a slight glow effect. The background is dark and blurred, suggesting movement or depth of field.</t>
  </si>
  <si>
    <t>The image features a dark background with a close-up shot of hands in blue surgical gloves holding a silver tray. On the tray are various items including a small glass bottle filled with liquid and a golden spoon. Above the hands, text reads "Welcome to The School of DOING" in teal lettering with a bold, slightly stylized font. A blurred image of a person’s head is visible in the background, partially obscured by dark clothing.</t>
  </si>
  <si>
    <t>A close-up shot features several vibrant red cherries floating in a dark liquid, likely cherry juice or soda. A large, pink hand is reaching down into the liquid, grasping one of the cherries. Above this scene, text reads "Welcome to The School of DOING" in teal lettering with a stylized, slightly tilted font. A small, white cake with pink frosting sits partially visible on the left side of the frame, and a large, light-colored mushroom cap is positioned behind the hand and cherries. The background is dark and blurred.</t>
  </si>
  <si>
    <t>A large, red velvet cake with pink frosting and white swirls sits in the center of the frame. Behind the cake is a sheer, rose-colored curtain that appears slightly blurred. To the right of the cake, a purple robotic hand reaches out as if offering it. The words "Welcome to The School of DOING" are overlaid on the image in blue text with a stylized font. A dark background surrounds the entire scene.</t>
  </si>
  <si>
    <t>The image features a close-up shot of a hand with painted nails typing on a keyboard. The keyboard is predominantly blue and purple, with visible keys in the foreground. Behind the hand and keyboard is a blurred background of colorful vertical stripes, suggesting a wall or backdrop. Text overlays the image: "Welcome to" followed by “The School of” and then large, stylized white letters spelling out “DOING.” A small blue banner reads “Doing”. The lighting is dramatic with strong highlights on the hand and keys, creating a sense of depth and emphasizing the action of typing.</t>
  </si>
  <si>
    <t>www.sulross.edu</t>
  </si>
  <si>
    <t>An aerial shot of a university campus at sunset. Several multi-story buildings are clustered together with walkways connecting them. The buildings appear to be primarily red brick and white. Rolling hills covered in desert vegetation form the backdrop, illuminated by the warm light of the setting sun. A mountain range is visible on the right side of the frame.</t>
  </si>
  <si>
    <t>A group of six young adults are walking together outdoors in front of a building. A woman with dark hair and wearing a striped shirt is on the left. Behind her is a man wearing a black shirt with a red logo, a baseball cap, and a lanyard. Next to him is another man in a white t-shirt and a black hat. Following that is a young man in a red hoodie with “Lobo” printed on it. A man in a dark baseball cap and a black long sleeve shirt walks behind him. Finally, a man wearing a gray long sleeve shirt with a wolf logo is at the far right. The background shows a brick building and trees.</t>
  </si>
  <si>
    <t>The photograph depicts a street scene at dusk or twilight. Strings of orange lights are strung across a tree in the center of the frame, illuminating a crowd gathered beneath it. Several people are walking along the sidewalk, and some appear to be interacting with food vendors located on either side of the street. There are several vehicles parked along the curb. The buildings lining the street have a reddish-brown color. A faint blue glow is visible in the sky above, suggesting sunset or sunrise.</t>
  </si>
  <si>
    <t>A group of three young men are standing in front of an art gallery wall displaying black and white photographs. The wall is painted a neutral gray color. The photos are arranged in a grid-like pattern, with several individual frames visible. One man wears a dark grey Under Armour backpack and a black baseball cap. Another has long brown hair and is wearing a red t-shirt. The third man is wearing a light blue shirt and appears to be carrying a strap across his body. All three are looking at the photographs on display. A fourth person, partially visible in the left of the frame, is also observing the artwork.</t>
  </si>
  <si>
    <t>Two healthcare professionals in white lab coats are assisting another individual who is positioned on a hospital bed. The person on the bed has their face turned downward and appears to be wearing a surgical mask. One professional is holding a tracheal tube, while the other is leaning over the patient’s head, seemingly preparing to insert something into the patient's mouth. A medical mannequin lies on a nearby table with various medical equipment surrounding it, including an oxygen tank and monitoring devices. The background is dark and out of focus.</t>
  </si>
  <si>
    <t>A woman in a straw hat and sunglasses wearing a blue plaid shirt and a turquoise scarf is paddling a bright yellow paddle in a white inflatable raft on a brown river. Behind her are three other people in rafts, two wearing hats and one with a baseball cap. A steep red rock cliff rises up on the right side of the frame, covered in green vegetation. The sky is blue and clear.</t>
  </si>
  <si>
    <t>A group of young men in football uniforms are huddled together on a grassy field. Several players have helmets visible, and their jerseys display numbers 9 and 6. The lighting is bright with strong sunlight creating lens flares behind the group. A building can be seen faintly in the background under a clear blue sky.</t>
  </si>
  <si>
    <t>A silhouetted group of people stands on a grassy hilltop overlooking a city skyline at dusk. A large, white, plush doll with long limbs is sitting in the foreground, partially obscured by grass and its own feet. The sky is a gradient of blue and orange hues representing the setting sun. Two other figures are visible further back on the hill, also silhouetted against the horizon.</t>
  </si>
  <si>
    <t>A large sign reading “EAGLE PASS” in colorful letters is positioned above a fountain that’s actively spraying water into a dark blue pond. The sign has a rainbow effect on its top portion. Behind the sign and fountain are some rocks, landscaping, and buildings visible through a slightly hazy background. A small, dark figure appears to be submerged within the spray of the fountain.</t>
  </si>
  <si>
    <t>A long hallway with glass-walled laboratory spaces. A man in a light blue shirt and dark pants is standing near the entrance to one of the labs, looking towards the camera. The lab entrance has a small table and stool beside it. Several green doors line the hallway, each with metal handles and some containing papers or posters. In the distance, a glimpse of another laboratory space can be seen through a windowed wall. Fluorescent lights are visible along the ceiling.</t>
  </si>
  <si>
    <t>A rodeo event is taking place at night. A cowboy in a red and black vest with a Texas logo on it is attempting to dismount a bucking bull from a chute. The chute has numbers “4” and “5” painted on its sides. Several other cowboys wearing hats and western attire are visible in the stands behind the chute, watching the event. The background is dark, suggesting an outdoor arena with illuminated seating.</t>
  </si>
  <si>
    <t>00:00:04.43</t>
  </si>
  <si>
    <t>A group of young adults are gathered on a rocky hillside under a bright blue sky. Several individuals are actively working with long poles and white cloths, seemingly collecting debris from the rocks. A large bucket sits nearby. In the background, more students can be seen standing and observing. The hillside is covered in gray and brown rocks, with some sparse vegetation visible at the bottom of the frame.</t>
  </si>
  <si>
    <t>www.sunyacc.edu</t>
  </si>
  <si>
    <t>An aerial shot of a college campus. A large, modern building with glass windows and a flat roof is centrally located. Several smaller buildings are visible in the background, including one with red brick and multiple windows. A winding asphalt road leads through green grass and trees. The word "BUILD" is overlaid on the image in bright yellow letters.</t>
  </si>
  <si>
    <t>The image depicts an outdoor campus scene with several students walking and sitting at picnic tables. A brick building is visible in the background under a partly cloudy sky. Trees are present on either side of the walkway, displaying autumn foliage in shades of red and orange. The word "YOUR" is prominently displayed in large yellow letters across the top of the frame. There's a small landscaped area with shrubs and rocks at the bottom left corner.</t>
  </si>
  <si>
    <t>A blurred foreground of tree branches and bark fills the lower portion of the frame. Behind it is a light-colored building with large windows, displaying the word “FUTURE” in bold yellow letters across its facade. A smaller tree stands to the right of the building, surrounded by greenery and landscaping. The sky above is overcast and gray.</t>
  </si>
  <si>
    <t>A wide shot of a college campus green space with several buildings in the background. A large banner hangs from a lamppost that reads “GREAT FUTURES START HERE.” Two people stand near a white tent, one wearing a green shirt and another wearing a white shirt with a logo on it. Trees are visible to the left of the frame, and a brick building is prominent on the right side of the image. The word "HERE" is displayed in large yellow letters across the bottom of the screen.</t>
  </si>
  <si>
    <t>The image depicts four young women standing in a gymnasium. The floor is a dark blue-gray basketball court. Behind them are large framed photographs on the wall, showing various athletic activities and individuals. A scoreboard with green lettering is visible to the right. Text overlays the image reading "BEGIN," "EXPAND," "CREATE" in yellow letters. One woman is wearing a black top and leggings, another a green sweater, one a light pink shirt, and the last wears a pale mint-colored top. They are all facing forward with arms slightly raised.</t>
  </si>
  <si>
    <t>A person with short blonde hair and dark clothing is holding a camera, focusing it towards the viewer. The word "BEGIN" is overlaid in yellow text on the right side of the image. A light fixture is visible in the upper left corner, casting a bright glow. The background is dark and out of focus.</t>
  </si>
  <si>
    <t>A close-up shot focuses on a person’s hands working on a white sketchbook. The hands are holding a pen and manipulating paper with intricate details visible in the drawing. A yellow text overlay reads “EXPAND” across the top of the image. To the left, a partially obscured image shows what appears to be a dark, possibly space-themed artwork. Below the sketchbook is a large cutting mat with a grid pattern. The background is a dark gray or black, creating contrast for the subject matter.</t>
  </si>
  <si>
    <t>00:00:00.10</t>
  </si>
  <si>
    <t>Three students in teal scrubs are seated around a round table. One student is pointing at a clipboard filled with papers while smiling. Another student is looking down at a book and another is looking towards the camera. The word “CREATE” is displayed in large, yellow letters across the top of the image. A white wall is visible behind the students, and a black screen occupies the majority of the background.</t>
  </si>
  <si>
    <t>00:00:01.10</t>
  </si>
  <si>
    <t>A soccer game in progress on a green artificial turf field. Three players are actively engaged: one wearing a dark green jersey with the number 10 is kicking a ball forward; another player in a similar green jersey, numbered 10, is running towards it; and a white-jerseyed player is sprinting to intercept the ball. Several other players in various uniforms stand near the sidelines. Behind the field are trees and a dark fence. A light pole is visible on the right side of the frame.</t>
  </si>
  <si>
    <t>00:00:00.60</t>
  </si>
  <si>
    <t>A blurred action shot of a person’s legs in athletic shoes and white socks running towards a soccer ball on a green artificial turf field. Red lines are visible across the grass. The bottom edge of the frame shows a red track or border.</t>
  </si>
  <si>
    <t>A group of young men in athletic uniforms are playing field hockey on a green artificial turf field. They are mid-action, with several players running and one player appearing to be about to strike the ball with a stick. Behind the field is a chain-link fence lined with trees displaying fall foliage. A sign reading “Adelphi” is visible in the lower left corner of the frame. The sky is overcast and gray.</t>
  </si>
  <si>
    <t>A man in a gray shirt and khaki shorts is pointing at a professional video camera mounted on a black tripod. A young woman wearing a dark hoodie and shorts stands beside him, looking up at the camera. Behind them is a brick building with a white roof, surrounded by bushes and trees. In the background, a person is walking along a paved path leading towards another building. The sky is overcast and gray.</t>
  </si>
  <si>
    <t>A young woman with light brown hair and wearing a black and white striped sweater is crouching low to the ground, holding a large video camera pointed towards the right side of the frame. She’s smiling broadly and appears to be actively filming. A tripod supports the camera. Behind her is a brick building with windows and what looks like a balcony, set against a green grassy lawn and trees under a cloudy sky. There are some leaves scattered on the grass in the foreground.</t>
  </si>
  <si>
    <t>The image depicts a brightly lit commercial kitchen setting. Two chefs are visible; one is wearing a black chef's hat and white uniform, focused on preparing food at a stainless steel counter. The other chef has a beard, dark hair under a black baseball cap, and is wearing a white shirt with brown sleeves and gloves while working at another section of the counter. Behind them, several other individuals in chef hats are partially visible, some standing and others leaning against a wall. A long rack filled with various knives hangs on the wall to the right. There's a stainless steel sink and countertop along the front edge of the frame. An exit sign is located on the far wall.</t>
  </si>
  <si>
    <t>Three chefs in black chef's coats and white hats are working at a stainless steel countertop. One is using a whisk to mix something in a bowl, another is holding a small container with a dark substance, and the third is wearing gloves and appears to be pouring something into another bowl. Behind them is a stainless steel wall with ventilation hoods and industrial cooking equipment including ovens and a large orange hose. A box of white paper towels sits on the counter next to a small pitcher of liquid. The lighting is dim, creating shadows across the scene.</t>
  </si>
  <si>
    <t>A gray metal pencil case with several pencils inside sits on a light brown tiled floor. Above it is a square piece of dark metal resting on a white surface. A blue painter’s tape line runs vertically along the right side of the image, and a wooden ruler with faint pencil markings is positioned next to it. The background is mostly dark, suggesting a studio or workshop setting.</t>
  </si>
  <si>
    <t>A close-up shot reveals an abstract sculpture composed of numerous thin, overlapping, reddish-orange translucent panels. The panels are arranged in a radial pattern, resembling stylized petals or wings, with some sections appearing slightly darker and others lighter in tone. A subtle white background is visible behind the sculpture, partially obscured by the layers of the artwork. The overall effect is delicate and airy, creating an impression of movement and complexity within the confined frame.</t>
  </si>
  <si>
    <t>A classroom scene with several students seated at tables arranged in a U-shape. A dark-skinned female professor stands behind a podium presenting something on a white projector screen. Students are working on laptops and notebooks, some looking towards the screen while others appear focused on their work. There’s a whiteboard visible to the left of the screen with writing on it. Windows are present in the background, letting in natural light. A computer monitor is placed on a desk near one of the tables.</t>
  </si>
  <si>
    <t>A person with dark hair and wearing a black shirt stands facing away from the camera, writing on a large white board. The words “What is the most popular” are partially written in red marker, with the last word unfinished. A black background fills the majority of the frame.</t>
  </si>
  <si>
    <t>A man with dark hair wearing headphones and a gray shirt is seen from behind, seated at a recording studio workstation. A large computer monitor displays audio editing software with waveforms and controls. A Rode microphone stands on an adjustable boom arm to the left of the screen. To the right of the screen is a mixing console with numerous buttons and knobs illuminated in green. The background is dark brown wood paneling. A small, white speaker is visible on the right side of the frame.</t>
  </si>
  <si>
    <t>A dark room with a white computer desk dominates the frame. A large, white monitor displays a green screen interface with various icons and windows visible. Above the monitor is a small, black box. To the left of the monitor is a gray keyboard with “VISUAL ME” printed on the wrist rest in blue letters. A black stylus rests on the keyboard. A dark hand is holding a drawing tablet above the keyboard, partially obscuring the keys. The desk surface is covered in shadows and dust.</t>
  </si>
  <si>
    <t>A woman with blonde hair and wearing a pink shirt sits at a table facing an older man in a brown jacket. She is looking intently at a silver Apple laptop screen. The man is gesturing with his hands while pointing at papers on the table, holding a mug with a green logo. A black keyboard and mouse are visible beneath the papers. Behind them is a dark wall with a large television mounted on it.</t>
  </si>
  <si>
    <t>A close-up shot focuses on a person’s hands writing in a notebook. The hands are wearing a red sweater and a bracelet. A blue pen is being used to write on the page, which appears to be filled with text or notes. Below the notebook is a wooden desk surface, and partially visible at the bottom left corner is a gray cylindrical object, possibly a mug. The background is blurred and dark.</t>
  </si>
  <si>
    <t>Two students in teal scrubs are assisting another student who lies on a hospital bed. The patient mannequin is positioned centrally and appears to be receiving intravenous fluids from a clear IV bag attached to a pole. A monitor displays vital signs, and various medical equipment including an oxygen tank and speaker are visible along the wall behind the bed. The walls are painted a light blue color.</t>
  </si>
  <si>
    <t>A young woman in a teal scrub uniform is looking down at a white piece of paper with her eyes closed. A reflection of her appears on a mirrored surface behind her, showing another version of herself with her hair pulled back into a ponytail. To the left of the main subject, a blurred figure wearing a dark blue scrub suit is partially visible, leaning over a similar document. The background is mostly white and slightly out of focus.</t>
  </si>
  <si>
    <t>A young man with dark hair and glasses wearing a gray sweater is looking intently at a laptop screen. He has his brow furrowed in concentration. To his left, another young man wears glasses and a gray hoodie with a logo on it, and a necklace. Behind them is a window showing greenery outside, and a wall covered with whiteboards or posters. The lighting appears to be somewhat dim, casting shadows across the scene.</t>
  </si>
  <si>
    <t>A small, robotic arm with a blue gripper is positioned above a white surface covered in faint grid lines. The robot is holding and manipulating several colorful Lego blocks: a yellow block with a red stripe, a green block with a white circle, a brown block shaped like a J, a light blue block with a green square, and a white block with a black stripe. In the blurred background, there are hints of machinery and a dark gray wall.</t>
  </si>
  <si>
    <t>A close-up shot of a Nikon Eclipse microscope being operated by someone wearing blue gloves. The microscope is white and has a yellow warning triangle on its lens. A black slide is visible beneath the stage, and controls for adjusting the microscope are in use. A small electrical outlet is partially visible in the upper right corner.</t>
  </si>
  <si>
    <t>A clear plastic pyramid-shaped container filled with water and white foam sits in the foreground. Inside the water is a small, brown wooden box with a lid. The pyramid is slightly tilted, creating distorted reflections of the surrounding environment in its surface. In the blurred background, there are indistinct figures of people wearing dark clothing, suggesting an indoor setting.</t>
  </si>
  <si>
    <t>A close-up photograph depicts several cannabis plants in various stages of growth. The plants are predominantly green with prominent, rounded flower buds (buds) clustered along their stems. Some leaves are visible, displaying a serrated edge. The background is a muted reddish-brown color, suggesting soil or earth. The image has a slightly blurred effect, and the focus appears to be on the central cluster of buds.</t>
  </si>
  <si>
    <t>A wooden sign stands on a grassy lawn against a blurred background of trees and buildings. The sign is light brown with white lettering. At the top, in a green shield-shaped logo, it reads “SUNY ADIRONDACK.” Below that, in larger, stylized white letters, are the words "CAMPUS FARM." A small red pole extends from the bottom right corner of the sign.</t>
  </si>
  <si>
    <t>A vibrant garden scene fills the foreground, dominated by leafy greens and reddish-purple beetroots emerging from the soil. Sunlight streams through the trees in the background, creating a bright, almost blinding effect with lens flares. Behind the garden, there's a glimpse of a small, red-roofed building partially obscured by trees and foliage. The sky is partly cloudy with patches of blue visible above the trees.</t>
  </si>
  <si>
    <t>A group of people are standing in a wooded area along a dirt path. The trees are tall and dense with green leaves. Some individuals are sitting on blankets or folding chairs near the path. A few backpacks are visible among the group. The lighting is soft, suggesting an overcast day. There's foliage at ground level, including some fallen leaves and shrubs.</t>
  </si>
  <si>
    <t>Three men are standing outdoors in a wooded area. A man wearing a pink shirt and khaki pants is holding a rolled-up piece of paper and gesturing towards another man who is receiving it. The second man is wearing a black t-shirt with a floral design, dark shorts, and a baseball cap. Another man, partially visible on the left side of the frame, wears a patterned short sleeve shirt. Trees surround the group, and there's some foliage on the ground.</t>
  </si>
  <si>
    <t>A basketball court with several young men in athletic attire are shown practicing. A scoreboard displays the score 094 1 0 6 0. There is a wall behind the court covered in climbing holds and banners for various sports teams, including Hawks, Generals, Raiders, Royals, Saints, Vikings, and Cougars. The lighting appears to be dim, with spotlights illuminating the court.</t>
  </si>
  <si>
    <t>A basketball court with green padded walls and a large Adirondack Timberwolves logo above the backboard. A scoreboard displays “HOME 23” and “VISITORS 4,” along with other statistics. Three players are in action: one dribbling near the baseline, another positioned behind him, and a third player jumping to shoot a basketball. The shot is mid-air, with the ball visible.</t>
  </si>
  <si>
    <t>A person with red hair and wearing a striped shirt is taking a photograph with a digital camera. The subject of the photo is a small, ornate lamp with a golden statue on top, placed on a white cloth draped over a table. Behind the lamp are several professional lighting equipment including a large disco ball hanging from the ceiling, a light stand, and another smaller lamp. The background is dark, with a pinkish-purple wall visible in the upper portion of the image.</t>
  </si>
  <si>
    <t>A dark room with strong directional lighting from two large photography lights. A young woman is in the center, wearing a light blue t-shirt and black pants, holding a camera up to her face while looking through the viewfinder. She has dark hair pulled back and is wearing sunglasses. Behind her, partially obscured by shadow, is another person’s head and shoulders facing away from the camera. A young woman sits on a green stool in the background, also wearing sunglasses and holding a camera. The walls are painted a light gray.</t>
  </si>
  <si>
    <t>A young Black man in a black graduation gown and cap is shaking hands with an older woman wearing a green academic robe and hat. Behind them are two large banners displaying the school’s name “Wickens” in white lettering on a dark green background, each banner framed by a light green border. A blurred group of people sits in the background, some holding flowers. The scene is set against a black backdrop with a large circular shape overlaying the image.</t>
  </si>
  <si>
    <t>A woman in a light-colored top and dark leggings stands outdoors with a sketchbook and pencil, looking at something off-camera. Behind her are three people operating cameras on tripods, one wearing a blue shirt and another in a gray shirt. A brick building is visible in the background, with windows and signage that includes the word "MEDIA." The image is framed within a large, white circular shape.</t>
  </si>
  <si>
    <t>The image displays the SUNY Adirondack logo against a black background. The logo consists of a green circle containing the text “SUNYADIRONDACK” in white lettering.</t>
  </si>
  <si>
    <t>www.sunydutchess.edu</t>
  </si>
  <si>
    <t>The image depicts an aerial view of a college campus set against a backdrop of rolling hills and blue sky. Several buildings are visible, including a large, modern white building with a flat roof and several smaller, older brick structures. The grounds are covered in trees displaying autumn foliage in shades of red, orange, and yellow. A network of walkways and roads winds through the campus, leading to parking lots filled with cars. In the distance, forested hills rise up towards the horizon.</t>
  </si>
  <si>
    <t>The image depicts an aerial view of a campus green space with trees in autumn colors – yellows, oranges, and reds are prominent. A paved walkway leads towards a brick building with windows. Several people are walking along the path, some appearing to be students. There is a fire hydrant visible on the left side of the frame. The sky is bright blue with scattered clouds.</t>
  </si>
  <si>
    <t>A person stands facing away from the camera, wearing a dark blue hooded sweatshirt with white lettering that reads “JUTCHESS” in large letters above “COMMUNITY COLLEGE.” The individual has their hands on their backpack straps and is walking along a paved path. Behind them are trees, a red building, and a sign with what appears to be a graphic or image on it. The sky is overcast and gray.</t>
  </si>
  <si>
    <t>A blurred action shot of a soccer player in white uniform mid-kick, elevated in the air with his legs extended. He is wearing blonde hair and appears to be focused on the ball. Behind him are three other players in navy blue uniforms; one is partially visible with the number "2" on his jersey. The background includes a green grassy field, a soccer goal net, trees, and a dark gray fence.</t>
  </si>
  <si>
    <t>A baseball player in a white uniform with the number 18 is swinging a bat at the plate. He’s mid-swing, his body angled forward and his arm extended. Behind him are several other players wearing green uniforms, including a catcher behind the batter. A chain-link fence runs along the back of the field. To the left, a catcher in a dark uniform with a helmet is crouched down behind the catcher’s mitt. The background is mostly dark, suggesting evening lighting.</t>
  </si>
  <si>
    <t>A close-up shot focuses on a person’s hands operating a complex control panel with numerous buttons and lights. The panel is black and sits on a gray surface covered in paperwork. Several cables are visible running along the side of the panel. A microphone is positioned beneath it. The person wearing a dark shirt with a yellow triangle logo has a watch on their wrist and appears to be adjusting settings on the control panel. To the right, there’s a water bottle and some green-labeled items. The background is mostly black, suggesting a dimly lit studio or broadcast environment.</t>
  </si>
  <si>
    <t>Two students are working at a table in a classroom setting. A young man with dark hair and glasses is wearing headphones and looking towards a computer screen. He has his left hand resting on a robotic arm built from LEGO bricks. Across from him, a woman with brown hair is intently focused on the robot arm, her right hand manipulating its components. A laptop sits open in front of them, along with a red toolbox containing electronic parts. A water bottle and chair are visible to the left of the table. Behind them, there's a computer monitor, printer, and other equipment suggesting a technology lab environment.</t>
  </si>
  <si>
    <t>A woman with dark braids and wearing a black jacket and purple leggings is sitting on the ground with her back against a fence. A white and black goat is standing on her back, wearing a yellow harness. The goat has its head resting on the woman’s neck as she leans down to kiss it. In the background, several people are seated on blankets in a grassy area, and there's a building visible behind them. The sky is overcast with gray clouds.</t>
  </si>
  <si>
    <t>A group of seven dancers are posed on a dark stage. They are all wearing matching green jumpsuits with sleeveless tops and wide-legged pants. Several of them have their arms raised upwards, reaching towards the ceiling. One dancer is in a more grounded stance, with her hands placed on her hips. A red curtain is visible to the left side of the frame, partially illuminated by spotlights. The stage floor appears to be slightly reflective.</t>
  </si>
  <si>
    <t>An aerial shot of a college campus. A large, gray building with multiple windows is centrally located. Several trees are scattered around the building and across the open space. A red sculpture resembling an abstract tent or house sits on the left side of the frame. A paved walkway curves through the landscape, leading towards the building. There are several people walking along the path. The sky is bright blue with some clouds.</t>
  </si>
  <si>
    <t>A gloved hand with light blue gloves is holding a pipette and gently touching the surface of a red petri dish containing a pinkish-red liquid. The petri dish sits on a gray laboratory bench, with a centrifuge machine visible in the background to the right. A portion of a black lab coat sleeve is also visible on the left side of the image.</t>
  </si>
  <si>
    <t>A woman with dark hair pulled back in a bun is intently looking through the eyepiece of a white microscope. She’s wearing a light green t-shirt and appears to be focused on what she's observing. Behind her, there’s a laboratory setting with various lab equipment including bottles, containers, and a red bin. A large white container sits on a shelf in the background. The lighting is somewhat dim, casting shadows across the scene.</t>
  </si>
  <si>
    <t>A young woman with curly auburn hair and glasses wearing a gray t-shirt and blue jeans is standing on her left, leaning towards a large easel displaying a black and white drawing of a building. She’s holding a dark colored pen or marker and appears to be sketching or adding detail to the image. To her right stands another woman in a light blue cardigan, observing the drawing with a neutral expression. Behind them is a dark gray wall with what looks like a series of wooden panels or screens partially visible. A metal easel stand supports the large drawing.</t>
  </si>
  <si>
    <t>A person in a dark shirt and blue helmet is climbing a large, textured rock face. A blue rope is secured to the rock and attached to another person who appears to be belaying them from above. The background shows blurred trees with autumn foliage in shades of yellow and orange.</t>
  </si>
  <si>
    <t>A large, multi-story building labeled “Conwell Hall” dominates the center of the frame. The building is a mix of pink and beige with white trim and green roofs. Below it is a sprawling parking lot filled with cars. Behind the building rises a grassy hill topped by another smaller building, partially obscured by trees. In the distance, a range of mountains stretches across the horizon under a clear blue sky.</t>
  </si>
  <si>
    <t>A young man with dark hair and wearing a blue Duke University Chess Club t-shirt is speaking into a microphone held in front of him. He’s smiling slightly. Behind him is a sunny outdoor scene featuring trees, people walking, and a table set up with what appears to be promotional materials. A woman in a light blue shirt stands near the table. There are several other individuals visible in the background, some standing and others walking along a pathway. A yellow tent is partially visible on the left side of the frame.</t>
  </si>
  <si>
    <t>A volleyball game is in progress indoors. Four female players are positioned on one side of a white net, wearing navy blue uniforms with numbers visible. One player is mid-jump, reaching for the ball. Another is kneeling and holding a volleyball. A third player is standing near the net. In the background, there's a male player in a short sleeved shirt and red shorts, sitting on a bench. Several men are seated behind him, wearing blue jackets and observing the game. A large fan is visible to the right of the bench. The walls are light-colored with two vertical panels containing what appear to be doors or windows. The floor is a dark brown wood-like material with a basketball court design.</t>
  </si>
  <si>
    <t>A group of musicians are seated in rows against a dark background. Several individuals are playing instruments including clarinets, oboes, and bassoons. A woman with curly hair is positioned on the left, holding sheet music and looking towards the audience. An older man wearing a red shirt is prominently featured in the center, playing a clarinet. Other musicians of varying ages and appearances are visible throughout the image, each focused on their instrument. Some have stands supporting their instruments, while others hold them close to their mouths.</t>
  </si>
  <si>
    <t>A man in a dark shirt and pants stands at a podium with microphones, conducting an orchestra with a baton. Several musicians are visible in the background, partially obscured by darkness and wooden paneling. The lighting is dim, highlighting the conductor and the immediate foreground. A small screen is mounted on the wall behind him.</t>
  </si>
  <si>
    <t>A low-angle shot of a large, light-colored building with a brown tiled roof and multiple windows. The word "BOWNE HALL" is prominently displayed on the roof in dark lettering. A small tower with a green flag sits atop the building. Behind the building are trees and distant hills under a blue sky.</t>
  </si>
  <si>
    <t>A wide shot of a paved walkway lined with greenery and buildings. A group of students are walking along the path, many carrying backpacks. Trees flank both sides of the walkway, and in the background is a multi-story building with windows. The sky is bright blue with some clouds. There’s a dark shadow at the bottom of the frame.</t>
  </si>
  <si>
    <t>Three young women are seated at a computer table in a classroom setting. The woman with red hair is actively typing on a keyboard and looking towards the screen. Another woman, wearing a light pink shirt, is leaning forward slightly, appearing to be listening or offering assistance. A third woman, dressed in a cream-colored sweater, is sitting more passively, hands clasped together, also looking at the computer screen. A black monitor with a silver frame dominates the center of the image. To the left of the table, there’s a red fire extinguisher mounted on the wall and a small portion of a white doorframe. The background is dark and out of focus.</t>
  </si>
  <si>
    <t>A large, tan cardboard structure with an oval cutout dominates the frame. Inside the cutout is a woman wearing a maroon shirt and carrying a backpack, partially obscured by the structure. Behind her are two other people, one holding a yellow cup and another appearing to be gesturing. The background shows a bright blue sky with tree branches visible. A camera tripod is positioned on the left side of the image.</t>
  </si>
  <si>
    <t>A black and white poster titled “Understanding student retention for low-income students at Arizona” is displayed against a large window with outdoor greenery visible through it. Two people are standing in front of the poster: a man wearing a dark suit and a woman in a black blazer. The woman is gesturing towards the poster, holding up a sheet of paper. A few other individuals can be seen partially in the background, one wearing a mask. There’s a table with what appears to be food or refreshments on it to the left of the poster, and a blue wall with an electrical outlet on the right side of the image.</t>
  </si>
  <si>
    <t>A basketball court with blue and white lines painted on the floor. Three male athletes are in motion: one dribbling the ball towards the right, another running toward him wearing a white jersey with number 12, and a third athlete further down the court in a blue jersey with number 22. A few spectators sit behind a bleacher section at the top of the frame. There is a basketball visible near the center of the image. The lighting appears to be from overhead fixtures.</t>
  </si>
  <si>
    <t>A large, abstract silver sculpture dominates the foreground, positioned on a paved area with low-lying shrubs and grass. Behind the sculpture is a brick building with a dark gray roofline and several windows. The sky is blue with fluffy white clouds. Trees are visible to the right of the building, and a grassy area extends into the distance along what appears to be a waterfront or body of water.</t>
  </si>
  <si>
    <t>A dimly lit pottery studio scene. A young woman with wavy brown hair is intently focused on a spinning potter’s wheel, shaping clay with her hands. She wears a black shirt and appears to be leaning forward slightly. To her left, another person in a plaid shirt is partially visible, working on a piece of clay. In the background, there's a shelf filled with pottery pieces and a large white cabinet. A small container holding colorful tiles sits on a table near the wheel. The overall impression is one of an active art class in progress.</t>
  </si>
  <si>
    <t>A man in dark clothing and glasses is working on the engine compartment of a small, white airplane. The plane’s tail section is visible above the engine, with a portion of its wing extending into the frame. Behind the plane are several other airplanes partially visible, along with equipment like rolling carts and workbenches. A gray metal wall forms the backdrop, and overhead lighting fixtures are present.</t>
  </si>
  <si>
    <t>A young man in a gray t-shirt is playing pool at a teal-colored pool table. He’s leaning over the table, aiming with his cue stick. Behind him, a woman in a dark jacket and a man in a white shirt are watching. The room has large windows overlooking an outdoor area with trees and buildings. There are chairs and tables visible in the background, and framed pictures hang on the walls.</t>
  </si>
  <si>
    <t>A graduate in a blue gown and hood stands at a podium with his arm raised high, catching confetti falling from above. Behind him is a projection screen displaying what appears to be a celebratory image or graphic. To his left is a woman wearing a black robe and holding a microphone. Several other people in graduation gowns are visible in the background, seated on chairs and standing near stage equipment. The stage is dark with spotlights illuminating the central figures.</t>
  </si>
  <si>
    <t>www.sunyulster.edu</t>
  </si>
  <si>
    <t>A wide shot captures a large, multi-tiered building complex set against a bright blue sky with scattered clouds. The buildings are primarily white and light gray, featuring multiple stories and prominent windows. A grand staircase leads up to the main entrance. In front of the buildings is a meticulously maintained green lawn sloping upwards towards the campus. To the left, there are several mature trees. A paved road runs across the bottom of the image, with yellow parking space markings and directional arrows pointing toward the building. A circular flower bed with small rocks sits in the foreground on the right side of the road. A flag pole is visible near the center of the buildings.</t>
  </si>
  <si>
    <t>A man with reddish-brown hair and a bald spot is standing behind a chalkboard. He’s wearing a light blue button-down shirt. He's writing mathematical equations on the board, including “Fractions Factor” at the top, followed by the expression x² / x = (x) * (x). The background is dark, with a slight gradient effect.</t>
  </si>
  <si>
    <t>A young man in a black uniform with a badge is saluting with his right hand raised. Behind him is an American flag hanging on a wall. The background shows a ballroom setting with chandeliers, a patterned ceiling, and tables set for a formal event. Several other people are partially visible in the distance, wearing suits and dresses. A police officer stands to the left of the young man.</t>
  </si>
  <si>
    <t>A woman with long, wavy dark hair and visible tattoos is looking intently at a white Apple computer screen. She wears a black shirt and has a slightly concerned expression. To her right, a young man wearing a gray hoodie, a black face mask, and headphones is also looking at the computer screen. Behind them, partially obscured in shadow, another student with curly brown hair is visible. Above them are fluorescent lights illuminating a plain office space with a blue wall and a dark-colored desk.</t>
  </si>
  <si>
    <t>00:00:02.03</t>
  </si>
  <si>
    <t>A young Black woman in a graduation gown and cap stands outdoors on a grassy lawn. She is smiling broadly and giving a peace sign with her right hand. A diploma is held in her left hand. Behind her is a modern, multi-story building with large windows. To the left of the woman, a man in a blue shirt is taking a photograph with a camera. A yellow graduation sash with Greek letters (ΦΘΚ) is draped across her shoulders. Trees and a pathway are visible in the background.</t>
  </si>
  <si>
    <t>A woman with dark hair and glasses wearing a black t-shirt with the words "Women in STEM" is pointing towards something off-screen. She’s looking at a young Black man who is leaning slightly forward, also wearing a dark jacket and looking toward the same direction as her. Behind them are shelves filled with equipment and boxes, including what appears to be a blue medical device. The background is dimly lit and out of focus.</t>
  </si>
  <si>
    <t>The image depicts an indoor hallway filled with people attending an event at a college campus. Several individuals are milling about, some standing and talking, while others walk through the space. A large American flag is prominently displayed on the wall behind them. There are tables set up along the sides of the hall, likely displaying information or promotional materials for the event. Some attendees carry bags or folders. The lighting appears to be fluorescent, and there’s a mix of people wearing casual clothing – jeans, jackets, t-shirts, and sneakers.</t>
  </si>
  <si>
    <t>A large stage with a blue draped backdrop is set against a black curtain. Several banners displaying the university logo are positioned on either side of the stage. An American flag and a state flag stand prominently in front of the speaker’s podium. A woman stands at the podium, addressing an audience seated in rows of graduates wearing caps and gowns. Some graduates are looking towards the podium while others appear to be looking down. Plants are placed on the stage near the podium. Several people are visible in the background, some standing and watching the ceremony.</t>
  </si>
  <si>
    <t>00:00:02.37</t>
  </si>
  <si>
    <t>A man in a white shirt with a red and green plaid tie is speaking into a small microphone. He has dark hair and is looking directly at the camera. To his left is a man wearing a black t-shirt, partially visible. Behind him is another man in a dark shirt. A projector screen is visible to the left of the speaker, displaying a white image with black text. On the wall behind the men is a sign that reads "Enrich" and includes a website address. An electrical box is mounted on the wall near the sign.</t>
  </si>
  <si>
    <t>A group of graduates in gray graduation gowns and black caps with gold tassels are celebrating outdoors on a grassy lawn. Several of them are raising their arms in the air, smiling, and gesturing excitedly. One graduate is holding his arm up high as if waving. The background includes trees, a building, and what appears to be playground equipment.</t>
  </si>
  <si>
    <t>A group of approximately twelve young adults are standing in a gymnasium. They are arranged in two rows facing forward. Most are wearing casual clothing, including jeans, hoodies, and sneakers. Several individuals hold blue pom-poms or similar small flags. The floor is dark brown with a yellow line running across it. Behind the group is a wall covered in white panels. A wooden bench runs along the back of the gymnasium.</t>
  </si>
  <si>
    <t>A group of students and adults are walking across a paved walkway outdoors. The background features a brick building with signage that reads “South Here.” Trees line the sides of the walkway, and there is grass in the foreground. Several people are wearing casual clothing, including hoodies, jeans, jackets, and dresses. One woman is wearing a long, flowing garment with a scarf around her neck. A few individuals have backpacks or bags slung over their shoulders.</t>
  </si>
  <si>
    <t>A hand with dark skin is holding a black pencil and sketching on a large, bright yellow clipboard. The clipboard contains three quick charcoal sketches of people in various poses – one facing forward, another turned slightly to the side, and a third leaning forward. The drawings are loose and gestural, focusing on capturing form and movement rather than detailed rendering. There is some visible pencil smudging on the paper. A partially visible sketch of a bird is located at the top right corner of the clipboard. The background is dark and out of focus.</t>
  </si>
  <si>
    <t>Two young women are lying on a floor with their backs against a blue chair. They both wear glasses and are smiling at the camera. One has red hair pulled back from her face and is wearing a dark blue hoodie, while the other has long, dark hair and is wearing a black t-shirt with a graphic design. Both are holding pens and appear to be working on papers or notes spread out on a pink surface in front of them. A portion of another person’s arm and shoulder is visible in the upper left corner of the image.</t>
  </si>
  <si>
    <t>A group of four young women are seated in rows, wearing dark gray graduation gowns and black mortarboards with tassels. They are all raising their right hands as if taking an oath. Their faces show a range of expressions – some appear serious, others slightly smiling or contemplative. The background is dark, suggesting the setting is indoors, possibly a gymnasium or auditorium. A few other graduates can be seen in the blurred background further down the rows.</t>
  </si>
  <si>
    <t>00:00:03.73</t>
  </si>
  <si>
    <t>An aerial shot of a sprawling campus with several large, rectangular buildings clustered together. The buildings are primarily dark gray and have flat roofs. A large parking lot surrounds the buildings, filled with numerous cars. Green lawns extend between the buildings and parking areas. Dense forest covers the land surrounding the campus, stretching into the distance. There is a small, single-story building visible in the upper left corner of the image.</t>
  </si>
  <si>
    <t>www.sussex.edu</t>
  </si>
  <si>
    <t>An aerial shot of a college campus set against a dark, blurred background. Several buildings are visible, including a large brick building with multiple stories and windows, a smaller red-brick building, and a more modern, light-colored structure. The buildings are surrounded by lush green lawns and trees in autumn colors – yellows, oranges, and reds. A grassy field extends towards the bottom of the image. There is a small pavilion or gazebo visible on the left side of the frame.</t>
  </si>
  <si>
    <t>A group of students in white chef’s coats and black aprons are gathered around a stainless steel countertop. A male instructor wearing a white shirt with a dark blue trim is facing the students, gesturing with his hand towards a clipboard on the counter. Several students are looking at him attentively. Bowls filled with ingredients like flour and sugar are arranged on the counter. Behind the group, there’s a professional kitchen setting with stainless steel equipment, ventilation hoods, and other culinary tools visible. A pink container labeled “sugar” is also present.</t>
  </si>
  <si>
    <t>A wide shot of a college campus pathway with several students walking along it. A large, dark gray boulder sits on the left side of the path. In the background, a building is visible with a sign reading “Sussex County Community College” and “Start Here Go Anywhere.” There are lampposts lining the walkway, and green grass covers the surrounding areas. The sky appears bright and sunny.</t>
  </si>
  <si>
    <t>A group of five students are gathered around a small, black and gray robot sitting on a light-colored wooden table. One student is pointing at the robot while another examines it closely with her hand. Another student is looking towards the camera with a smile. A fourth student is partially visible in the background wearing a Superman t-shirt. The room appears to be a modern lab or workshop, with a dark backdrop and hints of equipment visible in the distance.</t>
  </si>
  <si>
    <t>A body of water reflects a building and trees in the background. The building is a brick structure with a flat roof and several windows. It sits on a slightly elevated grassy area. To the left, there are trees with vibrant red leaves. A small, dark-colored shelter or kiosk stands near the water’s edge. Trees line the horizon behind the building. The reflection in the water is clear and detailed, mirroring the colors of the foliage and the building itself.</t>
  </si>
  <si>
    <t>A classroom scene with several students wearing white lab coats seated around a large table. An articulated skeleton is positioned on the table in front of them, along with a human skull and various scientific instruments like beakers, test tubes, and a red liquid. A student at the right side of the frame is intently focused on a notebook and pen.  Behind the students are anatomical models – a torso and a head – displayed on the wall. The room has windows to the left, with a whiteboard visible in the background. Electrical outlets and other equipment are present along the back wall.</t>
  </si>
  <si>
    <t>A football player in a navy blue jersey with the number 82 is kicking a football during a game. He’s positioned slightly behind a female teammate wearing a blue and white uniform with the number 16, who is crouching down to receive the kick. In front of them are two opposing players: one in a green helmet and jersey with the number 20, and another in a white helmet and jersey with the number 88. A crowd of spectators is visible in the background, wearing various colored shirts and jackets. The field has blue lines marking yardage.</t>
  </si>
  <si>
    <t>www.svcc.edu</t>
  </si>
  <si>
    <t>A wide-angle aerial shot depicts a university campus under a bright blue sky. A large, modern building with multiple stories and a dark roof dominates the center of the frame. Two long, paved walkways extend from the front of the building towards the viewer, lined with trees on either side. Lush green lawns cover the ground between the walkways and the buildings. In the distance, across a body of water, are several smaller buildings and what appears to be a marina or boat launch area. The horizon is visible in the background, featuring a line of trees and rolling hills.</t>
  </si>
  <si>
    <t>A man in dark green camouflage pants and a gray t-shirt with a graphic on it is standing at a podium addressing a seated audience. The audience consists of students sitting at wooden tables in what appears to be a cafeteria or common area. Several students are wearing hats, including a red baseball cap. A woman with long blonde hair is partially visible in the foreground. Above the speaker and audience, there are fluorescent lights illuminating the space. In the background, there’s a brick wall, stairs, and an exit door.</t>
  </si>
  <si>
    <t>A wide outdoor shot depicts a campus scene with several people walking and standing near informational booths. A group of three young men in athletic wear are centered in the frame, walking towards the right. Several other students and adults are scattered throughout the image, some interacting at tables covered with red tablecloths. There's a black trash can visible on the right side of the image. Green grass extends into the background, and a small wooden sign is partially visible near the bottom edge of the frame.</t>
  </si>
  <si>
    <t>A man in a green shirt with “Bole County Sheriff’s Office K-9” printed on it stands facing away from the camera, holding a yellow leash. Behind him is a large, dark-colored German Shepherd dog standing on a wooden floor. A group of teenagers are seated on red bleachers in the background, some looking towards the man and dog, while others appear to be watching something else. There’s a wheelchair accessibility sign visible on the left side of the image. The scene appears to be inside a gymnasium or auditorium with a dark, slightly blurred background.</t>
  </si>
  <si>
    <t>An aerial shot shows a green John Deere combine harvester working in a field of corn stalks. The field is divided into neat rows of dried, brown corn. A strip of bright green grass runs along the edge of the field. To the left of the field is a well-maintained lawn with several trees, including one with red leaves. In the lower right corner, a street lamp and part of a road are visible. Dust trails behind the harvester.</t>
  </si>
  <si>
    <t>A man in a gray suit and tie stands at a lectern with his arms raised, gesturing towards an audience. Behind him is a large banner displaying “Sauk Valley Community College” in red and white lettering. To the left of the speaker is a student wearing a dark blue shirt and black pants, partially facing the camera. To the right is another student with reddish-brown hair. A third student is visible in the back row, wearing a gray hoodie. On the wall behind the speaker are images including a red gear symbol, “Earned Grant,” and “Compact.” The background is dark, suggesting an indoor setting like a classroom or auditorium.</t>
  </si>
  <si>
    <t>A group of six men are gathered in front of a large industrial machine with “Mechanical Drive Systems” printed on it. One man, presumably an instructor or administrator, is smiling and gesturing towards the machine while looking at a young man wearing a red sweatshirt. Several other students wear hooded sweatshirts and hats. A man in a camouflage hat stands to the left, partially obscured by another person. The background is dark, suggesting an indoor setting with industrial equipment.</t>
  </si>
  <si>
    <t>Three healthcare professionals are seated around a table in a brightly lit room. Two women wearing white lab coats and red badges are looking at each other intently while one is holding a pen and appears to be writing or reviewing notes. A third person, partially visible on the right side of the frame, also wears a white coat and is looking towards the others. The background includes medical equipment, cabinets with drawers, and colorful posters on the walls.</t>
  </si>
  <si>
    <t>The photograph depicts an aerial view of a college campus. Several multi-story buildings with flat roofs are clustered together, primarily in shades of brown and gray. A large parking lot is visible on the right side of the frame, filled with parked cars. Green lawns extend between the buildings and the parking area. Trees are scattered throughout the landscape, some bare while others show signs of new growth. In the background, a body of water (likely a river or lake) stretches across the horizon under a cloudy sky. A red pickup truck is parked near one of the buildings.</t>
  </si>
  <si>
    <t>Two young women are embracing in front of a dugout with white walls and red stripes. One woman wears a white visor with a logo on it and a red and black jacket. The other is wearing a red shirt. In the background, there are other people standing near a baseball field, including one woman in a red jacket and another person in a blue shirt.</t>
  </si>
  <si>
    <t>A wide shot of a college campus pathway leading towards a large, multi-story building under a bright blue sky. The path is made of light brown concrete and bordered by green grass on either side. Two trees with white blossoms flank the pathway on the left, while another tree stands further down the path on the right. The building has a beige facade with several windows and appears to have multiple levels. A few small shrubs are visible along the edges of the lawn in front of the building.</t>
  </si>
  <si>
    <t>Two men are positioned on an inflatable obstacle course. One man wears a dark blue and gray vest with straps and a helmet-like attachment. He is looking forward with a slight smile. The other man wears a bright red vest with black accents, also with straps and a helmet-like attachment. He’s leaning slightly forward as he appears to be pushing or guiding something with his hands. An inflatable obstacle course in blue, yellow, and red dominates the background, featuring a long, white stripe running along its length. The setting is indoors, with a plain white wall visible at the top of the frame.</t>
  </si>
  <si>
    <t>www.svsu.edu</t>
  </si>
  <si>
    <t>A young man in a black suit and gray tie is shaking hands with a man wearing a blue polo shirt. The background consists of dark wood paneling. Another person, partially visible, wears a green jacket and stands behind the first two individuals. A small sign is visible on the table between the men’s hands.</t>
  </si>
  <si>
    <t>A group of four women are gathered in a room with beige walls and floor-to-ceiling drapes. Three of the women are wearing scrubs and appear to be students. One woman is older, wearing a white lab coat over a blue shirt and glasses, holding papers and smiling at the others. The woman in the middle has her hair braided. Another student is looking down with a serious expression. A fourth student is partially visible in the background, also wearing scrubs. There’s a small table with supplies nearby, and a rolling cart is present in the background.</t>
  </si>
  <si>
    <t>A man wearing a black VR headset and holding a circular device with multiple lights is shown in an indoor setting. He’s wearing a red polo shirt and has an ID badge visible on his chest. The background features white tent-like structures, some tables, and indistinct figures of other people. A dark curtain or backdrop is partially visible behind the man.</t>
  </si>
  <si>
    <t>Two students are working at lab equipment in a dimly lit room. One student, wearing glasses and a light blue shirt, is pointing towards a complex piece of machinery with a dark gray casing. The other student, with dark hair pulled back, is looking over the shoulder of the first student and appears to be observing the same equipment. Both students are wearing casual clothing – one has a striped shirt and the other a navy blue top. Behind them are additional lab instruments and computer monitors visible in the background. A fluorescent light fixture is present on the ceiling.</t>
  </si>
  <si>
    <t>Two students are working at a table covered with papers and a red box. One student, wearing a gray sweater, is pointing at a circuit board made of wires and small plastic pieces. The other student, in a black shirt, is looking at the circuit board with a smile. A laptop sits open on the table to their left. In the background, blurred figures of other students are seated around the table, and there’s a monitor hanging from the ceiling.</t>
  </si>
  <si>
    <t>Three large monitors are mounted on a dark gray wall. The leftmost monitor displays stock tickers for Pepsi, PayPal, and PEP, with fluctuating numbers and green/red indicators. The center monitor shows a complex graph with multiple lines and data points related to Amazon.com. The rightmost monitor features headlines from news outlets like World News Network and Madrid Chronicle, along with financial information for JPMorgan Chase (JPM). A woman with brown hair wearing glasses is partially visible in the foreground, looking at the screens. She is seated in front of a dark gray desk with a computer keyboard and mouse.</t>
  </si>
  <si>
    <t>A man with dark hair and glasses wearing a blue plaid shirt stands beside a young man in a gray hoodie with a GAP logo on it. The younger man is leaning forward slightly, looking at something off-screen. Behind them is a wooden table covered with various lab equipment including a metal stand with clamps, wires, and a small device attached to a tube. To the left of the men is a white wall with what appears to be a shelving unit mounted on it. The background is dark gray.</t>
  </si>
  <si>
    <t>A young woman with brown hair and freckles is peering through the eyepiece of a white laboratory microscope. Her face is close to the lens, and her eyes are focused on something within the microscope's field of view. The microscope is positioned on a lab bench with a red-orange wall behind it. A dark shadow is visible in the upper right corner of the image.</t>
  </si>
  <si>
    <t>A man stands on a wooden boardwalk in a wetland area. He is wearing a white baseball cap, dark blue overalls, and white gloves. He holds a long yellow sampling pole with a small clear container attached at the end. Behind him are trees and shrubs, and a body of water stretches into the distance under a partly cloudy blue sky.</t>
  </si>
  <si>
    <t>A young man with a beard and dark hair wearing a red Cardinals esports shirt is seated at a gaming desk illuminated by red LED strip lighting. He’s focused on a large monitor displaying a game scene, featuring a cityscape. Multiple monitors are visible behind him, also lit with red light. A black gaming chair faces the desk. The room appears to be a dedicated gaming space with dark walls and more red accent lighting.</t>
  </si>
  <si>
    <t>A football player in a red and white jersey with number 2 is throwing a football forward from behind a line of dark blue and black players. The field is covered in grass, and a large crowd of people wearing various colored clothing are seated in stadium bleachers in the background. A banner reading “Cardinals” is visible on the side of the field.</t>
  </si>
  <si>
    <t>A group of four young women in red and white athletic uniforms are positioned close together near the edge of a bleacher area filled with spectators. They are raising their hands upwards in excitement, appearing to be cheering during a basketball game. Behind them is a large crowd of people wearing red clothing, seated on bleachers. A banner displaying “SVU” is visible above them, and there’s a wall with posters or signage behind the bleachers. The lighting appears dim, suggesting an indoor arena setting.</t>
  </si>
  <si>
    <t>A soccer player in red and white is leaping into the air, heading a ball with his forehead. He’s surrounded by three other players wearing green uniforms. A black player is running towards the ball on the ground. Behind them is a chain-link fence separating the field from a parking lot filled with cars of various colors. In the background is a modern building with a gray and white facade, and trees suggesting autumn foliage.</t>
  </si>
  <si>
    <t>www.sw.edu</t>
  </si>
  <si>
    <t>A young man with light skin and short brown hair is seated in front of a drum set. He’s wearing a white t-shirt with a graphic on it and a floral button-down shirt open over top. He's holding drumsticks and appears to be playing the drums, focusing intently on his performance. The drum set consists of a snare drum, a bass drum, and several toms, all painted red. Behind him is a dark background with what looks like a white tent or canopy structure visible in the upper portion of the frame.</t>
  </si>
  <si>
    <t>A young woman with dark hair and wearing jeans and a jacket walks towards the camera across a brick-paved area. Behind her is a large building featuring extensive glass windows reflecting trees and sky. The building has a modern design with white columns supporting the upper portion of the facade. A small, light-colored structure extends from the side of the main building. Several wooden benches are positioned on either side of the walkway.</t>
  </si>
  <si>
    <t>A group of four young adults are seated in a dimly lit room with exposed brick walls and a fireplace visible behind them. A woman with blonde hair is looking towards the center of the frame, smiling slightly. A young man wearing a dark gray hoodie with a logo on it is laughing and gesturing with his hand. He has dark hair and is wearing a black headband. Another person in the background appears to be partially obscured by another individual, wearing a white shirt. The overall scene suggests a casual gathering or conversation within a campus setting.</t>
  </si>
  <si>
    <t>A woman with dark hair and glasses wearing a pink cardigan stands in front of a hospital-like simulation room. She is looking directly at the camera and appears to be operating a medical simulator device on a laptop positioned on a bed. The simulator includes a mannequin head attached to an arm that extends from the laptop. Behind her, there’s a white wall with electrical outlets and a curtain. A rolling exam table is visible in the background, along with other equipment and furniture typical of a healthcare training environment.</t>
  </si>
  <si>
    <t>Two female softball players are shown in profile behind a chain-link fence. Both wear white helmets with black accents and numbers on them – one has “21” visible. They are wearing white jerseys with dark blue lettering and numbers. Their arms are extended, appearing to be engaged in some action, possibly batting or fielding. The background shows a baseball field with other players and vehicles blurred out.</t>
  </si>
  <si>
    <t>A young Black man with short dark hair and wearing a black t-shirt and pants is standing outdoors on a concrete walkway. He’s leaning against a white railing and smiling broadly at the camera. Behind him, there's a green bush or small tree and a building with a brick facade visible in the background. A few picnic tables are also seen to the left of the man. The overall scene appears to be on a college campus during daylight.</t>
  </si>
  <si>
    <t>A man wearing a white work shirt and dark sunglasses is sitting in the driver's seat of a white classic car. The car’s hood is open revealing an engine underneath. Behind the car are three red signs with the “Snap-on” logo on them, mounted on a wall. A yellow tool belt hangs from the car’s center console. There is a ventilation fan visible in the background.</t>
  </si>
  <si>
    <t>Two women are standing side-by-side in a dimly lit hallway. One woman is wearing a headset and appears to be interacting with something virtual, her hands outstretched as if guiding an object. The other woman is behind her, gently holding her arm and looking at her with concern. Both women are wearing blue scrubs. Behind them is a red wall with what looks like anatomical diagrams or illustrations faintly visible. A small badge is pinned to the first woman’s shirt.</t>
  </si>
  <si>
    <t>A young woman with dark hair and glasses wearing a white lab coat is pouring liquid from one beaker into another. She has a serious expression on her face. Behind her is a laboratory setting with various pieces of equipment, including beakers, test tubes, and a sink. The room appears dimly lit, with shadows cast across the background. A small framed picture is visible on the wall behind her.</t>
  </si>
  <si>
    <t>A woman with blonde hair and wearing a leopard-print blouse sits in a chair facing a whiteboard. Behind her are several other students, their backs visible, some wearing dark jackets and one with blonde hair. A television screen is partially visible on the left side of the image. The background wall is a muted green color.</t>
  </si>
  <si>
    <t>A white semi-truck with a flatbed trailer is parked on an asphalt parking lot. The trailer is covered in black silhouettes of people standing in rows. Above the silhouettes is the Southwest Airlines logo and the words "Southwest." Behind the truck, there’s a large gray building with a garage door, and rolling hills covered in trees are visible in the background under a bright blue sky. A traffic cone sits on the pavement near the truck.</t>
  </si>
  <si>
    <t>www.swcc.edu</t>
  </si>
  <si>
    <t>00:00:11.41</t>
  </si>
  <si>
    <t>A group of six people are seated around a table in a dimly lit room. A woman with dark hair is intently looking down at a white document she holds in her hands. Several other individuals are leaning forward, appearing engaged and listening to her presentation or explanation. One person on the left has their hand raised as if asking a question. The others have varying expressions of interest and concentration. There's a whiteboard visible in the background with some writing on it. A blue jacket is draped over the chair to the right of the woman holding the document.</t>
  </si>
  <si>
    <t>www.swcciowa.edu</t>
  </si>
  <si>
    <t>An aerial shot of a university campus at dusk. The dominant feature is a large, circular building with a dark roof and multiple wings extending outwards in a radial pattern. Surrounding this central structure are several smaller buildings, including a brick building to the left and a multi-story building on the right. A parking lot filled with cars is visible below the main building. Trees are scattered throughout the campus, and the sky is a dusky gray color.</t>
  </si>
  <si>
    <t>Three young men are walking together outdoors on a campus pathway. They are wearing different t-shirts: one in red with a logo, another in gray with a design, and the third in red with text that reads "WE ARE ONE." A large tree with sparse foliage is behind them, and in the background, there’s a building, some trees, and what appears to be a road or parking lot. The sky is overcast.</t>
  </si>
  <si>
    <t>Four students are seated at a table in a classroom setting. They are all focused intently on papers in front of them, writing with pens. One student has blonde hair pulled back and is wearing a light pink sweater. Another is male with dark hair and a black shirt. A third student is male with short brown hair and a gray sweater. The fourth student is also male with darker hair and a black t-shirt. All are leaning forward slightly, their heads down as they work. The background is a plain white wall.</t>
  </si>
  <si>
    <t>A man in a white lab coat and safety glasses stands with his back to the camera, pointing at a piece of paper. He is wearing a "SWCC" logo on his coat. Three students are seated around a table covered with a white tablecloth. Two of the students also wear white lab coats and safety glasses, each with a “SWCC” logo on their coats. One student has a blue plastic bottle in front of him. A metal fume hood is visible behind them, along with various laboratory equipment mounted on a wall. The background is dark gray.</t>
  </si>
  <si>
    <t>A person with short brown hair and wearing a gray shirt is seated at a desk facing two computer monitors. The left monitor displays a spreadsheet-like document with rows and columns of data. The right monitor shows a presentation slide featuring an image of a man in glasses, a red background, and text. A keyboard and mouse are visible on the desk between the monitors. The overall scene is dimly lit, suggesting it’s captured during a video recording.</t>
  </si>
  <si>
    <t>A man with short gray hair and wearing a blue shirt is looking over the shoulder of a younger man who is kneeling on the floor examining a complex mechanical part – likely an engine component – with a flashlight. The young man is wearing a black t-shirt with an American flag design. Behind them, partially visible through a dark curtain, are parts of what appears to be a vehicle, including tires and a wheel well. A white cylindrical object rests on the floor near the mechanical part.</t>
  </si>
  <si>
    <t>A group of approximately fifteen people are working together to lift a large, rectangular piece of plywood that is partially exposed on a roof. The plywood has visible framing underneath it. Most of the individuals are wearing yellow shirts with a green mountain logo and dark blue jeans. Some are wearing hard hats and safety vests. They appear to be positioned on a concrete surface in front of a house with bare trees and a glimpse of a building in the background under a cloudy sky.</t>
  </si>
  <si>
    <t>A dark room with a stage area visible at the bottom. A young Black man is standing behind a microphone on the stage, wearing a black t-shirt and speaking into it. Two women are seated to his right, also holding microphones. A woman’s blonde hair is partially visible in the upper left corner of the frame, leaning forward slightly. Several audio recording equipment, including microphones and tripods, are set up on stands behind the stage. The background appears to be a plain wall with some dark staining or discoloration.</t>
  </si>
  <si>
    <t>The image depicts a hallway in a brick building. A young Black man wearing a light green hoodie with black sleeves and backpack is centered in the frame, partially obscured by a doorway. Several other students are visible in the background: a woman with a dark backpack and a blue bag, a boy wearing a red shirt and carrying a backpack, and another boy wearing a white jersey. A digital display board showing information about "FALL" is on the left wall. There’s a blue trash can and a small table with some items on it in front of the doorway. The lighting appears to be artificial and somewhat dim.</t>
  </si>
  <si>
    <t>Four men are standing around a long wooden table in a room with an American flag hanging on the wall. The table is covered with various tools and equipment including a soldering iron, wires, circuit boards, and a clear plastic bubble. One man wears a white shirt with a graphic on it, another has a gray sweatshirt, and the other two are wearing darker colored shirts. To the right of the men is a row of lockers.</t>
  </si>
  <si>
    <t>A woman with dark braids wearing a red shirt and black sleeves is examining the eye of a realistic-looking mannequin lying on a white hospital bed. The mannequin has brown hair and is positioned facing upwards. A second woman, wearing glasses and a light pink top, stands to the right, partially visible, observing the procedure. Behind the mannequin is a wall with a window and a small mounted camera system. Both women are wearing white gloves.</t>
  </si>
  <si>
    <t>A group of people are gathered around a large, white spherical object resting on a yellow and gray machine. Several men in work shirts and hats are observing the sphere with expressions of interest. A woman in jeans and a t-shirt is also present, looking at the equipment. In the foreground, a man wearing a white cap is focused on the machine, seemingly operating it or examining its components. Behind them, there’s a green workbench, tools, and what appears to be part of a vehicle chassis. The background is dark, suggesting an industrial setting.</t>
  </si>
  <si>
    <t>A group of four people are standing in a tall cornfield. A man is holding up a smartphone and pointing at it for three others to see. The man wears a gray jacket over a white shirt, and a dark baseball cap. He has short brown hair. The woman beside him has long dark hair and is wearing a red sweater. Another young man with a black hoodie and a hat is looking at the phone as well. A younger girl in a maroon sweater stands to the right of the group, also observing the screen. The corn stalks are dense and golden-brown, filling most of the frame behind the people.</t>
  </si>
  <si>
    <t>Three young men are gathered around a white lab table in a classroom setting. One man wearing a red shirt is carefully folding a piece of paper. Another man in a gray t-shirt and a plaid jacket is holding a can and appears to be attaching something to it with a small tool. A third man, partially visible behind the others, wears a dark green jacket and looks toward the table. To the left of the men is a lab stool and a folded white garment. Behind them are various pieces of scientific equipment including beakers, test tubes, and a computer monitor. The background is a plain white wall with some markings.</t>
  </si>
  <si>
    <t>A man in a red shirt stands at a lectern facing several students seated at computer workstations. The students are looking down at their screens, which display code and graphs. A whiteboard behind the lecturer has text on it including "SNEX = Today()" and a partially visible graph. The room appears to be a classroom with white walls and dark-colored desks and chairs.</t>
  </si>
  <si>
    <t>A dimly lit room contains several students engaged in pottery making. A young man wearing a gray hoodie with a cartoon print is actively working at a potter’s wheel, his hands shaping clay. Another student sits at a table to the left, focused on their work. In the background, two other students are seated at tables, seemingly observing or assisting. There's a large printer and rolls of paper visible in the upper-left corner. A small white bowl rests on a platform near the potter’s wheel. The overall scene suggests an art class setting.</t>
  </si>
  <si>
    <t>The image depicts an indoor volleyball court. A white net stretches across the frame from left to right. Behind the net are dark blue bleachers with several people seated on them. Some individuals are wearing casual clothing, including a woman in a light blue shirt and a man holding a coffee cup. A tall pole with a red and white striped flag stands near the center of the court. Above the bleachers is a banner that reads "BEREITH". The overall scene appears to be a college or university athletic event.</t>
  </si>
  <si>
    <t>Two men are working inside an electrical panel. One man, wearing a camouflage hat and a gray jacket, is holding a wire and appears to be connecting it to a circuit breaker. The other man, in a dark gray shirt and jeans, is looking at the panel with a flashlight. Behind them is a wooden wall with exposed wiring and a blue electrical box. A black toolbox is visible on the floor below.</t>
  </si>
  <si>
    <t>Three young women are seated at desks in a classroom setting. One woman is wearing a pink sweater and has her laptop open. Another is wearing a gray shirt and plaid jacket with glasses and earbuds. The third woman is wearing a light purple sweater and also has a laptop open. A teacher, with blonde hair and a patterned scarf, stands behind them looking at a whiteboard covered in diagrams and text. A pink water bottle sits on the desk to the right of the second student. There are posters and charts visible on the walls behind the students.</t>
  </si>
  <si>
    <t>A person wearing a dark blue and gray patterned welding helmet and black clothing is actively welding metal. The weld pool is bright white and intensely glowing. Behind the welder is a large, dark gray metal structure with visible seams. To the left of the welder is a red tool or piece of equipment partially obscured by shadow. In the background, there are indistinct shapes of other tools, boxes, and machinery in a dimly lit workshop environment.</t>
  </si>
  <si>
    <t>Four graduates in dark blue graduation gowns and caps are shown in a group shot. Three of them are facing forward, holding laptops with diplomas displayed on their screens. The graduate furthest left is turned away from the camera, his back visible. Behind the graduates is a brick building, trees with fall foliage, and a sign that reads "Business Senior Ring."</t>
  </si>
  <si>
    <t>A young man with dark hair and wearing a white shirt and black backpack is talking to two women outdoors on a grassy area. One woman has light blonde hair and is wearing a light blue t-shirt, while the other has darker hair and is wearing a gray sweater. Behind them is a large building with multiple stories and windows, set against a bright sky. Trees are visible in the background, and a sidewalk runs along the edge of the grass. A flag pole stands to the right of the building.</t>
  </si>
  <si>
    <t>A woman in a dark blazer and red shirt is laughing with two students. One student, a young woman wearing a green t-shirt and a backpack, is looking at the woman with a smile. The other student, a young man wearing a gray t-shirt and a black backpack, is turned away from the camera, also smiling. Behind them is a brick building with “DRESS SUPPLIES” visible on its side. Trees and grass fill the background, suggesting an outdoor campus setting. A sidewalk runs along the bottom of the frame.</t>
  </si>
  <si>
    <t>A brick building with a large, angled roof overhang dominates the frame. The building’s entrance features signage reading “Instructional Center” and the letters “SWCC.” A dark doorway is visible beneath the overhang. In front of the building are several benches and some small bushes. The sky above is overcast with gray clouds.</t>
  </si>
  <si>
    <t>www.swosu.edu</t>
  </si>
  <si>
    <t>A wide aerial shot of a college campus. A large brick building with an arched entrance and multiple windows dominates the center of the frame. In front of the building is a circular green lawn with a statue in the middle. Trees line the perimeter of the lawn, and there are walkways leading towards the building. A white car is parked on the right side of the image near a paved road. The sky is blue with scattered clouds. To the left of the frame, there's a portion of another building with a dark roof.</t>
  </si>
  <si>
    <t>A young woman with dark hair pulled back is standing behind a large industrial milling machine. She’s wearing a gray t-shirt and appears to be adjusting something on the machine's control panel with her right hand. The machine itself is silver and blue, with a digital display showing “411 B.” A flexible hose runs along the side of the machine. To the left, there’s a metal arm with a brush attached, and a yellow safety sign is visible in the lower right corner. The background is dark gray and slightly out of focus.</t>
  </si>
  <si>
    <t>A young woman with dark hair and glasses is standing in front of a complex machine. She’s wearing a gray t-shirt and jeans. Her arms are outstretched as if guiding something. The machine has a large rotating wheel, a red component on the left side, and a flexible arm with a light attached to it. A blue hose runs along the base of the machine. Behind her is a white wall and what appears to be another piece of machinery partially visible in the background. A red object sits on the floor in front of the machine.</t>
  </si>
  <si>
    <t>A young person with dark hair and wearing a gray sweatshirt is sitting at a desk in a dimly lit room. They are looking intently at a computer monitor displaying a 3D rendering of a bed frame, viewed from an angled perspective. To the left of the monitor is a black computer tower and a smaller speaker. A keyboard and mouse are on the desk in front of them. The background appears to be a textured wall with a partially visible window.</t>
  </si>
  <si>
    <t>A black 3D printer is shown with a red build plate. The nozzle is dark gray and has green accents. A thin layer of filament is visible on the build plate. The background is dark, suggesting a dimly lit room or studio space. There are metal supports surrounding the printer.</t>
  </si>
  <si>
    <t>A red 3D printer bed with two green gears resting on it. A small, light-green enclosure is visible to the left of the printer. The background is dark and out of focus, showing hints of a room with wooden furniture. There are warning triangles on the side of the printer.</t>
  </si>
  <si>
    <t>A marching band is walking down a wide street under a bright blue sky. The band members are wearing black uniforms with white accents and tall, dark-green plumes on their hats. They are carrying Yamaha drums, some of which have “Yamaha” printed on them. Several band members are visible in the foreground, playing their instruments and marching forward. In the background, there are streetlights, buildings, and other vehicles along the road.</t>
  </si>
  <si>
    <t>A high-angle shot shows a tall, multi-level aerial obstacle course structure against a bright blue sky. The course consists of interconnected platforms and ropes suspended between several gray utility poles. A single person is standing on one of the higher platforms, wearing red clothing. Below the course, there’s a grassy area with a dirt path running through it. In the distance, there's a flat, brown landscape extending towards a line of trees and buildings. A green maintenance vehicle is visible near the base of the structure.</t>
  </si>
  <si>
    <t>A man in a white shirt with suspenders and dark pants is dancing with an older woman wearing a light pink floral dress. They are holding hands and appear to be moving together. Behind them is a blurred crowd of people, suggesting they are performing on stage or at an event. The lighting is dim, casting shadows and highlighting the couple in the foreground.</t>
  </si>
  <si>
    <t>A young woman with long brown hair wearing a green jacket is adjusting a large X-ray machine mounted on a wall. The machine has a dark gray casing and a flexible arm extending towards her. Behind the machine, through a rectangular window, is a view of a classroom filled with desks and chairs. The walls are painted a light beige color, and there’s a fluorescent light fixture visible in the background. The overall lighting is dim and slightly bluish-toned.</t>
  </si>
  <si>
    <t>A young woman in a green jacket is operating an X-ray machine. She’s pointing at the machine with her finger and appears to be adjusting something on its control panel. A patient, wearing dark blue scrubs and socks, lies on an X-ray table beneath the machine. The room has a clinical feel, with a small window visible in the background and electrical outlets along the wall.</t>
  </si>
  <si>
    <t>www.swtjc.edu</t>
  </si>
  <si>
    <t>A man wearing a blue shirt, dark pants, and a blue welding helmet is shown welding a large, cylindrical metal object. Sparks are flying from the weld area. Behind him is a welding machine with various cables and controls attached to it. The background is dark, suggesting an industrial setting.</t>
  </si>
  <si>
    <t>A person wearing a helmet with stickers and protective gear is operating an angle grinder. The grinder is actively cutting into a large, dark gray metal object that appears to be a barrel or drum. Sparks are flying intensely from the cut. A blue shirt is visible at the bottom of the frame, and a metallic pipe is partially in view on the right side. The background is mostly black, suggesting a workshop environment.</t>
  </si>
  <si>
    <t>A man with a beard and wearing a dark blue welding helmet and a red bandana is actively welding a piece of metal. Sparks are flying intensely around his face and hands. Behind him is a large, red Lincoln Electric welder with digital readouts visible on its display panel. A black workbench or table is partially visible in the background, and there's a cable running along the side. The overall lighting is dark, highlighting the bright sparks and the man’s focused expression.</t>
  </si>
  <si>
    <t>A person wearing a dark welding helmet and a patterned bandana is shown in action while welding. They are wearing a brown shirt and white gloves. A bright blue arc of electricity emanates from the welding torch, illuminating their hands as they hold a metal object. Behind them is a dark industrial space with what appears to be a large machine or piece of equipment partially visible on the right side of the frame.</t>
  </si>
  <si>
    <t>A man wearing a white robe and a dark hat is welding metal with sparks flying around him. He’s positioned in front of a large, dark-colored structure, likely part of a building. A blurred figure is visible to his left. The scene is illuminated by the bright light of the welding torch, creating a halo effect around the man and casting shadows on the surrounding area.</t>
  </si>
  <si>
    <t>A person wearing a dark welding helmet is positioned in front of a stack of gray bricks. A bright, intense white light emanates from between the bricks, illuminating them and creating a halo effect around the light source. The background is mostly dark purple or blue, with a faint reflection visible at the top of the frame.</t>
  </si>
  <si>
    <t>www.swu.edu</t>
  </si>
  <si>
    <t>A group of four young adults are sitting on a grassy area covered in fallen autumn leaves. A man wearing a gray baseball cap and a dark blue sweatshirt is seated on the ground with a book open in his lap, appearing to be engaged in conversation with three women. One woman wears a purple sweatshirt and has her back to the camera. Another is wearing a white shirt and glasses, holding a book. The third woman is dressed in a blue jacket and appears to be smiling at the man. Behind them are trees with colorful autumn foliage visible in the background, and a building can be seen partially obscured by the trees.</t>
  </si>
  <si>
    <t>Three young women are pictured outdoors in what appears to be a park setting. The focus is on a woman with dark hair and bangs wearing glasses and a white t-shirt, turned towards the camera with a wide smile and open mouth. She has a pink headband. To her right is another woman also smiling broadly. In the background, slightly blurred, is a third woman facing away from the camera. The lighting suggests late afternoon or early evening, with dappled sunlight filtering through trees. There are leaves visible in the upper portion of the frame, indicating it’s likely autumn.</t>
  </si>
  <si>
    <t>A man in a green jacket and blue jeans is walking towards a white building with a steeple. The building has a sign that reads “Clyde Dupin Celebration Amphitheater.” A tree stands beside the building, and several people are walking in the background on a sidewalk. There’s a grassy area in front of the building, and a cloudy sky is visible above.</t>
  </si>
  <si>
    <t>A large sign reading “SOUTHERN WESLEYAN UNIVERSITY” is prominently displayed in the foreground. Behind the sign is a wide, paved road lined with mature trees casting dappled shadows on the ground. Several students are walking along the sidewalk adjacent to the road. The sky is bright and sunny, suggesting late afternoon light. There are buildings visible in the background, partially obscured by the trees.</t>
  </si>
  <si>
    <t>A stone building with a steeply pitched roof and a small window is centered in the frame. The building has a light-colored exterior and a dark doorway. Above the doorway is a circular emblem. Branches from trees, partially covered in autumn leaves, are visible in the foreground, framing the top of the building. A bright sky is seen behind the branches.</t>
  </si>
  <si>
    <t>A dimly lit room filled with a large crowd of people is visible. A performer stands on a raised platform in the center foreground, gesturing with one arm upwards and towards the audience. The crowd is mostly silhouetted against a dark background, but some individuals are partially illuminated by stage lights, suggesting a performance or event taking place. There’s a white screen behind the performer, possibly displaying visuals. A red light fixture is visible on the right side of the frame.</t>
  </si>
  <si>
    <t>The image depicts a dimly lit scene with several silhouetted figures raising their hands in an apparent worshipful gesture. A band is visible on stage, including a singer and musicians playing instruments like a keyboard and drums. A spotlight shines down from above, illuminating the raised hands of the individuals in the foreground. The background is dark, but hints of a banner or signage reading "Our Hearts" are partially visible.</t>
  </si>
  <si>
    <t>A group of students are walking towards and entering a building labeled “Gordon Hobson Chapel and Fine Arts Center.” The building is brick with a beige roof and has a prominent overhang. Trees with red leaves surround the building, suggesting autumn. Several students are visible in the foreground and midground, wearing casual clothing and carrying backpacks. A small portion of a red digital display is visible on the right side of the image.</t>
  </si>
  <si>
    <t>A close-up shot of a sandy surface with a blue and gray knight's helmet emblem imprinted within it. The helmet is detailed with intricate designs around its face and crown. A shadow falls across the right side of the image, obscuring part of the emblem. The sand appears to be light brown or beige in color.</t>
  </si>
  <si>
    <t>A young woman in a pink sweatshirt and shorts is skateboarding down a concrete walkway. Behind her is a large building with dark windows and a light-colored facade. Palm trees are visible on either side of the walkway, and several other people can be seen walking along the sidewalk in the background. The sky is blue with some clouds.</t>
  </si>
  <si>
    <t>A brick building with large windows dominates the left side of the frame. A person is walking along a gravel pathway leading towards an arched doorway on the right. The pathway is bordered by dark-colored stones. Above, branches and leaves from a tree are visible in the upper portion of the image, partially blocking the sunlight. The sky is bright blue with some clouds.</t>
  </si>
  <si>
    <t>A young Asian man with dark hair and glasses is speaking into a microphone, facing away from the camera. He’s wearing a light blue button-down shirt. Behind him on a white board are words “BED versus ano” followed by bullet points discussing “Individuals with B” and “People with B.” Several blurred heads of other people are visible in the background, suggesting an audience. The image is slightly out of focus and has a dark, muted tone.</t>
  </si>
  <si>
    <t>Three students are seated at tables in a classroom setting. A young Black woman with dark hair is looking over her shoulder towards a man who is facing away from the camera and has his arm resting on the table. Another student, a white woman with blonde hair, is smiling and looking toward the man. A laptop sits open on the table between the woman and the man. In the background, there are two white figures standing near a whiteboard displaying text and diagrams. The room appears to be brightly lit.</t>
  </si>
  <si>
    <t>A close-up shot focuses on a golden trumpet partially obscured by sheet music. The trumpet’s bell is prominently displayed with reflections of light on its surface. The sheet music appears to be old and yellowed, with musical notation visible. The background is dark, creating a shallow depth of field that emphasizes the trumpet and music.</t>
  </si>
  <si>
    <t>A man with gray hair and wearing a white shirt stands at a podium conducting an orchestra. He is holding a large silver baton. Behind him are several young musicians playing brass instruments – trumpets, trombones, and tubas – and other stringed instruments. Many of the musicians have sheet music in front of them. The lighting is dim, with spotlights illuminating the conductor and some of the performers. A few audience members are visible in the background, seated in chairs.</t>
  </si>
  <si>
    <t>A young man wearing a blue jacket and dark shorts is walking across a paved walkway towards a light-colored building. The building has large windows and appears multi-story. Lush green bushes and trees surround the walkway, with some leaves showing autumnal colors like yellow and orange. A tall, thin lamppost stands in the center of the frame. The sky is bright and sunny, casting shadows across the scene.</t>
  </si>
  <si>
    <t>A close-up shot focuses intensely on a single fingerprint pressed against a smooth, white surface. The fingerprint is sharply defined with prominent ridges and whorls, appearing slightly out of focus due to the shallow depth of field. The background is dark and indistinct, creating a dramatic contrast between the illuminated fingerprint and the surrounding blackness. A subtle glow emanates from the print itself, suggesting it’s being examined under some form of light source.</t>
  </si>
  <si>
    <t>Two young women are standing at a dark red table. One woman is wearing a light blue shirt and appears to be demonstrating something with her hand while looking towards the other woman. The second woman is wearing a yellow t-shirt that says “TEAM SWU”. A third person, partially visible in the background on the right, is sitting in a yellow chair. Behind them is a gray wall and a window showing a cloudy outdoor scene. There are papers scattered across the table.</t>
  </si>
  <si>
    <t>A young man with dark hair and wearing headphones and an Adidas jacket is sitting in a plush armchair in a library setting. He’s looking down at an open book held in his hands. Behind him, there's a computer desk with a monitor visible, along with bookshelves labeled “SHU” and “CCE.” A blurred image of artwork hangs on the wall to the right. The lighting is warm and focused on the man and the book.</t>
  </si>
  <si>
    <t>A young man in a white and blue athletic uniform is sprinting down a blue running track. He’s wearing black shorts and dark shoes. The track is lined with white markings. Behind him is a green grassy field, trees, and a bright sky. The image has a slight blur effect on the runner to suggest motion.</t>
  </si>
  <si>
    <t>A volleyball player in a light blue uniform with the number 16 is mid-air, reaching up to hit a volleyball. She’s wearing dark shorts and socks. A second player in a darker blue uniform stands beside her, watching. Behind them are bleachers painted a dark brown color. A volleyball sits on the floor near the player's feet. The court has a light wood finish with white lines marking it.</t>
  </si>
  <si>
    <t>A soccer game in progress on a green field under bright sunlight. A player in white and blue shorts is running with the ball towards the right side of the frame. Several other players are positioned around him, some in white jerseys and others in black. There’s a tall goalpost visible in the background. Trees and bushes line the edge of the field, and a dark shadow stretches across the grass from one of the players. A blurred figure is partially visible on the left side of the frame.</t>
  </si>
  <si>
    <t>A young woman in a gray and blue basketball uniform is dribbling a golden basketball while running towards the right side of the frame. She has her left arm extended forward as she moves. Behind her, another player in a dark purple and black uniform is walking toward her, looking back. In the background, there’s a basketball hoop, a wall with a blue and white stripe pattern, and two orange cones on the floor. Another player wearing a dark purple and black uniform stands further to the right, partially obscured by the other players.</t>
  </si>
  <si>
    <t>A group of young women in blue and white athletic uniforms are running on a grassy field during a soccer game. One woman is blurred in motion, appearing to be chasing a soccer ball. Other players are visible in the background, some running towards the ball, and one is standing with her hands up. The lighting suggests it’s late afternoon or early evening, casting long shadows across the grass. A small hill rises in the distance behind the field, and light poles are visible on the left side of the frame.</t>
  </si>
  <si>
    <t>www.syracuse.edu</t>
  </si>
  <si>
    <t>A large orange banner reading “WELCOME TO THE ORANGE FAMILY!” is stretched across an archway. Below the banner are several people wearing orange shirts and hats, some standing and others walking. Behind them is a brick building with windows and columns. Trees flank either side of the walkway, and a cloudy sky fills the background.</t>
  </si>
  <si>
    <t>A group of four young adults in orange shirts and black caps are playing drums outdoors. They are positioned in front of a large, ornate building with multiple windows and architectural details. The sky is blue with some clouds. A few other people can be seen blurred in the background, likely part of a marching band performance.</t>
  </si>
  <si>
    <t>Two young women are embracing in front of a large, historic building. They both wear orange tie-dye shirts with a blue "E" on them. One woman has long braids and is wearing a black jacket. The other has longer hair and is leaning into the embrace. Behind them is a green hedge and a brick building with arched windows. A smaller, modern building is visible to the left of the larger structure.</t>
  </si>
  <si>
    <t>A young man with light brown hair and wearing a pale yellow sweater is leaning over a large mixing console in a dark room. He’s looking towards the right side of the frame, smiling slightly. A woman stands behind him, partially visible, wearing a blue shirt and looking toward the camera. The walls are covered in triangular acoustic panels in shades of gray and white. To the left of the man is a computer monitor displaying a waveform. In the lower-left corner, part of a chair and a guitar neck can be seen.</t>
  </si>
  <si>
    <t>A man with dark hair and a mustache is smiling slightly at the camera. He’s wearing a light gray blazer over a black shirt and appears to be sitting in front of a computer screen. The screen displays a complex, blue-toned interface with various icons and text. Behind him on another large monitor, there are multiple faces visible – one woman and two men – seemingly engaged in a video call. A portion of a dark gray chair is visible at the bottom left corner of the image. Outside the window behind the monitors, blurred greenery suggests an outdoor setting.</t>
  </si>
  <si>
    <t>Four people are standing in front of a large basketball arena. They are wearing orange t-shirts with “DEFEND OUR HOUSE” printed on them and matching orange jerseys that read “SYRACUSE”. The person on the left is yelling, his mouth open wide. Next to him is another man also yelling, raising his hands up. To their right is a woman clapping her hands enthusiastically. On the far right is another woman who is also shouting with her mouth open and holding her arms out. Behind them are cheering fans in the stands holding orange pom-poms. The arena has a high ceiling with exposed beams and bright overhead lighting. There’s a large “S” logo on the wall behind the group, along with the word “SYRACUSE”.</t>
  </si>
  <si>
    <t>www.tacomacc.edu</t>
  </si>
  <si>
    <t>00:00:14.60</t>
  </si>
  <si>
    <t>A bright sun dominates the center of the frame, partially obscured by a thick layer of golden-yellow fog that blankets a vast expanse of trees and distant hills. The sky above is a gradient of blue transitioning into lighter shades near the horizon. Wisps of clouds are visible in the upper portion of the image. A building, likely part of the university campus, is nestled within the lower left corner of the frame, partially hidden by the fog.</t>
  </si>
  <si>
    <t>www.taftcollege.edu</t>
  </si>
  <si>
    <t>The image depicts an aerial view of a campus setting under a bright blue sky with some haze. A large, modern building with rounded edges and a multi-tiered roof dominates the center of the frame. The building is primarily beige and brown in color. Surrounding the building are several parking lots, including one featuring solar panels. A circular driveway leads to the main entrance. In the background, there’s a town or city landscape consisting of residential buildings, trees, and some commercial structures. Several vehicles are visible in the parking lots.</t>
  </si>
  <si>
    <t>A large, well-equipped gym is filled with several young men exercising. A group of five individuals are using various weight machines and a barbell. One man is performing a bench press with a red shirt on, another is doing a seated row machine, and a third is leaning against a squat rack, seemingly adjusting something. Another individual is in the middle of a back extension exercise on a stability bench. A fourth man is working out at a different machine, and a fifth is standing near a wall, looking towards the camera. The floor is dark gray rubber flooring. There are mirrors lining one wall, and a banner with the school’s logo – “State College” – hangs in the background. A soccer ball rests on the floor near the bench press station.</t>
  </si>
  <si>
    <t>Three students are gathered around a table with a bright magnifying lamp focused on a small, rectangular object – possibly a piece of artwork or a sample. One student, wearing a brown jacket and white shirt, is pointing at the object while looking towards another student who is holding a pen and examining it closely. The third student, wearing a black hat and dark clothing, is also looking down at the item with his hand raised. Behind them are shelves filled with books and framed photos on the wall. An exit sign is visible in the background to the left.</t>
  </si>
  <si>
    <t>An aerial shot shows a large building under construction. The building has a distinctive curved roof and is partially enclosed with scaffolding and exposed framing. Construction equipment, including a crane and several orange machinery, are scattered around the site. There’s a dirt area with blue pallets of materials nearby. A road runs along the bottom edge of the image, with vehicles visible on it. Trees and other buildings can be seen in the background under a bright sky.</t>
  </si>
  <si>
    <t>A young woman with dark hair pulled back in a ponytail is looking intently at a white document held in her hands. The document appears to be a black and white photograph. She’s wearing a gray sweatshirt over a white shirt, and has small earrings. Behind her are two wooden cabinets filled with books and other items. The background is mostly dark, suggesting an interior setting like a library or office.</t>
  </si>
  <si>
    <t>A dark room with a white wall covered in math equations and formulas is visible in the background. A student wearing a pink t-shirt that reads “STUDENT TUTOR” is partially visible in the back, facing away from the camera. In front of the whiteboard are three students: one girl with red hair sitting at a table writing, another girl standing behind her looking on, and a boy standing to the side. A cleaning spray bottle sits on the table next to the student writing. The room appears to be a study area or tutoring center.</t>
  </si>
  <si>
    <t>Two young women are standing in an industrial setting, likely a workshop. Both are wearing black welding helmets with reflective stripes and safety glasses. They both have white work shirts on, one with a red, white, and blue striped bandana around her neck. One woman is pointing at a metal piece with a triangular measuring tool while the other looks on. Both women wear white welding gloves. Behind them is a corrugated metal wall and a dark background.</t>
  </si>
  <si>
    <t>A man wearing a dark gray welding helmet and gloves is operating a cutting torch, creating sparks as he cuts metal on a large, dark-colored steel structure. Another person, partially visible in the background, also wears a welding helmet. Behind them are various tools, equipment, and other metal pieces, all within a dimly lit industrial workshop setting with overhead lighting and pipes.</t>
  </si>
  <si>
    <t>A soccer player in black shorts and a dark shirt is kicking a ball towards a goal net. The goal net is white with silver poles. Behind the goal net are some trees and a building with a light-colored roof. In the background, there's a grassy field and what appears to be a fence or chain-link structure. The sky is overcast and gray.</t>
  </si>
  <si>
    <t>A woman in a blue surgical gown and gloves is working at a white table. She’s wearing a red headband with a Wonder Woman logo and a teal face mask with glasses. A pink plastic cup sits on the table next to her hands, which are holding several dental instruments. Behind her is a bulletin board with papers, a bottle of hand sanitizer, and a roll of paper towels. Above the table is a surgical light fixture. The background is dark.</t>
  </si>
  <si>
    <t>A man with dreadlocks wearing a colorful patterned headscarf and a black shirt is seated at a table, operating a microphone and looking towards the camera. He has a red scarf wrapped around his neck. To his right, a woman in a gray sweatshirt is sitting and appears to be listening or watching something in a silver metal case on the table. Behind them are two women wearing dark jackets and sitting in chairs. A laptop is open on the table between them. The background is mostly black with some metallic equipment visible.</t>
  </si>
  <si>
    <t>A man with blonde hair and glasses wearing a blue shirt is looking at a young woman seated at a table. The woman is wearing a gray sweatshirt and has papers and a clipboard in front of her. Three other students are visible in the background, also working on papers at tables. Several petri dishes containing red cultures are placed on the table between them. A camera is mounted on the ceiling above the group.</t>
  </si>
  <si>
    <t>A group of young women are gathered outdoors in what appears to be a courtyard or plaza area. They are dressed in casual summer clothing – shorts, tank tops, and athletic wear. Several of them are dancing or moving rhythmically. Some have their hands raised, while others are smiling. A few individuals are holding water bottles. Behind the group is a brick wall and a gray utility building. In the lower right corner, a person is filming with a smartphone.</t>
  </si>
  <si>
    <t>A large white llama stands behind a yellow metal fence with a wire mesh covering. The llama is partially obscured by the fence and appears to be looking towards the right side of the frame. To the left of the llama, a tree trunk with green leaves is visible. A red life vest is positioned on the lower portion of the fence. In the background, out-of-focus buildings are seen through the fence, suggesting an outdoor setting.</t>
  </si>
  <si>
    <t>A group of people are lined up at a table with papers and pens, likely signing memorabilia for fans. Behind them is a wall displaying framed photos titled “HALL OF FAME.” The wall is made of dark brick and has a spotlight illuminating it. Several chairs are visible in the foreground, and a window with natural light can be seen in the background. Some people are wearing athletic shorts and t-shirts, while others have casual clothing on.</t>
  </si>
  <si>
    <t>A two-story building dominates the frame, with “TAFT COLLEGE STUDENT CENTER” prominently displayed above the entrance. The building has a gray roof and a large glass facade on its second story. Steps lead up to the entrance, flanked by landscaping with reddish gravel. To the right of the main structure is another building labeled "BOOKSTORE." A blue sky fills the upper portion of the image, with distant mountains visible in the background. Palm trees are present near the buildings.</t>
  </si>
  <si>
    <t>A wide shot captures a long hallway with large glass windows lining one side. Two students are standing near the center of the frame, facing away from the camera. The student on the left is wearing a light blue shirt with “Cal Poly” printed on it. The student on the right is wearing a dark yellow t-shirt with a logo. A metal staircase leads down to the hallway floor. The walls are gray and feature red emergency call boxes. Outside the windows, there’s a glimpse of a bright blue sky and distant trees.</t>
  </si>
  <si>
    <t>A group of young men are gathered in a brightly lit indoor space. A foosball table is centrally located with several students playing. There are tables and chairs scattered around, some with drinks and plates on them. The walls are a dark gray color with large windows offering a view of an exterior area bathed in orange light. One student is wearing a mask.</t>
  </si>
  <si>
    <t>Two young women are standing in front of a rack displaying t-shirts and hats. One woman is pointing at a black t-shirt with gold lettering that reads “DUARS” and “DIGALS”. The other woman is holding a small, folded piece of paper. Behind them is a wall with shelves containing various items, including what appears to be athletic equipment and possibly books. A window can be seen in the background on the right side of the image.</t>
  </si>
  <si>
    <t>Industry and work, Student life</t>
  </si>
  <si>
    <t>A young woman in a white shirt and black shorts is mid-swing while playing golf. She’s wearing gray shoes and her hair is pulled back. Behind her, a golf bag with a colorful design stands on a tripod. The background features a bright blue sky, green grass, palm trees, and distant hills under the sky.</t>
  </si>
  <si>
    <t>Three young women are walking down a hallway in daylight. One woman is centered and turned slightly towards the viewer, holding up her hand as if to wave. She wears a black shirt with yellow accents and blue jeans. To her left is another woman wearing a similar shirt and shorts. Behind them, a third woman walks away from the camera, also wearing a yellow and black shirt. The hallway walls are beige or light brown, and there’s a red brick wall on the right side of the frame. In the background, through windows, glimpses of buildings can be seen under a bright blue sky.</t>
  </si>
  <si>
    <t>A man with short brown hair and wearing a dark gray hoodie and jeans stands in front of a bed. The wall behind him is covered in motivational quotes written in white lettering: "Life isn't about waiting for the dream to pass... it’s about being be to..." and “DANCE in”. A black teddy bear with a yellow ribbon around its neck sits on the bed, along with a dark gray pillow and a yellow decorative pillow. To the left of the man is a small black lamp. The background is a dark, out-of-focus room.</t>
  </si>
  <si>
    <t>A young man in a black shirt and white pants with a yellow hat is swinging a baseball bat at a batting cage. He’s positioned in front of a green artificial turf surface within a netted batting cage. Behind him, two other individuals are watching from outside the netting, one wearing a dark green jacket and another in a light gray t-shirt. The background shows a chain-link fence and some buildings. Several baseballs are scattered on the ground near the tee.</t>
  </si>
  <si>
    <t>A group of female college basketball players are in motion on a hardwood court. They are wearing black jerseys with “COUGARS” written across the chest and numbers on their backs. One player is mid-jump, while others are moving around her. A coach in a gray suit stands near them. The background includes walls painted with a repeating pattern of gold and yellow stripes, a basketball hoop, and banners displaying the school’s name and logo. There's an Adidas banner visible on the right wall.</t>
  </si>
  <si>
    <t>The image depicts a brightly lit kitchen area in a college dining hall. Two young women are present; one is wearing glasses and a dark-colored shirt with a patterned design, and she appears to be speaking to another woman who has her hood up and is wearing blue gloves while holding a small piece of what looks like cotton or fabric. The second woman’s face is partially obscured by the hood. In the background, there are more students visible, and cabinets with dark wood doors line the wall. A stainless steel microwave and other kitchen appliances are also visible on the counter.</t>
  </si>
  <si>
    <t>Two young men in graduation gowns and mortarboards are standing side-by-side, smiling broadly at the camera. They both wear white stoles with a gold emblem on them. One is holding a small trophy aloft while the other has a pen tucked into his stole. Behind them, blurred figures of other graduates can be seen waving their arms in celebration. A large banner reading “Champion” is visible above them, partially obscured by darkness. The background appears to be an outdoor event space with dark buildings and lighting.</t>
  </si>
  <si>
    <t>A large brick wall with the words "TAFT COLLEGE" and “WEST KERN COMMUNITY COLLEGE DISTRICT” is prominently displayed. A brown, furry mascot resembling a lion stands in front of a tree, arms raised enthusiastically in a celebratory pose. Palm trees are visible on either side of the wall, and a building with a green roof is partially seen behind the wall. The sky is blue with some clouds.</t>
  </si>
  <si>
    <t>www.tamiu.edu</t>
  </si>
  <si>
    <t>A large, light-brown brick building dominates the center of the frame, with many windows arranged in rows across its facade. Above the building is a blue sky. Below the building is a wide, grassy lawn extending towards the viewer. A long, paved walkway leads directly to the entrance of the building and is flanked by trees on either side. Several people are walking or biking along the path. There are flags hanging from poles near the walkway. The overall scene appears bright and sunny with a clear sky.</t>
  </si>
  <si>
    <t>The image shows an aerial view of a college campus. Two large buildings with red tile roofs are centered in the frame. A wide brick pathway leads through a grassy lawn towards a fountain located in the middle of the scene. Several students and faculty members are walking along the path and around the buildings. Palm trees and other greenery line the edges of the lawn and buildings. The sky is blue with some clouds, suggesting a sunny day.</t>
  </si>
  <si>
    <t>A large, light-colored building dominates the frame, featuring an arched entrance with windows above it. The words “TEXAS A&amp;M INTERNATIONAL UNIVERSITY” are inscribed on a sign within the archway. Three flags – Texas, United States, and what appears to be a red and white flag – stand in front of the building on a circular stone platform. Trees and greenery surround the building on both sides, with a darker sky visible behind it.</t>
  </si>
  <si>
    <t>A wide-angle aerial shot depicts a large, sprawling campus under a blue sky with scattered clouds. A prominent red brick building dominates the center of the frame, featuring a central entrance and multiple wings extending outwards. A long, straight tree-lined avenue leads directly to the main building. Beyond the immediate campus area, there’s a flat expanse of grassland leading towards a body of water on the horizon. Several smaller buildings are visible in the distance along the left side of the frame. Cars are parked along a road running through the grassy areas near the base of the central building.</t>
  </si>
  <si>
    <t>A dark room with a white board displaying handwritten notes and diagrams. A man in a red shirt is standing at a table facing a group of students seated around it. He’s pointing at the whiteboard with his right hand. Three students are visible, each with a laptop in front of them. One student has a red shirt on, another wears a maroon shirt, and the third is wearing a dark colored shirt. The lighting appears to be coming from above, casting shadows across the room.</t>
  </si>
  <si>
    <t>A young woman with dark curly hair and brown eyes stands outdoors against a light-colored brick building. She is wearing a pink short-sleeved shirt and jeans. A gray backpack is slung over her left shoulder, and she holds it close to her chest with both hands. Her gaze is directed upwards and slightly to the right of the frame. Behind her are windows along the building’s side, framed by green trees and foliage. In the background, a lamppost stands on a grassy area. The lighting appears natural, suggesting an outdoor setting during daylight hours.</t>
  </si>
  <si>
    <t>A woman with dark hair and glasses wearing a gray blazer over a red shirt is standing outdoors in front of a university campus. She’s looking slightly upwards and to her right, holding her hand up as if gesturing. Behind her is a wide grassy lawn, several trees, and a building with a reddish-brown roof. The sky is bright blue with some clouds. A dark surface, possibly a table or desk, is visible in the foreground at the bottom of the image.</t>
  </si>
  <si>
    <t>A young man in a gray Adidas soccer jersey and black shorts is balancing on one leg while keeping a soccer ball balanced on his head. He’s wearing dark socks and sneakers. Behind him is a grassy field, a white building with windows, a metal fence, utility poles, trees, and a cloudy blue sky.</t>
  </si>
  <si>
    <t>A young woman with blonde hair and wearing a black shirt is smiling and holding up her index finger in a “stop” gesture. She has a blue pen clipped to her shirt pocket. Behind her, there’s a large building with an arched entryway and multiple windows, set against a green lawn lined with trees and lampposts. A flag pole stands in front of the building.</t>
  </si>
  <si>
    <t>A basketball player in a white and gray FIU uniform with number 30 is standing center frame, facing forward with his arms raised. He is surrounded by cheering fans on stairs leading up to an elevated area. A cheerleader in a short skirt and top is to his left, also raising her hands. To the right of the player are more fans and a banner that reads “Enjoy.” An AT&amp;T logo and exit sign are visible in the background. The lighting appears dim and slightly bluish-gray.</t>
  </si>
  <si>
    <t>A young man with dark hair and wearing a blue shirt and black pants is sitting on a concrete ledge outdoors. He’s holding a tablet in his hands and appears to be looking at it intently. Behind him is a large, tan building with several windows and the words “Academic Innovation Center” displayed prominently above one of the entrances. The building has a darker gray trim around its windows. A few green trees are visible on the right side of the frame, and the background is mostly dark, suggesting an evening or overcast day. He also has a black backpack slung over his shoulder.</t>
  </si>
  <si>
    <t>A young woman with long brown hair and fair skin sits on a stone ledge outdoors. She is wearing a black top with small white dots and light blue jeans. In her lap rests a silver laptop, which she appears to be using. Behind her is a large building with multiple windows and vertical stripes of blue and gray. A grassy lawn extends into the background, bordered by trees and lampposts. A fountain is visible on the left side of the frame.</t>
  </si>
  <si>
    <t>Two young women are sitting side-by-side at a table with an open book and a laptop in front of them. They both have smiles on their faces and appear to be engaged in studying or working together. Behind them is a large window offering a view of a building and trees, suggesting an indoor setting within a campus environment.</t>
  </si>
  <si>
    <t>A young woman with blonde hair and fair skin stands outdoors in front of a university building. She is wearing a light pink top with ruffles at the shoulders and carrying a black backpack over her shoulder. Her hand rests on the strap, and she’s looking slightly off-camera to the right. Behind her is a grassy lawn, several trees, and a multi-story red brick building with a white dome. The sky is overcast with gray clouds.</t>
  </si>
  <si>
    <t>www.tamusa.edu</t>
  </si>
  <si>
    <t>A wide shot captures an expansive campus scene at dusk. A large, central fountain with multiple water jets dominates the foreground. Behind the fountain is a circular green lawn leading towards a prominent building with a dome and arched windows. The building is flanked by two other buildings on either side, one with a brick facade and another with a more modern, light-colored design. An American flag stands tall on a flagpole in the center of the lawn. Trees are visible along the edges of the lawn, and the sky is a gradient of orange and purple hues suggesting twilight.</t>
  </si>
  <si>
    <t>A large gray panther mascot costume wearing a black basketball jersey with “TAMUSI” and “09” on it is in the center of the image. The mascot has a friendly expression with visible teeth. Behind the mascot are several people, mostly men, dressed casually, some holding phones or cameras. There’s a red wall to the left, and a white wall to the right. A staircase can be seen in the background on the right side of the frame.</t>
  </si>
  <si>
    <t>A group of graduates in black gowns and mortarboards are celebrating with raised hands. A distinguished-looking man wearing a maroon robe, a doctoral hood, and a large medallion is centered in the frame, smiling broadly. To his left is a young man also in a gown and mortarboard, and to his right is a woman in a similar outfit. Behind them, other graduates are visible, some wearing red stoles. In the background, there’s a partially visible bleacher seating area with blue seats and a green wall. A large screen or sign is faintly visible on the left side of the image.</t>
  </si>
  <si>
    <t>The image depicts an elevated view of a large, multi-story building with a classical architectural style. The building features arched windows and columns on its lower levels. A modern, geometric structure with a patterned facade is situated above the arches. There are people walking along a sidewalk in front of the building. Trees line the street, and a road stretches into the distance. The sky is bright with a golden glow suggesting either sunrise or sunset.</t>
  </si>
  <si>
    <t>Two students are seated at a white table in a study area. One student is wearing a purple sweatshirt and glasses and appears to be writing in a notebook with a green pen. She has a laptop in front of her covered in colorful stickers. The other student is wearing a brown sweater and is looking down at her laptop screen, which also has several stickers on it. Behind them is a bulletin board with colorful sticky notes and drawings. In the background, another student is seated at a desk working on a laptop. A whiteboard is visible to the left of the students. An orange drink sits on the table between the laptops.</t>
  </si>
  <si>
    <t>A large group of people are standing and raising their hands in the air with expressions of excitement and joy. Some individuals are shouting or yelling. Several people are seated on a tiered platform in the foreground, wearing casual clothing. A banner reading "BLACK LIVES MATTER" is visible behind the crowd. The background is dark and out of focus.</t>
  </si>
  <si>
    <t>A young man in a dark blazer and maroon shirt stands with his arm extended outward, pointing towards the camera. He is smiling broadly. Behind him is a large fountain with water jets shooting upwards. In the background is a multi-story building with a dome, arched windows, and a beige/brown color scheme. Several flags are flying on flagpoles in front of the building. The sky is overcast and gray.</t>
  </si>
  <si>
    <t>A young man with dark hair and wearing a black t-shirt is standing with his arms crossed, looking intently at something off-screen. He holds a pen in his hand. To his right stands a woman with curly brown hair, wearing an orange shirt, who is gesturing towards a wooden easel displaying a blank canvas. The background features a large window revealing trees and a bright outdoor scene. A dark wall occupies the majority of the frame surrounding the subjects.</t>
  </si>
  <si>
    <t>A basketball court with several young women in athletic attire are captured mid-motion. One woman is leaping upwards and appears to be shouting. Other women are moving around her, some running, one reaching up with her arm extended towards the ceiling. The background includes a scoreboard displaying numbers, brick walls, and large windows. The floor is polished wood.</t>
  </si>
  <si>
    <t>A young man in maroon athletic clothing – a sleeveless shirt and shorts – is mid-motion, lifting a soccer ball above his head with one hand. He’s wearing pink socks and shoes. The background shows a grassy field under an overcast sky, with a chain-link fence and the words “SAN ANTONIO” visible on a sign in the distance.</t>
  </si>
  <si>
    <t>00:00:04.65</t>
  </si>
  <si>
    <t>A wide shot captures an aerial view of a large group of people wearing red shirts walking down a paved road. The road stretches into the distance and is flanked by dense green trees on both sides. In the background, a large, multi-story building with a dome sits prominently against a dusky sky. A few vehicles are visible along the side of the road near the front of the crowd.</t>
  </si>
  <si>
    <t>www.taylor.edu</t>
  </si>
  <si>
    <t>An aerial shot of a college campus. A large brick building with a peaked roof is centrally located and surrounded by a circular stone monument. Green lawns stretch out in multiple directions, connecting various buildings including a smaller, multi-story structure to the left and another, more distant building on the right. Trees are scattered throughout the landscape, and a road or pathway runs through the center of the image. The sky is overcast with some clouds.</t>
  </si>
  <si>
    <t>A basketball court is filled with a large crowd of spectators wearing various colored shirts. A basketball is visible going through the hoop, and a player in white shorts and a red shirt with number 34 is jumping near the basket. Above the court are large windows and a scoreboard displaying a time. The walls are a light gray color and there are banners hanging from the ceiling that read “TRITONS” and “WANS”. A large video screen is mounted on the wall behind the backboard.</t>
  </si>
  <si>
    <t>A man in a dark blue suit and white shirt stands at a table with several students seated around it. The students are looking towards the man, some taking notes on papers in front of them. One student has long red hair pulled back. Another is wearing a blue polo shirt. A third student has blonde hair. There’s a blurred background showing other students sitting at tables and a hallway with windows and signage that reads “75 Years.” The table itself is dark, likely wood, and covered in papers and pens.</t>
  </si>
  <si>
    <t>A young man with dark hair and wearing a purple t-shirt is playing an acoustic guitar. He’s positioned in front of a brick wall illuminated by pink and green lights. A laptop sits on a small table beside him, partially visible. The background is mostly black.</t>
  </si>
  <si>
    <t>Two men are standing in a laboratory setting. One man, wearing a gray suit jacket and a patterned sweater vest over a dark long-sleeved shirt, is partially visible on the left side of the frame, looking towards the camera with sunglasses on. The other man, wearing a black long-sleeved shirt and safety glasses, is focused on operating a complex piece of laboratory equipment – specifically, a distillation apparatus with a green liquid inside. The apparatus includes a round bottom flask, condenser, and connecting tubing. A light fixture is visible in the background above them, illuminating the scene.</t>
  </si>
  <si>
    <t>A group of runners are participating in a cross-country race on a dirt path through a wooded area. Several runners wearing purple and white uniforms with numbers visible are running closely together. A man in a blue shirt and hat is walking alongside one of the runners. Other people, some standing and watching, are scattered throughout the background. The lighting suggests it’s daytime.</t>
  </si>
  <si>
    <t>The image depicts a chaotic scene on an ice rink. Several people are actively skating and playing hockey-like games. One person is sprawled on the ice next to a traffic cone, wearing a chef's hat and a reflective vest. Another individual is attempting to pull someone else up by their pants while holding a stick. A woman in a dark jacket and black leggings skates past, looking toward the action. In the background, there’s a metal staircase, a blurred figure in a white coat, and what appears to be a window or glass wall. An electronic scoreboard displays “UU”.</t>
  </si>
  <si>
    <t>A group of young adults, mostly students, are gathered in a dimly lit area with purple and blue haze. They are holding up various international flags – including Brazil, Mexico, Italy, Spain, and others – waving them enthusiastically. Several individuals are wearing athletic shorts and tops, one is wearing a Qatar FC jersey. Some have their arms raised high above their heads. The background is dark and indistinct, suggesting a stage or event space.</t>
  </si>
  <si>
    <t>A young man with dark hair and wearing a black t-shirt is operating a large camera mounted on a complex tripod system. He’s holding the camera's handle with both hands and appears to be looking through the viewfinder. Behind him, there are several other cameras and video equipment set up in what looks like a studio or production space, including monitors and control panels. The background is dark, with blinds visible on the wall.</t>
  </si>
  <si>
    <t>A young man with short brown hair and wearing a gray t-shirt is lying on his side on a purple therapy mat. He has his legs extended and one foot elevated. A man in a blue shirt and glasses is kneeling beside him, pointing to his leg. A woman in a blue uniform is standing next to the ultrasound machine, looking at the patient with a concerned expression. The ultrasound machine is white and silver, positioned behind them. A white wall with some markings is visible in the background.</t>
  </si>
  <si>
    <t>A person’s head and shoulders are partially visible in shadow, wearing a green hoodie with text on it. Their hands are holding and looking at a smartphone screen that is illuminated with bright light. Scattered small points of light suggest sparks or reflections from an activity happening nearby, possibly welding or metalworking. A blurred background hints at a room with some furniture and a window with a faint glow.</t>
  </si>
  <si>
    <t>Three young women are sitting outdoors on a grassy area. One woman is wearing glasses and a light pink sweater. Another is wearing a gray sweatshirt with the words "Taylor University" prominently displayed. The third woman has long dark hair and is laughing, wearing a purple shirt with a floral design. Behind them is a blurred background of trees and foliage in autumn colors.</t>
  </si>
  <si>
    <t>A football game is in progress on a grassy field under an overcast sky. Several players are running with the ball; one player wearing black and white stripes is running toward the right, while another player in a white and purple uniform runs towards the left. A third player in a dark blue uniform carries the football forward. In the background, there's a large, multi-tiered tower structure resembling a clock tower, surrounded by bushes and trees. A brick building with windows is visible on the right side of the frame. The lighting suggests it’s dusk or early evening.</t>
  </si>
  <si>
    <t>A dark stage setting with a conductor in the center, raising his arm and gesturing with his hand towards a group of musicians playing string instruments. Several violins are visible, along with a cellist and a double bass player. A music stand is positioned in front of the conductor, displaying sheet music. In the foreground, there’s a floral arrangement consisting of white flowers and purple blooms. The lighting appears to be focused on the performers, creating shadows around them and in the background.</t>
  </si>
  <si>
    <t>A young man wearing a green shirt, a helmet, and bib shorts with number 461 is riding a bicycle on a dirt path. He’s leaning forward slightly as he pedals. Behind him is a large crowd of people, mostly students, standing along the path and looking at him. The background consists of trees and some foliage, suggesting an outdoor setting.</t>
  </si>
  <si>
    <t>A young woman in a graduation gown and cap is being embraced by two men in similar black gowns with gold accents. The woman has her arms wrapped around one man’s neck, and both are smiling broadly. Behind them, there's a partially visible figure wearing a dark robe and another draped curtain with blue lighting. A stage backdrop featuring a striped pattern is also visible.</t>
  </si>
  <si>
    <t>A stage set depicting a historical town square with wooden buildings and scaffolding in the background. Several actors are present, dressed in period clothing – women in long skirts and dresses, men in suits and uniforms. A large brown bear is dramatically leaping through the air towards the center of the stage, seemingly interacting with a wagon. Stage lights illuminate the scene, casting shadows and highlighting the performers. A newspaper titled "The Claws" hangs on one of the buildings.</t>
  </si>
  <si>
    <t>www.terra.edu</t>
  </si>
  <si>
    <t>The image depicts an aerial view of a university campus. A large brick building with a prominent tower is centrally located and surrounded by green lawns and trees. A paved walkway leads towards the building. Several smaller buildings are visible in the background, along with a parking lot filled with cars. The sky is overcast, suggesting autumn or winter weather. Trees line the horizon, and a distant flat landscape stretches out beyond the campus.</t>
  </si>
  <si>
    <t>A woman with short blonde hair and wearing a blue scrub top with a university logo is shown using a stethoscope. She has her head tilted downward as she listens intently. Behind her is a patterned curtain, a medical device on a wall, and a small television screen. The background is dark and slightly blurred.</t>
  </si>
  <si>
    <t>A person’s hand is shown pressing their finger into the palm of a realistic-looking mannequin arm lying on a white hospital bed. The mannequin has a light-colored, slightly tanned skin tone and appears to be in a relaxed position. A portion of a gray medical gown is visible in the background, and the bed's headrest is also partially shown.</t>
  </si>
  <si>
    <t>A close-up shot focuses on a person’s gloved hand holding a welding torch. The welder's helmet is positioned over the head, casting a bright blue and purple light onto the scene. Sparks are flying intensely from the weld point, illuminating a dark metal object being welded. Behind the immediate action, a blurred background suggests an industrial workshop environment with hints of yellow lighting.</t>
  </si>
  <si>
    <t>A person’s lower legs and feet are visible in brown work boots, partially obscured by dark pants. Sparks are flying upwards from a metal surface beneath their feet, creating streaks of red light. A workbench or table leg is partially visible on the left side of the frame, and a white object (possibly a toolbox) is present on the right. The overall scene is dimly lit with a strong focus on the sparks and the person’s footwear.</t>
  </si>
  <si>
    <t>A young man with fair skin and light brown hair wearing a blue shirt is seated on the floor with his legs extended in front of him. He’s looking towards a woman who is kneeling beside him, her hand resting on his leg. The woman has blonde hair and is wearing a black top and necklace. A yellow exercise ball sits between them on the floor. Behind them is a wall painted a light orange color.</t>
  </si>
  <si>
    <t>A young woman in a blue polo shirt and khaki pants is walking with crutches. She appears to be looking down slightly, her hands clasped together. A man in a similar blue polo shirt stands behind her, providing support. To the left, a woman wearing a black dress and coat observes them from behind a railing. The setting looks like a rehabilitation or physical therapy room, with medical equipment visible on a counter and cabinets along one wall.</t>
  </si>
  <si>
    <t>A man with gray hair and glasses wearing a blue and white checkered shirt is looking at a woman who is working on an industrial machine. The woman has dark hair pulled back in a ponytail, is wearing an orange hard hat and a clear face shield. She’s holding a tool and appears to be adjusting something on the machine. Behind them are shelves filled with equipment and tools, and overhead fluorescent lights illuminate the scene.</t>
  </si>
  <si>
    <t>A man in glasses and a white shirt with sleeves rolled up is pointing towards the left side of the frame. He has dark hair and a beard. A cameraman wearing a plaid shirt and a baseball cap is operating a large video camera, aiming it at the man. The camera is positioned close to the man's face. In the background, slightly out of focus, another person in a white t-shirt and black hat is visible. The overall scene appears to be a filming setup with a dark backdrop.</t>
  </si>
  <si>
    <t>A close-up shot focuses on the engine bay of a dark green car. The engine is prominently displayed with the “Ecotec” logo clearly visible on its surface. A person’s hands are partially visible, working on or adjusting something within the engine compartment. Cables and hoses run along the sides of the engine. The background is mostly black, with hints of red light reflecting off a nearby object.</t>
  </si>
  <si>
    <t>A man in a blue shirt and dark pants is intently looking at a tablet displaying a complex engine diagnostic readout. His hands are resting on the tablet screen. The tablet is positioned against an open engine bay, with various wires, hoses, and metal components visible beneath. A portion of another person’s leg and black pants is visible in the lower right corner of the frame. The lighting is dim, casting shadows across the scene and highlighting the tablet's display.</t>
  </si>
  <si>
    <t>A woman in a light blue shirt stands with her back to the viewer, looking at a large green machine. The machine has multiple panels and cables, and a small monitor is attached to it. To the left of the machine is a window frame with a white background and wooden trim. A yellow line runs along the floor in front of the machine.</t>
  </si>
  <si>
    <t>A yellow robotic arm extends towards the viewer, holding a camera with a red lens and multiple sensors. A man wearing glasses and an orange safety vest is partially visible in the foreground, looking at the robot. Behind the man and the robot is a grid-like metal structure with dark panels interspersed within it. The background is mostly black.</t>
  </si>
  <si>
    <t>A person’s arm and hand are shown working inside an open computer case. The case is dark gray with visible components including a graphics card, multiple cables, and fan blades. Several power cords and cables are scattered around the base of the case. A clear plastic bag containing more cables is to the left. In the background, there’s a glimpse of other equipment and a wall with what appears to be network cabling.</t>
  </si>
  <si>
    <t>A man with a beard and glasses wearing a blue baseball cap is holding a yellow cordless drill in his right hand while looking at something off-screen. He’s wearing a light blue t-shirt. Behind him, another man in a striped button-down shirt stands partially obscured by a dark shelving unit filled with tools and equipment. A workbench with various tools and wires is visible in the foreground.</t>
  </si>
  <si>
    <t>A man with dark hair and a beard wearing a camouflage baseball cap and safety glasses is intently focused on a large milling machine. He’s wearing a gray shirt with a camo pattern. The machine has a rotating drill bit, and he's holding a handle to control it. Behind him is a metal workbench with blue plastic trays, and a blurred background shows what appears to be a complex circuit board design painted on a wall.</t>
  </si>
  <si>
    <t>A dimly lit recording studio scene features three men seated around a large mixing console. The man in the foreground, wearing a green polo shirt, is looking towards the camera with a smile and appears to be operating a keyboard. Behind him are two other men: one in a red t-shirt and another in a green shirt. A woman with blonde hair is partially visible on the left side of the frame. The walls behind them are covered in tall, golden yellow fabric panels.</t>
  </si>
  <si>
    <t>A man with dark hair and wearing a green shirt sits at a large recording console. He is looking down at a computer screen displaying waveforms. Two black studio monitors are positioned on either side of him, facing towards the screen. Behind the man, a large monitor displays a grid of audio levels. The room appears to be an acoustically treated recording studio with warm orange lighting and a window framed by dark wood paneling.</t>
  </si>
  <si>
    <t>A man with gray hair and glasses wearing a blue polo shirt stands beside a young man with blonde hair in a ponytail and glasses. The younger man is pointing at a large milling machine, which dominates the background. A sign reading “MILL” is visible on the machine. Both men are looking towards the camera.</t>
  </si>
  <si>
    <t>A young woman with curly brown hair and a black backpack is walking away from the camera, facing towards the right side of the frame. She is wearing a dark blue jacket and jeans. Behind her is a building with “TERRA STATE COMMUNITY COLLEGE” written in large white letters on its facade. The entrance to the building has glass doors and windows. Trees and bushes are visible on either side of the building, and there's some foliage in the foreground. A small logo, possibly representing Terra State Community College, is located in the bottom right corner of the image.</t>
  </si>
  <si>
    <t>A young woman with blonde hair and freckles sits at a table outdoors, looking down at an open book. She is wearing a red shirt with white stripes on the sleeves and a dark blue skirt. A pen rests on the book. Behind her is a large window showing trees and foliage in daylight. To the left of the woman, a blurred figure in a red shirt is partially visible. The image has a slightly muted color palette and a logo for “The University” is present in the bottom right corner.</t>
  </si>
  <si>
    <t>www.texarkanacollege.edu</t>
  </si>
  <si>
    <t>A young man with short brown hair and dark eyes wearing a red shirt is shown working on an electrical panel. He’s leaning in close, his hand touching a wire connected to a light fixture. Behind him are other students, partially visible in the blurred background, also engaged in similar activities at a workbench. The electrical panel has numerous switches, outlets, and lights wired together with red wires. A badge is pinned to his shirt, displaying an emblem of what appears to be a school logo.</t>
  </si>
  <si>
    <t>A young person with short, choppy brown hair and small gold earrings is leaning over a large white board. They are wearing a blue plaid shirt and appear to be painting a green leaf shape with a paintbrush. Above the board are several colorful posters labeled "Pattern" and “Movement,” each displaying abstract geometric designs and simple line drawings respectively. The background is dark, suggesting a classroom setting.</t>
  </si>
  <si>
    <t>Two women are standing at a table in a pharmacy-like setting. One woman, wearing a blue scrub top, is looking down at a piece of paper and appears to be handing something to the other woman. The second woman, dressed in a white lab coat over a teal shirt, is examining a prescription slip and has a small plastic container with pills on the table beside her. Behind them are two shelves filled with medicine bottles, and a small sign that reads "Pick-Up." A blue chair is visible to the left of the table.</t>
  </si>
  <si>
    <t>A group of students are seated around a table in a classroom with large windows behind them. A woman in a blue polo shirt is pointing at and holding up anatomical models of the human heart and circulatory system, which are displayed on a tray. Several students are looking at the models, some taking notes. The students vary in age and appearance, wearing casual clothing. Outside the window, there’s a glimpse of trees and buildings.</t>
  </si>
  <si>
    <t>A woman in a light blue nurse’s uniform and white gloves is leaning over a patient mannequin. The mannequin is pale blue with a stethoscope around its neck and a small logo on its chest that reads “Laerdal.” It's lying in a hospital bed, and the bed has a white sheet covering it. Behind the bed are medical equipment including monitors and IV stands. A blurred hallway or room extends into the background.</t>
  </si>
  <si>
    <t>A Black man wearing a dark chef’s jacket, white gloves, and a gray hat is standing at a stainless steel counter in a commercial kitchen. He is holding a large knife and chopping vegetables – primarily red bell peppers, pink onions, and yellow tomatoes – onto a cutting board. Behind him are various pieces of professional cooking equipment including a convection oven with blue lights, a warming drawer, and a stainless steel prep table. The background is a dark gray wall with tiled flooring. A clear glass container filled with a dark sauce sits on the counter to his left.</t>
  </si>
  <si>
    <t>A young woman with blonde hair pulled back in a ponytail and wearing a baseball cap is seated inside a large simulator cockpit. She’s looking at three large screens displaying a simulated construction site scene – a bulldozer, a crane, and other heavy machinery are visible within the virtual environment. The cockpit itself is gray and white, featuring a steering wheel, multiple buttons and controls, and a small digital display on the right side of the console. A light source illuminates her face and the immediate area around the simulator.</t>
  </si>
  <si>
    <t>A white ambulance is in the background with an open door. Three paramedics are gathered around a mannequin lying on a stretcher inside the ambulance. One paramedic in a red uniform is kneeling and appears to be checking the mannequin’s pulse. Another, wearing a blue uniform, is leaning over the patient, likely performing chest compressions. A third paramedic stands behind them, looking at the mannequin. The background is dark, suggesting an outdoor setting.</t>
  </si>
  <si>
    <t>A large yellow robotic arm dominates the center of the frame, positioned inside a glass enclosure. Several young men are gathered around the enclosure, looking at and gesturing towards the robot. They are wearing blue shirts, hats, and some have name tags visible. The background is dark, suggesting an indoor setting with industrial lighting. The enclosure appears to be made of metal framing and clear glass panels.</t>
  </si>
  <si>
    <t>Student life, Innovation</t>
  </si>
  <si>
    <t>A man wearing a dark baseball cap and a striped shirt is shown hammering a wooden beam into place within a wooden roof structure. The beams are light brown in color and form an A-frame pattern. Behind him, blurred greenery suggests an outdoor setting with trees visible through the gaps in the roof. A blue cable runs along the side of the frame.</t>
  </si>
  <si>
    <t>www.texascollege.edu</t>
  </si>
  <si>
    <t>Three young Black women are walking towards the camera. One woman wears a bright red and white patterned backpack and a white t-shirt with dark pants. Another woman is wearing an orange sleeveless dress and has voluminous, curly hair. The third woman is partially obscured but appears to be wearing a light gray shirt and dark pants. They are ascending a set of stairs leading to a large building with expansive glass windows. The building’s facade features a curved archway and a brick structure on the right side. A blue sky is visible in the background above the building.</t>
  </si>
  <si>
    <t>A classroom filled with students seated at rows of red computer desks. Most students are facing their monitors and appear to be working on computers. Several students are wearing casual clothing, while one is dressed in a suit. There’s a mix of skin tones among the students. A large window is visible in the background, and overhead lighting illuminates the room.</t>
  </si>
  <si>
    <t>A large, four-story building with a red brick facade and a gray roof is prominently featured in the center of the frame. The building’s name, “GILMORE HARTLEY HALL,” is displayed above a central entrance. Numerous windows are visible on each floor. A small walkway leads to the entrance, and a few people can be seen walking along it. Behind the building stretches a dense expanse of green trees and foliage, suggesting a wooded area. A red asphalt road runs along the bottom edge of the image.</t>
  </si>
  <si>
    <t>A person wearing a white lab coat and blue gloves holds a clear Erlenmeyer flask filled with a light-colored liquid. The flask is supported by a metal rod. Above the flask are several bright, rectangular fluorescent lights illuminating the scene. The background appears to be a laboratory ceiling with more of the same lighting fixtures.</t>
  </si>
  <si>
    <t>A young woman with dark hair pulled back in a braid and wearing glasses is looking slightly downward. She’s wearing a white lab coat and has small silver earrings. A piece of equipment labeled “Excel” is visible behind her, partially obscured by the background. The image appears to be taken indoors, possibly in a laboratory setting, with a muted color palette and a dark background.</t>
  </si>
  <si>
    <t>An aerial shot of a red brick building labeled “DR. GLASS LIBRARY.” The library has multiple windows and a flat roof with some equipment on it. A paved walkway leads up to the entrance. Green grass covers the ground, and there are trees and benches in the foreground. In the distance, another large building is visible, partially obscured by trees. A flag pole stands near the left side of the frame.</t>
  </si>
  <si>
    <t>The image depicts a classroom setting with several students seated at desks. Three young Black men are prominently featured in the foreground, each focused on their work. One is writing in a notebook, another is looking pensively out of frame, and the third is wearing a gray shirt with “Monster Cali” printed on it and appears to be engaged in conversation with someone beside him. A woman stands near the back, partially visible. Other students are seated at desks in the background, some looking towards the front of the room, while one is leaning forward. The walls are white, and there’s a light fixture visible on the wall.</t>
  </si>
  <si>
    <t>A man with light brown hair and a gray sweatshirt is shown in profile, looking slightly upwards and to his left. He has a short, patchy beard and mustache. His head is turned towards another person partially visible on the right side of the frame. Behind him are blurred images of tables and chairs, suggesting an indoor classroom or meeting room setting with colorful posters in the background. The overall image appears to be taken during a video recording.</t>
  </si>
  <si>
    <t>The image is an aerial shot of a college campus. Several buildings are visible, including dormitories and academic structures with red roofs. A large grassy area stretches across the center, bordered by walkways and athletic fields. Trees line the edges of the campus and surrounding landscape. There’s a road running through the scene, and some vehicles are parked along it. The sky is blue with some clouds. A reflection of what appears to be a window or glass surface is visible in the upper left corner of the image.</t>
  </si>
  <si>
    <t>An aerial shot shows a college campus with several buildings clustered together. A large parking lot is in the foreground, filled with cars. A brick walkway leads through a central green space towards a multi-story building with a red roof. To the left are smaller, older buildings and a garage. Trees surround the campus, creating a wooded backdrop. An American flag stands on a small platform in the center of the grassy area. The sky is blue with some clouds.</t>
  </si>
  <si>
    <t>www.thomas.edu</t>
  </si>
  <si>
    <t>A high-angle aerial shot of a college campus covered in snow. A modern, multi-story building with a curved roof and large windows dominates the foreground. Several other buildings are visible in the background, also appearing to be constructed from brick or concrete. The landscape is blanketed in white snow, with patches of bare ground showing between the buildings. Trees line the horizon, partially obscured by the overcast sky. A clear blue sky is visible above the trees.</t>
  </si>
  <si>
    <t>The image depicts an indoor learning space, likely a computer lab, with several students and one faculty member gathered around a table. The room is dimly lit, with bright light focused on the group at the table. There are rows of computers visible in the background, and other students seated at individual workstations. A whiteboard is partially visible on the wall behind them. One student wears a baseball cap, another has their back to the camera, and the faculty member is wearing a suit jacket over a button-down shirt.</t>
  </si>
  <si>
    <t>Two young women are smiling and looking at the camera in a laboratory setting. They both wear safety glasses and blue gloves. One is wearing a plaid shirt, while the other wears a light-colored top. In front of them on a dark lab table are two Erlenmeyer flasks. The flask on the left contains a reddish-orange liquid with what appears to be glitter suspended within it. The flask on the right holds a green liquid. Behind them is a wooden cabinet and a small computer monitor.</t>
  </si>
  <si>
    <t>A dimly lit room features a foosball table in the center with several students playing. A woman in an orange sweater is observing and gesturing towards the game. Other students are seated around the table, some leaning on it. To the left is a yellow couch and a doorway leading to another area. A television is mounted on the wall above the foosball table. There’s a ladder leaning against the wall near the television, and a bookshelf is visible in the background.</t>
  </si>
  <si>
    <t>The image is an aerial shot of a campus covered in snow. A large building with a green roof dominates the center of the frame, surrounded by a network of roads and pathways etched into the snow. Several smaller buildings are visible on the periphery, also dusted with snow. Trees stand starkly against the white landscape, casting long shadows across the ground. The sky is dark, suggesting either early morning or late afternoon lighting. A fence runs along the edge of the campus, delineating the property line.</t>
  </si>
  <si>
    <t>The image depicts an indoor classroom setting. Several students are seated at desks arranged in rows, engaged in activity with boxes and playing cards on their tables. A man with gray hair and a brown jacket is standing near one student, appearing to be explaining something or demonstrating something to him. Other students are visible in the background, some looking towards the front of the room. There’s a window with blinds behind the man, and a doorway with a blue door on the right side of the frame. A computer printer is partially visible through the glass doors.</t>
  </si>
  <si>
    <t>A large group of students are seated in bleachers, appearing to be cheering at a sporting event. Many are smiling broadly and raising their hands in excitement. They are wearing dark jackets, Adidas sweatshirts, and various hats. Some have blankets draped over their laps. The lighting is dim, with the focus on the faces of the students.</t>
  </si>
  <si>
    <t>00:00:02.23</t>
  </si>
  <si>
    <t>Three students are seated at three computer workstations in a dimly lit room. Each workstation has a large monitor displaying various images and text. The monitors emit a warm orange glow, contrasted by purple lighting from underneath the desks. One student is wearing headphones and appears to be focused on their screen. Another student’s hands are visible as they use a keyboard with colorful backlighting. A third student's head is partially visible, also using a keyboard. The room itself is dark, with only the light from the monitors providing illumination.</t>
  </si>
  <si>
    <t>www.thomasmore.edu</t>
  </si>
  <si>
    <t>An aerial shot of a college campus under a cloudy sky. A large, golden cross stands prominently on a building’s roof in the foreground. Behind it is a multi-building complex with brick and brown roofs, surrounded by green lawns and trees. Several cars are parked near the buildings. In the distance, there's a line of trees and some houses or buildings beyond the campus grounds.</t>
  </si>
  <si>
    <t>A brick building with large windows dominates the frame, viewed from an aerial perspective. The building has a distinctive angular design with a steeply pitched roof and prominent vertical pillars supporting the windows. A golden cross is centered on one of the window facades. The exterior walls are primarily brick in a reddish-brown hue. Trees and landscaping are visible in the background, suggesting a campus setting under a partly cloudy sky.</t>
  </si>
  <si>
    <t>A man and a woman are walking side-by-side along a gray concrete sidewalk. The man is wearing a light gray blazer over a blue shirt and black pants. He has his hands in his pockets. The woman is wearing a burgundy and white plaid jacket, white pants, and sneakers. They are both looking towards the right of the frame. Behind them is a grassy lawn with scattered leaves. A tree casts dappled shadows on the sidewalk and grass.</t>
  </si>
  <si>
    <t>Two young adults are sitting outdoors, likely on a patio or walkway. A woman with dark hair pulled back in a bun is holding open a green biology textbook and looking upwards and smiling at the man beside her. The man has light brown hair, wearing a gray sweater over a blue shirt, and he’s gesturing while holding a smartphone. Behind them are trees with fall foliage, including some yellow leaves. A building is partially visible in the background on the left side of the frame.</t>
  </si>
  <si>
    <t>A woman with blonde hair and glasses wearing a green and white sweater is pointing at something on a large touchscreen display. A young man in a black hoodie and glasses is looking down at the screen with her, while another student, partially obscured by the man’s back, is also observing it. Behind them is a wooden desk with a small toolbox and a red fire extinguisher. To the left of the group is a framed photograph on a wall. The background is dark, suggesting low lighting.</t>
  </si>
  <si>
    <t>A large, white anatomical model of a human head dominates the frame, appearing to be illuminated from behind. A dark hand is reaching out and touching the upper cheekbone area of the model with three fingers extended. The background is mostly black, suggesting a darkened room or projection space. There are subtle variations in shading on the model’s face, hinting at texture and detail.</t>
  </si>
  <si>
    <t>A young Black man in a black and gray jacket with the university logo is pointing at a large interactive touchscreen display. He’s standing next to a blonde woman wearing a green sweatshirt with white lettering that reads “MORE HALL.” A young woman in a blue shirt with a circular emblem featuring the university's name and logo is looking down at her own tablet, seemingly taking notes or interacting with something on it. The background is dark, showing glimpses of a bookshelf and some other furniture.</t>
  </si>
  <si>
    <t>A group of five young adults are seated around a dark wooden table in a lounge area. A large, comfortable sofa is positioned behind them. The individuals are wearing casual clothing – a gray sweatshirt with purple accents, a blue t-shirt, a white top and black leggings, a light blue shirt, and a dark hoodie. One person has a laptop on the table, another holds a notebook and pen. A small table stands to the left of the sofa. Through large windows in the background are other students and furniture, including a pool table. The floor is covered with gray carpeting.</t>
  </si>
  <si>
    <t>Three young adults are pictured indoors in front of a dark backdrop with some blurred lights visible. A man wearing a blue shirt is smiling and looking towards the center of the frame. A woman with blonde hair, wearing a blue top, is laughing brightly and leaning forward slightly. To her right sits a woman with dark hair styled in braids, wearing a gray hoodie with “SAN JOSE STATE” printed on it. The lighting appears to be focused primarily on the three individuals, creating a warm glow around them.</t>
  </si>
  <si>
    <t>A young woman with curly brown hair and freckles is smiling broadly at the camera. She’s wearing a gray hoodie and a blue shirt underneath. Her face is in profile, showing her right side, including her nose and cheekbones. Behind her is a blurred background of what appears to be a classroom or lab setting with wooden furniture and a dark wall.</t>
  </si>
  <si>
    <t>The image depicts an art studio with several students working at easels. A young woman with long brown hair is standing near a table covered in red fabric and supplies, looking towards another student who is seated at an easel painting. Another student stands further back, also facing the painter. Several wooden easels are scattered throughout the room, holding canvases. The floor is marked with pink spray paint lines, likely used for measuring or positioning. Overhead fluorescent lights illuminate a grid-patterned ceiling. There’s a dark cabinet and some storage shelves visible in the background.</t>
  </si>
  <si>
    <t>A young woman with dark hair and bright red, tightly coiled braids is looking at a computer screen. She wears rectangular-framed glasses and a light green shirt. Her face is partially in shadow, but she has a slight smile. The screen reflects blue light, suggesting it’s displaying an image or video. A blurred background hints at a window or other architectural element.</t>
  </si>
  <si>
    <t>A close-up shot focuses on a person’s hands holding a black paintbrush and applying red paint to a large canvas. The canvas is predominantly dark red with blue accents along the top edge and some white shapes or markings scattered across it. The background is blurred, suggesting an art studio setting with hints of other canvases and wooden frames visible in shades of brown and beige.</t>
  </si>
  <si>
    <t>A woman in a red shirt stands with her back to the viewer, pointing towards an easel displaying a painting. She has shoulder-length brown hair and is wearing glasses. A second woman, with bright red hair pulled back into a bun, is looking at the painting and appears to be working on it with a brush. The background is blurred but shows glimpses of other students and artwork in what looks like an art studio.</t>
  </si>
  <si>
    <t>Two people are seated at a pottery wheel. A man with gray hair and glasses is assisting a younger man who is shaping a small bowl on the spinning wheel. Blue clay is visible on a large jar nearby, and there’s a red cup on a table to the left of the men. The background shows a cluttered studio space with shelves filled with materials and pottery pieces.</t>
  </si>
  <si>
    <t>A close-up shot focuses on a brown ceramic bowl being shaped on a spinning pottery wheel. Two hands are visible, one pressing down into the center of the bowl and another guiding its form. The bowl is slightly concave with a flared rim. The wheel itself is dark blue and has a textured surface. A small tool is partially visible in the lower left corner. The background is mostly black, creating a dramatic effect on the subject.</t>
  </si>
  <si>
    <t>A young man with light-colored hair and glasses is kneeling in front of a pottery wheel. He’s wearing a black t-shirt and gray pants. His hands are firmly pressed against the side of a partially formed, rounded ceramic pot on the spinning wheel. The background is dark, showing glimpses of other pottery pieces and what appears to be a blue cabinet or shelf. A small amount of wet clay is visible near his feet.</t>
  </si>
  <si>
    <t>A large blue sign with a white cross emblem and baseball stitching dominates the frame. Below the emblem is the text “THOMAS MORE STADIUM” in white lettering. The sign is mounted on a dark gray platform, which sits against a brick wall under a cloudy sky. A portion of a red building can be seen to the left of the sign.</t>
  </si>
  <si>
    <t>An aerial shot of a baseball stadium with red and white accents. The stadium has a brick facade with a prominent sign reading “Eastern Michigan Baseball Stadium.” Rows of yellow seats surround a green field with a diamond in the center. A parking lot is visible on the left side, alongside a road and some utility poles. Trees are scattered around the perimeter, suggesting a rural or suburban setting.</t>
  </si>
  <si>
    <t>A man wearing a blue t-shirt and dark shorts is shown from behind, holding a Wilson baseball glove in his right hand as he appears to be throwing a baseball. The background shows a grassy field with a blurred image of a dugout and some indistinct structures.</t>
  </si>
  <si>
    <t>A young man in a blue baseball uniform and helmet is swinging a bat. He’s wearing black long sleeves and gray gloves. Behind him is a chain-link fence with a red building visible through it, and a green grassy field. The background is mostly dark.</t>
  </si>
  <si>
    <t>The image depicts a hallway in a brick building, likely a college campus. Several students are walking through the space, some facing forward and others looking away. A woman wearing a light blue long-sleeved shirt and dark jeans is visible in the center, talking on her phone. To the left of the frame, a student with a patterned jacket walks towards the camera. In the background, several other individuals can be seen walking or standing near columns. The lighting appears to be artificial, casting shadows along the walls and floor.</t>
  </si>
  <si>
    <t>A young woman with dark hair and glasses sits at a lab table. She is wearing a pink and orange patterned lab coat over a white shirt. Two small bowls are on a tray in front of her, held by her hands. Behind her, other people in white coats are visible in the background. A cabinet with drawers is to the right, and there's a piece of equipment labeled "D" on the wall. Fluorescent lights illuminate the scene.</t>
  </si>
  <si>
    <t>A young woman with dark hair and wearing clear safety glasses is looking down at a tablet device. She’s wearing a bright yellow shirt. In the blurred background, another student in a white lab coat is visible, also working on a similar device. Behind them are shelves filled with equipment and containers, suggesting a laboratory setting. The lighting is dim, casting shadows across the scene.</t>
  </si>
  <si>
    <t>A man in a white lab coat stands at a table with several students around him. He is gesturing with his hands while looking towards one of the students who is working on equipment. The other students are wearing white lab coats and appear to be engaged in scientific activities, using microscopes and other laboratory tools. A periodic table poster is visible on the wall behind them, along with a projector and shelving units filled with glassware.</t>
  </si>
  <si>
    <t>A wide-angle shot of a lacrosse field under bright daylight. The grass is green and well-maintained. A black lacrosse goal stands on the right side of the frame. Several players in lacrosse uniforms are actively engaged in gameplay, running and maneuvering around the field. Lines marking yardage are visible across the field. In the background, there's a bleacher area with spectators seated, along with some trees and a light pole. The school logo "SAL" is prominently displayed on the blue end zone line of the field.</t>
  </si>
  <si>
    <t>A lacrosse player in blue and dark blue uniform with number 19 is mid-motion, raising his stick above his head as if about to throw a ball. He wears a helmet and padding. Behind him is a lacrosse goal net. To the right of the player is another person standing still, wearing a black jacket. The background shows a grassy field under night lighting with several dark signs along the edge of the field.</t>
  </si>
  <si>
    <t>A lacrosse player wearing a black helmet with blue accents and a white face mask is centered in the frame. He’s holding a lacrosse stick with the ball visible. Behind him are blurred figures of other people, likely coaches or teammates, standing on a field with a blue turf surface. In the background, there's a white structure resembling a scoreboard or goal post, and some greenery suggests trees or bushes. The overall lighting is somewhat dim, giving the image a slightly muted tone.</t>
  </si>
  <si>
    <t>A young man with dark hair and wearing a green athletic jacket and a white surgical mask is leaning over a medical machine. He has earbuds in his ears and appears to be intently focused on something displayed on the machine’s screen. Behind him are various medical tubes and equipment, including a large IV pump and a clear plastic bag filled with fluid. The background is dark gray.</t>
  </si>
  <si>
    <t>A man in a green jacket and gray pants is kneeling beside a patient mannequin lying on a blue hospital bed. He wears a white mask and has earbuds in his ears. He’s using a stethoscope to listen to the mannequin's chest. Behind him are medical equipment, including monitors and an IV stand. A wall with electrical outlets is visible in the background.</t>
  </si>
  <si>
    <t>A man wearing a black jacket, blue gloves, and a white face mask is using a stethoscope to listen to the chest of a mannequin. The mannequin has short brown hair and is wearing a light-colored hospital gown with a red necklace. Behind the mannequin, there’s a medical equipment cabinet and a portion of a ceiling with fluorescent lighting visible. A small blue cloth or sheet is partially visible at the bottom left corner of the image.</t>
  </si>
  <si>
    <t>A man in a dark blue shirt with a logo on it stands facing a group of young adults outdoors. He is gesturing emphatically with one hand raised. Three young women are visible in the background; one has her hair pulled back, another wears a gray hoodie, and the third is partially obscured. Behind them is a blurred green landscape with trees and foliage. The lighting appears to be natural daylight.</t>
  </si>
  <si>
    <t>A small white fishing boat with a blue canopy is moving across dark water. A group of people are standing and sitting on the boat. In the background is a red building resembling a watchtower or pavilion, surrounded by trees and some other buildings. The sky is dark, suggesting it’s evening.</t>
  </si>
  <si>
    <t>A small white boat with several people standing and sitting inside is moving across a body of water. The water has ripples behind the boat’s wake. A dark green hillside rises on the right side of the frame, topped by a red building that appears to be a small house or structure. Trees line the shoreline along the left side of the image, with sunlight streaming through them.</t>
  </si>
  <si>
    <t>www.tiffin.edu</t>
  </si>
  <si>
    <t>00:00:08.29</t>
  </si>
  <si>
    <t>A high-angle aerial shot depicts a campus at night. A large, multi-story brick building with a red facade and gabled roof dominates the center of the image. Surrounding it are several smaller buildings, some also brick, and one appears to be a modern structure with a flat roof.  Well-lit walkways connect the buildings, and streetlights illuminate the grounds. In the background, residential houses are visible along streets lined with trees. The sky is dark blue, suggesting twilight or evening.</t>
  </si>
  <si>
    <t>www.tjsl.edu</t>
  </si>
  <si>
    <t>Several dark-colored office chairs are arranged in a row facing large windows. The windows are filled with sunlight and reflect the buildings outside. A palm tree is visible on the left side of the frame, and tall, modern buildings can be seen through the glass. There’s a light fixture mounted on the wall above the chairs.</t>
  </si>
  <si>
    <t>A black and white silhouette of Lady Justice stands prominently in a framed print. The figure holds scales in one hand and a sword in the other. Behind the figure is a textured background resembling aged parchment with handwritten text, partially obscured by what appears to be a map or flag labeled "America." A small circular object is visible within the frame. The image is slightly blurred and set against a dark, out-of-focus backdrop.</t>
  </si>
  <si>
    <t>A woman with dark hair and earrings stands in profile, looking down at books on shelves. She is wearing a black and white tweed jacket. Behind her, partially visible, is another man standing near a bookshelf. The bookshelves are filled with various colored books, primarily blues and reds. The lighting appears dim, creating shadows throughout the scene.</t>
  </si>
  <si>
    <t>A wide-angle aerial shot of a city skyline at sunrise. The sun is positioned high in the sky on the right side of the frame, emitting a bright golden light that illuminates buildings and clouds. Numerous tall skyscrapers dominate the center of the image, arranged along streets with visible traffic. Below the skyscrapers are lower-rise buildings, including apartment complexes and commercial structures. A body of water, likely a bay or harbor, stretches across the bottom of the frame, reflecting some of the sunlight. The sky is overcast with streaks of light and clouds.</t>
  </si>
  <si>
    <t>A wide, empty street stretches into the distance under a partly cloudy blue sky. Tall skyscrapers line both sides of the road, with one particularly tall building dominating the center. Palm trees are planted along the sidewalk on either side of the street, casting shadows. A black car is parked on the right side of the street. Streetlights and signage are visible on the sidewalks. The overall scene has a slightly muted or vintage color filter applied to it.</t>
  </si>
  <si>
    <t>A long, dark gray pier stretches out into the ocean under a dusky sky. The pier’s support columns are visible beneath the water line, reflecting the sunlight. The sun is low on the horizon, casting a warm glow across the water and creating a bright reflection on the wet sand at the base of the pier. A few lampposts are spaced along the length of the pier. The sky transitions from a light blue to a darker gray towards the top of the frame.</t>
  </si>
  <si>
    <t>A wide shot of an expansive blue ocean with several surfers riding waves in the middle distance. The water is rippled and textured. A coastline with buildings and trees can be seen on the horizon under a pale blue sky. There are other figures scattered across the water, presumably more surfers.</t>
  </si>
  <si>
    <t>A man in a light blue shirt and black tie is smiling at the camera with his hands raised slightly as if gesturing. Behind him, partially obscured by a dark suit and tie, is another man with a beard and dark hair. Another man wearing a plaid shirt is visible to the right of the first man. The background appears to be a modern meeting room with white walls and a projector screen in the distance.</t>
  </si>
  <si>
    <t>A young woman with curly dark hair and wearing a black and white tweed jacket is seated at a desk reviewing documents. She’s holding a green pen and appears to be writing or marking something on one of the papers. Behind her, blurred figures of other people are visible in an office setting, including another woman partially obscured by her shoulder. A wooden cabinet with drawers is partially visible on the left side of the frame. The lighting is soft and slightly muted.</t>
  </si>
  <si>
    <t>A man in a dark blue suit and black tie is seated at a desk, looking intently towards his right. He’s holding a pen and appears to be reviewing a document. A woman with blonde hair pulled back into a high ponytail wears glasses and a gray plaid blazer over a white shirt. She's leaning slightly forward, her head turned toward the man, also looking attentively. Behind them is a large window revealing a palm tree and a building exterior with a light-colored wall. The overall lighting is bright and even.</t>
  </si>
  <si>
    <t>Three people are walking down a long hallway. A woman with dark hair and wearing a brown blazer over a white shirt and tan pants is in the lead. Behind her is a man in a blue button-down shirt and khaki pants, and to his right is another man in a black suit jacket over a light blue dress shirt. The walls of the hallway are white, and there’s a ceiling with fluorescent lights visible.</t>
  </si>
  <si>
    <t>A woman with shoulder-length wavy brown hair wearing a blue blazer is speaking into a projector screen. She is gesturing with her hands upwards and slightly outwards. Text on the screen behind her reads “Question 1: Carv…”, followed by more medical text including phrases like "fractures of her leg," "stabilization before the skier,” and “constant is 12.” The background is dark, suggesting a lecture hall setting.</t>
  </si>
  <si>
    <t>A group of young women are walking up a modern, white staircase. The stairs have a metal railing on one side. Several individuals are visible, wearing various shades of blue and gray clothing with logos. One woman is holding a pen and a water bottle. A sign reading "S" is partially visible on the wall to the right. The background is dark, suggesting an interior space with minimal lighting.</t>
  </si>
  <si>
    <t>The image depicts an elevated view of a busy street scene. Two large, dark pillars are visible in the foreground, partially obscuring the view and creating a framed effect. The street is lined with palm trees and power lines running along the sides. Cars and buses are moving along multiple lanes of traffic. In the distance, there’s a highway or airport runway extending into the horizon under a hazy sky. A sign reading “X” is visible on the lower right corner.</t>
  </si>
  <si>
    <t>A red train car dominates the frame, partially obscured by darkness. The front of the train is brightly lit with orange lights and a large window displaying “057” and “Orange Line”. Above the window is a sign reading "401" and "ORANGE LINE". A blurred crowd of people can be seen walking on a platform in the background, alongside tall buildings that appear to be part of an urban landscape. The train appears to be moving towards the viewer.</t>
  </si>
  <si>
    <t>A man in a dark suit and tie stands slightly out of focus at the right side of the frame, looking towards the left. He has a beard and is smiling. Behind him are several other people seated around tables covered with papers and laptops. The room appears to be a modern office space with large windows offering views of an exterior building. Some individuals are looking at each other while others appear to be working on computers.</t>
  </si>
  <si>
    <t>A man with dark hair and glasses is standing in front of a white board covered in handwritten notes. The board contains text discussing concepts like “unconsciousness,” “procedural unconsciousness,” and “substantive unconsciousness.” The writing appears to be done in blue ink. A portion of the background shows a wall painted a muted beige color, with what looks like a light fixture visible at the top. The man is facing away from the camera, his back partially turned, and he’s holding a marker.</t>
  </si>
  <si>
    <t>A young person with dark hair and wearing a blue sweater is sitting at a desk. They are looking down at an open textbook with highlighted sections and colored sticky notes. A laptop is visible on the left side of the frame, displaying a screen with text and images. The student has a wristwatch on their wrist and is holding a pen in their hand. Behind them, partially out of focus, is another person sitting at a desk. The background is dark and indistinct.</t>
  </si>
  <si>
    <t>Two young Black women are shown in profile, smiling broadly at the camera. The woman on the left is wearing a red shirt and round glasses. The woman on the right is wearing a yellow sweater. Both have dark hair and appear to be sitting together in what looks like a classroom or office setting with a blurred background of white walls and windows.</t>
  </si>
  <si>
    <t>A man with a beard and dark hair is seated in a classroom setting. He’s wearing a light gray shirt and looking directly at the camera with a thoughtful expression. His hand is raised near his neck, as if adjusting something. Behind him, several other students are visible: one woman raising her hand with a red sweater on, another woman wearing glasses and pulling her hair back, and a student in the background gesturing upwards. A table with a water bottle sits in front of the man, and there is a whiteboard partially visible in the background. The lighting appears to be natural, with some outdoor light filtering through a window.</t>
  </si>
  <si>
    <t>A man in a dark suit and tie stands with his back to the camera, entering a doorway. Above him is a sign that reads “Thomas Jefferson School of Law – California” followed by “PROGRAM”. The wall behind the sign is painted a light beige color. A small electrical outlet is visible on the right side of the frame. The doorway itself appears to be made of dark wood and is framed with white trim.</t>
  </si>
  <si>
    <t>A man with broad shoulders and arms wearing a blue t-shirt is shown from behind. He’s gesturing with his right hand, palm facing upwards, as if pointing at something off-screen. A watch is visible on his left wrist. Behind him, through a glass door, are several blurred figures of people walking in a hallway. The lighting appears to be bright and natural, casting shadows across the scene.</t>
  </si>
  <si>
    <t>www.tku.edu</t>
  </si>
  <si>
    <t>A large, multi-building complex dominates the center of the frame, featuring a series of connected structures with prominent arched windows and a dark gray roof. The buildings are surrounded by a large parking lot filled with cars. In the background, there’s a cityscape including several taller buildings, trees, and what appears to be a light tower or antenna. A low stone wall runs along the left side of the image, and green trees are scattered throughout the scene.</t>
  </si>
  <si>
    <t>A man with dark hair and glasses stands in front of a large screen displaying the words "Bethel University." He is wearing a black crewneck sweatshirt with a small logo on the chest. His arms are outstretched, palms facing upwards, and he appears to be smiling slightly. The background is mostly dark, with hints of gray and blue from the screen behind him.</t>
  </si>
  <si>
    <t>A young woman with long brown hair and wearing a light green shirt is captured from the side. She’s looking upwards with an open mouth as if speaking or singing. Her hands are raised in front of her, palms facing up, with fingers slightly spread. The background is dark, featuring a doorway with a red light above it and some indistinct architectural elements.</t>
  </si>
  <si>
    <t>A middle-aged man with graying hair and glasses is speaking into a camera. He’s wearing a blue and white checkered button-down shirt. His hands are raised, palms facing outward as he gestures emphatically. Behind him is a framed photograph on a wall depicting a woman in a portrait style. To the left of the speaker, partially visible, is a person with their back to the camera, seated at a table. A small silver object sits on another table to the right of the speaker. The background appears to be an interior room with white walls and a light-colored chair.</t>
  </si>
  <si>
    <t>A middle-aged man with graying hair and glasses is shown in profile. He has a slightly receding hairline and wrinkles around his eyes and mouth. He’s wearing a red polo shirt and appears to be looking down or off to the side. A small microphone is visible on his lapel. Behind him, blurred figures of other people are partially visible. The background is a light-colored wall with what looks like a white framed object in the distance.</t>
  </si>
  <si>
    <t>A man with graying hair and glasses sits in a brown armchair. He is wearing a black shirt and khaki pants. His hands are raised, palms facing outward as if gesturing emphatically. A tablet rests on his lap. Behind him is a large potted plant with long, green leaves against a light beige wall. In the lower left corner of the image, blurred figures suggest an audience.</t>
  </si>
  <si>
    <t>A laptop screen displays a webpage with blue navigation and text content. Two hands are visible: one is pointing at the screen with a dark-skinned hand, while the other is typing on a keyboard. In the blurred background, there's a framed photograph of a bride in a white dress, partially obscured by a floral arrangement.</t>
  </si>
  <si>
    <t>A Black man with a shaved head and graying beard sits at a desk, focused on writing in an open book. He is wearing a gray plaid shirt over a light-colored undershirt and dark pants. A pen rests in his right hand as he writes. Behind him is a window with white blinds partially closed. The background appears to be a warmly lit room with beige walls. A small, white chair is visible beneath the desk.</t>
  </si>
  <si>
    <t>A young woman with long, layered brown hair that blends from dark at the roots to lighter blonde towards the ends is smiling broadly. She’s wearing a bright orange ribbed turtleneck sweater and a silver necklace with a small, circular pendant. Her eyes are open and engaged, and she appears to be looking directly at the camera. The background is blurred but suggests an indoor setting with some red accents visible.</t>
  </si>
  <si>
    <t>A woman with dark hair and glasses wearing a white shirt over a gray top and a denim jacket is centered in the frame. She has her mouth open slightly as if speaking. To her left is another woman, partially obscured by shadow, with her eyes closed. Behind them are several other people silhouetted against a darker background, some appearing to be raising their hands. A red light appears to be shining from within her glasses.</t>
  </si>
  <si>
    <t>www.towson.edu</t>
  </si>
  <si>
    <t>The image depicts an aerial view of a college campus under a bright blue sky. Several buildings are visible, with one prominent building featuring large yellow and black lettering that reads “University of Rhode Island.” A brick pathway winds through green lawns and trees. There are several smaller buildings to the left and right of the main building, all appearing to be constructed from brick and concrete. Trees line the pathways and surround the campus grounds. The overall scene suggests a sunny day on a college campus.</t>
  </si>
  <si>
    <t>A person in a red dress stands near a cluster of colorful flowers and small trees. A paved pathway with a black railing leads into a wooded area where another individual is walking. Lush green foliage fills the background, suggesting a campus landscape. The scene has a bright, natural light quality.</t>
  </si>
  <si>
    <t>A young Black woman with dark hair pulled back is seated at a wooden bench in front of a large, reddish-brown sculpted representation of a fossilized log. The log has numerous small, white dots embedded within its surface. Behind her is a display board titled “History of THE GLEN” with several smaller images and text panels. A window behind the bench reveals greenery including trees and foliage.</t>
  </si>
  <si>
    <t>Three people are standing in a brightly lit laboratory setting. A man with short brown hair and glasses wearing a gray sweater is looking at a whiteboard covered in chemical formulas. A woman with dark skin and curly hair, wearing a plaid shirt, holds an open binder. Another woman with dark hair pulled back and wearing a patterned blouse is looking down at a document she’s holding. Shelves filled with various bottles and containers of chemicals are visible behind them. To the left, there's a small refrigerator and some storage bins. A metal cabinet with labels is on the right side of the frame.</t>
  </si>
  <si>
    <t>Three students are working at a lab bench in a brightly lit laboratory. They are all wearing white lab coats and safety glasses. Their hands are covered with purple gloves. One student is holding a small container with a liquid inside, while another is using a scale to weigh something on the counter. A third student looks on, observing the process. Behind them is a stainless steel fume hood, various lab equipment, and windows with trees visible outside.</t>
  </si>
  <si>
    <t>The image depicts an indoor classroom setting with several students gathered around anatomical tables. The walls are white and feature diagrams of the human body, including a large silhouette figure. Several rolling anatomical tables are present, each displaying a dissected or partially dissected human torso. A few students are actively examining these models, while others stand observing. There is also a small table with what appears to be a medical chart on it. The room has fluorescent lighting and a standard institutional ceiling design.</t>
  </si>
  <si>
    <t>Two women are shown in a classroom setting, both wearing white lab coats and glasses. One woman has long brown hair pulled back, and the other has dark hair pulled back as well. They are standing in front of a large interactive whiteboard displaying a detailed anatomical image of a human heart. The heart is rendered in shades of pink and red, with visible veins and arteries highlighted in red. Green markers are being used to draw on the image, likely for annotation or demonstration. A small menu of icons is visible at the top left corner of the screen.</t>
  </si>
  <si>
    <t>A young Black child wearing a red sweatshirt and dark pants stands outdoors with a wooden easel holding a blank canvas. The child is leaning over the canvas, appearing to be sketching or drawing. Sunlight streams through trees in the background, creating dappled light on the scene. A portion of a metal structure is visible behind the child, suggesting an outdoor learning environment.</t>
  </si>
  <si>
    <t>A football field with a green turf surface is visible. A quarterback in a dark brown helmet and jersey number 7 is throwing a football towards a receiver wearing a white and black uniform with number 52. Several other players are positioned on the field, some running, some lined up defensively. In the background, a large stadium filled with spectators sits behind a tiered seating area made of wooden bleachers. The sky is overcast.</t>
  </si>
  <si>
    <t>A wide shot of a college football stadium bleacher section filled with cheering fans. The fans are wearing purple and gold clothing. A large banner reads “Student Section” and includes logos for “Loyola University Maryland.” A mascot, a tiger in a purple and gold suit, is waving to the crowd from near the top of the stands. Many people are raising their hands and arms in excitement. Some individuals are smiling and shouting. The background shows more bleachers, stadium lights, and a partially visible street with buildings.</t>
  </si>
  <si>
    <t>A woman wearing a black sweatshirt with “TOWSON” printed on it is seated in a brown chair and playing a four-in-a-row game with a white board set up on the grass. Another woman, partially visible behind her, is watching the game. In the background, there are several people sitting or standing on the lawn, some playing cornhole, and a blue inflatable pool is present. A building can be seen in the distance. The lighting suggests it’s late afternoon with warm sunlight.</t>
  </si>
  <si>
    <t>The photograph depicts the Albert S. Cook Library building at a higher education institution. The library is constructed of red brick and has large windows. Pink azalea blossoms are prominently displayed in the foreground, covering branches and bushes near the entrance. Several students are walking up the steps leading to the library entrance. A cloudy sky with patches of blue is visible above the building.</t>
  </si>
  <si>
    <t>A tall clock tower with a green dome and arched windows dominates the upper portion of the frame. The sun is setting behind the tower, casting a warm orange glow across the sky. Below the tower, a low-rise building with multiple windows is visible on a rooftop. Trees are silhouetted in the distance along the horizon line. The overall color palette is dominated by shades of orange and brown, creating a sunset effect.</t>
  </si>
  <si>
    <t>www.trincoll.edu</t>
  </si>
  <si>
    <t>A high-angle aerial shot showcases a university campus with a large Gothic-style church dominating the background. The church has a prominent tower and intricate stonework. To the left is a sprawling brick building with multiple stories, dormitories, and windows. A green lawn stretches out in front of the buildings, bordered by trees. In the distance, a cityscape featuring skyscrapers and cloudy skies can be seen. A tennis court is visible on the right side of the frame. The sky is overcast with patches of blue peeking through.</t>
  </si>
  <si>
    <t>A dark blue stage backdrop with draped fabric behind it. A wooden podium is centered in the frame, displaying a circular emblem for Trinity College featuring a building and a shield design. The words "TRINITY COLLEGE Hartford, Connecticut" are prominently displayed around the emblem. To the left of the podium are two glasses on a table, and to the right is a microphone stand with draped blue fabric.</t>
  </si>
  <si>
    <t>A group of students are gathered on a grassy lawn in front of a building with a red roof. A large yellow and blue Ukrainian flag is held aloft by two students who are embracing. Several other students are standing around, some holding trays of food or drinks. One student is wearing a backpack and another has a green hat. A black metal fence runs along the edge of the lawn. Trees and foliage fill the background.</t>
  </si>
  <si>
    <t>A bright blue sky fills the upper portion of the frame. Below is a large grassy lawn with several students seated on blankets and the ground, reading books and using laptops. A large, mature tree dominates the right side of the image. In the background, a brick building with multiple windows and a prominent tower rises above the trees. Several other buildings are partially visible behind the main structure. The lighting suggests a sunny day.</t>
  </si>
  <si>
    <t>A man in a purple doctoral robe and black cap is carefully pouring liquid from a silver tray into four glasses on a small table. He appears to be smiling. Behind him, a woman wearing a yellow and blue academic gown and hat stands at a podium, holding a microphone and gesturing with her hand. In the background, other figures in robes are visible, and there’s a banner or drape featuring gold and blue stripes. The scene is brightly lit, suggesting an outdoor event.</t>
  </si>
  <si>
    <t>A large group of students are seated and standing in an indoor basketball court. The students are wearing various casual clothing items, including t-shirts and shorts. They are arranged in rows on a blue bleacher section behind a hardwood floor with purple lines. Above them is a white ceiling with exposed beams and a light fixture. A logo is visible on the wall above the bleachers.</t>
  </si>
  <si>
    <t>Three young adults are gathered around a large table covered in papers and markers. One student is wearing glasses and has dark hair pulled back, holding a pen and pointing at a drawing on one of the sheets. Another student, with long brown hair, is smiling and looking towards the camera while holding a blue water bottle. The third student, also with long brown hair, is leaning in to examine a document, her arm extended with a marker. A partially visible banner reading “CHEER” is on the table. The lighting appears dim, casting shadows across the scene.</t>
  </si>
  <si>
    <t>Three young adults are gathered around a large computer workstation in a dimly lit room. One man is seated in a red gaming chair and appears to be actively typing on a keyboard. Another man sits beside him, also looking at the screen intently. A woman with pink hair is kneeling on the floor near the workstation, examining something on the desk. The workstation includes a desktop computer with a black tower case, multiple monitors, a printer, and various cables and components scattered around. Behind them are other workstations with computers and equipment, including a monitor mounted on a vertical stand. A bulletin board with papers is visible in the background.</t>
  </si>
  <si>
    <t>A young man with light brown hair and wearing a gray sweatshirt with “BRYANT” printed on it is intently looking through a microscope at a table. He’s leaning forward slightly, his hands positioned around the eyepiece. Behind him are several other students seated in chairs, blurred out in the background. A dark wooden desk surface is visible beneath the microscope, and there's a blue plastic tray with small objects on it. The lighting appears to be artificial and focused on the student and the equipment.</t>
  </si>
  <si>
    <t>A wide-angle aerial shot captures an outdoor track and field facility with a green running surface and red track borders. Behind the track are tiered seating areas and stadium lights. In the distance is a cityscape featuring several tall buildings, including a prominent skyscraper, under a bright blue sky with scattered white clouds. Trees in varying shades of autumn colors – yellow, orange, and brown – line the horizon between the facility and the city.</t>
  </si>
  <si>
    <t>A group of young adults are walking away from the camera in a row. They are all wearing dark blue t-shirts with “Trinity College” and “Hartford IS” printed on them. Each person carries a large, dark green drawstring backpack with “CHERT” written across it. Behind them is a brick building with a mural depicting two figures: a woman with a hat and a man in a suit. The mural reads "Rev. Julie Ramirez - Hartford Advocate." Above the mural is a sign that says “Trinity College.” The sky is overcast and gray.</t>
  </si>
  <si>
    <t>A group of young adults, mostly college-aged students, are walking along a paved path in a grassy area. They are dressed casually in shorts and t-shirts, with varying colors and patterns. Behind them is a large, domed building – likely a capitol or government structure – visible against a cloudy sky. A street lamp stands on the left side of the path, and trees line the edges of the green space. The overall scene appears to be outdoors on a slightly overcast day.</t>
  </si>
  <si>
    <t>The image depicts a large lecture hall filled with students and adults seated in rows of wooden benches. Many individuals are wearing t-shirts, some displaying university logos like "Trinity College." Several students have phones or tablets on their laps. Small American flags are placed on the tables in front of each seat. There are coffee cups and backpacks visible among the attendees. The hall has a dark wood finish with ornate detailing along the walls and ceiling. A speaker is positioned at the back, and there's a general sense of activity and engagement within the room.</t>
  </si>
  <si>
    <t>The image depicts an outdoor plaza area in front of a building with large glass windows and a prominent tower. Several people are seated on benches beneath trees. There are several tall, dark metal structures resembling abstract art pieces standing near the building’s entrance. An American flag is visible hanging from a flagpole next to one of the metal sculptures. In the background, a city hall or government building with a distinctive spire can be seen under a bright blue sky.</t>
  </si>
  <si>
    <t>A man in a plaid shirt and baseball cap is pointing at something with a blue object while speaking to a young woman wearing a green jacket. A sign reading “Trinity College Field Station” is attached to a tree trunk on the left side of the frame. Behind them, there’s a small stream flowing through a wooded area with colorful autumn leaves visible in the background. Several other people are partially visible near the stream.</t>
  </si>
  <si>
    <t>A green dragon boat with a repeating pattern of teal and white scales is moving across a dark, rippled body of water. Eight people are seated in the boat, wearing life vests and holding oars. A man stands at the bow, also wearing a life vest and holding an oar. Behind the boat is a concrete embankment covered in dense green foliage, with two lampposts visible on either side. The sky is dark and overcast.</t>
  </si>
  <si>
    <t>A wide shot of a green lawn stretches across the bottom of the frame. In the background is a large, historic building with multiple towers and gables under a blue sky dotted with white clouds. Several trees are scattered around the building, some displaying autumn foliage in shades of yellow and red. A few people can be seen walking on the lawn near the base of the building.</t>
  </si>
  <si>
    <t>A group of young people are gathered on a dark stage. There’s a green floor visible in the foreground. Several students are dressed casually in various colors and styles – including an orange jacket, a pale pink sweater, a blue sweatshirt with “TRINITY” printed on it, black pants, and a black t-shirt. Some are looking at each other while others appear to be listening intently or gesturing. A doorway is visible in the background, marked with an exit sign. The lighting is dim, highlighting the individuals within the group.</t>
  </si>
  <si>
    <t>A group of young men are seated around a table in a room, engaged in discussion. They are wearing various shades of blue and light-colored shirts. A large screen behind them displays text that reads “Welcome Innovation &amp; Entrepreneurship Orientation Program.” An older man with gray hair is standing at the edge of the table, gesturing towards the group. There’s a black speaker on the left side of the frame, and a framed picture hangs on the wall in the background. Several laptops and notebooks are visible on the table.</t>
  </si>
  <si>
    <t>A wide shot of a grassy quad at a college campus during autumn. The sky is blue with scattered white clouds. A large tree in the center of the frame has vibrant red leaves. Several students are walking along a path that curves through the grass. Buildings, including one with a brick facade and another with a light-colored exterior, are visible in the background. Some trees have yellow and brown foliage. There is a small signpost on the left side of the image.</t>
  </si>
  <si>
    <t>A group of people are gathered in a large, ornate church hallway. A man in a light blue suit and tie is shaking hands with a woman wearing a dark purple dress. Several young adults, mostly students, are standing behind them, holding diplomas or certificates. Some students are wearing athletic apparel, including Under Armour shirts. The walls are paneled with wood, and there’s an organ visible in the background. Red lampshades adorn the light fixtures along the hallway.</t>
  </si>
  <si>
    <t>A woman in a black blazer and patterned top stands at a lectern addressing a classroom of students. She is gesturing with her hands while speaking. Several students are seated at wooden tables, each using a laptop. Some students are looking directly at the speaker, while others appear to be focused on their screens. A projector screen behind the lecturer displays a white image with text. The room has dark walls and wooden chairs.</t>
  </si>
  <si>
    <t>A group of five students are gathered around a lab table. One student with curly brown hair and glasses is looking down at a piece of paper while using a pen. Another student with dark hair is wearing glasses and appears to be examining something under a microscope. A young man in a gray sweatshirt with a hat that reads "Trinity Crew" is focused on the same paper as the first student. A woman with long black hair is also looking at the paper, holding a small tool. A young man in a light blue shirt and green shorts is leaning over the table, possibly assisting or observing. The lab table has several pieces of equipment including microscopes and slides. The background is dark, suggesting a laboratory setting.</t>
  </si>
  <si>
    <t>A large bronze statue of a man in robes stands prominently on a grassy knoll. Behind the statue is a backdrop of trees with vibrant yellow and orange autumn foliage. In the distance, a modern high-rise building dominates the skyline against a blue sky dotted with white clouds. Several people are casually walking across the lawn in front of the statue. A lamppost is visible to the right of the statue.</t>
  </si>
  <si>
    <t>A group of young men in white soccer jerseys and white socks are huddled together, arms linked, on a grassy field. They appear to be facing away from the camera. Several players have numbers on their jerseys, including one with the number 24. Behind them is a brick building with large windows and a light-colored facade. To the right of the building is an orange crane or construction equipment. The sky is overcast and dark gray. A banner with the school’s logo is visible in the lower left corner.</t>
  </si>
  <si>
    <t>Four young men are standing outdoors in front of a brick building with arched windows. One man is wearing a navy blue sweater and jeans, looking down at something in his hand. Another is wearing a white t-shirt and dark jeans, holding out his hand as if offering something to the person beside him. A third man wears a white t-shirt and gray pants, with his head tilted slightly downward. The fourth man is wearing a white t-shirt and shorts, looking up at the sky. There’s a lamppost on the left side of the frame, and greenery including trees and grass surrounds them.</t>
  </si>
  <si>
    <t>A football player in a dark blue uniform with the number 26 is jumping excitedly in mid-air, raising his arms in celebration. He’s wearing an Under Armour helmet and appears to be running forward. Behind him, another player in a white and gray uniform with the number 61 is also leaping upwards, both celebrating together. The background shows a football field with other players on the ground, a large tent structure, trees, and buildings in the distance under a partly cloudy sky.</t>
  </si>
  <si>
    <t>A group of female volleyball players in dark blue jerseys are huddled together in a tight embrace near the court’s baseline. They appear jubilant and celebratory. Behind them is a large crowd seated on tiered bleachers, many holding yellow balloons. A few people stand among the spectators. The court itself has a light blue and gold design with the word “Trinity” prominently displayed. In the foreground, part of another player in a similar uniform is visible, reaching towards the ball.</t>
  </si>
  <si>
    <t>A group of female hockey players are embracing tightly in the center of the frame. They are wearing dark blue jerseys with the letters “Y” and “RINI” on them. One player is holding a hockey stick, while another has her arm raised in excitement. A woman in a yellow uniform, likely a coach or referee, stands amongst the group. Behind them is a hockey field with a net and chain-link fence. The sky is blue with scattered clouds.</t>
  </si>
  <si>
    <t>A group of five people are planting a small tree in a grassy area. They are wearing light blue t-shirts with writing on them and dark pants. One person is holding a shovel and digging, another is placing a black pot around the base of the tree, one is supporting the tree as it's being planted, and two others are kneeling and working on the ground near the planting site. Behind the group is a green lawn, trees, a street with cars, a utility pole, and playground equipment in the background.</t>
  </si>
  <si>
    <t>A man in a pink shirt sits at a table with two women. A ring light is positioned above and slightly behind him. Behind them is a dark cabinet filled with bins. There’s a clock on the wall, and a whiteboard visible in the background. The room appears to be a laboratory or workshop setting.</t>
  </si>
  <si>
    <t>A wide-angle aerial shot showcases a large green lawn in autumn with vibrant orange and yellow leaves scattered among several trees. A white tent is situated on the lawn, and a pathway curves around it. In the background, a sprawling campus featuring multiple buildings—including a gothic-style structure with a tall spire—is visible under a bright, sunny sky. Several people are walking along the path in the foreground.</t>
  </si>
  <si>
    <t>www.trinitybiblecollege.edu</t>
  </si>
  <si>
    <t>An aerial shot of a college campus under a clear blue sky with some clouds. Several buildings are visible, including a large building with a steeple and a smaller brick building on the left. Trees in autumn colors – yellows, oranges, and greens – surround the buildings. A road winds through the campus, and there are several vehicles parked along it. The landscape beyond the campus appears to be open fields and distant hills under a hazy sky.</t>
  </si>
  <si>
    <t>A low-angle shot of a brick church building against a bright blue sky. The church has a prominent, tall steeple with a cross at its peak. The main structure is curved and appears to be constructed from reddish-brown bricks. A small portion of a neighboring building is visible on the left side of the frame, along with some greenery including trees and bushes. Sunlight streams across the top of the image, creating a bright highlight.</t>
  </si>
  <si>
    <t>A group of five students are seated at a wooden table in a classroom. They are all looking towards the camera and smiling. Each student has a laptop open in front of them. One student’s laptop has stickers on it, another is wearing a white shirt with a graphic, and one has a black shirt with text. A large anatomical skull model sits on a shelf to the left of the table. The classroom walls are painted a light beige color, and there are windows with blinds visible in the background. A clock and a poster are also seen on the wall.</t>
  </si>
  <si>
    <t>A person’s hands are typing on a white tablet keyboard with a blue screen displaying text. A laptop is visible in the background, partially obscured by books and a phone. Several notebooks and a binder are also present on the surface. The person is wearing a light-colored shirt. A dark, blurred background suggests an indoor setting, possibly a study area.</t>
  </si>
  <si>
    <t>Two men are in focus, one with reddish-brown hair and a beard, wearing a white shirt over a plaid flannel shirt, and another with lighter reddish-brown hair, wearing a gray t-shirt with “WIBAUX HIGH” printed on it. They are standing close together, appearing to be engaged in conversation. A portion of a person’s back is visible behind the man with the beard, wearing a dark jacket. In the background, there's a glimpse of a hallway with lockers and a basketball hoop mounted on a wall. The lighting appears to be artificial and somewhat dim.</t>
  </si>
  <si>
    <t>A man with a beard and reddish-brown hair wearing a plaid shirt is gesturing towards two young men standing behind him. The man in the front has dark skin and short hair. The second young man has curly blonde hair and is wearing a black shirt with red lettering. They are all standing in what appears to be a gymnasium or weight room, with metal equipment visible in the background and fluorescent lights overhead.</t>
  </si>
  <si>
    <t>A light-colored building with a steeple and large windows dominates the frame. The words "Prayer Center" are prominently displayed above the entrance. A bright sun is visible in the upper right corner, creating a lens flare effect. The sky is blue with some clouds. To the left of the building, there's a glimpse of trees and foliage.</t>
  </si>
  <si>
    <t>A two-story brick building with white columns and a portico spans across the frame. The building is reddish-brown in color and features rectangular windows on each floor. Above the portico, the words “Trinity Hills College and Graduate Unit” are displayed in gold lettering. A small grassy area with benches sits at the base of the building. A sidewalk leads from the foreground to the entrance.</t>
  </si>
  <si>
    <t>A large, circular dining hall with numerous tables filled with people eating and socializing. The walls are mostly white with a stone accent wall on the left side featuring a framed portrait. Several windows offer views of an outdoor area with trees. A dark ceiling is punctuated by hanging pendant lights. People are wearing casual clothing, including jackets and sweaters. Red cups and plates are visible at many tables.</t>
  </si>
  <si>
    <t>The image depicts an octagonal room with a high, vaulted ceiling made of wood. The walls are painted a light beige color and feature arched windows on either side. A large white projector screen is centered in front of a dark wooden piano. Rows of gray chairs face the screen, filling most of the space. A black microphone stand is positioned to the left of the piano. Light fixtures line the ceiling edges, illuminating the room with a soft glow. The overall impression is one of a quiet, formal setting.</t>
  </si>
  <si>
    <t>A wide, bright cafeteria space with large windows offering a view of an outdoor grassy area and buildings in the distance. The floor is polished concrete reflecting light. Several small tables with wooden chairs are arranged in rows. A long counter runs along one wall with stools. Overhead are exposed black ductwork and recessed lighting. There's a dark, textured wall on the left side of the frame. A poster or sign is visible near the top left corner.</t>
  </si>
  <si>
    <t>The image depicts an empty auditorium or chapel space. Rows of wooden benches with maroon cushions are arranged facing a large screen stage area. The stage is dark and features a black backdrop with illuminated geometric patterns in shades of orange, pink, and yellow. A small speaker is visible on the right side of the stage. Above the stage is a dark ceiling with recessed lighting. The floor is covered in gray carpeting.</t>
  </si>
  <si>
    <t>An aerial shot of a small town with buildings clustered together along a main street. A prominent water tower labeled “Ellendale” is centrally located. Buildings range in size and style, including industrial structures on the outskirts. Trees are scattered throughout the town, displaying autumn foliage in shades of yellow and orange. The sky is blue with some clouds. In the distance, rolling hills and farmland stretch out under a hazy horizon.</t>
  </si>
  <si>
    <t>A young woman with dark hair and glasses is smiling broadly at the camera. She’s wearing a black vest over a white sweater with stripes and is sitting in front of an open laptop displaying a blue screen. To her right, another woman with curly brown hair is looking towards her with a slight smile. Behind them are several tables with chairs and some artwork on the wall. The background is softly lit with warm light.</t>
  </si>
  <si>
    <t>A young woman with blonde hair pulled back in a ponytail is smiling and gesturing with her hands while speaking to someone off-camera. She’s wearing a black long-sleeved shirt that says “HOPE” in white letters. Behind her, through a large grid of windows, is an outdoor scene featuring trees and buildings. A blurred figure is visible on the right side of the frame, partially obscured by the person she's talking to. The lighting appears to be natural daylight.</t>
  </si>
  <si>
    <t>Three women are seated around a dark table in what appears to be a modern office space. One woman on the left is wearing a black top and has her hair pulled back into a ponytail. She’s looking at another woman, who is smiling and gesturing with her hands while using a tablet. The woman on the right is wearing a white jacket over a dark shirt and is also engaged in conversation, holding a laptop open. A notebook and pens are visible on the table between them. Behind the women is a wall adorned with artwork and lighting fixtures.</t>
  </si>
  <si>
    <t>A young person with short dark hair and wearing a gray and white checkered button-down shirt is playing a black piano. They are smiling broadly and have their hand raised above the keys. The background shows a bookshelf filled with books, a television screen, and a pale wall. A small framed picture hangs on the wall behind the bookshelf.</t>
  </si>
  <si>
    <t>A man with short brown hair and wearing a blue and white checkered shirt is smiling broadly while gesturing with his hands. He appears to be in a dimly lit room with a large bookshelf filled with books behind him. A black jacket is partially visible on the left side of the frame, and a piano and keyboard are also present in the background. There’s a framed picture hanging on the wall near the bookshelf.</t>
  </si>
  <si>
    <t>A blonde woman with glasses and wearing a yellow top, a gold necklace, and a plaid skirt is standing in front of a projector screen displaying the text “Teaching Reading in the Content Area.” She has her right arm raised and is smiling at the camera. Behind her is a yellow bulletin board, a gray cabinet, a black trash can, and a table with books on it. The room appears to be a classroom setting.</t>
  </si>
  <si>
    <t>A woman with curly brown hair pulled back into a bun and wearing glasses is sitting at a table covered in papers and books. She’s looking off to the side, slightly angled towards the viewer. Behind her are several chairs and a wall made of light-colored bricks. A colorful string art piece hangs on the wall behind her. The lighting appears dim, with shadows cast across the scene.</t>
  </si>
  <si>
    <t>A young Black man in a gray t-shirt and shorts is performing a barbell squat with a weight held in both hands. A slightly older white man wearing a plaid shirt and khaki pants stands beside him, providing guidance and support as he lowers into the squat position. Behind them, another person is visible looking towards the left, partially obscured by the equipment. The background shows a gym setting with rows of weight machines, a mirror reflecting the scene, and signage that reads "LIONS" in blue lettering on a dark wall. There are also whiteboards or bulletin boards along the walls. Light streams in from a window to the right, creating a bright spot in the image.</t>
  </si>
  <si>
    <t>A man with curly red hair and a dark shirt stands in the background, looking towards the foreground. He is holding a clipboard. In the foreground, a black man wearing a gray t-shirt performs an overhead pull-up on a high bar. A third person, also wearing a gray t-shirt, stands to the right of the pull-up performer, observing him. Behind them are rows of weight machines and dumbbells in a brightly lit gym setting. The wall behind the equipment has the university’s name “LA GRANGE” printed on it.</t>
  </si>
  <si>
    <t>A man is hanging from a pull-up bar in a brightly lit gym. The bar is silver and extends across the frame. He’s wearing a red shirt and a black watch. His arms are fully extended, gripping the bar tightly with hands slightly angled inward. Above the bar, there are exposed metal pipes and fluorescent lights. A portion of a blue wall with white lettering (likely “LAISON”) is visible in the background. The gym floor is partially visible below, showing gray concrete and some equipment.</t>
  </si>
  <si>
    <t>Two men are shown in a laboratory setting. One man, wearing a dark gray sweatshirt with “PE” printed on it, is holding a pipette and adding liquid to a red solution in a small beaker on a hot plate. The other man, wearing a light-colored button-down shirt, is pouring the red liquid from the beaker into a larger Erlenmeyer flask. A laptop sits on a wooden table in the background, partially obscured by shadow. The lighting is dim and focused on the subjects and equipment.</t>
  </si>
  <si>
    <t>Three students are gathered around a lab table in a dimly lit room. One student is adjusting a faucet, wearing a black shirt with “HOPE” written on it. Another student, with short hair, is holding a test tube and smiling at the camera while looking towards another student. The third student, wearing a gray sweater with a lion logo, is using a laptop. A fourth person is partially visible in the background, standing near a whiteboard. Various lab equipment, including beakers and flasks, are present on the table.</t>
  </si>
  <si>
    <t>A volleyball game in progress is shown inside a gymnasium. A female player in white and black athletic attire is mid-air, reaching upwards with one arm extended towards the ball. Another player in gray stands behind her, watching. Several other players are visible on the court, some in blue uniforms. The net is centered in the frame, and a blue volleyball net support pole is prominently featured to the right of the image. A large blue and white logo featuring a lion is displayed on the floor near the net. Behind the court, there’s a bleacher seating area with blue seats, and signage including “Trinity Lions” and logos for various organizations are visible on the wall. The lighting appears to be from overhead fixtures, casting shadows across the scene.</t>
  </si>
  <si>
    <t>A woman in a blue t-shirt with a logo is speaking while gesturing with her hands towards a volleyball net. She has blonde hair pulled back and is wearing a smartwatch on her left wrist. Behind her, several other people are partially visible, including a person with red hair looking at her intently. A banner reading “Be Heard” is displayed above the net. There’s a blue volleyball bag and equipment to the right of the woman. The background is mostly dark gray.</t>
  </si>
  <si>
    <t>Intercollegiate athletics, "Teaching, Classroom, Training"</t>
  </si>
  <si>
    <t>A volleyball court is shown in an indoor gymnasium. A black Baden volleyball cart sits on the floor near the net. Three female players are standing behind the cart, watching a player spiking the ball over the net. The wall behind them has school signage and a blue and white logo. Above the court is a high-pitched roof with exposed beams.</t>
  </si>
  <si>
    <t>A watercolor-style map of North America dominates the frame, rendered in shades of blue, green, and pink. Thin, brightly colored threads – red, orange, yellow, green, blue, and purple – extend outward from various points on the continent, connecting to other locations across the globe. The background is a dark gray, obscuring details beyond the immediate area of the map. A window with white frames is visible in the upper left corner, and part of a wall is seen on the right side of the image.</t>
  </si>
  <si>
    <t>International Projection, "University environment, Campus aesthetics"</t>
  </si>
  <si>
    <t>www.tsm.edu</t>
  </si>
  <si>
    <t>A large window frame dominates the foreground, casting a dark shadow across the lower portion of the image. Through the window is an outdoor courtyard with green grass and several small trees. A light-colored building with a peaked roof stands in the background, flanked by bushes and some additional greenery. Above the building, a partly cloudy blue sky is visible. A security light fixture is mounted on the side of the building.</t>
  </si>
  <si>
    <t>The image depicts an interior view of a church. Rows of dark wooden pews line a red carpet that leads toward an altar at the end of the aisle. A cross is prominently displayed on a stone wall behind the altar, flanked by two banners. Above the altar is a small stage with a television screen. The ceiling has a steeply pitched roof made of wood paneling and features hanging light fixtures. Windows are visible along the sides of the church, and an exit sign is located on the right side.</t>
  </si>
  <si>
    <t>A woman with long blonde hair wearing a floral patterned blouse sits at a table facing the camera. She appears to be speaking and has a slightly concerned expression. To her left is another person partially visible, holding a small black box. A white sign with text is on the table in front of her. Behind her is a vase filled with flowers and a dark chair back is visible. The background is a plain light-colored wall.</t>
  </si>
  <si>
    <t>A brick building with a shadowed side wall dominates the left portion of the frame. A walkway extends into the distance, lined with trees and benches. Several people are seated on the benches under the shade of the trees. In the background, there is a multi-story building with windows and what appears to be an entrance. The sky is bright blue with scattered clouds.</t>
  </si>
  <si>
    <t>A man in a red jacket and glasses is speaking with a man wearing a gray suit and carrying a black bag. A young man with short brown hair and a backpack stands slightly behind them, looking towards the first two men. The background is a light-colored brick wall with a dark shadow cast upon it.</t>
  </si>
  <si>
    <t>A man sits on a wooden park bench facing away from the camera. The bench is dark gray with black metal supports. Behind him is a building with large windows and a doorway. A grassy lawn extends into the foreground, and a sidewalk runs along the bottom edge of the image. Sunlight casts shadows across the grass and the bench.</t>
  </si>
  <si>
    <t>A middle-aged man with graying hair and wearing glasses is shown in profile. He has a patterned shirt on, featuring a floral design. His head is slightly tilted downward as if listening intently. A microphone is positioned near his mouth. Behind him is a dark background with a bright rectangular window to the right, casting light onto a partially visible piece of paper or document.</t>
  </si>
  <si>
    <t>A dimly lit room with several people seated at tables. A man in a gray shirt and dark pants is looking towards the camera, slightly angled to the left. Beside him sits a woman wearing a white top and a red sweater, also looking toward the camera. Another woman, dressed in a black top and a red cardigan, is partially visible on the right side of the frame, with her head turned slightly away. A man wearing a mask is seated at a table to the left of the first man. In the foreground, a dark object (possibly a laptop or briefcase) is partially visible. There’s a white board in the background and a small sign attached to the wall. A cup sits on one of the tables.</t>
  </si>
  <si>
    <t>A man stands in a hallway with dark wood paneling on either side. He is wearing a blue shirt and khaki pants, carrying a brown leather messenger bag over his shoulder. His back is turned to the viewer. Several framed portraits are displayed on the wall behind him. The portraits include images of Lady Jane Grey, John Donne, and Thomas Fuller. Each portrait has text below it including names, dates, and brief descriptions. Light reflects off the hallway floor.</t>
  </si>
  <si>
    <t>A man with short brown hair and glasses stands in a long library aisle, holding an open book in his hands. He is wearing a light blue button-down shirt. The aisle is lined with tall bookshelves filled with books of various colors and sizes. A dark wooden pillar is visible on the right side of the frame, partially obscured by books. Light streams in from a window at the far end of the aisle, illuminating the shelves and casting shadows. The overall color palette is muted, with browns, blues, and reds dominating the scene.</t>
  </si>
  <si>
    <t>A grassy area with two wooden picnic tables sits in front of a brick building. Several students are seated at the tables, appearing to be engaged in conversation. A man wearing a backpack walks towards the building entrance. Above the building is a dark gray roofline and several windows. Streetlights stand on either side of the walkway leading to the building.</t>
  </si>
  <si>
    <t>A person’s legs and feet are visible, wearing gray pants and light purple sneakers. A silver laptop is resting on their lap, with a hand actively typing on the keyboard. The background shows a blurred outdoor scene featuring green grass, trees, and a portion of a building with what appears to be a blue sign. Sunlight casts a bright spot on the person’s arm.</t>
  </si>
  <si>
    <t>A man with dark hair and wearing a backpack is holding a young girl who is leaning against him, both smiling. The girl is wearing a pink jacket and leggings. A woman stands behind them, looking towards the camera, wearing a light blue shirt and holding a purple water bottle. In front of them is a sign that reads “COMMONS” in white letters on a blue background. To the right of the scene is a small potted plant and a blue water bottle with a teddy bear attached to it. The background shows a beige building with windows.</t>
  </si>
  <si>
    <t>Two young adults are seated on the ground around a small, black picnic table. One is wearing a white shirt with polka dots and a dark beanie, while the other wears a striped top and has her hair pulled back. They are both focused on eating salads from plates placed on the table. Behind them, slightly out of focus, is another young man standing near a building with large windows. The background includes trees, grass, and a portion of a building. There are several cups and what appears to be a small water bottle on the table as well.</t>
  </si>
  <si>
    <t>A group of people are gathered near a set of double doors in a hallway. A man in a dark suit and khaki pants is talking with another man wearing a gray shirt. Behind them, a woman with a backpack is shaking hands with a man who has long hair and a backpack. A young girl in a red jacket stands beside him. There’s a table with drinks on it to the right of the doors. The walls are painted a light beige color, and there's a dark gray pillar visible on the left side of the frame.</t>
  </si>
  <si>
    <t>The image showcases an interior ceiling with exposed wooden beams and rafters. A large, spherical light fixture hangs from one beam, emitting a warm glow. Several rectangular windows are visible in the upper portion of the frame, allowing natural light to flood the space. Black speaker boxes are mounted on the angled beams near the windows. The wood paneling on the ceiling is a light tan color and appears to be finished with a smooth texture. A long, horizontal fluorescent light strip runs along one of the lower beams.</t>
  </si>
  <si>
    <t>An aerial view of a small town centered around a river. The town is composed of densely packed residential buildings with varying rooflines and colors – primarily browns, grays, and reds. A large parking lot sits in the foreground, adjacent to several multi-story buildings. To the right, a bridge spans the river, and beyond it are rolling green hills covered in trees. The sky is bright blue with scattered clouds.</t>
  </si>
  <si>
    <t>A group of people are seated at a wooden picnic table outdoors under trees in full bloom. A woman wearing a light blue lab coat is speaking with her hands raised and gesturing towards someone off-camera. Several other individuals, some also in white coats, are visible in the background, appearing to be listening or engaged in conversation. One person has their back to the camera and is wearing a red shirt. A young woman in a plaid shirt is looking down at something on a tablet. There’s a cup of liquid on the table near her. The scene appears to be taking place during daylight with dappled sunlight filtering through the trees.</t>
  </si>
  <si>
    <t>A man with graying hair and glasses wearing a patterned shirt stands behind a wooden podium. He is holding an open book in his hands, likely presenting something to an audience. The background shows a white wall and blurred figures of students sitting in chairs at tables. A small table next to the podium has a water bottle, a pen, and what appears to be a red marker.</t>
  </si>
  <si>
    <t>The image depicts an interior view of a church sanctuary. Rows of wooden pews extend into the darkness. A stone wall is visible behind the pews, adorned with a large wooden cross and two banners displaying religious imagery. The lighting is dim, casting shadows and highlighting the textures of the wood and stone. A doorway on the left side of the frame leads to another area, partially obscured by shadow.</t>
  </si>
  <si>
    <t>A man wearing glasses and a red shirt with a beard is seated at a desk. He’s looking down at a laptop screen. A tall, ornate lamp with a yellow shade stands beside him on the desk. Behind him is a framed painting with an abstract landscape scene in muted colors. The background is dark, and there's a blurry green plant visible in the foreground.</t>
  </si>
  <si>
    <t>A dense bush covered in small, pale pink flowers dominates the frame. The leaves are dark green and appear glossy. Behind the bush is a blurred background showing a building with white pillars and some greenery, suggesting an outdoor campus setting. A portion of a sidewalk or pathway can also be seen in the distance.</t>
  </si>
  <si>
    <t>www.tsoa.edu</t>
  </si>
  <si>
    <t>A young man with dark hair and beard is wearing a gray wool beanie and black earmuffs over his ears. He’s also wearing glasses and has a vest over a thick sweater. His head is tilted downward as he looks at something in front of him, likely a screen or piece of equipment. Behind him is a dimly lit workshop space with wooden shelves filled with various tools and materials. A single light fixture hangs from the ceiling above the workbench.</t>
  </si>
  <si>
    <t>A circular saw blade is cutting through a light-colored wooden block. The wood block is positioned horizontally and appears to be being cut at an angle. Behind the saw is a dark gray metal frame with various mechanical components visible, including gears and supports. A small amount of sawdust is present on the surface beneath the cutting area.</t>
  </si>
  <si>
    <t>A young man with a beard and wearing a beanie and a multi-colored jacket is holding up a light brown wooden shelf unit. He’s smiling slightly. To his left, another person, partially visible, is also holding part of the structure. Behind them are exposed pipes and wiring, suggesting an industrial or workshop setting. The background is dark, with hints of wood paneling and what appears to be machinery.</t>
  </si>
  <si>
    <t>A person’s shoulder and upper arm are visible from the side, with dark brown hair falling down. A hand is reaching towards a computer screen displaying an image of a clear water bottle. The monitor is partially obscured by the hand and the person's shoulder. Behind the monitor, there is a glimpse of a wall with what appears to be light fixtures. The overall lighting is dim, creating a dark background.</t>
  </si>
  <si>
    <t>A close-up shot focuses on a hand gently pouring a mixture of small pebbles and dirt into a shallow wooden box. The hand is light brown in color with visible skin texture and slight smudges of dirt. The pebbles and dirt are various shades of brown, gray, and tan, creating a textured surface within the box. The background is dark, suggesting a low-light environment, and only a portion of the box's edge is visible at the top of the frame.</t>
  </si>
  <si>
    <t>A miniature model of a building dominates the frame, constructed from white cardboard and featuring curved walls and an arched bridge. A small figure of a girl stands on the bridge, looking towards the right side of the image. In the background, slightly out of focus, are blurred figures of people working at a desk or table, suggesting a design studio environment. The lighting is dim, casting shadows across the model and creating a sense of depth.</t>
  </si>
  <si>
    <t>A hand is holding a pile of small, light brown pebbles. The pebbles are irregularly shaped and appear to be loose in the palm. Below the hand, there’s a metal tool with two prongs, likely tongs or tweezers, positioned within a larger pile of similar pebbles. A wooden box is visible in the background, partially obscured by the pebbles.</t>
  </si>
  <si>
    <t>A person’s hand is shown holding a pile of dark brown and gray soil mixed with small pebbles and gravel. The fingers are slightly curled around the material, and some particles are visible on the palm of the hand. The background is a deep black, creating a stark contrast with the color of the soil.</t>
  </si>
  <si>
    <t>A person’s back is facing the camera, seated at a desk in a brightly lit room. A large digital display screen sits on the desk, showing a complex graphic with overlapping lines and shapes, primarily white and gray. To the left of the desk is a lamp and various art supplies are visible on shelves behind the person. The ceiling has exposed ductwork and recessed lighting. The overall scene appears to be an artist’s studio or workspace.</t>
  </si>
  <si>
    <t>A hand is holding a pile of rough, dark brown clay fragments. The clay appears uneven and textured, with small pieces scattered throughout. A wooden box sits in the background, partially filled with more of the same clay material. The lighting is dim, creating shadows around the hand and emphasizing the texture of the clay.</t>
  </si>
  <si>
    <t>A man in a black shirt and dark pants is holding up several white cardboard models. The models are various geometric shapes – some are simple squares and rectangles, others are more complex with angled cuts and layered pieces. They appear to be architectural prototypes or design studies. A table covered in white paper is beneath the models. In the background, there’s a classroom setting with desks, chairs, and a whiteboard. A person wearing a brown coat stands partially visible on the left side of the frame. Electrical outlets are visible on the wall behind the models.</t>
  </si>
  <si>
    <t>A close-up shot focuses on a weathered hand with prominent wrinkles and veins gripping a small clump of dark brown soil. The fingers are bent, and the thumb is pressing down firmly on the soil. The soil appears rough and textured, with small fragments visible. Behind the hand, there’s a blurred wooden surface, possibly a workbench or table, with some wood shavings scattered across it. The background is mostly black.</t>
  </si>
  <si>
    <t>A man with dark hair and glasses is looking at a computer screen. He has his hand raised as if gesturing. The screen displays an architectural rendering of a building, showing multiple floors and windows. Behind him is a cluttered desk covered in papers and various electronic equipment, including cameras and a small speaker. A window with blinds is visible in the background, and there are other people partially visible in the periphery of the frame.</t>
  </si>
  <si>
    <t>A person’s hands are guiding a piece of wood through a circular saw. The saw is mounted on a white table with various tools and equipment visible in the background, including other wooden boards and what appears to be a workbench. Dust and sawdust fill the air around the cutting area, illuminated by a bright light shining directly onto the action.</t>
  </si>
  <si>
    <t>A close-up shot focuses on two pieces of wood being joined together. A white, rectangular piece of wood is positioned horizontally and a smaller, golden-colored block is placed against its edge, creating a right angle joint. The hands of a person are visible holding the wooden block in place as it’s aligned with the larger piece. The background is dark and out of focus, suggesting this is part of a demonstration or tutorial video.</t>
  </si>
  <si>
    <t>A woman with long brown hair wearing a gray cardigan and black sweater is kneeling at a white table, examining a model made of cardboard. She’s holding a small piece of cardboard in her hands. A man in a dark suit is standing behind her, holding a bag filled with what appears to be small, dark-colored building materials like pebbles or beads. The model consists of several layered, geometric shapes constructed from white cardboard, including arches and rectangles. Miniature figures are placed on the model, representing people. The background is dark and out of focus.</t>
  </si>
  <si>
    <t>A young man with a beard and glasses is wearing a dark blue vest over a gray jacket, a knitted blue hat, and black earmuffs. He’s looking intently at a wood planer in operation, which is emitting sawdust. Behind him is a wall lined with wooden planks, illuminated by overhead lighting. The overall scene has a warm, slightly muted color palette.</t>
  </si>
  <si>
    <t>A man wearing a straw hat, a black t-shirt, and jeans stands in front of a partially constructed wooden frame for a building. The frame is made of light-colored wood beams and supports, with some exposed metal connectors. Behind him are bare trees and shrubs against a dark, overcast sky. A dirt ground is visible beneath the structure.</t>
  </si>
  <si>
    <t>A man wearing a white cowboy hat and a black shirt stands in front of a partially constructed wooden frame for a building. The frame is made of light-colored wood and consists of vertical posts and angled supports forming a triangular shape. He is holding a yellow measuring tape. Behind the structure are sparse, dry bushes and trees against a dark, overcast sky. A small red marker is visible on the ground near the base of one of the wooden posts.</t>
  </si>
  <si>
    <t>A small wooden structure with a peaked roof sits in the center of the frame, illuminated by a warm light emanating from within. The structure appears to be a shed or small building. The surrounding area is almost entirely black, suggesting it’s nighttime. A faint suggestion of grass and foliage can be seen along the bottom edge of the image, but mostly obscured by darkness.</t>
  </si>
  <si>
    <t>A man with long hair and a beard wearing a yellow and green striped sweater, a black hat, and glasses is kneeling on dirt ground, using a small tool to work on a wooden structure. The structure appears to be part of a building frame, consisting of angled wooden beams and supports. A measuring tape lies on the ground near his hand. A flashlight shines down from above illuminating the scene. Behind him are dark bushes and trees, suggesting an outdoor setting at night.</t>
  </si>
  <si>
    <t>A blurred silhouette of a building is presented against a completely black background. The building appears to be a multi-story structure with a prominent peaked roof and what looks like windows. Light streaks emanate from the building, creating an impression of movement or speed. The light is primarily orange and yellow, casting a warm glow on the edges of the building’s outline. There are several vertical lines of light that seem to converge towards the center of the image, adding to the sense of motion.</t>
  </si>
  <si>
    <t>A wooden lattice structure with vertical slats partially obscures three individuals wearing white karate gis. The figures are positioned in a line across the frame, facing towards the right. One man is looking directly at the camera, while another appears to be gesturing or speaking. A third individual is slightly further back and turned away from the viewer. Behind the lattice is an outdoor scene with dry brush and trees under a pale orange sky.</t>
  </si>
  <si>
    <t>The image shows a close-up view of the underside of a wooden roof structure. The roof is constructed with angled beams and rafters made of light-colored wood, likely pine or similar. There are visible plywood sheathing panels covering the surface of the roof. Several metal brackets are attached to the beams, securing them together. A small, gray square object sits at the peak of the roof. The background is a pale blue sky.</t>
  </si>
  <si>
    <t>A man with dark hair and sunglasses sits in a wooden chair, looking off-screen to the right. He is wearing a gray shirt. A woman with short brown hair sits on a pink chair beside him, facing forward. Behind them is a large window framed by light wood, revealing an outdoor scene of desert vegetation, a building, and a clear blue sky. The overall color tone is slightly washed out with a purple hue.</t>
  </si>
  <si>
    <t>A man with long dark hair and a beard is sitting inside a wooden structure, partially obscured by a large window frame. He’s wearing a dark shirt and appears to be smiling slightly. Outside the window, there's a landscape featuring trees, shrubs, and a clear blue sky. The ground outside is light-colored, possibly sand or gravel. A portion of a vehicle can be seen in the distance.</t>
  </si>
  <si>
    <t>A wooden structure resembling a small pavilion stands in an outdoor setting. The pavilion has a peaked roof and a lattice-covered front wall with two people seated inside. To the left of the pavilion is a workbench with tools, and to the right are some scattered items like a bucket and what appears to be a small table. Behind the pavilion are trees and scrubby vegetation under a bright blue sky.</t>
  </si>
  <si>
    <t>www.tstc.edu</t>
  </si>
  <si>
    <t>A young man wearing a white hard hat and safety glasses is focused intently on a wooden workbench. He’s dressed in a light green work shirt with “Skillset” printed across the chest. The workbench has tools scattered across it, including what appears to be a small metal object and a measuring tape. Behind him is a blurred background of machinery and dark metal structures, suggesting an industrial or workshop setting.</t>
  </si>
  <si>
    <t>A man with a camouflage baseball cap and a beard is shown close-up, holding a yellow electrical connector in his right hand. He’s connecting it to a wire that runs into a black electrical panel. The panel has several switches and indicator lights visible. A white plastic device resembling a thermostat is partially visible on the left side of the frame. The background is dark and out of focus, suggesting an industrial or mechanical setting.</t>
  </si>
  <si>
    <t>Two female healthcare professionals are assisting in moving a patient on a gurney down a long hallway. The patient is lying face up with their legs extended and covered by a dark blanket. One nurse is kneeling beside the gurney, adjusting the patient’s position while the other stands behind, guiding the gurney. The hallway walls are painted white and feature doors along either side. A blue light shines from above, illuminating the scene and casting shadows.</t>
  </si>
  <si>
    <t>A large, light-colored stone monument shaped like the state of Texas is prominently featured in the center of the image. The Texas outline is outlined in blue and contains the initials “TSTC” in red. Below the state shape are the words "Texas State Technical College" in a smaller font. To the left of the monument are several palm trees, and to the right, there's a building with a flat roof and some greenery. The sky is bright blue with scattered white clouds. A dark shadow stretches across the bottom portion of the image.</t>
  </si>
  <si>
    <t>A woman wearing a white hard hat and a yellow safety vest with reflective stripes is standing in front of a large electrical panel. She’s holding a clipboard and appears to be examining something on the panel with her right hand. The panel has numerous wires, switches, and circuit breakers visible within a glass enclosure. Behind her are more panels similar in style, and a faint light strip runs along the top of the frame.</t>
  </si>
  <si>
    <t>A young man wearing a tan baseball cap and safety glasses is leaning over a large, industrial-looking ventilation system. He’s reaching up towards a circular fan with multiple blades. The fan has a silver metallic finish. Behind him is a dark gray metal panel with several indicator lights and gauges. To the left of the man is a black utility cabinet with white labels on it. A small trash can sits on the floor in the lower-left corner, and a partially visible doorway is located to the right. The overall lighting is dim, with colored light streaks emanating from the top of the frame.</t>
  </si>
  <si>
    <t>A modern building with a large, curved glass facade dominates the frame. The building is primarily white and blue, featuring a prominent, angled roof section extending over a covered entryway. Large windows are visible within the building’s structure. Below the main building is a smaller, adjacent structure also painted white. A sidewalk leads to the entrance, and a small red flag is placed on the ground near the building's base. Beyond the buildings, there is a grassy field with trees in the distance under a cloudy sky.</t>
  </si>
  <si>
    <t>A man wearing a red shirt with black lettering and dark blue jeans is climbing a wooden utility pole. He’s equipped with safety harnesses, ropes, and tools attached to his belt. Several other individuals are visible on different poles in the background, also wearing similar gear and harnesses. The setting appears to be an open field with tall grass under a cloudy sky. Utility poles line the horizon.</t>
  </si>
  <si>
    <t>A young Black man wearing a white lab coat, safety glasses, and a face mask is standing at a workbench in a dimly lit laboratory setting. He’s holding a clipboard with a pen in his hand and appears to be writing or reviewing notes. Behind him are various pieces of scientific equipment including a large centrifuge, a circular machine with a wheel, and a metal tube running along the wall. The lighting is uneven, with colored hues (purple and blue) casting shadows across the scene.</t>
  </si>
  <si>
    <t>A large, modern building with a multi-story facade dominates the frame. The building is primarily gray and silver metal, featuring extensive glass windows. A prominent logo – “ISTIC” in white letters – is displayed on the upper portion of the building’s exterior, partially obscured by a stylized sailboat graphic. A red horizontal band runs across the top of the windows. Below the logo are blue accents forming a geometric pattern. The entrance to the building has a dark gray awning and a small, illuminated sign. Trees and landscaping – including gravel pathways and grass – surround the base of the building under a clear blue sky.</t>
  </si>
  <si>
    <t>A person wearing a bright green and black welding helmet with a reflective face shield is in the process of welding a metal square onto another metal bar. The person’s hands are covered in a light-colored leather welding glove, and they are wearing a white shirt. Behind them is a red wall, slightly blurred. Sparks are visible from the weld.</t>
  </si>
  <si>
    <t>A man in a black uniform with a badge is standing next to a bright yellow medical gurney. The gurney has a patient lying on it covered by a blue sheet. Behind the gurney is a large glass window and a blue wall with a graphic depicting a human heart. A sign above the window reads “Emergency Medical Service Technology.” Below the window, there’s a printed banner promoting Lifetrac and Visit Healthcare as industry partners.</t>
  </si>
  <si>
    <t>Five graduates in black gowns and mortarboards are jumping joyfully outdoors. They are running across a grassy lawn with trees in the background. One graduate is holding her graduation cap aloft, while another has her arms raised high. The lighting appears to be natural daylight. A street sign can be seen faintly in the distance behind the trees.</t>
  </si>
  <si>
    <t>A man with dark hair and wearing a blue shirt is embracing two young women. One woman, in the center, is wearing a graduation cap and gown and appears joyful, her face turned upwards towards the camera. The other woman, to her left, is also in a graduation gown and has her arms wrapped around the first woman’s neck. Both women have dark hair. They are standing outdoors in a park-like setting with trees visible behind them. The background is slightly blurred.</t>
  </si>
  <si>
    <t>www.tsu.edu</t>
  </si>
  <si>
    <t>A marching band performs on a paved walkway in front of two buildings. The band members are wearing white uniforms with silver accents and bear the university’s logo (a “T” inside a star) on their chests. Several individuals, including women in short skirts and men in shorts, are moving alongside the band. A large banner is held aloft by one of the musicians. Behind the walkway are brick buildings with windows and some greenery visible. The text "TEXAS SOUTHERN UNIVERSITY" appears overlaid on the image.</t>
  </si>
  <si>
    <t>Brand mark, Fine arts</t>
  </si>
  <si>
    <t>A large group of musicians in maroon uniforms are playing brass instruments – primarily trumpets – with focused expressions. Many of them are wearing elaborate feathered hats and vests. The background is dark, suggesting an outdoor stadium or arena setting with blurred lights and a railing visible at the top. Text reading “TEXAS SOUTHERN UNIVERSITY” is overlaid on the image.</t>
  </si>
  <si>
    <t>A young woman in a bright pink cropped jacket and matching pants stands center stage on a raised platform. She has long dark hair and is wearing black sneakers. Her arm is extended upwards with her hand open. Behind her, to the left, is a man in a gray t-shirt and black shorts taking a photograph with a camera. To the right, another man in a red shirt and white pants is also holding a camera. Two black loudspeakers are positioned on either side of the platform. The background consists of a light beige building with several windows and the word "OFFICE" visible above one window.</t>
  </si>
  <si>
    <t>A large, silver sign displaying the letters “TSU” dominates the foreground. Below the letters is a circular emblem featuring the Texas state flag and the university’s seal. The sign rests on a maroon-colored platform with two rounded red planters flanking it. Behind the sign are buildings of a light gray color, trees, and a blue sky with scattered clouds. A portion of a building extending to the left is visible.</t>
  </si>
  <si>
    <t>A large, multi-story building dominates the frame, appearing to be constructed from light gray stone. The building has a prominent “TSU” logo on its upper level. Large windows are visible across multiple floors. A smaller building is partially visible in the background to the left of the main structure. Trees and greenery surround the base of the building, with a sidewalk running along the front. Above the buildings, a blue sky with scattered clouds is present.</t>
  </si>
  <si>
    <t>Two students are seated in front of a large flight simulator cockpit. One student has dreadlocks and is wearing a gray hoodie with camouflage patterns. The other student wears a black jacket with a red, white, and blue design. Both are looking at multiple screens displaying simulated views of an aircraft. A sign reading “TEXAS SOUTHERN UNIVERSITY” is prominently displayed across the top of the simulator console. The cockpit is dark, illuminated primarily by the light emanating from the screens.</t>
  </si>
  <si>
    <t>A woman with dark hair wearing a white lab coat is focused intently on a microscope. The microscope is positioned on a table in front of her, and a computer monitor is visible behind it. A shelf filled with various laboratory equipment is partially visible to the right. Text reading “TEXAS SOUTHERN UNIVERSITY” is overlaid across the top of the image. Outside the window in the background, there are trees and a cloudy sky.</t>
  </si>
  <si>
    <t>A paved walkway lined with mature trees leads into the distance. Several students are walking along the path, dressed in a variety of casual clothing including jeans, t-shirts, shorts, and jackets. One student is wearing a bright orange and purple sweater. Text reading “TEXAS SOUTHERN UNIVERSITY” is overlaid on the top left corner of the image in white lettering. The background features green foliage and a cloudy sky.</t>
  </si>
  <si>
    <t>A young Black man with dark hair sits on a white metal bench in an outdoor setting. He is wearing a white t-shirt and shorts. He’s holding a guitar against his body, resting it on his lap. The guitar has a light brown/beige finish. Behind him are trees, a building, and some streetlights. Text reading “TEXAS SOUTHERN UNIVERSITY” is overlaid across the top of the image. The sky is blue with scattered clouds.</t>
  </si>
  <si>
    <t>A large, dark gray statue of a snarling tiger dominates the left side of the frame. The tiger’s head is turned towards the viewer, its mouth open in a fierce roar and teeth bared. Its fur appears textured with subtle stripes. To the right of the statue are white pillars supporting an arched entryway. Behind the pillars are windows with dark frames and a glimpse of a building interior featuring a grid-like ceiling pattern. The background is mostly black, creating a dramatic contrast with the statue and architectural elements.</t>
  </si>
  <si>
    <t>A distinguished older man in a maroon robe with white stripes and a burgundy hat is shaking hands with a younger Black graduate wearing a black gown with a pink sash and a mortarboard hat. The graduate is holding a small, dark-colored diploma or certificate. Behind them are blurred figures of other graduates and stage lighting. A podium with the university logo is visible in the background.</t>
  </si>
  <si>
    <t>A young man in a red Texas Southern University baseball cap and jacket is raising his hand upwards with both hands open as if signaling. He’s wearing white gloves. Behind him is a large banner displaying the university's logo – a stylized “T” with curved lines within it – in red on a dark background. The text "TEXAS SOUTHERN UNIVERSITY" is overlaid across the top of the banner in white lettering. Red lights are visible to the right of the man, and a thin white line runs horizontally across the upper portion of the image.</t>
  </si>
  <si>
    <t>An aerial shot shows a football field with red track and endzone markings. The word "TIGERS" is prominently displayed on the field in white lettering. Adjacent to the field are maroon bleachers, and a small building is visible on the left side of the frame. A parking lot filled with cars is located at the bottom right corner of the image. Trees and grassy areas surround the football field and buildings.</t>
  </si>
  <si>
    <t>00:00:01.59</t>
  </si>
  <si>
    <t>A brick building with “Texas Southern University” signage prominently displayed is in the background. The sign reads "EXCELLENCE IN ACHIEVEMENT" and lists “Cecil &amp; Worthy Science Center” and “College of Nursing and Health Sciences.” Two people are walking on a paved path in front of the building; one is a young woman wearing a black jacket, dark pants, and carrying a backpack with a graphic design. The other person is an older man wearing a white shirt and a hat, also carrying a backpack. Green grass and some small shrubs line the path leading to the building. A tree stands on the left side of the frame.</t>
  </si>
  <si>
    <t>www.tu.edu</t>
  </si>
  <si>
    <t>A curved white sign with the words "Touro University" in large, dark lettering is prominently displayed. The sign sits on a low brick wall surrounded by colorful flowers and shrubs. Behind the sign are several trees with autumn-colored leaves. A building with a flat roof and light-colored walls is visible in the background under a bright blue sky. A palm tree stands to the left of the building, and a street sign can be seen partially obscured on the right side of the frame. The ground appears to be paved asphalt.</t>
  </si>
  <si>
    <t>An aerial shot showcases a sprawling campus with several large, multi-story buildings constructed primarily of light-colored brick and white trim. The buildings are arranged in clusters around green lawns and mature trees. A body of water stretches out to the horizon on the left side of the frame, partially obscured by a hazy sky. In the distance, there’s a glimpse of another building complex with a modern design. Several vehicles are visible on the campus grounds, including cars and what appears to be a small truck. The overall scene is bathed in bright daylight under a partly cloudy sky.</t>
  </si>
  <si>
    <t>A group of five young adults are seated in a lounge area with several armchairs and small tables. A large projector screen is visible behind them displaying an image of the university logo – a circular emblem featuring “Touro University California” surrounded by laurel wreaths and the text "To Serve - To Lead - To Teach." The logo is centered on the screen. The room has dark wood paneling, with warm lighting from floor lamps on either side of the seating area. One student is speaking while others listen attentively.</t>
  </si>
  <si>
    <t>A young woman with dark hair and wearing a gray jacket and black top is smiling broadly at the camera while looking towards another person in the frame. The other person, a man with darker skin and short hair, is partially visible to her right, his face turned slightly away from the viewer. They are both seated at what appears to be a computer desk or table in a dimly lit room. Behind them, there's a partial view of a wooden structure resembling scaffolding or a support beam, and a yellow wall. The overall lighting is low, creating a dark background with highlights on the subjects and the desk.</t>
  </si>
  <si>
    <t>A man in a gray jacket and a plaid shirt stands with a smile facing towards a woman who is turned away, looking over her shoulder. Behind them are several computer monitors mounted on walls, along with cables and other equipment. The wall behind the monitors is painted a light blue color. A blurred figure can be seen walking into the frame from the right side of the image.</t>
  </si>
  <si>
    <t>A blue examination table with a white sheet covers it sits in a room with light pink walls. An ophthalmoscope is mounted on a small wooden cabinet to the right of the table. A lamp is positioned above the table, and an eye chart hangs on the wall behind it. The background is dark and out of focus.</t>
  </si>
  <si>
    <t>A young woman with long brown hair wearing a green jacket sits in a medical chair facing a Black doctor who is kneeling and gesturing with his hands while looking at her. An eye chart is visible on the wall behind them, partially obscured by a plant. A window with blinds is to the right of the scene.</t>
  </si>
  <si>
    <t>A young Black man in a white doctor’s coat and dark tie is looking directly at the viewer with a slightly surprised expression. He has short, neatly styled black hair and a serious gaze. His face is partially obscured by shadow, but his eyes are prominent. To his left, a blurred image of another person's head and shoulder is visible, suggesting they are engaged in conversation or an examination. The background is dark wood paneling with a white horizontal line at the top.</t>
  </si>
  <si>
    <t>A woman with dark curly hair and makeup is smiling broadly at the camera. She’s looking slightly off-center to her right, with a relaxed expression. Her eyes are bright blue. Behind her is a blurred, dark gray background that appears to be an interior space with some architectural details visible in the shadows.</t>
  </si>
  <si>
    <t>A person in a white lab coat and teal gloves is working at a laboratory bench. The person’s legs are bent and resting on a small table. A blue plastic tray filled with test tubes containing liquid is visible, labeled “MB.” To the left is a digital scale and a bottle of red liquid. Above the tray is a piece of equipment with the words "Fisher Biotech" printed on it. The background is dark and out of focus, suggesting a laboratory setting.</t>
  </si>
  <si>
    <t>A three-dimensional model of a human rib cage and shoulder area is prominently displayed. The model is primarily white with red and yellow highlights representing muscles. The ribs are segmented and appear slightly translucent. A portion of the upper arm, including the humerus bone, is visible on the left side. Behind the model is a blurred background showing bookshelves filled with books in shades of blue and red, suggesting an academic or medical setting.</t>
  </si>
  <si>
    <t>A man with short hair and a blue shirt stands beside a seated older man in a patterned tie, both looking down at a young man lying on an examination table. The younger man is wearing a white t-shirt and his head is tilted back. Several anatomical charts are visible on the walls behind them, including diagrams of the spine and muscles. A television screen is mounted above the charts. There are two other students partially visible in the background, one sitting at a desk and another standing near a table with equipment. The room appears to be a medical training facility.</t>
  </si>
  <si>
    <t>Three people are shown in a brightly lit classroom setting. A woman with long dark hair wearing a white lab coat is looking at a computer screen and smiling. To her right is a man in a blue suit, light pink shirt, and patterned tie, gesturing with his hand while talking to the woman. Another woman with similar dark hair and a white lab coat stands slightly behind them, also smiling. Behind the men are wooden shelves filled with books and supplies. The background is a muted gray color.</t>
  </si>
  <si>
    <t>A young woman with long black hair and glasses is looking down at two small, light-colored bottles in her hands. She’s wearing a white lab coat over a pale green shirt. Behind her, blurred figures of other students are visible in a hallway lined with wooden shelves filled with various items. A dark computer monitor is partially visible on the left side of the frame. The background is a warm yellow color.</t>
  </si>
  <si>
    <t>Two women are shown in focus, wearing face masks and looking down at a tablet device they are holding. One woman has dark hair pulled back and is wearing a gray sweater. The other woman has long black hair and is wearing a beige sweater. Behind them, a person in a yellow high-visibility vest and black jacket is partially visible, with their arm extended towards the right side of the frame. To the left of the women are stacks of papers and a metal water bottle. In the background, there's blurred greenery and what appears to be traffic barriers or bollards painted orange and white.</t>
  </si>
  <si>
    <t>Two women are at a desk with a clear plastic shield between them. One woman is wearing a gray fleece jacket and a blue surgical mask, along with blue gloves. She’s holding a small device and some paperwork. The other woman is wearing glasses and a red face mask, and has her hair pulled back. A yellow lanyard hangs around her neck. Behind the desk are several boxes and a window with a view of trees outside. There's also a printed document visible on the wall behind the women.</t>
  </si>
  <si>
    <t>A healthcare professional wearing blue gloves is drawing blood from a patient’s arm. The patient's hand is positioned on a table with paperwork visible beneath it. A clear plastic shield protects the healthcare provider and patient. A gray coat is partially visible in the background, and a watch is worn on the patient’s wrist.</t>
  </si>
  <si>
    <t>Two men are seated at a table covered with documents and paperwork. One man is wearing a blue polo shirt and surgical gloves, looking towards the camera with a slight smile. He’s holding a tablet in his left hand. The other man, dressed in a dark suit, is wearing glasses and looking off to the right of the frame. A large banner behind them reads “CALIF” in white letters on a dark background. To the side of the men, there's a small table with what appears to be food or drinks. Outside the window, blurred trees and foliage are visible.</t>
  </si>
  <si>
    <t>A Black woman with a bun and glasses wearing a blue polo shirt over a black jacket and a North Face logo, along with a face mask, is assisting an older white woman who has curly gray hair and is wearing a patterned coat. The woman in the blue shirt is holding a small bandage or adhesive strip. Behind them are other people partially visible, including another individual wearing a uniform and a blurred figure to the left. A large window with multiple panes of glass is visible in the background, reflecting light. There’s an orange object on the windowsill.</t>
  </si>
  <si>
    <t>A person wearing a dark blue face mask and a University of California, Irvine t-shirt is receiving a vaccination from a healthcare worker wearing blue gloves. The background shows a brick wall with large windows.</t>
  </si>
  <si>
    <t>A person wearing glasses and a blue shirt with “The North” printed on it is administering a vaccine through an injection into a person’s arm. The recipient has their arm extended forward and is wearing a light-colored top. A white face mask covers the administrator's mouth and nose, and a dark background is visible out of focus behind them.</t>
  </si>
  <si>
    <t>A woman in a black jacket and dark pants is examining a dog wearing a blue collar while another woman in a plaid coat assists her. Both women are wearing face masks. A mobile unit with “MOBILE DIABETES EDUCATION CENTER” printed on it is behind them, displaying logos for Sutter Health and Tourio University California. There’s a table with brochures and pamphlets set up in front of the van. A young man wearing a mask stands to the left of the women.</t>
  </si>
  <si>
    <t>A large group of students are seated at long tables in a dimly lit room. Many students have laptops open and appear to be working. Several posters are visible on the wall behind them, displaying graphs and diagrams. A faculty member or presenter is standing at a table near the back, facing the audience. There’s a whiteboard with some writing on it in the background. Water bottles and small electronic devices are scattered across the tables.</t>
  </si>
  <si>
    <t>A woman with short, graying blonde hair wearing a pink blazer and black turtleneck is looking at a younger woman with long brown wavy hair who is turned away from the camera, partially obscured by her shoulder. Behind them are wooden shelves filled with various medicine bottles and containers in shades of white, blue, and beige. The background is dark, suggesting a dimly lit pharmacy or storage room.</t>
  </si>
  <si>
    <t>A young woman with long dark hair sits at a wooden table in a warmly lit room. She is wearing a white blouse and appears to be reading an open book. A small, pink plush toy rests on the table next to her hand. Behind her is a reddish-brown wall adorned with a framed painting of a landscape featuring mountains and water. Several tables and chairs are visible in the background, including wooden stools and black chairs. Through a window to the right, there's a glimpse of an exterior scene with a building and what appears to be a car.</t>
  </si>
  <si>
    <t>A young Asian man in a white lab coat and dark pants stands center frame, smiling broadly with his eyes looking upwards. He wears glasses and a name tag on his coat. Behind him are several other people wearing white lab coats and face masks, seated in rows of red chairs. A woman in the foreground is turned slightly to the left, holding her hands together. The background is dark with vertical curtains.</t>
  </si>
  <si>
    <t>A large group of people are gathered outdoors in front of a building with multiple windows and maroon doors. Most individuals are waving their hands upwards as if saying hello. The crowd includes men and women of various ages, ethnicities, and wearing casual clothing like t-shirts, jackets, and hats. Some individuals have distinctive attire, including a man in a camouflage jacket and another wearing sunglasses and a black baseball cap. A few people are standing on steps leading up to the building. The background is dark, suggesting the photo was taken during daylight with a shallow depth of field.</t>
  </si>
  <si>
    <t>00:00:16.89</t>
  </si>
  <si>
    <t>A wide aerial shot captures a sunny day with a clear blue sky. In the foreground is a road lined with trees and buildings, including a small, red-roofed building on the left and a larger, white building on the right. Beyond the road, a grassy area slopes upwards towards a forested hillside. A long, straight road stretches through the landscape, leading into the distance. In the background, across a body of water, are several large ships and a bridge. The overall scene suggests a campus setting with a mix of buildings, greenery, and waterfront views.</t>
  </si>
  <si>
    <t>www.tufts.edu</t>
  </si>
  <si>
    <t>A wide shot of a grassy quad surrounded by trees in full autumn foliage. The trees display vibrant shades of orange, red, and yellow. Several students are scattered across the lawn, sitting on blankets, chairs, or simply lying on the grass. A brick building with multiple stories is visible in the background, partially obscured by the trees. Sunlight casts a warm glow over the scene, creating shadows beneath the trees. The ground is covered in fallen leaves.</t>
  </si>
  <si>
    <t>A group of young adults, mostly women, are standing outdoors in front of a building with white curtains draped across it. They are wearing blue t-shirts with a stylized logo on the left side and light blue shorts. Many are holding blue pom-poms high above their heads, arms raised enthusiastically. Some have tote bags slung over their shoulders. A few individuals are smiling broadly while others appear to be shouting or cheering. The background shows parts of a brick building and trees with green foliage.</t>
  </si>
  <si>
    <t>A group of four people in white lab coats are gathered around a piece of laboratory equipment. One woman is pointing towards something on the machine while another man looks at her intently. A third person, wearing glasses and looking down, is seated on the floor. Another individual, partially visible in the background, stands with their back to the camera. The equipment appears to be a high-tech incubator or analyzer. There are numerous test tubes lined up on a shelf behind them. A window is visible in the upper right corner of the image, letting in natural light.</t>
  </si>
  <si>
    <t>A close-up shot focuses on a hand pressing down on a circular blue and white pin badge attached to a denim jacket. The badge features an illustration of a stylized elephant with a voting booth symbol beneath it, and the words “JUMHO” and “VOTE” are printed around the edges in white text. The hand is light-skinned and has visible fingernails. The denim jacket appears worn and textured. The background is dark and out of focus.</t>
  </si>
  <si>
    <t>A large, light-colored building dominates the center of the frame, featuring numerous windows reflecting interior lights. The building is flanked by several other buildings of varying heights and colors in a cityscape setting. A street with cars can be seen below the main building. The sky is dusky, suggesting either early morning or late evening.</t>
  </si>
  <si>
    <t>The image depicts a crowded hospital hallway filled with healthcare professionals wearing protective gear. Many are in green scrubs and white coats, some with masks covering their faces. A man in a blue surgical gown is examining a patient’s arm while another individual is assisting him. The lighting appears dim and the focus is slightly blurred, creating a sense of depth and movement within the scene. There are several people visible in the background, all wearing similar attire, suggesting a busy medical environment.</t>
  </si>
  <si>
    <t>An aerial shot of a college campus set against a backdrop of colorful autumn foliage. The campus consists of several buildings in varying shades of red and brown, connected by roads and walkways. A large grassy field stretches out towards the horizon, bordered by trees with leaves transitioning through yellow, orange, and red hues. Several parked cars are visible on the grounds. In the distance, a wooded area is partially obscured by the dark sky.</t>
  </si>
  <si>
    <t>Three young people are gathered around a complex mechanical device, likely part of a robot or vehicle. A young woman with dark hair is kneeling on her left, looking at the device intently. To her right, a young man in a gray hoodie points towards it, gesturing with his hand. Another young woman wearing a teal jacket and blonde hair is also kneeling beside the device, examining it closely. Behind them, partially visible, is a large, light-colored boat hull and various tools and equipment are scattered across a workbench or floor area. The background is dark and slightly blurred.</t>
  </si>
  <si>
    <t>A soccer game in progress on a green field. Several young men in athletic uniforms are actively engaged in play; some are jumping and reaching for the ball. A player wearing red is prominently centered, with the number “27” on his jersey. To the left of him are players in blue uniforms. In front of the goal is a goalkeeper in yellow, attempting to block a shot. Behind the goal is a white fence and a house with a gray roof. The background includes trees and a cloudy sky.</t>
  </si>
  <si>
    <t>A large crowd of young men and women are gathered outdoors, likely at a sporting event. Many are wearing light blue t-shirts with lettering on them. Several individuals are raising their hands in excitement, shouting, and waving white foam fingers or small white objects. Some people are holding cell phones. The background is dark, suggesting an evening event.</t>
  </si>
  <si>
    <t>A group of young adults are gathered in a circle outdoors at night. They are holding lit candles in small paper tubes, illuminating their faces and hands. The background is dark, showing trees and some distant lights suggesting a campus setting. Some individuals are smiling or looking directly at the camera, while others have their backs to the viewer. The overall mood appears warm and intimate due to the candlelight.</t>
  </si>
  <si>
    <t>www.tulane.edu</t>
  </si>
  <si>
    <t>An aerial shot reveals a large, historic building with multiple stories and steeply pitched slate roofs. The building is surrounded by lush green trees and lawns. A circular driveway leads up to the main entrance. To the left of the central building are smaller, older structures with similar rooflines. Several cars are parked in the driveway. The sky is bright blue with some clouds.</t>
  </si>
  <si>
    <t>A wide shot of a university campus scene. Large, mature oak trees with sprawling branches dominate the left side of the frame. A modern, light-colored building with large windows and horizontal louvers is centrally located, flanked by a walkway where a group of students are walking. The ground is covered in green grass and patches of foliage, including palm fronds on the right side of the image. Several small flags are visible along the path leading to the building. A cloudy sky fills the upper portion of the frame.</t>
  </si>
  <si>
    <t>A group of young adults are gathered on a grassy lawn under the shade of a large, mature tree with sprawling branches. Several students are sitting on blankets and the ground, engaged in conversation. One student is wearing sunglasses and an orange shirt, while another is dressed in a white tank top. A man in a light blue polo shirt and khaki shorts stands nearby. There's a backpack visible on one person’s back. Picnic blankets and bags are spread out around them. The background shows more students walking and standing, suggesting a campus event or gathering.</t>
  </si>
  <si>
    <t>A young Black woman with braided hair and glasses is sitting on a black metal bench outdoors. She’s wearing a black t-shirt and gray leggings. She's looking down at an open notebook and writing with a pen. A backpack, a teal blue bag, and a water bottle are visible on the bench beside her. Behind her is greenery including bushes and trees, and in the background, there’s a building with windows and columns.</t>
  </si>
  <si>
    <t>Two young women are engaged in conversation outdoors. One woman has dark hair pulled back and is wearing glasses and a patterned headscarf and shirt. She’s holding a cup and gesturing with her hand. The other woman has long brown hair, is wearing a blue denim backpack and a light blue t-shirt, and appears to be listening intently. Behind them are several other students standing around, some holding cups or plates of food. In the background, there's a brick building with arched windows, scaffolding, and greenery including trees and foliage.</t>
  </si>
  <si>
    <t>A young Black man with short dark hair and a beard is sitting at a white table outdoors. He’s wearing a black t-shirt, green shorts, and headphones. A laptop is open in front of him on the table, displaying a white screen. To his left is a blue water bottle and a dark jacket draped over the chair. Two bright orange chairs are positioned beside the table. Behind the man are large windows with blurred greenery visible through them, suggesting an outdoor setting. The lighting appears to be natural sunlight.</t>
  </si>
  <si>
    <t>A young Black man with short curly hair and a beard is sitting at a desk near a window. He’s wearing a black t-shirt and has white earbuds in his ears. A laptop is open in front of him, displaying what appears to be a document or webpage. The background shows a blurred view of trees and foliage through a metal screen window, with a pillar visible on the right side of the frame.</t>
  </si>
  <si>
    <t>A group of five people are gathered closely together outdoors under a large white tent. The individuals are wearing green shirts with “Tulane” printed on them and teal necklaces. A man in the center is smiling broadly, holding a lanyard around his neck with a badge attached. To his left is a woman laughing, and to his right is another man also smiling. On the left side of the frame is a man wearing sunglasses and a green shirt, and behind him is a woman partially visible, looking towards the group. In the background, there are many other people in similar attire, blurred out, suggesting a crowd. Several green flags with the Tulane logo are positioned behind the group.</t>
  </si>
  <si>
    <t>A large marching band performs outdoors. The members are wearing green uniforms with white trim and tall white plumes on their hats. They carry long silver instruments that appear to be rifles. Many of them are holding the rifles high above their heads, angled upwards. Behind the band is a blurred background of trees and buildings, suggesting an outdoor stadium or campus setting.</t>
  </si>
  <si>
    <t>A group of young adults are gathered on an elevated platform, likely bleachers, cheering and celebrating. They are wearing matching green T-shirts with a stylized image of a rabbit logo – “Tulane” is printed on the shirts. Several individuals are raising their hands in the air, some making rock-and-roll hand gestures. Some people are smiling broadly and yelling while others have their mouths open in excitement. Sunglasses are worn by most of them. The background shows a cloudy sky and what appears to be stadium lights or poles.</t>
  </si>
  <si>
    <t>A large stadium filled with spectators is visible. The stands are tiered and densely packed with people wearing green and white clothing. A cheerleading squad in matching uniforms is performing on a small platform near the field. Above the stands, there’s a banner that reads “Let us get you back in the game” with the Tulane Sports Medicine logo underneath.  The football field is blue-green colored and extends into the distance. The sky is bright blue with some clouds.</t>
  </si>
  <si>
    <t>A football game is in progress on a green field under stadium lights. A player in a green jersey with number 2 is running towards the right, being pursued by several other players wearing similar colored jerseys. The stands are filled with spectators and feature large banners that read "First Horizon" and “Tennessee State University”.  The scoreboard above the stands displays numbers and text. In the background, there's a tall light pole and trees. A blue artificial turf extends into the lower portion of the image.</t>
  </si>
  <si>
    <t>00:00:07.42</t>
  </si>
  <si>
    <t>The image depicts an aerial view of a university campus on a cloudy day. A large, gray stone building with multiple towers and gables dominates the center of the frame. Surrounding it are other buildings of varying heights and architectural styles, all nestled within dense green trees. In the background, a cityscape is visible through the trees, including a parking garage and some high-rise buildings. The overall color palette is muted due to the overcast sky, with shades of gray, brown, and green predominating.</t>
  </si>
  <si>
    <t>www.tulsacc.edu</t>
  </si>
  <si>
    <t>An aerial shot of a large, multi-building campus under a partly cloudy sky. The buildings are primarily light gray and brick with white trim. A circular road curves around the central building complex. Several cars are parked along the road. Trees and a grassy lawn fill the foreground. In the distance, there is a dense forest stretching across the horizon.</t>
  </si>
  <si>
    <t>A young woman with dark hair and wearing a striped shirt and backpack is walking towards the camera in a brightly lit hallway. She’s smiling and appears to be moving quickly. Behind her is a blue wall with the Tulsa Community College logo prominently displayed. Several green chairs are visible along the right side of the frame, and there's a small table with a patterned surface nearby. A long row of fluorescent lights runs across the top of the image. The floor is gray concrete.</t>
  </si>
  <si>
    <t>A brightly lit classroom scene with several students seated at desks facing a man standing in front of them. The walls are covered in a geometric pattern of hexagon tiles in shades of blue, gray, orange, and red. A whiteboard is visible to the right displaying handwritten equations and diagrams. Students are using laptops and monitors; one student wears a blue hoodie. The lighting appears to be coming from overhead fixtures and the computer screens.</t>
  </si>
  <si>
    <t>A Black woman with dark hair pulled back in dreadlocks is wearing a blue uniform with “Trent Community College Respiratory Care” printed on it. She’s positioned at a patient simulator, examining a mannequin's chest with a stethoscope. The mannequin has its arms raised and hands open. Behind her are medical equipment including an oxygen tank, ventilator, and other devices. A small window is visible in the background, and a wall painted a light gray is partially seen on the right side of the frame.</t>
  </si>
  <si>
    <t>The image depicts a darkened room filled with multiple computer workstations. A man in a blue shirt and logo is leaning over a large monitor, pointing at something on a sheet of paper for a younger man wearing a gray shirt with a logo. Several other monitors are visible behind them, displaying what appears to be simulated football fields or game footage. Cables and equipment clutter the floor around the workstations. The overall impression is one of a training or simulation center.</t>
  </si>
  <si>
    <t>A young woman with blonde hair and fair skin sits on a bench in front of large windows displaying images of diverse students. She is wearing a gray t-shirt, a white cardigan, and blue jeans, holding a tablet in her hands. Behind her, a wide staircase leads upwards with several students ascending it. To the right, another student is visible sitting on a bench, partially obscured by the window’s reflection. The windows are framed by dark blue metal beams and feature large, abstract images of faces superimposed onto the glass. Hanging from the ceiling are multiple white light fixtures.</t>
  </si>
  <si>
    <t>A grassy lawn slopes upward towards a body of water with a fountain in the center shooting sprays of water into the air. A dark green wooden bench sits on the grass, occupied by a man and a woman facing away from the camera. Behind them is a low stone wall covered in greenery. In the background, there are trees and what appears to be a building or structure with pillars. The sky is overcast and gray.</t>
  </si>
  <si>
    <t>A large, multi-story building dominates the frame, with a blue and gold “TC” logo prominently displayed on its side. The building has a dark gray facade with several windows. A bright blue entrance is visible at the bottom center, flanked by American and state flags. Below the building is a grassy area with several parked cars – including a red pickup truck, a silver SUV, and a black sedan. A sidewalk runs along the front of the building, leading to a parking lot on the right side. The sky is blue with some clouds, and trees are visible in the background.</t>
  </si>
  <si>
    <t>A young man with dark hair and wearing a light blue button-down shirt is seated at a white table in what appears to be a coffee shop. He’s leaning forward slightly, looking down at a laptop screen that is open and displaying text. A pen rests on the keyboard. He has a watch on his left wrist and bracelets on his right hand. Behind him is a wall covered in graffiti art featuring various colors and shapes including hearts and abstract designs. To the side of the man is a wooden chair, and a partially visible coffee cup with a Starbucks logo sits on the table. The lighting is warm and slightly dim, casting shadows across the scene.</t>
  </si>
  <si>
    <t>A wide-angle shot of a basketball court with several people in motion. A large blue circle logo featuring the letters "KC" is prominently displayed on the floor. The court has a light brown wooden surface with white and yellow lines marking the boundaries and key areas. Several individuals are captured mid-play, some dribbling or running with the ball, while others appear to be moving defensively. The lighting suggests an indoor setting with bright overhead lights.</t>
  </si>
  <si>
    <t>A group of graduates in blue gowns are celebrating at a podium with a large TC logo behind them. The podium is decorated with a red flower arrangement. Behind the graduates, there are banners displaying the names of various schools within the institution: School of Liberal Arts, School of Visual Performing Arts, School of Mathematics &amp; Engineering, Health Sciences, and Communications. A few other people in graduation gowns are visible in the background, partially obscured by the banners. The stage is dark with spotlights illuminating the graduates and podium.</t>
  </si>
  <si>
    <t>www.uagm.edu</t>
  </si>
  <si>
    <t>The image depicts a brightly lit study area within a university building. Several students are seated at individual workstations with laptops and backpacks. One student is wearing a red shirt and appears to be working on a laptop. Another student, wearing a dark t-shirt, has a guitar resting on their desk. The walls are a pale yellow color, and there’s a large, patterned wall hanging featuring a red backdrop and white dots. A small, white table with chairs is visible in the foreground. There's also a partially visible doorway leading to another space.</t>
  </si>
  <si>
    <t>The image depicts an indoor shot of a modern college hallway with several red chairs arranged in small groups. In the background, there’s a large glass window and what appears to be other students walking by. The words “FAFSA DAY” are prominently displayed in large, white, bold letters across the top of the frame, with a speech bubble icon underneath. A young woman wearing a red jacket is partially visible in the center of the image, looking towards the camera.</t>
  </si>
  <si>
    <t>The image displays a group of students walking towards the camera in an outdoor setting. Behind them is a modern-looking building with glass windows and a red awning. The text “FAFSA DAY” is prominently displayed on the left side, accompanied by a small icon of a document with a checkmark. To the right is a banner announcing "Sábado, 29 de marzo" (Saturday, March 29th) with event times listed as "8:00 a.m. - 5:00 p.m." The background is dark and slightly blurred.</t>
  </si>
  <si>
    <t>A young woman with dark hair and wearing a light blue shirt sits at a square pink table facing a young man in a dark t-shirt. They are both looking at each other and appear to be engaged in conversation. Behind them is a lush green hedge, a paved pathway, and several benches. In the background, there’s a street lamp and what appears to be a building with windows. The lighting suggests it's dusk or early evening.</t>
  </si>
  <si>
    <t>The image depicts a lush outdoor scene with several tall, slender trees in the foreground, partially obscured by mist. Behind the trees is a vibrant red building with a circular emblem featuring a stylized flower and the words “UNIVERSIDAD ANA G. MENDEZ” above it. Below that text is "UAGM" in a larger, bolder font. The phrase “SOMOS COMO TÚ” (We are like you) appears in red lettering towards the bottom center of the frame. The overall background is dark, suggesting evening or low light conditions.</t>
  </si>
  <si>
    <t>A large, low-rise building with a dark gray roof and white walls is centered in the frame. The building has several windows and appears to have an open-air area underneath its roof. Trees are scattered around the base of the building, and a grassy lawn extends out from the building towards the bottom of the image. A few people are visible on the lawn. The sky is overcast and gray.</t>
  </si>
  <si>
    <t>www.uapb.edu</t>
  </si>
  <si>
    <t>A black and white photograph depicts a statue of a man standing on a stone ledge overlooking a campus courtyard. The statue is silhouetted against a dusky sky. Behind the statue is a brick building with multiple windows, flanked by trees. A small patch of greenery is visible in the foreground to the left of the statue. To the right, there’s a glimpse of another building and what appears to be a stone bench or walkway. The overall tone is somber and muted.</t>
  </si>
  <si>
    <t>A grayscale photograph depicts a large stone lion statue positioned in front of a brick building. The sun is intensely bright and centered in the frame, creating a strong glare that obscures much of the background. Behind the statue and building are trees and some greenery. A paved walkway extends to the right of the statue. The building appears to be multi-story with windows and a simple architectural style.</t>
  </si>
  <si>
    <t>A black and white photograph depicts an arched stone gateway framing a view of a college campus. The arch is constructed of rough-hewn bricks and appears aged. Inside the archway, there’s a dark foreground, suggesting a low camera angle. Beyond the arch, a wide paved road stretches into the distance lined with mature trees on either side. A large building with multiple stories is visible in the background, partially obscured by the trees. The sky above is pale and overcast. A person is walking along the road in the distance.</t>
  </si>
  <si>
    <t>A group of students are walking down a sidewalk at night. The scene is in black and white with strong contrasts between light and shadow. Several individuals are visible, wearing casual clothing including backpacks and shorts. They appear to be moving towards a brick building in the background. A street lamp casts a long shadow behind them. There's grass on either side of the sidewalk.</t>
  </si>
  <si>
    <t>A young woman with dark hair and fair skin stands in profile against a dark background. She is wearing a white athletic shirt with a black and gray dragon emblem on the chest. The shirt has an “R” logo on the left shoulder. Her expression is serious, looking directly at the viewer. Behind her, partially visible through a doorway, are blurred images of what appears to be a university building or interior space.</t>
  </si>
  <si>
    <t>A grayscale photograph depicts a soccer ball in mid-air with motion blur. Below the ball is a blurred view of a person’s lower legs and feet wearing athletic shoes and white socks. The ground appears to be a grassy field, with faint lines visible beneath the grass. The background is dark and out of focus.</t>
  </si>
  <si>
    <t>A young Black man with dark hair and wearing a black shirt with lettering is seated in a modern, robotic prosthetic leg chair. The chair has a sleek, metallic design with visible joints and a textured surface. He’s looking down at his hand resting on the chair's armrest. Behind him are two dark leather chairs and a wooden wall with framed artwork. The lighting is dramatic, casting shadows across the scene and creating a high-contrast black and white effect.</t>
  </si>
  <si>
    <t>A grayscale photograph depicts a young man in a wheelchair. He’s wearing a white dress shirt, black pants, and a dark tie with a small patterned pocket square. A black hat is on his head. He appears to be smiling slightly as he looks off-camera to the right. Behind him, partially visible, is another person walking towards the camera, wearing a patterned top and dark leggings. The background consists of a building facade with windows and a doorway, along with some pavement and foliage.</t>
  </si>
  <si>
    <t>A black and white photograph depicts a choir performing. The group consists primarily of young Black adults wearing dark robes with “UP” printed on them. Many are singing with their eyes closed, some holding sheet music. The lighting is dim, creating a shadowy effect, and the focus is on the front row of singers. A few individuals in the background appear to be wearing graduation caps.</t>
  </si>
  <si>
    <t>A black and white photograph depicts two men in a laboratory setting. A darker-skinned man with a beard is leaning over and pointing towards a younger, lighter-skinned man who is wearing a lab coat and lanyard. The younger man is looking down at something on a workbench, possibly examining it closely. Behind them are various pieces of scientific equipment including an industrial-looking centrifuge and a large, white medical device mounted on the wall. The background is dimly lit with shadows, suggesting a laboratory environment.</t>
  </si>
  <si>
    <t>A silhouetted figure stands in a field, facing away from the viewer. The person is holding a tool resembling a rake and appears to be working on a large pile of debris or straw at the bottom of the frame. Behind the figure is a low-lying horizon line with a few dark green trees visible against a pale gray sky. The overall image has a monochrome, slightly grainy quality, creating a somber mood.</t>
  </si>
  <si>
    <t>A dark silhouette of a person is running against a blurred, light-colored background that appears to be sky or clouds. The figure is captured mid-stride with arms outstretched and legs bent as if in motion. There are indistinct details about clothing but it appears to be a casual outfit. The image has a slight blur effect.</t>
  </si>
  <si>
    <t>A black and white photograph depicts two people in a greenhouse setting. A man wearing a light blue polo shirt and dark pants is gesturing with his right hand while looking at a young woman who is standing beside him, holding a book. Both are walking towards the camera. Various plants fill the background of the image, including some potted plants on shelves and larger vegetation growing along the walls. Above them are hanging lights. The overall scene has a slightly grainy texture.</t>
  </si>
  <si>
    <t>A black and white photograph captures a graduation ceremony scene. A man is prominently featured in the foreground, wearing a dark robe and mortarboard hat, with a wide smile on his face. He’s raising his hand in celebration. Behind him, numerous other graduates are visible, also wearing caps and gowns, many of them holding their diplomas or celebrating with raised arms. The background is blurred, suggesting a large crowd and possibly an outdoor setting with lights. A few light sources are visible in the distance, creating a soft glow.</t>
  </si>
  <si>
    <t>A black and white photograph depicts a group of graduates celebrating outdoors. A young man is prominently featured, holding a book in his hands and smiling broadly. He has a graduation cap tilted back on his head. Several other graduates are visible in the background, raising their caps in celebration, with blurred figures suggesting a large crowd. The lighting appears to be dim, casting shadows across the scene.</t>
  </si>
  <si>
    <t>A large marching band stands on a green field, facing forward. The members are wearing dark maroon uniforms with gold accents and elaborate headdresses. They carry various instruments including drums, trumpets, and a flag. Behind them is a tiered seating area filled with spectators. A few people can be seen sitting in the bleachers. The lighting appears to be from stage lights, casting shadows across the field.</t>
  </si>
  <si>
    <t>A young man in a white and gold marching band uniform stands facing forward with his back to the viewer. The uniform has orange trim along the sleeves and collar. A large, stylized lion emblem is on the back of the jacket, with the word "LIONS" written below it in bold black letters. Behind him is a full line of other band members also wearing white and gold uniforms, arranged in rows. In the background, there's a blurred view of bleachers and a football field. The overall lighting suggests an outdoor evening event.</t>
  </si>
  <si>
    <t>Two people are playing percussion instruments – likely bongos – in low light. One person is wearing a dark green shirt and their hands are striking the drums with open palms. The other person has their hand on one drum, and their arm is extended towards another drum. Both individuals wear similar olive-green jackets. The background is mostly black, suggesting a stage or performance setting.</t>
  </si>
  <si>
    <t>A young Black woman stands at a wooden podium in front of a large crowd seated in orange stadium seats. She is wearing a black graduation gown and hood with red accents, holding a microphone. Behind her are two men in academic robes – one wearing a black robe with gold trim and the other in a dark robe with a red sash. A floral arrangement sits on the podium next to the speaker. In the background, there’s a large banner displaying “UNIVERSITY OF ARKANSAS” along with an image of the university building. Fern plants are placed at the base of the podium.</t>
  </si>
  <si>
    <t>A young Black woman in a black graduation gown and cap with a yellow tassel is embracing another person, likely a family member, who is also wearing a black gown and cap. Both individuals are smiling. Behind them, a large floral arrangement sits on a pedestal. In the background, there’s a blurred image of graduates walking across a stage. A man in a dark robe and hat stands to the right, partially visible. An American flag hangs behind him.</t>
  </si>
  <si>
    <t>Two Black women in white scrubs are shown in a dimly lit room. One woman is looking towards the other, who is gesturing with her right hand as she speaks. Both women have dark hair and wear stethoscope necklaces. A blue surgical glove is visible on the lower right corner of the frame. Behind them is a beige cabinet and a bulletin board with colorful images hanging on it. A vertical light source is positioned to the right of the image.</t>
  </si>
  <si>
    <t>The image depicts an art gallery space with three paintings hanging on a white wall. The leftmost painting is large and colorful, showing a scene that appears to be a study room with a chair, books, and lamps. A hand is visible reaching towards the artwork. To the right of this painting is another painting, also colorful, depicting what looks like a person sitting at a table. On the far right is a third painting, which is smaller and has a more abstract style. Three people are standing in front of the paintings, looking at them intently. The floor is tiled with gray tiles, and there's a light fixture visible on the ceiling.</t>
  </si>
  <si>
    <t>A woman with shoulder-length reddish-brown hair and bangs is looking slightly off-camera to her left. She’s wearing a light blue denim shirt open at the collar, revealing a silver necklace. She has small, delicate earrings in her ears and a gentle smile on her face. Her eyes are focused forward. Behind her is a blurred image of a white wall with a green panel or door visible. A computer screen is partially visible to the left of the frame, but its content is not clear. The lighting appears soft and warm, casting shadows around her face.</t>
  </si>
  <si>
    <t>A close-up shot of a Black man’s profile facing slightly to the right. He has dark skin and a full beard. His eyes are visible and appear focused on something out of frame. The lighting is dramatic, with strong shadows across his face and a warm glow highlighting his nose and cheekbone. Behind him, there's a blurred suggestion of wooden furniture or architectural details in a darker color palette.</t>
  </si>
  <si>
    <t>A young woman with dark hair and wearing a black t-shirt with a logo and white jeans and boots is walking down a hallway in a modern building. She’s carrying a large black backpack over her shoulder. The hallway has glass walls reflecting images of the interior, including artwork on the walls and a door to the right. An exit sign is visible at the end of the hall. The lighting appears bright and even.</t>
  </si>
  <si>
    <t>A young Black woman is walking through a brightly lit hallway in an institutional building. She’s wearing a black t-shirt with a school logo on it and white jeans. A dark backpack is slung over her shoulder, and she's carrying a small purse in her hand. The hallway has glass walls and railings, and there are recessed lights along the ceiling. An exit sign is visible in the background to the right.</t>
  </si>
  <si>
    <t>A brick archway frames a view of a grassy quadrangle filled with students walking and standing. Two young women are visible in the foreground, one wearing a backpack and the other carrying what appears to be a book or tablet. Behind them is a low building with multiple windows and columns. A lamppost stands on the grass near the building. The sky is bright and sunny, casting light across the scene.</t>
  </si>
  <si>
    <t>Two people are shown in the image. A woman with dark hair is smiling broadly and wearing 3D glasses with small pins attached to them. She is holding a smartphone in her hands. Behind her, a man is also wearing sunglasses and appears to be looking at the same phone screen. The background is dark and out of focus, showing what looks like a wall with some posters or artwork partially visible. A bright light source illuminates the subjects from above.</t>
  </si>
  <si>
    <t>A young Black man with short dark hair and a beard stands facing slightly to the left in a black and gold jersey with a stylized tiger emblem on it. He is wearing headphones around his neck. Behind him, blurred figures of other football players are visible in similar jerseys, some with numbers. The background shows a grassy field under a cloudy sky with trees and foliage. The image has a sepia-toned filter applied to it.</t>
  </si>
  <si>
    <t>A group of formally dressed individuals are gathered on a stage during a graduation ceremony. A man in a dark robe with red and white trim is presenting a diploma to a young graduate wearing a black gown and cap. Another man, also in a similar robe, stands behind them, offering a handshake. To the left, a woman in a black robe with red and white trim is observing the scene. Behind the group is a large floral arrangement on a pedestal and a tiered seating area visible in the background. The stage backdrop is dark curtains.</t>
  </si>
  <si>
    <t>A young woman with glasses and wearing a light-colored jacket is looking intently at a tablet screen, her hand hovering over it. Beside her, another young woman with red hair is looking towards her with a neutral expression. In the blurred background, a third person in a red shirt is walking away from the camera, partially obscured by a window and furniture. The lighting appears dim, casting shadows across the scene.</t>
  </si>
  <si>
    <t>Two golden banners displaying the University of Arkansas at Pine Bluff logo are mounted on lampposts in front of a brick building. The logos feature a stylized image of the university’s campus and the text “University of Arkansas at Pine Bluff.” Lush green bushes fill the foreground, partially obscuring the base of the building. The building is illuminated with a soft glow from within, and its windows reflect the surrounding lights.</t>
  </si>
  <si>
    <t>www.uat.edu</t>
  </si>
  <si>
    <t>A young Black woman with curly dark hair and glasses is smiling brightly at the camera. She’s wearing a light gray sweater with a cable knit pattern and a silver necklace. Her hands are raised, holding her glasses up to her face as she adjusts them. The background is a gradient of blue, fading from darker shades at the top to lighter tones towards the bottom.</t>
  </si>
  <si>
    <t>A young woman with light skin and blonde hair is centered in the frame. She’s wearing a dark gray sweatshirt with a white logo on the sleeve that appears to read “IVY.” Her head is tilted slightly downward, and she's looking towards the left side of the image with a subtle expression. She has small silver earrings. Behind her is a gradient background transitioning from deep red to purple. To the right of the woman is a small graphic icon reading "OWN IT."</t>
  </si>
  <si>
    <t>A young man with light brown hair and facial stubble stands against a solid green background. He is wearing a white t-shirt with a graphic of three stick figures in a line. Over his shirt, he has on a plaid flannel jacket. His arms are raised, flexed at the elbows, as if posing for a photograph or video. His expression is neutral and slightly serious. The lighting appears to be coming from above and slightly to the left, creating a green glow around him.</t>
  </si>
  <si>
    <t>A young Black woman with curly hair and glasses is smiling broadly while adjusting her glasses with both hands. She’s wearing a bright yellow sweater with a white collar and a delicate gold necklace. The background is dark, and a horizontal band of vibrant orange sits above the image, featuring a stylized sun icon and the text “Be Smart.”</t>
  </si>
  <si>
    <t>www.uccs.edu</t>
  </si>
  <si>
    <t>A wide shot captures a view from a rocky outcrop overlooking a city and mountains. A person is standing on the edge of the rock formation, appearing small in comparison to the landscape. Below, a campus with several buildings is visible, including a large, modern building with a glass facade. Beyond the campus stretches an urban area with roads and buildings extending into the distance. In the background, a range of mountains dominates the horizon under a blue sky dotted with white clouds. The foreground is composed of light-colored rocks and sparse trees.</t>
  </si>
  <si>
    <t>A group of students are walking across a paved walkway towards a large brick building. The building has multiple clock towers and a sign that reads “UCCS…SUCCESS”. Several students are visible, wearing backpacks and carrying phones. Trees line the sides of the walkway, and the sky is partly cloudy with sunlight filtering through.</t>
  </si>
  <si>
    <t>A dark banner displaying “UCCS” in gold lettering hangs from a metal pole against a bright sunburst. The pole is situated between large trees with green foliage. In the background, a light-colored building with windows and columns is partially visible, framed by more tree branches.</t>
  </si>
  <si>
    <t>A large brick clock tower with two clocks dominates the left side of the frame. The tower has a rounded glass dome on top and is flanked by trees. Below the tower is a wide, grassy campus path lined with buildings. Several students are walking along the path. In the background, there’s a range of mountains under a bright blue sky. A parking lot filled with cars is visible in the lower left corner.</t>
  </si>
  <si>
    <t>A wide shot captures an interior space within a modern building. A large, spherical sculpture with a reflective surface sits in the foreground on a polished stone floor. Above it is a curved metal railing that extends across the frame and appears to be part of a staircase or walkway.  Several people are visible: a young man wearing a backpack stands near the center, looking towards the right; a woman walks away from the viewer on the left side of the image; and another person sits in an armchair off to the right. Large windows with glass doors are partially visible in the background, offering glimpses of outdoor scenery. The lighting is subdued, casting shadows and creating a slightly cool tone.</t>
  </si>
  <si>
    <t>A large, white marble sculpture of a snarling mountain lion dominates the foreground. The lion is depicted in a low-slung position with its head raised and mouth open in a fierce expression. Its paws are visible at the bottom of the image. Behind the statue, there’s a blurred background featuring trees with autumn foliage in shades of red and orange, a bicycle leaning against a wall, and a portion of a building with windows. A concrete staircase is partially visible on the right side of the frame. The overall lighting appears to be soft and slightly warm, casting shadows that emphasize the texture of the marble sculpture.</t>
  </si>
  <si>
    <t>A tall, light-colored building with a prominent clock tower and spire dominates the left side of the frame. The building is surrounded by tall, dry grasses in the foreground. Beyond the grass, a range of mountains stretches across the horizon under a pale blue sky. A portion of a lower building is visible on the right edge of the image, partially obscured by the grasses. The overall lighting suggests either early morning or late afternoon with a warm glow.</t>
  </si>
  <si>
    <t>www.ucdenver.edu</t>
  </si>
  <si>
    <t>A young Black man stands in front of a teal wall with a shelf filled with various colored paint bottles and a black hat on top. He is wearing a hooded sweatshirt with a geometric pattern. To his left, there’s a cardboard box and some wrapping paper. A white bowl sits on the floor to his right. Several shelves hold spools of filament, tools, and other equipment related to 3D printing. The background is mostly dark, suggesting a studio or workshop setting.</t>
  </si>
  <si>
    <t>A young Black man with dark hair and a hat is looking directly at the camera. He’s wearing a light-colored shirt and his hand is resting on a large, professional telescope, adjusting its focus. The background is blurred but appears to be a laboratory setting with white shelving units and equipment. The lighting is dim, casting shadows across his face and highlighting the details of the telescope.</t>
  </si>
  <si>
    <t>A young Black man with short dark hair and wearing a gray hoodie and a black hat is crouching down and holding a digital camera up to his eye, taking a picture. He’s looking through the viewfinder. Behind him is a green wall with several small framed pictures hanging on it. A tripod stands beside him, supporting a camera with various attachments. To the right of the man is a shelf filled with boxes and other items. The background is dark, suggesting low lighting.</t>
  </si>
  <si>
    <t>A man in a light gray suit and white shirt is playing an acoustic guitar. His hands are positioned on the strings, and his fingers are pressing down. The guitar has a warm brown finish. Behind him is a plain white wall with a subtle texture. The background is dark, creating a shallow depth of field that focuses attention on the man and the instrument.</t>
  </si>
  <si>
    <t>A young Black man wearing a black hoodie with a colorful graphic print and a dark hat is speaking into a camera. He’s holding a book titled “Outliers: The Story of Success” open in his hands. Behind him, on a teal-colored wall, are several framed items including photographs, small electronics like cameras and tablets, and Black &amp; Decker tools. A video tripod with a camera mounted on it is positioned to the left of the man. A window can be seen in the upper right corner of the frame, casting a faint light onto the scene.</t>
  </si>
  <si>
    <t>A person’s face is partially obscured by the brim of a dark fedora. The individual appears to be holding a mug with both hands and looking down at it. A hand with a ring is visible, reaching towards the mug. The background is out of focus and appears to be a neutral gray wall.</t>
  </si>
  <si>
    <t>A person with their face obscured by a black hat and hoodie stands in front of a blurred background. They are wearing a gray long-sleeved shirt covered in colorful paint splatters, including pink, purple, blue, and yellow. Their arms are raised, and one hand is gripping a paintbrush while the other is holding a small, dark object (possibly a palette or container) close to their face. The background appears to be an art studio with various supplies visible, including a red stool and what looks like a canvas or painting on a stand. Light streams in from the right side of the frame.</t>
  </si>
  <si>
    <t>A woman wearing a dark blue abaya and a burgundy hijab is looking directly at the camera with a slight smile. A man in a gray hat and dark jacket is holding a digital camera and taking her picture. The camera screen displays a smaller image of the same woman, also smiling. Behind them is a white wall with what appears to be a decorative molding or trim.</t>
  </si>
  <si>
    <t>A young Black man wearing a dark gray hoodie with colorful graphic prints and a black hat is holding a vintage film camera and taking a picture. He’s sitting in front of a teal wall with several small framed pictures hanging on it, including what appears to be a sewing machine. A tripod stands behind him supporting the camera. The background includes a white window frame and a dark, out-of-focus area.</t>
  </si>
  <si>
    <t>A woman wearing a dark blue jacket and a burgundy hijab stands facing forward with a slight smile. She is positioned slightly off-center in the frame. To her right, a man wearing a black hoodie with a colorful graphic design on it is partially visible, his face angled towards the camera with a focused expression. The background consists of a plain white wall with some light reflecting off it. A dark shadow appears to be cast from the man's hand across the lower portion of the image.</t>
  </si>
  <si>
    <t>A dark, slightly blurred shot focuses on a young woman with teal-colored hair and pale skin. She is holding a camera in her hands, looking down at it intently. Her fingers are positioned around the lens. To her left, a man wearing a maroon sweatshirt is partially visible, his arm extended towards her, seemingly guiding or assisting her with the camera. The background is out of focus, suggesting an indoor setting with hints of blue light and architectural elements.</t>
  </si>
  <si>
    <t>A young woman with teal-colored hair and wearing a black turtleneck and camera strap is looking down at her digital camera. She’s standing on a grassy area in front of a dark background featuring a large, abstract tree sculpture illuminated by blue light. Behind her, partially visible, is a burgundy armchair or couch casting a shadow onto the ground.</t>
  </si>
  <si>
    <t>Two Black men are standing in front of a white wall. The man on the left is wearing a dark gray jacket with colorful geometric patterns and a black hat. He’s pointing upwards with his right hand, looking intently at something out of frame. The man on the right is wearing a plaid shirt and smiling broadly as he looks up to meet the other man's gaze. A small red stain is visible on the wall behind them, slightly above eye level. The lighting appears dim and focused on the two men, with the background largely in shadow.</t>
  </si>
  <si>
    <t>Two men are looking at a computer screen displaying an image of a man in a plaid shirt standing next to a motorcycle. The motorcycle is metallic gold and appears to be customized. A printer is visible on the left side of the desk, and various electronic devices are scattered across the surface. The lighting is dim, with the focus primarily on the monitor and the two men’s faces.</t>
  </si>
  <si>
    <t>A young woman with curly brown hair and a blue floral patterned top is smiling and posing for a photograph. She has her hands lightly placed on her chest. A man in a dark hat and jacket is holding up a smartphone, taking a picture of her. The phone screen displays a smaller image of the same woman in a different pose, likely another photo from the photoshoot. The background appears to be a plain white wall.</t>
  </si>
  <si>
    <t>A young woman with curly dark hair and wearing a reddish-brown sweater and light blue jeans is smiling directly at the camera. She has a Gucci belt buckle visible around her waist. Behind her is a modern building with gray stone walls, large windows, and a set of stairs leading up to it. The background is mostly dark, suggesting evening or low lighting.</t>
  </si>
  <si>
    <t>A man with short dark hair and a light blue medical uniform is smiling broadly at the camera. He’s wearing a stethoscope around his neck. Behind him, blurred in the background, are buildings of a university campus, including what appears to be a large brick building and trees. A wooden post is visible on the left side of the frame. The image has a slightly grainy quality and is softly lit.</t>
  </si>
  <si>
    <t>The image shows a close-up shot of a brown horse’s head and neck. The horse's mane is thick and flowing, with some strands appearing dark and wet. There are visible wrinkles around its eyes and muzzle. In the background, blurred buildings and greenery can be seen, suggesting an outdoor setting. The overall lighting appears bright and slightly hazy.</t>
  </si>
  <si>
    <t>A person wearing a black helmet and dark clothing is standing on a yellow platform with a large paint sprayer. They are spraying vibrant colors – pink, orange, and green – onto a white brick wall. The spray creates an abstract, flowing design that appears to be a blend of these colors. A portion of a building’s exterior, including a window, is visible in the upper left corner of the image.</t>
  </si>
  <si>
    <t>A man wearing a gray hooded sweatshirt and a black baseball cap is suspended from scaffolding painting a large mural on a brick wall. The mural depicts an orange fox with a pink background and a white outline. He is holding a paintbrush and appears to be adding details to the artwork. Below the wall, there are cars parked along a street and some trees in the distance. A yellow scissor lift is attached to the scaffolding.</t>
  </si>
  <si>
    <t>00:00:05.22</t>
  </si>
  <si>
    <t>A man wearing a yellow safety vest and dark baseball cap is pointing upwards with his right hand at a large robotic arm mounted on a metal structure above a brick building. The robotic arm has a camera attached to it. A partially completed mural depicting a portrait of a person in shades of red and blue is visible on the side of the building. A yellow caution tape line stretches across the sidewalk in front of the building. Behind the building, there are trees and other buildings, including what appears to be a hospital or medical facility. The sky is overcast with gray clouds.</t>
  </si>
  <si>
    <t>www.uchicago.edu</t>
  </si>
  <si>
    <t>Three people in white lab coats are seated outdoors among various plants and bushes. One man is pointing at a plant with a small tool, while two women look on attentively. Behind them is a blurred background of more greenery and what appears to be a greenhouse structure. The text "Field-defining scholarship" is overlaid on the image.</t>
  </si>
  <si>
    <t>A young woman with curly brown hair is shown writing on a white board with a blue pen. She has her head tilted slightly downward and appears focused on what she’s doing. A partially visible hand, wearing a red sleeve, is holding a pencil. The text “Transformative education” is overlaid in white letters across the top of the image. The background is dark, suggesting a classroom setting with a single light source illuminating the scene.</t>
  </si>
  <si>
    <t>An older man with white hair and a beard wearing a blue and gray plaid shirt is standing in front of a green chalkboard filled with mathematical equations. He is gesturing with his right hand towards the board, and text appears on screen reading "World-changing ideas." The background is dark, suggesting a classroom setting.</t>
  </si>
  <si>
    <t>00:00:03.53</t>
  </si>
  <si>
    <t>A wide shot captures a stone pathway leading through a lush green area filled with mature trees. A young woman wearing a denim jacket is walking on the path towards the center of the frame. Several other people are visible further down the walkway, some walking and others sitting on benches. In the background, a large building with ornate architectural details is partially obscured by trees. The sky is bright blue with scattered clouds. White text reading “The University of Chicago” is overlaid on the image.</t>
  </si>
  <si>
    <t>www.uclaextension.edu</t>
  </si>
  <si>
    <t>A man wearing scrubs and glasses is standing in a long, white hallway within a hospital setting. He has a beard and is looking down at a tablet he’s holding in his hands, seemingly interacting with it. A stethoscope hangs around his neck. The hallway extends into the distance, with windows on either side and beds visible further down. The lighting appears to be bright and somewhat cool-toned.</t>
  </si>
  <si>
    <t>A person’s hands are typing on a laptop keyboard in front of two computer monitors. The screens display lines of code. The person is wearing a red sweater and their face is partially obscured by shadow. The lighting is dim, with the monitors providing the primary light source.</t>
  </si>
  <si>
    <t>Two hands are coloring in a detailed architectural plan spread out on a white surface. The plan depicts an outdoor space featuring a pool area with tiled decking and surrounding landscaping. A green pencil is being used to color a section of grass, while a red colored pencil is coloring a stone wall. Several other colored pencils are scattered around the drawing. The background is dark, focusing attention on the hands and the architectural rendering.</t>
  </si>
  <si>
    <t>A young person with dark hair and wearing a patterned shirt and white sneakers is sitting on a light blue couch. They are looking down at a laptop open in their lap. Two decorative pillows with intricate patterns – one featuring blues, greens, and gold, and another with a similar design – are placed behind them on the couch. A large, ornate rug with red, blue, and gold designs sits to the right of the couch. In the background, there is a window with a view of buildings and greenery, and a small, round wooden coffee table with a woven basket on it.</t>
  </si>
  <si>
    <t>www.ucmo.edu</t>
  </si>
  <si>
    <t>A woman in a graduation gown and cap is leaping into the air with her arms raised enthusiastically, mouth open in a joyful expression. Behind her is a blurred crowd of people seated on bleachers and standing, suggesting an outdoor event like a graduation ceremony. The background is predominantly shades of gray and red.</t>
  </si>
  <si>
    <t>Two young women are in the foreground, covered in brightly colored powder and laughing joyfully. One is wearing a white t-shirt with “UCM COLOR” printed on it, while the other has “COLOR” written across her shirt. Behind them, there’s a large crowd of people also covered in colorful powder, many reaching out to touch each other. The background is blurred and filled with shades of pink, purple, and blue from the powder. A woman in a white lab coat is visible on the right side of the frame, holding up a pink glove.</t>
  </si>
  <si>
    <t>Two young women are smiling broadly at the camera outdoors. One has dark hair pulled back and is wearing a light blue shirt. The other has brown hair with glasses and is wearing a black shirt. They are sitting on a stone bench in front of a grassy area, with trees and a metal pole visible in the background.</t>
  </si>
  <si>
    <t>A large group of people are seated in red stadium seats and standing around them, cheering enthusiastically. Many individuals have their arms raised high above their heads, some with open palms. Several people are smiling broadly and shouting. A few wear black jackets with “Central Missouri” printed on the sleeves. In the foreground, a woman in a red jacket is jumping up and down. To the left of the frame, a large, cartoonish mascot resembling a bear stands on a platform. The background shows bleachers and a dark interior space.</t>
  </si>
  <si>
    <t>A group of students are seated at tables in a brightly lit cafeteria-style setting. A young woman with blonde hair is leaning forward, laughing and touching her mouth with her hand. Next to her, a man wearing a red shirt with a Pepsi logo is smiling broadly and covering his face with his hands. Another student, wearing a blue sweatshirt and a black baseball cap, is holding a dark-colored mug and also appears to be laughing. In the background, several other students are visible at various tables, some eating or drinking. The cafeteria has large windows providing natural light and a yellow wall behind one of the tables.</t>
  </si>
  <si>
    <t>A young woman in a black cowboy hat and jacket stands with her hand raised in a peace sign gesture. She is smiling brightly. Behind her is a brown horse looking towards the camera. To the right, there’s a building with “BBQ” signage and stars on it. A tree trunk is positioned between the woman and the horse. The background includes a brick wall and what appears to be a street scene with lights.</t>
  </si>
  <si>
    <t>A young woman with long brown hair and glasses smiles broadly at the camera while wearing a black graduation cap adorned with red and white accents. She is surrounded by a large group of other graduates in similar caps and gowns, many of whom are raising their hands in celebration. Behind them, a building with a crest visible can be seen, suggesting an outdoor graduation ceremony. The background is mostly dark, focusing attention on the graduates in the foreground.</t>
  </si>
  <si>
    <t>A close-up shot of a dark brown horse’s head is centered in the frame. The horse has a bridle and reins attached to its head. Behind the horse, blurred figures of people are visible, suggesting a crowd. In the background, a large, blue building with multiple stories is partially visible.</t>
  </si>
  <si>
    <t>A person wearing dark headphones and safety glasses is looking out of an airplane window. The pilot’s hands are visible on a control panel with a large display screen showing a simulated flight view. The cockpit interior is partially visible, including part of another seat in the background. Outside the window, there's a blurred landscape of green fields and distant hills under overcast skies.</t>
  </si>
  <si>
    <t>A young woman with dark hair and wearing sunglasses and a red and white checkered scarf is smiling broadly while looking out of a vehicle window. Behind her are towering sandstone rock formations in a desert landscape. A white pickup truck is visible to the left, driving on a sandy road. The sky is light blue and hazy.</t>
  </si>
  <si>
    <t>A group of people in red shirts and hats are gathered outdoors with large foam hand gestures raised. Some wear sunglasses and wigs. Behind them is a stone building with “Proud Supporters Live Here” written on it. Several individuals are smiling and cheering, while one person holds a sign that reads "Alum Day 1".</t>
  </si>
  <si>
    <t>A large, red and white mascot costume resembling a rooster is jumping in front of a crowd of cheering students wearing red and white apparel. Behind the mascot are several other mascots, including one shaped like a horse, both holding up signs that read “ROAD” and “RUN.” The background shows bleachers filled with spectators.</t>
  </si>
  <si>
    <t>A group of students are gathered outdoors on a grassy lawn in front of a brick building. A Jenga tower is set up with several people attempting to build it. One student is mid-action, raising his arm as if throwing something. Another student is standing near the tower and appears to be cheering. Several other students are visible around the group, some talking and others holding drinks. There’s a picnic blanket spread out on the grass in the foreground. A few people are wearing sunglasses. The building behind them has multiple windows and a stone facade.</t>
  </si>
  <si>
    <t>A young Black woman in a black and red cheerleading uniform with a large red cardinal logo is prominently featured in the foreground. She has long, wavy brown hair, bright red lipstick, and is smiling broadly while raising her right arm high above her head. Her left hand is open, palm facing upwards. Behind her are several other cheerleaders also wearing similar uniforms, some of whom are waving or holding up pom-poms. In the background, a large crowd of people in winter clothing are gathered, many of them clapping and cheering. The scene appears to be outdoors on a cold day, with snow visible in the distance.</t>
  </si>
  <si>
    <t>A large group of people are gathered outdoors, likely at a sporting event. A man in the foreground is shirtless with tribal-like markings painted on his chest and arms. He’s wearing sunglasses and has his fists raised in excitement. Several other fans are visible around him, some cheering, some holding up signs or banners featuring the university logo – “UC Irvine” – and a horseshoe emblem. Some individuals are wearing red shirts with white lettering. The lighting is bright, suggesting a sunny day.</t>
  </si>
  <si>
    <t>www.uco.edu</t>
  </si>
  <si>
    <t>00:00:10.88</t>
  </si>
  <si>
    <t>A large, red brick building dominates the center of the frame, featuring a prominent clock tower and multiple windows across its facade. A decorative archway with metal railings leads into the building’s entrance. Students are walking on a paved plaza in front of the building. To the left is a sign reading “CONNECT to CENTRAL” and to the right is a UCo banner. Several trees and lampposts line the edges of the plaza, under a bright blue sky.</t>
  </si>
  <si>
    <t>www.ucsc.edu</t>
  </si>
  <si>
    <t>A large group of people, mostly students, are standing in a line on a grassy field. They are wearing blue t-shirts with various logos and numbers printed on them. A mascot resembling a fox is positioned slightly ahead of the center of the group, raising its arm in a waving gesture. The sky behind them is bright blue with scattered white clouds. In the distance, there’s a hazy view of mountains or hills under a clear sky.</t>
  </si>
  <si>
    <t>An aerial shot shows a large grassy field with meticulously striped green lawns. The letters "UCSB" are formed by thousands of small black objects – likely pebbles or stones – arranged in the center of the field. Below and to the left of the letters is a swimming pool complex, featuring multiple pools and surrounding decking. To the right of the letters is a tennis court with fencing. In the background, there’s a reddish-brown building structure and some trees. The sky is bright blue with scattered clouds.</t>
  </si>
  <si>
    <t>A wide shot of a wooden pedestrian bridge spanning a path through a dense redwood forest. The bridge is silver-grey and has a low railing. Several people are walking on the bridge, some in the foreground and others further down the path. Tall redwoods dominate the background, their trunks rising high above the trees lining the path. Sunlight filters through the canopy, creating dappled light on the ground and the bridge. The overall impression is of a serene and natural setting.</t>
  </si>
  <si>
    <t>A young Black woman with braided hair and wearing a blue jacket and backpack is reaching up to pull a book from a shelf in a brightly lit library aisle. The shelves are filled with books of various colors. To her left, there’s a wooden cabinet with a label reading “Z 1035 AI”. The lighting is focused on the woman and the immediate area around her, creating a shallow depth of field that blurs the background.</t>
  </si>
  <si>
    <t>A group of four young women are embracing in celebration on a green soccer field. They are wearing dark blue and yellow soccer uniforms with “GCSC” printed on them. One woman is holding her arms up in excitement, while another is smiling broadly and reaching out to hug her. A third woman is looking at the camera with a joyful expression. In the background, there’s a blurred figure of another player running towards the camera, and trees and houses are visible behind the field.</t>
  </si>
  <si>
    <t>Four young people are playing musical instruments outdoors in front of trees and a blurred background. They are dressed in traditional Mexican charro suits with elaborate embroidery and blue ribbons. Three of them are smiling while playing violins, one is playing a guitar, and another is holding a small accordion. The lighting appears to be natural daylight.</t>
  </si>
  <si>
    <t>A large telescope dominates the frame, positioned within a circular room with dark wooden flooring. Three people are standing near the base of the telescope, looking at a computer screen mounted on a support structure. The walls are painted in shades of brown and gray. A staircase is visible on the right side of the image. Light beams illuminate parts of the room, creating highlights and shadows.</t>
  </si>
  <si>
    <t>A large, yellow mascot resembling a lizard stands in front of a group of students. The mascot is wearing a blue Santa Cruz University jacket and holding his arms up in a celebratory pose. Behind him are many students of various ages and genders, all smiling and raising their hands or making gestures of excitement. They are dressed in a variety of colorful outfits including dresses, skirts, shorts, and jackets. Many are wearing socks and sneakers. The background is a stone wall covered with ivy and greenery.</t>
  </si>
  <si>
    <t>Three young adults are kneeling in a grassy area with yellow wildflowers scattered throughout. One man wearing a green shirt and khaki shorts is examining a small device while looking down at the ground. Another man in a gray t-shirt, khaki pants, and a baseball cap is also looking at the ground, holding a similar device. A third person, wearing a dark green jacket, is crouched nearby with their back to the camera, carrying a backpack. Behind them is a grassy hill covered in vegetation sloping upwards towards a bright blue sky. The ground appears sandy and there are faint tire tracks visible in the foreground.</t>
  </si>
  <si>
    <t>The image depicts an interior space with large windows showcasing a forest scene. Three students are walking across a light-colored floor towards the windows. One student wears a long, patterned skirt and carries a backpack. Another is wearing red pants and has a laptop bag. The third student is in a red shirt and appears to be carrying something small. Several other people are seated on low couches and chairs within the room, some working on laptops or reading. The windows frame tall trees and sunlight streams through them, illuminating parts of the interior space with bright light while leaving others in shadow. A wall with white panels is visible on the right side of the image.</t>
  </si>
  <si>
    <t>Two students are seated at a lab table in a brightly lit laboratory setting. One student, wearing a white lab coat and blue gloves, is looking down at a notebook while the other, wearing a purple lab coat, is also looking at a notebook. Both have dark hair and are wearing casual shoes. Behind them are two wooden cabinets filled with supplies and equipment. A whiteboard covered in equations and diagrams is visible on the wall to the left. To the right of the students is another cabinet containing more supplies. A black backpack rests on the floor near the right student. The floor is a light gray color.</t>
  </si>
  <si>
    <t>A person’s hands are shown rolling a large, black roller over an open block print. The block is positioned on a wooden base and appears to depict a detailed image – possibly a figure in a landscape setting – with intricate lines and shading. The person wearing a blue sweater with green stripes has their feet flat on the surface beneath the block. A small piece of paper is visible near the right edge of the frame, and a green object (possibly glasses) is partially visible in the upper right corner.</t>
  </si>
  <si>
    <t>A group of six young adults are standing on a metal walkway leading towards a building. The individuals are diverse in appearance and wearing casual clothing – jeans, t-shirts, and jackets. One student is holding a book. A large, modern building with multiple windows and a distinctive overhanging roof structure dominates the background. Trees and greenery are visible to the right of the building. The lighting suggests it’s late afternoon or early evening.</t>
  </si>
  <si>
    <t>Several yellow kayaks are moving across a body of water towards the viewer. People are paddling in each kayak, and some appear to be splashing as they move through the waves. In the background, there is a large white yacht or sailboat, several masts of sailboats, and what appears to be a building or structure on land with dark windows. The sky is bright blue with scattered clouds. Sunlight reflects off the water’s surface.</t>
  </si>
  <si>
    <t>A young woman with dark hair sits at a wooden table in a brightly lit study area. She is looking down at a silver laptop screen. A notepad and phone are on the table next to her. Behind her, another student is seated at a similar table, working on a laptop. The space has a modern aesthetic with exposed brick walls and green accents. Above the tables, long fluorescent lights illuminate the scene. In the background, blurred figures of other students can be seen walking in a hallway.</t>
  </si>
  <si>
    <t>An aerial shot showcases a sprawling campus nestled within a dense forest and overlooking a coastline. A large, light-colored building complex dominates the center, surrounded by manicured lawns and pathways. Several smaller buildings are scattered amongst the trees to the right. Beyond the campus, rolling green hills extend towards a calm blue ocean. The sky is bright blue with some haze. Trees of varying heights fill much of the frame, creating a sense of depth and seclusion.</t>
  </si>
  <si>
    <t>www.ucumberlands.edu</t>
  </si>
  <si>
    <t>Three young adults are walking across a bridge over a courtyard. A man in a dark blue jacket with camouflage patterns and a light blue long-sleeved shirt is walking ahead. Behind him is a young man wearing a blue long-sleeved shirt with “Cumberland” and “PATSERVE” printed on it. To the right of him is a young woman wearing a white t-shirt with "Patriots Music" printed on it, along with jeans. In the background, there’s a brick building with multiple windows and columns, and a grassy area with trees under a partly cloudy sky.</t>
  </si>
  <si>
    <t>A young woman with brown hair and glasses wearing a blue University of Cumberlands “PatsServe” t-shirt is smiling and looking towards the camera. Beside her is a man wearing sunglasses and a camouflage patterned shirt, also sporting a blue “University of Cumberlands” t-shirt. Behind them are two other students: a young woman in a red tank top and shorts, and a young man with dark hair wearing a blue “University of Cumberlands” t-shirt. In the background is a white building with multiple windows and what appears to be a lawn or grassy area. The sky is bright blue.</t>
  </si>
  <si>
    <t>Three men are seated at a white table in a diner-style restaurant. The man furthest to the left is wearing a gray t-shirt and shorts, with his hand resting on a plate containing what appears to be a sandwich and a drink. A younger boy sits beside him, also eating, and looking down at his phone. The man on the right wears a dark gray sweatshirt and shorts, holding a piece of food in his hand. Large windows behind them show an exterior view of a residential area with houses, trees, and cloudy skies. Above the table is a red pendant light fixture.</t>
  </si>
  <si>
    <t>Three men are seated at a white table in a diner-style restaurant. One man is wearing a gray t-shirt and shorts, another wears a dark gray shirt with athletic shorts, and the third has on a black t-shirt. They are all looking down at their phones or tablets. A red pendant light hangs above the table. Through large windows behind them is an exterior view of a building with a brick facade, trees, and overcast sky. Plates with food and drinks are visible on the table in front of each man.</t>
  </si>
  <si>
    <t>A woman with dark curly hair and glasses is looking intently at a laptop screen. She’s wearing a purple polo shirt over a black jacket and has a small earring in her ear. The laptop screen is dark, but a faint glow suggests it's on. Behind her, there is a blurred background of what appears to be a room with other people or objects out of focus.</t>
  </si>
  <si>
    <t>Three students are seated at a table with laptops and tablets. One student, wearing headphones, is looking intently at a tablet screen. Another student, wearing glasses and a purple sweater, is focused on her laptop. A third student, in a gray suit jacket, is looking towards the camera. A water bottle and a coffee cup are also visible on the table. The background is a solid blue color.</t>
  </si>
  <si>
    <t>A young woman with long brown hair and glasses is smiling at the camera. She’s wearing a green floral top and a silver necklace. She has small hoop earrings. A laptop sits on a dark gray surface in front of her, partially visible. Behind her is a grassy lawn leading to a brick building with a flag flying from its roof.</t>
  </si>
  <si>
    <t>A young woman with blonde hair and wearing a gray sweatshirt sits at a white table in a library setting. She is looking down at a laptop displaying a blue screen. Bookshelves filled with various colored books line the background, illuminated by blue accent lighting. A small purse rests on the table to her left. The room appears to be well-lit but has a slightly dark and muted color palette.</t>
  </si>
  <si>
    <t>Three healthcare professionals are gathered around a patient mannequin lying on a hospital bed. One woman is kneeling beside the mannequin, holding a laptop and looking at it intently. Another woman stands behind the bed, holding a tray with medical supplies. A third woman is standing to the right of the bed, also using a laptop. The background consists of a red wall with a large television mounted on it. There’s a fire alarm visible on the wall, and a small camera is positioned above the bed.</t>
  </si>
  <si>
    <t>A baseball player in red and white uniform is mid-pitch, throwing a ball from a pitcher's mound. He’s wearing a hat and gloves. Behind him is a chain-link fence painted red with a black stripe. Beyond the fence are trees and a cloudy sky. The field is covered in green grass.</t>
  </si>
  <si>
    <t>A young Black man in a black graduation gown with a blue sash and red medal is extending his hand towards an older white man wearing a black robe with a gold trim and a golden pocket square. A stack of rolled-up diplomas sits between them on a table. Behind the men, there’s a large window displaying colorful stained glass patterns. The background is dark, suggesting a stage or auditorium setting.</t>
  </si>
  <si>
    <t>A young woman in a black graduation gown and mortarboard with a yellow tassel is smiling broadly as she shakes hands with an older man wearing a dark robe and hood, likely a faculty member. The man is presenting her with a diploma. Behind them are large stained-glass windows displaying colorful patterns of blues, greens, yellows, and reds. A second man in a suit stands to the side, partially visible. The background is dark, suggesting an indoor setting like a university auditorium or chapel.</t>
  </si>
  <si>
    <t>A young man and woman are smiling at the camera, both wearing graduation gowns. The man has a dark cap with a black tassel and is wearing a light pink tie. He holds a maroon-colored diploma cover in his right hand. The woman has a blue gown with a red sash and a maroon-colored diploma cover in her left hand. Her hair is long and brown, flowing down her back. Behind them are blurred green trees and foliage suggesting an outdoor setting, likely a campus or graduation ceremony.</t>
  </si>
  <si>
    <t>A man with braided hair and wearing a blue suit jacket and bow tie is in profile, smiling broadly. He has gold earrings. A woman with dark sunglasses and curly hair is partially visible on his left side. To his right is a person wearing a brown baseball cap. Behind them are glimpses of brick building walls and a window with white frames.</t>
  </si>
  <si>
    <t>A man and a young woman are smiling at the camera outdoors. The man is wearing a dark blue suit jacket with white polka dots, black sunglasses, and a graduation cap. He has his hand resting on the woman’s head. The woman is wearing a black gown, a red sash around her waist, and a tassel on her cap. She is looking upwards and smiling. Behind them are trees and greenery, suggesting an outdoor setting like a campus or park.</t>
  </si>
  <si>
    <t>A group of people are gathered outdoors in bright daylight. A young woman in a blue graduation gown and cap is centered, holding a diploma. She has a small, plush toy (a duck) clutched in her other hand. Several family members surround her: a man with sunglasses wearing a plaid shirt, a woman in a black dress looking at the graduate, another man in a white suit, a young boy, and a woman in a floral dress. The background is blurred greenery and what appears to be a building partially visible behind them.</t>
  </si>
  <si>
    <t>www.ucwv.edu</t>
  </si>
  <si>
    <t>00:00:00.91</t>
  </si>
  <si>
    <t>An aerial shot shows a university campus situated along a riverbank. Several small boats are scattered across the water. A large building with multiple stories and arched windows is prominently featured on the right side of the frame, surrounded by other buildings and trees. The surrounding area consists of green hills and a town in the distance. The University of Charleston logo is located at the bottom right corner of the image.</t>
  </si>
  <si>
    <t>A wide shot captures an aerial view of a city at dusk. A river winds through the foreground, reflecting the soft light. Dominating the center is a large, white dome-shaped building – likely a university chapel or administration building – topped with a golden spire. The university’s name, “UNIVERSITY OF CHARLESTON,” is displayed in gold lettering on the right side of the image. Behind the building and river are buildings representing a campus, nestled against rolling hills covered in trees. In the distance, there are several tall buildings suggesting an urban area. The sky is a gradient of purple and orange hues indicating twilight.</t>
  </si>
  <si>
    <t>The image shows a partially obscured view through an orange door into a study room. Inside the room are two students: one woman with blonde hair wearing a purple hat and glasses, and a man with short brown hair and a white shirt. They are seated at a table covered in papers and books. The door frame is painted pink on top and orange below. A sign reading “404 Group Study” is visible to the right of the door. The University of Charleston logo is located in the bottom right corner of the image.</t>
  </si>
  <si>
    <t>The image is taken from an elevated position looking down through a black metal railing onto a study area within a building. A large wooden table with papers and books is visible in the foreground, surrounded by several students seated at various chairs and couches upholstered in patterned fabrics. One student has red hair and is wearing a plaid shirt. The room appears to have large windows offering natural light. In the upper right corner of the image is the logo for the University of Charleston.</t>
  </si>
  <si>
    <t>A young woman with long brown hair wearing a maroon shirt and jeans is sitting on a blanket in a grassy area. She’s reading a book open on her lap. Behind her are several buildings of the University of Charleston, including a large, multi-story building with arched windows and a smaller, more modern structure. A tree stands to the left of the woman, and there are lampposts along the grass in the foreground. The sky is bright blue with some clouds.</t>
  </si>
  <si>
    <t>Two men are seated in a dark-colored car. The driver, wearing a suit and tie, is smiling broadly and holding his hands up as if gesturing. A man sitting in the passenger seat is also smiling and has his hands raised similarly. Behind them is a partially visible back seat with a blanket draped over it. In the background, through the windshield, there are trees and what appears to be a road or parking lot. The University of Charleston logo is displayed on the right side of the image.</t>
  </si>
  <si>
    <t>A large crowd of people, mostly students, are gathered in an outdoor courtyard area. They are wearing yellow and maroon sweatshirts with “UNC” emblazoned on them, along with green hats. Many are holding signs with festive holiday messages written on them. Some individuals are wearing elf hats. A brick building is visible in the background behind the crowd, surrounded by trees displaying autumn foliage. The University of Charleston logo appears in the bottom right corner of the image.</t>
  </si>
  <si>
    <t>00:00:00.16</t>
  </si>
  <si>
    <t>A large crowd of people are seated in bleachers, cheering and applauding enthusiastically. A young man in a black jacket with arms raised is prominently featured near the front of the crowd, holding a clear umbrella above his head. Many other individuals are wearing various colors including red, brown, gray, and yellow. Some are holding phones up to record or photograph the scene. The University of Charleston logo is visible in the bottom right corner.</t>
  </si>
  <si>
    <t>A young man with short hair and a shaved head stands facing towards a tall bookshelf filled with books. He is wearing a gray t-shirt and appears to be looking at the shelves intently. The bookshelves are made of wood, with various colors including red, blue, and brown. Many books are visible on the shelves, stacked in rows. In the background, slightly out of focus, there’s a light colored wall and the University of Charleston logo is present in the bottom right corner.</t>
  </si>
  <si>
    <t>00:00:01.41</t>
  </si>
  <si>
    <t>A man wearing a yellow and orange safety vest and carrying a camera hangs from his shoulder is standing in a large industrial facility. The space is filled with rows of machinery, conveyor belts, and various mechanical parts. There are numerous control panels and electrical wiring visible throughout the scene. A small blue container sits on a table to the left of the man. The lighting appears bright and fluorescent. Text reading “University of Charleston” is located in the bottom right corner of the image.</t>
  </si>
  <si>
    <t>A 3D printer is actively building a statue of a figure with a helmet and draped clothing. The statue is pinkish-red in color and appears to be made of plastic. The printer has multiple arms extending from its base, depositing material layer by layer. A flat surface beneath the printer holds the partially completed statue. In the background, there are hints of other equipment and dark walls, suggesting a laboratory or workshop setting. At the bottom right corner is the text "UNIVERSITY OF CHARLESTON".</t>
  </si>
  <si>
    <t>A young woman with red hair and a man with dark skin are seated at a light gray table in front of a large window. The woman is smiling and looking towards the camera while typing on a silver laptop. The man is looking down at his hands, also appearing relaxed. Outside the window, there’s a view of a campus landscape including buildings, trees, and parked cars. A logo for “University of Charleston” is visible in the bottom right corner.</t>
  </si>
  <si>
    <t>A young man with dark hair and wearing a gray sweater sits at a desk looking intently at an Apple computer screen. The screen displays a design mockup of what appears to be a building – a rectangular structure with windows – rendered in a light blue color palette. A small, stylized graphic resembling a cartoon character is visible on the left side of the screen. To the right of the monitor, there’s a glimpse of a white wall and some shelving. The University of Charleston logo is located at the bottom right corner of the image.</t>
  </si>
  <si>
    <t>A large lecture hall filled with students seated at individual desks facing a projector screen. A man in a light-colored shirt and glasses is standing near the front of the room, gesturing towards the screen. The projection on the screen displays a complex diagram or chart related to chemistry, specifically showing the periodic table of elements. Many students are using laptops, and some have notebooks open. There’s a door visible in the background on the left side of the frame. A small logo for the University of Charleston is present in the bottom right corner.</t>
  </si>
  <si>
    <t>A wide shot captures a grassy field leading towards a large green hill covered in trees. In the distance, atop the hill, is a golden dome building, likely a capitol or university administration building. The sky above is blue with scattered white clouds. At the bottom of the image, there’s a small orange logo reading “UNIVERSITY OF CHARLESTON.”</t>
  </si>
  <si>
    <t>The image depicts a university campus scene with a golden dome building in the center foreground and a forested hillside rising in the background. The building is light-colored and appears to be a classical architectural style. A large, blue sky fills the upper portion of the frame. Below the building, there’s a grassy area filled with red flowers. The trees on the hillside are ablaze with autumn colors – reds, oranges, and yellows. A low wall or embankment runs along the bottom edge of the image, covered in more red flowers. The University of Charleston logo is located in the lower right corner.</t>
  </si>
  <si>
    <t>A wide shot of a green lawn with neatly mowed grass leading towards a large, light-colored building. Two students are walking across the lawn, one wearing a maroon shirt and the other in a yellow shirt. The building has several windows arranged in a symmetrical pattern and features the words "LIBRARY UNION" above the entrance. Red mulch is used to border flower beds along the base of the building. A black lamppost stands on the right side of the frame, and trees are visible in the background on both sides of the lawn. The University of Charleston logo appears in the bottom right corner of the image.</t>
  </si>
  <si>
    <t>An aerial shot shows a grassy area bordering a body of water. A large formation of students is arranged in the shape of the university’s initials “USC,” with each student holding a letter sign. Behind the students are several buildings, including a brick building with multiple stories and windows, and another smaller building to its left. A sidewalk runs along the grass leading towards the buildings. The University of Charleston logo appears in the bottom right corner of the image.</t>
  </si>
  <si>
    <t>A large, modern building with a curved glass facade dominates the frame. The building’s name, “The Robert and Martha Wehrle Innovation Center,” is prominently displayed in large letters across its upper portion. A stylized crest or emblem is positioned below the name. Large windows reflect the sky and surrounding trees. Steps lead up to the entrance of the building. To the left, a sidewalk with people walking along it can be seen. The sky is a gradient of blue transitioning into darker shades towards the top of the frame. A bright sunbeam shines directly from behind the building, creating a strong light source. At the bottom right corner, the text “UNIVERSITY OF CHARLESTON” is displayed in white lettering.</t>
  </si>
  <si>
    <t>A pair of hands, with a silver wristwatch visible, are holding a smartphone displaying an image of a blue circular light source. The screen is illuminated and shows a close-up view of the light. To the right of the phone is a clear plastic water bottle and a small red object partially obscured by it. A watermark reading “UNIVERSITY OF CHARLESTON” is located in the upper right corner of the image.</t>
  </si>
  <si>
    <t>A large, transparent robotic arm is prominently featured in the foreground, partially obscured by a blurred figure wearing an orange shirt. The arm has multiple joints and panels, with some details visible through its clear material. Behind the arm, a person’s shoulder and part of their upper body are visible, bathed in warm light. In the top right corner, the text “UNIVERSITY OF CHARLESTON” is displayed in black lettering on a white background. The overall image has a slightly dark or muted tone with a shallow depth of field.</t>
  </si>
  <si>
    <t>The image depicts an aerial view of Charleston, West Virginia at dusk. A large golden dome building, presumably the State Capitol, is prominently featured in the center of the frame. Surrounding it are illuminated buildings and streets, suggesting a city skyline. To the left, a river reflects the twilight sky. Rolling hills covered with trees form the backdrop behind the cityscape. The sky transitions from a deep purple at the top to a lighter orange hue near the horizon. In the bottom right corner is the text "UNIVERSITY OF CHARLESTON."</t>
  </si>
  <si>
    <t>A large, light-colored building with multiple stories and a prominent “U” logo is centered in the frame. The building sits on a grassy lawn beneath a bright blue sky dotted with fluffy white clouds. A large tree stands to the left of the building, casting shade onto the grass. To the right of the building are other buildings partially visible behind trees. At the bottom of the image, text reads “UNIVERSITY OF CHARLESTON.”</t>
  </si>
  <si>
    <t>A group of students are gathered on a set of outdoor stairs. Three individuals are in focus: a young man with red hair wearing a University of Charleston shirt; a young woman with dark hair and glasses, also wearing a University of Charleston shirt; and a young Black woman with braids wearing a similar shirt. Behind them is a larger group of students sitting and standing on the steps, some wearing athletic gear. The background shows greenery and buildings of the university campus. A banner reading “University of Charleston” is visible in the bottom right corner.</t>
  </si>
  <si>
    <t>www.udallas.edu</t>
  </si>
  <si>
    <t>The image depicts an aerial view of a university campus at dusk. Several buildings are visible, including a large, light-colored building with illuminated windows in the foreground and a taller, brick structure in the distance. Trees and greenery fill much of the frame, surrounding the buildings. A parking lot is located beneath the main building. In the background, there’s a cityscape with several high-rise buildings and what appears to be a water tower. The sky is a gradient of light blue and gray, suggesting twilight.</t>
  </si>
  <si>
    <t>A dark-skinned man with short hair and a serious expression stands at a podium in front of a large screen. He is wearing a light blue button-down shirt, black pants, and a brown belt. His hands are raised slightly as if gesturing while speaking. Behind him is a wall covered in wood paneling, partially obscured by a green pillar. A blurred audience sits in rows of chairs facing the podium. The large screen behind him displays a white image with some text that is difficult to discern.</t>
  </si>
  <si>
    <t>A young man with wavy, reddish-brown hair and a beard is looking upwards and slightly to his right. He’s wearing a dark shirt and appears to be in an auditorium setting. A woman with long, reddish-brown hair is partially visible on his left side. Behind them, blurred figures of other people are seated in the audience, suggesting a lecture or presentation. The background is dark and out of focus.</t>
  </si>
  <si>
    <t>A person with dark hair and wearing a dark shawl stands to the left of a large projection screen. They are raising their right hand in a gesture of pointing or emphasis. The screen displays a detailed, colorful painting depicting a large crowd of people gathered in an outdoor setting, possibly a town square. Many figures are dressed in various historical clothing styles. A horizontal line is visible across the middle of the image, dividing the scene. In the lower-right corner of the screen, there’s a Windows computer interface with a clock reading 10:35 AM and a date of 1/2/2023. The room appears dark, with shadows cast by the projection onto the wall behind the person and screen.</t>
  </si>
  <si>
    <t>A blurred view of a person with reddish-brown hair seen from behind is filling most of the frame. The individual’s head is tilted slightly downward, looking at a large projection screen in front of them. On the screen, there's a detailed image depicting what appears to be a Renaissance painting – figures in robes are prominently featured against a blue background with hints of yellow and green. Below the projection, part of a computer monitor is visible, displaying a dark interface with some text and icons. The overall lighting is dim, casting shadows and creating a slightly hazy effect.</t>
  </si>
  <si>
    <t>A dimly lit lecture hall filled with students seated in rows of blue chairs. Several young men are visible, most focused on their notes and devices. One student wears a dark baseball cap and is looking down at a laptop screen. Another has his head tilted slightly downward, holding a tablet and appearing to be reading. A third student is using a coffee cup and appears to be writing in a notebook. In the background, other students are partially visible, some with papers or books on their laps. The overall scene suggests an active learning environment during a lecture.</t>
  </si>
  <si>
    <t>A young woman with dark hair pulled back in a low ponytail and small hoop earrings is seated in a lecture hall. She’s wearing a gray sweatshirt and looking slightly off-camera with a gentle smile. Behind her, blurred figures of other students are visible in chairs, and the background is dark. The focus is primarily on the woman's face and upper body.</t>
  </si>
  <si>
    <t>A sprawling, two-story building with a light brown exterior and multiple windows is centered in the frame. It sits on a grassy lawn leading up to a paved driveway that curves towards the camera. To the left of the building are smaller, connected buildings also with a light brown exterior. Rows of grapevines cover a hillside in the foreground, stretching across the bottom of the image. A tree stands on the left side of the frame. The sky is bright blue and clear.</t>
  </si>
  <si>
    <t>An aerial view shows a large, multi-building complex set within a sprawling green landscape. The buildings are primarily light pink with terracotta tiled roofs and have a classical architectural style. A central building is connected by covered walkways to several smaller structures. Solar panels are visible on one of the larger buildings. A grassy lawn extends outwards from the main structure, leading towards a vineyard in the background. Trees and rolling hills fill the horizon.</t>
  </si>
  <si>
    <t>A man in a light-colored hat and white shirt stands facing a group of young adults seated on a grassy lawn. The group is diverse in age and appearance, with many wearing casual clothing. Several people are holding papers or notebooks. Behind them are tall, mature trees and a green expanse of grass leading to a paved pathway. A cloudy sky fills the upper portion of the image.</t>
  </si>
  <si>
    <t>A middle-aged man with graying hair and glasses stands outdoors against a bright sky. He is wearing a light blue button-down shirt, tan shorts, and a beige fedora. He holds a piece of paper in his hands, gesturing with both hands as if explaining something. Behind him are tall, dark green trees forming a dense backdrop.</t>
  </si>
  <si>
    <t>Two hands are holding open a white book against a backdrop of green grass. The book is open flat, displaying text on both pages. One hand is pointing at the text with a finger. A portion of another person’s arm and wrist, wearing a black bracelet, is visible in the background.</t>
  </si>
  <si>
    <t>A man in a white shirt and hat is gesturing with his right hand towards a group of people standing before an arched doorway. The doorway has a dark green door. Behind the man are several other individuals, including a woman in a black dress and hat, a man in a blue t-shirt and shorts, and a young woman wearing a light blue dress. A younger woman is to the right of the group, and another man stands slightly behind her. The background consists of a pale yellow wall with a plaque attached to it, and a gray building structure on the left side of the frame.</t>
  </si>
  <si>
    <t>A middle-aged man with graying hair and glasses is shown in profile. He’s wearing a light blue checkered button-down shirt. His right hand is raised slightly, as if gesturing while speaking. Behind him is a blurred background that appears to be an office setting with some wooden paneling visible. The lighting is soft and focused on the man's face.</t>
  </si>
  <si>
    <t>A close-up shot focuses on two men in profile. The man on the left has dark hair and a reddish beard, looking slightly upward with his mouth open as if listening intently. His ear is visible. The man on the right has a full beard and is holding a small, black object (possibly a phone) to his ear, also appearing to listen. Both men are in what appears to be a classroom setting, with blurred figures of other students visible in the background. Light seems to be coming from above, casting shadows across their faces.</t>
  </si>
  <si>
    <t>www.udc.edu</t>
  </si>
  <si>
    <t>A large, modern building dominates the frame, painted in shades of orange and brown. The building has a distinctive stepped design with multiple levels and prominent vertical lines. A flagpole stands atop the structure. Text reading “UDC Turning Potential into Power” is overlaid on the image. Below the building are sidewalks lined with trees, and streetlights are visible along the edges. The sky in the background is a gradient of pink and purple hues.</t>
  </si>
  <si>
    <t>00:00:04.39</t>
  </si>
  <si>
    <t>A sepia-toned photograph of a large, ornate building with multiple stories and architectural details like columns and arched windows dominates the frame. The words "FOUNDED" are positioned above the number “1851,” which is prominently displayed in large, bold letters superimposed over the image. A slightly blurred street scene extends to the right side of the building, suggesting a cityscape. The overall effect gives a sense of historical significance and age.</t>
  </si>
  <si>
    <t>"University environment, Campus aesthetics", Advertisement, Value</t>
  </si>
  <si>
    <t>A black and white photograph depicts a large group of young adults dressed in graduation gowns and mortarboards. They are seated closely together on benches against a brick building with a single window visible above them. The subjects appear to be mostly Black students, and they are facing forward, looking towards the camera. There is a slight blur effect across the image, suggesting it’s a still from a video.</t>
  </si>
  <si>
    <t>A large group of graduates in black gowns and hoods are celebrating outdoors. Many are raising their hands in the air with expressions of joy. Some hold diplomas or certificates. The graduates represent a diverse range of ethnicities and ages. A few individuals wear colorful scarves or wraps around their necks, including one with a vibrant African print pattern. Behind them is a dark hallway with some windows and lighting visible.</t>
  </si>
  <si>
    <t>The image depicts an outdoor campus scene under a bright blue sky with scattered clouds. A brick building dominates the background, featuring multiple stories and a modern design. In the foreground, two students are walking along a paved walkway towards the building. One student is holding a phone to his ear while the other wears a backpack. To the right of the frame, a blurred figure appears to be running or jogging away from the camera. Trees line the walkway on either side, and a red sign is visible near the entrance of the building.</t>
  </si>
  <si>
    <t>A young woman with dark hair pulled back in a bun and wearing a red shirt and gray pants is walking away from a large glass doorway. The doorway has lettering on it that reads “UNIVERSITY OF DISTRICT OF COLUMBIA 1851” in gold letters against a maroon background. To the left of the doorway is a yellow wall, and to the right is a darker reddish-brown wall. A portion of a building’s exterior is visible behind the doorway, with a combination of yellow and red brickwork. The lighting appears to be coming from within the doorway, casting shadows on the woman and the glass.</t>
  </si>
  <si>
    <t>A young woman with braided hair and glasses is sitting at a table in what appears to be a library setting. She is wearing a maroon t-shirt that reads “University of the District of Columbia HBCU.” She’s focused on reading an open book, holding it with both hands. Behind her are dark wooden bookshelves and a large glass window reflecting a hallway with red columns. The lighting is warm and slightly dim.</t>
  </si>
  <si>
    <t>A large, multi-tiered atrium space with a glass ceiling dominates the view. Numerous colorful flags are hung along the upper level, creating a vibrant backdrop against the bright sky visible through the glass. A dark, modern staircase leads down from the upper level to the lower portion of the image. The lower section features expansive windows framed by dark metal supports and signage that reads “OFFICE” in white lettering. Light fixtures are visible on the right side of the frame.</t>
  </si>
  <si>
    <t>Four young adults are standing outdoors in front of a building. A woman wearing a hijab and a patterned scarf is smiling at the camera on the left. To her right is a young Black woman with curly hair, holding a map. Next to her is a man with a reddish-orange t-shirt, grinning widely while holding a notebook. On the far right is a white man in a gray shirt with a backpack and a graphic print. The background shows a building with columns and trees.</t>
  </si>
  <si>
    <t>The image showcases an interior view of a large building with a prominent glass atrium. A multi-tiered skylight structure dominates the upper portion of the frame, featuring numerous panes of glass and metal supports. Flags representing various countries are displayed along one side of the lower level. To the right, a tall window displays the words "International Studies" in a dark font against a lighter background. The building's walls are a dark gray color, contrasting with the bright light streaming through the windows. A black pillar is visible on the left side of the frame.</t>
  </si>
  <si>
    <t>A large, white marble building dominates the frame, clearly the United States Capitol Building. It has multiple levels and columns, topped with a dome featuring a statue at its peak. An American flag is visible on one of the lower levels. The sky behind the building is bright blue and clear. A portion of the steps leading up to the building are also visible in the foreground.</t>
  </si>
  <si>
    <t>A wide, mostly empty plaza with light-colored stone pavers dominates the foreground. A large, multi-story building with a beige facade and what appears to be a parking garage attached is visible in the background on the left side. A small grassy area and some trees are situated between the buildings. Several people can be seen walking along the edge of the plaza on the right side of the frame. The image has a slightly hazy or blurred quality, likely due to rain or moisture on the camera lens.</t>
  </si>
  <si>
    <t>The image shows an elevated view looking down at a building exterior. A silver metal railing runs across the frame from left to right. Below the railing is a green safety net stretched out over a paved area, partially obscuring a brick wall and some greenery. Behind the safety net is a light-colored building with a red sign visible on its facade. Trees and foliage are present in the background, along with what appears to be a white tent structure.</t>
  </si>
  <si>
    <t>A man wearing a blue jacket and a mask stands facing a camera, gesturing with his hands. Behind him is a large yellow line marking a distance. Numerous tripods are set up in the room, each holding a video camera. One complex piece of equipment resembling a robotic arm or crane is positioned on the right side of the frame, also equipped with cameras. A sign reading “CENTER for B REHABILITATION” is visible in the upper right corner. The background is a plain gray wall.</t>
  </si>
  <si>
    <t>A woman with dark hair and wearing a pink floral shirt stands at a podium, gesturing towards a projection screen displaying a list of charities and their associated donation amounts in billions of dollars. The names listed include United Way Worldwide, Task Force for Global Health, Feeding America, The Salvation Army, UNICEF of the USA, St. Jude Children's Research Hospital, Food for the Poor, Clubs of America, Charities USA, and Partners International. Below each charity name is a corresponding dollar amount followed by a percentage. A partially visible audience member is seated to the left of the woman, with their head turned towards the screen. The podium is white and has a small logo on it. The background is dark.</t>
  </si>
  <si>
    <t>A person’s hands are shown carefully working with a complex electronic circuit board. The board is predominantly blue and green, covered in numerous components and wires. A keyboard and display unit are mounted on top of the board, showing a QWERTY layout. Several other smaller circuit boards are visible beneath the main board, also displaying various colors and components. Wires connect several of these boards together. The lighting appears to be coming from above, casting shadows across the scene.</t>
  </si>
  <si>
    <t>Two people are working on an airplane engine. A man with a dark sweater and a baseball cap is examining the engine from the front, while a woman in a burgundy shirt is looking at it from behind. The engine itself is silver and metallic, with visible pipes and components. An airplane fuselage is partially visible to the right of the engine, painted white with a dark stripe along its length. A chain hangs down from the engine, likely used for lifting or moving it. The background is dark and out of focus.</t>
  </si>
  <si>
    <t>A small, white and yellow robot sits on a large, white surface. The robot has wheels and appears to be made of various electronic components. A black line is drawn on the surface in a curved shape, and the robot is positioned near the beginning of this line. In the background, part of a person’s jeans leg can be seen, along with some chairs and other papers scattered around. The lighting is dim, casting shadows across the scene.</t>
  </si>
  <si>
    <t>Five individuals are standing in a row against a dark background. They are all wearing black graduation gowns with gold trim and mortarboards. The person on the left is wearing a blue sash with the number “3” on it. The individual to his right is wearing a red sash with the number “2”. The next three people, from left to right, are wearing maroon sashes. Behind them is a banner that reads "Inspire, Accomplish, Take On the World" in gold lettering with a small flame graphic.</t>
  </si>
  <si>
    <t>A large group of graduates in black robes and red stoles are posed for a photograph against a dark background. Behind them is a tiered seating area with a screen displaying “UDC LAW” in bold, red letters along with a stylized flame graphic. A camera is visible on the left side of the image. The graduates appear to be diverse in age and ethnicity.</t>
  </si>
  <si>
    <t>A man wearing a black shirt and a dark baseball cap is bent over a workbench examining a large, metallic engine component. The component appears to be an air-cooled engine cylinder with multiple fins. He’s holding it with both hands, looking at it closely. Behind him, there's a cluttered workshop filled with tools, machinery, and various parts on shelves. A second person is partially visible in the background, wearing gloves and leaning over a workbench as well. The lighting is dim, casting shadows across the scene.</t>
  </si>
  <si>
    <t>A group of people are gathered around a table in a classroom setting. A man with dark hair and wearing a red shirt and lanyard is leaning over a woman who is looking at a tablet. Several other individuals are seated at the table, using laptops and notebooks. A projector screen displays text outlining steps related to case studies: “Understand case history &amp; background,” “Identify &amp; Frame Virtual Student,” “Analyze client results,” “Establish appropriate measures &amp; identify patient recommendations.” The room appears dimly lit with a dark backdrop behind the group.</t>
  </si>
  <si>
    <t>A large crowd of people are running through an outdoor area filled with falling confetti. The confetti is primarily pink and yellow. In the background, there’s a multi-story building and some trees. Several individuals in the foreground appear to be actively participating in the event, some holding items or moving quickly. The overall scene has a dynamic and celebratory feel.</t>
  </si>
  <si>
    <t>The image displays four athletes in action. On the left, a young man wearing a maroon jersey with “Firebirds” and number 16 is jumping upwards, his mouth open in excitement. Next to him is a woman in red and white, wearing a jersey with “Firebirds” and number 5, she’s mid-stride while holding a lacrosse stick. In the center right, a young man in a gray and red Firebirds jersey with number 23 is dribbling a basketball. Finally, on the far right, a woman in a light gray shirt and shorts is running with a yellow lacrosse stick.</t>
  </si>
  <si>
    <t>Two dancers in red and black outfits with “DST” printed on them are performing a rhythmic movement. They are positioned facing each other across a stage area. Behind them is a large elevator shaft with metal railings and a glass door. A crowd of people, mostly students, are visible in the background, some standing near the railing. Banners displaying the university’s logo hang from the walls. Yellow caution tape runs along the floor in front of the dancers.</t>
  </si>
  <si>
    <t>A man in a black shirt and dark pants is performing a dance move in front of a large glass-walled atrium. A crowd of students is gathered around him, many holding up their phones to record or take pictures. Red balloons are suspended from the ceiling above the performance area. Banners with university logos hang on the walls behind the performer. The lower portion of the image shows more students and backpacks in the foreground.</t>
  </si>
  <si>
    <t>A man in a black jacket and jeans is dancing on a small stage with spotlights shining down. Behind him are several people watching, some clapping. Large, gold letter balloons spelling "TAG ROYAL BALL" are suspended above the stage. A table with a red tablecloth and a “TAG” sign sits to the right of the stage. The background appears to be a large hall with dark walls and a patterned carpet.</t>
  </si>
  <si>
    <t>The image shows two women collaborating at a study table in a library setting. One woman is wearing a black top and has her hair pulled back. She is looking intently at a document with a red pen in hand, while another woman, dressed in a white shirt and a blue hijab, leans over to assist her. A third person, partially visible on the left, wears a red polo shirt and is looking towards the women. Behind them are bookshelves filled with books, and a computer monitor is visible in the foreground. The lighting appears to be dim, creating a focused atmosphere.</t>
  </si>
  <si>
    <t>A man in a dark red academic gown and hood is shaking hands with another man wearing a black graduation cap and gown. Both men are facing each other closely. Behind them are two other men in black gowns, one holding a diploma and the other looking on. The background features circular emblems of the University of the District of Columbia, including text reading "1851 1976 1966" and “G RESOURCE”. A dark, blurred backdrop completes the image.</t>
  </si>
  <si>
    <t>A large group of students are jumping and raising their arms in celebration against a dark background. The University of the District of Columbia logo (UDC) is prominently displayed at the top left in red letters with the text "Turning Potential into Power" underneath. Social media icons for Facebook, Instagram, Twitter, and LinkedIn are positioned along the bottom edge of the image, alongside the university website address: udc.edu.</t>
  </si>
  <si>
    <t>www.udel.edu</t>
  </si>
  <si>
    <t>An aerial shot of a university campus at dusk. A large, red brick building with white columns and a central dome is prominently featured on the right side of the frame. To its left is a smaller, multi-story red brick building. The grounds are covered in trees displaying autumn foliage in shades of yellow, orange, and red. A brick pathway leads towards the main building. The sky is dark, suggesting twilight.</t>
  </si>
  <si>
    <t>A large, yellow inflatable blimp with the university’s logo and number “4” is being carried onto a football field by cheerleaders. The cheerleaders are wearing blue uniforms and holding American flags. A crowd of people fills the stadium seating and surrounding areas, mostly in shades of blue and gray. Smoke or fog billows from behind the blimp as it moves forward across the bright blue turf. In the foreground, a male figure is kneeling with his hands clasped together. The background shows a building with windows and a dark sky above.</t>
  </si>
  <si>
    <t>A group of students are gathered around lab tables in a brightly lit science classroom. One student wearing a blue Delaware sweatshirt is focused on using a microscope. Several other students are seated at different tables, some looking towards the microscope and others working with beakers and equipment. There’s a whiteboard behind them with scientific diagrams visible. A large Zeiss microscope is positioned prominently on one of the tables, along with various lab supplies like test tubes, petri dishes, and a blue cloth covering the surface. Electrical wiring runs along the wall above the students.</t>
  </si>
  <si>
    <t>The image depicts a stone staircase leading upwards with two students walking towards the viewer. A tree with vibrant orange and yellow leaves is positioned above the stairs. A young woman sits on the steps reading a book, wearing a plaid shirt, jeans, and white sneakers. She has a backpack on her lap. The ground in front of the stairs is paved with red bricks, and fallen leaves are scattered around the base of the tree. A building is visible in the background at the top of the staircase.</t>
  </si>
  <si>
    <t>A large, brick building with a white colonnade and a domed roof dominates the center of the frame. The building is flanked by smaller, matching structures on either side. A manicured green lawn stretches out in front of the building, leading to a paved walkway. Trees are visible on both sides of the building, and the sky is a light blue with some clouds.</t>
  </si>
  <si>
    <t>A large blue mascot resembling a hawk with yellow eyes and beak stands prominently in the foreground, arms outstretched. Behind him is a marching band composed of several musicians wearing blue uniforms playing brass instruments. The band is positioned outdoors against a dark background featuring brick buildings and stadium seating. Several people are standing behind the band, also wearing blue shirts.</t>
  </si>
  <si>
    <t>A young woman with dark hair pulled back and wearing an orange shirt is seated at a wooden table, working on a large ceramic bowl. She’s using her hands to shape the clay. Behind her is a shelving unit filled with finished pottery pieces. A chalkboard hangs on the wall behind her, displaying handwritten notes and calculations. To the right of the woman is a red metal cart with tools on it. The background is dimly lit, suggesting an art studio setting.</t>
  </si>
  <si>
    <t>Two people are kneeling in shallow water near a large, circular holding tank. One person wears a blue baseball cap and a yellow shirt, while the other is wearing a yellow shirt. They are both looking down at a small shark resting on a platform inside the tank. The water surrounding the tank appears murky and reflects the sky. A concrete pillar is visible to the right of the tank.</t>
  </si>
  <si>
    <t>A large brick building with a dome sits prominently in the background under a blue sky. The building has multiple arched windows and a central circular window on its roof. In front of the building is a grassy lawn where several students are walking, some carrying backpacks. Trees line the edges of the lawn, partially obscuring the lower portion of the image. A bus is visible in the bottom right corner.</t>
  </si>
  <si>
    <t>Two people are walking side-by-side down a brick pathway lined with trees. One person is wearing a light blue shirt and jeans, holding a white cup. The other person is wearing a dark blue jacket and jeans, holding their hand over the first person’s hand. Fallen leaves cover the ground. A wooden bench sits on the left side of the path, and lampposts are visible along the pathway. The background includes trees with yellowing leaves and a building partially obscured by foliage.</t>
  </si>
  <si>
    <t>Three chefs in white chef’s coats and black hats are working at a stainless steel counter. One is chopping vegetables on a cutting board with a green handle, wearing blue gloves. Another is mixing ingredients in a large metal bowl. A third is standing behind them, examining a dish. Behind the three chefs is a larger kitchen area filled with ovens, ranges, and other cooking equipment. There are several people visible in the background, also wearing chef’s coats. The lighting is dim, highlighting the chefs and their workspace.</t>
  </si>
  <si>
    <t>A group of diverse people are seated on tiered steps in an indoor space with large windows behind them. The seating area is a mix of chairs and benches. Several individuals are looking at each other, some holding laptops or water bottles. A woman with dark hair is facing away from the camera, sitting on the upper tier. In the foreground, two people are seated in chairs, one wearing a suit jacket and the other in a casual outfit. The background features a modern architectural design with exposed beams and a large white screen.</t>
  </si>
  <si>
    <t>A large crowd of students and adults are densely packed together, holding yellow foam sticks up in the air. Many people are smiling and cheering with open mouths. The individuals are wearing blue and white clothing, some with a logo visible on their shirts. Behind the crowd is a brick building with a dark gray wall and a small television screen mounted on it. The lighting suggests an outdoor setting, possibly at a sporting event or campus celebration.</t>
  </si>
  <si>
    <t>A large, modern glass building dominates the frame, appearing as a skyscraper with multiple floors. The building has a reflective facade and is bathed in warm sunlight from the right side. To the left of the main building is a smaller, rounded structure with windows. A landscaped area with trees and shrubs sits between the two buildings, and a road runs along the bottom edge of the image. Several vehicles are visible on the road. The sky is a light blue color with a gradient towards darker shades at the top.</t>
  </si>
  <si>
    <t>A marching band is lined up on a green football field. The band members are wearing dark blue uniforms with yellow accents and black hats adorned with feathers. A single member in the front is conducting with a large baton, illuminated by spotlights. Behind them, a large crowd of spectators fills the bleachers, wearing blue shirts. Flags and banners displaying the school’s colors are visible amongst the audience. The sky is overcast.</t>
  </si>
  <si>
    <t>www.udmercy.edu</t>
  </si>
  <si>
    <t>The image depicts an aerial view of a university campus at sunset. The sky is orange and yellow, casting warm light on buildings and trees. Several large, red-brick buildings are visible, including a tall, prominent tower. Trees with autumnal foliage in shades of red, orange, and brown line the streets and surrounding areas. A road runs through the center of the campus, with cars visible. Text overlays indicate that the university is ranked #2 in Michigan and #43 nationally according to The Wall Street Journal’s America's Best Colleges 2025 list.</t>
  </si>
  <si>
    <t>Advertisement, Value, "University environment, Campus aesthetics"</t>
  </si>
  <si>
    <t>A wide shot of a sunny outdoor campus scene featuring a brick building with arched windows in the background. Several students are walking along a paved walkway lined with trees. Some students are holding balloons. A banner graphic from The Wall Street Journal states “America’s Best Colleges 2025” and lists the institution as #2 in Michigan and #43 nationally.</t>
  </si>
  <si>
    <t>Three women are standing outdoors in front of a building. One woman with dark hair and wearing a blue jacket is handing a small gift bag to a young girl dressed in a red superhero costume. Two other women, one in a maroon sweater and the other in a pink shirt, are smiling and interacting with the girl. Behind them, several more people are visible, some holding signs or balloons. A banner at the top of the image reads “The Wall Street Journal America’s Best Colleges 2025” with numbers indicating rankings: #2 in Michigan and #43 nationally. The background shows trees and a cloudy sky.</t>
  </si>
  <si>
    <t>Advertisement, Value, Student life</t>
  </si>
  <si>
    <t>A group of four young adults are gathered around a green metal railing. One man is raising his hand in celebration and pointing upwards. Another man is smiling and looking towards the raised hand. A third man is partially visible, leaning against a wall with his arm crossed over his chest. The fourth person is out of frame on the left side of the image. Text overlays the image stating “The Wall Street Journal America’s Best Colleges 2025” along with the numbers "#2 in Michigan" and "#43 nationally." The background is dark, illuminated by a warm light source coming from above, highlighting the railing and the individuals.</t>
  </si>
  <si>
    <t>A man with dark hair and wearing a black shirt stands facing a group of people who are raising their hands in celebration. Behind them is a large, inflatable mascot resembling a soldier with a helmet and red and blue attire, holding a flag. The mascot has “U” on its chest. Text overlays the image stating "The Wall Street Journal America’s Best Colleges 2025 #2 in Michigan #43 nationally." A brick building is visible in the background, along with trees and what appears to be a parked vehicle. Several people are wearing pink and blue shirts.</t>
  </si>
  <si>
    <t>A wide-angle shot of a college campus under a bright, golden sky. A large, brick building with a tall tower dominates the center of the frame. Surrounding it are other buildings and trees covered in autumn leaves, primarily shades of red, orange, and yellow. The ground is covered in fallen leaves. Text overlays the image stating “The Wall Street Journal America’s Best Colleges 2025” along with rankings: "#2 in Michigan" and "#43 nationally."</t>
  </si>
  <si>
    <t>A young man with dark hair and glasses is looking down at his hands, partially obscured by his fingers. He wears a gray hoodie and has a beard. Behind him is a blurred background showing other students and a display table with various items on it, including red and white chairs. A large graphic overlay displays “The Wall Street Journal America’s Best Colleges 2025” along with the text “#2 in Michigan” and “#43 nationally.” The University of Michigan Mercy logo is also present.</t>
  </si>
  <si>
    <t>Advertisement, Value, "Academics, Studying, Groupwork"</t>
  </si>
  <si>
    <t>A young woman in glasses and a blue shirt stands facing a large digital display screen. Behind her is a crowd of people, mostly blurred out, with some dark hair visible at the back. The screen shows several posters related to research, including one titled "Collaborative study of the Pudendal Nerve with Cleveland Clinic." Text on the screen also reads "#2 in Michigan" and "#43 nationally," alongside a graphic indicating “America’s Best Colleges 2025.” The posters themselves feature various logos and university names like Beaumont Hospital and University of Detroit Mercy. The background is a hallway with a ceiling grid pattern.</t>
  </si>
  <si>
    <t>Advertisement, Value, "Research, Laboratory"</t>
  </si>
  <si>
    <t>A group of four young adults are gathered around a table outdoors. Three men and one woman are present. The man on the left is wearing a maroon shirt. Another man is partially visible behind him, wearing a dark blue jacket. A woman with dark hair pulled back in a bun is examining something on the table with another woman who has long black hair. Above the group, there’s a graphic displaying “The Wall Street Journal America's Best Colleges 2025” and text reading "#2 in Michigan" and "#43 nationally.” Behind them is a brick building with red tile roofing and a blue sky visible above. A grassy area and some trees are also seen in the background.</t>
  </si>
  <si>
    <t>A group of five students are seated at tables in a classroom setting. The walls are white with gray tile accents. One student is smiling and looking towards the camera. Another is partially turned away, also smiling. A third student has their head down, appearing to be focused on something. Two other students are visible, one wearing a grey sweatshirt with a logo and another in a white t-shirt. Text overlays the image stating “The Wall Street Journal America’s Best Colleges 2025” followed by "#2 in Michigan" and "#43 nationally." An Apple device is visible on one of the tables.</t>
  </si>
  <si>
    <t>A large classroom filled with students seated around circular tables. A speaker stands at the front of the room addressing a group. Several large screens display images and text related to medical training or healthcare. The walls are painted a light gray, and there is a window visible in the background. Text overlays on the image state “The Wall Street Journal America’s Best Colleges 2023” along with rankings: "#2 in Michigan" and "#43 nationally."</t>
  </si>
  <si>
    <t>A group of students are gathered around tables in a dimly lit room. Several individuals are leaning forward, appearing engaged in conversation and discussion. A student with dark hair is centered, looking down at a printed copy of The Wall Street Journal magazine. The journal displays “America’s Best Colleges 2025” and highlights the institution as #2 in Michigan and #43 nationally. Text overlays on the image read "#2 in Michigan" and "#43 nationally." A blurred figure is visible in the background, wearing a dark jacket and hat. The overall scene suggests an academic setting with students collaborating.</t>
  </si>
  <si>
    <t>A young woman in a white lab coat leans over a man also wearing a white lab coat, both looking intently at a document on a table between them. The man is gently placing his hand on the woman’s head. Behind them is a wall with various equipment and posters visible. A banner across the top of the image reads “THE WALL STREET JOURNAL AMERICA'S BEST COLLEGES 2025” with accompanying logos, and text indicating rankings: "#2 in Michigan" and "#43 nationally."</t>
  </si>
  <si>
    <t>A group of graduates in black gowns and mortarboards are posing for a photograph outdoors. They are standing on a grassy lawn with trees behind them. In the background is a tall, light-colored building with a prominent clock tower. Text overlays the image stating “The Wall Street Journal America’s Best Colleges 2025” followed by "#2 in Michigan" and "#43 nationally.”</t>
  </si>
  <si>
    <t>The image depicts a group of students walking along a sidewalk in front of a building labeled "Shipley Hall." Several students are visible wearing shorts and t-shirts. A black man with dark hair is walking in the center, followed by a woman with long brown hair. To his right is a young man wearing a blue shirt. On the right side of the frame, a man in a gray t-shirt is holding a water bottle and looking to the right. Orange traffic cones are placed on the sidewalk near the building entrance. Text overlays the image stating "America's Best Colleges 2025," "#2 in Michigan," and "#43 nationally." The Wall Street Journal logo is also present at the top left corner of the screenshot.</t>
  </si>
  <si>
    <t>Advertisement, Value, Student life, "University environment, Campus aesthetics"</t>
  </si>
  <si>
    <t>A man with graying hair sits at a desk in a warmly lit room. He is looking down at a laptop screen. Above the laptop are text overlays stating “The Wall Street Journal America’s Best Colleges 2023” and numbers indicating rankings: "#2 in Michigan" and "#43 nationally." To the left of the man is a small, white microwave oven and a potted plant. A woven basket with a dark handle sits on the right side of the frame. The background appears to be a wooden wall with some shelving visible.</t>
  </si>
  <si>
    <t>Advertisement, Value, "University environment, Campus aesthetics", "Academics, Studying, Groupwork"</t>
  </si>
  <si>
    <t>A woman in a blue jacket and glasses is examining a student’s neck with a stethoscope. A young woman with long hair is looking at her with concern. Another woman, presumably a faculty member, stands behind them smiling. The background shows a classroom setting with whiteboards, desks, and medical equipment. Text overlays the image stating “The Wall Street Journal America's Best Colleges 2025” followed by "#2 in Michigan" and "#43 nationally."</t>
  </si>
  <si>
    <t>Advertisement, Value, "Teaching, Classroom, Training"</t>
  </si>
  <si>
    <t>The image depicts an outdoor campus scene with a paved walkway leading towards a statue of Christ in the center. The statue is surrounded by flowerbeds and bordered by a stone wall. Lush green trees line both sides of the walkway, creating a backdrop to the scene. Above the statue are text overlays indicating that the institution ranks #2 in Michigan and #43 nationally according to The Wall Street Journal’s “America’s Best Colleges” 2025 ranking.</t>
  </si>
  <si>
    <t>A large stained-glass window dominates the frame, depicting religious figures in vibrant colors—blues, reds, and golds—with a central figure appearing to be Jesus Christ. Below the window is a rectangular graphic from The Wall Street Journal’s “America’s Best Colleges 2025” listing. It states “#2 in Michigan” and "#43 nationally." The background is dark, suggesting an interior space with a brick wall visible on the right side of the frame. A portion of a tree can be seen through a window to the left of the stained glass.</t>
  </si>
  <si>
    <t>A group of students are working in a raised garden bed filled with various leafy green plants and some flowering plants. One student is kneeling down, examining something on the ground while another stands beside them, looking at the same area. A third student is standing further back, partially obscured by foliage. Behind the garden bed, there's a blurred background of other students working in similar beds, trees, and a grassy field. At the top left corner of the image is a graphic with text that reads "THE WALL STREET JOURNAL AMERICA’S BEST COLLEGES 2025" followed by "#2 in Michigan” and “#43 nationally.”</t>
  </si>
  <si>
    <t>A group of five young men are gathered around a table in a brightly lit classroom setting. They are wearing face masks and appear to be working on something together – one is pointing at a tablet screen, while others are looking at it intently. A large graphic overlayed on the image displays text from The Wall Street Journal stating “America’s Best Colleges 2025,” with numbers indicating the institution's ranking: "#2 in Michigan" and "#43 nationally." A dark gray background fills the rest of the frame, and a metal cabinet is visible to the right. A black desk runs along the bottom of the image.</t>
  </si>
  <si>
    <t>A large, dark statue of a clenched fist dominates the right side of the frame. Behind it is a cityscape featuring a tall skyscraper and another building in the background. The sky above is blue with some clouds. Text overlays the image: “THE WALL STREET JOURNAL AMERICA’S BEST COLLEGES 2025” along with numbers indicating rankings – "#2 in Michigan" and "#43 nationally." A small logo for the university is visible at the bottom left corner of the text.</t>
  </si>
  <si>
    <t>Advertisement, Value, Location</t>
  </si>
  <si>
    <t>A wide shot of Detroit’s skyline under a bright blue sky. Several tall skyscrapers dominate the view, with one prominent building featuring a large, illuminated “D” logo. A river runs along the bottom edge of the frame. Text overlays the image: "The Wall Street Journal America's Best Colleges 2025" and numbers indicating rankings: "#2 in Michigan" and "#43 nationally." The text is accompanied by logos for WalletHub and U.S. News &amp; World Report. A lower building with a brick facade is visible on the right side of the frame.</t>
  </si>
  <si>
    <t>A wide-angle aerial shot of a brick university building with multiple stories and a large open courtyard in front. The building is surrounded by trees and houses in a suburban area. A blue sky fills the upper portion of the image, partially obscured by a dark overlay. Text overlays on the image read “The Wall Street Journal America’s Best Colleges 2025” followed by "#2 in Michigan" and "#43 nationally.” A small car is visible in the foreground near the building's entrance.</t>
  </si>
  <si>
    <t>A wide shot captures a group of graduates in black gowns and mortarboards walking across a stage. Many are smiling and waving as they move forward. Behind them is a brick building with large windows. A banner overlaid on the image reads “The Wall Street Journal America’s Best Colleges 2025” with text indicating that the institution ranks #2 in Michigan and #43 nationally. Green trees are visible in the background, suggesting an outdoor setting.</t>
  </si>
  <si>
    <t>A group of approximately ten students are gathered in a room with warm lighting and a dark wall behind them. They appear to be singing, with several holding sheet music. A piano is visible on a small table between them. To the left of the group is a wooden bench with chairs. Text overlays the image stating “2 in Michigan” and “#43 nationally,” along with the logo for The Wall Street Journal’s “America’s Best Colleges 2025.” A banner reading "America's Best Colleges 2025" is partially visible on the left side of the frame. A small, framed picture hangs on the wall behind the group.</t>
  </si>
  <si>
    <t>Advertisement, Value, Fine arts</t>
  </si>
  <si>
    <t>A man in a dark blue suit and glasses is speaking into a microphone. Behind him is a wall filled with eyeglasses displayed in cases. A television camera with black cables is visible on the left side of the frame. Text overlays the image stating “The Wall Street Journal America’s Best Colleges 2025” followed by “#2 in Michigan” and “#43 nationally.” A woman in a red dress stands to his right, partially obscured.</t>
  </si>
  <si>
    <t>Advertisement, Value, Management</t>
  </si>
  <si>
    <t>Two healthcare professionals, a woman with dark hair and glasses and a woman with blonde hair, are seated at a table in what appears to be a medical lab setting. The woman with dark hair is taking a patient’s pulse with a stethoscope. A monitor displays vital signs including heart rate and blood pressure readings. Text overlays the image stating “#2 in Michigan” and “#43 nationally,” along with branding for "The Wall Street Journal's America's Best Colleges 2025." A small graphic of the Wall Street Journal logo is visible at the top left corner.</t>
  </si>
  <si>
    <t>A green football field dominates the image. Overlayed on the field is a large logo featuring “Detroit Mercy Titans” in red and white lettering with crossed baseball bats. Above the logo are the text "2nd in Michigan" and "#43 nationally." To the left of the logo is a small graphic displaying “The Wall Street Journal America’s Best Colleges 2025”. Small, stylized shooting stars are scattered across the field. The background is black.</t>
  </si>
  <si>
    <t>Advertisement, Value, Intercollegiate athletics</t>
  </si>
  <si>
    <t>Two female cheerleaders are raising their arms in a V-shape gesture. They are wearing matching maroon and gold uniforms with “Detroit Mercy” lettering on the front. Behind them is a blurred crowd of people, including seated men in suits. A banner across the top of the image reads "The Wall Street Journal America's Best Colleges 2021" and includes numbers: "#2 in Michigan" and "#43 nationally." The floor is a basketball court with red lines marking the boundaries.</t>
  </si>
  <si>
    <t>A person in a red sweatshirt and shorts is kneeling with their head down, holding a basketball between their hands. The background is dark and appears to be an indoor sports arena with bleachers visible. A graphic overlay from *The Wall Street Journal*’s “America’s Best Colleges 2025” lists the institution as #2 in Michigan and #43 nationally. Logos for various sponsors are present at the bottom of the image.</t>
  </si>
  <si>
    <t>A young woman in a graduation gown and cap smiles brightly at the camera. She is wearing a dark-colored jacket over her gown. Text overlays the image reading “#2 in Michigan” and “#43 nationally.” Behind her, a large crowd of people are seated and standing, blurred out, suggesting a graduation ceremony. A logo for The Wall Street Journal’s "America's Best Colleges 2025" is visible on the left side of the image. To her right, another young woman in a gown is partially visible.</t>
  </si>
  <si>
    <t>A man in a dark suit and glasses stands with his hand outstretched towards a young man wearing a red polo shirt and khaki pants. The younger man is seated at a computer workstation with multiple monitors. Behind them, there are other students working at similar stations. A large poster board displaying data is visible on the wall to the left of the frame. Text overlays the image stating “The Wall Street Journal America’s Best Colleges 2025” and highlighting rankings: "#2 in Michigan" and "#43 nationally." The background consists of a gray wall, computer equipment, and other students working at desks.</t>
  </si>
  <si>
    <t>A wide-angle aerial shot shows a university campus with a large clock tower prominently featured in the center. The clock tower is made of stone and has arched windows. Below the tower are several buildings, including a parking garage and other academic structures. A road runs along the bottom of the frame, lined with parked cars. In the background, there’s a green landscape with trees and some distant buildings. Text overlays on the image state “#2 in Michigan” and “#43 nationally,” referencing rankings from The Wall Street Journal's America’s Best Colleges 2025 list.</t>
  </si>
  <si>
    <t>www.uga.edu</t>
  </si>
  <si>
    <t>A group of four people are seated around a large black computer monitor in a brightly lit hospital room. Three individuals are wearing white lab coats and appear to be medical students or residents. One is looking at the screen, another is writing on a notepad, and the third is turned slightly away from the camera. A man with a beard and glasses, also in a white lab coat with a red bowtie, is gesturing towards the monitor with his right hand, as if explaining something to the others. Behind them are doors painted blue and gray, and a glimpse of medical equipment can be seen along a wall.</t>
  </si>
  <si>
    <t>A man stands at a lectern presenting to a small group seated around tables. Behind him is a large screen displaying a map of Georgia with highlighted areas. Two banners featuring the University of Georgia logo are positioned on either side of the lectern. The room has exposed brick walls, industrial lighting, and a red carpet floor. A sign reading "MAKE YOUR MARK" is visible in the background. Several people are partially visible seated at tables, wearing professional attire.</t>
  </si>
  <si>
    <t>Two students are seated at a table in what appears to be a laboratory setting. A young woman with dark hair and wearing a white sweater is intently focused on a small plant arrangement within a test tube. Across from her, a young man with short black hair and wearing a tan jacket is carefully using a pipette to add liquid to the plant. A notebook and pencil are visible on the table in front of him. Behind them, blurred windows suggest a bright outdoor environment.</t>
  </si>
  <si>
    <t>Three young people are standing in shallow water near a muddy bank. One person, wearing a red shirt, is holding up a printed booklet with images of marine life displayed on its pages. Another person, also in a red shirt, is partially submerged and appears to be looking at the water. A third person, wearing a yellow shirt, is kneeling down and pointing with a pink pen towards something in the mud. The background shows more muddy bank and some scattered rocks.</t>
  </si>
  <si>
    <t>A young woman with pulled-back auburn hair and a serious expression is harvesting grapes from a vine. She wears a dark green shirt, a red baseball cap that reads “PINE,” and black work gloves. A small tattoo is visible on her left forearm. The vine she’s working on is laden with large purple grapes. Behind the woman is a blurred background of a rural landscape featuring trees, a fence line, and some greenery. A netting structure is partially visible in the upper-left corner of the frame.</t>
  </si>
  <si>
    <t>Two young men are standing near a large, complex robotic arm. One man is wearing a maroon shirt with a graphic on it and appears to be looking at the arm. The other man is in a black t-shirt and is gesturing towards the arm, possibly explaining something. Behind them is a bright yellow wall with some equipment visible, including what looks like a television screen and a NASA logo. A metal robotic arm dominates the foreground of the image.</t>
  </si>
  <si>
    <t>A group of three people are standing on a rocky hillside in a dense forest. A woman wearing a pink shirt and green hat is pointing upwards at a tall pine tree. She has a backpack on and is looking towards another person who is partially obscured by trees. Another person, wearing a light-colored shirt and shorts, stands to her right with their back facing the camera. Behind them are several other trees and foliage, bathed in sunlight. The ground is covered in rocks and dirt.</t>
  </si>
  <si>
    <t>A brightly lit television studio control room with multiple computer workstations arranged along a red desk. A woman in a red jacket is seated at one workstation, actively working on a keyboard and mouse. Several large monitors display various graphics and data feeds. Above the desks, a complex network of lighting rigs and cables hangs from the ceiling. The background is partially obscured by a glass wall revealing more studio space with additional equipment and personnel.</t>
  </si>
  <si>
    <t>Three women are walking along a sandy beach toward a large cluster of driftwood trees. The trees have gnarled and twisted branches reaching upwards. One woman is wearing a blue jacket and carrying a white container, another is in a black jacket, and the third is dressed in a dark gray dress with a black top. A few other people are visible further down the beach in the background. The sky is overcast and gray.</t>
  </si>
  <si>
    <t>www.uh.edu</t>
  </si>
  <si>
    <t>A large, open interior space with multiple levels. A central staircase connects the different floors. Students are seated on benches and low platforms throughout the area. Large glass walls allow natural light to flood the space. There are signs displaying words like “Heritage,” “Houston,” “Student Center,” and “Community History.” Red accents are visible in some of the architectural features, such as wall panels and signage. People are walking around and interacting in various areas. A digital display is located on a lower level near the entrance.</t>
  </si>
  <si>
    <t>A large, light-colored building dominates the frame, featuring a symmetrical facade with multiple windows and a prominent central entrance. Above the entrance is a small, red-tiled roof section. The words “L.G. WILESON MCCULLEN BUILDING” are inscribed on the building’s face. A large, red banner hangs across the center of the entrance, displaying the university's monogram "UH" in white against a red background. Trees and greenery surround the base of the building, with a paved walkway leading towards it. The sky is blue with scattered white clouds.</t>
  </si>
  <si>
    <t>A bronze statue of a man with a contemplative expression is centered in the frame. He has a serious face and his hands are clasped together in front of him as if he’s deep in thought. The statue is positioned against a light-colored, textured wall that appears to be made of stone or brick. A portion of a window can be seen on the left side of the image, casting a warm glow onto the statue and wall. The background is mostly dark, creating a contrast with the illuminated subject.</t>
  </si>
  <si>
    <t>Two young women are walking across a grassy lawn towards a large, light-colored building. The building has multiple levels and a prominent curved roofline with a covered walkway. Trees flank the sides of the lawn, and the sky is a soft blue with hints of sunset. A few people are scattered on the grass in the background.</t>
  </si>
  <si>
    <t>A large crowd of people wearing red shirts and waving their arms are packed onto stadium bleachers at night. A large, plush mascot resembling a bear with the number "27" is held aloft by several fans. Several flags featuring the words “Bayou Bucket” are visible in the foreground. The bottom of the image shows a red barrier with the university’s name, “TATUM,” printed on it. The background is dark and appears to be a football stadium.</t>
  </si>
  <si>
    <t>www.uis.edu</t>
  </si>
  <si>
    <t>A stone archway with six columns stands prominently in the center of the frame. The arch is inscribed with “UNIVERSITY OF ILLINOIS AT SPRINGFIELD.” Below the arch is a fountain feature with water flowing over rocks. Beyond the arch, there’s a paved walkway lined with greenery and trees. A person wearing a black jacket and carrying a backpack walks along the walkway on the right side of the image. In the background, a brick building and a cloudy sky are visible.</t>
  </si>
  <si>
    <t>A man with graying hair and fair skin wearing a pink button-down shirt and black pants is leaning over a woman’s shoulder. The woman has blonde hair pulled back and is focused on a computer screen in front of her. Behind them, there's a lab setup including microscopes and equipment, partially visible through a window. A white desk with a monitor is also present.</t>
  </si>
  <si>
    <t>A statue of a man in a dark suit stands facing away from the viewer. The statue is silhouetted against a vibrant sunset sky with shades of orange and pink. Behind the statue is a grassy lawn, lined with trees and a pathway. In the distance, there are some utility poles visible. The overall image has a soft, slightly blurred effect, creating a sense of depth and atmosphere.</t>
  </si>
  <si>
    <t>A dark silhouette of a person wearing a top hat is prominently featured in the foreground. The hat’s wide brim and cylinder shape are clearly visible against a blurred background. Behind the figure, there's a hint of a grassy landscape with trees and a soft, orange-pink sunset sky. A road or pavement is partially visible on the lower part of the image.</t>
  </si>
  <si>
    <t>The image depicts an aerial view of a university campus. Several large buildings are visible, including a modern, multi-story building with dark windows and a smaller, brick building in the distance. A wide, grassy pathway stretches through the center of the scene, leading towards more buildings. There’s a stone monument or structure located on the left side of the frame. Some students appear to be relaxing by a small pool area near the foreground. Trees line the horizon, and a parking lot is visible in the background. The sky is overcast with a muted light.</t>
  </si>
  <si>
    <t>The image depicts three flags flying from tall flagpoles against a cloudy sky. From left to right, there is the American flag, followed by a blue flag with what appears to be a stylized mountain range design, and then a white flag with a crest or emblem on it. Below the flags are several rose bushes with white flowers. The overall background is a dark gray sky filled with clouds, with patches of blue visible through them.</t>
  </si>
  <si>
    <t>The image depicts an aerial view of a modern building under construction. The building features large glass windows and a flat roof extending outwards. A brick building is visible on the left side of the frame, partially obscured by the new structure. A concrete walkway extends from the building towards the viewer. There’s exposed dirt and landscaping materials surrounding the construction site. The sky is bright blue with some clouds.</t>
  </si>
  <si>
    <t>An aerial shot showcases a large, ornate building with a prominent central tower and multiple wings. The building is constructed from light-colored stone and features intricate detailing on its facade. A red brick walkway surrounds the base of the structure. Surrounding the main building are several other buildings, including a modern, multi-story structure to the right and lower buildings extending outwards. A large parking lot filled with cars is visible in front of the central building. The background consists of dense green trees and hills, suggesting a suburban or rural setting.</t>
  </si>
  <si>
    <t>A large bronze statue dominates the lower portion of the frame, viewed from directly below. The statue’s arms are raised upwards, palms open and facing towards a massive, ornate dome overhead. The dome is constructed with intricate geometric patterns and features a central circular window. The background consists of a curved wall lined with columns and windows, bathed in a warm, golden light. A portion of what appears to be a stained-glass window can be seen on the left side of the frame.</t>
  </si>
  <si>
    <t>A wide-angle shot captures an ornate interior staircase within a grand building. A woman with blonde hair is gesturing towards something above her, while another woman, wearing glasses and a gray jacket, holds a black folder and looks at her with a slight smile. The staircase features multiple levels, adorned with decorative columns, statues, and intricate molding. The background reveals a circular ceiling with painted figures and chandeliers. The lighting is dim, creating shadows and emphasizing the architectural details of the space.</t>
  </si>
  <si>
    <t>A woman with dark hair and wearing a black shirt and sandals is walking a black dog on a leash. A man in a blue sweatshirt and shorts is walking alongside her, also holding a leash. They are on a paved walkway lined with greenery including bushes and trees. In the background is a building with columns and a cloudy sky.</t>
  </si>
  <si>
    <t>A young man with blonde hair and wearing a dark blue jacket stands facing slightly left in the frame. He is looking towards the right side of the screen. Beside him is a woman with dreadlocks, wearing a dark blue shirt and carrying a backpack. Behind them is a light-colored building with windows and a tree to the left. The sky is overcast with gray clouds. A grassy area stretches out between the building and the two individuals.</t>
  </si>
  <si>
    <t>A man wearing a dark blue t-shirt and jeans is shown from behind, holding a watering can and spraying water onto plants in a garden setting. Sunlight streams intensely through the trees on the left side of the frame, creating a bright glare effect across the image. The garden contains various green leafy plants and some pink flowers. A chain-link fence runs along the right edge of the frame, partially obscured by foliage.</t>
  </si>
  <si>
    <t>Two men are kneeling in a grassy area with dense foliage behind them. One man wears a dark blue shirt with a Prairie State University logo and a gray baseball cap. He is holding a small container and appears to be examining something within it. The other man, wearing glasses and a dark gray sweatshirt, is using pruning shears to cut some of the plants in front of him. Both men have light skin tones and are looking down at their work.</t>
  </si>
  <si>
    <t>Three young adults are kneeling in a garden bed filled with leafy green plants. One man is looking down at a plant and appears to be pruning it. A woman stands behind him, partially obscured by foliage, wearing a baseball cap. Another man is crouched beside her, also examining the plants. Behind them, there's a fence and some trees in the background under a cloudy sky.</t>
  </si>
  <si>
    <t>A young Black man wearing a gray hoodie and backpack is skateboarding down a wide concrete walkway. He’s facing forward with his arms slightly bent. Behind him are several other students walking in the background, some on the grass and others on the sidewalk. In the distance, there's a large brick building with multiple stories under a cloudy sky. Trees line both sides of the walkway.</t>
  </si>
  <si>
    <t>Two young women are walking side-by-side along a brick walkway. One woman is blonde and wearing a University of Illinois at Springfield sweatshirt. The other woman has dark hair and is wearing a green cardigan over a purple top and patterned pants. Behind them, there’s a large building with columns and a cloudy sky overhead.</t>
  </si>
  <si>
    <t>A young woman in a white shirt and pink shorts with patterned leggings is shown mid-swing while playing tennis on a blue court. She’s facing away from the camera, holding a tennis racket. Behind her are several tall evergreen trees and a chain-link fence surrounding the court. Two other people are visible on the opposite side of the court, one wearing a white shirt and another in a dark top. The sky is overcast with gray clouds.</t>
  </si>
  <si>
    <t>The image depicts a campus scene under a partly cloudy sky. A brick building with multiple windows and a small antenna sits in the background. Several students are walking across a grassy lawn towards the building. There are trees lining the sides of the lawn, including one with a statue of a young man standing near it. Streetlights are visible along the edge of the lawn.</t>
  </si>
  <si>
    <t>A wide sidewalk leads into the distance, flanked by trees and buildings. Several students are walking, biking, and sitting along the path. A young man in a blue jacket and shorts is riding a bicycle while wearing headphones. A woman in jeans and a white top walks beside him. Other students are visible further down the walkway, some walking and others seated on a low wall with backpacks. In the background, a large building with columns is partially visible, along with a sign that reads “Public Admin Center.” The sky appears overcast.</t>
  </si>
  <si>
    <t>A large, ornate wooden chair with red upholstery sits prominently in the center of the frame, bathed in a spotlight. Behind the chair is a curved theater space filled with rows of dark red seats. The stage area is dark and out of focus. The lighting creates a dramatic effect, highlighting the chair and casting shadows across the auditorium.</t>
  </si>
  <si>
    <t>A young person with short dark hair and wearing a black tank top and gray pants is seated at a large, ornate zither instrument. The zither has many strings stretched across it. They are looking down at their hands as they play. The background is mostly dark, with hints of stage lighting and other musicians visible in the shadows. A red stool supports the musician’s legs.</t>
  </si>
  <si>
    <t>Two hands are playing a guzheng, a Chinese zither instrument. The wooden body of the instrument is dark brown and partially obscured by shadow. The strings are visible, shimmering with light as they are being plucked. The hands have delicate fingers pressing down on the strings, and one hand has a ring on its finger. The background is dark and out of focus, suggesting a studio setting.</t>
  </si>
  <si>
    <t>Two young women are positioned in front of an anatomy mannequin. One woman is having her arm measured with a blood pressure cuff by a man wearing a plaid shirt and gray pants. The other woman is looking at a model of a human arm and hand, which appears to be made of plastic or resin. Behind the two women is another anatomical mannequin depicting the torso and upper limbs. A white wall serves as the backdrop, and there are various medical instruments visible on a table in the foreground.</t>
  </si>
  <si>
    <t>A young woman with curly blonde hair and wearing a white lab coat is smiling at the camera. She’s looking slightly upwards and to her right. A portion of a man's dark jacket and arm are visible on the left side of the frame, partially obscured by what appears to be a document or tablet screen. The background is dark with hints of fluorescent lighting from overhead panels.</t>
  </si>
  <si>
    <t>A young Black woman stands with her back to the viewer, wearing a light blue denim jacket and white jeans. She is looking towards a large bronze statue of a man in formal attire – a top hat and dark coat – standing on a pedestal. Behind the statue are several trees, a building with multiple stories, and a cloudy sky. A paved walkway runs along the base of the statue, flanked by benches.</t>
  </si>
  <si>
    <t>A young Black woman with curly hair and large, colorful beaded earrings is looking upwards and slightly to her left. She’s wearing a white tank top under a light blue denim jacket. Her expression is thoughtful or perhaps concerned. Partially visible behind her is the back of another person, presumably a man, in a dark coat. The background shows a grassy area with trees and a street lamp post with a banner. The sky is overcast with gray clouds.</t>
  </si>
  <si>
    <t>A young Black woman stands holding up a large red and black banner that spells out “ABC” with images of people on it. Behind her is a young white man looking at her. Several other students are standing behind a folding table, some facing forward, others turned away. A green lawn extends into the background, with trees and a building visible in the distance. The scene appears to be outdoors on a college campus.</t>
  </si>
  <si>
    <t>A dark classroom setting with a chalkboard dominating the background. A woman stands at the front, gesturing with her right hand towards the board. She is wearing a light-colored blouse and appears to be giving a presentation or lecture. Around her are four students seated in chairs facing the chalkboard. The students are dressed casually, one is looking directly at the speaker, another is looking down, and two others are looking off to the side. A small table with metal legs sits between each student’s chair. The walls are painted a dark red color. A date “Wednesday, September 16, 2017” is written on the chalkboard along with the words "During Issues."</t>
  </si>
  <si>
    <t>www.uiw.edu</t>
  </si>
  <si>
    <t>A large, multi-story brick building dominates the frame, painted in shades of red and brown with white trim. The building has a classical architectural style featuring arched windows, decorative gables, and a prominent cross atop its roof. Green trees are visible on either side of the building, framing it against a bright blue sky. A street lamp is located at the base of the building, and some foliage is present in the foreground, partially obscuring the lower portion of the structure.</t>
  </si>
  <si>
    <t>A red brick building with a white trim and decorative stone elements dominates the frame. The building has arched windows and a prominent cross atop a tower-like structure. A cloudy blue sky fills the upper portion of the image, with a single large cloud visible. To the right of the main building is another smaller, lighter colored building.</t>
  </si>
  <si>
    <t>A bright blue sky with scattered white clouds fills most of the frame. In the center foreground is a dark, metallic spire topped with a cross. Behind this spire are two buildings: a light-colored brick building on the left and a red brick building with a prominent steeple on the right. A green tree line stretches across the bottom portion of the image, partially obscuring the base of the buildings. The overall impression is a wide shot taken from an elevated position, likely overlooking the campus.</t>
  </si>
  <si>
    <t>A wide brick walkway leads through a campus courtyard filled with students. Many are walking in groups and individually, wearing casual clothing like t-shirts and backpacks. Trees line both sides of the path, providing shade. In the background, there is a tall building with windows and a tower. Several people are sitting on benches along the side of the walkway. The overall scene appears to be outdoors on a bright day.</t>
  </si>
  <si>
    <t>A wide shot of a college campus courtyard. A brick building with a tall, multi-tiered entrance is on the left side of the frame. Several students are walking along a paved pathway in the center of the image. To the right, there’s a lighter colored, two-story building with windows and what appears to be a flagpole. Trees line the path and surrounding areas, casting shadows. The sky is blue with some clouds.</t>
  </si>
  <si>
    <t>A wide shot of a brick-paved walkway lined with trees and buildings. Several students are walking along the path in various directions. Some are wearing backpacks and casual clothing. The buildings in the background appear to be made of brick, with green foliage visible above them. Sunlight filters through the trees, casting dappled shadows on the ground.</t>
  </si>
  <si>
    <t>An aerial shot of a campus featuring several red brick buildings arranged in a cluster. The buildings have varying heights and architectural details, including gables and decorative elements. A street with cars is visible at the bottom of the frame. Trees and green spaces surround the buildings. There’s a large building on the left side with a distinctive arched entrance. Sunlight appears to be streaming from the upper right corner of the image.</t>
  </si>
  <si>
    <t>www.uj.edu</t>
  </si>
  <si>
    <t>A group of young men in orange athletic shirts and dark shorts are walking in a line across a basketball court. The walls behind them feature signage that reads “JIMMIE ATHLETICS” and an Adidas logo. The floor is a light gray, and the lighting appears to be artificial. Some of the students have sneakers on.</t>
  </si>
  <si>
    <t>An aerial shot shows a brick building with a steeply pitched roof and multiple windows, partially obscured by trees. Below the building is a paved walkway lined with trees and bushes, with several people walking along it. A parking lot filled with cars is visible in the background. The sky is overcast and gray.</t>
  </si>
  <si>
    <t>The image depicts an aerial view of a brick building entrance leading into a library. The entrance is framed by tall bookshelves filled with books, creating an archway effect. Above the entrance, there’s a sign that reads “UNRUH AND SKELTON LIBRARY.” To the left and right of the frame are additional sections of the building also covered in bookshelves. A small light post stands on the right side of the image. The background is dark, suggesting a nighttime setting.</t>
  </si>
  <si>
    <t>A woman in a dark-colored dress and black heels stands facing a group of students seated at computer workstations. The students are wearing orange shirts. Several students are actively working on their computers, while others appear to be listening attentively. Behind the students are shelves stocked with various items, including bags labeled "SmartLab" and "K'nex." A poster featuring the university logo, “Jamestown,” is visible on a white wall. The room has gray tile flooring and appears to be a computer lab or learning center.</t>
  </si>
  <si>
    <t>A four-story building with a red brick facade and a dark gray roof is prominently featured in the center of the image. The word “PLACE” is written vertically in large, red letters on the front of the building. Below "PLACE" is the word “CC”. The building has several windows arranged in a grid pattern across its height. A small entranceway with glass doors is visible at the base of the building. In the background, there’s a paved road and some trees, along with what appears to be utility poles. A white car is parked on the side of the road near the building.</t>
  </si>
  <si>
    <t>The image displays a collage of four distinct scenes blended together. In the top left corner is a shot of a man wearing a baseball cap and sitting on a couch with a dark-colored car visible in front of him. Below that, centered, are two people – a man and a woman – seated on another couch, facing each other and appearing to be engaged in conversation. The bottom right corner shows a view through a window overlooking an outdoor landscape featuring buildings and trees. A faint architectural blueprint overlay is present throughout the entire image.</t>
  </si>
  <si>
    <t>A brick building with a curved roof dominates the frame. The building is red and has several arched windows on its lower level. “REILAND FINE ARTS” is written in large letters above an entrance. A tree stands to the right of the building, casting a shadow. The sky is blue with some clouds.</t>
  </si>
  <si>
    <t>A young woman in a dark blue gown sits at a Steinway &amp; Sons grand piano. She is facing away from the camera and appears to be playing the instrument. The piano is positioned on a stage with a blurred background suggesting an outdoor setting, possibly a desert landscape. A microphone stands beside the piano. Below the piano, partially obscured by shadow, are two dark figures sitting in chairs.</t>
  </si>
  <si>
    <t>A brick building with a beige roof and rounded corners dominates the frame. A person is walking down a sidewalk in front of the building. The building has large windows and a covered entryway. Trees are visible on the right side of the image, suggesting an outdoor setting. There’s a dark shadow across the bottom portion of the image.</t>
  </si>
  <si>
    <t>The image depicts a large indoor gymnasium filled with people exercising. Rows of weight machines are visible along the walls, and individuals are using dumbbells and barbells for various exercises. Many participants are wearing orange athletic shirts. A banner behind them reads “JIMMIE ATH” in bold letters with a stylized logo featuring a jaguar head. To the left is a sign that says "GPAC" and an Adidas logo. The university’s letter “U” is also displayed on the wall to the left of the GPAC sign. The floor is reflective, mirroring some of the activity.</t>
  </si>
  <si>
    <t>A group of students are gathered in a large, brightly lit room with a dark gray carpet. In the foreground, several people are playing a game involving a frisbee and a table tennis table. A couch is positioned near the table. Through a large window in the background, a basketball court is visible, with multiple people engaged in a basketball game. The walls are white, and there are several potted trees or plants scattered throughout the room.</t>
  </si>
  <si>
    <t>A group of young men are lifting weights in a large, brightly lit gymnasium. One man is squatting with a barbell across his upper back and shoulders, appearing focused. Two other men are standing behind him, assisting with the lift. The walls of the gym feature a series of framed photographs depicting what appear to be athletes or students. Equipment includes weight racks, benches, and various dumbbells. The floor is mostly bare except for the weights and equipment. The lighting is warm and slightly diffused.</t>
  </si>
  <si>
    <t>A brick building with a steeply pitched, reddish-brown roof dominates the frame. The building has multiple levels and several windows are visible. Trees surround the building on all sides, including large green trees in the foreground. A small parking lot and sidewalk are present at the base of the building. In the background, another smaller building is partially visible behind a tree line.</t>
  </si>
  <si>
    <t>A young man in a blue jacket and backpack is leaning against a dark brown door with a mail slot on it. He appears to be wiping something off his hand. Behind him, a hallway stretches into the distance, illuminated by light coming from a doorway on the right side of the frame. A second person wearing an orange shirt and carrying a backpack walks towards the viewer in the hallway. The walls are beige with vertical columns and bulletin boards visible on the left.</t>
  </si>
  <si>
    <t>A group of young men in orange t-shirts are practicing agility drills in a large indoor gymnasium. They are wearing dark blue athletic shoes and moving around a marked court with cones. A coach is standing near the center, observing them. Above the court, there's signage that reads “JIMME ATHLETICS” and an Adidas logo. The background is mostly gray walls with some black equipment visible.</t>
  </si>
  <si>
    <t>www.umass.edu</t>
  </si>
  <si>
    <t>A wide aerial shot showcases a university campus under a clear blue sky. A tall, reddish-brown brick tower dominates the center of the frame, rising above a sprawling green lawn dotted with trees and buildings. To the left is a pond reflecting the sky. Several smaller, rectangular buildings are visible to the right of the main tower, all set within a landscape of rolling hills in the distance. The overall scene suggests a peaceful, autumnal setting.</t>
  </si>
  <si>
    <t>A large brick building with vertical windows dominates the left side of the frame. Behind it is a historic stone church with a steeply pitched roof and a prominent clock tower. A crowd of people is gathered in front of the church, and several trees are visible in the foreground. A blue tent structure is situated on the left side of the church’s lawn. The sky is partly cloudy and light blue.</t>
  </si>
  <si>
    <t>A group of musicians are seated outdoors in front of a building with dark brick and stone accents. Several pink tulips grow in the foreground, partially obscuring the view. Three individuals are playing brass instruments – a French horn, a trumpet, and another horn-like instrument. One musician is a young woman with red hair wearing a black jacket. Another musician has reddish-brown hair and is wearing a dark shirt. A third musician is partially visible behind the other two. An open music stand holds sheet music. The background includes a portion of a building facade and some trees.</t>
  </si>
  <si>
    <t>Three young men are standing in a room filled with bookshelves. One man wearing a dark blue jacket is looking at another man in a yellow shirt who is holding a piece of paper and pointing at it. The third man, wearing a t-shirt with an image on it, is also looking at the paper. Bookshelves are packed with numerous books in varying colors. A light switch is visible on the wall to the right of the bookshelf. In the foreground, part of a person’s shoulder and arm can be seen, partially obscured by the bookshelves.</t>
  </si>
  <si>
    <t>A woman with dark hair and glasses wearing a white lab coat stands in front of a laboratory counter. The lab coat has the university logo “UMMS” on it. She is looking directly at the camera with a thoughtful expression. Behind her, there’s a blurred view of other scientists working in a brightly lit laboratory setting, including equipment and shelves filled with containers. A large window is visible in the background, reflecting light.</t>
  </si>
  <si>
    <t>A man in a maroon jacket and gray pants is swinging a baseball bat at a softball game. He’s positioned slightly off-center, facing towards the right side of the frame. A yellow softball is mid-air, heading toward him. Behind him, on the left, are trees and some buildings. In the background, to the right, there are other players in action – one running with a glove, another standing near home plate, and a third person in a red shirt. The sky is overcast and gray.</t>
  </si>
  <si>
    <t>A young woman in a gray t-shirt and dark pants is bending over to throw a baseball. She’s holding the ball with both hands and appears to be in mid-motion. Behind her is a green pole, a tan building, trees, and a grassy field. There are some yellow cones on the field as well. The sky is overcast and gray.</t>
  </si>
  <si>
    <t>An aerial shot shows a university campus with several buildings spread across a grassy area. A large, colorful hot air balloon is prominently positioned in the foreground, hovering over a group of people gathered on the grass. A pond or lake reflects the surrounding trees and buildings. The sky is bright blue with scattered clouds.</t>
  </si>
  <si>
    <t>A young woman with dark hair and wearing a red shirt is examining a bulletin board covered in various posters and flyers. A younger boy stands behind her, looking towards the right side of the frame. The bulletin board itself is painted a pale yellow color. Several posters are visible on the board, including one that reads "SUMMIT TO." There's also a blue flyer with a QR code partially visible at the bottom left corner of the image. A blurred figure can be seen in the background to the left of the woman.</t>
  </si>
  <si>
    <t>A large lecture hall filled with students sitting at desks in rows. Most students are using laptops. There’s a diverse group of young adults – various ethnicities and genders – present. Some students are looking down at their screens, while others appear to be engaged or taking notes. A banner hangs on the wall behind the audience, partially obscured by the crowd. The lighting is dim, with spotlights illuminating parts of the room.</t>
  </si>
  <si>
    <t>A woman stands at a lectern in front of a chalkboard filled with equations and diagrams. She is wearing a white top and dark pants. Behind her, a large crowd of students sits in rows, their backs mostly visible. A laptop is on the desk next to the lectern. The room appears dimly lit, with the focus primarily on the speaker and the board.</t>
  </si>
  <si>
    <t>A young woman with dark hair and glasses is intently working on a complex robotic arm. She wears a black shirt and is positioned in front of a large, metallic robot prototype that has multiple joints and wires visible. Behind her, blurred figures of other people are seen in what appears to be a laboratory setting, including one person in a white coat. The background includes industrial lighting and exposed pipes.</t>
  </si>
  <si>
    <t>A young person wearing a white, short-sleeved shirt and light-colored pants is reaching out with both hands towards a large, green aloe vera plant. The plant’s leaves are prominently in focus, partially obscuring the background. Behind the plant, there's a blurred view of other plants and foliage, including some red pots and what appears to be signage or labels. The overall image has a slightly dark and muted tone with a shallow depth of field emphasizing the aloe vera plant and the person’s hands.</t>
  </si>
  <si>
    <t>A young Asian man with dark hair and a slightly serious expression stands facing forward. He is wearing a light gray, textured short-sleeved shirt. A large, vibrant green plant with broad leaves dominates the left side of the frame, partially obscuring his face. Behind him is a blurred background featuring a greenhouse structure with glass panes and lush greenery, suggesting an outdoor botanical area. The overall lighting appears soft and natural.</t>
  </si>
  <si>
    <t>A wide-angle shot of a soccer field with a crowd surrounding it. The field is green and has white lines marking the boundaries and goal areas. The word "Massachusetts" is visible on a banner along the top edge of the frame, above the field. “Richard K. Palmer Field” is printed on the side of the field. A large crowd of people is gathered around the perimeter of the field, many wearing purple clothing. In the center of the field, several soccer players are positioned in various stances. A set of white bleachers occupies the upper left corner of the image.</t>
  </si>
  <si>
    <t>A lacrosse player in a pink jersey with the number 22 is mid-swing, holding a lacrosse stick and aiming towards the right side of the frame. He’s wearing a white helmet and dark pants. Behind him, another player in a gray uniform is partially visible on the left. In the background, there's a green lacrosse field, a grassy hill with a set of stairs, trees, buildings, and utility poles. The sky is overcast and gray.</t>
  </si>
  <si>
    <t>A silhouetted dancer stands center frame, facing right. The dancer is wearing a dark outfit and has their hair pulled back into a bun. They are in motion, arms raised upwards with one hand extended towards the top of the screen. A spotlight shines directly on them, creating a bright beam of light that illuminates their form. Behind the dancer is a blurred stage with multiple spotlights visible across the width of the image. The background is predominantly dark gray or black.</t>
  </si>
  <si>
    <t>A group of people are gathered outdoors in a grassy area with several large tree stumps serving as seating. A man is standing on one of the stumps addressing an audience seated around him. Several individuals are wearing casual clothing, including jeans, t-shirts, and jackets. There’s a sign that reads “WOODLAND LANE” partially visible to the left. Behind the group is a brick building with windows. Flowers bloom in planters near the edge of the grass. A small white trailer is parked off to the side.</t>
  </si>
  <si>
    <t>A large, plush mascot resembling a pirate stands prominently in the foreground, wearing a red and white hat with a skull and crossbones emblem and a maroon jacket with “UMass” printed on it. The mascot is gesturing forward with one hand. Behind him are several people: an older man walking to the left, a young man looking at a poster, a group of three people standing together, and a woman carrying a backpack walking to the right. In the background, there’s a brick building and trees under a cloudy sky.</t>
  </si>
  <si>
    <t>A group of seven young women in maroon and white cheerleader uniforms are posed joyfully against a backdrop of trees and a brick building. They are raising their arms upwards with hands open, holding pom-poms. The word “UMASS” is printed on their uniforms. A blurred pathway and some gravel can be seen in the foreground.</t>
  </si>
  <si>
    <t>A young man with brown hair and a smile is looking directly at the camera. He’s wearing a red hoodie with “MICA” printed on it and a gray backpack. The background shows a sunny outdoor campus scene with trees, grass, and a pathway. A blurred figure of another person is visible in the distance walking away from the camera.</t>
  </si>
  <si>
    <t>A young woman with long brown hair and fair skin is smiling directly at the camera. She’s wearing a short-sleeved olive green shirt and appears to be outdoors in daylight. Behind her, there's a stone building with greenery growing on its roof, and a garden area filled with flowers and trees. The sky is bright blue with some clouds visible.</t>
  </si>
  <si>
    <t>A young Black man with short hair and dark sunglasses is smiling at the camera. He’s wearing a gray and white striped sweater over a black shirt, and a backpack. Behind him is a blurred view of a college campus including buildings, trees, and a sidewalk. The sky is bright blue with some clouds.</t>
  </si>
  <si>
    <t>Two young women are standing side-by-side outdoors in daylight. They both have long brown hair and are smiling broadly at the camera. One is wearing a black top with sleeves, while the other wears a dark colored t-shirt. Behind them is a grassy area filled with trees and greenery, with a pathway visible in the background. A lamppost stands to the right of the women. There are blurred figures walking along the path in the distance. The image has a slight lens flare effect.</t>
  </si>
  <si>
    <t>A young man with dark curly hair and glasses is smiling directly at the camera. He’s wearing a green t-shirt, a black jacket, and carrying a backpack. Behind him is a blurred background featuring a brick building and trees under a cloudy sky. The image appears to be taken outdoors on a campus setting.</t>
  </si>
  <si>
    <t>Two young men are smiling and looking directly at the camera. The man on the left is wearing a maroon sweatshirt with “UMASS AMHERST” printed in white across the front and a gray baseball cap. He has a black backpack on. The man on the right is wearing a green t-shirt and a dark green backpack. Behind them, there’s a blurred view of a building and trees, suggesting an outdoor campus setting.</t>
  </si>
  <si>
    <t>A young man with curly dark hair and a beard is smiling directly at the camera. He’s wearing a beige hoodie and a backpack slung over his shoulder. Behind him is a blurred background of lush green trees and foliage, suggesting an outdoor campus setting. The sky is overcast and gray.</t>
  </si>
  <si>
    <t>A young person with short hair and glasses is smiling at the camera. They are wearing a white hoodie with “UT” in red letters on the front, a gray baseball cap, and a green backpack with “UT” printed on it. Behind them is a grassy park area with trees and buildings visible in the background. Several people can be seen walking in the distance. The sky is bright blue.</t>
  </si>
  <si>
    <t>A young woman with dark hair pulled back and wearing glasses and a maroon sweatshirt is smiling and holding a smartphone in her right hand. The sweatshirt has “AMHERST” printed on it. She’s standing outdoors, looking towards the camera, with tall grasses and trees visible behind her. A brick building is partially seen in the background to the left of the woman. Another person, wearing a green jacket, is walking away from the viewer in the distance. The overall image has a soft focus effect, blurring the background elements.</t>
  </si>
  <si>
    <t>A group of ten young adults are posed in front of a brick building with a bell tower. Seven students are in the foreground, smiling and raising their hands in celebration. They wear various casual clothing items including hoodies, t-shirts, and jeans. One student is wearing a maroon sweatshirt with “UMass Amherst” printed on it. A taller young man stands slightly forward in the group, also wearing a maroon shirt with the university’s letter “M”. Behind them is a blurred background of trees and foliage, suggesting an outdoor campus setting. The sky appears bright and sunny.</t>
  </si>
  <si>
    <t>www.umassmed.edu</t>
  </si>
  <si>
    <t>A high-angle aerial shot shows a large, modern building with “UMass Chan Medical School” prominently displayed on its facade. The building is surrounded by a sprawling parking lot filled with numerous cars in various colors. Behind the medical school are several other buildings and trees, suggesting a campus setting. A blue sky with some clouds is visible above.</t>
  </si>
  <si>
    <t>A man with graying hair and glasses wearing a yellow tropical shirt is embracing a woman with white hair in a dark blue blazer. Behind them are several other people, mostly young adults, standing and smiling. A large banner behind them reads "Advancing Together" with the University of Maryland logo. The background includes a glass wall and a portion of what appears to be an interior hallway.</t>
  </si>
  <si>
    <t>A man with gray hair and glasses is taking a selfie with a woman using a smartphone. He’s smiling broadly and his arm is extended upwards. The woman has dark hair pulled back and is wearing a patterned, brightly colored dress. Behind them are banners displaying “UMass Chan Medical School” and “Advancing together.” A blurred figure in a suit stands to the right of the group. The background appears to be a hallway with gray walls and a large window.</t>
  </si>
  <si>
    <t>A man with gray hair and wearing a floral shirt stands at a podium facing a large group of people seated in chairs. Many individuals are holding cameras and taking pictures. The room is brightly lit by large windows overlooking an urban cityscape, including buildings and what appears to be a street. Several video cameras are visible on tripods behind the audience. People in the audience are smiling and applauding.</t>
  </si>
  <si>
    <t>A large group of young adults, primarily students, are gathered in a long hallway. They are standing close together and smiling for a photograph. Many are wearing suits or dress shirts with ties and some have gowns. A woman in a red dress is prominently featured near the center of the group. Behind them, there's a decorative chandelier hanging from the ceiling. The walls are painted a light beige color, and there’s a dark carpet on the floor. Several people are visible in the foreground, partially obscured by those in the background, suggesting they are watching the photo being taken. A small sign is visible in the right corner of the image that reads "Willow Creek".</t>
  </si>
  <si>
    <t>Four people are standing in front of a blue doorway. A man in a dark suit and tie is handing a pair of scissors to a woman wearing a blazer. Behind them are two other individuals: an older man in a gray suit and a younger man in a white coat. The background shows the name “UMass Chan Medical School” and “Beth Israel Lahey Health Lahey Hospital &amp; Medical Center” on a blue wall, with a large blue ribbon stretched across the doorway. A banner reading "Lahey" is visible to the right of the doorway.</t>
  </si>
  <si>
    <t>A large group of people are gathered outdoors in front of a brick building with “Linden House” and the number “29” displayed above an entrance. Balloons in shades of red and pink are clustered on the left side of the frame. The word "Linden" is spelled out in silver foil letters across the top of the building. Several people are wearing blue lanyard necklaces, likely indicating they are affiliated with the institution. A man in a suit stands slightly ahead of the group, looking towards the camera. There’s a mix of men and women dressed in business casual attire.</t>
  </si>
  <si>
    <t>A young woman with dark hair and wearing a gray shirt and purple gloves is receiving a vaccination from a healthcare professional at a table covered in medical supplies. Several other students are visible in the background, some standing and others seated around the room. A large screen displays text related to health or wellness. The room appears to be a university building with light-colored walls and a high ceiling.</t>
  </si>
  <si>
    <t>A stethoscope rests on a wooden table in the foreground. The stethoscope is silver and black with a white diaphragm. Behind the table, blurred figures are seated around a conference table. A man wearing a purple shirt is partially visible to the left, while a woman with dark hair sits facing forward. To the right of the woman is another man in a light gray shirt. In the background, there’s a glimpse of a white wall and what appears to be a window or doorway.</t>
  </si>
  <si>
    <t>A group of eleven adults stand in a row outdoors on a gray concrete plaza. They are wearing suits and ties, with one woman in a light blue dress. A large blue ribbon is held horizontally across the group’s hands, ready to be cut. Behind them is a modern building with reflective glass windows and a curved roofline. The sky is bright blue with scattered clouds.</t>
  </si>
  <si>
    <t>A large, modern building with multiple stories and dark windows dominates the frame. Above it is a smaller, angled structure with “Advancing Together” signage. A grassy lawn stretches out in front of the buildings, bordered by a black curb. Trees are visible on either side of the lawn. The sky is a gradient of blue and orange hues suggesting twilight or sunrise. A white van is parked near the base of the building on the left side of the image. The “U Miami Chan Medical School” logo is prominently displayed on the main building’s facade.</t>
  </si>
  <si>
    <t>Two men are shaking hands in front of a stage with draped purple curtains. A large screen behind them displays the word "Celebration" and the UMass Chan Medical School logo. One man is wearing a dark suit, while the other is in a lighter colored suit. The man in the darker suit is holding a rolled-up document, likely a diploma or certificate, which he is handing to the man in the lighter suit. A microphone stands on the stage to the right of the men.</t>
  </si>
  <si>
    <t>A large group of people are clapping and cheering in a dimly lit room with purple lighting. A woman in a white dress is prominently featured on the left, raising her hands in applause. To her right is a man in a dark suit, also clapping. Several other individuals in suits and dresses are visible behind them, all appearing to be engaged in the celebration. The background suggests an auditorium or large event space with architectural details like beams and a ceiling.</t>
  </si>
  <si>
    <t>A Black woman in a black graduation gown and cap stands at a dark wooden podium. She is holding a white document in her hands. Behind her is a large screen displaying a photograph of other graduates. To her left, several people are seated in dark robes. A microphone and speakers are positioned on the podium. There's greenery visible near the base of the podium, and a spotlight illuminates the woman and the stage.</t>
  </si>
  <si>
    <t>A close-up shot focuses on the tassel of a graduation cap. The tassel is gold and features the number "24" attached to it with a small golden chain. Behind the cap, part of a woman’s shoulder and green gown are visible, and a man's head and white collar are partially shown in the background. The overall image has a dark, blurred background.</t>
  </si>
  <si>
    <t>A person wearing a black graduation gown and hood stands at a podium with a microphone in front of them. The podium has “UMassD Medical School” printed on it. A floral arrangement sits to the right of the podium, including roses, blue hydrangeas, and other greenery. Behind the podium are draped curtains illuminated with purple lighting. To the left is a tall trophy-like award display. The background is dark.</t>
  </si>
  <si>
    <t>A large white tent dominates the background, with a dark sky visible above. A group of graduates in black gowns and orange sashes are seated on what appears to be artificial turf. They are wearing black caps and gowns, holding books or documents in their hands. Some are looking down at their materials while others appear to be gazing forward. The lighting is somewhat dim, with a spotlight illuminating the front row of graduates.</t>
  </si>
  <si>
    <t>A man in a blue suit and glasses is taking a selfie with a smartphone. Behind him are eight other people: a woman in a black jacket with an “H” logo on it, a man in a light blue shirt and vest, a woman in a dark coat, a woman in a red blazer, a woman in a gray blazer, a woman in a black top, and two women wearing jackets. They are standing on a brick pathway next to a green lawn with a large building visible in the background. Several cars are parked nearby. The sky is overcast.</t>
  </si>
  <si>
    <t>A young Black woman with curly hair is holding a microphone and raising her right hand in the air. She’s wearing a purple blouse patterned with blue and white geometric shapes. A lanyard with a name tag hangs around her neck. Behind her, several other people are seated at a round table, some wearing masks. The background shows a blurred view of more people and wooden paneling.</t>
  </si>
  <si>
    <t>A group of six people are posing for a photograph in front of a large poster board. The poster is titled “Advancing Health Equity: The Collaboration in Health Equity Research at [Institution Name]”. The individuals are standing close together, with the poster behind them. They are dressed in various casual clothing – one woman wears a patterned shirt and a lanyard, another an African-inspired print dress, a third a gray jacket, and others wear sweaters and jackets. A man is partially visible on the left side of the frame, wearing a dark suit and holding a badge. The background appears to be a hallway with blue walls and some indistinct figures in the distance.</t>
  </si>
  <si>
    <t>A pair of light blue gloves are holding a petri dish. The petri dish is circular and transparent, revealing a pale green-yellow bacterial growth covering most of its surface. There’s some darker, denser growth in the center. The words “E. coli” are faintly visible printed on the bottom of the dish. Behind the dish, blurred shapes suggest lab equipment like tubes and beakers, and a red container is partially visible out of focus.</t>
  </si>
  <si>
    <t>A young woman with dark brown hair and light skin is looking slightly downward at a computer screen. She has a subtle smile and her eyes are partially closed. She’s wearing a white button-down shirt and small silver hoop earrings. Behind her, there's a shelf filled with colorful bottles and containers in what appears to be a laboratory setting. The background is dark, focusing attention on the woman and the computer screen.</t>
  </si>
  <si>
    <t>A small, gold-colored oil lamp with a black wick is burning brightly. The flame is yellow and appears to be flickering slightly. Behind the lamp, there's a blurred background showing a blue table, some green and white objects, and a red object that looks like part of a chair or wall.</t>
  </si>
  <si>
    <t>An aerial shot shows a large field divided into neat rows of green crops. Several groups of people in red shirts are working within the fields, appearing to be tending to the plants. To the left of the main crop area is a smaller patch of yellow flowers and some trees. A dense, dark green vine climbs up a wire fence on the right side of the frame. The ground surrounding the field is covered in lush green grass.</t>
  </si>
  <si>
    <t>A wide shot of a large field filled with rows of green plants, likely vegetables, stretching into the distance. Several people are working in the field, most wearing red buckets and harvesting the plants. They are dressed in casual clothing – t-shirts, jeans, and hats. Some children are also involved in the harvest. A fence runs along the back edge of the field, and trees can be seen on either side. The sky is dark, suggesting it may be dusk or evening.</t>
  </si>
  <si>
    <t>A woman in an orange shirt with a university logo is kneeling and holding a large, black plastic container filled with white material. She appears to be pouring or distributing the white substance. Behind her, another person wearing a similar orange shirt is partially visible, leaning against a wooden post. The ground is covered in small, white gravel. A white building wall with peeling paint is visible in the background, and a doorway with dark metal handles is also present.</t>
  </si>
  <si>
    <t>Three adults are standing outdoors in front of a baseball stadium. A woman with dark hair and a pink shirt is holding a check for $75,000 labeled “Umass Cancer Walk” and bearing the logo "HARR FIGHTS ROCK." To her right stands a man in a light blue shirt holding the same check. Behind them is an older gentleman wearing a gray suit and glasses, also smiling. Above them is a large sign that reads “Polar Park” with images of baseball players and promotional text. In the background, there are red umbrellas, tables, and people sitting at outdoor tables. The sky is overcast.</t>
  </si>
  <si>
    <t>A large crowd of people are walking along a paved path towards an enormous billboard displaying a blue and orange graphic. The billboard reads “POLAR PARK.” To the left, there’s a concrete canal with railroad tracks running alongside it, and a building is visible in the background. On the right side of the path, there are pink tents set up and a tall light pole. A gray sky fills most of the frame above the scene.</t>
  </si>
  <si>
    <t>Four people are standing in front of a large mural. They are all wearing purple shirts with text and graphics on them. The person furthest left is a man with short hair and a gray shirt, holding his thumb up. A woman behind him is smiling and raising her hand to give a thumbs-up. Two other women stand beside her, also giving thumbs-up gestures. The mural in the background depicts a stylized portrait of a man wearing glasses and a woman with a flower in her hair, along with abstract colorful shapes and lettering.</t>
  </si>
  <si>
    <t>www.umb.edu</t>
  </si>
  <si>
    <t>A large, curved building dominates the frame, viewed from a low angle looking upwards. The building is primarily white with numerous rectangular windows arranged in rows. A prominent curved roofline extends over the entire structure. Below the building, there’s a strip of dark green vegetation and what appears to be a small concrete wall or foundation. Above the building is a bright blue sky filled with scattered puffy white clouds.</t>
  </si>
  <si>
    <t>A wide-angle shot captures three people walking along a concrete sidewalk towards a modern building. The building has a curved facade with large windows and a prominent overhang. A bus is visible parked in front of the building. The sky is bright blue with a sun partially obscured by clouds. There are flagpoles on either side of the road, and some greenery can be seen in the distance to the left. The image appears to be taken from a low angle, looking up at the building and people.</t>
  </si>
  <si>
    <t>A long hallway with white walls and a large window dominates the view. Three young adults are walking down the hall; one is carrying a backpack on her left side and another has a book in her hands. A third person sits on a bench near the window, using a laptop and wearing headphones. The bench is red-brown. Outside the window, there’s a cityscape with buildings and what appears to be water or a body of water.</t>
  </si>
  <si>
    <t>A young woman with long dark hair and brown eyes is looking at another person reflected in a window. She’s wearing a light blue denim shirt and has a small gold earring in her ear. The other person, whose face is partially obscured by their hair, is wearing a beige sweater and appears to be listening intently. Behind them is a white wall with a large window, and the background is dark.</t>
  </si>
  <si>
    <t>A person wearing a white lab coat and purple gloves is carefully handling a long, dark gray, ribbon-like material on a conveyor belt. The material appears slightly glossy and has a textured surface. Behind the person, through a glass window, is a brightly lit laboratory space with various equipment and tables visible. A small tool or instrument is partially visible to the left of the material.</t>
  </si>
  <si>
    <t>Two men are peering through a glass window at a complex machine. One man is wearing glasses and has his hand raised near a measurement device attached to the machine. The other man is wearing safety glasses and appears to be looking intently at the mechanism. Behind them, there’s a laboratory setting with cabinets, lighting fixtures, and what looks like equipment on shelves. A dark metal frame surrounds the window they are observing through.</t>
  </si>
  <si>
    <t>A group of young adults are dancing in a large, brightly lit studio space. The floor is light gray and reflects the overhead lights. Several people are positioned throughout the room, some with masks on, engaged in various dance poses. A woman in a black outfit is leaning against a tall silver railing on the left side of the frame. In the center, a young woman wearing a yellow shirt and dark pants is performing a dynamic movement. Other dancers are scattered around her, including one in a black outfit with a mask, another in a gray hoodie, and several others in casual clothing. The studio has large windows along one wall offering views of an exterior landscape, and the ceiling features exposed beams and lighting equipment.</t>
  </si>
  <si>
    <t>The image depicts an interior view of a large, modern building with high ceilings and expansive windows. A central hallway is filled with rows of students seated at tables, likely participating in some kind of event or lecture. Above the hallway, on a wall, is a complex, abstract artwork constructed from red and white string resembling a stylized ship’s rigging. To the right of the artwork, there's a balcony adorned with flags representing various countries. The walls are predominantly white, and natural light streams in through the large windows, illuminating the scene.</t>
  </si>
  <si>
    <t>A group of four students are gathered around a table covered with books and papers. A young woman with glasses is looking at a laptop screen, partially covering her face with her hand. A man wearing a New York Yankees hat is leaning in towards the laptop, seemingly listening intently. Another student, wearing a dark sweatshirt, is also focused on the screen, looking down at it. In the background, other students are visible seated on benches and chairs, some taking photos with cameras. The room appears to be a study area or common space within a university building, with a large television mounted on the wall.</t>
  </si>
  <si>
    <t>The image depicts a simulated hospital room setting. A mannequin lies on a bed with white sheets and a blanket. Two students in blue scrubs are present: one is standing at a cabinet with light-colored wood, wearing blue gloves, and another is leaning over the patient, examining it with a stethoscope. Medical equipment, including monitors displaying vital signs (78, 99, 12), IV stands, and various tools, are visible on a nearby table. A clock hangs on the wall above the bed, and a window with a blurred outdoor view is partially visible in the background.</t>
  </si>
  <si>
    <t>A young man with short, dark hair and stubble is wearing a blue scrubs uniform with “Wellness Born Nursing” embroidered on the sleeve. He’s looking down at his stethoscope, which is red, and has a small microphone attached. Behind him is a medical monitor displaying numbers like "79," "98," "79," and "12." The background appears to be a hospital or clinic setting with a blurred brick wall.</t>
  </si>
  <si>
    <t>The image depicts a brightly lit, modern hallway in a university building. Several students are seated on large, comfortable yellow armchairs arranged along the wall. A staircase with glass railings is visible in the background, leading upwards. Above the chairs and along the ceiling are numerous light fixtures of varying shapes and sizes, creating a dynamic lighting effect. The floor is a gray and white patterned tile. In the distance, other students can be seen walking down the hallway.</t>
  </si>
  <si>
    <t>A young Black man with short dark hair and wearing a black sweater and watch is smiling at the camera while seated in an armchair. He has his hands clasped together in front of him. Behind him, partially visible through a glass partition, is another person’s back facing the viewer, wearing a dark hoodie. The background shows a modern library or study area with light-colored walls, shelves filled with books, and large windows offering glimpses of an exterior space.</t>
  </si>
  <si>
    <t>A woman in a black shirt and dark pants stands on a raised platform conducting an orchestra. She is holding a baton aloft with both hands. Around her are musicians seated in chairs, playing instruments including violins, cellos, and possibly other stringed instruments. The musicians are wearing casual clothing. Behind the orchestra is a large wooden wall with windows. The lighting is dim, focusing on the conductor and the orchestra.</t>
  </si>
  <si>
    <t>A large concert hall with dark wood paneling and a high ceiling. A conductor stands in the center, directing a seated orchestra composed of string instruments including violins, cellos, and double basses. Several musicians are visible, some holding their instruments while others appear to be listening intently. There are microphones mounted on the ceiling above the orchestra. The lighting is dim, focused primarily on the performers. A window with a view of trees is located in the back wall.</t>
  </si>
  <si>
    <t>www.umd.edu</t>
  </si>
  <si>
    <t>A person in a white spacesuit with red accents and a helmet is underwater, manipulating a white robotic device labeled "EUCLID." The robot is connected to the suit by a yellow tether. The water is blue and slightly murky, with some reflections on the surface. A dark, flat surface is visible at the bottom of the frame, likely the pool floor. There are vertical poles or markers partially visible in the background.</t>
  </si>
  <si>
    <t>A young man in a red jacket and backpack is reaching out towards a bronze statue of a turtle’s head. The statue's eye is prominently featured and appears to be looking directly at the camera. Behind the man, blurred figures of two other people are walking on a stone path with trees visible in the background under a bright sky.</t>
  </si>
  <si>
    <t>A young Black person stands center frame in a stage setting with dramatic lighting. They are wearing a gray tank top, a light blue cardigan over it, dark pants, and black boots. Their arms are outstretched as if gesturing emphatically. To their left is a small, round bucket filled with colorful fabric. Behind them is a wooden bench with cushions and a lamp, and another chair slightly further back. The stage floor is bathed in warm yellow light, while the rest of the background is dark. A blue spotlight shines from the side.</t>
  </si>
  <si>
    <t>A large crowd of graduates in black gowns and red stoles are seated in an arena-like setting. Many are raising their hands and cheering with excitement. One graduate is holding up her graduation cap, seemingly triumphantly. Red ribbons or streamers are falling from above, adding to the celebratory atmosphere. The background shows a vast audience of people, some wearing similar attire, and overhead lighting fixtures.</t>
  </si>
  <si>
    <t>A large, glowing yellow cube dominates the center of the image, constructed from smaller, interconnected blocks that are illuminated with blue and red light. The cube is surrounded by a dense network of intricate, fragmented digital circuitry in shades of gray and blue, appearing as if floating within a hazy atmosphere. Small, bright dots of light scatter throughout the background, adding to the sense of complexity and depth. The overall effect is futuristic and technological, suggesting data processing or complex systems.</t>
  </si>
  <si>
    <t>A group of six people are walking across a wide paved plaza towards a large, light-colored building with columns. The building is likely a government structure. Several other people are standing around on the edges of the plaza, including one person riding a bicycle. The sky is bright blue and clear. Some of the individuals in the foreground are wearing professional attire, while others have more casual outfits.</t>
  </si>
  <si>
    <t>Two dancers are kneeling on a blue stage floor. They wear white shirts and dark pants. Behind them are large, abstract shapes in shades of blue and teal that resemble icebergs or mountains. A thin, white line appears to be drawn across the stage between the dancers. The background is mostly dark with blue lighting washing over the set pieces.</t>
  </si>
  <si>
    <t>A young woman wearing a blue welding helmet with intricate designs, safety glasses, and a black face mask is the primary focus. She has long brown hair pulled back. Red ear protection pads are visible beneath the helmet. A dark gray glove covers her right hand, and a yellow-and-black striped sleeve extends from her left arm. The background is a solid orange color with some blurred shapes suggesting machinery or equipment.</t>
  </si>
  <si>
    <t>A close-up shot of a welding process in action. A yellow welding glove is visible, holding a welding torch with a bright white arc of electricity shooting out from the nozzle and striking a dark orange metal frame composed of square tubing. Sparks are flying intensely around the weld point. The background is mostly black, suggesting a workshop environment.</t>
  </si>
  <si>
    <t>A group of five people are standing in front of a tall, metal apparatus with a large flame burning inside. The individuals are wearing white lab coats and appear to be researchers or students. From left to right, there is a young man with dark hair smiling, followed by a woman with glasses and blonde hair, then a younger man with short hair, another man with light brown hair, and finally a man with Asian features and a smile. Behind the group is a laboratory setting with equipment visible on shelves and in the background.</t>
  </si>
  <si>
    <t>A young Asian man with dark hair and glasses is looking directly at the camera. He’s wearing a gray baseball cap with a logo on it and an Under Armour gray shirt. Behind him is a grassy field, trees, and a building in the distance under a blue sky with scattered clouds. The image has a slightly blurred background effect.</t>
  </si>
  <si>
    <t>A young Black man with short hair and a serious expression is centered in the frame. He’s wearing a white t-shirt with the word “Sono” written on it. His hands are resting on the steps of a brick staircase leading up to a building. Behind him is a light-colored, multi-paneled entrance to a building, flanked by two stone pillars and greenery visible through windows. The background is slightly blurred, suggesting depth of field.</t>
  </si>
  <si>
    <t>A young woman with dark curly hair and a septum piercing is looking directly at the camera. She has defined eyebrows, eyeliner, and natural-looking lipstick. Her skin tone appears to be medium brown. Behind her is a blurred background showing a brick building with multiple windows. The lighting is bright, casting shadows on her face.</t>
  </si>
  <si>
    <t>A large bronze turtle statue sits atop a gray stone pedestal. The turtle is positioned at an angle, facing towards the right side of the frame. Behind the statue is a brick-paved walkway leading toward a multi-story building with red brick and white trim. Trees line the sides of the walkway, and the sky appears to be dusk or dawn, with muted gray clouds. A small white arrow cursor is visible in the lower right corner of the image.</t>
  </si>
  <si>
    <t>www.umdearborn.edu</t>
  </si>
  <si>
    <t>A large brick building with many windows dominates the center of the frame, featuring a rounded dome-like structure on top. The building is surrounded by green lawns and trees. To the left, another smaller building is visible. A road runs along the bottom of the image, flanked by trees and landscaping. In the background, there are several other buildings and a forest with vibrant autumn foliage in shades of red, orange, and yellow. The sky is overcast and gray.</t>
  </si>
  <si>
    <t>The image depicts an interior architectural space viewed from a low angle looking upwards. A large, circular structure dominates the frame, featuring numerous white columns supporting a curved ceiling with recessed windows. The windows are filled with light, creating a bright, diffused glow throughout the space.  A small staircase and landing area are visible on the right side of the image, constructed of metal railings and dark flooring. The walls surrounding the central structure appear to be black or very dark gray. A portion of a doorway is seen in the upper left corner, with an illuminated hallway visible within.</t>
  </si>
  <si>
    <t>A man sits in a driving simulator cockpit. He’s wearing a gray sweater and jeans, with his head turned slightly towards the screen. The cockpit is dark, illuminated primarily by the bright display showing a simulated highway scene with a few vehicles. A large fan is visible on the left side of the cockpit.  The steering wheel and pedals are prominent features, along with a control panel below the screen. The walls of the cockpit appear to be black fabric or panels.</t>
  </si>
  <si>
    <t>A man with gray hair and glasses wearing a dark blue hoodie and jeans is looking at a tablet while gesturing towards it. He’s standing next to a workbench. A young woman with dark hair is seated at another workstation, also looking at a tablet. Behind them are two robotic vehicles on wheels with articulated arms. There's a bulletin board in the background covered with posters and charts. Large windows provide natural light into the room.</t>
  </si>
  <si>
    <t>A young woman wearing a black hijab and a teal shirt sits at a dark table examining a robotic arm and wheeled base. The robot has blue arms and wheels. Behind her is a blurred office space with glass windows and a wall. A chair is visible to her left.</t>
  </si>
  <si>
    <t>Several racing cars are mounted vertically on a light gray wall. The cars vary in color and design, including yellow, blue, and white with black accents. They appear to be suspended from the ceiling by cables. A dark hallway extends into the background, featuring exposed metal beams and lighting fixtures. A small sign is visible on the right side of the frame.</t>
  </si>
  <si>
    <t>A young man with dark dreadlocks pulled into a bun and a beard is shown in profile, looking intently at a computer screen. He’s wearing white earbuds and a red plaid shirt. Behind him are two large computer monitors, and a blurred background suggests a classroom or lab setting with beige walls and a window. The lighting appears to be coming from the screens themselves, creating a focused glow around the man's face.</t>
  </si>
  <si>
    <t>A man with gray hair and glasses is speaking into a microphone, gesturing with his right hand towards a large green graph displayed on a screen behind him. The graph shows fluctuating lines and points, overlaid with a horizontal line. Several students are visible in the background, each looking at their own computer screens, which display similar graphs or data visualizations. A dark gray panel is located to the left of the main screen, labeled “Panel 1 HVB-SE1.” The overall setting appears to be a classroom or lecture hall with a professional and somewhat sterile aesthetic.</t>
  </si>
  <si>
    <t>A young woman with long brown hair wearing a cream-colored sweater and dark jeans is standing in a greenhouse. She’s holding a green watering can and appears to be watering plants on shelves that line the walls. The greenhouse has glass panes overhead, allowing natural light to flood the space. Many different types of plants are visible, including cacti, vines, and leafy greenery, all potted in terracotta or dark-colored containers. The background is slightly blurred, with a hint of machinery or equipment visible towards the top of the frame.</t>
  </si>
  <si>
    <t>A young woman with light brown hair pulled back in a bun and wearing glasses is seated at a desk. She’s wearing a gray sweater and has several small sensors attached to her head and wrists. A large computer monitor displays a complex, dark blue graphic resembling a grid or blueprint with some white dots on it. The background is dark, suggesting a laboratory setting.</t>
  </si>
  <si>
    <t>Two young adults are walking side-by-side down a brightly lit hallway in a college building. A woman with long dark hair and wearing a green sweater and a brown jacket is smiling at the camera, looking towards her companion. The man beside her has glasses, a black shirt, and a brown leather jacket over a dark gray sweater. He’s gesturing with his hand as he looks forward.  The hallway features white walls, light-colored pillars, and a bulletin board in the background. A Christmas decoration—a small wreath—is visible on the wall to the left. The lighting is warm and inviting.</t>
  </si>
  <si>
    <t>A woman stands facing a wall displaying several abstract sculptures. The sculptures are in various colors – red, orange, pink, blue, and green – and appear to be made of wood or a similar material with intricate, organic shapes. They are mounted on white pedestals. To the left of the woman is another sculpture, also on a pedestal, featuring a more complex, spiraling design. The room has dark gray flooring and is illuminated by spotlights overhead. A pillar is visible on the left side of the frame.</t>
  </si>
  <si>
    <t>A young woman with long brown hair and fair skin stands in front of an art installation. She is wearing a black hoodie with “WILLIAM” printed across the front in gold lettering. Her head is tilted slightly downward, and she appears to be looking at something off-camera. Behind her is a large, curved wooden sculpture illuminated by spotlights. The background is dark, showing hints of other artwork – including a colorful abstract piece with pink, blue, and yellow elements – and several track lighting fixtures.</t>
  </si>
  <si>
    <t>A young woman wearing a hijab and a white patterned dress stands beside a whiteboard. She is pointing at a math problem displayed on the board with her right hand. A young girl in a purple sweater and hair is seated at a desk, also looking at the whiteboard and holding a yellow marker. Behind them, there are several colorful posters on the wall, including one with writing and drawings. To the right of the main subjects, another person wearing a red shirt is partially visible, leaning over the desk. The whiteboard displays a math problem involving fractions and diagrams.</t>
  </si>
  <si>
    <t>www.umes.edu</t>
  </si>
  <si>
    <t>A wide-angle shot from above shows a brick building with multiple windows on either side of a paved walkway leading towards a large, white dome-shaped building in the distance. Trees line both sides of the walkway, partially obscuring the view. A single person is walking along the path. The sky is blue and clear.</t>
  </si>
  <si>
    <t>A young man with dark curly hair and wearing a red jacket and a gray backpack is standing with his back to the viewer. He is looking out through a large set of windows that are divided into panes by white frames. Outside the windows, there's a blurred view of trees and greenery. The background is mostly dark, suggesting low lighting or evening.</t>
  </si>
  <si>
    <t>A young Black woman stands in an open doorway framed by large windows. She is wearing a maroon sweatshirt with “JAMES HAWKS” printed on it and a dark hairstyle. The doorway leads to a brightly lit outdoor area featuring buildings, trees, and a paved walkway. The lighting inside the doorway is darker than outside, creating a contrast between the interior and exterior scenes.</t>
  </si>
  <si>
    <t>A young Black woman stands with her back to the viewer, looking upwards into a large, ornate rotunda. She is wearing a maroon sweatshirt with white lettering and carrying a black backpack over one shoulder. The rotunda features a high, curved ceiling with multiple columns supporting it, and a balcony railing around the upper portion of the space. Several recessed lights illuminate the interior, casting a warm glow on the walls and columns. The floor appears to be tiled in a dark color.</t>
  </si>
  <si>
    <t>An aerial shot captures a large, white building with multiple columns and windows, likely a university administration building, centered in a circular green space. The building is surrounded by mature trees and landscaping featuring red mulch circles. A paved pathway curves around the green space. To the left of the building are several smaller trees and houses, while to the right, there’s a glimpse of more buildings and greenery receding into the distance under a partly cloudy blue sky. A tall antenna tower stands prominently in the background on the horizon.</t>
  </si>
  <si>
    <t>An aerial shot showcases a college campus with several brick buildings spread across a grassy area. A prominent circular building with a white dome and columns is centrally located, connected by a low-rise red brick structure. A body of water, likely a river or lake, runs along the right side of the frame. Trees are scattered throughout the landscape, suggesting it’s springtime due to blooming branches. The sky is overcast and gray.</t>
  </si>
  <si>
    <t>A man in a white suit stands facing away from the camera, partially silhouetted against a bright sun. His head is turned slightly towards the right. A flagpole is visible on the right side of the frame. The background is a hazy blue sky with some green foliage suggesting trees. The lower portion of the image is dark and indistinct.</t>
  </si>
  <si>
    <t>A bronze statue of a man in a dark suit stands prominently in the foreground against a blurred background. The statue is facing forward with his hands casually placed in his pockets. Behind the statue is a green lawn, lined with trees and flags. In the distance, there's a brick building with windows and columns, and several flagpoles are visible along the horizon under a partly cloudy blue sky. Two tall white poles frame the left side of the image.</t>
  </si>
  <si>
    <t>The image depicts an aerial view of a circular marble floor in a grand hallway. A large university seal featuring an eagle is prominently displayed in the center. Two young Black men are performing a choreographed dance, one with his arms raised and the other holding a piece of paper. Several indistinct figures can be seen walking in the background. Sunlight streams through tall windows on the sides of the hall, casting light patterns across the floor. The walls are a pale beige color and columns support the ceiling.</t>
  </si>
  <si>
    <t>The image depicts four people walking outdoors on a grassy path. A woman in a light-colored suit and pearl necklace is walking with her arm slightly raised, gesturing towards something off-screen. Behind her is a man in a blue blazer, white shirt, and red tie, pointing as well. To the left of them is a young Black man wearing a dark green t-shirt with a logo on it. To the right is a woman in a black t-shirt with text reading “HAWKISH [School Name] – The spirit of being dedicated, ambitious and devoted.” A street lamp is visible to the right side of the frame. Trees and greenery fill the background.</t>
  </si>
  <si>
    <t>A young Black woman with dark hair pulled back in a low bun and glasses is seated at a wooden table in a classroom setting. She’s wearing a black and white plaid shirt and has her hands on a silver laptop, looking down at the screen intently. Behind her, blurred figures of other students are visible in chairs along the rows of the classroom. A window with greenery is partially visible in the background. The lighting appears to be natural light coming from the window.</t>
  </si>
  <si>
    <t>A large brick building dominates the frame, with a prominent glass section extending across its middle. The building has a red-brown roof and multiple windows. A walkway leads towards the entrance, bordered by green grass and small trees. Above the building is a blue sky with scattered white clouds. There are two lampposts visible on either side of the walkway.</t>
  </si>
  <si>
    <t>A group of four young Black people are dancing together outdoors in front of a brick building. One person is jumping and reaching upwards with their arms outstretched. Another is sitting on a white chair, smiling and looking at the person jumping. A third individual is seated on the ground, also smiling and appearing to be involved in the dance. The fourth person is standing behind them, holding a plate or tray of food. The building has a white column and a sign visible on its wall. The lighting appears to be somewhat dim, with shadows present.</t>
  </si>
  <si>
    <t>A young Black woman with headphones around her neck is looking at a document in front of her, smiling slightly. She’s wearing a light beige sweater and a gold necklace. A young man with a brown backpack and a dark strap across his chest is partially visible on the left side of the frame, leaning over to look at the document as well. Behind them is a large, stately building with multiple windows and a brick facade, surrounded by trees and greenery under a bright sky. The lighting suggests it’s daytime, possibly late afternoon.</t>
  </si>
  <si>
    <t>A group of four young Black men are standing in front of a large building with columns. One man is raising his right fist in a gesture of solidarity. He wears a black shirt with “G&amp;G” printed on it and has a watch on his left wrist. Another man to his right raises his fist as well, wearing a black jacket with white stripes down the sleeves. The other two men are standing behind them, one wearing a black hoodie and another in a dark gray sweatshirt with a logo on the front. The building is light brown brick with a sign above the entrance that reads “FREDERICK DOUGLASS.” A street lamp is visible to the left of the building.</t>
  </si>
  <si>
    <t>A young Black woman with curly hair and a reddish-brown complexion is smiling slightly while looking off to her right. She’s wearing a maroon hoodie that says “MES” in white lettering across the chest. A man's shoulder and part of his back are visible on her left, partially obscured by shadow. Behind them is a grassy lawn with trees and a brick building in the background under a bright sky.</t>
  </si>
  <si>
    <t>Three young adults are sitting on a grassy lawn in front of a large building with a red roof. One person, wearing glasses and a black top, is looking at a tablet held by another person who has dark braids and is smiling. The third person, wearing a denim jacket with a checkered pattern, is also looking at the tablet and appears to be pointing at something on the screen. Sunlight is illuminating the scene from the right side of the frame, creating highlights on their faces and clothing.</t>
  </si>
  <si>
    <t>Two people are walking down a hallway. A woman in a gray jacket and dark pants is walking alongside a man wearing a black t-shirt and jeans. They are both carrying bags. The hallway has light beige walls, white tile flooring, and a wooden railing on the left side. There’s a large television mounted on the wall to the left of the woman, and a bulletin board with photos on the right. A pillar is visible in the center of the frame.</t>
  </si>
  <si>
    <t>A person’s side profile is shown, facing slightly towards the right. They have dark hair styled in braids with red streaks, and are wearing glasses. A dark jacket covers their torso. The background features a blurred view of green trees and grass under a bright, hazy sky. Sunlight appears to be streaming from behind the subject, creating a strong lens flare effect.</t>
  </si>
  <si>
    <t>A stately brick building with white columns and a central dome dominates the frame. The building is flanked by mature trees and lush green landscaping. Three men in suits are walking across a gravel path towards the entrance, appearing to be on a tour or campus visit. A street lamp stands on the left side of the path. The sky is blue with some clouds.</t>
  </si>
  <si>
    <t>A woman with gray hair and wearing sunglasses and a white blazer over a white top is in the center of the frame. She has large hoop earrings and is gesturing with her hands. To her left is an older man in a dark jacket and shirt, partially obscured by shadow. To her right is a younger man wearing a red baseball cap. Behind them are trees and a brick building with columns visible. The background is slightly blurred, suggesting depth of field.</t>
  </si>
  <si>
    <t>A volleyball player in a maroon uniform is mid-jump, reaching upwards with one arm extended towards the ball. A second player stands on the court below her, wearing white athletic attire. Behind them is an indoor volleyball court with dark brown lines marking the boundaries. The bleachers are visible behind the court, filled with green seats and illuminated by overhead lights. There’s a volleyball net in the center of the frame, and logos for “Pivot” and a university logo are displayed on banners along the wall above the bleachers.</t>
  </si>
  <si>
    <t>A basketball is in mid-air, about to go through a white basketball hoop with a red rim. The hoop is mounted on a white backboard. Behind the backboard and hoop are dark beams and lighting fixtures forming an industrial ceiling structure. A small portion of a plant is visible in the lower left corner.</t>
  </si>
  <si>
    <t>A young Black man is shown in profile, facing slightly towards the right. His face is illuminated by a warm, golden light coming from behind him. The lighting casts shadows across his features, highlighting his nose and cheekbone structure. He has dark hair and is looking upwards with a slight squint. A dark hat or hood obscures part of his head. The background is mostly dark, suggesting an indoor setting with a soft glow emanating from the source of light.</t>
  </si>
  <si>
    <t>A white goat with a yellow tag on its ear is being fed from a clear plastic bottle filled with milk. A gloved hand, wearing blue nitrile gloves, holds the bottle up to the goat’s mouth as it drinks. The background is blurred and appears to be an outdoor setting, possibly a pasture or barn.</t>
  </si>
  <si>
    <t>The image depicts a wide hallway in a modern building. Three people wearing white lab coats are walking towards the camera. The floor is tiled with large, light-colored bricks. Large glass windows line one side of the hallway, reflecting other figures and the exterior landscape. A banner or poster hangs on the wall to the right, partially visible. Above the windows, there’s a brick facade and some ceiling lights are visible. The overall lighting is bright, suggesting daylight coming from outside.</t>
  </si>
  <si>
    <t>A young Black woman with curly hair and glasses wearing a white lab coat and blue gloves is meticulously using a pipette to transfer liquid from one small tube to another on a laboratory bench. Behind her are various scientific equipment, including other tubes filled with colorful liquids, and a blurred background showing more of the lab environment with other people in the distance. A blue box labeled "Bio" is visible on the left side of the frame.</t>
  </si>
  <si>
    <t>A person’s back is turned, wearing a light-colored shirt and glasses. They are holding a paintbrush in their hand and appear to be working on an oil painting of a man's portrait. The painting itself is displayed on a wooden easel and depicts a man with dark hair and a serious expression. Behind the easel are other paintings and art supplies, including a lighting fixture and what appears to be a wooden shelf. The background is dimly lit, creating a focused effect on the subject and artwork.</t>
  </si>
  <si>
    <t>A young Black woman with curly hair and a warm smile is looking directly at the camera. She’s wearing a light beige sweater. Her face is well-lit, while the background is darker and shows glimpses of a room with furniture and some greenery. There's a slight blur in the background suggesting movement or depth of field.</t>
  </si>
  <si>
    <t>An aerial shot of a college campus under a cloudy sky. A large brick building with multiple stories dominates the center of the frame, flanked by smaller buildings and walkways. To the right is a circular white building topped with a dome, adorned with pink blossoms. Green lawns stretch out between the buildings, leading to a small body of water on the left side of the image. In the distance, there are trees and residential areas visible against a hazy horizon. A tall communication tower stands prominently in the background.</t>
  </si>
  <si>
    <t>A large, white, spherical weather observation tower dominates the foreground, displaying the University of Maryland Eastern Shore logo and text. Below the tower is a grassy field with several buildings visible in the distance – a brick building on the left, a larger, multi-story building in the center, and another smaller structure to the right. Trees are scattered throughout the landscape, and a blue sky with some clouds fills the upper portion of the image. A tall antenna structure is situated behind the weather tower.</t>
  </si>
  <si>
    <t>A group of diverse people are dancing in a hallway. The walls are painted a dark gray color and there is a fluorescent light fixture overhead. Several individuals are smiling and laughing while moving together. One person wears a jacket with “06” on it, another has a black jacket with the letters "G&amp;G" printed on it, and others wear blue jackets and sweaters. A sign above them reads “Mondays!”</t>
  </si>
  <si>
    <t>A young Black woman with curly hair and wearing a black leather jacket is smiling broadly at the camera while holding an earbud in her ear. She’s seated at a table with several other people, some blurred in the background. A man with dark skin is partially visible to her left, leaning forward slightly. There's a cup of what appears to be a drink with a straw on the table in front of her. Large windows are behind the group, letting in natural light and revealing glimpses of an interior space – likely a cafeteria or dining hall – with wooden tables and chairs.</t>
  </si>
  <si>
    <t>A person’s lower legs and feet are visible in white athletic shoes, positioned towards the bottom right of the frame. A hand is reaching down to place a golf ball on a tee. The golf ball is white with a red stripe, and the tee is silver. The background is dark green artificial turf, creating strong shadows.</t>
  </si>
  <si>
    <t>A young man in a light blue polo shirt and khaki shorts is mid-swing while addressing a golf ball on a green mat. He’s wearing white sneakers. Behind him is a large screen displaying a simulated golf course with mountains in the background, a green fairway, and a bright blue sky. The screen also shows data including distances and statistics related to his swing. To the right of the golfer is a black golf bag with the “Titleist” logo visible. The entire scene is lit by a dark blue light emanating from the screen, casting shadows across the room.</t>
  </si>
  <si>
    <t>Two women in white lab coats are shown in a laboratory setting. One woman is facing away from the camera and appears to be observing a complex piece of scientific equipment – a large, gray machine with multiple screens and controls. The other woman, who is facing forward, has her back to the viewer and is pointing at something on one of the computer monitors. A third person is partially visible in the upper left corner of the image, also wearing a white lab coat. Several bottles and containers are arranged on shelves behind the equipment. The computer screen displays graphs and data visualizations with red lines and charts.</t>
  </si>
  <si>
    <t>Two hands are gripping control sticks in front of a complex cockpit panel. The panel is dominated by multiple screens displaying simulated flight data, including an overhead view of an airplane flying through clouds. A digital display shows a green and white instrument panel with various gauges and readouts. To the left of the hands is a blue sleeve and part of a light-colored shirt. The background is dark, suggesting a dimly lit simulator environment.</t>
  </si>
  <si>
    <t>The image depicts a dimly lit room with a large, white barrier partially obscuring a control tower view. A person is seated at a console within the tower, facing towards the obscured view. Red safety barriers are positioned on either side of the entrance to the tower, creating a sense of restriction or containment. Above the doorway, a digital clock displays "3:38." The walls are painted in shades of gray and white, with some areas appearing slightly textured. A small, lit candle is visible on the left wall near the doorway.</t>
  </si>
  <si>
    <t>A silhouetted figure stands facing away from the camera in an aircraft hangar. Through an open doorway, a grassy airfield is visible with two small, white airplanes parked on the tarmac. The sky is light blue and slightly hazy. The hangar walls are dark brown, and there’s a hint of equipment visible inside.</t>
  </si>
  <si>
    <t>A man with dark hair and a beard wearing a black t-shirt is looking at a computer screen. The screen displays an ultrasound image showing a fetal form within a womb. A handheld ultrasound device is positioned on a table in front of him, connected to the monitor by a cable. Another person’s arm and part of their shoulder are visible in the foreground, also working with equipment on the table. Behind the man is a dark wooden shelving unit with several drawers or compartments. The overall lighting is dim, creating a shadowy atmosphere.</t>
  </si>
  <si>
    <t>A large, red mascot costume stands in shadow against a dark background. The costume is shaped like a bird with white eyes and a prominent beak. Above the costume is a logo featuring the words “CITY OF MARS” and “INTERN SHOW.” Below the logo are the words “MARCU 1856”. The image has a dramatic, low-key lighting effect, emphasizing the mascot’s silhouette.</t>
  </si>
  <si>
    <t>A young Black male basketball player in a Maryland Terrapins jersey is dribbling a basketball. He’s wearing a dark maroon jersey with “MARYLAND” and the number “3” prominently displayed. The jersey has a Nike swoosh on the sleeve. His face is partially obscured by his hand, which is holding the ball. Behind him is a dimly lit indoor basketball court with blurred spectators in the background. A red and white stripe pattern is visible on the floor near the player’s feet.</t>
  </si>
  <si>
    <t>A person wearing a maroon uniform and carrying a black bag is walking along a red running track. The track stretches into the distance with a large stadium seating area visible in the background under a bright orange sky. A small, dark building sits adjacent to the stadium.</t>
  </si>
  <si>
    <t>A group of female volleyball players are celebrating on a court. They are wearing maroon jerseys with the number “6” and the word “HAWKS” printed on them. One player has a long ponytail, and several others are jumping and raising their hands in excitement. The background shows wooden bleachers and a dark indoor sports arena.</t>
  </si>
  <si>
    <t>A young Black woman with braided hair pulled up into a high bun is running outdoors. She’s wearing a maroon jacket over a gray hoodie and appears focused as she looks down slightly. Behind her is a grassy field, a fence, and an overcast sky. The image has a dark vignette effect around the edges.</t>
  </si>
  <si>
    <t>A small, silver airplane is in focus, with its propeller prominently displayed. A pilot is seated inside the cockpit, partially obscured by the plane’s structure and looking towards the right side of the frame. The sky behind the aircraft is a light blue with wispy clouds. The lower portion of the image shows a blurred view of green trees and land below the airplane.</t>
  </si>
  <si>
    <t>A young Black man with short hair and small earrings stands facing forward in a dark gray zip-up hoodie featuring the University of Maryland Eastern Shore logo on the left chest. He is looking slightly off-camera, with a contemplative expression. Behind him is a wide shot of a green golf course with trees lining the edges under a bright blue sky with hints of sunset light. The foreground includes a paved path and some patches of dry grass.</t>
  </si>
  <si>
    <t>A young woman with dark hair styled in a messy bun looks directly at the camera and smiles slightly. She is wearing a gray t-shirt. Behind her, there’s a blurred view of a green field with several white sheep grazing, and partially visible is the front of a black tractor with yellow accents. The background is softly out of focus, suggesting an outdoor setting on a cloudy day.</t>
  </si>
  <si>
    <t>A runner is mid-stride on a red running track, silhouetted against a bright sunrise. Behind the runner is a grassy field and a low building with a white roof. A large stadium bleacher structure dominates the background, partially obscured by trees. The sky is a gradient of orange, yellow, and blue near the sun, which appears to be setting or rising. There’s a small vehicle parked on the grass adjacent to the track.</t>
  </si>
  <si>
    <t>A blurred figure in a dark uniform is mid-stride and leaping across a red track. The track extends into the distance, with a grassy area visible on either side. A stadium with bleachers is partially visible in the background under a dusky sky. Water droplets streak across the image, suggesting motion blur.</t>
  </si>
  <si>
    <t>A young man with dark hair and a high top hairstyle stands facing away from the camera, wearing a white t-shirt. He is looking out through a set of large, double doors that are partially open. The doors have multiple panes of glass and a sign is visible on one of them. Behind the doors is an outdoor area filled with greenery, including trees and shrubs, under a partly cloudy blue sky. The overall image has a dark background, emphasizing the subject and the doors.</t>
  </si>
  <si>
    <t>An aerial shot shows a large, white building with columns in the center of a green campus. The building is surrounded by trees and landscaping, including a red brick pathway leading towards it. To the left of the main building is another smaller brick building. In the background, there’s a residential area with houses and some tall communication towers. A cloudy sky fills the upper portion of the image.</t>
  </si>
  <si>
    <t>A dark maroon background with a gradient effect towards the bottom. Centered on the image is the University of Maryland Eastern Shore logo: a stylized bald eagle in flight, rendered in silver. Below the logo are the words "UNIVERSITY OF MARYLAND" in white text and “EASTERN” in a slightly smaller, bolder font also in white.</t>
  </si>
  <si>
    <t>www.umkc.edu</t>
  </si>
  <si>
    <t>A woman with blonde hair pulled back in a ponytail and wearing a blue jacket is pointing at a computer screen displaying a graph of green lines. She’s standing next to a young girl who appears to be looking down at the screen, slightly concerned. Behind them is a laboratory bench with various scientific equipment including a microscope, tubing, and a small green box. The room has a cool blue light emanating from the walls and equipment, and there's a large cylinder-shaped object (possibly a gas tank) visible in the background.</t>
  </si>
  <si>
    <t>A woman with blonde hair pulled back in a ponytail is holding a newborn baby close to her chest. She’s wearing a gray and white striped sweater and has hoop earrings. The baby is swaddled in a blue blanket with paw prints. A medical incubator is visible on the left side of the frame, partially obscured by shadows. There's a small badge attached to the woman’s shirt displaying what appears to be an identification label.</t>
  </si>
  <si>
    <t>A man wearing dark sunglasses and a blue flight suit with a logo is seated in the cockpit of a small airplane. He’s looking forward with a slight smile, holding a microphone in his hand. The plane's windshield offers a view of fluffy white clouds beneath a bright blue sky.  The interior of the aircraft shows metal panels, a seatbelt, and some gauges. A small sign reading "EXPERIMENTAL" is visible on the seat.</t>
  </si>
  <si>
    <t>A young man with short brown hair and wearing a dark blue shirt is standing inside a stainless steel refrigerator. He’s holding a plastic tray filled with several small, white bottles containing liquid. The shelves are illuminated by bright LED lights. Behind him, through the open door of the fridge, there's a glimpse of a laboratory setting with metal pipes and other equipment visible in the background. A camera is mounted on the ceiling above the refrigerator.</t>
  </si>
  <si>
    <t>Two men are working at a workbench covered in electronic components and wires. One man is wearing a white sweatshirt with “UMKC” printed on it and has dark hair and glasses; he’s focused on soldering something with a small tool. The other man, with darker hair pulled back into a bun, wears glasses and a black shirt with a logo on the sleeve, also working on the electronics. Behind them are gray cabinets and a white wall with some markings. A computer monitor is visible in the background to the left.</t>
  </si>
  <si>
    <t>A man in a dark gray sweatshirt and black pants is jumping mid-air, with his feet leaving a reflection on a glossy gray floor. An orange exercise ball sits directly beneath him. Behind him are several people standing or sitting at tables within what appears to be a rehabilitation or physical therapy area. The space has metal chairs, equipment like treadmills and stationary bikes, and a ceiling with recessed lighting. A window is visible in the background on the left side of the frame.</t>
  </si>
  <si>
    <t>A man and a woman are standing beside an antique open book on a dark gray pedestal. The man is wearing a light blue polo shirt and has short black hair. He is looking at the book with his hands raised slightly. The woman, who has curly brown hair, is pointing to something within the book with her hand. Behind them is a reading room filled with upholstered chairs, tables, and bookshelves. A portrait of a man hangs on the wall in the background. There's also signage that reads "LIBRARY READING ROOM" above the doorway.</t>
  </si>
  <si>
    <t>00:00:01.58</t>
  </si>
  <si>
    <t>A man with dark hair and wearing a blue polo shirt holds up a small, white object while gesturing with his hands. He is seated at a table with two students. One student, a young woman with long brown hair, is looking towards him with a smile. The other student, a young man in a purple hoodie with the letters “RIOS” on it, is pointing upwards and speaking. Behind them is a whiteboard covered in diagrams and handwritten notes related to science or engineering. A piece of equipment resembling a microscope is visible on the left side of the frame.</t>
  </si>
  <si>
    <t>www.uml.edu</t>
  </si>
  <si>
    <t>A wide shot captures an outdoor campus scene under bright daylight. A modern, multi-story building with large windows dominates the background. Several students are walking along a stone pathway leading up a set of stairs towards the building. Lush greenery, including shrubs and trees, fills the foreground and sides of the path. There are lampposts lining the walkway, and a sign reading “University Writing Center” is visible near the base of the stairs. A few people are scattered throughout the scene, some walking on adjacent pathways.</t>
  </si>
  <si>
    <t>A group of young adults, likely college students, are walking across a campus walkway. They are diverse in appearance and wearing casual clothing including t-shirts, jeans, shorts, and backpacks. Some are looking at the camera while others are focused forward. Behind them is a brick building with windows and some greenery visible in the background, suggesting trees or landscaping. The lighting appears to be bright daylight.</t>
  </si>
  <si>
    <t>A young man with glasses and wearing a gray hoodie that reads “Appalachian 1676” is seated at a table, looking down at a laptop screen. He has his hand resting on the touchpad. A woman with long dark hair is beside him, leaning over to point at something in an open notebook she’s holding. Another student is partially visible behind them, sitting at another table and looking away from the group. The tables are covered in textbooks and notebooks. The background shows a classroom setting with other desks and chairs.</t>
  </si>
  <si>
    <t>An aerial shot of a large, light-colored building with multiple stories and a prominent central dome. The building is surrounded by a well-maintained green lawn and walkways. Several people are walking on the walkways. A street with cars is visible in the foreground. Trees line the edges of the campus, and a smokestack rises in the background to the right.</t>
  </si>
  <si>
    <t>An aerial view showcases a city nestled along a riverbank. A blue bridge spans the flowing water, with visible rapids and churning currents. Buildings of varying heights are scattered across the landscape, including a large, modern building on the left side of the frame. Trees line the roads leading into the city, and a smaller house is situated near the road in the foreground. The sky is clear and blue, suggesting a sunny day.</t>
  </si>
  <si>
    <t>A wide shot of a large, modern building with multiple levels. A set of concrete steps leads up to the building’s entrance, and several students are walking on them. Some students are looking at their phones while others are engaged in conversation. There is greenery along the sides of the stairs and around the base of the building. The sky is bright blue with a few clouds. In the background, more people can be seen walking near the building.</t>
  </si>
  <si>
    <t>A young woman with dark hair and glasses sits in a bright red Adirondack chair outdoors. She is wearing a patterned shirt and jeans. She’s looking at another person who is partially visible in the frame, speaking or gesturing slightly. Behind her is a green lawn and a partially visible orange chair. The background is softly blurred.</t>
  </si>
  <si>
    <t>www.umsl.edu</t>
  </si>
  <si>
    <t>A high-angle shot of a modern building with curved walls and a glass facade. The words "We are MSU" in large red letters are prominently displayed on one side of the building, followed by “Spartans” underneath. A smaller sign reads “Live Form.” The building is surrounded by green grass and trees, and in the background, another brick building can be seen partially obscured by trees.</t>
  </si>
  <si>
    <t>Two people are in a brightly lit laboratory setting. A man with short brown hair and a beard is pointing at a computer screen towards a woman who is looking at it intently. Both individuals wear white lab coats. The computer screen displays a complex graph or data visualization, likely related to scientific research. Behind them are various pieces of lab equipment including a refrigerator and shelving units filled with containers. A blue light emanates from the monitor and illuminates their faces.</t>
  </si>
  <si>
    <t>A man with dark hair and a beard wearing blue-tinted glasses is seated in front of a large computer monitor. He’s wearing a light gray button-down shirt. A headset is positioned on his head, and he appears to be focused intently on the screen. Behind him are multiple other monitors displaying various images or video feeds. The overall lighting is dim, with shadows and a dark background.</t>
  </si>
  <si>
    <t>A man in a dark suit and glasses stands at a whiteboard presenting something on a projector screen behind him. The projector displays a complex spreadsheet with multiple columns and rows. A classroom is visible behind him, filled with students seated at desks facing the board. Several students are looking towards the screen, while others have laptops open. There are computer monitors attached to the desks in front of each student. The room has a neutral beige wall color and appears to be well-lit by overhead fluorescent lights.</t>
  </si>
  <si>
    <t>A violinist with long, dark hair is playing an instrument in profile against a backdrop of a large, ornate theater interior. The stage is mostly dark red, illuminated by small spotlights scattered across the ceiling and walls. Above the violinist is a circular, glass-covered area with lights visible within. The violinist wears a black top and appears to be focused on their performance.</t>
  </si>
  <si>
    <t>An aerial shot shows a grassy quadrangle with a circular pathway leading to a large, blue-green pyramid structure in the center. Several people are walking along the path. A building with a flat, gray roof is visible on the left side of the frame. Trees and shrubbery line the edges of the grass area, including one tree with red leaves near the right edge.</t>
  </si>
  <si>
    <t>Two women are smiling and laughing at each other in front of several 3D printers. One woman is wearing a light blue shirt with “San Diego” printed on it. The other is wearing a gray hoodie. Behind them is a metal shelving unit filled with various items, including filament spools. There are two large, cylindrical spools of plastic visible next to the printers. The printers themselves have multiple arms and nozzles extending from them.</t>
  </si>
  <si>
    <t>A person with dark hair and wearing a black backpack stands facing away from the camera in a modern office building lobby. The background is dominated by glass doors displaying company names: Activision Blizzard at the left, Broadcom at the center, and Charles at the right. The lighting appears to be artificial and somewhat dim, casting shadows on the person's back and highlighting the reflections on the glass doors. A digital display shows stock information for Amazon (9.33 2.00).</t>
  </si>
  <si>
    <t>A young Black woman in a graduation gown and hood is raising her hand in celebration. She wears a sash with colors including gold, red, black, green, and yellow. Behind her are several other graduates wearing similar gowns and hats, seated in rows. A large crowd of people in dark jackets and coats fills the background, suggesting an audience at a graduation ceremony. The scene is set against a dark stage backdrop.</t>
  </si>
  <si>
    <t>Two men are walking side-by-side on a sidewalk. One man is wearing a red shirt and shorts, while the other is in a dark t-shirt and shorts. They are both looking forward. Behind them is a modern building with large windows and the words “We are LIMSL” prominently displayed on its facade. The building has a curved design and sits adjacent to a chain-link fence topped with trees. A cloudy sky fills the upper portion of the image, and green grass covers the ground in front of the sidewalk.</t>
  </si>
  <si>
    <t>Four young adults are seated around a table in a brightly lit room. One man is leaning forward with his elbows on the table and looking at a laptop screen. He wears a dark maroon jacket with “UMSL” printed across the chest. Across from him, a woman with blonde hair is smiling and engaged in conversation. To her right sits another woman wearing a white sweater, also smiling. The fourth person, a young Asian woman, is leaning back slightly with a large smile on her face. Behind them is a wall covered in colorful doodles, stickers, and the words “UMSL.” A black water bottle is visible on the table next to the laptop.</t>
  </si>
  <si>
    <t>A young person with short dark hair and glasses is laughing heartily while sitting at a table. They are wearing a black sweatshirt with “UMSL” in red letters on the front. Behind them is a large wall covered in colorful doodles, icons, and text, including "UMSL." To their right, another person is partially visible, wearing a white sweater and looking towards the laughing individual. The background is dark, suggesting a low-light setting.</t>
  </si>
  <si>
    <t>A young Black man with curly hair and hoop earrings is looking intently at a medical monitor. He’s wearing a dark blue jacket and appears to be operating a computer workstation. Behind him, partially visible through a window, is an ornate stained-glass window depicting a landscape scene in warm colors. The lighting is dim, casting shadows across the image.</t>
  </si>
  <si>
    <t>A wide shot of a college campus under a partly cloudy blue sky. A large, two-story building with red brick and a light green dome is centrally located. The building has several windows and a covered walkway extending from it to another smaller building on the left side. Several walkways lead towards the main building, lined with trees and grassy areas. There’s a small body of water in the foreground, and more buildings are visible in the background across the landscape. A few people can be seen walking along the pathways.</t>
  </si>
  <si>
    <t>A young Black man wearing a red basketball jersey with “Tritons” written across it is in a dimly lit gymnasium. He’s sitting on the floor holding a basketball and looking towards the right side of the frame. The jersey has a dark V-neck. Behind him, there's a wall with a logo that appears to read "LIU." A small white cabinet is visible to his left. The background is mostly dark brown or gray, suggesting shadows and low lighting.</t>
  </si>
  <si>
    <t>A red basketball is suspended in mid-air just above a white basketball hoop with a white net. The hoop and backboard are set against a dark background of an indoor gymnasium with exposed wooden beams and metal support structures overhead. A second orange ball is visible near the right side of the frame, partially obscured by the hoop’s structure.</t>
  </si>
  <si>
    <t>A white board displays a complex chemical reaction diagram with multiple molecules and arrows indicating transformations. A man in a blue blazer, red and yellow striped shirt, and brown pants is standing on his left side, gesturing slightly with his hands. A woman in a red sweater is standing on his right side, looking at the diagram intently. The background appears to be a classroom setting with other students partially visible out of focus.</t>
  </si>
  <si>
    <t>A young Black woman with long dark hair pulled back in a ponytail is smiling broadly, showing her teeth. She’s wearing a red hoodie with what appears to be “WATER” printed on it in white letters. The background is mostly white walls and a bright light fixture, creating a stark contrast with the woman's red clothing.</t>
  </si>
  <si>
    <t>www.umsystem.edu</t>
  </si>
  <si>
    <t>The image depicts a cityscape at sunset viewed through the arches of Gateway Arch in St. Louis, Missouri. The sky is a warm orange and yellow gradient, with the sun partially visible behind the arch’s frame. A large downtown area filled with skyscrapers dominates the center of the view, extending towards the horizon. To the left are several smaller buildings, including what appears to be a red-brick building. Green trees and grassy areas are visible along the bottom edge of the frame.</t>
  </si>
  <si>
    <t>A wide shot captures a rural landscape dominated by fields of golden-yellow corn stretching into the distance. A narrow, gray asphalt road cuts through the center of the frame, leading towards a small cluster of buildings in the far background under a cloudy sky. To the left of the road is a vibrant green field, and to the right is another expanse of corn. A large, mature tree stands prominently on the roadside, positioned slightly off-center. Utility poles are visible along both sides of the road.</t>
  </si>
  <si>
    <t>The image depicts an aerial view of a city skyline at dusk or dawn. A large industrial complex with several tall smokestacks dominates the left side of the frame. In the center foreground is a wide, grassy pathway leading towards a large, white building – likely a campus structure – flanked by trees. Beyond the pathway and building are numerous skyscrapers forming the main cityscape, including one particularly tall building with a distinctive spire. The sky is a gradient of blue transitioning to orange near the horizon.</t>
  </si>
  <si>
    <t>The image depicts an aerial view of a rural landscape at dusk. A dirt road winds through a dense forest of tall trees with dark green foliage. Patches of open fields are visible on either side of the road, and in the distance, there is a large building or structure partially obscured by trees. The sky is a gradient of orange and pink hues, suggesting twilight. Power lines run along the right side of the frame.</t>
  </si>
  <si>
    <t>A wide shot of a paved courtyard with light-colored stone tiles. A grassy area and trees are visible in the background behind a building with multiple stories. The building has large windows and appears to be made of brick or concrete. There is a lamppost on the left side of the frame, and a person’s legs and part of their shoe are partially visible in the foreground, walking towards the camera.</t>
  </si>
  <si>
    <t>A black and white cow stands in an outdoor pen with a light-colored fence behind it. The cow’s udder is full and milky white. It appears to be walking towards the camera, its head slightly turned. The ground is dirt or gravel, and there are other cows partially visible in the background.</t>
  </si>
  <si>
    <t>Two men are in mid-action, appearing to be engaged in a dance or movement exercise. One man is facing away from the camera, wearing a gray t-shirt and dark shorts, with his arm extended towards the other man. The second man is turned slightly toward the camera, wearing a black shirt and dark shorts, and appears to be reaching out to receive the first man’s gesture. They are standing on a polished floor in front of large windows that provide natural light. A metal railing runs along the back wall behind them.</t>
  </si>
  <si>
    <t>Several young people are performing a split in a dance studio. They are wearing dark clothing and leotards. A ballet barre runs along the back wall. Backpacks are visible on the floor near the dancers. The lighting is dim, casting shadows across the scene.</t>
  </si>
  <si>
    <t>A young Black man sits with his back to the viewer, wearing a blue shirt and dark pants. He is playing a drum set. A cello is visible on the left side of the frame, partially obscured by the musician’s body. The background appears to be a wooden floor, and vertical bars are present in the foreground, creating a grid-like effect over the image. Light seems to be reflecting off the instruments and the man's face.</t>
  </si>
  <si>
    <t>A dimly lit interior space appears to be a barn or stable area. Several people in dark blue work shirts and jeans are gathered around a light gray horse. One person is examining the horse's flank, while others are observing. There’s a metal stall structure visible in the background, along with some buckets and what looks like a small table on the left side of the frame. The overall lighting is low, creating shadows throughout the scene.</t>
  </si>
  <si>
    <t>A man in a light blue button-down shirt and dark pants is adjusting a large, rectangular enclosure filled with various plants. The enclosure has a black metal frame and glass panels. A bright overhead light shines down on the plants. In the background, blurred figures are visible working near what appears to be equipment or machinery.</t>
  </si>
  <si>
    <t>The image depicts two figures in a dark, wooded area. A man is kneeling down, holding a small camera and looking at it intently. He is wearing a red shirt and appears to be focused on something in front of him. Behind him, another figure stands with their back to the viewer, wearing dark clothing and boots. The background consists of dense trees and foliage, all shrouded in shadow and mist, creating an atmosphere of mystery or perhaps a documentary-style setting.</t>
  </si>
  <si>
    <t>A man wearing a yellow hard hat and safety glasses stands in a dark, enclosed space with rough, gray stone walls. He is holding a tool, possibly a pickaxe, and appears to be working on the wall. A bright light shines directly onto him from above, illuminating his face and the immediate area around him. Dust motes are visible in the air, suggesting an active environment. The background is mostly obscured by shadows and the texture of the stone walls.</t>
  </si>
  <si>
    <t>Two young men are standing back-to-back in front of a large whiteboard. The man on the left is wearing a pink shirt with a dark blue and white splatter pattern and a gold chain. He has short, dark hair. The man on the right is wearing a gray hoodie and glasses. His hair is black and styled to the side. Both men are facing away from the camera, looking at something written on the whiteboard, which appears to be filled with text and diagrams. A window can be seen in the background behind the man on the right.</t>
  </si>
  <si>
    <t>Two young women are standing close together outdoors in front of a large building. One woman is wearing a dark red shirt and has her hair pulled back. The other woman is wearing a blue t-shirt with “TIGERS” printed on it. She is smiling broadly and appears to be gesturing excitedly. Behind them is a multi-story building with several windows, columns, and what looks like a decorative archway. There are streetlights visible along the sidewalk in front of the building. The background is slightly blurred due to motion.</t>
  </si>
  <si>
    <t>A man wearing a white lab coat and glasses is intently looking through a microscope. The microscope is white with the number “11” on its side. Behind him are various laboratory equipment including beakers, bottles filled with liquids, and a dark countertop. The background is dimly lit and appears to be a laboratory setting.</t>
  </si>
  <si>
    <t>A young woman with long dark hair is walking through a brightly lit corridor. She is wearing a red shirt with “MSU” in white letters across the chest and sleeves. The corridor walls are covered in ornate, silver metalwork, including decorative scrolls and patterns. Yellow handrails run along both sides of the walkway. The background appears to be an open doorway or exit, suggesting movement beyond the frame.</t>
  </si>
  <si>
    <t>Two men are standing in an industrial-looking workshop. One man wears a green polo shirt with “SFA” printed on it and is pointing at a large metal object held by the other man. The second man has a bright green hard hat and is holding a shiny, silver metal sheet. Behind them are various pieces of machinery, including a crane, and there’s a window in the background. The lighting appears to be fluorescent and somewhat dim.</t>
  </si>
  <si>
    <t>A woman with dark hair and glasses wearing a blue sweater stands in front of tall red bookshelves filled with books. She is holding a large, white canvas upright in her hands, looking down at it intently. The background is mostly shelves and books, with some shadows suggesting a dimly lit room.</t>
  </si>
  <si>
    <t>A large digital display shows the number "0.19" in green digits at the bottom left. Above that is a red logo with a stylized hammer and sickle symbol, followed by the word “Belarus” in white letters. The rest of the screen displays a scrolling series of words and numbers in a lighter shade of gray. A blurred building facade is visible in the background, suggesting an exterior shot.</t>
  </si>
  <si>
    <t>A man in a dark suit and tie sits at a desk reviewing papers with a woman sitting across from him. A laptop is open on the desk between them. Behind them is a large glass wall showing an office space with several people working, and a digital display screen showing stock market information including the words “ROSS” and numbers like “180N,” “3.51,” “95.07,” and “40.04.” The image has a slightly grainy quality and is dimly lit.</t>
  </si>
  <si>
    <t>A young man wearing a green hard hat and a green polo shirt with “Missouri S&amp;T” printed on it is shown operating a complex machine. He has dark hair and is wearing a black watch. His hands are positioned to manipulate a metal arm extending from the machine, which appears to be dripping liquid. Behind him is a large gray machine with multiple components and gauges. The background is mostly dark, suggesting an industrial setting.</t>
  </si>
  <si>
    <t>The image depicts an industrial workshop setting with a large metal fabrication machine dominating the foreground. A man wearing a green polo shirt and a hard hat is positioned in front of the machine, extending his arm towards it as if operating or inspecting it. Another man, also wearing a hard hat and a similar polo shirt, stands to the right, partially obscured by the machine. Behind them are various industrial machines and equipment, including a dark electrical panel on the left wall. The lighting is somewhat dim, casting shadows across the scene.</t>
  </si>
  <si>
    <t>A man with dark hair and red wristbands is seated at a workbench. He’s wearing a white shirt and black pants. He's holding a pencil and carefully carving into a cylindrical wooden object, which appears to be a log or piece of wood. A gray cloth is draped over the edge of the workbench. To the left of the man is a small, dark gray block. There are tools scattered on the surface, including a yellow tool with a handle and a small, square piece of wood. The background is dimly lit and out of focus, suggesting an industrial or workshop setting.</t>
  </si>
  <si>
    <t>A close-up shot of a man wearing safety glasses and a dark maroon t-shirt. He is looking intently downwards with his eyebrows furrowed. His face is partially shadowed, highlighting his beard and nose. A woman’s shoulder and part of her hair are visible in the lower portion of the frame, leaning towards him. The background is completely black.</t>
  </si>
  <si>
    <t>A group of six dancers are positioned in a line facing forward. They are wearing black leotards and dark-colored tights. One dancer is wearing a white tutu skirt. Their arms are extended upwards, reaching towards the ceiling, with hands slightly curved. The background appears to be a dance studio with light gray walls and a mirrored wall reflecting the dancers.</t>
  </si>
  <si>
    <t>A man with graying hair and a dark blue t-shirt is positioned in the center of the frame. He’s gesturing emphatically with his hands, palms facing outward, as he appears to be speaking or explaining something. A young woman with long brown hair is listening intently on his left, while a younger boy stands slightly behind him on his right. The background is a plain white wall.</t>
  </si>
  <si>
    <t>A young woman with short dark hair and multiple tattoos is focused intently as she uses her hands to shape a clay pot on a spinning pottery wheel. She wears a blue and white patterned shirt and denim overalls. A black mug sits beside the wheel, and there are several other finished or unfinished ceramic pieces visible in the background. The lighting appears dim, casting shadows across the scene.</t>
  </si>
  <si>
    <t>A person with pink hair and dark eyes is intently focused on a pottery wheel. Their hands are covered in clay and they are using one finger to manipulate a small lump of clay on the spinning surface. A black wristband is visible on their left wrist, and a tattoo resembling a bird is on their hand. The background is blurred and appears to be a studio setting with other pottery wheels and equipment out of focus.</t>
  </si>
  <si>
    <t>A group of students are sitting outdoors on benches in what appears to be a campus courtyard. The lighting is warm and golden, suggesting late afternoon sunlight. One student is looking down at a tablet, while another is leaning forward, seemingly engaged in conversation with them. A third student is partially visible behind the first two, their face obscured by shadow. The background includes buildings and trees, creating a blurred, slightly out-of-focus effect.</t>
  </si>
  <si>
    <t>A silhouetted figure is bending over and holding a large, round object – possibly a globe or sphere – close to their face. The background is a blurred, cool-toned blue with hints of gray and what appears to be a window frame. The lighting is dim, casting the figure in shadow and creating a strong contrast between the dark silhouette and the lighter background.</t>
  </si>
  <si>
    <t>A silhouetted person with curly dark hair stands facing away from the camera, their back and shoulders visible. Behind them is a large projection displaying an image of a red, white, and blue flag, possibly resembling the American flag. In the background, partially obscured by trees, is a building illuminated with warm light, suggesting it’s a university campus at night. The overall scene has a dark, moody tone with scattered lights adding to the atmosphere.</t>
  </si>
  <si>
    <t>A young Black woman with curly hair and wearing a red shirt is speaking into a microphone. She’s looking upwards and slightly to her right, with a warm expression. Behind her, there's a large, brightly lit hallway with columns and banners displaying promotional messages like "Welcome to [University Name]" and “Looking for Campus Events.” A group of people are visible in the background walking towards the camera. The image is shot from a low angle, looking up at the woman and the surrounding environment.</t>
  </si>
  <si>
    <t>A young woman with red hair and wearing a gray t-shirt with “MKO” printed on it is centered in the frame. She has a neutral expression. Behind her are several other students, some walking, some standing near benches or doorways. A student with a black backpack is to her left, and another student with a green backpack is partially visible behind her. The background shows a modern hallway with large windows and doors leading outside. There’s a dark wood paneling on the right side of the frame.</t>
  </si>
  <si>
    <t>A patient lies supine on a hospital bed, secured with numerous straps and restraints. An individual in scrubs is positioned at the patient’s head, holding a syringe and looking down at the patient. Another person wearing glasses and also in scrubs is standing to the right of the patient, observing the scene. Various medical equipment, including IV lines, monitors, and tubes, are attached to the patient. The background appears to be a hospital room with a window visible.</t>
  </si>
  <si>
    <t>A close-up shot of a person’s face, partially obscured by bokeh lights. The individual has dark hair and is looking slightly upwards with a contemplative expression. Behind the face are blurred images resembling circuit boards overlaid with faint text, primarily “TAKE” and “IT.” Small, orange dots are scattered throughout the image, adding to the overall sense of depth and complexity. The background is predominantly dark blue and gray, creating a moody atmosphere.</t>
  </si>
  <si>
    <t>The image depicts three people walking towards an arched doorway in a stone building. The foreground features two figures wearing light blue shirts and dark pants, partially obscured by shadows. A third figure is centered within the archway, their back facing the viewer, also wearing a light blue shirt. The doorway leads into bright sunlight, creating a strong contrast with the darker tones of the surrounding architecture and the people in the foreground. There are trees visible on either side of the entrance.</t>
  </si>
  <si>
    <t>A young woman with blonde hair styled in a high bun and braids is standing on an elevated walkway or bridge. She’s wearing a black t-shirt and carrying a large brown backpack over her shoulder. Her arms are slightly outstretched, as if gesturing. Behind her is a cityscape featuring several buildings of varying heights, including skyscrapers, under a bright blue sky with some clouds. The walkway itself has metal railings and is adjacent to what appears to be a parking garage or building structure.</t>
  </si>
  <si>
    <t>www.umwestern.edu</t>
  </si>
  <si>
    <t>A high-angle aerial shot of a red brick university campus nestled in a valley. Several buildings with gothic architecture and tall spires are visible, surrounded by evergreen trees. A large grassy area extends towards rolling hills and distant mountains under a cloudy sky.</t>
  </si>
  <si>
    <t>www.unca.edu</t>
  </si>
  <si>
    <t>The photograph depicts an aerial view of a university campus nestled within a hilly landscape. The buildings are primarily light-colored and appear to be constructed of brick and concrete. Many trees in the foreground and throughout the scene are displaying vibrant autumn foliage, with shades of orange, yellow, and red. A green lawn stretches between several buildings, and pathways wind through the grounds. In the distance, a city skyline is visible behind a range of mountains under a clear blue sky. The overall lighting suggests it’s either early morning or late afternoon, casting a warm glow over the scene.</t>
  </si>
  <si>
    <t>www.uncfsu.edu</t>
  </si>
  <si>
    <t>A circular fountain with water jets sits in front of a brick building. The university name "FAYETTEVILLE STATE UNIVERSITY" is prominently displayed on the fountain’s surface in dark lettering. Behind the fountain are several buildings, including a large red brick structure and smaller, multi-story buildings. A blue sky fills the upper portion of the image, with some clouds visible. Green grass covers the ground surrounding the fountain. There are trees and a few vehicles parked near the buildings.</t>
  </si>
  <si>
    <t>A young woman with dark hair and wearing jeans and a light-colored shirt is walking down a sidewalk on a sunny day. She’s carrying what appears to be a backpack. In the background, there's a large brick building with windows and landscaping. Several trees line the walkway, casting shadows. A street lamp and a sign are visible further down the path. The sky is bright blue with some clouds.</t>
  </si>
  <si>
    <t>A bronze statue of a panther stands atop a brick and stone pedestal in front of a low hedge. Behind the statue is a red-leaved tree and other green trees with budding leaves. The sky is overcast with gray clouds, and a small patch of blue is visible above the clouds. A building with a reddish-brown facade is partially visible on the left side of the frame.</t>
  </si>
  <si>
    <t>A lone soldier in full military uniform stands facing forward on a grassy area. Behind him are numerous tall, rectangular columns covered in reflective panels, creating a shimmering effect. The columns are arranged in rows and extend into the background. A large building with a white roof is visible to the left of the soldier. Above, dark gray clouds fill much of the sky. In front of the soldier is a concrete block structure with a small ledge. The ground is covered in green turf.</t>
  </si>
  <si>
    <t>The image is an aerial shot of a college campus. A large green lawn area with trees and several blue playground structures dominates the center. Buildings are visible in the background on either side of the lawn, including what appears to be dormitories and academic buildings. There’s a brick road circling the central lawn. Several cars are parked along the road. The sky is bright blue with some clouds. The shot is taken from an elevated perspective, looking down onto the campus grounds, with the roofs of two adjacent buildings framing the top edge of the image.</t>
  </si>
  <si>
    <t>A wide-angle aerial shot of a brick paved circular plaza. A large stone monument dominates the center of the frame, featuring the university’s seal and text. Several people are walking around the perimeter of the plaza, casting shadows on the bricks. Above the monument, several blue balloons float in the sky. Green trees and shrubbery are visible along the edges of the plaza.</t>
  </si>
  <si>
    <t>A wide shot of a grassy outdoor area with several trees and buildings in the background. A large cluster of green bushes is centered in the foreground. Numerous people are seated on blue folding chairs scattered across the lawn, wearing matching purple t-shirts. There’s a pathway lined with red bricks leading towards a brick building to the left. Several trash cans are visible near the edge of the grass. The sky is bright blue with some clouds.</t>
  </si>
  <si>
    <t>An aerial shot shows a college campus with a large football stadium prominently featured in the center. The stadium is blue and white, displaying “BRONDS” lettering on its facade. A crowd fills the stands. Surrounding the stadium are buildings, including dormitories and administrative structures, all set within a dense forest of trees. Parking lots are visible along the edges of the campus, filled with cars. In the distance, there’s a tennis court complex and more buildings extending into the horizon under a partly cloudy blue sky.</t>
  </si>
  <si>
    <t>A high-angle aerial shot shows a university campus with several buildings. A large brick building is centrally located and features a cylindrical tower on its roof. To the left is a smaller, blue building with a dome-shaped structure. A red and white striped course or track stretches across the grassy lawn in the foreground. Several people are walking along the course. Trees and greenery fill the background, creating a wooded setting. A small, white trailer is visible near the course.</t>
  </si>
  <si>
    <t>A brick building with an arched entrance and multiple windows dominates the frame under a bright blue sky. A walkway leads up to the building’s entrance, flanked by trees and planters containing small plants. The building is surrounded by tall evergreen trees. There are several signs visible on the side of the building.</t>
  </si>
  <si>
    <t>An aerial shot shows a large grassy area with a pathway running through it. The pathway is marked with colorful banners in rainbow order – red, orange, yellow, green, blue, and purple. A crowd of people are walking along the path, appearing to be participating in an event. To the left of the pathway is a carousel ride with several people on it. In the background, there’s a building, trees, and what appears to be a parking lot.</t>
  </si>
  <si>
    <t>A large, abstract metal sculpture dominates the center of the frame, appearing as a tall, slender column with geometric shapes at its top. The sculpture is set on a concrete base and surrounded by a bed of white flowers. Behind the sculpture are several mature trees, a brick building with windows, and a cloudy blue sky. A grassy lawn extends to the left of the sculpture, and a sidewalk runs along the bottom edge of the image.</t>
  </si>
  <si>
    <t>www.unco.edu</t>
  </si>
  <si>
    <t>A tall, light-colored building with multiple levels and arched windows dominates the center of the frame. The building has a pointed spire at its peak. Below it stretches a cityscape filled with buildings of varying heights, silhouetted against a bright orange and yellow sunset sky. Fluffy white clouds are scattered across the sky. A flagpole is visible on the left side of the image.</t>
  </si>
  <si>
    <t>A man in a light gray suit is playing a Steinway &amp; Sons grand piano. The keys are illuminated with light, and his hands are positioned on the keyboard. Above the piano, there’s a golden musical symbol and the Steinway &amp; Sons logo. The background is dark, suggesting a concert hall or performance space.</t>
  </si>
  <si>
    <t>Two people are shown in the foreground, a man and a woman, looking at multiple computer monitors. The woman is pointing towards one of the screens with her index finger. The screen displays a complex graph with undulating blue lines. Behind them, there are several more computers visible, each displaying similar graphs or data visualizations. The overall lighting appears to be soft and diffused, creating a slightly muted color palette.</t>
  </si>
  <si>
    <t>The image depicts a campus scene at sunset. A large, multi-story building with a brick facade dominates the center of the frame. Several smaller buildings are clustered around it, also featuring brick and architectural details like gables and towers. Trees line the horizon, partially obscured by a dark sky. The sun is setting behind the buildings, casting a warm golden glow across the landscape and creating long shadows. A road with several cars can be seen winding through the campus grounds. The overall tone of the image is serene and inviting.</t>
  </si>
  <si>
    <t>The image displays the word "BEARS" in large, yellow embroidered letters against a dark blue background. The letters are slightly raised and have small white outlines around them. A faint shadow appears beneath each letter.</t>
  </si>
  <si>
    <t>A wide-angle shot captures a large crowd filling stadium seating at an outdoor sporting event. The foreground features several people holding up blue and gold banners with the letters "UCLA" prominently displayed. The seats are tiered, extending into the background where more spectators can be seen. Above the crowd, a bright blue sky is visible. A railing runs along the edge of the seating area.</t>
  </si>
  <si>
    <t>00:00:02.74</t>
  </si>
  <si>
    <t>A large, brick building with multiple windows and a detailed cornice sits prominently in the frame. The building is reddish-brown in color. Surrounding it are trees displaying autumn foliage in shades of red and orange. A small figure can be seen walking on a sidewalk in front of the building. The sky is overcast and dark gray.</t>
  </si>
  <si>
    <t>www.uncsa.edu</t>
  </si>
  <si>
    <t>A person’s hands are shown in close-up, sketching a detailed drawing of an eye on a white piece of paper. The hand holding the charcoal pencil is partially obscured by shadow. A blurred background suggests a studio or workshop setting with hints of fabric and light. The drawing itself appears to be quite intricate, focusing on the details of the eye’s structure.</t>
  </si>
  <si>
    <t>A dark stage scene with a figure dramatically posed as if crucified, surrounded by thick pink smoke. Behind the central figure is a large, ornate stone archway resembling a prison cell, complete with bars and steps. Several blurred figures are visible in the foreground, suggesting an audience. The lighting is predominantly reddish-purple, casting long shadows and creating a moody atmosphere.</t>
  </si>
  <si>
    <t>The image depicts a dimly lit room with several high-end gaming computers set up in rows. A person is seated at one computer, wearing headphones and appearing to be focused on the screen. The monitor displays a vibrant pink and white game interface, featuring what looks like a character or vehicle. Other computers have various peripherals connected, including keyboards, mice, and headsets. Red LED lights are visible on some of the equipment, and there’s a general sense of activity and immersion within the gaming setup.</t>
  </si>
  <si>
    <t>A large stage is set up with multiple lights and reflectors creating a bright area in the center. White foam props resembling clouds are suspended from above. A man in glasses stands near a circular structure on the stage, gesturing towards it. Several people in dark clothing are positioned around the stage, some operating equipment like tripods and microphones. The background is a blue screen with a simulated sky. There's visible scaffolding and pipes overhead.</t>
  </si>
  <si>
    <t>The image depicts a blurred scene inside a dance studio. A woman in a dark purple dress is centered and appears to be performing a ballet movement, possibly reaching upwards with her arms extended. Several other people are visible in the background, some wearing hats or headbands, suggesting they may be students or instructors. A wooden barre runs horizontally across the lower portion of the frame. The overall lighting is dim, creating a soft, muted effect and blurring details within the image.</t>
  </si>
  <si>
    <t>A group of approximately ten young adults are performing onstage in a dimly lit theater setting. They are dressed in various formal attire including top hats, vests, and evening gowns. Several individuals hold canes. The stage appears to be set with a small wooden structure resembling a bench or table on the left side. The lighting is focused on the performers, creating shadows and highlighting their movements. They are dancing and gesturing expressively, with one woman holding a microphone.</t>
  </si>
  <si>
    <t>A person with dark hair and wearing a purple button-down shirt is playing an acoustic guitar. Their hands are positioned on the strings, and their face is partially obscured by their hand. A microphone stands to the left of the guitarist. The background is dark and out of focus, suggesting a stage or performance setting.</t>
  </si>
  <si>
    <t>Two musicians are playing violins in an orchestra setting. A man with dark hair and glasses is focused intently on his instrument, wearing a dark suit jacket. To his right, a woman with long brown hair is also deeply engaged in playing her violin. Behind them, blurred figures of other musicians can be seen, illuminated by blue and purple lighting that washes over the scene. The background appears to be a large wall with abstract patterns or projections visible.</t>
  </si>
  <si>
    <t>Two people are working at a workbench in a dimly lit workshop. A woman with blonde hair is welding metal, wearing a light gray shirt and dark pants. She’s positioned close to a welding machine and safety shield. Beside her, a man wearing a blue work shirt, jeans, and a baseball cap is holding a piece of metal. Tools like pliers and wrenches are scattered on the workbench surface. Behind them, there's a large wooden structure with some pipes and a yellow safety shield. The background appears to be a dark industrial space.</t>
  </si>
  <si>
    <t>A person wearing dark jeans and a gray shirt is shown from the waist up, leaning over a wall covered in red candles. The candles are arranged in rows on the wall. The person’s left arm is bent at the elbow with a bracelet visible on their wrist. Their right hand appears to be holding something small, possibly a book or device. A rope hangs down from the top of the wall behind them. The background is dark and indistinct, suggesting an interior space.</t>
  </si>
  <si>
    <t>A bald man with dark makeup on his face sits in front of a large mirror. A young man wearing a red and gold robe is applying makeup to him using a brush and sponge. Behind them, other people are dressed in similar robes, some holding what appear to be props or tools. The background is dark and out of focus, showing a wall with a mechanical device mounted on it.</t>
  </si>
  <si>
    <t>A group of men dressed in elaborate 18th-century costumes are seated around a long table. Several men are wearing powdered wigs and red coats with gold trim. One man is standing at the end of the table, gesturing emphatically while speaking. Candles are placed on ornate golden stands throughout the scene. The background appears to be an arched stone interior with dark walls and hints of architectural detail. The lighting is dramatic, casting shadows and highlighting the figures in the foreground.</t>
  </si>
  <si>
    <t>A group of six dancers are performing on a dark stage. They wear black and gray clothing with hats that appear to be fedoras. The lighting is dramatic, casting long shadows and highlighting individual poses. Several dancers are in mid-movement, extending limbs and bending at the knees. One dancer is leaning forward, appearing to reach out. The floor is polished and reflects some of the stage lights.</t>
  </si>
  <si>
    <t>A woman with blonde hair pulled back in a bun sits on a white cloth draped over a chair, facing forward. She is raising her hands towards a bright spotlight that illuminates her face and upper body. Her expression appears focused or intense. Behind her are two men sitting in chairs, partially obscured by the darkness. The background is dark and indistinct, suggesting an outdoor setting with some wooden structures visible. Light streaks emanate from the spotlight, creating a dynamic effect.</t>
  </si>
  <si>
    <t>A young man with dark hair is wearing a black VR headset and holding it in front of his face with both hands. He’s looking down at the device. His arms are extended forward, and he wears a wristwatch on his left wrist. The background is mostly dark, but there's a hint of what appears to be a vehicle interior – a steering wheel and part of a seat can be seen in the shadows. A faint red light is visible above the driver’s area.</t>
  </si>
  <si>
    <t>A young person with dark hair and wearing a white top is seated in a dimly lit room. They are looking down slightly, their face partially obscured by shadow. Above them, several glowing, spherical objects—appearing like jellyfish or lanterns—are suspended from thin wires. The background is a deep blue, and to the right of the subject, there’s a vertical red pole with a small, bright orange light at its top.</t>
  </si>
  <si>
    <t>A dark, slightly grainy image depicts a small, dilapidated wooden shack under a stormy night sky. A ladder leads up to a small window on the roof of the shack. Inside, two figures are visible: one is a young woman in a long dress and another is a man wearing a hat and coat. Both appear to be looking out from the window. The overall color palette is dominated by blues and blacks, with a faint glow emanating from within the shack. A cloudy sky fills most of the upper portion of the frame.</t>
  </si>
  <si>
    <t>The image depicts an indoor stage setting at night. A man in a dark jacket and jeans is standing on a raised platform with a microphone. Bright spotlights are shining directly onto him. Below the platform, there’s a series of translucent white boxes or panels, creating a layered effect. Several people are visible within these boxes, some appearing to be operating equipment. The background is dimly lit, showing metal scaffolding and support beams. A railing runs along the edge of the platform.</t>
  </si>
  <si>
    <t>A brightly lit stage scene featuring a large group of performers in elaborate costumes. A man in a light-colored shirt and jeans is center stage, gesturing dramatically with his arms raised. He’s being supported by two women on either side. Behind them are several other figures dressed as priests or clergy members, some holding candles. In the background, there's a large choir of people wearing white robes and dark clothing. A table with wine glasses sits to the right, and a small box is visible in front of the stage. The overall lighting is dramatic, with blues and reds mixing together.</t>
  </si>
  <si>
    <t>A conductor stands on a small platform in the center of a large concert hall. He is conducting an orchestra composed of many musicians seated in rows behind him. The stage is bathed in orange light from overhead fixtures, while a purple projection appears on a screen at the back of the hall, depicting abstract figures and shapes. Several audience members are visible in the lower right corner, sitting in chairs.</t>
  </si>
  <si>
    <t>A large crowd of people sits in rows facing an unseen stage. The lighting is dim and predominantly dark blue/purple, with some individuals illuminated by spotlights. Many faces are obscured by shadows, but you can discern silhouettes of heads and shoulders. A railing runs along the back of the seating area.</t>
  </si>
  <si>
    <t>00:00:08.89</t>
  </si>
  <si>
    <t>Two young women are performing a dance move in an outdoor area. One is squatting with her hands on her knees and the other is in a lunge position with one leg extended forward. Behind them is a concrete wall with a large, dark cylindrical object partially visible to the left. A brick building with multiple windows is in the background. The sky is overcast and gray.</t>
  </si>
  <si>
    <t>www.uncw.edu</t>
  </si>
  <si>
    <t>A large, circular building with white walls and multiple windows sits across a body of water. The building is flanked by a small stage area with colorful shade structures above it. Trees line the bank on both sides of the water, with lush green foliage. Reflections of the buildings and trees are visible in the still water. A few ducks are swimming in the water near the foreground. The sky is blue with some clouds.</t>
  </si>
  <si>
    <t>Two young women are walking side-by-side along a paved pathway. They both have backpacks and are wearing jeans and sneakers. The path is bordered by brown mulch on one side and grass on the other. In the background, there’s a large brick building with a light tan roof, surrounded by trees in full bloom with pink flowers. A lamppost stands on the left side of the pathway. Above the trees is a bright blue sky.</t>
  </si>
  <si>
    <t>Three young adults are walking together through a large, brightly lit indoor space. Two women and one man are in the foreground, smiling at the camera. The woman on the left is wearing a white shirt with “UNC WILMINGTON” printed on it and appears to be gesturing. The man in the center is wearing a gray t-shirt with "HAWK YEAH!" and khaki shorts. He’s looking slightly off to the side. The woman on the right is wearing a gray sweatshirt with “UNC WILMINGTON” and is carrying a black backpack. Behind them, several other students are seated at tables in a lounge area, using laptops. The space has high ceilings, large windows overlooking what appears to be another building, and modern architectural features like exposed ductwork.</t>
  </si>
  <si>
    <t>A large brick building with a red tiled roof dominates the frame. The building has multiple stories and a central colonnade with white columns. A walkway leads from the foreground towards the entrance of the building, flanked by lush green trees on either side. Above the building is a clear blue sky with some wispy clouds. There are several chimneys visible on the roofline.</t>
  </si>
  <si>
    <t>Four young adults are gathered around a wooden picnic table under the shade of a large tree. One woman is standing and facing towards the camera, wearing a backpack and blue jeans. Another woman sits at the table, wearing a blue skirt and shorts, and appears to be talking with a third person who is partially obscured by the foreground foliage. A fourth individual stands behind them, also wearing a backpack. In the background, there’s a building with red brick and windows, surrounded by azalea bushes in full bloom. The lighting suggests late afternoon sunlight.</t>
  </si>
  <si>
    <t>A low-angle shot of a brick building with multiple windows under a bright blue sky. The building is partially obscured by dense pink flowering bushes that fill much of the foreground. A large sun is shining directly behind and above the building, creating a strong glare and lens flare. Several tall pine trees are visible in the background on the right side of the frame.</t>
  </si>
  <si>
    <t>A young woman with dark hair and glasses sits on a red brick bench outdoors. She is wearing a navy blue sweatshirt with the word “WATSON” printed in white across the front. She’s holding an open book, appearing to be reading it. Behind her is a lush green landscape filled with trees and foliage, partially obscured by a dark sky. A portion of a building can be seen in the background on the left side of the image.</t>
  </si>
  <si>
    <t>A woman in a white lab coat and dark hair is looking down at a medical chart with a pink pen. A man wearing a teal scrub top, glasses, and a stethoscope is leaning forward, his hands clasped together, also looking at the chart. Behind them is a classroom-like setting with desks, cabinets, and equipment visible on the walls.</t>
  </si>
  <si>
    <t>A group of four young adults are walking across a brick pathway towards a large white building. The building is called “Overry Hall” and has several columns supporting its facade. Behind the students is a multi-story building with windows and a red roof. The sky is blue with some clouds. The foreground is dark, likely black, and the students are wearing casual clothing – jeans, t-shirts, jackets, and backpacks.</t>
  </si>
  <si>
    <t>A wide shot captures a sunny outdoor scene on a college campus. Several students are walking along a paved walkway lined with large trees draped in Spanish moss. A few students are carrying backpacks and walking towards the camera, while one student rides a bicycle to the right. In the background, there is a building with multiple windows and a pink flowering tree. Benches are visible on either side of the walkway. The lighting suggests it’s daytime with dappled sunlight filtering through the trees.</t>
  </si>
  <si>
    <t>A woman stands at a microphone in front of a group of people seated in chairs. Several cameras and lighting equipment are visible on tables behind her. The room is dimly lit with spotlights illuminating the speaker and audience. People are facing towards the speaker, some leaning forward slightly. A large screen displays an image or video. There are several individuals standing around the edges of the seating area.</t>
  </si>
  <si>
    <t>A brick building with multiple windows and a pitched roof sits in the background under a canopy of trees. Several students are walking along a pathway lined with vibrant pink azalea bushes. Spanish moss hangs from the branches of the trees, creating a shaded atmosphere. The foreground is filled with dark green foliage.</t>
  </si>
  <si>
    <t>Two women in green uniforms are assisting each other with an adult manikin lying on a white hospital bed. One woman is holding a bag valve mask device and appears to be administering breaths to the manikin’s face. The second woman is looking at a monitor, likely observing vital signs. Behind them is a wall with medical equipment mounted on it, including a blood pressure monitor and what looks like an IV pump. A small white board with information is visible in the upper right corner of the wall.</t>
  </si>
  <si>
    <t>A body of water reflects a cloudy sky. In the foreground, white dogwood blossoms are in sharp focus, partially obscuring the view. A small bridge crosses the water, with people walking on it. Behind the bridge is a grassy area and several trees. Further back, a large building with a distinctive dome-shaped structure dominates the background. The sky is pale blue, and there's a hint of sunlight filtering through the trees.</t>
  </si>
  <si>
    <t>A young woman with long brown hair sits on a dark green park bench in front of a brick pathway. She is looking down at a laptop open on her lap, which is covered in stickers featuring the university logo UNC-W. Several other students are visible in the background walking towards the camera. Behind them is a large, white building and a statue with a fountain. The sky is bright blue with some clouds.</t>
  </si>
  <si>
    <t>A brightly lit classroom with several students seated around a large, white Anatomage table displaying a detailed anatomical model. A female instructor stands near the front of the room, gesturing towards the table. There is a full-sized skeleton model positioned to the left of the table. Several other chairs are scattered throughout the room, and there's a whiteboard visible in the background with some writing on it. The floor is a light gray color, and fluorescent lights illuminate the space.</t>
  </si>
  <si>
    <t>An aerial shot showcases a college campus under a cloudy sky. A large white building with columns dominates the center, surrounded by lush green trees and a pond. To the right is a gazebo-like structure with a clock tower. Several smaller buildings are visible in the background, nestled amongst more trees. The horizon line features a distant cityscape with tall light poles. The overall scene has a bright, slightly hazy quality due to the overcast lighting.</t>
  </si>
  <si>
    <t>www.une.edu</t>
  </si>
  <si>
    <t>A man and a woman are seated at a table with a reflective surface in front of them. The man is wearing a dark jacket and has his mouth open as if speaking. The woman is smiling brightly, looking directly at the camera. Behind them, through the reflection, there’s a blurred view of other people and what appears to be an outdoor scene with lights and buildings. A green fish is visible on the table in front of them. There are streaks of light across the image, giving it a slightly distorted or glitching effect.</t>
  </si>
  <si>
    <t>Four young adults are seated in white Adirondack chairs arranged in a semi-circle on a grassy lawn. A woman with long brown hair is leaning forward slightly, appearing to be speaking. Two other women, one with blonde hair and another with light brown hair, sit beside her. Across from them sits a man wearing a dark hooded sweatshirt. Behind the group is a body of water, possibly a lake or ocean, with trees lining the shore on the left side. A small yellow kayak is visible in the water. The sky is blue and clear.</t>
  </si>
  <si>
    <t>A woman in a tan blazer and white top stands facing a young man wearing a dark blue scrub uniform. A woman in a white coat with a headscarf is looking at a patient simulator lying on a hospital bed, which has a realistic-looking bald head. The simulator is connected to various medical equipment, including an IV bag and monitors. A small camera is mounted on the ceiling above the scene.</t>
  </si>
  <si>
    <t>A man in a gray sweater and orange vest is holding a small blue bird, examining its feet. Several other men are standing behind him, wearing orange vests and yellow reflective vests. A table is present with papers and tools on it, and there are trees visible in the blurred background.</t>
  </si>
  <si>
    <t>A group of people are gathered outdoors in a wooded area. A woman wearing an orange safety vest and a blue shirt is holding a small handheld camera and smiling at the camera. To her right, another person is taking a picture with a smartphone. Behind them, several other individuals are visible, some wearing similar orange vests and gray shirts. The background consists of trees and foliage.</t>
  </si>
  <si>
    <t>The image depicts an interior view of a dental clinic or laboratory. Three individuals are present: a woman in a blue surgical coat and mask, a man wearing a white lab coat and mask, and another person with their face partially obscured by a mask. They are gathered around a dental chair where a patient is seated. The patient is wearing a mask and has a model of teeth on the table in front of them. Various dental instruments and equipment, including lights and suction devices, are visible along the walls and surrounding the chair. A large window with trees outside can be seen in the background.</t>
  </si>
  <si>
    <t>A large white boat with multiple outboard motors and several people standing on deck is positioned in the center of the frame. The boat has a canopy extending over the front. To the right of the larger boat, there’s a smaller blue boat with people aboard. Both boats are moving across dark gray water under a cloudy sky.</t>
  </si>
  <si>
    <t>A woman with dark hair and wearing a yellow shirt is standing in front of a whiteboard. She is gesturing with her right hand towards something on the board, which appears to be text and diagrams. The background is blurred but suggests an office or classroom setting with beige walls and a window visible in the upper right corner.</t>
  </si>
  <si>
    <t>A man in a dark gray suit and white shirt stands facing the camera with his hands raised slightly. He is speaking and appears to be gesturing. Behind him is a large computer screen displaying a complex, multi-colored graph filled with red and green data points. A blurred figure of another person, presumably a student, is partially visible on the right side of the frame, looking towards the man. The background is a plain white wall.</t>
  </si>
  <si>
    <t>www.unh.edu</t>
  </si>
  <si>
    <t>A hockey player wearing a blue and white Toronto Maple Leafs jersey with the number “4” prominently displayed on his back is centered in the frame. He’s facing away from the camera, holding a blue flag aloft. Behind him is a large crowd of spectators filling an ice rink, illuminated by bright arena lights. Several other hockey players are visible on the ice, and a banner reading "SERVO" is partially visible at the bottom of the image. The background consists of a high-ceilinged arena structure with exposed beams.</t>
  </si>
  <si>
    <t>Two people are facing each other outdoors in soft, muted lighting. The woman on the left is wearing a gray jacket and glasses, holding an orange clipboard. She has her hair pulled back into a ponytail. The woman on the right is wearing a blue plaid vest over a dark shirt and appears to be gesturing with her hand while looking at something off-screen. Behind them is a grassy field leading towards trees under a cloudy sky. A building is partially visible in the background on the left side of the frame.</t>
  </si>
  <si>
    <t>A young woman with dark hair is shown in profile, reaching upwards and holding onto a light-colored wooden pole. Her face is turned slightly towards the viewer, and her eyes are visible. The background is a gradient of gray and black, creating a shadowy effect.  Her arms are extended upward, and her hands grip the pole firmly.</t>
  </si>
  <si>
    <t>A silhouetted figure is suspended upside down from a thick rope, performing an aerial silks routine. The figure is wearing dark clothing and appears to be in mid-air, with arms extended outwards. Above them are multiple ropes and rigging systems attached to a high ceiling within a large, dimly lit room. The room has windows along the left side, and several vertical light fixtures are visible on the right wall. A bright beam of light shines down from above, illuminating the figure and creating strong shadows throughout the space.</t>
  </si>
  <si>
    <t>Two men are inside a dome structure, likely an observatory. One man is adjusting a large telescope mounted on a tripod. The other man stands beside him, looking up at the telescope. Both men wear dark jackets and have beards. The interior of the dome is tan or beige with some darker areas. A fan is visible in the background. Outside the dome, darkness dominates the scene.</t>
  </si>
  <si>
    <t>A large crowd of students and fans are silhouetted against a white cloud of confetti or powder being thrown upwards. They are wearing blue jackets with a stylized “BH” logo on them and jeans. Many have their arms raised in celebration, and some are smiling. The bottom of the image shows a white banner with the same “BH” logo and the words "Blue Hawks."</t>
  </si>
  <si>
    <t>A dark room with a large window showing a hospital patient room. A young woman in scrubs is attending to a patient lying in bed. The patient has tubes and wires connected to them. Behind her, there’s a medical monitor displaying numbers and a small cabinet. In the foreground, two people are seated at a desk with a laptop on it. One person wears headphones and their back is turned towards the camera. Another person's head is visible wearing headphones as well. The laptop screen shows a black image with white text reading "22" and "92". A medical device is also visible on the desk.</t>
  </si>
  <si>
    <t>Two young women are inside a red boat, looking out at the water. They both wear blue work vests with “WORK WEST” printed on them and orange life jackets. One woman has glasses and her hair is pulled back. The other is wearing a hat. Behind them, there’s a glimpse of a buoy in the distance. Waves are visible behind the boat as it moves through the water under a bright blue sky.</t>
  </si>
  <si>
    <t>Three young women are walking together across a grassy lawn towards a brick building in the background. The woman in the center is wearing a blue hoodie with “JNH” on it and has her hair pulled back. She’s looking off to the side, smiling slightly. To her left is a woman with dark hair styled in braids, wearing a light gray cardigan and jeans. On the right is a woman with blonde hair, wearing a green sweater and jeans. The building behind them appears to be an older style brick structure with multiple windows and architectural details. Trees are visible on either side of the walkway, suggesting it’s autumn or late fall due to the foliage color. A lamppost stands near the building.</t>
  </si>
  <si>
    <t>Three people are inside a greenhouse. A young man in a maroon sweater is looking at a clipboard held by a woman wearing glasses and a dark jacket with a logo on it. Another young woman, wearing glasses and a gray hooded sweatshirt, is looking down at a small plant or fruit being pointed out by the woman in the jacket. Behind them are plants growing in rows within the greenhouse structure, which appears to be made of metal supports and plastic sheeting.</t>
  </si>
  <si>
    <t>Three people are seated around a large wooden conference table in a dimly lit room. A woman with blonde hair is looking at a laptop screen and wearing a sweater. To her right sits a Black man, facing forward, hands clasped together, wearing a maroon shirt.  A third person, a young white man, is turned away from the camera, leaning slightly forward and gesturing with his hand. An open textbook lies on the table between them. A blue water bottle and a mug with a shield emblem are visible to the left of the woman. There’s a window with blinds in the background, and several papers and books are scattered across the table.</t>
  </si>
  <si>
    <t>A tall red brick tower with a pointed spire and cross sits prominently in the center of the frame against a dusky sky. The tower is flanked by other buildings, including a lower, more sprawling structure with arched windows and a slate roof. Lush green trees fill the foreground and background, transitioning to darker evergreen forests in the distance. A soft orange glow illuminates the horizon, suggesting either sunrise or sunset.</t>
  </si>
  <si>
    <t>www.unionky.edu</t>
  </si>
  <si>
    <t>A large arched gateway dominates the frame, displaying the words “UNION COLLEGE” above the year “1879.” The arch is constructed from a dark metal framework and adorned with autumn leaves in shades of red, orange, and yellow. To either side of the arch are two stone pillars, each wrapped in red brick. Each pillar has a circular emblem on its front face – one features a seal and the other a stylized hand. Beyond the gateway lies a brick pathway leading towards a large, multi-story building with multiple windows. Trees line both sides of the path, also displaying fall foliage. The sky is blue with scattered clouds.</t>
  </si>
  <si>
    <t>An aerial shot shows a college campus with a football field in the foreground. The football field is green with red lettering spelling “UNION” on the end zone. Behind the field are brick buildings, including what appears to be an academic building and a smaller, two-story structure. Trees with autumn foliage surround the buildings. A road runs through the lower portion of the image, with a few cars parked along it. The sky is overcast and gray.</t>
  </si>
  <si>
    <t>A bright sun shines in the upper right corner of the frame, illuminating a red brick building with a white steeple and clock tower. The building is surrounded by trees displaying autumn foliage in shades of yellow, orange, and red. Rolling hills covered in similar colored trees stretch into the distance behind the building. A road runs along the bottom edge of the image, and a few small figures are visible walking on it.</t>
  </si>
  <si>
    <t>A wide-angle aerial shot depicts a large outdoor football field with a red and white “UN” logo prominently displayed on the end zones. The field is covered in green artificial turf. Several athletes are visible practicing, mostly in dark uniforms. Behind the field, there’s a stadium with tiered seating, a parking lot filled with cars, and buildings of the university campus. Rolling hills and trees, many displaying autumn colors (red, orange, yellow), form a backdrop to the landscape. The sky is overcast and gray.</t>
  </si>
  <si>
    <t>A wide shot captures an elevated view of a campus nestled within a hilly landscape under a bright blue sky. A large brick building with multiple stories dominates the left side of the frame, surrounded by smaller buildings and trees. The hills in the background are covered in autumn foliage displaying shades of red, orange, and yellow. A tall communication tower is visible on one of the higher hills. Several houses and trees are scattered throughout the campus grounds. Sunlight appears to be coming from the upper left corner of the image, creating a bright glare.</t>
  </si>
  <si>
    <t>A group of young adults are sitting and standing on the steps and porch of Speed Hall. The building is brick with white columns supporting a wide porch. Several students are wearing casual clothing and backpacks. Some have university logos visible on their apparel. A banner above reads "SPEED HALL." The background is blurred, suggesting an outdoor setting with trees and greenery.</t>
  </si>
  <si>
    <t>A wide shot shows a brick building with columns and windows in the background. A paved walkway leads into the frame where three people are walking towards the camera. One person is wearing a red shirt and holding up a sign, while another is wearing a black shirt and carrying a backpack. A white bucket with “UNION” written on it sits on the grass near the building’s entrance. Trees line the walkway, and a house with a pitched roof is visible in the distance. The sky is bright blue with some clouds.</t>
  </si>
  <si>
    <t>Two students are working at a laboratory bench. A young woman with curly dark hair is positioned on the left side of the frame, leaning over a microscope and adjusting its controls with her hands. She wears a black shirt and a watch. A young man in a light blue t-shirt stands behind her, looking towards the microscope. The benchtop is dark colored and reflects some light. Various lab equipment, including beakers, tubes, and a red container, are visible on the counter. Behind them is a white wall with a small framed picture hanging on it.</t>
  </si>
  <si>
    <t>A woman in a white lab coat sits at a dark brown table with several other women wearing similar coats around it. A plastic human skeleton is on the table next to her. Several printed diagrams are spread out on the table as well. Behind them, there’s a classroom setting with desks and chairs, a whiteboard, and another woman in a white lab coat standing near a bed.</t>
  </si>
  <si>
    <t>A young woman with long brown hair wearing a blue sweatshirt sits at a grand piano, facing away from the camera. She is positioned on a small stool and appears to be playing or practicing. A woman in a dark blue dress and mask stands behind her, gesturing with one hand towards the piano. The room is large and has high ceilings with chandeliers. There are wooden pews lining the back wall of the room, and windows can be seen on either side. The walls are painted a warm yellow color.</t>
  </si>
  <si>
    <t>A brick building with multiple windows and a bell tower dominates the background. Two young adults are seated on a stone structure in front of the building. A man is sitting cross-legged on the ground, wearing a dark shirt and hat, while a woman sits atop the stone structure, wearing jeans and a blue jacket. The ground is covered in brick pavers, and grass surrounds the base of the building. Trees line the edge of the frame, and a residential building can be seen in the distance.</t>
  </si>
  <si>
    <t>A wide-angle aerial shot depicts a campus landscape under a clear blue sky. Three buildings are visible: a modern, low-slung building with a dark gray roof and white walls on the left; a taller, red brick building with a prominent tower in the center; and another building to the right of it, also red brick with multiple windows. The ground is covered in green grass, and trees surrounding the buildings are displaying autumn foliage in shades of yellow, orange, and brown. Rolling hills form the backdrop behind the campus.</t>
  </si>
  <si>
    <t>A large touchscreen display shows a detailed, three-dimensional rendering of a human torso. The image is brightly illuminated and appears to be a medical scan, possibly CT or MRI. A hand with a dark glove is touching the screen near the center of the torso, highlighting a specific area. Beneath the screen, a white cloth covers part of the display, obscuring some of the lower portion of the anatomy. The background is dark and indistinct, suggesting a classroom or laboratory setting. Several buttons are visible along the left side of the touchscreen.</t>
  </si>
  <si>
    <t>A young male diver is mid-air in a dive well, extending his arms downward. Behind him are multiple diving boards and platforms with blue padding. A large pool fills most of the frame, reflecting light from above. The walls are white with fluorescent lighting fixtures. A sign reading "INFO" is visible on the wall to the left. The ceiling is high and has exposed ductwork.</t>
  </si>
  <si>
    <t>A man with dark hair and wearing a patterned shirt is holding a small, light-colored dog while smiling at an older woman who is looking at him with a joyful expression. The woman is wearing sunglasses and a blue denim jacket. Several people are taking photos with their phones in the background. Behind them is a chain-link fence, a brick building, and a parked white van.</t>
  </si>
  <si>
    <t>A basketball court with bleachers filled with spectators in the background. A player wearing a blue and gold uniform is dribbling the ball towards the center of the court. Two other players in similar uniforms are positioned on either side of him, partially obscured by the bleachers. Above the court, there’s signage that reads “UNION” and “MAERS.” The walls are white with red trim along the top edge.</t>
  </si>
  <si>
    <t>A white embroidered patch is prominently displayed against a dark background. The patch features the text "Edna Jenkins Mann School of Nursing" in black lettering around an orange border. Inside the border is a stylized image of a U-shaped building with a lamp on its roof, and the abbreviation “B.S.N.” below it also in black.</t>
  </si>
  <si>
    <t>A gray bulldog mascot stands next to a person wearing a dark blue jacket with orange and white “UNION CHEER” lettering on it. Behind them is a black wall with a banner displaying the words "UNION COLLEGE" in large, white letters. The banner also features the college logo and the word “DOGS.” Several orange and yellow balloons are hanging from the top of the banner. A person’s back is visible to the left, holding what appears to be a small, white object.</t>
  </si>
  <si>
    <t>Brand mark, Intercollegiate athletics, Student life</t>
  </si>
  <si>
    <t>Two football players in orange and red uniforms are embracing near each other. One player has the number 15 on his jersey. Both players wear black helmets with “Riddell” printed on them. A third player, wearing an orange and black uniform, is visible to their right, looking towards the camera. In the background, there’s a brick building, trees, and a grassy field where other football players are running. The sky is bright blue with some clouds.</t>
  </si>
  <si>
    <t>Two young Black men are standing in front of tall wooden bookshelves filled with books. One man is wearing a black baseball cap and a gray hoodie, and he appears to be looking down at a book on the shelf. The other man has dreadlocks and is wearing an orange shirt and a backpack; he’s pointing towards the book the first man is examining. The background is dark, suggesting low lighting in the library.</t>
  </si>
  <si>
    <t>A group of graduates in black gowns and hoods are gathered together, holding celebratory signs. One prominent sign stands out with the words "My Turn to Teach" written in white lettering on a dark green background. The sign is decorated with illustrations of books, an apple, and leaves. A graduation year “2022” is displayed at the top of the sign. Several other graduates are visible in the background, some holding similar signs or wearing regalia.</t>
  </si>
  <si>
    <t>A group of adults and several small dogs are practicing yoga outdoors on a grassy field under a partly cloudy sky. The scene is set in a park-like area with trees and rolling hills in the background. A pavilion structure is visible to the left, and a white van is parked nearby. Several people are lying on purple yoga mats while others stand and perform various yoga poses, raising their arms overhead. Dogs are scattered around the participants, some resting near them and others engaged in playful activity.</t>
  </si>
  <si>
    <t>Three people are standing close together against a large banner displaying “UNION COLLEGE” in white lettering with a red ‘U’ logo. The person on the left has reddish-brown hair and a beard, wearing a tan shirt and a name tag that reads "T. Tactical." The man in the center is wearing a light blue shirt and appears to be smiling slightly. The woman on the right is wearing an orange shirt with large hoop earrings and is looking directly at the camera with a smile. Behind them is a black backdrop, and small red “U” logos are scattered across the banner.</t>
  </si>
  <si>
    <t>A group of young adults stands outdoors in a grassy area. Several students are wearing gray t-shirts with graphics on them, including “Guy Harvey” and “Union.” One student is wearing a hat and denim shorts while another has an "E" logo on their shirt. A brick building is visible in the background behind the group. The lighting suggests it’s daytime.</t>
  </si>
  <si>
    <t>Two women are standing outdoors in a grassy area with trees and a building in the background. One woman is wearing a black t-shirt with a silver belt bag around her waist and has her hair pulled back. She is raising her left arm in a gesture, possibly mimicking boxing. The other woman is wearing a gray t-shirt with a “UNION Home” logo on it and shorts. She is smiling and holding her hands up as if dancing or gesturing. Sunlight filters through the trees, creating dappled light across the grass.</t>
  </si>
  <si>
    <t>A group of young adults are gathered outdoors in front of a brick building with windows. Several people are laughing and smiling, including one woman in the center who is holding a sign that reads "Union Home." Some individuals are wearing t-shirts with “Union Home” printed on them. A man in a gray hoodie stands to the left, partially obscured by others. There’s a blue chair visible in the foreground. The background features more windows and what appears to be landscaping.</t>
  </si>
  <si>
    <t>A young blonde woman with light skin and long hair is sitting at a table, smiling broadly at a Black man who is kneeling beside her. He is wearing a black t-shirt with lettering on it and is looking down at a laptop screen while holding a pen and writing in a document. A stack of papers sits to the right of the laptop. The background shows a hallway with gray chairs and a light pink wall, and there are electrical outlets visible on the wall. Both individuals are wearing lanyard necklaces.</t>
  </si>
  <si>
    <t>Two students are sitting side-by-side in white wicker chairs on a porch. One student is wearing a light blue shirt with “UNION COLLEGE” printed on it and a denim jacket. She’s smiling at the camera. The other student wears an orange t-shirt that says "FOOTBALL" and has dreadlocks. Both students are looking down at their hands. In the background, there's a gray Jeep, a white sedan, a stone wall, and trees. A portion of a building is visible on the right side of the frame.</t>
  </si>
  <si>
    <t>A red brick building with a tall, pointed tower sits in the foreground. The tower has multiple windows and a dark-colored roof. Trees with autumn foliage are visible on either side of the building. In the background, there is a large expanse of mountains covered in fall colors, a lake, and a grassy area. A clear blue sky fills the upper portion of the image.</t>
  </si>
  <si>
    <t>Two young women are sitting side-by-side on a blanket in a grassy area outdoors. One woman is wearing an orange shirt with “UNIO” printed on it and has her mouth open in laughter. The other woman is dressed in a gray sweatshirt and jeans, and she appears to be listening intently. Behind them is a brick building and some trees. A black bag is partially visible under the blanket.</t>
  </si>
  <si>
    <t>00:00:13.13</t>
  </si>
  <si>
    <t>An aerial shot of a college campus with buildings and green spaces. A large football field is prominently featured in the center, marked with “UNION” in red lettering. Several brick buildings are scattered throughout the campus, surrounded by trees and parking lots. To the left, there’s a baseball diamond with orange bases. The sky is blue with some clouds.</t>
  </si>
  <si>
    <t>www.united.edu</t>
  </si>
  <si>
    <t>A dark gray sky fills most of the frame, with clouds clustered together. Above the clouds is a bright, circular moon. In the lower portion of the image, there’s a building with a rounded roof in shades of blue and orange. The word “united” is prominently displayed on the front of the building in white lettering. A stylized logo resembling a lightbulb is positioned to the left of the word "united." Trees are visible on either side of the building.</t>
  </si>
  <si>
    <t>A Black man in a light gray suit and tie stands at a podium with his hands raised slightly. He is speaking into a microphone. Behind him is a large stained-glass window depicting a yellow, striped object resembling a ship's mast or sail. To the left of the speaker is an image of a brick building with a cross on top. In the lower left corner is a grassy area with trees and a bridge. The overall background is dark, suggesting a video overlay effect.</t>
  </si>
  <si>
    <t>00:00:09.34</t>
  </si>
  <si>
    <t>The image displays text painted in white and yellow letters against a dark gray wall. The words "BEAUTIFUL" and "FRUITFUL" are written in blue lettering above the word “CHRISTIAN” which is in yellow. The text appears to be part of a sign or plaque, with some visible texture on the wall behind it.</t>
  </si>
  <si>
    <t>Two women are embracing in a close hug. One woman has dark hair and is wearing a white top with red pants. The other woman has blonde hair and is wearing a patterned shirt with a name tag visible on her chest. Behind them, a framed photograph hangs on a brick wall. The photo depicts an older man in a suit, and there’s a small plaque beneath it. A doorway with glass panels is partially visible to the left of the women, and a wooden pillar is on the right side of the frame.</t>
  </si>
  <si>
    <t>A man with short brown hair and a beard sits at a dark wooden desk. He is wearing a green military-style shirt. A laptop is open in front of him displaying a graphic that reads “BE LOVE” in red, white, and black lettering. To his right is a clear plastic bottle labeled "KARMA" with pink liquid inside. Behind the man is a beige wall with some textured brickwork visible near the bottom edge. A dark gray table leg extends from beneath the desk.</t>
  </si>
  <si>
    <t>A large television mounted on a light yellow wall displays a Zoom meeting. Several people are visible in the Zoom window, including a speaker at the front and other participants around a table. In the foreground, a woman with brown hair is sitting and looking towards the screen. A man wearing a striped shirt and glasses is partially visible in the right corner of the image, looking over his shoulder at the television. The room has fluorescent lighting and a ceiling with exposed ductwork.</t>
  </si>
  <si>
    <t>A man in a dark suit stands behind a wooden podium with a small speaker on top. He is gesturing with his hands and looking towards the camera. To his left is a laptop open on a table, along with a book and a black mug. A sign on the podium reads “DO NOT MOVE THE CONSOLE.” Behind him is a projection screen displaying the words "DN 512:" followed by "Politics." The background shows a classroom wall with a doorway to the left and a dark gray ceiling.</t>
  </si>
  <si>
    <t>00:00:10.67</t>
  </si>
  <si>
    <t>A young man with short brown hair and wearing a light purple shirt and blue jeans is sitting in an armchair covered in a blue and white patterned fabric. He’s looking down at a laptop resting on his lap, and he's wearing a watch on his left wrist. Behind him is a bookshelf filled with numerous books, partially obscured by a hazy effect. A potted palm plant sits to the right of the bookshelf. The overall lighting is dim, creating a slightly blurred and dreamy atmosphere.</t>
  </si>
  <si>
    <t>A woman with graying hair and wearing a white lab coat stands in front of a whiteboard. She is gesturing with her hands while looking at an audience. Behind her are several people seated, partially visible, including one individual facing forward with blonde hair. The background includes a wall, a light switch, and a small electrical outlet.</t>
  </si>
  <si>
    <t>A man in a light blue shirt and khaki pants stands at a podium with a dark blazer draped over his shoulders. He is smiling broadly and gesturing with both hands while holding a stack of papers. Behind him are three women, one wearing a teal sweater and glasses, another in a white and gray striped shirt and a pink scarf, and the third wearing a light blue sweater and a mask. A small table with a chair sits to the left of the podium. In the foreground, blurred figures of several people are seated at tables, some wearing masks. A whiteboard is visible on the right wall. A bottle of hand sanitizer is placed on a shelf near the whiteboard.</t>
  </si>
  <si>
    <t>The image depicts an indoor classroom setting. A woman wearing glasses and a black shirt is seated to the left, looking towards the center of the frame. A man in a white shirt and dark pants is sitting at a desk with a laptop open on it. He has a black backpack on the floor behind him. To the lower left corner, part of a hand wearing a bracelet is visible. A purple water bottle sits on the table to the right of the man. In the background, there’s a dark wooden paneling and what appears to be a projector screen or whiteboard.</t>
  </si>
  <si>
    <t>A man with gray hair and glasses sits at a table, his hands clasped together in front of him. He is looking off to the side. A woman with reddish-brown hair sits beside him, her hands also clasped, and she appears to be listening intently. Another man wearing a green shirt and a laptop sticker on his backpack is seated further back, leaning forward slightly with his hand resting on his chin. The background is a light beige wall with a dark doorway visible. A glass of liquid and a small table are partially visible in the foreground.</t>
  </si>
  <si>
    <t>A three-story brick building with a dark brown facade dominates the frame. The building’s corner is prominently displayed, featuring a large sign reading “United Theological Seminary” in blue lettering above the words "World &amp; Mission College." A circular symbol resembling a cross is positioned to the left of the text. The building has a covered entryway. To the right of the main structure are smaller buildings and trees, with a cloudy sky visible overhead. A small shrub is located at the bottom-left corner of the image.</t>
  </si>
  <si>
    <t>www.unitedseminary.edu</t>
  </si>
  <si>
    <t>A red building with corrugated metal siding dominates the frame. The building has large windows and a prominent sign reading “UNITED THEOLOGICAL SEMINARY OF THE TWIN CITIES” featuring a stylized green leaf logo. A door is visible on the left side, numbered "140." To the right of the building are several bushes and some greenery. In the background, there’s a glimpse of trees and what appears to be a patio area with outdoor furniture. The sky is dark, suggesting it might be dusk or early evening.</t>
  </si>
  <si>
    <t>A Black woman with dark hair and glasses stands behind a podium speaking into a microphone. She is wearing a black and white polka dot dress with a bright green scarf draped around her neck. Her hands are raised, palms facing upwards as she gestures while talking. A blurred audience member’s head is visible in the lower right corner of the image, partially obscured by what appears to be a pillar or wall. Behind her is a plain white wall and a window with greenery visible outside.</t>
  </si>
  <si>
    <t>Two people are walking down a hallway. A woman in a pink blazer and dark pants is walking alongside a man in a black shirt and dark pants. Behind them is a wall with several paintings displayed on it, including one large abstract piece. To the left of the figures is a white railing and a small table with items on it. The floor appears to be stone or concrete. The background is mostly dark, suggesting a low-light environment.</t>
  </si>
  <si>
    <t>"University environment, Campus aesthetics", Fine arts, Student life</t>
  </si>
  <si>
    <t>A man with short hair and a dark suit and clerical collar is speaking intently to a woman who is turned away from the camera, wearing a pink blouse. The background includes a large window with blurred greenery visible through it, and a wall partially covered in lettering that reads “ATHERIN.” A darker area of the room is visible on the left side of the frame.</t>
  </si>
  <si>
    <t>A woman with dark hair and fair skin is playing a silver flute. She wears a black shirt with white polka dots and a black wristband. Her hands are positioned on the flute’s keys, and her mouth is blowing into it. Behind her is a yellow wall with small circular holes in it, and a black piano or keyboard is visible at the bottom of the frame. The background is mostly dark.</t>
  </si>
  <si>
    <t>A woman with brown hair and glasses is playing a silver flute. She’s wearing a black dress with white polka dots and has her arms raised while holding the instrument to her mouth. A music stand with sheet music is positioned in front of her, and a microphone is visible behind her on the left side of the frame. The background consists of a dark wall with a glass window and a yellow-colored wall with perforated panels.</t>
  </si>
  <si>
    <t>A Black woman with dark hair styled in an afro and wearing glasses is speaking into a camera. She’s dressed in a black top with small white dots and is holding her hands up as if gesturing while talking. Behind her, on a whiteboard, is text that reads “MobileWorld COME!” along with some icons and symbols from Microsoft Office applications like Share and a profile picture. A blurred figure of another person can be seen to the left of the speaker. The background is dark, suggesting a classroom or lecture hall setting.</t>
  </si>
  <si>
    <t>A man with dark skin and a light yellow shirt with a patterned bow tie is laughing heartily while looking at a woman seated across from him. The woman has gray hair pulled back in a bun and is wearing a black blazer and earrings. Behind them are two tall bookshelves filled with books, mostly in shades of blue, green, and red. The background is dark, suggesting the setting is a library or study area.</t>
  </si>
  <si>
    <t>A woman with purple hair and wearing a red and white patterned shirt is partially visible in the foreground, looking towards a large television screen. The screen displays four separate video call windows. In the top left window, a woman with dark hair is speaking animatedly. In the top right window, another woman with blonde hair is smiling slightly. In the bottom left window, a man wearing a baseball cap and glasses is looking directly at the camera. Finally, in the bottom right window, a man with long brown hair is also looking at the camera. A laptop sits on a desk beneath the television screen.</t>
  </si>
  <si>
    <t>A man with short dark hair and a beard is sitting at a desk, looking intently at a laptop screen. He’s wearing a light blue button-down shirt with small white dots. A wristwatch is visible on his left wrist. Behind him is a dark wooden bookshelf filled with books of various colors. To the left of the man is a camera mounted on a stand and a small, colorful object (possibly a toy) on the desk surface. The background is mostly dark gray.</t>
  </si>
  <si>
    <t>A man with short dark hair and a beard is sitting at a desk in a dimly lit office. He’s wearing a white button-down shirt with a small blue polka dot pattern. He's looking slightly off-camera to his left, focused on typing on an open silver laptop. A small black Bluetooth speaker sits on the desk next to the laptop. Behind him is a framed painting depicting two figures in what appears to be a wedding scene – one figure is dressed in white and the other in blue. To the right of the man is a gray metal filing cabinet. The background wall is painted a light gray color.</t>
  </si>
  <si>
    <t>Two young women are sitting at a dark wooden table, looking at a silver HP laptop screen. One woman is wearing a cream-colored sweater and has her hand on the keyboard. The other woman is blonde with a visible tattoo on her arm and is leaning forward slightly, also smiling. Behind them is a teal wall adorned with several framed pictures. A colorful woven rug is partially visible beneath the table.</t>
  </si>
  <si>
    <t>A woman with blonde hair and fair skin is smiling at the camera. She’s wearing a white cardigan over a dark blue blouse with floral details. She has small gold earrings. Her head is slightly tilted down as she looks at a laptop screen in front of her, which displays an image of a colorful abstract design. Behind her is a teal wall and a framed artwork featuring shades of green and blue. A bright light source illuminates the scene from above.</t>
  </si>
  <si>
    <t>A group of people are gathered outdoors, mostly facing away from the camera. A man in a black shirt and hat is holding up a dark-colored sign that reads “BLACK LIVES MATTER.” Several other individuals are wearing black shirts and some are holding white roses. Trees with green leaves fill the background. There’s a building visible in the distance behind the trees, partially obscured by foliage. The scene appears to be a protest or demonstration.</t>
  </si>
  <si>
    <t>A black flag with white lettering reads "BLACK LIVES MATTER" in large, stylized script. The flag is waving against a blurred background of a modern high-rise building with reflective glass windows and a street lamp visible on the left side of the frame. The sky appears overcast and gray.</t>
  </si>
  <si>
    <t>A group of people are marching in an urban setting, likely a downtown area. Many individuals are wearing face masks and holding signs with text on them. One sign prominently displays the words "No More." Another shows “Black Lives Matter.” The crowd is diverse in terms of age and ethnicity. A highway overpass is visible in the background, along with city buildings and streetlights. Traffic lights are illuminated, indicating active traffic flow.</t>
  </si>
  <si>
    <t>Several people are raising their fists in the air, with one person’s arm clearly visible holding a sign that is partially obscured by others. The background consists of blurred greenery and what appears to be buildings or structures. Some individuals are wearing masks, and one person has glasses on. The overall scene suggests a protest or demonstration.</t>
  </si>
  <si>
    <t>A woman with short, cropped hair and dark skin is in a yoga pose. She’s wearing a gray hoodie over a black sports bra and leggings. Her arms are extended upwards, palms facing each other, in what appears to be a prayer or lotus position. She has gold hoop earrings and a silver bracelet on her left wrist. Behind her is a teal-colored wall with an abstract painting featuring vibrant colors like pink, purple, blue, and yellow. The background is mostly dark, suggesting the image was taken indoors with subdued lighting.</t>
  </si>
  <si>
    <t>A woman with short hair and glasses is smiling warmly at the camera. She’s wearing a gray hoodie over a black shirt and has her hands clasped in front of her chest. A silver necklace and a bracelet are visible on her wrist. Behind her, there are three framed paintings hanging on a light-colored wall. The background is dark, suggesting a gallery or museum setting.</t>
  </si>
  <si>
    <t>Two people are seated in front of a dark background. A woman with gray hair and wearing a red cardigan is sitting on a yellow chair, holding a microphone and looking down at a notepad. She has black shoes on. Next to her sits a man in a light green shirt, holding a microphone and gesturing slightly. In the foreground, partially out of focus, is another person with dark hair. A laptop screen is visible between them, displaying a blue interface. Behind the two people are yellow cabinets and a window showing a grassy area outside. A microphone stand is positioned to the right of the man.</t>
  </si>
  <si>
    <t>Lectures</t>
  </si>
  <si>
    <t>A man in a gray tweed suit and blue tie is holding an open book in front of him. His hand is supporting the pages as he looks down at them. Behind him are bookshelves filled with books, and a blurred window or doorway is visible in the background. The lighting appears to be soft and natural.</t>
  </si>
  <si>
    <t>A man in a gray suit and blue tie is walking through a library aisle lined with wooden bookshelves filled with books. He’s holding several books in his hands, looking down at them. There are informational signs attached to the walls on either side of the aisle, one reading “Please return all materials when inventory out.” The background shows a window and part of a white wall.</t>
  </si>
  <si>
    <t>A glass jar filled with assorted paintbrushes sits on a circular tray. The brushes are various sizes and colors, including blue, yellow, and brown. A white armchair is partially visible in the background, with a pillow resting on its backrest. A pair of glasses rests on the edge of the tray to the right of the jar. The background is a muted green wall.</t>
  </si>
  <si>
    <t>A person’s hands are shown carefully arranging colorful paper scraps – shades of pink, orange, blue, and yellow – onto a wire frame that forms the shape of a flower. The frame is placed on a white table. To the right of the table is a large cardboard box with “Olab” printed in red letters on its side. A glimpse of a window with blurred sunlight can be seen behind the table.</t>
  </si>
  <si>
    <t>Two women are working together in a brightly lit room with large windows. One woman, older and wearing a blue and white patterned shirt, is sorting through a cardboard box filled with colorful fabric scraps. The other woman, younger and wearing an orange shirt and jeans, is holding up a piece of pink fabric and smiling at the camera. Behind them are shelves containing various items, including what appears to be a printer or scanner. A window behind them reveals a glimpse of greenery outside.</t>
  </si>
  <si>
    <t>A person with visible tattoos and dark hair is arranging colorful paper flowers onto a wire mesh frame. Their hands are covered in orange and blue paper petals. Another hand, partially visible on the left side of the image, appears to be holding or supporting the frame. The background is blurred and dark, suggesting an indoor workshop setting.</t>
  </si>
  <si>
    <t>Three people are seated around a round wooden table in an office setting. A woman with dark hair and wearing a black and white polka dot dress is facing another woman who is smiling broadly and has her hands clasped together. The third person, a man with short brown hair and wearing a light blue shirt, is looking to his left. Behind the three individuals is a glass wall revealing an office space with desks, computers, and a large monitor mounted on the wall. A framed artwork hangs on the wall visible through the glass.</t>
  </si>
  <si>
    <t>A dimly lit interior space with high vaulted ceilings and stained-glass windows dominates the scene. Several people are holding long, flowing ribbons or banners that appear to be catching movement in the air. A large, circular banner hangs prominently in the center, displaying a green and white design – possibly foliage or an emblem. Attendees wearing dark coats and hats are visible throughout the space, some raising their hands. Light fixtures with ornate shades hang from the ceiling. The overall impression is of a ceremony or event taking place within a historic building.</t>
  </si>
  <si>
    <t>A woman in a dark academic robe with gold trim and a red hat is shaking hands with a young man wearing a graduation gown and cap. Behind them are several other graduates in similar attire, standing behind a wooden podium. The background features ornate wooden paneling, a large stained-glass window depicting religious figures, and a small rectangular window above the podium. The lighting is dim, casting shadows across the scene.</t>
  </si>
  <si>
    <t>00:00:10.93</t>
  </si>
  <si>
    <t>A dark black background with a light beige rectangle in the lower portion. Within the beige rectangle is a logo featuring stylized, upward-pointing arrows in shades of green and yellow. Above the logo, centered in bold, black text, are the words “UNITED” and “THEOLOGICAL SEMINARY OF THE TWIN CITIES.”</t>
  </si>
  <si>
    <t>www.universityofcalifornia.edu</t>
  </si>
  <si>
    <t>Two young adults are walking side-by-side on a wooden bridge. A young man with a red baseball cap and backpack is wearing a maroon shirt and white shorts. He’s looking forward. Beside him is a woman in a black and white striped top, dark hair, and a watch. Behind them is a light-colored building with windows and greenery visible through the trees on either side of the bridge. The background is blurred with foliage and sunlight filtering through the trees.</t>
  </si>
  <si>
    <t>Four young Black dancers are performing an energetic dance routine outdoors. One dancer in a yellow shirt with "NYC" printed on it is prominently featured, mid-leap with her arms extended upwards. She wears a blue and rainbow patterned shorts and red shoes. Behind her, three other dancers are visible: one wearing a yellow cap and jacket, another in a black top and skirt, and the last in a dark green top and leggings. They are positioned on a concrete stage or platform against a backdrop of a gray wall with an opening revealing a cloudy sky. A wooden bench is partially visible to the left.</t>
  </si>
  <si>
    <t>A dark room with several students seated at desks facing a computer screen. A woman in a black shirt and dark hair is prominently featured on the right side of the frame, looking intently towards the screen. Several other students are visible behind her, some working on laptops, others looking away from the screen. To the left of the group, a person with dark hair is leaning over a laptop, their arm extended toward the screen. Several framed photographs hang on the wall in the background, illuminated by light coming from an unseen source.</t>
  </si>
  <si>
    <t>A young woman wearing a white lab coat with “University of California” printed on it is looking at a small, clear container filled with what appears to be preserved specimens. The lab coat has pockets and she wears large hoop earrings. She has dark hair pulled back into a bun. Shelves lined with more containers holding similar specimens extend behind her, filling the background. A light fixture is visible in the upper right corner of the frame, and blurred figures are seen in the background to the left.</t>
  </si>
  <si>
    <t>Three young women are seated in a dimly lit room. One woman with dark hair is looking down at a laptop screen, while another woman wearing an orange shirt and yellow sweater looks towards her with a slight smile. The third woman, dressed in a black top, is holding the laptop open and appears to be speaking. A wall behind them displays a collage of photos featuring multiple people, including what appear to be graduation pictures. Several stickers adorn the laptop’s lid, depicting various cartoon characters and logos. A small potted plant sits on the wall near the photographs.</t>
  </si>
  <si>
    <t>Three young men are seated in a lounge area. One man, wearing a gray long-sleeved shirt and blue jeans, is leaning back with his arms raised in a gesture of excitement or triumph. He’s looking at another man who is sitting forward, also wearing a gray shirt and dark pants, and gesturing with his hand as if speaking. The third man, partially obscured by shadow, is seated to the right, facing away from the camera, with his head tilted down. A small orange ottoman sits between them, and a board game is visible on it. Behind them is a modern lounge area with wooden tables and chairs, and a window with blinds. The lighting appears dim and focused on the three men.</t>
  </si>
  <si>
    <t>A blue doorway frames a dimly lit interior space filled with towering bookshelves packed with records. Inside, two young women are seated at a table. One woman, wearing a black sweater, is playing a digital piano and speaking into a microphone positioned on a stand. The other woman, dressed in a yellow shirt, is listening intently and appears to be taking notes. A small desk with various items like a lamp and a box sits to the left of the piano. A recording equipment setup including microphones and stands are visible along the right wall.</t>
  </si>
  <si>
    <t>A group of young women in dark blue athletic uniforms are gathered on a grassy field under a bright blue sky. Several of them are looking up at one woman who is jumping and heading a soccer ball high into the air. Other players are positioned around the field, some with their backs to the camera, while others are watching the action. A stadium bleacher section is visible in the background on the left side of the frame. The lighting suggests it’s daytime.</t>
  </si>
  <si>
    <t>A young Asian man wearing glasses and a light blue button-down shirt with blue gloves is examining a green plant inside a large greenhouse. The greenhouse has glass walls and a metal frame structure visible in the background. Another person, partially obscured by the plant, is also present in the image. The lighting appears to be natural, coming from outside the greenhouse.</t>
  </si>
  <si>
    <t>A young Black man with short hair and wearing a green jacket over a gray shirt is sitting at a table with a woman facing him. He’s smiling slightly while looking down at an open laptop screen, his hands on the keyboard. The woman has dark hair pulled back, glasses, and is wearing a light gray hoodie. Behind them is a large window showing trees and a bright outdoor scene. A white table is between them, with papers scattered across it.</t>
  </si>
  <si>
    <t>A group of four young adults are seated in a lounge area with large windows providing natural light. Three individuals are sitting on upholstered chairs and one is perched on a low, round ottoman. One person is holding a tablet. The windows offer a view of lush greenery and trees. The room has a modern aesthetic with dark wood furniture and a patterned rug. Sunlight streams through the windows, creating highlights and shadows across the scene.</t>
  </si>
  <si>
    <t>www.unk.edu</t>
  </si>
  <si>
    <t>A dark blue background with a large group of deer silhouetted against it. The deer are in various poses, some standing, some looking back over their shoulders. Above the deer is text that reads "Experience the POWER of the HERD." A stylized logo featuring a buck’s head and antlers is positioned to the right of the text, colored in blue and white.</t>
  </si>
  <si>
    <t>A group of approximately fifteen students are gathered outdoors on a grassy area in front of a large building. They are all wearing blue t-shirts with “Kearney UNK” and “Lope” printed on them. Several students are jumping up and waving their arms, while others are smiling and gesturing excitedly. Some have fingers raised in the air. A few individuals wear yellow shirts as well. Backpacks are visible near some of the students. The background includes a large tree and other buildings, suggesting a college campus setting.</t>
  </si>
  <si>
    <t>A man and a woman are standing in a laboratory setting. The man is wearing a white lab coat, glasses, and has short hair. He’s gesturing with his right hand while speaking. The woman is also in a white lab coat and safety glasses, looking at him intently. A red marker is visible in her left hand. Behind them is a whiteboard covered in handwritten notes and diagrams, along with some medical equipment including a headlamp. The room appears to be brightly lit, but the background is somewhat dark.</t>
  </si>
  <si>
    <t>Four people are gathered around a laptop on a table in a brightly lit room. A man with dark hair and glasses is intently looking at the screen, leaning forward slightly. Beside him is a woman wearing a white cardigan over a black shirt, smiling and also looking at the screen. To her left is a young man with short, dark hair, his head tilted down as he appears to be typing or interacting with the computer. Behind them, partially visible in the background, is another man wearing a gray jacket and backpack. The room has large windows letting in natural light, and there are other people blurred out in the distance.</t>
  </si>
  <si>
    <t>A group of students are seated around a table in a classroom setting. A young man with curly brown hair wearing a Nebraska Athletic Under Armour shirt is looking down at his hands. To his right is another student, partially visible, wearing a blue jacket and looking towards the camera. Several other students are present, some leaning forward slightly, and one appears to be taking notes on a laptop. There are green and white water bottles on the table, along with a small, decorative item resembling a football. The walls of the room appear to be painted in a neutral gray color.</t>
  </si>
  <si>
    <t>A large crowd of people are shown at an outdoor concert venue, illuminated by stage lights and spotlights. Many individuals are raising their cell phones into the air, capturing videos and photos. A young man in the foreground is prominently featured, holding his phone high with both hands and a wide smile. Several other people are visible in the background, also holding up their phones. The UNK logo is displayed on a banner in the lower left corner of the image. There's a stylized starburst graphic and text that reads "Lopes Up" near the center of the frame.</t>
  </si>
  <si>
    <t>A graduate in a dark maroon robe and a pink and blue graduation sash is raising his hand in a gesture of acknowledgment or greeting. Behind him are many other graduates wearing similar robes and hats, seated in rows facing forward. A large sign above them reads "HOME OF THE LOPERS" in white lettering on a blue background. There's a blurred crowd of people filling the seats behind the graduates. The lighting is dim, with spotlights illuminating the graduates.</t>
  </si>
  <si>
    <t>Several graduation caps are arranged in a semi-circle against a dark background. The caps are decorated with various items including colorful paper, stickers, and a ruler. One cap prominently displays Spanish text: “con educación puedes cambiar el mundo.” Above the caps is a banner reading "UNIVERSITY OF NEBRASKA KEARNEY" and "LINK." A stage appears in the foreground with blurred figures of people.</t>
  </si>
  <si>
    <t>www.unlv.edu</t>
  </si>
  <si>
    <t>A young man with curly dark hair and a bright smile is in sharp focus, raising his middle and index fingers in a peace sign gesture. He’s wearing a red t-shirt with white stripes. Behind him are several other students also wearing similar red shirts, blurred out in the background. The setting appears to be an outdoor campus area with greenery, buildings, and a partly cloudy blue sky visible.</t>
  </si>
  <si>
    <t>A woman with long dark hair wearing a white lab coat and purple gloves is focused intently on a small flame in a glass beaker. Shelves behind her are filled with various scientific equipment, chemicals, and labeled containers. The lighting is dim, casting shadows across the scene. There’s a blurred figure of another person partially visible to the left of the woman.</t>
  </si>
  <si>
    <t>A group of young women are kneeling on a purple blanket in a grassy area. One woman is holding up a smartphone and appears to be taking a picture or video of another woman who is crawling towards her. The other women are partially obscured by the foreground figures, but appear to be wearing athletic clothing. A metal fence with a red trash can is visible behind them. There's a blurred image of a horse in the background on the left side of the frame.</t>
  </si>
  <si>
    <t>A man with glasses and wearing a blue shirt is holding up a light-colored human skull, displaying it to a group of students in a classroom setting. Several students are visible behind him, smiling and looking at the skull. The background includes white walls, fluorescent lighting, and posters or charts on the wall. A pink object (possibly a tablet) is partially visible in the lower left corner.</t>
  </si>
  <si>
    <t>The image depicts a television studio set with three individuals seated at desks facing the camera. A large screen behind them displays the word “UNLV” in bold, stylized lettering with blue and red accents. The desk on the left is occupied by a man wearing a black suit and speaking intently. To his right sits a woman with long dark hair wearing a red top and looking towards the camera. On the right side of the frame is another desk with a person wearing a light-colored shirt and a small number “3” visible on the desk. The background is primarily dark, with subtle lighting highlighting the set’s architecture – consisting of reddish-brown panels and a network graphic.</t>
  </si>
  <si>
    <t>A group of young men in white hockey jerseys with red lettering and numbers are celebrating. The jerseys read “Rebels” and have a stylized logo on the left side. One player is prominently featured wearing jersey number 44, which is large and bold. They are raising their arms up in the air, some pointing upwards, showing excitement and joy. The background is dark and out of focus, suggesting an arena or indoor sports facility.</t>
  </si>
  <si>
    <t>A young man with dark hair and brown skin is in the foreground, smiling broadly and making a peace sign with his fingers. He’s wearing a red t-shirt that says “REBE” on it, with “unlo” printed above it. Behind him are several other students also wearing red t-shirts with similar text. The background shows a brick building with a white roof, trees, and what appears to be a pathway or walkway. A tall metal pole is visible in the distance.</t>
  </si>
  <si>
    <t>www.unmc.edu</t>
  </si>
  <si>
    <t>A wide-angle aerial shot depicts a university campus under a bright blue sky with scattered clouds. A prominent, tall, cylindrical sculpture made of metal is centrally located in the foreground, rising above a grassy lawn. Several buildings are visible in the background, including a brick building with a large smokestack, a multi-story building with a green roof, and other structures of varying heights and architectural styles. Trees and landscaping fill the lower portion of the image, and a few cars are parked along a road on the right side of the frame.</t>
  </si>
  <si>
    <t>Three women in red scrubs are gathered around a patient simulator lying on a bed. One woman is looking at the simulator with a stethoscope, another is pointing towards it with a pen, and the third is smiling and looking at the simulator as well. A cabinet with shelves is visible behind them, along with a small pink medical supply cabinet to the left. A window can be seen in the background on the left side of the frame.</t>
  </si>
  <si>
    <t>A young man with dark hair and wearing a Nebraska Huskers sweatshirt is seated at a table, looking down. A woman in glasses and a light-colored blazer is leaning over him, pointing towards something on the table or perhaps assisting him with something. Behind them are two other women standing near chairs. The background shows a classroom setting with desks and windows, including a large window with a cloudy sky visible.</t>
  </si>
  <si>
    <t>Four individuals are gathered around a white draped table in a classroom setting. Three of them are wearing black shirts with yellow masks and purple gloves. One is performing a procedure on a mannequin arm that is covered in a white sheet. The individual performing the procedure has dark hair and is focused intently on their task. Another person, wearing a black jacket, is looking at the mannequin. A third person, with blonde hair pulled back, is also wearing a yellow mask and pointing towards the mannequin. In the background, there’s a window with daylight visible, and a ceiling with recessed lighting.</t>
  </si>
  <si>
    <t>A young woman with dark hair and wearing a light blue sweater is working at a laboratory bench. She’s focused on using a pipette to transfer liquid into a test tube. Behind her is a centrifuge machine, which has a large glass vial inside it. To the left of the woman is a black curtain. There are several bottles and containers visible on the counter, including a clear bottle labeled “1000ml”. A blue container with a Thermoline label is also present on the bench. The lighting in the image appears to be somewhat dim, casting shadows across the scene.</t>
  </si>
  <si>
    <t>A man wearing a gray sweatshirt, a light blue surgical mask, and a red wristband is bending over and pointing with his right hand toward a woman in a white lab coat who is looking at something with a flashlight. The woman has dark hair pulled back under a blue beanie. Behind them are dark walls with what appears to be lockers or cabinets. A small sign on the wall reads “Health Services.”</t>
  </si>
  <si>
    <t>Two people in white lab coats are working at a laboratory bench. A man with dark hair and a woman with graying hair are both wearing blue gloves and looking intently at a piece of equipment. Behind them is a large, light-colored freezer unit with a yellow "CAUTION" label on it. To the left of the people is a door and a sign that reads “MEDICAL”. A small white container labeled “COMPLC” is visible on top of the freezer.</t>
  </si>
  <si>
    <t>A dental examination is taking place in a bright, sterile room. A female student wearing a light green surgical gown and glasses is leaning over a patient seated in a dental chair. The patient, an older adult with gray hair pulled back, is looking down at their mouth. An older male dentist wearing a yellow surgical gown and a face mask is working on the patient’s teeth with instruments. A small stool sits beneath the dental chair. Behind them are various dental tools and supplies neatly arranged on a countertop. The walls of the room are white.</t>
  </si>
  <si>
    <t>A man wearing a light blue button-down shirt and a red lanyard is standing on a rooftop. He’s holding a small, green handheld device with a nozzle attached. Several large, white bags filled with what appears to be sand or gravel are positioned in front of him. A small, green fan-like structure is mounted above the device. Behind the man are several industrial ventilation units and building equipment on the rooftop, under a bright blue sky. The roof surface is gray concrete.</t>
  </si>
  <si>
    <t>A young woman with red hair and wearing a green sweater is speaking into a camera. She has her eyes closed slightly and appears to be gesturing with her hands. A man in a blue shirt is seated across from her, leaning forward and looking at her intently. Behind them are framed posters on the wall, including one with a blue and white design and another with red text. The background includes a gray wall, electrical outlets, and a glimpse of a dark hallway or doorway.</t>
  </si>
  <si>
    <t>Two women in white lab coats and face masks are working at a laboratory bench. They are both wearing red accents on their lab coats. One woman is holding a syringe and appears to be drawing liquid into it, while the other is looking down at a microscope. Behind them is a wall lined with various boxes of supplies, including test tubes and vials in different colors. A fluorescent light fixture is visible above the bench.</t>
  </si>
  <si>
    <t>A large group of people are seated in chairs facing forward, with many raising their hands and clapping enthusiastically. A woman in a light blue top is prominently featured, mid-gesture with her mouth open and arms raised high. Several other individuals are also clapping or holding up phones to record the event. A man in a black suit stands near the center of the group, looking towards the front. A camera operator is visible on the right side of the frame, positioned behind a person wearing a pink shirt. The room has a modern design with curved ceiling elements and large windows.</t>
  </si>
  <si>
    <t>A man in a black and white uniform with a face shield and mask is performing CPR on a mannequin draped in clear plastic sheeting. Several other people wearing similar protective gear are visible around the mannequin, some observing and others assisting. A large monitor displays what appears to be a medical simulation or training program. The background is dark, suggesting an enclosed space like a lab or training room. There's a white object resembling a defibrillator on the right side of the frame.</t>
  </si>
  <si>
    <t>A young woman with dark hair and wearing a yellow headband and black puffy jacket is laughing while looking at someone off-camera. To her left is another person partially visible with long brown hair and glasses, and to her right is a man in a dark coat. The background shows a blurred outdoor scene with bare trees and a gray sky.</t>
  </si>
  <si>
    <t>A young woman with long brown hair and wearing a green t-shirt and black leggings is kneeling on a gray concrete floor, petting a medium-sized, fluffy, light-colored dog (likely white or beige). The dog has a red collar and is lying down beside her. Several other people are visible in the background, walking towards the camera, some carrying backpacks. A sign that reads “University of North Carolina” is partially visible above them. The lighting appears to be natural daylight.</t>
  </si>
  <si>
    <t>A large group of students in white lab coats and red dresses are performing a dance on a stage. Two individuals stand prominently at the front – a woman in a vibrant red dress and a man wearing a white lab coat. Behind them, a sea of other students is arranged in rows, facing forward. A banner reading “UNMC” is visible above the stage, along with a floral arrangement to the right. The stage floor reflects lights from overhead.</t>
  </si>
  <si>
    <t>A Black woman stands center stage in a red dress and white lab coat, arms raised in an excited gesture. Behind her are rows of seated students wearing white lab coats and some carrying stethoscopes. The background is black, suggesting a theater or auditorium setting.</t>
  </si>
  <si>
    <t>The image features large, white text reading “the UNMC LABS” against a dark background that transitions from deep blue at the top to a reddish-brown gradient towards the bottom. Scattered across the background are small, white diamond shapes resembling stars.</t>
  </si>
  <si>
    <t>www.unoh.edu</t>
  </si>
  <si>
    <t>The image depicts an indoor space with a vibrant orange and pink color scheme. The background is blurred, showing indistinct shapes that appear to be columns or structural elements. A large, stylized word “UNOH” in white capital letters is prominently displayed across the center of the frame, partially submerged within the colored light. Small, bright dots of light are scattered throughout the image, suggesting confetti or a similar effect. In the background, shadowy figures are visible, seemingly standing near what looks like a stage or performance area.</t>
  </si>
  <si>
    <t>A man with a beard and glasses wearing a light-colored suit jacket and a maroon Champion shirt is pointing at a dark server rack. He’s standing next to another man who is looking up, slightly smiling. Above them are several fluorescent ceiling lights. A small computer monitor is visible on the floor near the server rack. The background is dimly lit and appears to be an office space.</t>
  </si>
  <si>
    <t>A large arched sign dominates the frame, displaying “UNOH” in bold lettering above “WEST CAMPUS ENTRANCE.” The words "RACERS" are stacked vertically on either side of the central text. The sign is constructed from brick and metal supports. Beyond the sign, a paved road stretches into the distance, flanked by green bushes and buildings. A cloudy sky fills the upper portion of the image, with patches of blue visible between the clouds.</t>
  </si>
  <si>
    <t>A person wearing a black helmet and a dark gray shirt with red shoulder straps is seated in a heavily modified car interior. The driver's seat is covered in grey fabric, and visible beneath are metal supports and what appears to be a roll cage. The steering wheel is large and has a prominent airbag. The dashboard is largely exposed, showing wiring and mechanical components. A small portion of the vehicle’s exterior can be seen through the windshield, suggesting an outdoor setting.</t>
  </si>
  <si>
    <t>A man with short brown hair and a beard stands in front of a whiteboard. He is wearing a light blue button-down shirt and dark pants with a belt. His hands are raised as if gesturing while he speaks. Several students are seated at desks behind him, partially visible. A black object (possibly a bag or notebook) sits on one desk. The background is a classroom setting with dark walls and a slightly blurred view of other students.</t>
  </si>
  <si>
    <t>The image shows an overhead view of a large agricultural equipment repair shop. A long, red and white conveyor belt system dominates the frame, with several pieces of machinery – including combines and tractors – positioned along it. Three men are working on the machines; one is kneeling on the floor examining a part, another is standing near a workbench, and a third is leaning over a combine. The workbench contains a red toolbox labeled "Snap-on." A white utility vehicle sits to the right of the workbench. The background is dark, suggesting an indoor setting with artificial lighting.</t>
  </si>
  <si>
    <t>A group of people are dancing in a dimly lit room with blue and purple lighting. Several individuals wear cardboard boxes with painted faces on them, resembling robots. A person wearing a white box with large eyes is prominently featured in the center. Other dancers are visible around them, some holding hands or swaying. In the background, there’s a DJ booth with equipment and lights. The floor appears to be polished concrete reflecting the colored lighting.</t>
  </si>
  <si>
    <t>A young woman with blonde hair and wearing a blue surgical mask and a black shirt is being scanned by a handheld infrared thermometer. The thermometer displays a temperature reading of “86°F”. A wristband bracelet is visible on her left wrist. Behind her, there’s a dark hallway with a doorway showing an office space and some furniture. To the left, a computer monitor and desk are partially visible.</t>
  </si>
  <si>
    <t>A large yellow robotic arm dominates the left side of the frame, mounted on a metal table with cables and wires running across it. A man in a white lab coat and blue baseball cap is leaning over the table, pointing at something with a handheld device. He’s wearing jeans and a dark t-shirt. Behind him, there's a large industrial space filled with more robotic arms, conveyor belts, and metal structures. The background is dimly lit with fluorescent lights, and a blue pillar is visible on the right side of the frame.</t>
  </si>
  <si>
    <t>A basketball game is in progress inside a gymnasium. A player in white and gray athletic gear is jumping towards a basketball hoop. Several other players wearing blue uniforms are positioned on the court below him. In the background, there's a tiered seating area with people seated. To the right of the court is a referee in black and white. Banners hang from the ceiling, including one that reads “UofL.” A yellow lane marks the free-throw line.</t>
  </si>
  <si>
    <t>A man with dark hair and wearing a white button-down shirt and black tie is holding a microphone and gesturing while speaking. He’s standing at a small table in front of a projector screen. To his right, a woman with short, dark hair is wearing glasses and a dark blazer, looking towards the camera as if addressing an audience. Behind them is a large window showing a parking lot with cars and trees, and a flag pole with an American flag visible. The room appears to be indoors, with muted lighting and a slightly darkened background.</t>
  </si>
  <si>
    <t>A young woman with long blonde hair and wearing a black shirt with yellow accents is kneeling beside a large, dark-colored truck tire. She’s using her hands to push down on the tire's sidewall. Behind her are several other people in similar yellow shirts with “UNOH” printed on them, standing around the truck and looking at the scene. The background features trees and a grassy field under a partly cloudy sky. A small wooden structure is visible in the distance.</t>
  </si>
  <si>
    <t>A group of young men are playing beach volleyball on a muddy field. The court is completely covered in mud and dirt. A yellow volleyball is mid-air, slightly above the net. Several players are positioned near the net, some reaching for the ball with their arms extended. One player is partially submerged in the mud. The sky is blue with fluffy white clouds. Trees and a grassy hill are visible in the background. The camera angle is low, looking up at the volleyball and players.</t>
  </si>
  <si>
    <t>A woman with blonde hair and wearing a black shirt is leaning over a table assisting two students. One student wears a pink jacket and is looking at a laptop screen. Another student is partially visible behind him, also working on a laptop. A third student, wearing a red shirt with “UNOH” printed on it, is seated in the background. The room has gray walls and fluorescent lights overhead. All four individuals are focused on their laptops.</t>
  </si>
  <si>
    <t>A group of female soccer players in white uniforms are celebrating on a green field. They are clustered together, arms raised in victory, with one player jumping up and holding his hands over his head. Some players are smiling and waving. Behind them is a scoreboard displaying “N RACERS” and numbers "4" and "18”. Trees and a cloudy sky are visible in the background.</t>
  </si>
  <si>
    <t>A man wearing a light blue shirt, white baseball cap, and dark sunglasses is walking towards the camera in a large warehouse-like space. Several forklifts are visible in the background, some with people working on them. The walls are gray concrete, and there are yellow safety lines painted on the ceiling.</t>
  </si>
  <si>
    <t>An aerial shot shows a wide, multi-lane road with several cars moving in both directions. A line of red SUVs is visible on the right side of the road. On the left, there’s a building with a flat roof and large windows. Trees lining the sides of the road are displaying autumn foliage in shades of orange and yellow. In the distance, there's a strip mall or business area with several buildings. The sky is overcast and gray.</t>
  </si>
  <si>
    <t>The image depicts an indoor football field with several players in action. The field is green and has white lines marking the boundaries. Players are wearing yellow jerseys and dark shorts. There are multiple people running, some holding a football, and others positioned defensively. Above the field is a high ceiling with numerous fluorescent lights illuminating the space. A camera lens is visible in the lower-left corner of the frame, giving a slightly distorted perspective.</t>
  </si>
  <si>
    <t>Three people are seated around a dark wooden table in a room with exposed brick walls and a large monitor mounted on the wall. A man wearing a gray shirt and a baseball cap is speaking, gesturing with his hands. To his right is another man wearing a black shirt with “Flex Auto” printed on it. Across from them is a woman wearing a blue sweater. The monitor displays an image of a robotic arm operating on a vehicle component. There are several documents and a small electrical outlet visible on the wall behind the group.</t>
  </si>
  <si>
    <t>A white NASCAR race car with the number 20 and “Creswell” prominently displayed is positioned in front of a crowd celebrating its victory. The car is covered in water from a celebratory spray, and a checkered flag hangs nearby. Behind the car are numerous people, including officials and fans, who appear to be cheering and taking photos. A banner reading "Victory Lane" with “Welcome home.” is visible above the crowd, along with sponsor logos like Menards, Daytona Gas Oil, and Ruoff. The background includes stadium seating and lighting.</t>
  </si>
  <si>
    <t>A volleyball court is shown with players in action. A player wearing jersey number 20 is positioned at the net, facing towards the camera. Several other female volleyball players are on the court, some reaching up to hit the ball and others standing near the net. In the background, there’s a tiered seating area filled with spectators. Above the court are fluorescent lights and signage including “Reserved,” “NATA,” “General Admission &amp; Visitors,” and “MTS.”</t>
  </si>
  <si>
    <t>A red Mazda RX-7 sits upside down on an automotive dynamometer. The car’s rear is facing upwards, revealing its engine and exhaust system. A black vehicle with a dark green spoiler is visible in the background to the right.  A large, dark blue dynamometer occupies the foreground, with a “STOP” sign prominently displayed on it.  The garage has fluorescent lighting and a white curtain hangs along one wall.</t>
  </si>
  <si>
    <t>A large crowd of people are gathered in low light, many holding illuminated sticks and waving their arms. A stage is visible at the bottom right corner with a logo featuring two stylized “Z” shapes in yellow on a white background. Several individuals are wearing hats and brightly colored clothing. Some people appear to be dancing or moving within the crowd.</t>
  </si>
  <si>
    <t>A tall flagpole stands against a dark gray sky. The American flag is waving vigorously above a banner that reads “UNOH” in blue letters with “University of Northwestern Ohio” underneath. The university banner has a curved, rounded shape.</t>
  </si>
  <si>
    <t>Atmosphere, Brand mark</t>
  </si>
  <si>
    <t>www.untdallas.edu</t>
  </si>
  <si>
    <t>A group of six young adults are posing for a photograph outdoors in front of a brick building. They are all wearing blue shirts and jeans. A sign reading "WELCOME TO UNT DALLAS CAMPUS TOURS START HERE" is held by one of them. Several individuals are raising their hands or waving, while another has her arm around someone’s shoulder. The background shows a portion of the building's exterior with windows and some greenery visible.</t>
  </si>
  <si>
    <t>Three young men are prominently featured in the foreground, smiling and gesturing enthusiastically. One wears a blue baseball cap and an oversized white t-shirt with a graphic on it. Another has a dark blue beanie and is covering his face with his hands. The third man sports a light blue beanie and a gray hoodie. They are all wearing wristbands that appear to be promotional or event related. Behind them, several other people stand near tables draped in blue fabric, some wearing blue shirts. In the background, there's a hallway with a sign reading "CAMPUS HALL" and recessed lighting. Several balloons float in the upper portion of the frame.</t>
  </si>
  <si>
    <t>A group of approximately ten young adults are standing on a gray stone staircase against a dark blue background. They are holding signs that read “Future Trailblazer” in white lettering on a blue banner. The individuals vary in age and ethnicity, wearing casual clothing including jeans, hoodies, and jackets. Some are smiling while others appear to be looking directly at the camera. A small portion of a wall is visible behind them, also painted dark blue.</t>
  </si>
  <si>
    <t>A young man with dark hair and glasses is smiling broadly while making claw gestures with his hands. He’s wearing a black t-shirt and standing next to a large, yellow mascot costume resembling a fox or wolf, which is partially visible behind him. Several people are in the background taking photos of the mascot with their phones, including one person directly in front of the man, holding up a smartphone. The backdrop shows a hallway with large windows and some signage that reads “Indiana University.”</t>
  </si>
  <si>
    <t>A group of approximately eight young adults are standing together in front of a large balloon archway. The balloons are primarily blue and white, clustered together in a layered arrangement. Several individuals are holding up certificates or awards, smiling broadly. Behind them is a banquet hall with dark wood paneling, chandeliers, and tables set for a meal. A few people are seated at the tables in the background, partially visible.</t>
  </si>
  <si>
    <t>A group of approximately thirty young people are seated in a row along a dark hallway. They appear to be students, with a mix of ages and ethnicities. Many are smiling and making gestures with their hands. Behind them is a large illuminated sign that reads “UNT DALLAS” in bright white letters against a black background. To the left of the group is a yellow staircase and some chairs. A few individuals are wearing branded clothing, including Reebok apparel. Some carry backpacks or bags.</t>
  </si>
  <si>
    <t>www.up.edu</t>
  </si>
  <si>
    <t>An aerial shot showcases a campus nestled within a hilly landscape. Several brick buildings are clustered together, with varying architectural styles and sizes. The trees surrounding the buildings display vibrant autumn colors – reds, oranges, and yellows. A river flows through the scene, spanned by a bridge in the distance. In the far background, a hazy mountain range is visible under a soft, golden light. A large dome-shaped structure sits on the right side of the frame.</t>
  </si>
  <si>
    <t>The image shows a brick wall with the words “UNIVERSITY OF PORTLAND” prominently displayed in capital letters. In front of the wall is a dense cluster of purple flowers with brown centers and green leaves. Behind the wall, there’s a blurred view of trees and foliage suggesting a campus setting, with some autumn colors visible among the greenery. A small patch of yellow plants is also visible on the left side of the frame.</t>
  </si>
  <si>
    <t>A man with dark hair and glasses is smiling warmly at the camera. He’s wearing a blue blazer over a checkered shirt and has a gold pin on his lapel. Behind him is a tall wooden bookshelf filled with books, set against a dark background. The bottom of the image shows a black screen.</t>
  </si>
  <si>
    <t>A wooden crucifix hangs prominently in the upper left corner of the frame. Three men are seated in front of a backdrop of white curtains. The man on the left is wearing a light-colored suit and holding a folded piece of paper. The second man, to his right, wears a clerical collar and appears to be reading something as well. The third man, furthest to the right, has a shaved head and is wearing a dark clerical collar with blue trim and a white cross emblem. A small table sits in front of him, partially visible.</t>
  </si>
  <si>
    <t>A woman with shoulder-length blonde hair pulled back in a messy bun is wearing glasses and a white lab coat. She has her left hand holding a test tube and appears to be working at a laboratory bench. A second person, also in a white lab coat and blue gloves, is partially visible on the left side of the frame. Behind the woman is a large, stainless steel refrigerator with a digital display. The background is dark and out of focus.</t>
  </si>
  <si>
    <t>A group of young men are marching forward in purple and white uniforms. They are holding large purple flags and banners with “Drum Squad” printed on them. Some are wearing kilts and carrying drumsticks. A cloud of purple smoke trails behind them, and they appear to be walking along a paved path lined with trees and bushes. Several individuals have hats and some have visible tattoos.</t>
  </si>
  <si>
    <t>A bronze statue of a woman in flowing robes stands prominently in an outdoor setting. She is depicted with her head tilted slightly downward and appears to be gazing at something off-camera. Behind her is a dark, arched structure containing numerous lit candles. Large gray stone pillars flank the statue on either side. A green hedge and a tree are visible in the background, partially obscured by the archway. The sky is overcast and gray.</t>
  </si>
  <si>
    <t>A sleek black rowing shell with six women are mid-stroke in motion on a calm body of water. The water is reflecting the surrounding trees and sky. The trees have autumn foliage in shades of yellow, orange, and brown. Each rower wears a dark headband and is dressed in dark athletic wear. Water splashes are visible from the oars.</t>
  </si>
  <si>
    <t>A healthcare professional wearing a blue surgical mask and white coat is using a stethoscope to listen to a patient’s chest. The patient, wearing a light blue hospital gown and a black face mask, is sitting upright with their hands resting on their lap. A second healthcare professional, also wearing a blue surgical mask and a purple top, stands slightly behind the patient, looking towards them. The background is a plain white wall with a bright light source creating a lens flare effect to the right of the scene.</t>
  </si>
  <si>
    <t>A young Asian man wearing camouflage military-style clothing and a dark green face paint is holding a smartphone up to his face, seemingly taking a selfie. His fingers are positioned on the screen. Behind him, blurred greenery suggests an outdoor setting, possibly a forest or wooded area. The background is out of focus, emphasizing the subject in the foreground.</t>
  </si>
  <si>
    <t>The image depicts an outdoor campus scene with autumn foliage. An American flag is prominently displayed on a flagpole in the foreground. Several trees with golden-colored leaves are positioned around the flagpole and in the background. A black lamppost stands to the right of the flag. In the distance, a large white building with a dome-shaped roof is visible against a cloudy sky. There's a tent structure partially visible on the left side of the frame.</t>
  </si>
  <si>
    <t>A large silver bell hangs from an arched stone structure. The bell is prominently marked with a white "P" and the words “PURDUE UNIVERSITY”. Below the bell are some green bushes and trees, partially obscured by the archway. Behind the archway is a darker area suggesting a building or wall.</t>
  </si>
  <si>
    <t>A medium-shot photograph showing a building with a dark brown tiled roof under a bright blue sky. The building has a tall, multi-paned tower with a cross on top. In the foreground, there are branches covered in white cherry blossoms. A few evergreen trees are visible to the left of the building.</t>
  </si>
  <si>
    <t>A brick tower with a bell and cross sits against a bright white background. The tower has a small, tiled roof section at the top and a decorative stone archway near the base. A dark metal bell hangs within the tower’s opening. The cross is positioned on top of the tower's structure.</t>
  </si>
  <si>
    <t>A graduate in a dark green gown and mortarboard stands with their back to the camera, holding a bouquet of white flowers and greenery with purple accents. A man in a purple robe and hat is speaking to them from the left side of the frame. Behind them are rows of blurred audience members seated in a stadium-like setting under a large, dark roof. The stage area is illuminated with a purple light, and there’s a draped purple curtain visible along the bottom edge of the image.</t>
  </si>
  <si>
    <t>www.upenn.edu</t>
  </si>
  <si>
    <t>A flag is prominently displayed against a blue sky. The flag has three horizontal stripes: red at the top, white in the middle, and red at the bottom. A dark blue emblem with a white soccer ball and black boots is centered on the white stripe. Blurred green foliage from trees is visible in the foreground, partially obscuring the lower portion of the image. A flagpole stands tall behind the flag, topped with a small, gold-colored ornament.</t>
  </si>
  <si>
    <t>The image shows three young men gathered around a large projection screen displaying the words "JocN2.0" in white text on a dark background. One man is looking intently at the screen, with his hand raised as if gesturing or asking a question. Another man is leaning slightly towards him, also looking at the screen and appearing engaged. A third man is partially visible to the right of the group, wearing a black shirt and looking in the direction of the first two men. The room appears to be brightly lit, with white walls and a hint of other people blurred out in the background on the left side of the frame.</t>
  </si>
  <si>
    <t>A person’s arm is reaching towards a whiteboard covered in handwritten notes and diagrams. The whiteboard has several boxes with words like “Done,” “Design,” and “Review.” There are arrows connecting different sections of the writing, suggesting a flow chart or process diagram. The background is dark and out of focus, appearing to be a classroom setting.</t>
  </si>
  <si>
    <t>A man with reddish hair and wearing a gray hoodie stands facing a whiteboard. He is leaning in towards it, holding a red marker. The whiteboard is covered in handwritten notes and diagrams related to computer science concepts, including terms like "CIFP," "Verio R," "Num T," "Red/WC," "Domain," "Sub," "Pars," "Header," and "States." There are arrows connecting various terms and shapes drawn on the board. The background is dark and out of focus.</t>
  </si>
  <si>
    <t>Three young women are seated at a table in what appears to be a library setting. One woman with dark hair is looking upwards and smiling slightly. Another has blonde hair and is turned towards her, also appearing engaged in conversation. The third woman has dark hair pulled back and is facing away from the camera. Each woman has a laptop in front of them, covered in stickers. Above them are fluorescent lights illuminating the scene. A portion of bookshelves can be seen in the background on the left side of the image.</t>
  </si>
  <si>
    <t>Three young women are seated around a large white table in a library setting. The table is covered with three open laptops displaying various documents and applications. One woman, on the left, has dark curly hair and is smiling at another woman who sits centrally, looking down at her laptop screen. A third woman, on the right, has blonde hair pulled back and is leaning forward slightly, hands clasped together in front of her face. Behind them stretches a tall bookshelf filled with numerous books, creating a blurred background. The lighting appears to be soft and focused on the table and the women.</t>
  </si>
  <si>
    <t>Three young women are walking side-by-side outdoors in a campus setting. The woman on the left has blonde hair and is wearing a black top and gray pants. The woman in the middle is wearing a striped shirt, blue jeans, and a watch. The woman on the right has dark hair and is wearing a black top and light wash jeans. Behind them are trees and greenery, with sunlight filtering through the leaves. To the left of the women is a portion of a building with a sign that appears to read "No Smoking."</t>
  </si>
  <si>
    <t>Two women are standing near a large whiteboard in an office setting. One woman is pointing at something on the board with a marker, wearing a red shirt and black pants. The other woman stands beside her, dressed in a navy suit jacket over a blouse and dark trousers, holding a clipboard. A blurred figure appears to be walking past in the background, partially obscured by a window wall that has large panes of glass reflecting the city skyline outside. The office space is brightly lit with natural light streaming through the windows.</t>
  </si>
  <si>
    <t>The image depicts an indoor setting with a group of four young women seated around a dark-colored table. A white board is visible in the background, displaying handwritten notes related to “Educate to Empower,” including topics like "What is Health," "Self Love &amp; Defining," "Teen Depression," and "Reach Out." One woman stands near the whiteboard, holding a small photograph or card. The room has a modern aesthetic with gray walls and a potted plant in the corner. A light fixture hangs from the ceiling above.</t>
  </si>
  <si>
    <t>A young woman with dark hair and wearing a maroon top is smiling at the camera. She’s standing next to another person whose face is partially obscured by shadow and who is also wearing a red top. Behind them, a white board displays text that is difficult to read due to the lighting and blur. A blurred figure of a person with long dark hair is in the foreground, looking towards the right. The overall image has a slightly muted color palette and a soft focus effect.</t>
  </si>
  <si>
    <t>A man in a dark suit and red tie stands with two young women holding certificates. The woman on the left is wearing a black dress and has her hair pulled back. The woman on the right is wearing a black blazer over a white top and has her hair styled up. Both women are smiling and holding framed certificates that display text, including "Outstanding Scholarship" and "Summa Cum Laude." Behind them is a dark gray wall with some shelving units and doors. A small table with more framed certificates sits to the right of the man.</t>
  </si>
  <si>
    <t>Four framed certificates are displayed on a red table against a dark wall. The certificates have ornate borders and text detailing names and honors. A black stand holds each certificate upright. To the right of the center certificate is a metallic, futuristic-looking weapon resting on a small pedestal. A potted plant sits to the right of the table.</t>
  </si>
  <si>
    <t>A group of nine students are posed on a set of stairs in front of large windows. They are holding framed certificates, each displaying text and a university seal. The students wear formal attire – suits and dresses – and appear to be celebrating an achievement. Behind them is a modern interior with a circular window, potted plants, and a red chair.</t>
  </si>
  <si>
    <t>www.upr.edu</t>
  </si>
  <si>
    <t>An aerial view of a college campus featuring several buildings with varying architectural styles. The buildings are primarily light-colored and rectangular, with some having red tile roofs. Palm trees line walkways and green lawns fill the spaces between the structures. A large, open courtyard area is visible in the center, surrounded by buildings. Some buildings have peaked roofs and appear to be covered in a reddish-brown material. There’s a white building with a flat roof on the left side of the image. The sky is bright blue with some clouds.</t>
  </si>
  <si>
    <t>A close-up shot of an ornate black wrought iron gate with the letters “UFR” prominently displayed in a circular design within the top section. Below the letters are additional decorative elements and numbers, likely representing a building or campus identification number. The sky is visible through gaps in the gate’s bars, showing blue clouds and some sunlight. Green foliage can be seen behind the gate.</t>
  </si>
  <si>
    <t>A young woman wearing a white lab coat and blue gloves is intently focused on a clear glass beaker filled with a yellowish liquid. A small amount of vapor rises from the liquid. She’s wearing safety glasses and holding a thin stick to stir the contents. Behind her, there's a complex laboratory setup including various pieces of equipment, glassware, and tubing under bright blue lighting. The wall behind her has “MACROBIO” written in large letters with a stylized font. There are two framed pictures hanging on the wall above the lab bench.</t>
  </si>
  <si>
    <t>A young man with dark hair and wearing a red hoodie is working at a table. He’s looking down at a white architectural model made of sticks and string, which appears to be a tall building design. The model sits on a blue-painted surface. Behind the model are several other smaller white models, including what looks like a cityscape. A whiteboard with drawings is visible in the background, and there's a window with daylight streaming through.</t>
  </si>
  <si>
    <t>A person’s arms are raised above their head in a swimming motion, with hands open and palms facing upwards. The background is blurred blue water reflecting light, with a bright white glare suggesting sunlight. A portion of a dark wall or edge is visible on the left side of the frame. The image has a slightly grainy texture and appears to be taken from underwater.</t>
  </si>
  <si>
    <t>A solid green background with white text and logo elements. The top line reads "LOS QUE SABEN" in a larger font size, followed by “ESTUDIAN EN LA” underneath. Below that is the acronym “UPR” in large, bold white letters.</t>
  </si>
  <si>
    <t>A young man with dark hair and a beard wearing safety glasses and a red patterned shirt is reaching towards a white piece of equipment. The equipment has several circular buttons and indicator lights on its front panel. Behind him, there’s a blurred background showing part of a laboratory setting with stairs and other machinery. A fluorescent light fixture is visible in the upper right corner.</t>
  </si>
  <si>
    <t>A young woman with long brown hair and gold earrings is painting outdoors. She’s wearing a gray t-shirt and has her hand extended towards a blue canvas depicting clouds in a bright blue sky. A palette with various shades of blue paint sits on a small table beside the canvas. In the background, another person stands near an easel holding a sketchbook. Lush green trees fill much of the frame, partially obscuring a light-colored building and a walkway. The lighting appears to be natural daylight.</t>
  </si>
  <si>
    <t>A man wearing a white surgical cap and blue gloves is intently focused on a complex piece of scientific equipment. He’s leaning over a dark metal machine with several tubes and wires connected to it. Another man, partially visible in the background, is looking at the equipment as well, his head tilted slightly downward. The wall behind them appears to be painted a muted beige color.</t>
  </si>
  <si>
    <t>A person with dark hair and wearing a gray shirt is looking at a large black printer. The printer has several printed sheets coming out of it. To the right of the printer are several framed posters, including one that appears to be an image of a blue-colored object or design. The lighting in the scene is dim, casting shadows across the room and highlighting the person’s face and the printer.</t>
  </si>
  <si>
    <t>A woman wearing a black chef’s apron and a white tall chef's hat is standing in front of a large cooking surface with flames shooting upwards from it. The flames are bright yellow and orange, illuminating her face. She is holding a spatula in her right hand. Behind her is a stainless steel kitchen area with fluorescent lighting fixtures and a yellow pipe running along the wall. A small sign reading “D” is visible on the counter near the flames.</t>
  </si>
  <si>
    <t>Two young women in red athletic uniforms are running towards a soccer ball on a green grass field. Behind them is a brick building with windows and trees lining the perimeter. Several other people, wearing white shirts and dark pants, are standing near the building, some appearing to be watching the game. The sky is bright blue with scattered clouds.</t>
  </si>
  <si>
    <t>A group of seven young adults are walking along a grassy path in a park setting. The background features lush green trees and rolling hills under a cloudy sky. Several individuals are smiling broadly and gesturing with their hands, appearing to be engaged in a playful moment. One man is filmed from the chest up, wearing a blue shirt and glasses, and another woman is holding a banana. A young woman in a yellow top and jeans is reaching out towards the camera with excitement. The group’s clothing includes jeans, t-shirts, and backpacks.</t>
  </si>
  <si>
    <t>A woman with dark hair and glasses wearing a white shirt sits at a wooden table, looking towards a man who is partially visible on her right side. She’s focused on a laptop screen in front of her, which has a light gray lid and a silver keyboard. The man is wearing a blue button-down shirt and appears to be listening intently. Behind them are bookshelves filled with books, and a window with blinds is visible in the background. A dark ceiling with a green light fixture is also present.</t>
  </si>
  <si>
    <t>The image is taken from underwater looking up at an outdoor swimming pool. The water is blue and reflects the sky above. A concrete diving platform extends into the pool. Behind the pool are tiered seating for spectators, with people sitting on the steps. Palm trees line the edge of the building, and a cloudy gray sky fills the upper portion of the frame. Above the diving board, there are lights mounted on poles.</t>
  </si>
  <si>
    <t>A swimmer is mid-stroke in a blue swimming pool. The swimmer wears a red swim cap and goggles. Water splashes around their face as they move forward. The background is blurred, showing other swimmers and the edge of the pool.</t>
  </si>
  <si>
    <t>A young woman with dark hair and fair skin is smiling brightly at the camera. She’s wearing a light brown shirt with a circular logo on the left breast. Her right hand is extended towards the viewer, holding what appears to be a small plant or branch. Above her head is a bright blue sky filled with fluffy white clouds and a large sun. A blurry figure of another person is visible in the upper left corner, partially obscured by darkness. The shot is taken from a low angle, looking upwards at the woman and the sky.</t>
  </si>
  <si>
    <t>A group of seven people are posing for a selfie on a sandy beach. The foreground features a woman with dark hair and a purple shirt, pointing outwards with her hands. Behind her is a young man in a white shirt and sunglasses smiling widely. To his right is a young woman with light-colored hair wearing a gray t-shirt and jeans. Next to her is another young woman with blonde hair and blue eyes also wearing a gray t-shirt. Further back are two men, one in a black shirt and the other in a white shirt, both smiling. The background shows an ocean with waves crashing on a beach, and a bright blue sky with some clouds.</t>
  </si>
  <si>
    <t>A group of dancers in maroon and gold sequined outfits are performing a synchronized routine on a polished wooden floor. They are positioned in a line, extending their arms outward with one dancer prominently centered and another slightly off-center to the left. Behind them is an audience seated on bleachers, including students wearing school colors (yellow and burgundy). The bleachers have red and gray steps leading up to them. A ladder is visible on the side of the bleachers. The background is a dark, blurred gymnasium space with a hoop in the distance.</t>
  </si>
  <si>
    <t>A man in a white lab coat and watch is carefully using a pipette to transfer liquid from a pink tube into another clear test tube. A green container filled with a viscous fluid sits on the table next to him, connected by red tubing to a power source. Several beakers and other laboratory equipment are visible in the background, including glassware and plastic containers. The lighting appears bright and focused on the immediate area of the experiment.</t>
  </si>
  <si>
    <t>Three young adults are posed in front of dense green foliage and a blurred ocean background. A woman with dark hair and teal highlights is on the left, smiling at the camera. In the center stands a man wearing a white polo shirt with a logo on it, also smiling. To his right is a young man with long black hair, wearing a white long-sleeved shirt and sunglasses, with his arms crossed. The background features lush bushes, some wooden structures, and a glimpse of the ocean with waves visible.</t>
  </si>
  <si>
    <t>A woman wearing a white lab coat and glasses is peering through a microscope. She has dark hair pulled back and is wearing a pink shirt underneath her coat. The microscope is silver and black with a circular emblem on its side. Behind her, there’s a laboratory setting with various pieces of equipment including a computer monitor and cabinets filled with glassware. Above the lab bench are fluorescent lights.</t>
  </si>
  <si>
    <t>Three people are gathered around three computer monitors in a dimly lit room. A man with glasses and wearing a black shirt is standing behind two women seated at the computers. He’s holding a piece of paper towards one of the women, who appears to be looking at the screen intently. The woman on the left has a bright floral patterned top on, while the woman in the center wears a red sweater. The screens display what appear to be data visualizations or charts. A light fixture is visible in the upper right corner of the image.</t>
  </si>
  <si>
    <t>A dark background with a large periodic table filling most of the frame. The elements are displayed in a grid format, with atomic numbers and symbols shown for each element. Several elements are highlighted with small, stylized graphics representing their properties – a snowflake for tungsten, a flame for platinum, a leaf for aluminum, and a spiral for gold. A person’s face is partially visible on the left side of the screen, looking towards the periodic table. The lighting appears to be focused on the display itself, creating highlights and shadows across the elements.</t>
  </si>
  <si>
    <t>Two healthcare professionals in light yellow shirts with black trim are attending to a patient lying on a white hospital bed. One is kneeling and appears to be examining the patient’s face while the other stands beside the bed, looking down at the patient. A monitor displaying medical data is mounted on the wall behind them. The room has green curtains and various medical equipment is visible along the right wall, including cables and a small device.</t>
  </si>
  <si>
    <t>A person with dark hair and glasses is partially visible in the center of the frame, looking towards the right side of the screen. The lighting is dramatic, with a bright light source shining from above and creating strong lens flares. A portion of a white wall or surface is visible on the left side of the image, and there's an indistinct background suggesting a room with some architectural elements like beams or panels. The overall tone is dark and moody.</t>
  </si>
  <si>
    <t>A large, red and white “UPR” logo dominates the upper portion of the image. Below the logo is the text "Universidad de Puerto Rico" in a smaller, white font. Beneath that are listed several locations or campuses of the university: Aguadilla, Arecibo, Bayamón, Carolina, Cayey, Ciencias Médicas, Humacao, Mayagöez, Ponce, Río Piedras, and Utuado. The background is black.</t>
  </si>
  <si>
    <t>A spacesuit-clad astronaut is positioned in front of a dark blue background depicting a starry sky and Earth’s horizon. The word “CLASE” is prominently displayed in white letters across the center of the image, slightly blurred. The astronaut is holding a flag with the Puerto Rican coat of arms.</t>
  </si>
  <si>
    <t>www.upsem.edu</t>
  </si>
  <si>
    <t>A large brick building with multiple stories and windows dominates the background under a partly cloudy sky. In front of the building is a circular stone fountain adorned with red mulch and a metal sculpture shaped like the letter “U”. The words "PRESBYTERIAN SEMINARY" are inscribed around the base of the fountain in stone. A paved pathway runs along the bottom edge of the image, bordered by green grass and mature trees on either side.</t>
  </si>
  <si>
    <t>A man with dark hair and glasses wearing a black shirt and tie is seated at a table facing another person who is partially visible. The other person has blonde hair and is gesturing with their hands. A brown leather bag sits on the table next to a metal cup holder containing a clear tumbler. Behind them, there’s a large red brick building with multiple windows and architectural details. Lush green grass covers the ground in front of the table, and trees are visible in the background. The lighting appears natural, suggesting an outdoor setting.</t>
  </si>
  <si>
    <t>A woman with glasses and wearing a purple jacket over a white blouse and a patterned scarf is smiling and looking at a man in a black suit who is gesturing with his hand. Several other people are visible in the background, some standing near tables covered with what appear to be craft supplies or artwork. A red fabric hangs on the left side of the frame. There’s a metal railing and an exit sign in the upper right corner. The lighting appears to be artificial and somewhat dim.</t>
  </si>
  <si>
    <t>A wide shot captures a brick building with multiple windows and a large entranceway. A stone cross stands prominently on the left side of the frame. Several people in bright orange t-shirts are walking towards the building, appearing to be students or staff. The ground is covered in green grass, and there’s a small bench visible in the foreground. The sky is dark and overcast.</t>
  </si>
  <si>
    <t>A man with short hair and wearing a light blue shirt sits at a black digital piano, playing music. He is looking down at the keys. In the background, another man is seated at a table, reading sheet music. The setting appears to be a classroom or practice room with wooden tables and chairs, and a window visible in the distance. There’s a blurred image of what looks like a building facade outside the window.</t>
  </si>
  <si>
    <t>A wide-angle aerial shot depicts a brick building with multiple stories and arched windows under a bright blue sky. The building is surrounded by lush green trees and landscaping. A paved walkway leads towards the building, and a person is walking along it. To the left, another building with a balcony is visible. The ground in front of the main building is covered in red brick pavers.</t>
  </si>
  <si>
    <t>A woman with short, dark hair and wearing a blue hoodie is centered in the frame, holding an open, dark-colored book. She appears to be reading aloud, with her mouth slightly open. Behind her, blurred figures of other students are visible in a classroom setting. A man in a light gray shirt is partially visible on the left side of the image, and another woman wearing glasses and a gray cardigan is on the right. The background is out of focus and appears to be a classroom with wooden paneling.</t>
  </si>
  <si>
    <t>A classroom scene with three people seated at a table. A man in an orange shirt is leaning his head on his hand and looking down, while another man in a gray shirt looks towards him. A woman with curly brown hair is pointing at a whiteboard covered in handwritten equations, specifically “Kai δr Kai δ2 EP”. A student to her left is writing in a notebook. There are books stacked beside the man leaning his head on his hand. Red berries and a small blue bottle of liquid are visible on the table near the woman's hand. The background is dark and out of focus, suggesting a classroom setting.</t>
  </si>
  <si>
    <t>A red brick building with multiple stories and towers dominates the frame, set against a clear blue sky. The building has large windows and a prominent tower on its left side. Below the building is a well-maintained green lawn leading to a running track that curves around the structure. Several mature trees are scattered throughout the landscape surrounding the building, adding depth to the image.</t>
  </si>
  <si>
    <t>www.usc.edu</t>
  </si>
  <si>
    <t>00:00:09.16</t>
  </si>
  <si>
    <t>A large, light-gray brick building dominates the frame, featuring multiple arched windows and a prominent portico with columns along its facade. A smaller, white tower rises to the right of the main building. In front of the building is a street lined with trees, and a vintage dark blue car is parked on the sidewalk. The image has a grainy, black-and-white aesthetic.</t>
  </si>
  <si>
    <t>Feature Story, "University environment, Campus aesthetics"</t>
  </si>
  <si>
    <t>A black and white portrait of an older man with short, graying hair and a full, gray beard. He has a slightly furrowed brow and is looking directly at the viewer. He wears a dark suit jacket over a light-colored shirt collar. A subtle shadow falls across his left side. The background is a soft, neutral gray.</t>
  </si>
  <si>
    <t>Feature Story, Management</t>
  </si>
  <si>
    <t>00:00:12.92</t>
  </si>
  <si>
    <t>An aerial view of an oval-shaped stadium dominates the center of the image. The stadium has a tiered seating area surrounding a large field. To the left and right of the stadium are various buildings, including what appears to be athletic facilities with track lanes and smaller structures. A road runs along the bottom edge of the frame. Surrounding the stadium and buildings is a green space with trees and manicured lawns. The background shows residential areas consisting of houses and streets. The image is in black and white and has a slightly grainy quality.</t>
  </si>
  <si>
    <t>A black and white photograph depicts a large, art deco style building with a prominent tower rising from its center. The building has multiple levels and decorative elements including geometric patterns and what appears to be a stylized sun emblem on one side. Several vintage cars are driving down a street in front of the building. Street lamps line the road, and trees flank the sidewalks. A sign reading “University of Southern California” is visible on the right side of the building. The sky is overcast and gray.</t>
  </si>
  <si>
    <t>00:00:21.25</t>
  </si>
  <si>
    <t>A large, imposing building dominates the center of the frame, featuring a stepped design with a prominent tower rising from its top. The building’s facade is largely white and gray, with dark accents. A banner hangs across the entrance, displaying text in black lettering: “THE IMPORTANT THING IN THE OLYMPIC GAMES IS NOT WINNING BUT TAKING PART.” Below this banner are several flags of different nations. 
 A crowd of people fills the foreground, stretching out towards the building. Many are standing and looking toward the structure. A series of arches with hanging banners runs along the lower portion of the image, creating a semi-circular walkway. The sky is overcast and gray.</t>
  </si>
  <si>
    <t>A black and white photograph depicts a tall building under construction. The building is primarily steel framework with exposed beams and scaffolding. It has a distinctive pointed spire at the top. Below the main structure are partially completed floors, also covered in scaffolding. Several other buildings can be seen in the background, some appearing to be finished structures. A street or road runs along the base of the construction site, with vehicles visible. The sky is overcast and gray.</t>
  </si>
  <si>
    <t>www.uscb.edu</t>
  </si>
  <si>
    <t>A large brick building with white columns dominates the frame, labeled “HARTSAY.” A fountain is located in front of the building. Several students are walking across a paved area towards the building. Palm trees and street lamps are visible on either side of the walkway. The sky is overcast.</t>
  </si>
  <si>
    <t>A young Black woman with braided hair and wearing a gray sweater is smiling broadly at the camera. She’s seated in front of two large computer monitors. The left monitor displays a blurred image of what appears to be a landscape, possibly mountains or hills. The right monitor shows a close-up shot of a microphone mounted on an arm connected to the computer. A headset is resting on her shoulders. Behind her are other computers and equipment, all bathed in a slightly dim light.</t>
  </si>
  <si>
    <t>A dimly lit classroom scene features three students and two instructors at a large table covered in a red tablecloth. A female instructor with curly gray hair and wearing a patterned scarf is pointing towards a model skeleton, which is partially visible behind her. Two students are seated at the table, one wearing camouflage and writing in a notebook, and another with braided hair wearing a pink shirt and also writing. In the background, blurred figures of other students can be seen sitting in chairs. A life-sized anatomical skeleton stands on a pedestal to the left of the table. The lighting is focused on the foreground, creating shadows and emphasizing the interaction between the instructors and students.</t>
  </si>
  <si>
    <t>A group of graduates in dark blue academic gowns and black caps with gold tassels are gathered outdoors. Many are raising their hands in celebration, while one woman is smiling broadly and holding her hand up to her head. A blue sash with “SHARKS” printed on it is draped across each graduate’s chest. Some graduates have small diplomas or documents in their hands. Two white chairs are visible in the foreground. The background shows trees and a cloudy sky.</t>
  </si>
  <si>
    <t>A group of young men are playing beach volleyball on a sandy court. One man is shirtless and facing away from the camera, holding a volleyball. Several other players in shorts and t-shirts are positioned around the net. A yellow volleyball net stretches across the center of the court. Behind the court is a building with windows, palm trees, and a cloudy sky. A few cars are visible parked nearby.</t>
  </si>
  <si>
    <t>A group of students are walking across a brick walkway in front of a large building with a dome-shaped roof. The sky is overcast and gray. Trees line both sides of the walkway, and there’s a grassy lawn visible behind the buildings. Several students are wearing backpacks and casual clothing. Some appear to be talking or laughing.</t>
  </si>
  <si>
    <t>A young woman in a dark blue graduation gown and cap stands on a stage outdoors. The gown has “UNCF” emblems on it. She is smiling and looking towards the camera. Behind her are palm trees and other greenery, with a building visible in the background. A man in a suit is partially visible to the left of the woman, and there’s a silver object resembling a musical instrument or prop positioned near the stage right. Several blurred figures can be seen in the background, suggesting an audience.</t>
  </si>
  <si>
    <t>A young woman sits in an ergonomic gaming chair facing two large computer monitors. She is wearing headphones and a tank top and black shorts. Her hands are on a smartphone she’s holding up to her ear. Behind her, there's a desk with various items including a keyboard and mouse. A logo for USCB (University of Southern California Beach) is visible in the upper right corner of the image. The background is dark, with a blurred view of other equipment and possibly people.</t>
  </si>
  <si>
    <t>A young woman with dark curly hair wearing a USCBC nursing shirt is intently examining a mannequin’s chest while using a pen and clipboard. A man in a light gray scrub top and stethoscope is observing her from behind, looking over her shoulder. The background shows a blurred hallway with beige walls and a doorway. There's a small light fixture visible on the wall to the left of the woman.</t>
  </si>
  <si>
    <t>A young Black man in a graduation gown and cap is smiling broadly and waving with his right hand. He wears a gold sash that reads “CLASS” and has a small emblem on it. A woman, also Black, stands closely behind him, embracing him from behind and waving with her left hand. Both are surrounded by other people in the background, some wearing graduation attire, against a backdrop of brick buildings and greenery.</t>
  </si>
  <si>
    <t>A basketball game in progress indoors. A woman in a white uniform is dribbling the ball towards the right side of the court. Several other players in dark uniforms are positioned around her, some moving and others stationary. There’s a scoreboard displaying the score “18 - 55”. Spectators fill the bleachers on both sides of the court. A flag pole with an American flag is visible on the right side of the image. The floor has markings for the free throw line and three-point arc.</t>
  </si>
  <si>
    <t>A group of young adults, likely college students, are walking up a set of stairs in a modern building. The staircase is white with wooden steps and railings. Several people are visible, wearing casual clothing including hoodies, jeans, and t-shirts. Some carry bags or water bottles. A blue architectural element is present on the right side of the frame. Light fixtures are visible along the ceiling.</t>
  </si>
  <si>
    <t>Three young adults are standing outdoors in front of a large, light-colored building with columns. A man wearing a baseball cap and backpack is speaking to a woman with red hair who is also carrying a backpack. Another student stands behind them, smiling and looking at the woman. The woman’s shirt has “Sand Shark Basketball” printed on it. Raindrops are visible in the air.</t>
  </si>
  <si>
    <t>Five young women are grouped together in a brightly lit kitchen area. They appear to be smiling and laughing at each other. One woman on the left is holding up a small container with what looks like food inside, while another gestures with her hands. A third woman wears a gray sweatshirt with “LOWELL” printed on it. Another is wearing a white sweater and a black baseball cap. The fifth woman has dark skin and is also smiling. Behind them are stainless steel appliances, including a refrigerator and an air conditioner unit. There’s a red fire extinguisher mounted on the wall to the left of the group.</t>
  </si>
  <si>
    <t>Two young adults are standing on a beach facing each other. One is holding a large banner that reads “USCB” in blue letters with the university’s logo underneath. The banner is white and curved. The person holding the banner wears a USCB t-shirt. The other individual is wearing a USCB sweatshirt and holds his hands up as if waving. Behind them, there's a beach with sand, some vegetation, and a small blue umbrella visible in the distance. A cloudy sky fills the upper portion of the frame.</t>
  </si>
  <si>
    <t>A young man with reddish-blonde hair and fair skin is lying in a dark green hammock outdoors. He’s wearing a light grey t-shirt and tan sneakers. His legs are crossed, and he appears to be reading or looking at something on a tablet held in his hands. The background shows a grassy area with trees and some buildings faintly visible through the foliage. There's a blurred out image of green leaves in the upper left corner of the frame.</t>
  </si>
  <si>
    <t>A person with dark hair and long, braided blonde hair is seen from behind, wearing a purple t-shirt and jeans. They are holding a wrist watch with their left hand and appear to be gesturing towards something in front of them. A projector screen displays an image of a stylized, glowing blue tower or structure with red accents. In the background, there’s a computer monitor and other equipment, all bathed in a reddish-orange light.</t>
  </si>
  <si>
    <t>A group of six young adults are walking along a grassy path towards a brick building. The building has several windows and a banner displaying “USC” hanging from its entrance. A lamppost with a blue banner is positioned to the right of the building, surrounded by lush green trees and foliage. The ground is covered in grass and scattered leaves. The sky appears overcast.</t>
  </si>
  <si>
    <t>Three young women are standing on a sandy beach looking out at a large flock of birds flying overhead in a blue sky. The woman on the left is wearing a black jacket and shorts, pointing towards the birds. The woman in the middle has dark hair and is wearing a pink shirt and gray shorts. The woman on the right is wearing jeans and a blue backpack. A piece of driftwood lies on the sand between them. The beach extends into the distance with a light body of water visible.</t>
  </si>
  <si>
    <t>"University environment, Campus aesthetics", Student life, Location</t>
  </si>
  <si>
    <t>A group of four young adults are standing outdoors on a brick-paved walkway. A woman with blonde hair pulled back in a bun is speaking to another woman who has her hair styled in an updo and is wearing a gray t-shirt and backpack. To the right, a Black man is smiling and looking at the other two people. He wears a red and white athletic shirt and a black backpack. A young man with dark hair and glasses is standing beside him, holding a water bottle and wearing a blue t-shirt with a logo on it. In the background, there are buildings, trees, and some greenery. The overall scene appears to be on a college campus.</t>
  </si>
  <si>
    <t>A man in a light blue polo shirt and black pants is mid-swing while addressing a golf ball on a bright green putting surface. Behind him are several tall pine trees with bare branches against a cloudy gray sky. To his right, there’s a large evergreen bush and some other trees with foliage. The ground slopes slightly downwards towards the viewer.</t>
  </si>
  <si>
    <t>A young woman with blonde hair stands on a sandy beach, wearing a dark blue t-shirt with “SCB” printed on it and dark shorts. She is raising her right hand as if throwing something into the air. A blurred figure in a white sweater is partially visible to her left. In the background are several beach chairs and people sitting or walking along the shoreline. The sky is overcast, and the ocean stretches out towards the horizon.</t>
  </si>
  <si>
    <t>A young woman with long dark hair is mid-air, reaching up to catch a white volleyball. She’s wearing a light blue USC Beaufort sweatshirt with a shark logo on it. Behind her, a man in a plaid shirt stands on a beach, partially visible and looking towards the action. The background shows a cloudy sky over a coastline with palm trees and buildings in the distance. There are several people scattered along the beach, including one holding what appears to be a blue tent pole. The sand is light-colored and wet.</t>
  </si>
  <si>
    <t>A black and white Spaniel dog stands prominently in the center, looking directly at the camera with its mouth open. It is wearing a blue vest and leash. Several other dogs, including a golden retriever and a small brown dog, are visible on leashes behind it, along with several people wearing casual clothing. The background shows a building with large windows and a sidewalk area.</t>
  </si>
  <si>
    <t>A basketball game is in progress inside a gymnasium. A player in a white and blue uniform is shooting towards the basket on the right side of the frame. Several other players are positioned around him, including one in black and another in blue. An official with a striped shirt stands near the baseline. In the background, a large crowd of spectators sits along the bleachers. The gymnasium walls feature a logo that reads “SHARKS” and the number 105. A scoreboard displays the score as 28.</t>
  </si>
  <si>
    <t>A young woman with blonde hair wearing a blue t-shirt with the letters “ΦM” is sitting on a metal railing and smiling at someone off-screen. Behind her are three other people: a man in a light blue polo shirt and khaki shorts, a man in a dark baseball cap and gray sweatshirt, and a woman in a green running shirt. The background shows a brick building with a doorway and a staircase leading up to it. A metal railing extends from the building towards the group of people.</t>
  </si>
  <si>
    <t>A group of people are filming outdoors on a college campus. A large camera tripod is positioned in the center with a professional video camera mounted on it. Several individuals are wearing headphones and looking towards the camera, while others stand behind the camera operating lights and equipment. Some wear USCBC shirts. Behind them is a building with columns and windows, surrounded by trees and greenery. The sky is overcast.</t>
  </si>
  <si>
    <t>www.uscupstate.edu</t>
  </si>
  <si>
    <t>A woman lies in a hospital bed covered with a blue and white patterned sheet. A gray medical blanket is draped over her legs. Her right hand is positioned near the edge of the blanket, partially obscuring a small logo on the sheet that reads "Laerdal." To the right of the bed is a portion of a medical cart with various supplies visible. The text “IN NURSING” is overlaid in large, white capital letters across the top of the image.</t>
  </si>
  <si>
    <t>A man in a dark blue shirt is kneeling and adjusting cables inside a server rack. The server rack is filled with numerous computer servers and network equipment. A keyboard and monitor are visible on the floor near him. Above the image, text reads “IN CYBER SECURITY” in large white letters against a black background. To the left of the man, there’s a glimpse of a bright white wall.</t>
  </si>
  <si>
    <t>A young woman with brown hair and teal streaks in her hair is wearing a white lab coat over a pink shirt and blue gloves. She’s seated at a laboratory bench, looking down at a sheet of paper covered in handwritten chemical formulas and equations. A whiteboard behind her displays more complex chemistry diagrams and notes. To the left of her is a metal apparatus with tubing and a balance scale. The text “IN CHEMISTRY” is overlaid on the image in large white letters.</t>
  </si>
  <si>
    <t>A young Black woman with curly dark hair and wearing jeans and a blue shirt is standing in front of a whiteboard. She’s pointing at text on the board which reads “Fresh fruit, or cheese Are common desserts in France. 2. In France the lunch day is lunch. 3. In France five words start in France and groceries.” Several children are gathered around her, some looking directly at the board, others glancing down. One child has pink hair braids with a pink ribbon. The background shows a wall painted light blue, bookshelves filled with books, and a partially visible shelf stacked with boxes. The word “EDUCATION” is prominently displayed in large, bold, black letters across the top of the image.</t>
  </si>
  <si>
    <t>A man in dark brown boots and pants is holding a small remote control device with both hands. A black and yellow robot car sits on a wooden floor near his feet. The background is blurred, showing a wall and a doorway.  The words "TECHNOLOGY IN" are overlaid on the right side of the image in large white letters, followed by “IN” and then “TECHNOLOGY”.</t>
  </si>
  <si>
    <t>A young woman with wavy brown hair and red earrings is intensely focused as she uses a marker to add detail to a large, colorful mural on a wall. The mural features abstract shapes in shades of pink, purple, blue, and green, including a prominent cartoon-like character with a wide grin and sharp teeth. She is wearing a dark green varsity jacket with white stripes across the sleeves. Behind her, the background is mostly black, emphasizing the artwork and the woman’s concentration. The text “IN ART” is overlaid on the image in large, white letters.</t>
  </si>
  <si>
    <t>"Teaching, Classroom, Training", Advertisement, Fine arts</t>
  </si>
  <si>
    <t>A young woman with blonde hair and fair skin is looking at a tablet in her hands. She’s wearing a green sweatshirt and has dark hair pulled back from her face. The tablet displays an image of what appears to be a robotic arm or mechanism. Behind her, there's a large white machine with a circular opening. Text overlayed on the image reads “IN INDUSTRIAL ENGINEERING” in bold, capitalized letters. The background is mostly black.</t>
  </si>
  <si>
    <t>Two young men in green sweaters are standing close together, examining a stack of papers. One man is pointing at something on the documents with his finger. A small table sits between them holding a water bottle and cardboard boxes labeled "Accounting/Finance" and "Entrepreneurship Club." Behind them is a hallway wall with posters and signs including “GLCC” and “Thank You.” The text “BUSINESS IN” is overlaid in large, white letters on the right side of the image, followed by “BUSINESS” in a slightly smaller font.</t>
  </si>
  <si>
    <t>A woman in a light-colored sweater stands at a table with several students seated around it. The students are wearing dark green shirts and appear to be engaged in a discussion. A white board is visible behind her, displaying text and what appears to be an image. The word “IN LANGUAGES” is overlaid on the screen in large, bold, yellow letters. Green chairs surround the table, and there’s a laptop open on one of the desks.</t>
  </si>
  <si>
    <t>A stage shot featuring two musicians performing live. On the left is a person with long blonde hair wearing a tank top and jeans, playing an electric guitar. To their right is another person with white hair, dressed in a gray shirt and dark pants, also playing an electric guitar. Behind them is a keyboard player wearing a green shirt. A purple and blue stage backdrop is visible, illuminated by spotlights. The words "IN MUSIC" are prominently displayed across the top of the image in large, white letters.</t>
  </si>
  <si>
    <t>A group of female soccer players are celebrating after a play on a green field. Several players in white jerseys are jumping and embracing each other. In the background, several players wearing purple jerseys are visible, some with numbers on their backs. The words "IN ATHLETICS" are overlaid on the image in large, bold letters.</t>
  </si>
  <si>
    <t>A wide shot reveals a university campus with a large crowd gathered beneath a tent. A prominent clock tower with a golden dome is visible in the upper left corner. The background consists of dense green trees and rolling hills under a cloudy sky. White text reading "AND SO MUCH MORE" is overlaid on the image.</t>
  </si>
  <si>
    <t>www.usd.edu</t>
  </si>
  <si>
    <t>A young woman is riding a bicycle down a paved path towards a large brick building in the distance. The building has multiple stories and prominent columns. Lush green grass lines both sides of the path, bordered by mature trees with dense foliage. A small, single-story building is visible on the left side of the frame. The sky is blue with scattered clouds. Sunlight casts a shadow from the cyclist onto the pavement.</t>
  </si>
  <si>
    <t>A wide shot captures three people riding bicycles along a brick pathway. A woman with blonde hair and a pink shirt is seated on a black bicycle in the foreground, facing slightly away from the camera. Behind her, a man wearing a red shirt rides a red bicycle. Further down the path, another person, also wearing a red shirt, pedals a bicycle. In the background, a large brick building with multiple stories and a prominent white dome is visible against a cloudy sky. A green lawn stretches out to the left of the pathway, bordered by trees and a dark fence. A lamppost stands on the right side of the path.</t>
  </si>
  <si>
    <t>A young woman with blonde hair and glasses sits cross-legged on a patch of green grass beneath a large tree. She is holding an open book in her lap. Behind her is a brick building, likely part of a university campus, featuring multiple windows and a prominent central tower. The sky is bright blue with scattered clouds. Several trees are visible around the building and framing the scene.</t>
  </si>
  <si>
    <t>A woman with pink hair sits in a teal hammock suspended between two trees. A man wearing a gray shirt and dark pants is partially visible behind her on another hammock. The hammocks are strung across a lush green lawn, with several mature trees lining the background. In the distance, there’s a glimpse of buildings and a road. The overall scene has a slightly blurred effect, suggesting movement or video footage.</t>
  </si>
  <si>
    <t>A young woman with dark hair and wearing a white coat and black pants is sitting on a stone bench outdoors. She appears to be looking slightly downward and has a contemplative expression. A young man in a similar white coat and khaki pants sits beside her, leaning forward and looking at her intently. Behind them is a brick building with windows and greenery visible. To the left of the image is a dark, blurred area that could be part of the video frame or a shadow. The ground is covered in green grass.</t>
  </si>
  <si>
    <t>A group of seven students in white lab coats are seated at desks in a classroom setting. They appear to be facing forward, with their backs turned to the camera. Each student wears a red and white pin on their lab coat. The walls are painted a light beige color, and there is a fluorescent light fixture overhead. A small electrical outlet is visible on the wall behind one of the students.</t>
  </si>
  <si>
    <t>A young man in a red shirt and shorts is mid-throw, his arm extended forward as he releases a metal ball. He’s standing on a circular red mat with a central hole. Behind him are two tall silver poles with wire mesh netting attached to them, likely part of a throwing cage. In the background, there's a blurred view of a stadium with red seating and some trees. The sky is blue with scattered clouds.</t>
  </si>
  <si>
    <t>A person in a dark shirt and shorts is jumping over a hurdle on an outdoor track. The track is red with white lane markings. Behind the track are green trees and a cloudy blue sky. A stadium with seating is visible in the distance along the side of the track.</t>
  </si>
  <si>
    <t>A young woman in a gray sweatshirt and dark shorts is mid-air during a jump on a sandy track. Her hair is pulled back into a high ponytail. Behind her are several other athletes running on the track, blurred due to motion. The track is red with a tan sand area at the end where she’s jumping. In the background, there's a hill and trees under a cloudy sky with sunlight breaking through.</t>
  </si>
  <si>
    <t>The image depicts an aerial view of a rooftop patio area filled with people. The patio is constructed from concrete steps leading up to a dark gray building. Several cars are parked in a lot below. In the background, there’s a mix of buildings and trees under a dusky sky with hints of orange and pink suggesting sunrise or sunset. Snow covers some of the roofs of the buildings adjacent to the patio.</t>
  </si>
  <si>
    <t>A group of young adults are gathered around a fire pit at night. Several people are sitting on benches surrounding the flames. A person wearing a red hoodie with “USD” is visible in the center. Others are wrapped in blankets and appear to be talking or laughing. String lights are strung above, illuminating the scene partially. The background shows a blurred view of more people and what appears to be a building.</t>
  </si>
  <si>
    <t>A person’s hand is adding white chalk to a large, red and gray chalk drawing of a letter “T” on a concrete sidewalk. The “T” has a small, white graphic of a paw print beneath it. A portion of a red coat is visible in the upper left corner of the image. The background is dark, suggesting an outdoor setting with limited lighting.</t>
  </si>
  <si>
    <t>A woman wearing a red jacket and sunglasses is kneeling on a gray concrete sidewalk, drawing with chalk. A large, colorful chalk drawing of a cartoon-like mascot (possibly a lion) dominates the foreground. Several boxes of chalk are scattered around her, along with a coffee cup and a green tool likely used for spreading the chalk. Behind the woman is a brick building, bare trees in autumn colors, benches, and a grassy area. The sky is overcast and gray.</t>
  </si>
  <si>
    <t>A man in a red shirt and shorts is running along a wide, sandy beach towards the water. The water is a light blue color with some debris floating on its surface. Behind the beach is a line of trees and a darker forested area. Above the trees is a bright blue sky. The overall scene has a slightly hazy or washed-out appearance.</t>
  </si>
  <si>
    <t>A young woman stands barefoot on a sandy beach facing away from the camera. She is wearing a white shirt with a red and white badger logo prominently displayed on her back. A flag featuring the same badger logo is draped over her arms. Behind her stretches a body of water reflecting the warm light of a sunset, with a line of trees visible along the horizon. The sky is a gradient of orange and yellow hues. The foreground is dominated by sand, with some small rocks and vegetation scattered across it.</t>
  </si>
  <si>
    <t>Location, Brand mark, Student life</t>
  </si>
  <si>
    <t>A dimly lit classroom scene with rows of students seated in chairs facing forward. A man in a suit is speaking at the front, gesturing with his hand. Several students are wearing casual clothing – shorts, t-shirts, hats, and hoodies – and using laptops. Backpacks are visible on the floor behind them. There's a clock on the wall above the seats. The overall impression is of a typical college lecture setting.</t>
  </si>
  <si>
    <t>A man with short gray hair and wearing a dark suit stands at a podium in an auditorium. He is raising his right hand as if giving a pledge or oath. Behind him are dozens of students, mostly young adults, seated at tables facing forward. The students have various expressions on their faces – some smiling, some looking intently at the man, and others appearing to be listening attentively. The auditorium has wooden paneling along the walls and ceiling, with circular light fixtures embedded in the ceiling. There are several rows of chairs filled with students. A few people are visible standing near the back of the room.</t>
  </si>
  <si>
    <t>Two young men are prominently featured in the foreground, raising their right hands. The man on the left is wearing a light blue and white checkered shirt with a small tag reading “SMITHS” visible on the chest. He has dark hair styled back from his forehead and is looking slightly upwards. The man on the right wears a black blazer over a dark gray shirt and glasses, and appears to be speaking or gesturing slightly. Behind them, many other students are also raising their hands in an audience setting, partially obscured by darkness. A wooden wall with horizontal beams is visible in the upper-right corner of the image.</t>
  </si>
  <si>
    <t>A low-angle shot focuses on the lower legs and feet of a person wearing an orange jumpsuit. The individual is holding a black plastic bucket containing a spool of thick, red rope. They are standing in a grassy area with patches of dirt and a few yellow wildflowers visible. Brown work boots are partially obscured by the leg of the jumpsuit.</t>
  </si>
  <si>
    <t>A young person with dark hair and wearing a black shirt and purple pants is sitting outdoors on grass. They are holding open an open book, showing diagrams and text. The pages appear to be technical drawings or schematics. In the background, blurred figures of other students can be seen wearing shorts and sneakers, and there's a white sheet of paper nearby. The lighting suggests it’s daytime with natural light.</t>
  </si>
  <si>
    <t>A young woman with dark hair pulled back in a ponytail and wearing a gray hoodie and a brown baseball cap is sitting on the grass, sketching in a notebook with a pen. She’s looking down at her drawing. Behind her, to her left, another man is seated on the ground, also wearing an orange shirt and looking away from the camera. In the background, there's a grassy field, trees, and several cars parked along a road. The sky is overcast with gray clouds.</t>
  </si>
  <si>
    <t>Three students are seated at a wooden table in front of a tall bookshelf filled with books. The students are looking towards the camera and smiling. One student wears glasses and a maroon sweater, another a black t-shirt with “UNIT for US” printed on it, and the third a red top. Each student has an open book in front of them. A green mug is visible on the table to the left of the students. The bookshelf extends behind them into the darkness.</t>
  </si>
  <si>
    <t>A person’s hand is adjusting controls on a large digital audio mixing console. The console has numerous illuminated buttons and sliders in various colors – green, red, blue, yellow, and white – arranged in rows. A small, bright light illuminates the top center of the console. The background is dark, showing glimpses of what appears to be equipment or furniture, with a reddish-brown arm resting on the console’s edge.</t>
  </si>
  <si>
    <t>A dark studio space with professional television lighting equipment dominating the frame. A large camera is positioned low in the foreground, its lens pointed towards a green screen displaying the “KCTV NEWS” logo. Several spotlights are suspended from the ceiling, casting bright light onto the green screen and surrounding areas. There’s a small wooden ladder leaning against a wall, and boxes are visible on the floor. The overall impression is of a television production set.</t>
  </si>
  <si>
    <t>A person in a yellow firefighter’s uniform and red helmet is operating a large, cylindrical metal container filled with intense flames. The flames are bright orange and yellow, shooting upwards from the container. Sparks are flying around the base of the flames. Behind the container, there's a blurred background of trees and a light-colored building.</t>
  </si>
  <si>
    <t>A group of people in orange and white flame-resistant suits are standing around a large bonfire at night. The fire is intensely bright, casting a warm glow on their faces and clothing. Sparks and embers rise from the flames. Several other individuals wearing hard hats stand further back in the background, partially obscured by trees. A small metal container with flames is visible to the left of the central group. The ground is covered in green grass.</t>
  </si>
  <si>
    <t>A person with dark hair and wearing an orange shirt is looking through a large black microscope at a petri dish containing red cells. The person’s hands are in blue gloves, holding the edge of a white lab coat. Behind the person is a cardboard box and a black piece of equipment that appears to be part of a cell culture incubator.</t>
  </si>
  <si>
    <t>A circular conveyor belt made of stainless steel is in focus, carrying numerous brown glass bottles. The bottles are closely packed together and appear to be moving around the circumference of the belt. Above the bottles, a metal bar with multiple arms extends across the conveyor belt, holding more bottles. The background is dark gray and out of focus, suggesting an industrial setting. Reflections on the stainless steel surface create highlights and shadows.</t>
  </si>
  <si>
    <t>A medium shot captures a lecture hall scene. Several students are seated at desks facing forward, each with a laptop open in front of them. A young woman is prominently featured on the right side of the frame, wearing a white shirt and focused on typing on her laptop. She has a water bottle beside her. Other students are partially visible in the background, some with their backs to the camera, and one appears to be taking notes. A hand is visible at the bottom left corner, also using a laptop. The desks are lined up along a wall, and a staircase can be seen behind them. The lighting is somewhat dim, creating shadows across the scene.</t>
  </si>
  <si>
    <t>A Black man with short dark hair and wearing a dark suit over a light pink shirt is standing in front of a whiteboard. He’s gesturing with his right hand towards the board while holding a marker. The whiteboard has the number “2” written on it, partially obscured by the marker. A window can be seen in the background to the left, and a blurred figure is visible on the right side of the frame.</t>
  </si>
  <si>
    <t>Two men are standing close together in a dimly lit room. The man on the left is wearing glasses and a white shirt with a green sash around his neck featuring a blue emblem. He has short, light-colored hair and is smiling slightly. The man on the right is wearing a gray suit jacket over a dark shirt and a red, yellow, and green sash draped across his shoulders. He is also smiling broadly. Behind them is a window with blinds and a wall with what appears to be an electrical outlet and a small sign.</t>
  </si>
  <si>
    <t>The image depicts three people in a casual indoor setting. A man in a dark blue suit and patterned tie is engaged in conversation with another man wearing a white shirt with an Indian flag draped over his shoulders. The first man has dark hair and is smiling. To the left, a woman with long black hair is partially visible, looking towards the two men. In the background, other people are seated and some appear to be holding drinks. A wall with what looks like a fire extinguisher is visible in the upper right corner of the frame.</t>
  </si>
  <si>
    <t>A young man with dark hair and tattoos sits in a chair, holding a microphone. He is wearing a white t-shirt with text that reads “Anti-Colonia Social Club.” His expression appears distressed or upset. Behind him are several other people sitting or standing in the background, partially obscured by darkness. A projector screen displays the word "EXECUTING" in large letters. To his left is a man in a blue shirt and a man wearing a plaid jacket. A woman with dark hair stands to his right. The overall scene appears to be an event or presentation taking place indoors.</t>
  </si>
  <si>
    <t>A young woman with brown hair and glasses is smiling broadly, her mouth open in laughter. She’s holding a Canadian flag wrapped around her arms. To her right, another woman with dark hair is also smiling and looking towards the first woman. Behind them, blurred figures of other people are visible, suggesting a group setting. The background is a muted pink color.</t>
  </si>
  <si>
    <t>Three young Indigenous women are seated together in what appears to be a diner-style setting. They are wearing traditional patterned blankets draped over their shoulders and chests. The woman in the center is smiling directly at the camera, with dark hair and brown eyes. To her left and right are two other women, also with dark hair, partially obscured by their blankets. Behind them is a blurred background of a brick wall and what looks like a counter or booth area.</t>
  </si>
  <si>
    <t>A group of young adults are gathered closely together in a dimly lit space. Several individuals are wearing red and black plaid sweaters. One woman is raising her hands up as if cheering, while another is smiling and reaching out to touch the shoulder of someone beside her. Other people in the background appear to be looking at the central group. A few people have glasses on. There’s a hint of a large screen or television visible in the upper left corner.</t>
  </si>
  <si>
    <t>A young woman in a red graduation gown stands forward with her hands partially covering her face. The gown has a green and white stripe down the side and features a Brazilian flag emblem on a gold sash draped across her shoulders. Behind her, a blurred group of graduates wearing similar red gowns are visible, some holding their diplomas. A Target logo is faintly seen in the background. The lighting appears to be dim, with the focus primarily on the woman and her gown.</t>
  </si>
  <si>
    <t>A close-up shot of a red graduation cap covered in silver rhinestones. The cap has a large, dark red heart shape cut out of its center. The rhinestones are densely packed around the edges and within the heart design. A small, red tassel hangs from the top of the cap. The background is blurred and appears to be a red-colored event or setting with hints of greenery and people in the distance.</t>
  </si>
  <si>
    <t>A close-up shot focuses on the tassel of a red graduation cap held aloft against a blurred background. The tassel is adorned with a golden diploma seal featuring intricate details and lettering. A red cord hangs from the tassel, partially obscured by the bokeh effect of the background lights. In the foreground, part of a person's head and shoulders are visible, wearing a dark-colored coat or jacket. The overall image has a shallow depth of field, with the cap and tassel sharply in focus while the background is soft and out of focus.</t>
  </si>
  <si>
    <t>A group of graduates in red gowns and black caps with tassels are walking down a long hallway. Some graduates have doctoral hoods draped over their shoulders. A man in a doctoral robe is prominently featured, smiling slightly. Several other graduates are visible, some waving or smiling at the camera. The background shows signage for "San Jose State Athletic Training." The lighting is bright and focused on the group of graduates.</t>
  </si>
  <si>
    <t>A group of graduates in red gowns and caps are walking towards the camera across a large auditorium filled with seated audience members wearing light-colored suits and dresses. The seats are black. A dark background fills most of the image, highlighting the graduates and the people in the audience.</t>
  </si>
  <si>
    <t>A large crowd of graduates in red gowns and caps are lined up facing forward in an indoor arena. The lighting is dim, with spotlights illuminating the front rows. Many of the graduates' backs are visible, wearing black graduation caps with white tassels. In the background, a large screen displays images related to the event. A few people are standing near the stage at the far end of the arena.</t>
  </si>
  <si>
    <t>A young woman in a red graduation gown and cap is smiling broadly with her mouth open wide. She’s making a peace sign with her fingers. Her hair is wavy and blonde. Behind her, partially visible, are other graduates wearing similar red gowns and white caps with gold tassels. The background is dark, suggesting an outdoor setting like a stadium or arena, with some blurred lights in the distance.</t>
  </si>
  <si>
    <t>A large group of graduates in red gowns and caps are filling the frame. Many of them are smiling and looking towards the camera. Some have tassels hanging down. The background is dark and out of focus, suggesting a stadium or auditorium setting. A few individuals are more clearly visible, wearing graduation caps and gowns with long white cords draped over their shoulders.</t>
  </si>
  <si>
    <t>A young woman wearing a red graduation gown and cap with white trim is receiving a diploma from an older woman in a similar red gown. The older woman is presenting the diploma with her right hand, while the graduate holds it with both hands and smiles broadly. A third person, presumably another graduate, is visible in the background to the right, wearing a red gown and cap as well, and looking on with a smile. Behind them is a banner that reads “University of [something]”. The background is dark.</t>
  </si>
  <si>
    <t>A blurred background filled with many people wearing graduation gowns and caps in red. Several graduates are raising their hands holding up their red graduation caps with white tassels. Some graduates have light colored wristbands visible on their wrists. The focus is on the raised hands and caps, creating a sense of celebration and movement.</t>
  </si>
  <si>
    <t>A large crowd of people sits in bleachers under a dark ceiling with red lighting strips. In the foreground, a group of graduates wearing red gowns and black caps are raising their hands and hats upward in celebration. Some graduates are smiling and appear to be cheering. Behind them, more graduates can be seen in the distance, also wearing red. Large banners displaying school names and slogans are visible on the walls above the crowd.</t>
  </si>
  <si>
    <t>A wide-angle aerial shot captures a white university bell tower dominating the center of the frame. The tower is intricately detailed with multiple levels and a pointed spire. Below it stretches a cityscape bathed in the warm light of a setting or rising sun, casting long shadows across buildings. Three birds are flying diagonally across the sky towards the right side of the image. The sky is filled with clouds ranging from bright white to gray, creating a dramatic backdrop. A dark horizon line separates the city from the distant landscape beyond.</t>
  </si>
  <si>
    <t>www.usi.edu</t>
  </si>
  <si>
    <t>An aerial shot showcases a university campus with several buildings and green spaces. A prominent, tall, light-colored tower stands on the left side of the frame. A large, curved amphitheater is visible in the foreground, surrounded by grass and trees. Several other buildings are present, including a multi-story building with a beige facade and windows, and another smaller structure to its right. The background features a dense forest of autumn foliage in shades of red, orange, and yellow. A few people can be seen walking on the grassy areas near the amphitheater.</t>
  </si>
  <si>
    <t>A group of young women in matching uniforms are huddled together in a circle on a basketball court. They are wearing white tops with red and blue stripes, and dark-colored shorts. Most of them have their arms around each other’s shoulders, forming a tight ring. One woman is standing slightly apart from the group, wearing the same uniform but with number 31 on her top. Behind the circle, there's a dark wooden bleacher area and some signage along the wall including logos for various sponsors. The background is mostly dark.</t>
  </si>
  <si>
    <t>Two young women in blue scrubs are performing a physical examination on a mannequin. One woman is using a stethoscope and appears to be listening to the mannequin’s chest. The other woman is examining the mannequin's arm with her hand, possibly taking a pulse or checking for tenderness. A small, wheeled examination table is visible behind them, and there is a wall with electrical outlets in the background.</t>
  </si>
  <si>
    <t>A young Black woman with curly hair and wearing a light-colored sweater is seated in a patterned armchair, engaged in conversation with another person whose face is partially obscured by shadow. She’s gesturing with her right hand while looking at the other person. A notebook and pens are visible on a small table beside her. Behind them, there's a blurred view of a room with what appears to be bookshelves or lockers.</t>
  </si>
  <si>
    <t>A man in a blue jacket and gray pants stands with his arm extended, pointing towards a dense patch of green foliage on the right side of the frame. He is speaking and appears to be giving a tour or presentation. Several people are gathered around him: a woman wearing a maroon sweater and black coat, a man in a yellow jacket and hat, a young boy with blonde hair, and another person partially obscured by the first woman’s back. The ground is covered in fallen leaves and twigs, and behind the group is a dark rock face or cliff.</t>
  </si>
  <si>
    <t>A large group of students wearing blue t-shirts with the University of Southern Indiana logo are shown raising red flags in celebration. Many of them are shouting and jumping up and down. The background is a dark, blurred black.</t>
  </si>
  <si>
    <t>A young woman in a black graduation gown and mortarboard stands behind a podium speaking into a microphone. She has long brown hair and is smiling slightly. A small potted plant sits on the podium beneath her hands. Behind her, an American flag hangs on the wall, partially visible. To her right, another graduate wearing a similar gown is seated in a chair. In the background, a sign reading “PERIOD” is displayed above a dark panel. The overall scene appears to be at a graduation ceremony.</t>
  </si>
  <si>
    <t>Two young women are seated at a dark brown wooden table. One woman, with curly dark hair and wearing a white top with a purple trim, is holding up a yellow rubber band structure that appears to be a catapult. She’s smiling and gesturing with her hand. The other woman, wearing a light purple jacket, is sitting next to her and also smiling. Behind them are two monitors displaying images of what looks like a cityscape or architectural design. A small white block sits on the table in front of the catapult. There's a gray wall behind the women, and a bright light shines from above.</t>
  </si>
  <si>
    <t>A young woman in a red dress with ruffled sleeves stands at a table displaying various foods and items. She is smiling and holding a tray with food towards the camera. Behind her are several other people, including a man in a green shirt and another wearing an African patterned fabric. A Kenyan flag is visible on the wall behind them, along with decorations like Japanese-style paper lanterns and colorful fabrics. There's a sign that reads "ALLERGEN NOTICE" on a table next to the food display, and a can of hairspray is also present.</t>
  </si>
  <si>
    <t>A large, plush eagle mascot for Southern Indiana University is prominently featured in the foreground, arms raised and mouth open in a gesture that appears to be cheering. The mascot is wearing a blue shirt with “Southern Indiana” and “Creamin’ Eagles” printed on it. Behind the mascot are two smaller, cartoon-style mascots – a drumstick and a football – operated by people in uniforms. A woman in glasses and a dark uniform is operating the drumstick mascot, while a man in a tan uniform operates the football mascot. In the background, there’s a stage with banners and lighting equipment, including a large “Lindenwood” banner.</t>
  </si>
  <si>
    <t>www.usj.edu</t>
  </si>
  <si>
    <t>00:00:03.02</t>
  </si>
  <si>
    <t>A large building with a grid-like pattern of white framed windows dominates the frame. The windows are filled with reflections of another building, appearing as a darker silhouette against a blue sky. A tall spire or tower is visible in the reflection, suggesting a church or similar structure. The background is mostly black, creating contrast with the bright reflections within the windows.</t>
  </si>
  <si>
    <t>00:00:03.85</t>
  </si>
  <si>
    <t>A man in a dark jacket and black pants is walking towards the camera down a long hallway with large glass windows on either side. The windows are reflecting the sky and trees outside. A banner reading "CHAMPION" is visible on the left wall, partially obscured by shadows. Sunlight streams through the windows, creating strong diagonal patterns of light and shadow across the floor. There’s a metal railing along the hallway's edge, and a sign with a yellow border is seen near the far end of the hallway.</t>
  </si>
  <si>
    <t>A woman in a yellow shirt stands at a whiteboard presenting to a group of students seated around a table. The room is brightly lit with fluorescent lights and has white walls. Students are using laptops and taking notes. There’s a projector visible on the ceiling, and several microphones are placed on the tables. The floor is covered in dark wood-like flooring.</t>
  </si>
  <si>
    <t>A woman with curly brown hair and glasses wearing a dark brown sweatshirt is speaking into a microphone. She holds a white piece of paper in her hand. Behind her are blurred figures of other people, including a person with blonde hair and a person wearing a fluffy cream-colored sweater. The background is a plain gray wall with a small window visible.</t>
  </si>
  <si>
    <t>The image depicts a large interactive touchscreen display showing a detailed, three-dimensional rendering of a human heart. Several people are gathered around the table, with their feet resting on it. Two individuals are actively pointing at and interacting with the image on the screen using digital styluses. The surrounding area appears to be a classroom or lab setting, with dark walls and what looks like tripods in the background. The lighting is dim, casting shadows across the scene.</t>
  </si>
  <si>
    <t>A group of seven students are seated around a table in a classroom setting. One student is pointing at a laptop screen while another listens intently. A woman in a bright yellow jacket stands near a window, looking towards the camera. The wall behind the students features blue lockers and a door with a small green sign. A large projector displays a colorful graphic on a white screen, which appears to be an interactive presentation or tutorial. Several microphones are set up on tripods around the room. A backpack is visible on the floor beneath the table.</t>
  </si>
  <si>
    <t>00:00:05.18</t>
  </si>
  <si>
    <t>A classroom scene with approximately twenty students seated at individual desks arranged in rows facing a large projector screen. A man, presumably a professor, is standing near the front of the room, gesturing towards the screen. Students are using laptops and taking notes. The walls are painted a light beige color, and there are several windows along one wall. Above the projector screen is a fluorescent light fixture. Several pieces of paper and a small table with a bag are visible on the floor in the foreground.</t>
  </si>
  <si>
    <t>A young man wearing a dark blue Under Armour shirt and safety glasses is focused on writing in a notebook while seated at a lab table. A clear glass beaker containing liquid is visible next to him, along with a plastic container labeled "Distilled Water" and a purple tubing system connected to a funnel. To his left, a closed laptop displaying an Apple logo is partially visible. Behind the man, there’s a glimpse of a white wall, a window with blinds, and a small air conditioning unit.</t>
  </si>
  <si>
    <t>00:00:03.86</t>
  </si>
  <si>
    <t>A wide shot captures a large, red brick building with multiple windows and a prominent central tower under a bright blue sky. The building is set within a sprawling lawn covered in snow. Several bare trees are scattered around the lawn, casting long shadows on the snow. In the foreground, there’s a darker, smaller building partially obscured by trees and snow. The text “SAINT JOS” is visible in the lower left corner of the image.</t>
  </si>
  <si>
    <t>www.usm.edu</t>
  </si>
  <si>
    <t>A young man with short brown hair and dark eyes is seen from behind, wearing a light gray shirt and a black backpack. He is looking slightly upwards and to his left. The background consists of a blurred exterior wall with some yellow markings and a portion of a building visible on the right side. The image is in grayscale.</t>
  </si>
  <si>
    <t>A woman with dark hair and wearing a bright yellow jacket is smiling broadly while looking upwards and slightly to her right. Her face is partially out of focus, and there are indistinct figures in the background behind her. The image has a grayscale effect.</t>
  </si>
  <si>
    <t>The image is in black and white and depicts an outdoor campus scene. A brick fountain with a spherical water feature dominates the foreground. Trees surround the fountain on either side, their branches partially obscuring the sky. A person is walking along a paved walkway to the right of the fountain. Above the fountain are banners or signs hanging from poles. The ground is made of gray paving stones.</t>
  </si>
  <si>
    <t>A large crowd of students and adults are gathered together, many shouting with open mouths and wide eyes. Several individuals are wearing yellow and black clothing, likely representing a school color scheme. Some people have their hands raised in excitement. A woman with glasses and a headband is prominently featured near the center, along with another woman smiling broadly. In the background, there are more blurred figures, some wearing hats and scarves. The overall tone of the image suggests a lively and energetic event or celebration.</t>
  </si>
  <si>
    <t>A young woman in a bright yellow blazer and black pants stands center frame, appearing to be dancing or moving energetically. She is wearing dark shoes and has a name tag visible on her blazer that reads “Sarah.” Behind her, partially obscured by darkness, are two other people – one man in a white shirt and another person whose face is not clearly visible. The background consists of a large, blank wall with a subtle gradient effect, and a wooden floor.</t>
  </si>
  <si>
    <t>A young woman with dark hair and wearing a yellow jacket is embracing a man in a white shirt. The man’s arm is raised and positioned over her head, holding her hair back. They are both facing slightly towards the right side of the frame. Behind them is a window with multiple panes and a light gray exterior. The background is mostly dark.</t>
  </si>
  <si>
    <t>The image shows a grainy, black and white shot of a man wearing sunglasses and a baseball cap, partially obscured by shadow, looking towards a large football stadium. Above the stadium is text reading “E TAYLOR HILL DENSON FIELD” in yellow letters with the number "400" to the left. The background of the stadium is filled with blurred figures of people, suggesting a game or event is taking place.</t>
  </si>
  <si>
    <t>A young Black woman with tightly coiled hair is sitting at a desk, wearing a black t-shirt that reads "Nutrition" in white lettering. She’s looking down and writing with a blue pen on a white notepad. A small digital tablet is visible to her left, displaying what appears to be a graph or chart. The background is blurred and out of focus, suggesting an indoor setting.</t>
  </si>
  <si>
    <t>A young woman in a dark green polo shirt and jeans is walking towards the camera on an outdoor sidewalk. She’s holding a small purse and appears to be smiling slightly. Above her is a banner that reads “Delta Gamma” in large, white letters, followed by “Delta Gamma Senior Week.” A graduation cap with “Class of 2024” written on it hangs from a pole beside the banner. To the left of the woman are several dark metal chairs and a small table covered with flowers. Behind her is a light-colored building with windows and a porch, and to the right is a tree. The overall image has a grayscale effect.</t>
  </si>
  <si>
    <t>A grayscale photograph depicts a young man wearing a white baseball cap and a yellow jacket. He is holding his hands up in front of him, seemingly gesturing. Behind him, blurred figures are visible, including what appears to be a vehicle with a yellow stripe along its side. The background consists of dense foliage, suggesting an outdoor setting. The image has a slight motion blur effect.</t>
  </si>
  <si>
    <t>A young person with dark hair and wearing a black t-shirt is shown in profile. The shirt reads “The School of Kinesiology &amp; Nutrition” with “THESIS MISS” underneath. They are leaning against a wall, holding a small device (possibly a phone) in their hand. A light fixture is visible above them on the right side of the frame. The background is dark and indistinct, suggesting an indoor setting like a lab or hallway.</t>
  </si>
  <si>
    <t>www.usma.edu</t>
  </si>
  <si>
    <t>A smartphone is shown lying diagonally across the frame, partially obscured by shadow. The screen displays a dark blue background with the time “04:30” and the date “Sunday October 21”. A small icon resembling a Wi-Fi signal is visible in the upper left corner of the screen. The phone’s edges are illuminated with a subtle purple glow, and reflections appear on its surface, suggesting it's resting on a reflective material. The overall tone of the image is dark and moody.</t>
  </si>
  <si>
    <t>A young man sits cross-legged on a bed with his legs slightly bent. He is wearing a dark blue hoodie with the word “ARAM” printed in white across the chest. The room is dimly lit, dominated by purple hues and shadows. A portion of a dresser or desk can be seen in the background, along with what appears to be a closet containing shelves. The bed is covered in a light-colored comforter.</t>
  </si>
  <si>
    <t>A young man with short dark hair and brown eyes looks directly at the viewer. He has a slightly serious expression. He is wearing small wireless earbuds in his ears. The background is a solid dark purple color, casting a shadow across his face. A subtle purple glow emanates from above and behind him.</t>
  </si>
  <si>
    <t>A group of five young adults are running uphill along a paved pathway. They are silhouetted against a dusky sky and a large body of water – likely a river or lake – with a forested hillside rising on the opposite bank. The lighting suggests either sunrise or sunset, with warm tones in the sky and muted colors reflecting off the water. A stone bench is visible on the right side of the frame.</t>
  </si>
  <si>
    <t>Two silhouetted figures are facing each other against a bright, hazy sunset sky. The sun is positioned behind one figure, creating a strong backlighting effect and casting long shadows. Trees with dark foliage are visible in the lower portion of the image. One figure appears to be wearing a hat.</t>
  </si>
  <si>
    <t>A group of soldiers in camouflage uniforms are walking through tall grass and wildflowers under a bright blue sky with puffy white clouds. The foreground is dominated by close-ups of green stalks and flowers, partially obscuring the soldiers’ faces. One soldier is kneeling down, looking at something on the ground. Other soldiers are visible further back, also wearing backpacks and helmets. A thin wire or cable stretches across the upper portion of the image.</t>
  </si>
  <si>
    <t>Two parachutists are visible in the foreground, their backs facing the viewer, wearing dark blue and yellow gear including helmets with “POINT” written on them. Below them is a vast expanse of sky transitioning from deep blue to orange and gold, suggesting a sunset or sunrise. A mountain range is partially obscured by clouds, appearing as hazy gray shapes against the colorful sky. The shot is taken from an elevated angle looking down at the parachutists and the landscape below.</t>
  </si>
  <si>
    <t>A young woman in a dark blue uniform with gold insignia is looking upwards and smiling slightly. She has long brown hair pulled back from her face. Behind her, partially visible, are two uniformed men, one facing forward and another turned away. A glimpse of an American flag is seen in the background. The scene appears to be indoors, with blurred windows suggesting a modern building.</t>
  </si>
  <si>
    <t>A group of young men in black baseball uniforms are celebrating with their arms raised and hats thrown up in the air. A trophy is being held aloft by one of the players. The background shows a bright blue sky with scattered white clouds, a grassy field, trees, and stadium lights. Several other people are visible in the crowd behind the team, some wearing hats. Numbers 14 and 174 are visible on the backs of several of the players' jerseys.</t>
  </si>
  <si>
    <t>A young man in a black shirt and white cap is holding a tennis racket with his left hand and raising his right arm high above his head in an excited gesture. He’s smiling broadly. Behind him is a large, gray concrete wall with some greenery visible at the top. The background is mostly dark, suggesting bright sunlight.</t>
  </si>
  <si>
    <t>Two uniformed officers stand facing each other in front of a large glass window. One officer is writing with a white marker on the glass, while the other gestures towards it. The glass contains handwritten text and what appears to be an American flag graphic. Both men have dark hair and serious expressions. The background is blurred but suggests an office or building interior with reflections visible in the glass.</t>
  </si>
  <si>
    <t>A group of female softball players in black uniforms with “Army” lettering are tightly packed together, celebrating a victory. Several players are jumping and reaching upwards while others embrace each other. One player is wearing a helmet with an Army logo on it and appears to be yelling excitedly. The background is blurred and dark, suggesting a field or stadium setting.</t>
  </si>
  <si>
    <t>A large group of uniformed cadets in white uniforms and blue pants are marching in formation against a bright blue sky with a sun directly behind them creating a strong lens flare. Each cadet is holding a rifle at attention, pointing upwards. The cadets are lined up shoulder to shoulder, and some have hats on.</t>
  </si>
  <si>
    <t>Two sets of legs are visible in the foreground, clad in camouflage pants and brown boots. The legs are descending a metal ramp that extends downwards into a blurred gray expanse, likely water. A partially visible figure wearing military gear is positioned on the right side of the frame, leaning over the ramp. The ramp itself has several rectangular compartments along its length.</t>
  </si>
  <si>
    <t>A large, dark-colored military helicopter, likely a CH-47 Chinook, is hovering above a muddy, gray landscape. A single figure in a camouflage uniform is descending from the helicopter’s open cargo door, appearing to jump towards the ground. Rain and mist obscure the background, with indistinct trees and foliage visible through the haze. The bottom of the image shows a dark, wet surface, possibly water or mud.</t>
  </si>
  <si>
    <t>A young man in a dark military-style uniform with an insignia is smiling and looking off to the side, slightly angled towards the viewer. He has short, neatly styled hair and his arms are crossed in front of him. Behind him, blurred figures of other men in similar uniforms are visible, seated in what appears to be a conference room setting with large glass windows. A woman’s arm is partially visible on the left side of the frame, reaching towards the man. The background features a modern office space with muted tones and reflections from the windows.</t>
  </si>
  <si>
    <t>A young cadet in a white uniform with a red sash and black boots is holding two flags aloft. He wears a peaked cap and carries a rifle slung over his shoulder. Behind him is a large group of uniformed cadets marching on a green lawn under a bright blue sky. In the background, a large brick building with multiple stories is visible, surrounded by trees in autumn colors. Another cadet stands to the left, wearing a gray uniform and holding a white flag.</t>
  </si>
  <si>
    <t>A large group of young men in gray military uniforms are marching forward. They wear white gloves and gold-colored hats with dark band covers. Each man has a maroon sash around their waist. The men are facing forward, some gesturing with one hand while others appear to be speaking. Behind them is a massive crowd of people wearing light-colored clothing, suggesting a large outdoor event or graduation ceremony. The background is blurred and out of focus.</t>
  </si>
  <si>
    <t>The image displays a close-up view of an aged, handwritten document. The top portion prominently features the words "We the People" in large, ornate script, followed by “of the United States.” Below this text is the word “Article” in a smaller font. The majority of the image shows dense, densely packed text from what appears to be the U.S. Constitution, with faded ink and visible aging. The background is dark, creating a contrast that emphasizes the document itself.</t>
  </si>
  <si>
    <t>Value, Social responsibility</t>
  </si>
  <si>
    <t>A large crowd of uniformed cadets in white stands on a grassy field, facing towards a grandstand. Above them, numerous small white balloons are floating upwards into the sky. The grandstand features an American flag and a large eagle emblem with the words “WEST POINT” prominently displayed. Text at the bottom reads "THE UNITED STATES MILITARY ACADEMY AT WEST POINT" and includes a website address: www.westpoint.edu.</t>
  </si>
  <si>
    <t>www.usu.edu</t>
  </si>
  <si>
    <t>A man in a dark blue work shirt and a welding helmet is focused intently on a metal workpiece with a welding torch. He’s positioned at a workbench with tools and equipment visible around him. A large, silver gas cylinder is to his right. The background is dimly lit and appears to be an industrial workshop or fabrication area, with some machinery partially obscured in shadow.</t>
  </si>
  <si>
    <t>The image depicts a dimly lit industrial-looking space. A large, green fan is centrally positioned on a gray platform with two circular paddles underneath it. Cables and wires are strung across the background wall, leading towards a dark green utility cabinet on the right side of the frame. A red bucket sits in the lower left corner. The floor appears to be concrete.</t>
  </si>
  <si>
    <t>A wide shot of a grassy field filled with sheep. In the distance, rolling hills and a small building are visible under a cloudy sky. Overlaying the scene is a large, translucent graphic that appears to be the word "LOVE" in stylized letters, partially obscured by clouds. The overall tone is bright and pastoral.</t>
  </si>
  <si>
    <t>A person wearing a white lab coat is carefully examining a plant growing in a clear glass tank. The tank has blue and purple lighting illuminating the roots and foliage. Behind the tank, there's a blurred view of what appears to be a laboratory setting with other equipment visible in shadow. A portion of a dark surface or table is on the left side of the frame.</t>
  </si>
  <si>
    <t>A woman with long dark hair is kneeling and gently touching the head of a young boy who is sitting on a concrete bench. The boy is wearing blue shoes and a light-colored shirt. Behind them is a wooden structure with tall, cylindrical pillars supporting a roof. There’s a grassy area in the background with a large log and trees visible to the left. The lighting appears natural, casting shadows across the scene.</t>
  </si>
  <si>
    <t>A man wearing a dark blue work shirt and a face shield is welding a metal object. He’s positioned in front of a large, dark gray metal structure with visible welds. A small table sits to his left. Behind him are various tools, including a welding helmet stand, a white gas cylinder, and other equipment. The lighting is dim, casting shadows throughout the scene.</t>
  </si>
  <si>
    <t>www.usw.edu</t>
  </si>
  <si>
    <t>00:01:17.11</t>
  </si>
  <si>
    <t>An aerial shot shows a large, light-colored building with multiple windows and a flat roof. A walkway leads from the building towards a grassy field where several blue canopies are set up. To the right of the main building is another, smaller, rectangular building. In the distance, there's a baseball diamond with fencing and a scoreboard. The ground surrounding the buildings appears to be mostly grass and dirt roads. Trees are scattered throughout the landscape.</t>
  </si>
  <si>
    <t>www.ut.edu</t>
  </si>
  <si>
    <t>A wide-angle shot captures a city skyline at sunrise. The sun is positioned low in the frame, creating a bright, golden glow and a prominent lens flare. Tall skyscrapers dominate the background, with several buildings visible against the light. In the foreground, a historic brick building with ornate towers and architectural details is prominently featured. Trees are scattered around the base of the older building, partially obscuring it from view. The overall color palette is warm, dominated by oranges, yellows, and browns, suggesting early morning light.</t>
  </si>
  <si>
    <t>A tall, ornate mosque minaret dominates the center of the frame, bathed in golden sunlight from a setting sun. The minaret has a bulbous, rounded top with intricate detailing and a crescent moon emblem. Behind it are several modern skyscrapers silhouetted against the orange and pink sky. A street stretches across the bottom of the image, partially obscured by darkness. The overall scene is brightly lit with a strong lens flare effect from the sun.</t>
  </si>
  <si>
    <t>A wide-angle shot captures a large, modern building with multiple stories and glass windows under a bright blue sky. The building is flanked by palm trees and other greenery. A stone pathway leads from the foreground towards the building, curving slightly into an "V" shape. In the background, several spired buildings of a historic city are visible, suggesting a campus setting. An American flag pole stands prominently on the left side of the frame. The lawn is neatly manicured and green.</t>
  </si>
  <si>
    <t>A large, silver “T” logo is prominently displayed in front of a white building. The building has multiple windows and reads "Southard Family Building" above it. Below the building is a brick wall with green bushes growing along its base. A field of yellow flowers stretches across the bottom of the image. The sky is blue with some clouds visible.</t>
  </si>
  <si>
    <t>Four young adults are sitting on a brick fountain in front of a large building. One girl is crouching down and taking a selfie with her phone. She’s wearing a gray sweatshirt with “Alabama” written across it. Another girl, to her right, is wearing a pink sweatshirt with the same logo. A third girl is seated behind them, also wearing a gray sweatshirt with the university logo. The fourth person is sitting on the edge of the fountain and wearing a red hat and gray shirt. In the background, there’s a tall bell tower, a water fountain, and other students walking in the distance. There's a white water bottle visible near one of the girls.</t>
  </si>
  <si>
    <t>The image presents two distinct scenes side-by-side. On the left is a brick building with a colonnade under a partly cloudy blue sky. A group of students are walking towards the camera, wearing casual summer clothing and carrying backpacks. To the right is a modern, multi-story building with a glass facade, also surrounded by students walking along a paved walkway. Trees line the path in both scenes.</t>
  </si>
  <si>
    <t>The image is split into two distinct scenes. On the left, several students are sitting on wooden steps and a bench, engaged in conversation. They are wearing casual clothing – shorts, t-shirts, and dresses. One student is using a laptop. A man stands on the stairs above them. To the right of this scene is a wide shot of a campus walkway with many students walking and talking. In the background is a large, multi-colored building. The sky is blue with scattered clouds.</t>
  </si>
  <si>
    <t>The image is split into two distinct scenes. On the left, there’s an interior shot of a modern, light-colored staircase with several students seated on the steps and leaning against the railings. One student is standing at the top of the stairs looking down, holding a book. Another student is sitting with their back to the camera, wearing a blue shirt. A group of three women are seated on the lower steps, engaged in conversation. On the right, there’s an exterior shot of a campus green area featuring several lounge chairs and students relaxing. Palm trees are visible in the background, along with a clock tower and lampposts. The sky is partly cloudy.</t>
  </si>
  <si>
    <t>A wide-angle shot of a city skyline at sunrise. Two tall, modern skyscrapers dominate the center of the frame, with sunlight streaming through them and creating bright highlights. Several other buildings are visible in the background, including lower-rise structures and what appears to be a bridge or overpass. A body of water, possibly a river or canal, runs horizontally across the bottom of the image, reflecting the sky. Green trees and grassy areas are present on either side of the waterway. The overall color palette is warm, with hues of orange and yellow from the sunrise.</t>
  </si>
  <si>
    <t>A red hammock hangs between two palm trees overlooking a river. A person is relaxing in the hammock with their eyes closed. In the upper left corner of the image is a smaller inset showing a cityscape with several tall buildings and a boat on the water. The background features a city skyline with skyscrapers, including a prominent, light-colored building. Lush green grass covers the ground near the riverbank.</t>
  </si>
  <si>
    <t>Two young women are seated in stadium seats, looking out at a baseball field. One woman has her back facing the camera and is wearing a black hat with the university logo on it. The other woman is turned slightly towards the camera, wearing a white shirt and earrings. Behind them is a blurred view of a baseball diamond with players in action, and in the background is a cityscape including skyscrapers.</t>
  </si>
  <si>
    <t>A baseball player in a black uniform and helmet is swinging a bat during a swing. The background features a blue sky with some clouds, a tall chain-link fence extending across the frame, and several apartment buildings visible on the right side of the image. A small ball is flying through the air above the fence.</t>
  </si>
  <si>
    <t>A young person with light brown hair and fair skin is looking upwards towards the sun with their eyes closed and a slight smile on their face. They are wearing a dark gray t-shirt and a silver necklace. The background is a bright blue sky with a strong, blurred lens flare from the sun. A building silhouette is partially visible in the upper right corner of the image.</t>
  </si>
  <si>
    <t>A young man with dark hair and glasses is the primary focus. He has a short beard and is wearing a gray t-shirt. His eyes are looking slightly downward and to the right. In the upper left corner, there’s a blurred image of a building with red brick. In the lower right corner, another blurry image shows a body of water and palm trees. The overall image has a slightly pixelated or mosaic effect, with square blocks of color surrounding the main subject.</t>
  </si>
  <si>
    <t>A young man with dark hair and brown eyes is smiling directly at the camera. He’s wearing a red shirt with a black logo on the sleeve and a black jacket over it. Behind him, there's a blurred background showing a baseball field, a stadium, and city buildings in the distance. A stylized image of a mountain lion head is visible to the right side of his face. The overall image has a slightly pixelated or digitally manipulated effect with square blocks surrounding the subject.</t>
  </si>
  <si>
    <t>A young woman with light brown hair and fair skin is centered in the frame, wearing sunglasses and a pink bikini top and bottoms. She has a delicate gold necklace around her neck. Her gaze is directed slightly off-camera to the right. Behind her is an outdoor pool area featuring white umbrellas, lounge chairs, and lush green foliage. The background is softly blurred with hints of blue sky and distant trees.</t>
  </si>
  <si>
    <t>A young man wearing a dark gray baseball jersey with “TAMPA” in white lettering is centered in the frame. He’s wearing a red and white baseball cap with the university logo on it. Behind him, blurred images of a baseball field, green foliage, and chain-link fencing are visible. The overall image has a slightly pixelated or mosaic effect, with multiple overlapping frames creating a layered appearance.</t>
  </si>
  <si>
    <t>The image displays two different photographs arranged side-by-side within a grid of fragmented squares. On the left is a man wearing a dark gray baseball cap with a red logo and a black sweatshirt that reads “TAMPA” in white letters. He has short, dark hair and is looking slightly to his left. To the right is another man with darker hair, also wearing a baseball cap and a similar black sweatshirt. The background behind both men appears to be an outdoor setting with trees and buildings visible through the fragmented squares.</t>
  </si>
  <si>
    <t>The image is a mosaic composed of four smaller photographs arranged in a grid. The central photograph features a young man with light-colored hair and fair skin, wearing a black t-shirt that reads “CAMPUS.” He’s smiling slightly at the camera. To his left is a close-up shot of another person with dark hair, partially obscured by a blurred background of what appears to be an office or hallway with fluorescent lighting. On the right is a photograph showing a student sitting at a desk with colorful brochures and papers in front of them. The top left corner shows a blurry image of a building interior with windows and light fixtures.</t>
  </si>
  <si>
    <t>A young man with dark curly hair and brown skin is centered in the frame, wearing a maroon t-shirt. He’s looking directly at the camera with a neutral expression. To his left, there's a split screen showing two different computer monitors displaying code or data visualizations – one appears to be a blue interface with red highlights, and the other shows a grid of white blocks. Behind him are several blurred figures of other students in what looks like a computer lab setting, with more screens visible in the background. The overall lighting is dim, creating a dark atmosphere.</t>
  </si>
  <si>
    <t>A young woman with long dark hair and glasses is looking upwards and smiling slightly. She’s wearing a light brown cardigan over a dark turtleneck and gold earrings. Behind her is a blurred background featuring palm trees, greenery, and a distant building that appears to be part of a university campus. The sky is a gradient of blue and purple suggesting twilight or dusk.</t>
  </si>
  <si>
    <t>Two students are standing side-by-side in front of a large 3D printer. The student on the left is wearing a white shirt and has blonde hair pulled back. She is looking at the printer with a smile. The student on the right is wearing a black shirt with “TAMPA” printed across it. He’s also looking at the printer, slightly angled towards his companion. The printer itself is dark gray and appears to be in operation, with a partially formed object visible within its build chamber. Overhead fluorescent lights illuminate the scene, casting shadows and highlighting the equipment. A hallway or lab setting is suggested by the exposed pipes and ceiling structure in the background.</t>
  </si>
  <si>
    <t>A young woman with blonde hair and freckles is smiling at the camera while looking down at something in her lap. A young man with dark hair and a black shirt looks directly at the camera with a serious expression. Above them, on a large screen, is a white diagram with blue lines overlaid on it, likely related to finance or economics. The scene takes place in a brightly lit trading room filled with students seated around desks facing a computer monitor displaying stock charts. A sign reading "Trading" and "Financial" is visible above the monitors. Fluorescent lights illuminate the room.</t>
  </si>
  <si>
    <t>A dimly lit room contains a classroom with students seated around a table facing a lecturer. The lecturer is standing at a podium holding a tablet displaying charts and graphs. Multiple large screens behind him display complex financial data, including world maps, stock market trends, and detailed graphs. A smaller screen in the foreground shows a man pointing to a graph on a whiteboard. A sign reading "Trading" is visible above the screens. Several students are looking at their laptops or taking notes.</t>
  </si>
  <si>
    <t>A man with short dark hair and a light blue shirt stands at a desk presenting on a large screen displaying a world map with highlighted points, complex data charts, and graphs. He is holding a tablet in his hands. Below him are three students looking at a table covered with anatomical models of the human spine, including vertebrae and ribs. One student wears a red hat. Another student has long brown hair pulled back. A third student is wearing a baseball cap. The background shows a laboratory setting with equipment and white walls.</t>
  </si>
  <si>
    <t>The image is divided into two panels stacked vertically. The top panel depicts an indoor classroom setting with large windows overlooking a sunny outdoor area. A woman in a light blue shirt and dark pants stands at a table, addressing a group of students seated at desks. Several students are looking towards the speaker, some using laptops. Behind the speaker is a projector displaying what appears to be a diagram or image. Outside the windows, palm trees and buildings can be seen.
 The bottom panel shows a close-up view of three students gathered around a table with a complex piece of equipment – possibly a biological model or apparatus – on it. A man in a green shirt and a black hat is intently working on the equipment while two other students observe him, leaning in to examine it closely.</t>
  </si>
  <si>
    <t>The image is divided into two panels stacked vertically. The top panel shows a woman standing at a lectern in front of a classroom filled with students working on laptops. Large windows behind her reveal an outdoor scene, possibly a campus landscape. A projector screen is visible to the right of the lectern displaying what appears to be a graphic or image.
 The bottom panel depicts three individuals in a laboratory setting. One woman wearing a white lab coat is looking through a microscope at a sample. A man in a white lab coat is also looking into a microscope, and another woman in a white lab coat is standing beside him, examining a collection of colorful tubes or vials.</t>
  </si>
  <si>
    <t>The image is divided into three panels. The top panel features a brightly lit laboratory space with a large piece of equipment resembling an incubator. Three students are present: one wearing a graphic t-shirt, another with long dark hair and a light blue jacket, and a third with blonde hair. A window is visible in the background.
 The bottom left panel shows two students engaged in conversation, likely within a lab setting. The lighting is cooler, tinted blue. 
 The bottom right panel depicts a student wearing a white lab coat and peering through a microscope. Another student, also in a lab coat, stands beside him, looking at a computer screen with a red display. A cluttered workbench is visible behind them.</t>
  </si>
  <si>
    <t>The image is split into two distinct scenes. The top scene features a young man with curly hair and a dark t-shirt pointing at a pink medical device (possibly an incubator) while a woman in a white tank top looks on, seemingly listening intently. Behind them is a brightly lit hallway with a reddish-brown wall and large windows. A white box labeled "21002" is visible to the right of the man. The bottom scene shows a hospital room with a patient bed, nurses in red scrubs attending to patients, and several people standing around. There are computers and other medical equipment visible in the background.</t>
  </si>
  <si>
    <t>A dark stage with a large, curved red backdrop illuminated by spotlights. A circular opening in the backdrop glows with a blue light. A woman stands centrally on the stage, facing the opening, wearing a long, flowing dress. To her left is a person holding a tablet and looking at it. Several cameras are mounted on tripods around the stage, including one directly behind the woman. Smoke or fog drifts across the stage floor. There are several square lights positioned above the backdrop.</t>
  </si>
  <si>
    <t>A young woman stands silhouetted against a gradient background that transitions from dark orange at the top to a lighter, warmer orange towards the bottom. She is facing upwards with her head tilted back, looking toward the sky. Her long hair cascades down her shoulders and back. She wears a light-colored sleeveless top. The lighting creates strong shadows around her form, emphasizing her outline against the colored background.</t>
  </si>
  <si>
    <t>The image depicts a cityscape at sunrise. In the background are several tall skyscrapers silhouetted against a warm orange and yellow sky with a prominent sun ray shining down. Below the skyline is a historic brick building with towers, likely a university campus structure. Three rectangular blocks of color—red, orange, and red—are positioned on either side of the main image, partially obscuring portions of the buildings in the foreground.</t>
  </si>
  <si>
    <t>www.utexas.edu</t>
  </si>
  <si>
    <t>A tall, light-colored building with a prominent clock tower dominates the center of the frame. The tower has arched windows and a decorative spire at its peak. Trees are partially visible in the foreground on both sides of the building, their branches creating a blurred effect. Above the building is a blue sky with scattered white clouds.</t>
  </si>
  <si>
    <t>A large stone wall with the words “University of Texas at Austin” prominently engraved in capital letters is centered in the frame. The wall curves slightly into the foreground. A paved walkway made of light-colored bricks extends from the bottom left corner towards the building, and a dark gray metal strip runs along the center of the walkway. In the background, a portion of a building with multiple windows and a small porch is visible. Steps lead up to the entrance of the building. Trees are present on either side of the building, and the sky appears overcast.</t>
  </si>
  <si>
    <t>The photograph depicts an aerial view of Austin, Texas. Dominating the foreground is the clock tower of the University of Texas at Austin, with its distinctive architecture and large clocks visible. Below the university buildings are a collection of older brick buildings, including the Blanton Museum of Art. In the background stretches a sprawling cityscape filled with skyscrapers and modern buildings, punctuated by construction cranes. The sky is overcast and hazy, casting a soft light across the scene. Trees are scattered throughout the landscape, adding patches of green to the urban environment.</t>
  </si>
  <si>
    <t>A large bronze fountain sculpture dominates the foreground, featuring a muscular man riding a rearing horse with dolphins leaping around them. Water is splashing dramatically from the fountain’s base. Behind the fountain, a two-story building with a light beige facade and a red tile roof sits on a grassy slope. Trees are visible in the background, partially obscuring a blue sky with some clouds.</t>
  </si>
  <si>
    <t>A wide shot captures a sunny outdoor scene featuring a brick-paved walkway lined with mature trees. Several students are walking along the path, some wearing backpacks and hoodies. In the background is a large building with arched windows and stone walls. A grassy area with people sitting on benches is visible to the left of the walkway. The overall impression is one of a vibrant college campus environment.</t>
  </si>
  <si>
    <t>A close-up shot of a turtle resting on a dark gray stone ledge. The turtle has a dark shell with yellow and black markings along its head and limbs. It is looking slightly upwards and to the left, with its head tilted. Behind the turtle is murky water reflecting light, suggesting a pond or lake. The background is blurred, creating depth of field and focusing attention on the animal.</t>
  </si>
  <si>
    <t>A wide brick-paved walkway stretches into the distance under a clear blue sky. A group of students and adults are walking along the path, many wearing backpacks. Trees line both sides of the walkway, providing shade. Buildings with large windows and orange accents can be seen in the background on either side of the pathway. Streetlights are spaced evenly along the sidewalk. There is a small table with promotional materials near the center of the frame.</t>
  </si>
  <si>
    <t>A large bronze statue dominates the frame, depicting an angel figure with outstretched arms and wings spread wide. The angel is positioned on a stone pedestal with decorative columns. To the right of the main angel is a smaller, seated figure also made of bronze, appearing to be another guardian or sentinel. Behind the statues is a dense backdrop of green trees and foliage, partially obscured by shadows. A light-colored wall runs along the bottom edge of the image.</t>
  </si>
  <si>
    <t>www.uth.edu</t>
  </si>
  <si>
    <t>A large crowd of people sits in rows facing forward in a dimly lit hall. Most of the individuals are wearing white lab coats and dark suits or dresses. Many are clapping their hands together enthusiastically. Some faces are visible, showing smiles and expressions of joy. The background features a high ceiling with recessed lighting and a wall with what appears to be artwork or decorative panels. There is a stage area out of focus in the distance.</t>
  </si>
  <si>
    <t>The image depicts an interior view of a modern building with a high, vaulted ceiling. The ceiling is constructed from overlapping, corrugated metal panels that create a grid-like pattern. A long, illuminated walkway curves diagonally across the frame, lined with orange lights. A large digital display screen is mounted on a pillar, showing an image of a landscape scene and text reading “TMC Collaborative Building.” The walls are light-colored and appear to be made of glass or translucent material, allowing for natural light to filter through. There are glimpses of other areas within the building visible through the windows along the walkway.</t>
  </si>
  <si>
    <t>A group of eight women in black graduation gowns and mortarboards are posed together. They each wear a gold sash across their chests. Several of them are smiling. Behind them is a banner that reads “The University of Texas MD Anderson Cancer Center Graduate School of Biomedical Sciences” with the UT Health Houston logo as well. The background appears to be a light-colored wall.</t>
  </si>
  <si>
    <t>A man wearing a white lab coat, blue gloves, and a face mask is looking at a large, complex piece of scientific equipment. The equipment is encased in a glass enclosure and labeled “Titan Krios G3.” It has numerous wires, tubes, and electronic components visible on the exterior. A dark background surrounds the machine, with a small portion of a wall and what appears to be a monitor visible on the left side of the frame.</t>
  </si>
  <si>
    <t>A high-angle aerial shot depicts a large construction site in an urban setting. Several yellow cranes are positioned throughout the area, working on multiple buildings under construction. A partially completed multi-story building with exposed concrete framing dominates the center of the image. Surrounding the construction zone is a dirt lot with heavy machinery, including excavators and loaders. In the background, there’s a cityscape featuring several high-rise buildings and a park with trees lining a road. The sky is overcast with gray clouds.</t>
  </si>
  <si>
    <t>Three young women in white suits with gold accents are standing and reading from papers. They each wear a sash around their necks that reads “NURS” followed by “ING” and “2023”. Behind them, there is a large crowd seated in rows of chairs, many wearing similar sashes. The background appears to be a ballroom or conference hall with a dark carpet and muted lighting.</t>
  </si>
  <si>
    <t>Three people are standing on a set of stairs in a modern building interior. The staircase is illuminated by a strip of white lights along its edge. A woman in a pink sweater and black pants stands on the left, facing another man wearing a plaid shirt and dark jeans. A third woman in a dark blue dress stands to his right. They are engaged in conversation, with their arms slightly raised as if gesturing. The background is dimly lit, showing a large window wall and some architectural details of the building, including a metal railing on the side of the staircase.</t>
  </si>
  <si>
    <t>A young woman with blonde hair and glasses is sitting in an examination chair while a healthcare professional, wearing a white coat and name tag that reads “UT,” stands beside her. The healthcare professional is holding a handheld device up to the woman’s eyes. A computer monitor displays an image of a female patient. Behind them are medical equipment including an ophthalmoscope and a headrest attached to the wall. The room appears to be a clinical setting with white walls and cabinets.</t>
  </si>
  <si>
    <t>A large, gray, multi-story building with “UTHealth Houston” prominently displayed in red letters is centered in the frame. An American flag and a Texas state flag are visible on the building’s facade. A street runs along the bottom of the image, with several cars and a light rail track passing by. Trees line the street, and buildings can be seen in the background under a cloudy sky. There's a small blue van parked near the base of the building, and a red crosswalk is visible on the street.</t>
  </si>
  <si>
    <t>www.utk.edu</t>
  </si>
  <si>
    <t>The image depicts an elevated view of a college campus. Several brick buildings with varying heights and architectural styles are visible, including one large, multi-story building with a reddish-brown facade. A clock tower stands prominently in the foreground on the left side of the frame. Students and pedestrians can be seen walking across a green lawn area between the buildings. Trees with autumnal foliage line the edges of the campus, creating a border along the bottom of the image. The sky is bright and clear, suggesting daylight.</t>
  </si>
  <si>
    <t>A large lecture hall filled with students seated at orange tables. A woman in a green dress is standing at a lectern addressing the class. A projector displays a diagram with lines and shapes on a white screen behind her. Many students are looking down at laptops or taking notes. Some students are wearing hats, hoodies, and backpacks. The walls of the hall are gray, and there’s a doorway visible in the background.</t>
  </si>
  <si>
    <t>Two fencers in white fencing uniforms are shown practicing in an indoor space with large windows overlooking a cityscape. They are positioned facing each other, demonstrating a fencing stance with arms extended and swords raised. Other students wearing athletic gear are visible in the background, observing or participating in the practice. The floor is polished concrete, reflecting light from the windows. A red line is faintly visible on the floor, likely indicating a target area. Columns and a wall with electrical outlets are also present in the scene.</t>
  </si>
  <si>
    <t>Two Asian individuals are shown in a laboratory setting. The woman wears glasses and an orange surgical glove-covered hand holding a small knife, looking at a tray filled with green moss. She is wearing a white lab coat over an orange shirt. The man beside her also wears glasses and an orange glove, examining a similar tray of moss with a folder in his hands. A bright fluorescent light strip runs across the top of the image. Behind them are other laboratory equipment and shelves, mostly dark, suggesting a larger research space.</t>
  </si>
  <si>
    <t>Several graduates are shown in a dimly lit auditorium setting. One graduate, with dark braids and wearing a black graduation gown, is laughing joyfully while looking upwards. She has her arm around another graduate who is also smiling and looking upward as well. The graduate to the left of them wears a blonde bob and a light-colored graduation gown. A third graduate, partially visible on the left side of the frame, holds a diploma cover. Behind the graduates are banners with the university’s name and the year 1991 displayed in bold lettering.</t>
  </si>
  <si>
    <t>www.utm.edu</t>
  </si>
  <si>
    <t>A group of students and an instructor are gathered around a lab table in a brightly lit science classroom. The instructor, wearing a white lab coat, is examining a small animal specimen with two students who are also wearing gloves. Other students are visible in the background, some observing, while one student is standing near a microscope. Shelves filled with beakers and other laboratory equipment line the walls behind them. A window can be seen on the right side of the frame.</t>
  </si>
  <si>
    <t>A young man in a maroon basketball uniform with white numbers runs toward the camera while dribbling a basketball. He is mid-stride and appears focused. Behind him are several spectators seated in bleachers, some wearing hats and jackets. A referee in a dark shirt stands to his left. To his right, a cheerleader holds pom-poms. The background consists of a large seating area with blue chairs and a darkened arena floor.</t>
  </si>
  <si>
    <t>A man in a dark blue jacket and gray sweater stands beside a surgical table covered with a light green cloth. He is looking down at the table with a concerned expression. A woman wearing a surgical cap, gloves, and scrubs is performing surgery on an animal – likely a dog or cat – lying on the table. Another woman in scrubs assists her. Behind them are two other individuals also in scrubs, partially visible. An operating light hangs above the table, and a window with blinds is located to the left of the scene. The walls are painted white.</t>
  </si>
  <si>
    <t>Two young adults are sitting side-by-side on stone steps outdoors. A man is wearing a dark blue sweatshirt with “IT’S HAPPENING BOY” printed on it and white sneakers, holding a laptop open in his lap. A woman is wearing a dark blue t-shirt, jeans, and light blue shoes, with a notebook in her lap. Behind them are several other students walking towards the camera, some wearing university apparel. In the background is a modern building with large glass windows and metal railings along the steps. Green foliage is visible on the left side of the frame.</t>
  </si>
  <si>
    <t>A young man with dreadlocks and dark skin is prominently featured in the center, wearing a bright yellow shirt with “Jazz Line” printed on it. He’s smiling broadly and playing a drum set, his arms raised as he strikes the drums. Behind him are several other musicians and audience members gathered outdoors at night. The background shows buildings with illuminated signs, including "Juke Joint" and a neon sign that reads "Nightclub." A few people in the crowd are holding phones up to record. The lighting is dim, with streetlights casting a warm glow on the scene.</t>
  </si>
  <si>
    <t>A young woman with long brown hair and wearing a light blue sweater and pants is walking towards the camera on a green field. She’s smiling and appears to be gesturing. A young man in a light blue button-down shirt and dark jeans walks beside her, also looking toward the camera and smiling. Behind them is an empty stadium with rows of blue seats and orange accents. Above the stadium entrance is a sign that reads “SKYHAWKS” in large white letters. The sky is dark, suggesting it’s evening or night.</t>
  </si>
  <si>
    <t>Two women are standing in a grassy field, examining a light-colored horse. One woman is holding the horse’s head and appears to be palpating it, while the other is looking at a tablet held by the first woman. The horse is wearing a halter and has reins attached. Behind the horses is a fence line with a distant building visible in the background under an overcast sky.</t>
  </si>
  <si>
    <t>A group of students in blue scrubs are gathered around a medical ventilator. One student, wearing glasses and a headband, is pointing at the machine with an expression of excitement. Another student is looking towards her as well. Behind them, other students in scrubs are partially visible. The ventilator has several tubes and connections attached to it, including IV lines. A computer monitor sits on a table to the left of the group. The background appears to be a hospital or medical training room with white walls and fluorescent lighting.</t>
  </si>
  <si>
    <t>A young woman with dark hair sits cross-legged against the base of a large tree trunk. She is wearing a white t-shirt with a logo and light blue jeans. A silver laptop rests on her lap, and she appears to be typing or working on it. Her feet are bare and resting on the grass. Behind her, there’s a grassy lawn leading towards a building with multiple windows and what looks like a portico. The sky is golden and hazy, suggesting either sunrise or sunset. There are other trees in the background, partially obscured by foliage.</t>
  </si>
  <si>
    <t>A large crowd of people is gathered outdoors on a grassy field under an overcast sky. Several young men are seated in a line, each holding one end of a thick rope and pulling against another group of men who are pulling the other way. The men pulling in the opposite direction appear to be engaged in a tug-of-war contest. Some individuals in the crowd are holding signs. A few people are wearing athletic gear or casual clothing. In the foreground, several young men are wearing hoodies and jeans, with one wearing an Eagles football shirt.</t>
  </si>
  <si>
    <t>www.utsa.edu</t>
  </si>
  <si>
    <t>A high-angle shot of a modern building with “UTSA” prominently displayed above its entrance. The building is primarily composed of glass and red brick. Behind it is a cityscape featuring several skyscrapers, including one with a tall antenna. A street with cars and a parking garage are visible in the foreground. Trees and green space are present on either side of the building.</t>
  </si>
  <si>
    <t>A large, modern building with a glass and steel facade dominates the frame. A pedestrian bridge extends from the side of the building over a multi-lane road. The bridge is marked with the UT Health logo in red and white on a dark background. Above the bridge are fluffy white clouds against a blue sky. Trees line the edge of the road below, and a sidewalk runs along the roadside.</t>
  </si>
  <si>
    <t>A large lecture hall filled with students wearing scrubs in varying shades of blue. Most are seated at long tables facing a stage area out of frame. Students appear to be engaged, some taking notes and others looking towards the front. There is a mix of ages and ethnicities among the group. A few individuals are holding water bottles or other small items. The lighting is somewhat dim, with spotlights illuminating parts of the room.</t>
  </si>
  <si>
    <t>Two women in white lab coats are seated at a desk with three computer monitors. The central monitor displays a detailed medical scan, possibly an X-ray or MRI, showing anatomical structures. A smaller image is visible on the left side of the main screen, and another smaller image is visible on the right side of the main screen. Both smaller images appear to be similar scans. A mouse rests on the desk between the monitors. One woman has her hand resting on the desk while looking at the central monitor, and the other woman is leaning forward slightly with her head tilted down towards the screen. There’s a small sticky note on the desk near the right monitor. The background appears to be a laboratory or research setting.</t>
  </si>
  <si>
    <t>A person wearing a dark blue vest and a black VR headset is standing on a large, metallic exoskeleton structure. The exoskeleton has multiple supports extending from the floor and connecting to the person’s back and arms. A monitor displaying a blue screen is visible in the background. There's a white wall behind the person with a small chart or diagram partially visible on it. Cables are running along the wall.</t>
  </si>
  <si>
    <t>A woman with dark hair pulled back in a bun is standing at a whiteboard covered in handwritten equations and diagrams. She’s wearing a light blue shirt and holding a red marker. The whiteboard contains text like “create (Graph graph) {” and “Embedding [x, x, x, x]”.  There are also several arrows drawn on the board connecting different shapes and words. A man is partially visible in the left foreground, leaning over the woman’s shoulder. She has a notebook open in front of her with writing on it.</t>
  </si>
  <si>
    <t>A young woman in a white coat is pointing at an anatomical model of the kidneys while speaking with a man wearing a black suit and stethoscope. A large computer monitor displays a diagram illustrating the urinary system, including the kidneys, ureters, bladder, and urethra.  The diagram has text labels identifying these components. To the left of the screen is a printed image of a kidney. The background appears to be a clinical setting with a white wall.</t>
  </si>
  <si>
    <t>A woman in a white lab coat and dark blue shirt is speaking into a camera. She has long brown hair and wears small earrings. Her hands are raised slightly, holding what appears to be a red and orange tissue sample or specimen. A man’s shoulder and part of his back are visible on the right side of the frame, partially obscured by shadow. Behind her is a white wall with a light switch and a small electrical outlet. The background is mostly dark, suggesting a clinical setting.</t>
  </si>
  <si>
    <t>Three students in white lab coats are gathered around a computer workstation. The student furthest left is looking down and slightly towards the right. A woman with dark hair is speaking, gesturing with her hands. The student on the right is looking at the speaker and making a hand gesture as if explaining something. All three have name tags visible on their lab coats that read “Hanna” and “Wang”. Behind them is a computer monitor displaying a blue screen with some text and icons. The background is dark, suggesting an indoor setting like a laboratory or classroom.</t>
  </si>
  <si>
    <t>A group of four students are seated around a computer workstation with multiple monitors. A man in a maroon shirt is pointing towards one of the screens, gesturing for attention. Three women are looking upwards and towards him, appearing engaged. One student wears glasses and a white t-shirt, another has blonde hair pulled back, and the third is wearing a burgundy sweatshirt with “UTS” on it. Each student holds a tablet in their lap. The walls behind them are painted a bright green color. Several other computers are visible in the background, suggesting a computer lab setting.</t>
  </si>
  <si>
    <t>Two young people are standing in front of a row of server racks. One man is turned towards the camera with his hand raised, looking at something on one of the servers. A woman stands beside him, also looking at the equipment and holding her arm out as if gesturing. The server racks are filled with numerous cables running along their sides. There’s exposed wiring and metal hardware visible within the racks. Above them is a ceiling with exposed pipes and lighting fixtures. The background is dark, suggesting an interior space. A small UTSA logo is visible on the woman's pants.</t>
  </si>
  <si>
    <t>www.uttyler.edu</t>
  </si>
  <si>
    <t>A tall, light-colored tower with clock faces dominates the center of the frame, set against a vibrant orange and yellow sunset sky. Below the tower is a winding road lined with trees, leading towards a dense forest in the background. The trees are lush green and create a layered effect across the horizon. A small figure can be seen walking on the road near the base of the tower. The overall image has a warm, slightly hazy quality due to the sunset lighting.</t>
  </si>
  <si>
    <t>The image depicts a brightly lit computer lab setting. A man in a dark suit and tie is standing beside a student who is seated at a desk, looking intently at a laptop screen. The student is wearing a red shirt and a white baseball cap. Behind them are several other students working at similar workstations, each with a large monitor displaying complex data visualizations. Large monitors hang on the walls behind the desks, showing graphs and charts. A soft light shines from the top of the frame, illuminating the subjects in the foreground while the background is darker.</t>
  </si>
  <si>
    <t>A young woman with reddish-brown hair sits at a pottery wheel in a studio setting. She is wearing a dark blue t-shirt and denim pants. A flexible lamp arm with a bright light shines down on her work.  She’s smiling slightly while using tongs to manipulate a partially formed clay bowl. In the background, blurred figures of other students are visible, working at similar wheels. There's a wooden drying rack and shelves filled with pottery pieces in the background.</t>
  </si>
  <si>
    <t>Two men are shown in a dimly lit room. One man, wearing a dark blue jacket with “J.F. Powell” printed on it, is intently focused on a circuit board, using red probes to test it. He has light skin and is wearing a watch on his left wrist. The other man, partially visible behind him, wears a similar jacket but the text is not legible. A laptop computer sits on a desk in the background, along with what appears to be a multimeter and various electronic components scattered across a white surface.</t>
  </si>
  <si>
    <t>A close-up shot focuses on three students in a computer lab setting. A student with red hair and a black hat is looking towards another student wearing safety glasses and blue-framed glasses, who is wearing a green hoodie. The third student, partially visible behind them, is working at a laptop. Behind the students are blurred figures of other individuals also using computers, and in the background, there's a glimpse of blinds and white equipment. The lighting appears to be artificial and somewhat dim.</t>
  </si>
  <si>
    <t>Four nurses in blue scrubs are gathered around a patient lying in a hospital bed. The bed is equipped with various medical devices including an incubator and monitors. A television screen displays information. The room has pale blue walls, a white ceiling, and a clock on the wall. There’s a doorway visible in the background, partially obscured by the nurses.</t>
  </si>
  <si>
    <t>A young woman in a white lab coat and blue gloves is pointing towards a monitor displaying an electrocardiogram (ECG) waveform. An older man wearing a white lab coat is looking at the monitor with a concerned expression. The monitor shows vital signs including heart rate, temperature, blood pressure, and oxygen saturation levels. A clear tube containing a liquid is visible in the woman’s hand. The background is dark, suggesting a laboratory setting.</t>
  </si>
  <si>
    <t>A young man with light skin and short hair is playing a golden saxophone. He’s wearing a beige hoodie and his hands are positioned on the instrument. Behind him is a dark gray display screen, likely part of an electronic music system or recording setup. The background features bare trees silhouetted against a bright, hazy sky with sunlight streaming through them. A stone building is partially visible in the distance.</t>
  </si>
  <si>
    <t>A young woman with dark hair and wearing a black long-sleeved shirt is focused intently on a laptop screen. She’s sitting in a classroom setting, partially obscured by another student wearing a black baseball cap and headphones. Behind her, other students are visible seated at desks, and a large projector screen displays an image of what appears to be a building or landscape. The lighting is dim, with the laptop illuminating her face and the screen.</t>
  </si>
  <si>
    <t>www.uu.edu</t>
  </si>
  <si>
    <t>A high-angle shot of a university campus at sunset. The buildings are primarily red brick with a large dome structure visible on the right side. A clock tower is prominent on the left building. Lush, colorful trees in shades of orange, yellow, and brown fill the landscape surrounding the buildings. A road winds through the trees towards the campus. The sky is dark blue with a golden glow reflecting off the treetops.</t>
  </si>
  <si>
    <t>Three people are walking down a paved pathway towards a large brick building. A woman with dark hair and wearing a green jacket and backpack is on the left, gesturing with her hand. Beside her is a woman in a gray sweater and black pants. On the right is a man wearing a dark gray t-shirt with a logo and dark pants. Behind them are several other students walking along the grass. The building has multiple windows and columns, and appears to be made of red brick. Trees line the pathway on either side.</t>
  </si>
  <si>
    <t>A large group of students are performing in an ensemble setting. The stage is dark with red lighting illuminating the performers from above. A conductor stands center-right, holding a music stand and gesturing with his hands. Several singers are visible, some raising their arms in song. In the foreground, there are several violinists playing instruments. Other musicians, including cellists and possibly other string players, are also present. The audience is partially visible in the background, appearing as dark silhouettes.</t>
  </si>
  <si>
    <t>The image depicts a modern fitness center with a dark gray floor and green turf area. A black weight rack is on the left side of the frame, filled with various weights. To the right is another similar rack with more equipment. In the center of the frame, several students are engaged in exercise activities: one man is performing pull-ups on a high bar, while another man stands near him and appears to be giving instructions or encouragement. A third student is hanging from a lower bar. A bench sits beneath the pull-up bar. Above the racks is signage that reads “UNION UNIVERSITY” and “STUDENTS’ CENTER.”</t>
  </si>
  <si>
    <t>A group of students are seated around a dark wooden table in a room with red walls. A large white poster is mounted on the wall behind them displaying awards and titles related to college magazines. An older man, wearing glasses and a maroon jacket, stands beside the table gesturing towards the students. Several other students are partially visible in the background, sitting at additional tables. There's a small desk with a laptop and some papers on the table where the main group is seated. A ceiling light fixture is visible in the upper right corner of the image.</t>
  </si>
  <si>
    <t>A basketball player in a green and black jersey with “AXI” written across it is dribbling the ball while running towards the right side of the frame. He’s wearing dark shorts and sneakers. Across from him, another player in a white and gray striped jersey is attempting to block his path. Behind them are dozens of spectators seated on bleachers, many wearing green and gold shirts. A large screen displays images of basketballs. The background includes a wall with a banner and what appears to be a school logo or mural.</t>
  </si>
  <si>
    <t>Two men are engaged in a fencing duel on a stage bathed in dramatic lighting. One man wears a dark blue jacket with white accents and has long, curly black hair pulled back from his face. He is holding a rapier and lunging forward. The other man is dressed in a light grey suit with a white cap and tie, wearing shorts and brown shoes. He’s also wielding a sword and positioned defensively. Behind them is a white stage prop resembling an airplane wing or fuselage, painted with stripes and markings. Bright spotlights are shining from above, creating strong beams of light across the scene.</t>
  </si>
  <si>
    <t>A dark silhouette of a bell tower with three small windows and a cross atop it dominates the foreground. The tower is set against a vibrant sunset sky filled with shades of orange and red. Below the tower, a dark line represents trees or hills, creating a silhouetted horizon. The overall effect is dramatic and emphasizes the contrast between the solid structure and the colorful sky.</t>
  </si>
  <si>
    <t>A young woman with dark hair styled in bangs is partially obscured by shelves filled with books. She’s wearing a black top and appears to be sitting at a small table within the library stacks. A laptop sits on the table in front of her, and she's looking down at it intently. The background is dark, highlighting the books and the woman as the primary focus.</t>
  </si>
  <si>
    <t>Four young adults are gathered around a large tropical plant in a greenhouse. One man wearing glasses and a light gray shirt is pointing at the plant while another woman examines a leaf closely. Two other women stand behind them, looking at the plant as well. A student with dark hair and a black hoodie is to the left of the man, holding a palm frond. The background shows a white door and some greenery.</t>
  </si>
  <si>
    <t>A bronze statue of a bulldog named Buster stands prominently on a brick pedestal in a snowy landscape. The statue is facing slightly towards the right. Behind the statue is a large, domed building with a clock tower visible to its left. A brick walkway leads toward the building, and bare trees are scattered throughout the scene. Snow covers the ground and lightly dusts the buildings and statue. A sign on the pedestal reads "BUSTER THE BULLDOG."</t>
  </si>
  <si>
    <t>00:00:04.05</t>
  </si>
  <si>
    <t>Two men are seated at a wooden table in front of a large model of the Second Temple. The man on the left is wearing a light blue polo shirt and pointing with a piece of paper towards a specific detail on the model. The man on the right, dressed in a gray and white checkered suit jacket, is looking intently at the model as well. Behind them are bookshelves filled with books, suggesting a library setting. A small light fixture is visible on the wall above the men.</t>
  </si>
  <si>
    <t>www.uvu.edu</t>
  </si>
  <si>
    <t>A woman sits on a gray couch with a young boy beside her. The boy is looking at a laptop screen while the woman appears to be working on a tablet in her lap. A Utah Valley University pillow is placed on the couch behind them. A lamp stands to the left of the couch, and a window with blinds is visible in the background.</t>
  </si>
  <si>
    <t>A young woman wearing a green shirt and dark shorts stands on an orange and blue inflatable paddleboard in calm water. She is holding a blue paddle and appears to be paddling forward. Behind her is a shoreline with trees and some low hills visible across the lake. The sky is overcast and gray.</t>
  </si>
  <si>
    <t>Four students in white lab coats are standing together in a brightly lit laboratory setting. One student, with dark skin and wearing a black shirt, is gesturing with his right hand towards another student who is holding up his left hand as if demonstrating something. The other two students, both fair-skinned, are looking at the gesturing student. Behind them is a shelf filled with various lab equipment and containers. A computer monitor is visible on a table in the background. The UVU logo is present on one of the lab coats.</t>
  </si>
  <si>
    <t>A young Black man stands in front of large windows with a blurred outdoor scene visible behind them. He is wearing a green and white plaid hoodie, dark pants, and bright green headphones. His hands are placed on his hips, and he’s looking directly at the camera with a slight smile. Above him is a modern architectural ceiling structure with exposed beams and lighting fixtures. The background is predominantly dark, creating contrast with the man's features and clothing.</t>
  </si>
  <si>
    <t>A group of five young adults are gathered near a body of water under a partly cloudy blue sky. A man in a light green shirt and khaki cap is handing a water bottle to a woman with red hair wearing a white baseball cap and jeans. Two other students, one wearing a dark green shirt and another in a black t-shirt with a logo, are standing behind the woman, looking towards the camera. The background shows a large expanse of water stretching into the distance.</t>
  </si>
  <si>
    <t>A young woman with blonde hair and wearing a blue tank top stands smiling in front of a large climbing wall covered in colorful paint splatters. The wall is white with various shades of red, green, purple, orange, and blue applied in a chaotic, abstract pattern. Behind her are large windows revealing an outdoor scene with trees and what appears to be a body of water. The lighting suggests it’s daytime.</t>
  </si>
  <si>
    <t>The image shows two men in a dimly lit indoor setting. A younger man with dark hair and wearing a gray shirt is gesturing emphatically with his right hand, pointing upwards and slightly to the right. He appears to be speaking or explaining something. Beside him is an older man in a light blue suit, looking towards the younger man with a slight smile. Behind them are blurred figures and what looks like a staircase or architectural detail with neon lights visible on the left side of the frame.</t>
  </si>
  <si>
    <t>A young man with dark hair and wearing a white hoodie is playing an acoustic guitar while sitting on a brown leather couch. He’s looking down at his hands as he plays. A woman in a gray sweatshirt with “WOLVERINES” printed on it sits beside him, partially obscured by the armrest of the couch. Another young man in a green shirt is seated to her right, leaning slightly forward. Behind them is a wooden staircase and part of a wall with wood paneling. A decorative blue vase is visible on a shelf in the background.</t>
  </si>
  <si>
    <t>A brightly lit laboratory setting with several students working at computer workstations. The walls are lined with wooden cabinets containing various lab equipment and supplies. Students are wearing white lab coats and some have orange headbands. One student is seated at a desk, looking intently at a computer screen. Another stands beside the desk, also looking at a computer. A third student is standing further back, partially obscured by another person. There’s a microscope visible in the background.</t>
  </si>
  <si>
    <t>A young woman in a white and red patterned shirt is playing drums with sticks raised above her head. A drum set, including a bass drum, snare drum, tom-toms, and cymbals, is positioned in front of a green wall. To the left of the drums is a black amplifier. Through a large window behind the drummer, a street scene with cars and a sidewalk can be seen. An orange traffic cone is visible on the right side of the frame.</t>
  </si>
  <si>
    <t>A man in a suit stands facing a projection screen displaying a slide with the text "QUESTIONS?". He is gesturing with his right hand upwards and slightly outwards. To his left is a green website graphic with a logo that reads “Licenta &amp; Co.” A black laptop bag sits on the floor beneath the projector. The background appears to be a classroom setting with wooden paneling and a dark gray carpet.</t>
  </si>
  <si>
    <t>A young man is climbing up a rocky cliff face with a small waterfall cascading down beside him. The cliff is composed of layered gray and brown rocks. Green vegetation grows in crevices on the rock face and at the base of the cliff. A second, smaller figure can be seen sitting on a ledge higher up on the cliff. The background shows more rugged terrain and trees.</t>
  </si>
  <si>
    <t>A young man with short brown hair has a blue otoscope held against his ear canal. A woman in a white nurse’s uniform and stethoscope is smiling at him while looking over her shoulder at a computer screen. Behind them, there's a beige curtain, a wooden wall panel with some small posters on it, and a shelf holding boxes. The computer monitor displays a blue screen with text.</t>
  </si>
  <si>
    <t>A man and a woman are riding horses down a dirt road. The man is wearing a light blue shirt and jeans, and he’s holding onto reins. The woman is wearing a white top and jeans, and she's sitting behind him on her horse. Both riders have dark-colored horses. In the background, there are mountains under a bright blue sky with some clouds. A green field and trees line the road to the left of the frame.</t>
  </si>
  <si>
    <t>A young woman with long brown hair and wearing a black dress is in sharp focus, mid-performance. She has her mouth open wide as if singing or speaking intensely, and one arm is extended outward with her palm facing forward. Behind her, partially obscured by dark curtains, is a man playing a piano. The background is mostly dark, suggesting a stage setting.</t>
  </si>
  <si>
    <t>A young woman with long dark hair wearing headphones and a pink tank top is positioned in front of a computer setup. The monitor displays a blue screen with various icons and text. A microphone sits on the desk next to her hands, which are resting on the keyboard. Behind her is a gaming chair upholstered in gray leather. The room has a vibrant color scheme with purple and blue lighting casting shadows across the walls and equipment.</t>
  </si>
  <si>
    <t>www.uwec.edu</t>
  </si>
  <si>
    <t>Three people are standing on a dark, black sand beach. One person is holding a camera and looking towards the ocean. Another is holding a metal detector with a long cable extending into the water. The third person is also using a metal detector, facing away from the camera. Behind them is a gray sky and a body of water that appears to be the ocean, with waves washing over the sand near the shoreline.</t>
  </si>
  <si>
    <t>A young man with a dark beanie and black jacket is holding up a smartphone, taking a picture of a large group of students standing on a set of stairs. The students are diverse in age and attire, mostly wearing jackets and sweaters. Behind them is a stately, light-colored building with multiple arched windows, statues above the arches, and decorative lighting fixtures. The background is dark, suggesting it’s either late afternoon or early morning. Snow covers the steps leading up to the building.</t>
  </si>
  <si>
    <t>A large group of young people in elaborate costumes are standing on an asphalt parking lot. They appear to be performing a dance routine. The costumes are colorful and intricate, featuring patterns and embellishments. Some performers have musical instruments like tambourines and drums. Behind them is a tall gray pillar and a crowd of onlookers. Palm trees line the background under a bright blue sky with scattered clouds.</t>
  </si>
  <si>
    <t>A group of five young adults are seated on the floor in a dark room. Two dogs, both light brown with reddish hues and wearing red collars, are also sitting between them. A man with short dark hair is wearing a black sweater and a baseball cap. A woman with blonde hair is wearing a purple and white striped sweater. Another woman with long dark hair is wearing a gray sweater. A young woman with dark hair is wearing a white top and jeans. All five individuals are smiling and looking at the camera. The background consists of dark walls, a curtained window, and a light fixture.</t>
  </si>
  <si>
    <t>A young woman with dark hair and glasses is standing next to a younger girl sitting at a table. The older woman is holding a pair of scissors and appears to be cutting something on a piece of paper in front of her. The younger girl is looking down at the paper, wearing a gray t-shirt. Behind them is an open-air structure with wooden beams and corrugated metal roofing. A stone wall is visible on the left side of the frame, and there are potted plants and chairs in the background. Sunlight streams through openings in the roof, illuminating parts of the scene.</t>
  </si>
  <si>
    <t>A wide shot of a group of people working in a lush, tropical garden. A large tree trunk with textured bark dominates the left foreground, partially obscuring the view. Several individuals are kneeling and tending to plants, some holding gardening tools like shovels and rakes. The ground is covered in dirt and scattered fruit – primarily yellow mangoes. Behind the group, there’s a dense collection of green foliage including banana trees and other tropical vegetation. Sunlight filters through the canopy above, creating dappled light on the scene. A metal pole with string hangs down from the top center of the frame.</t>
  </si>
  <si>
    <t>A group of people are walking across a metal pedestrian bridge. The bridge is labeled "Edmund Pe" in white lettering. Several individuals are visible, some wearing name tags and carrying backpacks. A man with a green hat is partially obscured in the foreground, looking towards the camera. The sky is overcast and gray.</t>
  </si>
  <si>
    <t>Three students are seated at a weathered green wooden table under a small, rustic shelter with a corrugated metal roof. One student is looking down at a document while another appears to be pointing at it. A third student is looking off into the distance. Behind the table and extending out from the shelter is a grassy hillside leading up to a rocky outcrop. Beyond the hill, there’s a vast expanse of rolling mountains under a bright blue sky with some clouds. To the right of the frame, a small wooden platform or observation deck is visible on the hillside.</t>
  </si>
  <si>
    <t>A group of young women are seated around a large xylophone labeled “DEL HUNAHPU” in front of them. They are wearing casual clothing and have various hairstyles. Some are actively playing the instrument, while others appear to be observing or listening. The background is dark with what appears to be stone walls. A small table with candles sits to the right of the xylophone.</t>
  </si>
  <si>
    <t>www.uwp.edu</t>
  </si>
  <si>
    <t>An aerial shot shows a wide, paved walkway leading through a campus landscape. Two brick buildings are visible on either side of the walkway; one is taller and has a stepped facade, while the other is shorter with multiple windows. Trees line both sides of the walkway and the buildings, providing green space. A pedestrian bridge spans over the walkway connecting the two buildings. There’s a small signpost with a flag attached to a tree on the left side of the frame. The sky appears overcast and dark gray.</t>
  </si>
  <si>
    <t>A young man with short brown hair and wearing safety glasses and a white lab coat is holding up a clear plastic bottle filled with liquid. He’s looking intently at the bottle, tilting his head slightly as he examines it. Behind him are shelves containing various items in a dark-colored cabinet. Above him are fluorescent lights illuminating the scene. The background is mostly dark gray.</t>
  </si>
  <si>
    <t>A group of six people are walking through a wooded area. The foreground is dominated by large green leaves and vines. Behind them, several individuals are visible in varying degrees of focus. One person wears a red shirt, another a tie-dye shirt, and one has tattoos on their arm. They appear to be moving along a trail within the forest. The lighting suggests it’s daytime with dappled sunlight filtering through the trees.</t>
  </si>
  <si>
    <t>A young man wearing blue headphones and a dark blue shirt sits at a desk with his back partially turned towards the camera. He is focused on typing on a laptop. Behind him are several computer workstations, each with a monitor and keyboard. A large graphic featuring "APP FACTORY" in blue letters over a gray gear background is prominently displayed on the wall. The image has a slightly dark and muted color palette. There’s a plant visible to the left of the desk and a backpack resting on the floor near the desk.</t>
  </si>
  <si>
    <t>"University environment, Campus aesthetics", Innovation</t>
  </si>
  <si>
    <t>A man with dark hair and wearing a black shirt stands in front of a blue backdrop featuring the words "APP FACTORY" in large white letters and “UW-PARKSIDE” underneath. The backdrop has circuit board designs incorporated into it. A small, rectangular object is visible in his hand, possibly a tablet or phone. Behind him is a blurred wall with vertical lines, suggesting a textured surface like corrugated cardboard.</t>
  </si>
  <si>
    <t>A close-up shot focuses on two individuals looking intently at a computer screen. A man with dark hair, glasses, and a beard is positioned slightly in front, his face angled towards the viewer. He wears a light blue button-down shirt. Behind him, a woman with short, wavy brown hair and glasses also looks at the screen, her head turned slightly to the side. The background is blurred, showing hints of greenery – possibly a plant – and a pale wall. The overall lighting appears dim, creating a soft focus effect on the subjects and emphasizing their attention on the computer display.</t>
  </si>
  <si>
    <t>A large, multi-building campus complex is shown from an aerial perspective. The buildings are primarily brick with a reddish-brown hue and feature prominent windows along their facades. A curved walkway leads through green grass towards one of the buildings. Trees and dense forest cover the landscape in the background, stretching across a cloudy sky. Some people can be seen walking on the pathway near the foreground building.</t>
  </si>
  <si>
    <t>A group of students are seated around a table in what appears to be a classroom setting. A man wearing a blue shirt with a graphic on it is speaking and gesturing with his hand towards a young woman who is looking down at her laptop. Several other students are visible in the background, some leaning forward, and one has their hair pulled back. The room has large windows letting in natural light, and there’s a computer monitor visible behind the seated group.</t>
  </si>
  <si>
    <t>A laptop screen displays a stylized logo featuring a complex, interwoven symbol resembling a cross with additional elements. The background is dark and indistinct, showing only the backs of two people sitting at desks. One person’s head is partially visible, casting a shadow over the screen. A keyboard and trackpad are visible on the laptop.</t>
  </si>
  <si>
    <t>A close-up shot of an Ultimaker 3 3D printer head in operation. The nozzle is positioned over a clear build plate, and a thin layer of white filament is being extruded onto the surface. The printer’s brand name “Ultimaker” is visible in the background on a dark gray panel. The lighting highlights the metallic components of the print head and the smooth surface of the build plate.</t>
  </si>
  <si>
    <t>An aerial shot shows a grassy area with several mature trees scattered across it. A light-colored building with a red roof is visible on the left side of the frame. A paved pathway winds through the trees and grass, leading towards another building in the distance. The sky is dark, suggesting either dusk or dawn.</t>
  </si>
  <si>
    <t>A Black man in a dark blue blazer and a gold watch stands facing a group of five women seated around a rectangular wooden table. He is gesturing with his hands as he speaks. The women are looking at him attentively, some leaning forward slightly. Behind the men, there's a glass partition revealing an office space with a beige wall, a window, and what appears to be a filing cabinet. To the right of the man is a framed picture hanging on the wall. A woman in the foreground wears a gray sweater.</t>
  </si>
  <si>
    <t>www.valleycollege.edu</t>
  </si>
  <si>
    <t>An aerial shot of a university campus under a partly cloudy sky. A large, multi-story building with a red roof dominates the center of the frame. Surrounding it are smaller buildings and structures including what appears to be an amphitheater, a chapel, and several tents. Green lawns and trees fill much of the space between the buildings. In the background, there’s a city skyline with mountains visible in the distance. Several vehicles are parked on the grounds.</t>
  </si>
  <si>
    <t>A wide shot of a grassy campus with a large, old tree partially obscuring the view. In the distance is a brick building with multiple towers and red tile roofs. Several people are walking along a paved path in the foreground. Trees line the path and the surrounding area. The sky is blue with some clouds.</t>
  </si>
  <si>
    <t>A young Black man in a black graduation gown and cap is holding up a diploma. He’s smiling and looking directly at the camera. Behind him are rows of seated graduates wearing blue gowns and black caps with gold accents, many taking photos with their phones. In the background, a large crowd fills an outdoor stadium with bleachers, under a cloudy sky. A building with a beige facade is visible on the left side of the frame.</t>
  </si>
  <si>
    <t>An aerial shot of a football field with bright green grass and red markings. The field is marked with white lines and numbers indicating yardage. Above the field is a track surrounding it, also in red. The school logo "SBVC" is prominently displayed on the side of a building to the left of the field. A parking lot filled with cars is visible in the background. To the right of the field is a small building with a red roof and windows. A stadium seating area is located on the left side of the image.</t>
  </si>
  <si>
    <t>Four young women are walking away from the camera in a line across a grassy field. They are all wearing blue t-shirts and dark socks with white stripes. Each woman is holding a soccer ball. Behind them, there's a bleacher area and some buildings visible in the distance under a bright blue sky. Tall light poles are positioned on the field.</t>
  </si>
  <si>
    <t>A dark hangar interior with an airplane prominently displayed against the back wall. Five people are standing in the foreground: a young woman in jeans and a pink sweater, a man in a blue shirt and khaki pants, another young woman wearing a white top and jeans, a man in a black shirt and gray pants, and a young man in a white t-shirt and dark shorts. A black toolbox cart is positioned between them. The airplane has a light blue and white livery with the registration number "4762M" on its tail. There are other aircraft partially visible in the background. The ceiling is exposed metal beams with hanging lights.</t>
  </si>
  <si>
    <t>Two graduates are shown in profile, wearing black graduation gowns with blue and white chevron-shaped accents on their backs. Each gown has a white stripe running down the center of the chevron. Both graduates are wearing black caps and tassels. The background is blurred and appears to be an outdoor setting with hints of greenery.</t>
  </si>
  <si>
    <t>A blurred close-up shot focuses on the hand of a person holding something dark, possibly a book or object, against a backdrop of a sandy, textured surface and a hint of blue. The background appears to be an outdoor setting with a horizontal line suggesting a wall or structure. The overall image is slightly grainy and has a sense of motion due to the blur.</t>
  </si>
  <si>
    <t>A wide shot of a university campus under a clear blue sky. In the center is a light-colored, multi-story building with a flat roof and several windows. To the left of the building is a smaller, red building. A tall communication tower rises behind the main building. Below the buildings are green lawns dotted with trees in bloom. Several people are sitting under tents on the grass. The foreground shows a grassy area leading up to the campus.</t>
  </si>
  <si>
    <t>Two men in white lab coats and gloves are standing near a stainless steel fume hood. The hood is illuminated with a blue light, showing equipment inside. A wooden workbench runs along the right side of the image, featuring various laboratory instruments including sinks, a water dispenser, and bottles. The background appears to be a wall painted a muted beige color.</t>
  </si>
  <si>
    <t>A dark laboratory bench is illuminated by blue fluorescent lights. A test tube containing a glowing, orange-colored substance is held in place by a clamp on a metal stand. To the right of the test tube is a beaker filled with a white powder or liquid. A metallic arm holding a small container is visible to the left. There’s also a graduated cylinder and other lab equipment partially visible in the background.</t>
  </si>
  <si>
    <t>A woman with blonde hair and wearing a dark cardigan over a pink shirt and black pants is standing in a long hallway lined with tall bookshelves filled with books. The shelves are dark wood, and the books vary in color and size. She is gesturing upwards with her right hand. A doorway is visible on the right side of the frame, leading to another room, and a small stool sits just inside the doorway. The lighting is dim, primarily coming from overhead fluorescent lights, casting shadows throughout the scene.</t>
  </si>
  <si>
    <t>Two people are standing in an art gallery. One person, wearing jeans and a dark blue jacket, is looking at a framed painting on the wall. The other person, wearing shorts, a colorful patterned shirt with patches, and red sneakers, is also observing a different artwork. Several framed paintings of varying styles hang on the white walls behind them. A wooden bench sits to the left of the frame. A cylindrical column stands in the background.</t>
  </si>
  <si>
    <t>Two young men are the primary focus of the image. The man on the left is wearing a white shirt under a brightly patterned jacket and glasses. He has his mouth open slightly as if speaking. The man on the right is wearing a black beanie, glasses, and a dark t-shirt. His mustache is prominent, and he appears to be looking intently at the other man. Behind them, blurred figures of other people can be seen in a hallway setting with blue pillars and what looks like signage in the background.</t>
  </si>
  <si>
    <t>A grassy field is filled with several young adults playing soccer. One player in pink and purple is running towards a white soccer ball. Another player in blue and black is positioned behind him. A tall, cylindrical building with a large "V" logo on its side is visible in the background. The sky is light blue with some clouds. A chain-link fence runs along the edge of the field, and a small building is partially visible to the right.</t>
  </si>
  <si>
    <t>A young woman in a blue shirt and black shorts is mid-leap, arms outstretched towards the sky, on a grassy field. A younger girl wearing a pink training vest runs beside her, looking back. In the background are other athletes in similar pink vests, running across the grass. Behind them is a stadium with bleachers and a small white building. The sky is bright blue with some clouds.</t>
  </si>
  <si>
    <t>A group of students are walking along a paved walkway in an outdoor setting. The walkway is bordered by green grass on one side and a low blue fence on the other. Trees with bare branches line the walkway, and some bushes are visible nearby. A large, dark gray pillar is partially visible on the left edge of the frame. Many students of varying ages and genders are present, walking at different paces. The lighting suggests it’s daytime, possibly early spring or late fall due to the foliage.</t>
  </si>
  <si>
    <t>A man in sunglasses and a gray sweatshirt stands with his back to the viewer, holding a blue water bottle. A woman in glasses and a white top is handing him something wrapped in teal paper. Behind them are two other people partially visible, one wearing a dark blue shirt and glasses, and another standing near a building with a red roof. The background shows trees, foliage, and a sunny outdoor setting with a glimpse of a building.</t>
  </si>
  <si>
    <t>An aerial shot of a grassy campus green space filled with people and tents. Several white tents are clustered together, surrounded by groups of students and adults socializing. A food truck is visible near one of the tents. Trees line the walkways that crisscross the lawn. In the background, there’s a hillside covered in trees leading to a red-roofed building. The sky is light blue with some cloud cover.</t>
  </si>
  <si>
    <t>A large blue and white mascot resembling a wolverine stands in the center of the frame, arms outstretched and smiling widely. He is wearing a black shirt with a logo on it. To his left is a man in a black t-shirt, dark jeans, and a baseball cap, holding what appears to be a flyer. A woman in a pink jacket and jeans stands next to him, also smiling. Another woman in a white top and jeans is further to the right, holding a bag. Several other students are visible in the background, sitting at picnic tables under trees with fall foliage. In the distance, there’s a building with red brick architecture.</t>
  </si>
  <si>
    <t>A white airplane wing is prominently featured in the center of the frame, angled upwards and slightly towards the viewer. Below the wing is a dark gray support structure with red legs holding it up. A propeller assembly, partially obscured by shadow, is visible on the right side of the image. The background is dark and indistinct, suggesting an indoor hangar or maintenance bay. There are hints of blue and orange colors in the lower-right corner, possibly from tools or equipment.</t>
  </si>
  <si>
    <t>A young woman with long brown hair sits facing away from the camera at a large desk covered in monitors. The room is dimly lit by purple and pink colored lights, casting shadows across the scene. Multiple computer screens display various images and graphics – some appear to be video feeds or editing interfaces. A small plant sits on the desk near her. Behind her, there’s a white wall with a framed picture hanging on it. The overall impression is of a professional media production studio environment.</t>
  </si>
  <si>
    <t>A blurred action shot of several soccer players on a grassy field under bright daylight. A female player in blue and black athletic wear is running with the ball towards the right side of the frame. Other players, wearing similar blue uniforms with pink accents, are moving around her, some chasing after the ball. The background includes a fence, trees, and what appears to be industrial buildings. The soccer ball is slightly out of focus in the foreground.</t>
  </si>
  <si>
    <t>A person stands with their back to the viewer, holding a stack of papers in front of them. The person is wearing a purple shirt and white sneakers. They are positioned against a light-colored wall that is illuminated by sunlight. Behind the person is a dark wooden door with multiple vertical slats. Below the door is a brick step leading up to an entrance. A red brick border separates the steps from the floor, which appears to be tiled in gray.</t>
  </si>
  <si>
    <t>Three young adults are walking together down a covered walkway. The walkway is constructed with arched openings and appears to be part of a building’s exterior. A woman on the left wears sunglasses and a purple patterned sweater, while a man in the center carries a backpack and has a smile on his face. A third woman walks beside him, wearing headphones and holding a tablet. Sunlight streams through an opening at the right side of the frame, illuminating a green lawn and trees beyond. The walls of the building are a muted yellow color.</t>
  </si>
  <si>
    <t>Three scientists are working at a lab bench. Two men and one woman are wearing white lab coats and safety glasses. They each have blue gloves on their hands. The woman is holding a small beaker with a glowing yellow liquid inside, while the other two are manipulating test tubes on the counter in front of them. A whiteboard behind them displays a complex chemical diagram. There's equipment like beakers, flasks, and a power outlet visible on the bench. The lighting is dim, casting shadows across the scene.</t>
  </si>
  <si>
    <t>A close-up shot of a table with several open notebooks and a large sheet of paper covered in handwritten notes and diagrams. Two hands are visible, one holding a pen and sketching on the paper, and another pointing at something on the page. A blue wristband is partially visible on one hand. Behind the paper, there's a stack of books and a wooden table surface. The lighting appears to be dim and focused on the immediate area of the desk.</t>
  </si>
  <si>
    <t>A large blue and gray mascot resembling a wolf with a friendly expression is interacting with a young woman in a dark jacket and backpack. The mascot is wearing a shirt that says “Valley College.” Several other people are standing behind them, mostly obscured by the background. There are tents of varying sizes in the background under a bright blue sky. A few people are sitting on blankets on the grass.</t>
  </si>
  <si>
    <t>A person with dark hair and wearing a black shirt stands in a large, dimly lit hallway. The floor is covered in red carpet tiles. There are two yellow doors on either side of the frame, each with a small light illuminating the doorway. Above the doors, there's a darker area suggesting an archway or ceiling. A purple-tinted light source appears to be coming from the left, casting a glow on the person and parts of the hallway. The overall scene is dark and moody, with a sense of depth due to the long hallway.</t>
  </si>
  <si>
    <t>A woman with dark hair and wearing a black blazer is shown holding up a printed sheet of paper while pointing at a whiteboard behind her. The whiteboard displays a diagram illustrating the central nervous system (CNS) and peripheral nervous system (PNS). The CNS section includes labels for “Brain” and “Spinal Cord.” Below this, there’s text reading "Sensory." A hand is pointing to an arrow on the diagram. Handwritten notes in blue marker are visible on the board including “Nervous,” “CNS,” and “PNS.” The background is dark, suggesting a classroom setting with limited lighting.</t>
  </si>
  <si>
    <t>A dark room with a whiteboard illuminated by a spotlight. A man is standing beside the board, gesturing towards it with his right hand. The whiteboard displays diagrams and notes related to the nervous system, including labeled cranial nerves (Trochlear, Trigeminal, Abducens, Facial, Vestibulocochlear, Glossopharyngeal, Vagus, Accessory, Hypoglossal) and terms like "CNS," "PNS," "Brainstem Cord," "Sensory," "Motor," "Somatic," and "Visceral." A small, cartoonish drawing of a jellyfish is also on the board. The man's silhouette is prominent against the bright white background, while the rest of the room remains dark.</t>
  </si>
  <si>
    <t>A wide aerial shot of a university campus under a bright blue sky. In the distance, a snow-capped mountain range dominates the horizon. Closer to the camera is a sprawling campus with several buildings including a large brick building with a dome, smaller red-roofed structures, and green lawns dotted with trees. A group of people are walking across a grassy area near a set of steps. The overall scene suggests a sunny day on a college campus.</t>
  </si>
  <si>
    <t>A person’s wrist and hand are prominently featured in the foreground, illuminated by a vibrant pink light. The wrist is wearing a silver bracelet. A pen is held between the fingers, resting on a surface covered with what appear to be textbooks or notebooks. In the background, there's a dark, indistinct area suggesting a room or desk, with a partially visible object that could be a book or binder.</t>
  </si>
  <si>
    <t>A young woman with orange hair is in the foreground, holding a smartphone up to her face and taking a selfie. She’s wearing a blue t-shirt with “Umoya” printed on it. Her hands are raised above her head, obscuring part of her face. Behind her, there's a dark room filled with multiple computer monitors displaying various screensavers or code. The walls and ceiling are bathed in a vibrant purple light.</t>
  </si>
  <si>
    <t>A group of five young adults are seated in a circle around a low wooden table outdoors. They appear to be engaged in conversation. The setting is a small, grassy area with various plants and shrubs surrounding them. A tall, cylindrical metal object stands near one of the chairs. Sunlight filters through trees in the background, creating dappled light on the scene.</t>
  </si>
  <si>
    <t>Two scientists, a man and a woman, are working at a laboratory bench. Both are wearing white lab coats over casual clothing, blue gloves, and safety glasses. The man is looking towards the right with a concerned expression, while the woman is leaning in to examine a petri dish containing a vibrant pink substance. Several other petri dishes with different colored liquids (yellow, orange, red) are scattered across the table. A power strip and electrical cords are visible on the left side of the bench. Behind them is a wall with a whiteboard and a window showing a dimly lit hallway. The overall lighting in the lab is low, creating a dramatic effect.</t>
  </si>
  <si>
    <t>Two women are standing back-to-back in front of an art display. One woman is wearing a dark blazer and has her hair pulled back. The other woman is wearing a gray sweater and has her hair styled in a bun. They are both looking at a white statue on a pedestal, which is surrounded by several framed paintings on the wall behind it. A large floral sculpture with blue and red elements sits to the right of the statue. The background includes more artwork displayed within glass cases.</t>
  </si>
  <si>
    <t>A group of students are walking along a paved walkway under trees and blue sky. Several university banners hang from poles in the background. A sign reading “EVENT” is visible on a table near the right side of the frame. Some students are wearing backpacks, and they appear to be diverse in age and ethnicity. The lighting suggests it’s daytime with bright sunlight casting shadows on the walkway.</t>
  </si>
  <si>
    <t>A young woman wearing a purple VR headset stands in front of a row of computer workstations. The room is dimly lit with a strong purple hue emanating from the walls and ceiling. Each workstation displays a blue screen with what appears to be a game or simulation interface. The woman is holding her hands out as if gesturing, and she’s wearing a blue shirt and jeans. Several chairs are visible in front of each computer.</t>
  </si>
  <si>
    <t>A person’s hand, wearing a ring, is holding up a small, yellow icon resembling an open book above the engine bay of a car. The engine bay is dark and partially out of focus, revealing wires, hoses, and a battery. A portion of the car's hood is open, exposing the inner workings of the vehicle.</t>
  </si>
  <si>
    <t>A young man with dark hair and wearing a black hoodie stands facing away from the camera, looking upwards. He is slightly turned towards his right. To his right is another man in an orange t-shirt who is partially visible, looking at the first man. Behind them is a brightly colored wall with a clock on it, along with various pieces of equipment and furniture including tables, chairs, and what appears to be a workbench area. A yellow cable runs diagonally across the frame from the top left to the bottom right. The lighting in the scene is dim, with some areas appearing darker than others.</t>
  </si>
  <si>
    <t>A dark room with rows of white theater-style chairs facing forward. Four students are seated in the chairs, each wearing casual clothing – a black hoodie, a light gray t-shirt, a white shirt and a dark gray sweatshirt. They have their backs to the camera, appearing to be looking at something off-screen. A purple light is cast across the scene from above, highlighting the seats and creating a moody atmosphere. A small electrical outlet is visible on the wall in the background.</t>
  </si>
  <si>
    <t>A group of graduates in black gowns and mortarboards are seated on white plastic chairs outdoors. Many are raising their hands in celebration. One graduate is prominently featured wearing a graduation robe with a vibrant, patterned sash that reads “Class of 2023.” Behind them, a large crowd of people stands and applauds. In the background, there’s a stage with equipment, trees, and buildings visible under an overcast sky.</t>
  </si>
  <si>
    <t>A group of nine young women stand in a circle, their arms linked together. They are all wearing blue shirts and have dark hair. Behind them is a grassy field with a brick building and some trees visible in the background. A metal fence surrounds the field.</t>
  </si>
  <si>
    <t>An aerial shot shows a large outdoor event taking place on a grassy campus. Several white tents are arranged in rows across the lawn, with people milling about inside and around them. A black bus is positioned near one of the tents. In the background, there’s a stone amphitheater, trees, and distant mountains under a partly cloudy sky. Several smaller pop-up tents are scattered throughout the area, and some individuals are walking on pathways.</t>
  </si>
  <si>
    <t>A person’s back is facing the camera, seated at a desk with three large computer monitors displaying simulated cityscapes. The lighting is dim and casts strong shadows. Above the desk hangs a dark-colored, abstract metal structure that partially obscures the top monitor. Cables are visible running from the computers to a small control panel on the right side of the desk. The background is mostly dark, suggesting a room with limited light.</t>
  </si>
  <si>
    <t>A computer monitor displays a simulated cockpit view of an airplane in flight. The screen shows a blue sky with clouds and mountains below. A digital panel mimics an aircraft’s instrument cluster, featuring gauges for airspeed, altitude, heading, and engine performance. To the right is another screen displaying a navigation map with points of interest highlighted. Above the main monitor is a REDBIRD logo. The overall scene is dimly lit, suggesting it's captured in a darkened room.</t>
  </si>
  <si>
    <t>A grassy field is filled with several young adults in athletic uniforms playing soccer. A blue ball rests on the grass near the center of the frame. Several players are running towards the ball, while others stand ready. In the background, there's a chain-link fence and trees under a hazy sky.</t>
  </si>
  <si>
    <t>A young woman wearing a white VR headset and a light blue t-shirt with “umojo community” printed on it is standing in front of several computer workstations. The workstations are displaying various screens showing what appear to be virtual environments or simulations. The room is dimly lit, dominated by a purple hue cast from overhead lighting. The woman is looking down at her hands as she appears to be interacting with the VR environment. Several other people can be seen in the background, also wearing headsets and working at the computers.</t>
  </si>
  <si>
    <t>A close-up shot of a man’s face, partially in shadow and illuminated by intense purple light. He has dark hair and a beard. His eyes are wide with surprise or fear, staring upwards. A thin, bright pink line runs across his forehead, seemingly projected onto his skin. The background is dark, suggesting a screen or display emitting the purple glow.</t>
  </si>
  <si>
    <t>A large blue mascot resembling a bulldog stands in the center of the frame, gesturing with one arm. He is wearing a hat and has a smiling expression. Three people are positioned behind him: a man in a black jacket, a woman in a pink dress, and a young woman in jeans and a white top, holding up her hands as if applauding. A fourth person, also wearing jeans and a backpack, stands to the right of the group. Behind them is a large tree with yellow leaves, and a building with a flat roof is visible in the background under a bright blue sky.</t>
  </si>
  <si>
    <t>A graduation ceremony takes place outdoors on a stage with bleachers in the background. A graduate in a black robe and hood is raising his hand in celebration while another graduate wears a colorful gown and holds a tablet. Several other graduates are wearing caps and gowns, standing behind them. A camera crew is set up on tripods, including a large video camera and microphones. A sign reading "Options For Public Charter 909-461-1" is visible to the right of the stage. The sky is overcast with clouds. Text overlayed on the image reads “YOUR DREAM”.</t>
  </si>
  <si>
    <t>A large crowd of people fills a baseball field, many wearing graduation gowns and caps. In the foreground, two women in graduation robes are being congratulated by a man in a dark robe with a sash. The text "YOUR FUTURE" is overlaid on the image. A banner reading “CLASS-A COLLEGE” is visible in the background. Trees and a blue sky are partially visible above the crowd.</t>
  </si>
  <si>
    <t>A young Black woman in a graduation gown and hood is smiling brightly at the camera. She wears a blue sash that reads “North Care.” Behind her are several other graduates wearing black gowns and mortarboards, some receiving diplomas from people in dark suits. A cameraman stands to her left with a video camera. In the background, there’s a crowd of people, palm trees, and what appears to be a stage or platform. The text “YOUR MOVE” is overlaid on the image in white letters.</t>
  </si>
  <si>
    <t>The image depicts an aerial view of San Bernardino Valley College. A large, red-roofed building with multiple windows is centrally located on a grassy lawn. A paved pathway runs alongside the lawn. In the background, there’s a cityscape including buildings and hills under a blue sky. The college's logo – a white “V” inside a white circle – is overlaid in the top left corner of the image, along with the text "San Bernardino Valley College."</t>
  </si>
  <si>
    <t>www.valorcollege.edu</t>
  </si>
  <si>
    <t>Two men are shaking hands in front of a dark blue background with subtle gray textures. The man on the left is wearing a black robe with white and gold trim, a white clerical collar, and a beard. He’s holding a diploma. The man on the right is wearing a black gown with a purple and white sash, a graduation cap, and is also holding a diploma. Both men are smiling slightly.</t>
  </si>
  <si>
    <t>A group of young adults, mostly Black students, are kneeling and looking upwards with expressions of excitement and anticipation. They are arranged in a line across a large, dark indoor space. Several orange cones are spaced out along the floor in front of them. One student is wearing a light purple shirt, another has their eyes closed and hands covering their face, and others have their heads tilted back. The lighting appears to be coming from above, casting shadows on the floor and highlighting the faces of those looking upwards.</t>
  </si>
  <si>
    <t>Two large, transparent inflatable spheres are prominently featured in the foreground. A person wearing a dark jacket and pants is running on one sphere, appearing to be moving quickly. Another person, dressed in black, stands on a smaller sphere with a blue and red border. Behind the spheres is a grassy field under a cloudy sky. A low barrier of red and blue inflatable tubes runs along the edge of the field.</t>
  </si>
  <si>
    <t>A group of four people are gathered together outdoors at night. A man with a beard and red jacket is on the left, looking towards the center. Next to him is a young man wearing a blue patterned zip-up jacket over a yellow shirt. In the middle stands a Black man with a black beanie and a dark jacket with a graphic print. To his right is a woman in a light brown coat. A single warm light source is visible in the background, illuminating the scene slightly. The overall setting appears to be an event or gathering taking place outside.</t>
  </si>
  <si>
    <t>A young woman with blonde hair and wearing a black graduation cap and gown is smiling broadly at the camera. She has yellow tassels hanging from her cap. Behind her are other graduates in similar attire, some blurred out of focus. A few people are visible in the background, including an older woman and a man wearing a graduation cap. The scene appears to be outdoors, with windows visible behind the graduates.</t>
  </si>
  <si>
    <t>A man wearing a blue helmet and a gray t-shirt with the words "ALL THINGS THROUGH CHRIST" is positioned inside a large inflatable bouncy castle. The castle is predominantly yellow and red with black trim. He’s holding a long, light blue pool noodle horizontally across the center of the bouncy castle. Behind him, there's a blurred background showing a parking lot with several cars, including a dark-colored sedan, and buildings with brick facades and roofs. A cloudy sky is visible above.</t>
  </si>
  <si>
    <t>A group of young adults, mostly students, are gathered outdoors in a grassy area with brick buildings visible in the background. Several individuals are raising their hands towards the sky and opening their mouths as if singing or shouting. One woman with long brown hair pulled back into a ponytail is prominently featured on the left, wearing a black shirt with a lanyard around her neck. Another young woman with dark skin and red clothing is to her right, also raising her mouth in an expression of vocalization. Other students are visible behind them, some holding hands and gesturing upwards as well. A man in a blue shirt is partially visible on the right side of the frame, holding what appears to be a sandwich. The overall scene has a warm, bright lighting with a dark background emphasizing the group.</t>
  </si>
  <si>
    <t>A large LED screen dominates the background, displaying an animated image of a vibrant ocean scene with blue and pink hues. A stage is positioned in front of the screen, illuminated by multiple spotlights creating a dramatic effect. Several performers are on stage: a male vocalist center-stage, surrounded by backup singers and musicians playing instruments like guitars and drums. A camera arm extends from the left side of the screen. In the foreground, there are several audience members seated and standing, some raising their hands in what appears to be enthusiastic response. The overall scene is dark with bright lighting focused on the stage and screen.</t>
  </si>
  <si>
    <t>A dark stage backdrop displays an emblem with a crest and the words “College Valor.” A large blue and gray textured background is visible behind it. Several graduates in black gowns are present, many raising their diplomas or holding them aloft. Some have their hats tilted back on their heads. Three men in dark suits stand near the center of the stage, one holding a microphone. Stage lights illuminate the scene from the left side. A small table with awards is visible to the right of the graduates.</t>
  </si>
  <si>
    <t>An aerial shot shows a large brick building with a rounded dome and multiple stories surrounded by a sprawling parking lot filled with numerous cars. A long walkway leads up to the entrance of the building. Several American flags are planted along the walkway. Beyond the parking lot, there is a green field and a hazy blue sky.</t>
  </si>
  <si>
    <t>A group of graduates in black gowns and gold stoles are celebrating at an outdoor ceremony. A young Black man is prominently featured, raising his hands in applause with a joyful expression. Several other graduates stand behind him, some clapping, while others appear to be looking forward or down. The background shows a large building with a dark ceiling dotted with lights, suggesting an auditorium or similar space.</t>
  </si>
  <si>
    <t>The image depicts a large indoor event space filled with people. Stage lighting is predominantly purple and red, casting dramatic shadows across the crowd. A band or performance group is on an elevated stage in the center, with several individuals visible playing instruments. Many attendees are standing and raising their arms in what appears to be celebration or engagement. There’s a large screen behind the performers displaying the word “BANNER.” The floor is covered with people, creating a dense mass of bodies. Some individuals are near the front of the stage, while others are further back within the crowd.</t>
  </si>
  <si>
    <t>A young woman with long dark hair and wearing a black leather jacket is singing into a microphone, her mouth open in song. She’s positioned slightly off-center in the frame. Behind her are two other people: one on the left wearing a black leather jacket and holding a microphone, and another on the right, partially visible with light reflecting off his face. The background is dark, illuminated by purple lighting that creates dramatic shadows and highlights.</t>
  </si>
  <si>
    <t>A man wearing headphones and a dark green shirt is intently focused on a large digital audio mixing console with numerous buttons and knobs. A young woman with long brown hair is smiling at him while holding a microphone, appearing to be speaking into it. Behind them are two other people partially visible in the background, one looking over a computer monitor and another leaning against a wall. Various pieces of equipment, including monitors, paper stacks, and a water bottle, are scattered around the room. The lighting is dim and warm-toned, casting shadows across the scene.</t>
  </si>
  <si>
    <t>The image depicts a dark room filled with multiple large monitors displaying live video feeds. Several people are seated at workstations in front of the monitors, appearing to be involved in broadcasting or streaming. One person is looking directly at a monitor, while another is focused on a laptop. A third individual is operating a complex control panel with numerous buttons and screens. Cables and equipment are visible along the walls and floor, suggesting a professional media production environment. The lighting is dim, highlighting the screens and the people working within them.</t>
  </si>
  <si>
    <t>A group of graduates in black gowns and red stoles stand facing forward with their arms raised upwards, palms open. They are wearing black graduation caps adorned with gold tassels. The background is dark, suggesting a stage or auditorium setting, with hints of other people visible further back. Some graduates have their hands slightly outstretched, while others hold them at their sides.</t>
  </si>
  <si>
    <t>A group of people are gathered outdoors in front of a brick building with several doorways visible. A woman is singing into a microphone while playing an acoustic guitar. Several other individuals are behind her, some holding their hands up as if in worship or celebration. The lighting appears to be natural daylight. People are wearing various casual clothing items including t-shirts and jackets.</t>
  </si>
  <si>
    <t>A young woman with blonde hair styled in an updo stands behind a dark red podium. She is wearing a black graduation gown and hood with a blue trim. A microphone is positioned in front of her mouth, and she appears to be speaking into it. Behind her is a blurred background featuring shades of purple and blue, along with what looks like stage lighting or projections. To the left of the speaker is a microphone stand.</t>
  </si>
  <si>
    <t>A man with a shaved head wearing a white t-shirt is seated at a keyboard and drum set. He’s looking down towards the keys, his mouth slightly open as if playing. The stage is dark with blue lighting highlighting the equipment and the musician. Several microphones and speakers are visible in the background, partially obscured by shadows. A large monitor sits to the left of him.</t>
  </si>
  <si>
    <t>A person’s back is shown wearing a dark denim jacket with a large white circular patch reading “WORLD CHANGER” in bold capital letters. The jacket has visible stitching and a slightly distressed appearance. In the blurred background, there are hints of other people and possibly some stage lighting or activity.</t>
  </si>
  <si>
    <t>A young woman with long dark hair is singing into a microphone, her mouth open in song. She’s wearing a black jacket over a graphic t-shirt and raising one hand in a gesture of expression or performance. The background is dark and blurred, with streaks of blue and purple light illuminating the space behind her. There are hints of what appear to be people in the darkness, but they are indistinct.</t>
  </si>
  <si>
    <t>A group of men are seated at a table in low lighting. The primary color cast is blue, with some areas highlighted in purple. One man, likely the focal point, is turned slightly away from the camera, wearing a light gray suit and dark tie. His hair is dark and styled upwards. Other individuals at the table are partially visible, appearing as silhouettes against the darker background. A few people stand behind them, also silhouetted. The overall impression is of an evening event or gathering in a formal setting.</t>
  </si>
  <si>
    <t>A young woman with dark hair pulled back into a bun is looking down and slightly crying. She’s wearing a black t-shirt with a red circle containing the word “WORLD” on it. Her eyes are closed, and her expression suggests sadness or distress. Behind her, blurred figures of men in suits are visible, one wearing a light gray jacket and another in a dark suit. The background is dark and out of focus.</t>
  </si>
  <si>
    <t>A man with dark hair and a light-colored sheepskin collar is kneeling down, his hands clasped together over his face. He’s wearing a gray denim jacket and a white shirt. The background is dark, showing glimpses of other people in brown boots and what appears to be a wooden structure or furniture.</t>
  </si>
  <si>
    <t>A young woman with long brown hair and wearing a yellow jacket is smiling broadly, her eyes closed, and her mouth open in laughter. She appears to be standing in a dimly lit space, possibly an auditorium or concert hall, with multiple large screens behind her displaying images of people performing on stage. Another woman’s shoulder is visible in the background, partially obscured by a screen. The overall lighting is dark, with spotlights illuminating the central figure.</t>
  </si>
  <si>
    <t>A young man with dark hair and a serious expression is captured mid-action. He’s wearing a gray sweatshirt with “TENNESSEE WRESTLING ASSOCIATION” printed on it. His arms are raised, palms facing upwards, as if in prayer or exertion. His mouth is open, and he appears to be shouting or singing. The background is dark and blurred, suggesting a stage or performance space with red lighting.</t>
  </si>
  <si>
    <t>A young person with curly brown hair and dark skin is shown in close-up, appearing distressed. They are wearing a black long-sleeved shirt with a white lion emblem on the left chest area. Tears stream down their face as they clench their hands together. The background is mostly dark, suggesting a dimly lit setting.</t>
  </si>
  <si>
    <t>A man with dark hair and a beard is shown in profile, wearing a black baseball cap that reads "Bass Shops" on the front. He has his hand raised to his forehead, fingers interlaced, and appears to be deeply focused or perhaps in distress. He’s wearing a black jacket, a watch on his left wrist, and wireless earbuds. The background is dark and out of focus, suggesting a stage setting with lights.</t>
  </si>
  <si>
    <t>A young person with long, dark hair wearing a gray t-shirt is centered in the frame, facing slightly to the left. They are illuminated by a strong blue light emanating from behind them and to their right. Behind them, partially obscured by darkness, are stage lights and equipment – including what appears to be a large, white banner. A few other people are visible in the background, silhouetted against the bright lights. The overall scene has a concert or performance atmosphere with a focus on vibrant lighting.</t>
  </si>
  <si>
    <t>A young woman with long, dark hair is kneeling on a gray surface, her head buried in her hands. She’s wearing a dark jacket and a light-colored shirt underneath. Her arms are wrapped around her face. In the blurred background, two people are standing with their legs partially visible, wearing white shoes. The overall lighting is dim, creating a shadowy effect.</t>
  </si>
  <si>
    <t>A young man with dark hair and a slightly open mouth is singing into a microphone, wearing a plaid shirt over a white t-shirt. He has his eyes closed in concentration. To his right is another man with a beard, partially visible, looking towards the singer. Above them on a large screen is a smaller video clip showing a person’s face, partially obscured by shadow. Red lighting accents the stage and there are several spotlights illuminating the scene.</t>
  </si>
  <si>
    <t>A man in a dark suit and tie is standing at a podium with his hands raised, seemingly leading a performance. Behind him are several other people, some kneeling and others standing, facing forward. The words "VALUUN CHAPEL" are displayed prominently on a large screen above the stage in red letters with “LIVE” overlaid in a red box. A dark wooden stage extends into the background. There is a microphone stand visible to the right of the speaker. The audience appears to be seated and mostly obscured by darkness.</t>
  </si>
  <si>
    <t>Four people are kneeling on a dark floor with blue lighting. Three individuals are in close proximity, with one person’s head resting on the shoulders of another. The person whose head is supported has their arm wrapped around the supporting person's neck. A fourth person is kneeling slightly further back and to the right, also facing downwards. All four appear to be wearing casual clothing – a dark shirt, a light green jacket, and a red sweater. There are blurred figures in the background suggesting other people are present.</t>
  </si>
  <si>
    <t>A large crowd of people fills the frame, mostly obscured by others. Many are standing and raising their hands in a gesture of enthusiasm. A variety of ages and ethnicities are visible. Some individuals have their faces clearly visible, while many are partially hidden or out of focus due to the density of the crowd. The background is dark, with some red lighting suggesting stage lights. There appears to be a raised platform or stage area at the front of the crowd.</t>
  </si>
  <si>
    <t>A large group of people are gathered in a circle, mostly men in suits and jackets. Several individuals are holding hands with others around them. One man, standing slightly elevated, is visibly emotional, his mouth open as if speaking or shouting. The background is dark, with a single spotlight illuminating the central figures. There are other people partially visible within the circle, suggesting a larger crowd.</t>
  </si>
  <si>
    <t>A Black man with short dark hair is singing into a microphone. He’s wearing a black leather jacket over a gray shirt that reads “WORLD ANGEL” in large white letters. His arms are outstretched, palms facing upwards. A bright horizontal light shines from behind him and to the left. The background is dark blue with scattered white lights resembling stars.</t>
  </si>
  <si>
    <t>A person with dark hair pulled back in braids is kneeling and looking down at something on the ground. They are wearing a camouflage hoodie and jeans. The background is dark and blurry, showing part of a shoe and some pavement.</t>
  </si>
  <si>
    <t>A group of diverse people are gathered in a dimly lit room, likely an auditorium or church setting. Several individuals are singing and raising their hands in worship. A woman with glasses and a brown sweater is facing forward, while others are looking towards her. One person has their arm raised high, seemingly gesturing during the song. There’s a mix of ages and ethnicities within the group. The background is dark, suggesting limited stage lighting.</t>
  </si>
  <si>
    <t>A stage performer with dark hair and glasses is singing into a microphone while being embraced by two people in the foreground. One person, wearing a denim jacket with “WORLD CHANGE” printed on it, has their arms wrapped around the singer’s shoulders. The other person, wearing a colorful patterned jacket, is holding the singer's arm from behind. A third person, partially visible to the left, is also leaning in and appears to be supporting the singer. The background is dark and out of focus, suggesting a concert or performance setting.</t>
  </si>
  <si>
    <t>Two women are in focus, positioned close together. The woman on the left has light brown hair pulled back and is crying with her face tilted downward. She wears a dark t-shirt with text that appears to read “STAND AGAINST.” The woman on the right, who appears Black, is also crying and has her hands raised towards her face. Both women are wearing dark t-shirts with similar text. Behind them, there’s a blurred crowd of people, many of whom appear to be raising their hands in unison. The lighting is predominantly blue, creating a dramatic effect.</t>
  </si>
  <si>
    <t>A man with gray hair and a bald head wearing a tan jacket is looking down at a younger man who is wearing a black hat and dark clothing. The older man’s hand rests on the younger man's shoulder, and he appears to be guiding or directing him. Both men are positioned in front of what looks like a computer screen with blue lighting illuminating their faces and shoulders. The background is mostly dark.</t>
  </si>
  <si>
    <t>A person with long, wavy brown hair is captured mid-motion, appearing to be dancing or moving rapidly. They are wearing a light green t-shirt and have bracelets on their left wrist. The background is dark and blurry, showing indistinct figures of other people in what appears to be an indoor event space. A small table with items on it is visible in the right foreground.</t>
  </si>
  <si>
    <t>A young Asian woman with dark hair pulled back is singing into a microphone on stage. She’s wearing a dark brown jacket over a black t-shirt with pink lettering and blue jeans. The background is dark, illuminated by purple and blue lighting that creates abstract shapes behind her. Two small white lights are visible to the left of the stage. Her arms are raised slightly as she sings.</t>
  </si>
  <si>
    <t>A man with a beard and wearing a yellow beanie and a white t-shirt is kneeling beside a young person with dark hair styled in dreadlocks. The young person is sitting on the floor and appears to be distressed, holding their head in their hands. A woman with short blonde hair and wearing an orange jacket is partially visible behind them, leaning forward slightly. The background is dark, with red lighting highlighting the figures and a gray floor. Several other people are blurred in the distance, also wearing red shoes.</t>
  </si>
  <si>
    <t>Student life, Social responsibility, Fine arts</t>
  </si>
  <si>
    <t>A young Black man stands center frame, illuminated by bright blue stage lights. He is wearing a black t-shirt with orange lettering that reads “WORLD CHAY.” He holds a microphone in his right hand and appears to be singing or rapping into it. The background is dark with scattered white dots suggesting light effects, and a partial view of what looks like a large, abstract design on the wall behind him.</t>
  </si>
  <si>
    <t>A young Black woman with dark curly hair and hoop earrings stands at a microphone, speaking into it. She is wearing a white sweater with a textured pattern and black pants. Two white signs are positioned in front of her, each displaying the words "WORLD CHANGER" in bold black letters. The background is predominantly dark, with spotlights illuminating the stage area and a red stripe running horizontally across the bottom of the frame.</t>
  </si>
  <si>
    <t>A young Black woman with curly hair and glasses is singing into a microphone. She wears a dark green t-shirt and a silver necklace. Her mouth is open as she sings, and her eyes are closed. The background is dark blue with the university’s name “UN” in bright blue letters. There are blurred figures of people in the audience visible in the darkness behind her.</t>
  </si>
  <si>
    <t>A woman with dark curly hair and glasses wearing a light green shirt is speaking into a microphone. She has a serious expression on her face. Behind her are large blue letters that read “NU” and “LIVE,” partially obscured by darkness. The background appears to be a stage or event space, with a dark backdrop.</t>
  </si>
  <si>
    <t>A young man with a beard and dark hair stands center frame, wearing a black t-shirt with the word “REVIVAL” printed on it in white letters. He is raising his left arm high above his head, palm facing upwards, as if gesturing emphatically. His right hand rests on his chest. To his right is another man dressed in a dark suit and tie, who appears to be listening intently and holding his hands together in front of him. The background is dark with hints of stage lighting, suggesting an auditorium or large event space. A screen behind the speakers displays text that is partially obscured by shadow.</t>
  </si>
  <si>
    <t>A group of five young Black people are singing into microphones on stage in low lighting. The background is dark and blurred, with streaks of purple light illuminating them. One woman on the left has red hair pulled back and is holding her hand up as if conducting or gesturing. Another woman is looking down at her microphone. A young man to the right is singing loudly into his microphone. Two other individuals are positioned in the center, also singing. They all appear to be wearing casual clothing, including hoodies and t-shirts.</t>
  </si>
  <si>
    <t>www.valpo.edu</t>
  </si>
  <si>
    <t>A young man in a graduation gown and cap is reaching upwards with both hands towards a chain hanging from a wooden pillar. He has dark hair and glasses. The pillar is brown and appears to be part of a covered outdoor structure. Behind him, there are trees with green leaves and a blurred figure walking away in the background. The sky is visible above the trees, appearing bright and sunny.</t>
  </si>
  <si>
    <t>"University environment, Campus aesthetics", Value, Student life</t>
  </si>
  <si>
    <t>A young woman with dark hair pulled back and wearing glasses is playing a harp. She’s dressed in a black shirt and appears focused on her instrument. Behind her are several other musicians, some holding sheet music and instruments like cellos and violins, within a dimly lit concert hall setting. A wooden chair sits to the right of her. The image has a slightly blurred background with hints of stage lighting and audience seating visible in the distance.</t>
  </si>
  <si>
    <t>The image shows a close-up shot of a wooden plaque mounted on a wall. The plaque is carved with the words "VALPARAISO MEMORIAL CHAPEL &amp; ANNUS CHRISTI" in capital letters, arranged across two lines. The wood has a weathered and textured appearance, suggesting it’s an older structure. A blurred background reveals hints of greenery and what appears to be a building exterior.</t>
  </si>
  <si>
    <t>A young woman with dark hair and wearing a blue shirt sits at a table facing a man in a gray and white checkered shirt. The man is looking towards the woman with a slight smile. Behind them is a large, blank whiteboard. A small black device is visible on the wall to the left of the whiteboard.</t>
  </si>
  <si>
    <t>A group of five young adults are posed together on a wooden bench in front of a large stone statue. They are all wearing casual clothing: one wears a polo shirt, another a red jacket, and the others have dark-colored sweatshirts with “ALP PARISO” printed on them. The background shows a grassy area, a street with several cars, and a row of buildings including what appears to be an academic building. A cloudy sky is visible above.</t>
  </si>
  <si>
    <t>A young man in a yellow and black athletic shirt, dark shorts, and white shoes is mid-swing while playing golf on a green lawn. He wears a yellow baseball cap. Behind him are several trees and a bright blue sky with some clouds. There are scattered golf balls on the grass near his feet.</t>
  </si>
  <si>
    <t>A young Black woman with braided hair stands on a wooden platform, holding a microphone and sheet music in front of her. She is wearing a black blazer over a dark top and pants. A microphone stand extends from the sheet music holder. Behind her is a wooden wall paneling with a large pipe organ visible to the left. The background is mostly dark, suggesting a stage or auditorium setting.</t>
  </si>
  <si>
    <t>Three young men are sitting around a wooden table playing Catan. One man is smiling and looking at the game board, another is leaning forward with his hands together, and the third is wearing a Walpo t-shirt and looking towards the other players. The game board is visible, showing a hexagonal grid of land tiles. A Catan box sits on the table in front of the game. Behind them is a dimly lit room with brick walls and a bar area visible in the background.</t>
  </si>
  <si>
    <t>A person is jogging along a paved path in a green grassy area. Behind them are several buildings, including one with large glass windows and another with brick construction. The view is framed by a dark, curved metal structure on the left side of the image. Trees line the path and surround the buildings.</t>
  </si>
  <si>
    <t>A large stained-glass window dominates the center of the frame. Within the window is a stylized depiction of a tree with roots reaching downwards and branches extending upwards, culminating in a prominent cross at its peak. The colors used are vibrant blues, reds, greens, yellows, and whites. To the left and right of the window are tall, gray stone pillars supporting the structure. A bright white light shines through the center of the stained glass, illuminating the tree and cross. The background is dark, suggesting a dimly lit interior space.</t>
  </si>
  <si>
    <t>The image depicts three students seated at desks in a classroom setting. One student is wearing a gray sweatshirt and writing on a piece of paper with a blue pen. Another student is wearing a gray hoodie and looking down at his own paper, also writing. The third student is wearing a black shirt with the word “UCLA” printed across it and has a laptop open in front of him. A water bottle sits to the left of the first student’s papers. In the background, several other students are visible at similar desks, working on assignments. The classroom appears to have dark wooden tables and chairs.</t>
  </si>
  <si>
    <t>00:00:05.46</t>
  </si>
  <si>
    <t>A young man with light brown hair and wearing a gray sweatshirt with “ALPARAISI” in yellow lettering is walking towards the camera. He has a backpack on and is smiling. Behind him, a large, ornate building with stained glass windows dominates the frame. Sunlight streams through the windows, creating a hazy glow around the building and casting a bright light on the man’s face. The background appears to be an outdoor campus setting with trees visible in the distance.</t>
  </si>
  <si>
    <t>www.vanguard.edu</t>
  </si>
  <si>
    <t>A wide aerial shot depicts a coastal town nestled between cliffs and the ocean. The town is densely populated with buildings clustered along the coastline. Rocky cliffs rise dramatically from the water’s edge, partially submerged by waves. A sandy beach stretches out to the right. Rolling green hills form a backdrop behind the town, under a light blue sky with some cloud cover. The overall color palette is muted, with dark blues and greens dominating the scene.</t>
  </si>
  <si>
    <t>00:00:04.21</t>
  </si>
  <si>
    <t>An aerial shot of a large, light-colored building with red tile roofs and arched walkways. The building is surrounded by a grassy lawn and a paved courtyard. A long walkway extends from the lawn towards the building. In the foreground, there’s a patch of brown grass. Beyond the building are trees, a parking lot filled with cars, and a distant body of water or coastline under a cloudy sky.</t>
  </si>
  <si>
    <t>www.vcc.edu</t>
  </si>
  <si>
    <t>00:00:10.54</t>
  </si>
  <si>
    <t>Three Black individuals are smiling broadly at the camera. The woman on the left has dark hair styled in braids and is wearing glasses and a light-colored top. The man in the middle wears glasses and a gray patterned shirt. The man on the right is wearing an orange and blue patterned shirt with his sleeves rolled up. They are positioned close together, appearing to be looking directly at the viewer. Behind them is a blurred background of what looks like a workspace or office with shelves and papers visible.</t>
  </si>
  <si>
    <t>www.vcu.edu</t>
  </si>
  <si>
    <t>A wide shot of a college campus pathway with several students walking towards a large building in the distance. The pathway is paved and lined with small trees and bushes. A beige building with columns dominates the left side of the frame, while a modern glass-fronted building extends into the background. Students are wearing backpacks and casual clothing. Sunlight illuminates the scene, casting shadows on the grass and buildings.</t>
  </si>
  <si>
    <t>The image depicts an outdoor campus scene on a sunny day. A wide stone staircase leads up to a building with a curved facade and reddish-brown accents. Students are scattered across a paved plaza area, some walking, some sitting, and others riding bicycles. Trees in full leaf provide shade over the walkway and buildings. The sky is light blue with a few clouds. A dark pillar frames the left side of the image, suggesting it’s taken from within a building entrance.</t>
  </si>
  <si>
    <t>A group of young adults are walking through a brightly lit outdoor hallway. Several students are visible, wearing casual clothing like shorts and t-shirts. One student in the foreground is wearing a white shirt with red stripes and carrying a black backpack. Another student has a dark backpack on and is wearing khaki shorts and a green tank top. Other students are blurred in the background, some holding bags or phones. There's a metal railing along the right side of the frame, and what appears to be a building entrance is visible at the back.</t>
  </si>
  <si>
    <t>Three young men are standing outdoors in front of a large black backdrop with the words “UNCO” repeated multiple times and “UNI UNEX” underneath. One man is holding a microphone and gesturing with his left hand, while another wears a Langley University t-shirt and a gray baseball cap. The third man is wearing a Paris Saint-Germain shirt. A blurred figure of another person stands to the right of the group. In the lower left corner, there’s a partially visible backpack and what appears to be a yellow object (possibly a sign or banner). Green grass extends behind the backdrop, and a building with windows is visible in the background.</t>
  </si>
  <si>
    <t>The image depicts an open doorway leading into a modern lobby area. The floor is covered in a repeating geometric pattern of dark gray and white tiles. A large welcome mat with the text “You’re going to love it here” is positioned at the entrance. To the left of the doorway, there's a glass panel with a reflection showing an outdoor scene. Beyond the doorway, the lobby space is brightly lit and features a reception desk with several chairs. There are also some hanging light fixtures and what appears to be a wall-mounted display or artwork on the right side of the frame. The overall impression is one of a clean, contemporary, and inviting university entrance area.</t>
  </si>
  <si>
    <t>The image depicts an entranceway to a modern building, likely part of a university campus. Large glass doors frame the view into a spacious lobby area. The floor is covered in a geometric patterned tile design featuring a repeating triangular pattern. A large decal on the floor reads “You’re going to love it here.” Beyond the doors, there's an open space with a reception desk and seating areas. Several people are visible near the windows and at the desk. Above the reception area is a light fixture with multiple bulbs. The walls appear to be a neutral gray color.</t>
  </si>
  <si>
    <t>The image showcases an aerial view of a university campus nestled within a city skyline. Red brick buildings dominate the foreground, including a circular building with rounded edges and a taller, rectangular structure behind it. A large green lawn stretches between them, leading to a paved walkway lined with trees. In the distance, a prominent blue-domed basilica stands out against a backdrop of modern skyscrapers and a hazy cityscape. Several cars are visible on the street below, and a small tent is situated near the base of one of the buildings. The sky is overcast with gray clouds.</t>
  </si>
  <si>
    <t>The image depicts a sunny outdoor campus scene. A large, stylized “UM” logo is prominently displayed in gold lettering across the top of the frame. Below the logo are several dark blue umbrellas shading tables and chairs arranged on a red brick patio. Several students are seated at the tables, some talking or reading. In the background, there are buildings with brown brick facades, trees, sidewalks, and people walking along the street. A traffic light is visible in the distance.</t>
  </si>
  <si>
    <t>A woman with curly brown hair wearing a yellow sweater and white sleeves is looking at a book on a bookshelf in a library. The shelves are filled with books of various colors. Behind her, blurred figures of other people can be seen browsing the library. A soft, hazy glow emanates from the right side of the image.</t>
  </si>
  <si>
    <t>A man in a light blue polo shirt and khaki pants stands facing a group of students seated around a table in a laboratory setting. The man is gesturing with his hands while speaking. Several students are looking at him, with one woman turned away from the camera and another leaning forward. There’s a whiteboard visible behind the man, displaying what appears to be a diagram or notes. A window with a view of trees is located on the left side of the frame. To the right of the table are cabinets and a fan. One student wears a baseball cap.</t>
  </si>
  <si>
    <t>A man with dark hair and wearing a green shirt and jeans stands in front of a whiteboard, gesturing with his hands. He is positioned slightly off-center in an indoor classroom setting. Several students are seated around orange chairs facing him, some leaning forward attentively. A window behind the man reveals a view of trees and buildings outside. The walls of the room are painted a warm yellow color, and there’s a small electrical outlet visible on the right side of the frame.</t>
  </si>
  <si>
    <t>A young woman with purple hair and glasses is smiling and looking at the camera. She’s wearing a bright yellow hoodie with “VCU” printed on it and a black shirt underneath. Her hands are outstretched in front of her. Behind her, several other students walk along a sidewalk, some carrying backpacks and one holding a phone. The background includes large windows and a building facade, suggesting an indoor/outdoor campus setting.</t>
  </si>
  <si>
    <t>A young woman stands in profile facing right, wearing a black blazer and short skirt. Her hair is dark and styled upwards. Behind her is a large, brightly colored mural with vertical stripes of blue, green, yellow, and orange. To her left is another person dressed in a similar black suit. In the background, there’s a white wall with the letters “S” and “e” visible, suggesting signage. A dark figure stands to her right, partially obscured by the backdrop. The scene appears to be indoors, possibly within a gallery or exhibition space.</t>
  </si>
  <si>
    <t>A brightly lit stage with multiple levels and platforms dominates the scene. A large group of people, mostly students in casual clothing, are scattered across the stage’s floor level. Several actors are performing gestures, some holding objects like a ball or reaching upwards. Above them, on various elevated areas, are more actors arranged in groups, some standing, others seated on steps and platforms. The sets include brick walls, windows with metal frames, and staircases connecting the different levels. Red seating is visible at the back of the stage, filled with audience members. A spotlight shines down onto the center of the stage.</t>
  </si>
  <si>
    <t>A large, white mascot resembling a ram with orange and black markings is in the center of the frame, wearing a jersey that reads “Rodney 00” and has the university logo on it. The mascot is interacting with several people seated in rows of bleachers. People are wearing various colors including yellow, orange, and blue. Some individuals are smiling and holding up their phones to take pictures or videos. A Mercedes-Benz seat is visible in the lower right corner. The background is dark, suggesting an indoor arena setting.</t>
  </si>
  <si>
    <t>A large, plush mascot resembling a fox with white fur and black markings is driving a dark-colored SUV. The mascot is wearing a blue shirt with “VCU” in yellow letters and the number “00”. The vehicle’s windows are tinted, and blurred figures of people can be seen outside the car. The background appears to be a nighttime street scene with trees and some foliage visible.</t>
  </si>
  <si>
    <t>A large group of people, primarily students and band members, are marching down a city street. They are wearing black t-shirts with a gold logo that reads “The Eagles” on the front. Many carry instruments including trumpets, saxophones, and clarinets. Some individuals are walking while others are playing their instruments. Trees line the sidewalks on either side of the road, and in the background is a building with red brick and windows. A street sign and traffic lights can also be seen.</t>
  </si>
  <si>
    <t>"University environment, Campus aesthetics", Student life, Fine arts</t>
  </si>
  <si>
    <t>A brass band is marching down a city street. A conductor in a light yellow shirt and shorts stands on an open-top vehicle with a dark blue hood, raising his arm as he directs the musicians. The band members are wearing black and gold uniforms and playing various brass instruments including trumpets, trombones, and tubas. Many people are watching from the sidewalks. Behind the band is a large brick building with arched windows and signage that reads "Altona" and “Welcome to [City Name].” Trees line the street on either side, suggesting it’s a warm day. A few cars are visible in the background.</t>
  </si>
  <si>
    <t>A young man in a white jersey with the number four on it is walking forward into the frame, facing away from the camera. He’s wearing dark shorts and sneakers. Behind him are several members of a marching band playing instruments – drums, trumpets, and trombones – dressed in yellow and black uniforms. A few people stand to his left, including someone holding a drum and another person with their arm around him. The background is a grassy field under a dark blue sky with some clouds. Several spotlights illuminate the scene.</t>
  </si>
  <si>
    <t>The image depicts a wide, paved walkway leading through a campus at dusk. Two large brick buildings flank either side of the path, both featuring arched entrances and decorative stone elements on their facades. A warm, pinkish-orange glow illuminates the sky above, suggesting sunset or twilight. String lights are strung across the pathway between the buildings. Streetlights are mounted on the sides of the buildings, casting a yellow light onto the walkway. A dark, shadowed area is visible at the end of the path, and a bicycle rack is located in the foreground on the right side of the image.</t>
  </si>
  <si>
    <t>www.vermontlaw.edu</t>
  </si>
  <si>
    <t>00:00:24.27</t>
  </si>
  <si>
    <t>An aerial shot shows a campus with several buildings surrounded by lush green trees and foliage. A long line of students is walking along a pathway leading towards a large stone church with a steeple. To the left, there’s a multi-story building with a prominent tower and red accents. Adjacent to it is a smaller, yellow building. Other buildings are visible in the background, including a white building with a pitched roof and another smaller structure. A river or waterway runs along the edge of the campus. The sky is bright blue with scattered clouds.</t>
  </si>
  <si>
    <t>www.vettechinstitute.edu</t>
  </si>
  <si>
    <t>A close-up photograph of a black and white Border Collie dog. The dog is looking directly at the camera with its mouth open in a wide, happy grin revealing pink tongue and teeth. Its fur is predominantly black on one side of its face and body, transitioning to white on the other. The background is a soft gray gradient fading into black, creating a shallow depth of field that focuses attention entirely on the dog’s face.</t>
  </si>
  <si>
    <t>A gray and white cat with blue eyes sits in a relaxed posture against a stark black background. The cat has a slightly furrowed brow and is looking directly at the viewer. Its fur appears fluffy and smooth, with subtle variations in tone between light gray and white. The image is predominantly monochrome, giving it a soft, almost vintage feel.</t>
  </si>
  <si>
    <t>A dark-colored turtle rests horizontally on a white surface. The shell is textured with small, overlapping scales. The head and legs are visible, with the head turned slightly to the left. The background is entirely black.</t>
  </si>
  <si>
    <t>www.villa.edu</t>
  </si>
  <si>
    <t>A large, dark gray building dominates the frame, viewed from a low angle. The building appears to be multi-story with numerous windows arranged in rows. A central entrance is highlighted by a glowing, stylized logo – possibly an “X” – that casts a bright light onto the facade. The sky above is a deep blue, suggesting nighttime. There’s a slight haze or atmospheric effect giving the image a somewhat muted and slightly surreal quality.</t>
  </si>
  <si>
    <t>A light-colored building with multiple windows and columns dominates the frame. The words "Villa Maria College" are prominently displayed above the entrance in a dark font. A set of steps leads up to a balustrade, which is bordered by white railings. Below the steps, at the base of the building, is a circular symbol featuring a stylized cross within a triangle. Above the entrance, there’s a small statue or figure. The sky is blue with scattered clouds.</t>
  </si>
  <si>
    <t>A brick building with a prominent “LIBRARY” sign above a large window is centered in the frame. The building has multiple rectangular windows on each floor and a decorative stone facade at the entrance. A small walkway leads up to the entrance, bordered by grass. Beyond the library, there’s a glimpse of other buildings and trees under a cloudy sky.</t>
  </si>
  <si>
    <t>A wide shot of a brick building with multiple windows under a partly cloudy sky. A street runs in front of the building, with two cars parked along the curb. There is a sidewalk and grassy area adjacent to the building. A lamppost and a sign are visible on the left side of the frame. The building appears to be multi-story.</t>
  </si>
  <si>
    <t>The image depicts an interior shot of a library or study area within a college building. The room is brightly lit by large windows that extend across much of the back wall. Several computer workstations are arranged in rows on the left side of the frame, with chairs and small tables surrounding them. To the right, there’s a desk with a printer and another workstation. A staircase leads upwards to an area with a bookshelf and a stained-glass window featuring a blue and white design with stars. The walls appear to be covered in light beige textured wallpaper. An exit sign is visible on the right wall near the stairs. Outside the windows, there’s a view of trees and buildings.</t>
  </si>
  <si>
    <t>A group of five people are gathered around a stainless steel lab bench in a classroom setting. A human skeleton is positioned on the counter between two students. A woman wearing glasses and a blue shirt is pointing at the skeleton, while another student looks down at a white piece of paper. Another student is seated with a purse on the bench. Two men stand near the back of the room, one facing forward and the other looking to his left. There are wooden cabinets filled with glassware lining the walls behind them. A large metal hood hangs over the lab bench.</t>
  </si>
  <si>
    <t>A young man wearing a gray beanie and a red flannel shirt stands at an easel painting a large canvas depicting a portrait with vibrant colors. He is holding a paintbrush in his right hand and appears to be working on the face of the subject. Behind him are several other easels displaying various paintings, some partially visible. A window is present behind the man, casting shadows across the room. There are paint palettes, brushes, and jars scattered on a table near the easel. The overall lighting is dim, with strong shadows suggesting natural light coming from the window.</t>
  </si>
  <si>
    <t>A dimly lit stage with a wooden wall backdrop featuring an organ. Three musicians are performing: a bassist playing a large double bass, a drummer seated behind a drum set, and a guitarist sitting on a chair. The bassist is wearing a green shirt and jeans, the drummer is wearing a black sweatshirt with “Villa Maria” printed on it, and the guitarist is wearing a gray t-shirt with a floral design. A wooden floor extends into the darkness beyond the musicians.</t>
  </si>
  <si>
    <t>A man and a woman are leaning over a large computer monitor in a dimly lit room. The man is wearing a blue and white checkered shirt and has facial hair. He’s looking intently at the screen, with his head tilted downward. The woman behind him is wearing glasses and a red sweater, and she appears to be listening or observing what he's seeing on the monitor. The computer screen displays several graphs and charts in shades of gray and white. A portion of a wall is visible in the background, painted a light beige color.</t>
  </si>
  <si>
    <t>Two young women are seated at a table in a library setting. One woman has dark skin and is wearing a green top and appears to be looking down at a large white document. She also wears a small white flower on her head. The other woman, with blonde hair, is leaning forward slightly, looking at the document as well, wearing a white sleeveless shirt and a light blue skirt. Behind them are bookshelves filled with books. A third person, partially visible in the background, has dark skin and is wearing a red top. The lighting appears to be natural, casting shadows across the scene.</t>
  </si>
  <si>
    <t>A dimly lit recording studio room with dark walls and black acoustic panels. A large computer monitor displays a digital audio workstation (DAW) interface with numerous tracks and controls. Three men are seated around a table, one pointing towards the screen while another looks on intently. A young woman sits at the table, focused on her work, holding a tablet. Another man is playing an acoustic guitar in the background. To the right of the table is a mixing console with various knobs and buttons. A large speaker is visible on the far right side of the frame.</t>
  </si>
  <si>
    <t>www.vims.edu</t>
  </si>
  <si>
    <t>A white speedboat with the word "VIRIS" printed on its side is moving across dark green water. Four people are seated inside wearing bright orange life vests. A Yamaha outboard motor is visible at the back of the boat. The sky is a light blue and slightly overcast.</t>
  </si>
  <si>
    <t>A hand with dark skin is holding a small, dark-colored object – possibly a piece of seaweed or a similar marine organism – just above the surface of water. The background shows blurred, wavy blue and green water. A white ledge or platform is visible at the bottom of the frame. Sunlight casts a shadow on the hand.</t>
  </si>
  <si>
    <t>A hand holding a small handful of white seeds is shown over a large, circular gray container filled with murky green water. A smaller, cylindrical pipe extends from the side of the container and drains into a lower, wider gray container. The background shows a partially visible structure made of concrete blocks and gravel.</t>
  </si>
  <si>
    <t>A group of young adults, mostly female, are gathered around an older man who is pointing at a large, rectangular container filled with dark sediment. The students are wearing blue t-shirts with what appears to be a logo on them and are dressed in casual summer clothing. Behind the group are several large, cylindrical tanks or pools, likely part of a research facility. Trees and greenery fill the background, suggesting an outdoor setting. A few people are wearing hats.</t>
  </si>
  <si>
    <t>A large, dark gray ship’s bow dominates the frame, viewed from directly above. White foam and spray are dramatically splashing outwards from the sides of the ship as it moves through choppy, dark grey ocean water. The ship's deck is visible with various equipment and railings. A red flag is mounted on a pole near the top center of the ship’s bow. The sky is overcast and gray, blending into the surrounding sea.</t>
  </si>
  <si>
    <t>A wide, dark gray body of water reflects a bright, sunlit sky and distant mountains. The mountains are covered in snow and appear rugged. Scattered icebergs float on the surface of the water. A beam of sunlight cuts through the clouds above, creating a strong reflection on the water’s surface. The overall mood is dramatic and slightly melancholic due to the dark tones and overcast lighting.</t>
  </si>
  <si>
    <t>Two men are shown in a boat on water. One man wears an orange life vest and is looking at the other man who is operating a small, yellow submersible device. Both men are wearing dark jackets with red accents. The background is blurred, showing only the surface of the water and some indistinct details of the boat’s interior.</t>
  </si>
  <si>
    <t>A green sea turtle swims horizontally through choppy, greenish-blue water. The turtle’s head and front flippers are visible above the surface, with a small amount of seaweed attached to its shell. Ripples spread outwards from where the turtle is swimming. The background is mostly black.</t>
  </si>
  <si>
    <t>Two people are paddling blue stand-up paddleboards on a dark body of water. The boards are angled slightly towards each other and appear to be moving slowly across the surface. Ripples spread out from where the boards are positioned. The sky is not visible, and the background is a uniform dark gray color.</t>
  </si>
  <si>
    <t>A wide shot of a harbor with several large cargo ships docked at piers. Cranes are visible along the docks. Several smaller boats and speedboats are moving across the water in the distance. The sky is light blue and overcast. A dark, almost black, area occupies the lower portion of the image, likely representing the shoreline or a darker part of the harbor.</t>
  </si>
  <si>
    <t>A wide shot from inside a white boat or ship. The interior structure is visible with large, angular supports and metal railings. Through an open doorway in the structure, there’s a view of a vast expanse of ocean under a cloudy sky. Waves are breaking on the horizon, creating white foam. A chain hangs down from the top of the frame.</t>
  </si>
  <si>
    <t>00:00:03.23</t>
  </si>
  <si>
    <t>A white and blue research vessel named RV Virginia is moving through dark gray water. The boat has a radar antenna on top, multiple windows along its sides, and several small lights visible. A faint wake trails behind it. The background is mostly dark with some subtle hints of clouds.</t>
  </si>
  <si>
    <t>www.virginia.edu</t>
  </si>
  <si>
    <t>An aerial shot depicts a university campus at dusk. A large, domed building with columns is centrally located and brightly lit. Surrounding it are several other buildings, some illuminated, others shadowed by trees. The sky transitions from deep blue to orange and pink near the horizon. Rolling hills and mountains stretch into the distance under the darkening sky. Numerous lights dot the landscape, indicating activity within the campus at night.</t>
  </si>
  <si>
    <t>A large, white two-story building with a prominent front porch dominates the frame. The building has multiple arched windows and columns supporting the porch roof. A brick section extends along the lower portion of the building. Several bare trees are positioned on either side of the building, covered in snow. A person wearing a dark coat and hat is walking across a snowy expanse in the foreground. Snow covers the ground and lightly blankets the trees. The sky is overcast and gray.</t>
  </si>
  <si>
    <t>A large, two-story building with white columns and a red brick facade is centered in the frame. The building has arched windows on its second story and a balcony area above the main entrance. Trees with green leaves are positioned on either side of the building, partially obscuring the upper portion of the façade. A young man wearing a black shirt and carrying what appears to be a book or tablet is walking across a grassy lawn in front of the building. The grass is bright green and extends into the foreground.</t>
  </si>
  <si>
    <t>A group of six young adults are seated around a small wooden table on a lush green lawn. They appear to be engaged in conversation. Behind them is a large, stately white building with columns and a portico, set against a bright blue sky with sunlight streaming through. Several trees with bare branches flank the building, and a gazebo is visible to the left of the building. The ground around the table has patches of brown grass and leaves.</t>
  </si>
  <si>
    <t>A young man with blonde hair and freckles is prominently featured in the center of the frame. He’s wearing a maroon and orange basketball jersey for a university, and he's raising both fists in celebration while grinning widely, showing his teeth. His arms are outstretched to the sides. Behind him, blurred figures of other fans are jumping and waving their hands enthusiastically. The background is dark, suggesting an indoor arena with bleachers visible, illuminated by stage lights and scoreboards.</t>
  </si>
  <si>
    <t>www.vmi.edu</t>
  </si>
  <si>
    <t>A wide aerial shot of a large campus with several buildings clustered together. A vast green lawn stretches across the foreground, bordered by a gray asphalt road and trees. The buildings are primarily light-colored stone or brick, with varying heights and architectural styles. One building has a prominent flagpole in front. Trees surround the campus, suggesting a wooded setting. The sky is overcast and gray.</t>
  </si>
  <si>
    <t>A large group of uniformed cadets marches across a grassy field. They are wearing gray uniforms with white belts and red vests. Each cadet has a black hat adorned with a gold plume. Some carry flags, including an American flag held horizontally by two cadets. In the background is a building complex with multiple stories and windows. The sky is overcast and gray.</t>
  </si>
  <si>
    <t>A large crowd of people, mostly wearing white t-shirts and khaki pants, are running across a grassy field. The ground is marked with yellow lines creating lanes. A red flag is visible in the upper right corner. The lighting appears to be golden hour sunlight, casting long shadows and highlighting individual runners. Many faces are obscured by movement and distance.</t>
  </si>
  <si>
    <t>A dark gray/blue military helicopter, specifically a Black Hawk model, is in flight against a backdrop of a large, light green building. The building has multiple stories and features Gothic-style architecture with pointed arches and decorative elements along its roofline. A small smokestack is visible on the left side of the building. The sky appears to be overcast or hazy.</t>
  </si>
  <si>
    <t>A large group of uniformed cadets stands in formation on a grassy field. They are wearing dark blue uniforms with white accents and tall black hats adorned with gold plumes. Many carry flags and color guards. Some cadets have rifles slung over their shoulders. In the background, there is a red building and trees, suggesting an outdoor event or parade.</t>
  </si>
  <si>
    <t>A large group of young people, predominantly male and female, are lined up in formation across a wide, tiled courtyard. They are all wearing light gray shirts and dark shorts. Several individuals, including what appears to be a senior or officer, are walking forward through the center of the line. The background is an ornate, multi-tiered building with arched windows and balconies filled with people watching the procession. The overall scene has a formal and disciplined atmosphere.</t>
  </si>
  <si>
    <t>A group of young adults, likely cadets, are posed on a rocky outcrop covered in dense green trees and shrubs. They are wearing camouflage uniforms and backpacks. The background shows a hazy view of mountains and a cloudy sky. The lighting is somewhat muted, suggesting an overcast day.</t>
  </si>
  <si>
    <t>00:00:06.93</t>
  </si>
  <si>
    <t>A large, light-green stone building dominates the frame, featuring multiple arched windows and crenellations along its roofline. A tall smokestack is visible on the left side of the building. Below the building is a vast expanse of green grass filled with hundreds of uniformed cadets standing in rows. In the background are rolling hills and mountains under a bright, hazy sky. A flagpole stands prominently at the front of the building.</t>
  </si>
  <si>
    <t>www.vsu.edu</t>
  </si>
  <si>
    <t>A large banner hangs in front of a blurred background of trees and sky. The banner features the Virginia State University logo with “VSU” in white on a blue and orange background. Below the logo is text reading "Hail State" in large, bold yellow letters. The date “Since 1882” is printed beneath the university name.</t>
  </si>
  <si>
    <t>An aerial view showcases a sprawling campus with several buildings clustered together. The buildings vary in architectural style, including brick and stone structures with pitched roofs and towers. Green lawns separate the buildings, and trees are abundant throughout the landscape. A road runs through the center of the campus, lined with flags on both sides. In the distance, there is a glimpse of more buildings and trees extending beyond the immediate campus area. The sky is overcast with gray clouds.</t>
  </si>
  <si>
    <t>A large brick building with multiple stories dominates the frame against a bright blue sky. An American flag is prominently displayed on a flagpole in front of the building. The building has a symmetrical design with windows and a central entrance area. Trees line the ground in front of the building, and a paved walkway extends towards it. A portion of another building can be seen to the left of the frame, and some greenery is visible in the lower-left corner.</t>
  </si>
  <si>
    <t>The image is an aerial shot of a college campus. A large, red “HERE” sign is prominently displayed on a paved area in the center of the frame. Buildings are visible in the background, including what appears to be a brick building with windows and a smaller, white structure. Trees are scattered throughout the landscape, and there’s a street or road running through the scene. The sky is blue with some clouds.</t>
  </si>
  <si>
    <t>A young Black man stands in a brightly lit library. He’s wearing a red polo shirt and black pants. He is holding a large, dark-colored geometric shape – a rectangle – with his left hand, extending it towards the camera. Behind him are tall bookshelves filled with books, arranged in rows. The floor is polished concrete. There are blurred images of other people and bookshelves on either side of the frame, suggesting movement within the scene. A purple blur appears on the left and right edges of the image.</t>
  </si>
  <si>
    <t>A group of cheerleaders in orange and blue uniforms are running forward with their arms raised high. They appear to be part of a large inflatable obstacle course set up outdoors. Behind them is a massive, blue inflatable mascot head jumping in mid-air. The background includes a blurred track and other colorful inflatable structures.</t>
  </si>
  <si>
    <t>A man in a vibrant orange and gold marching band uniform stands prominently in the foreground. He is wearing a tall black hat with a red plume and has his arms crossed over his chest. The uniform features intricate gold trim along the sleeves and shoulders. Behind him, blurred images of a football field are visible, showing a large crowd of spectators, cheerleaders in pink and white uniforms, and stadium lights illuminating the scene. A blue banner with the university’s logo is partially visible in the background.</t>
  </si>
  <si>
    <t>A banner hangs from a black pole against a blue sky with clouds. The banner features a black and white portrait of a man in a suit, along with text that reads "Virginia State University" above the year “1882” and below it “Alfred W. Harris Founder.” A small logo is present on the right side of the banner. Behind the banner are trees and some distant buildings.</t>
  </si>
  <si>
    <t>The image depicts a blurred view of several cylindrical metal objects arranged on a workbench. The objects appear to be dark gray or black and have rounded tops. There are small, white instruments positioned above each cylinder, likely used for measurement or manipulation. A green wall is visible in the background, partially obscured by the blur. To the left of the main focus is a slightly out-of-focus image of what looks like a blue liquid container with a nozzle. The overall impression is one of a laboratory setting with precision instruments and metal components.</t>
  </si>
  <si>
    <t>A dark-skinned man in a black suit and tie stands in the center of a computer lab. He is gesturing with his arms raised above his head. Rows of students are seated at desks facing away from the camera, each desk has a computer and keyboard. The room is brightly lit by fluorescent lights overhead. A blue gradient appears on the left side of the image.</t>
  </si>
  <si>
    <t>A group of five young adults are standing outdoors near a stone building entrance. They appear to be students, dressed in casual clothing including hoodies, jackets, and jeans. One student is holding a book, another has a phone out, and one is carrying a tote bag. The background features a brick walkway and the architectural details of the building’s facade. The lighting suggests an overcast day.</t>
  </si>
  <si>
    <t>The image displays the letters “VSU” in large, orange capital letters against a brick building background. The letters are mounted on a dark blue sign. To the left and right of the sign are blurred images of other buildings and foliage, suggesting an outdoor campus scene.</t>
  </si>
  <si>
    <t>A classroom scene with students seated at individual desks facing a lecturer standing at a podium. A large screen displays an aerial view of a city landscape, possibly a map or illustration. Students are using laptops and some have backpacks on their chairs. The room has wooden paneling along the walls and fluorescent lighting. There is a small sign visible on the wall to the left of the screen. The overall impression is one of a lecture in progress.</t>
  </si>
  <si>
    <t>A young Black woman sits at a wooden table in a library setting. She is wearing a blue and white patterned shirt and appears to be focused on reading or working on a tablet. Behind her are bookshelves filled with books, and other students can be seen in the background at different tables. The lighting is warm and slightly blurred, creating a soft focus effect. A small blue backpack rests on the table next to her.</t>
  </si>
  <si>
    <t>A young Black man is holding a framed photograph in front of his face. The photograph depicts three people: a Black woman and two white men, all smiling and appearing to be engaged in conversation. They are standing outdoors on a grassy lawn with trees behind them. In the background, there’s a brick building and a sidewalk. On either side of the main image are blurred images of campus buildings and foliage.</t>
  </si>
  <si>
    <t>A man in a dark blue robe and ceremonial hat stands center stage holding a large, ornate golden staff. Behind him is a stage decorated with blue and gold lighting, featuring banners that read "Virginia State University" and "Warriors." A group of people wearing black gowns are visible in the background, partially obscured by the lighting and stage setup. The overall scene appears to be an outdoor graduation ceremony.</t>
  </si>
  <si>
    <t>A large banner displaying “College of Education” hangs prominently in the background. Several graduates wearing black caps and gowns are seated on tiered chairs facing a podium with a speaker at it. A red and blue stage backdrop is visible behind the graduates, along with what appears to be a photograph or image displayed on a screen. Rows of empty chairs extend into the distance. To the left of the frame, there's a dark structure resembling a light tower. The overall scene suggests an outdoor graduation ceremony.</t>
  </si>
  <si>
    <t>A man in a black graduation gown and cap is smiling and holding up a diploma. He wears glasses and has dark hair. Behind him are several other graduates also wearing gowns and caps, some with gold stoles. The background shows a large building and a crowd of people. A blue and purple gradient fills the top portion of the image.</t>
  </si>
  <si>
    <t>A tall, white clock tower dominates the center of the frame against a bright blue sky. The clock face is visible and displays the time. Below the tower are buildings with red brick facades and green roofs, suggesting a campus setting. A tree-covered hill extends into the background, partially obscured by other buildings. The image has a slightly blurred effect, giving it a sense of depth and distance. There’s a blue overlay on the left side of the frame.</t>
  </si>
  <si>
    <t>www.vwu.edu</t>
  </si>
  <si>
    <t>A wide shot of a college campus under a bright blue sky. A tall red clock tower dominates the center of the frame, with white accents and markings on its sides. Trees line a paved walkway that leads towards the tower. To the left is a brick building and to the right is another building, also brick colored. The ground is covered in green grass. There are people walking along the path in the distance.</t>
  </si>
  <si>
    <t>A young woman with long brown hair stands outdoors in a wooded area. She is wearing a white sweatshirt with “VIRGINIA WESLEYAN” printed on it and carrying a black backpack. The sweatshirt has a dark gray outline. She is looking off to the right of the frame, slightly angled towards the viewer. Behind her is a large tree trunk with textured bark. Sunlight streams through the trees in the background, creating a bright glow and lens flare. The forest floor is covered in grass and fallen leaves.</t>
  </si>
  <si>
    <t>A young woman with brown hair sits in a gray sweatshirt and appears to be typing on a laptop. She is positioned beneath a colorful hammock strung between trees. A man in a light blue shirt stands behind her, partially obscured by sunlight. In the background, a woman wearing a black jacket and holding a microphone speaks into it. There’s a building with windows visible behind them, and several trees are present in the outdoor setting. The lighting is bright, with a strong sunbeam illuminating the hammock and the woman's face.</t>
  </si>
  <si>
    <t>A silhouetted person sits in tall grass facing a wide expanse of ocean at sunset. The person is holding an open book and appears to be reading. Golden light reflects off the water’s surface, creating highlights along the waves. The sky is a gradient of orange and pink hues. The overall tone is peaceful and serene.</t>
  </si>
  <si>
    <t>A wide shot of an ocean beach at sunrise. Waves are crashing onto a sandy shoreline. A long stretch of beachfront hotels and buildings lines the shore in the background under a pale blue sky with hints of orange near the horizon. There is a small amount of activity visible on the beach, including people and what appears to be construction equipment.</t>
  </si>
  <si>
    <t>An aerial view of a modern building with a large glass facade and a red brick exterior. The building is flanked by lush green trees and foliage on either side. A grassy lawn extends in front of the building, leading up to a set of stairs. There are several lampposts along the lawn. Another smaller building is visible in the background, partially obscured by trees. The sky is bright blue with some clouds.</t>
  </si>
  <si>
    <t>A young Black woman with braided hair and wearing a green and white sweater is working at a lab bench in a brightly lit laboratory. She’s focused on turning a faucet. Behind her are several white cabinets, equipment, and computers visible in the open space. Large windows provide natural light, showing an outdoor view of trees and buildings. Above the benches are fluorescent lights mounted horizontally along the ceiling.</t>
  </si>
  <si>
    <t>A person wearing a green lab coat and safety glasses is carefully pouring a liquid from a clear bottle into a small white container on a laboratory bench. The container has “Syndex” printed on it. Behind the person, there are various pieces of scientific equipment including microscopes, beakers, and other glassware. The background is blurred and appears to be a brightly lit lab space.</t>
  </si>
  <si>
    <t>A young Black man wearing a dark sweater vest over a black shirt and jeans is standing in a greenhouse. He’s holding a long-handled watering device and spraying water onto several potted plants. The plants are diverse, including ferns, tropical foliage, and some with flowering buds. The greenhouse has large windows allowing natural light to filter through, and there's a metal support structure visible in the background. The overall lighting is dim, creating a slightly shadowy atmosphere.</t>
  </si>
  <si>
    <t>A large bronze statue of a man stands prominently in the foreground. He is dressed in a long coat and has his right hand raised as if gesturing. Sunlight appears to be hitting him from behind, creating a bright halo effect around his head and shoulders. Behind the statue are two brick buildings with white columns on the left side. Beyond the buildings, there’s a grassy area with trees and what looks like a road or parking lot visible in the distance. The overall image has a slightly dark tone, suggesting it's taken during dusk or dawn.</t>
  </si>
  <si>
    <t>A large, modern building with a flat roof and expansive glass windows is centered in the frame. The building sits adjacent to a calm, dark green pond filled with small ripples reflecting the sky. Four fountains are shooting water upwards from the edge of the pond on either side of the building. Lush green grass covers the land between the pond and the building. Trees line the background behind the building, creating a backdrop against a bright blue sky with scattered clouds. A few cars are visible parked near the building’s entrance.</t>
  </si>
  <si>
    <t>A long hallway with floor-to-ceiling windows stretches into the distance. The walls are mostly glass and reflect the bright outdoor light. A curved ceiling is visible above, supported by a series of hanging light fixtures. There’s a bench on the left side of the frame. The floor appears to be polished concrete, reflecting the light and creating mirror-like patterns. Beyond the windows, there's a grassy area with trees under a blue sky. A doorway is visible at the far end of the hallway.</t>
  </si>
  <si>
    <t>An aerial shot shows four brick dormitories arranged in a row along a grassy path. A central walkway leads through the buildings towards a modern, multi-story building with a green roof in the background. Lush greenery surrounds the campus, including trees and bushes on either side of the path and beyond the buildings. The sky is bright blue with some scattered clouds.</t>
  </si>
  <si>
    <t>A wide shot of a campus pathway leading towards several buildings under a bright blue sky. A paved walkway stretches into the distance lined with green grass and trees on either side. Three people are visible walking along the path, one riding a bicycle. The buildings in the background are brick-colored with some glass elements and appear to be part of a university complex. There is a signpost near the center of the frame. A utility pole stands tall on the right side of the image.</t>
  </si>
  <si>
    <t>www.wabash.edu</t>
  </si>
  <si>
    <t>A wide shot of a green lawn stretches across the foreground, leading towards a large, white building with red accents and a prominent steeple. The building is flanked by several trees, some displaying autumn foliage in shades of orange and yellow. Several brick buildings are visible on either side of the central structure, with cars parked along a street adjacent to the lawn. A light haze suggests early morning or late afternoon lighting.</t>
  </si>
  <si>
    <t>A young man with dark hair and glasses is sitting at a table, gesturing emphatically while looking down at a tablet displaying text. He wears a gray shirt. Across from him, an older woman with curly brown hair and glasses is leaning forward slightly, listening intently and appearing to nod in agreement. Behind them are bookshelves filled with books, a lamp, and framed artwork on the wall. A doorway is visible on the left side of the frame, partially open. The background is dimly lit, creating a somewhat muted color palette.</t>
  </si>
  <si>
    <t>A man wearing glasses and a plaid shirt and black gloves is carefully pouring liquid from a syringe into a beaker held by a young man wearing safety goggles. The background is dark, suggesting a laboratory setting with some equipment visible on the wall.</t>
  </si>
  <si>
    <t>Four men are seated around a round leather table in an office setting. One man, wearing a green jacket and with a patch on his shoulder, is smiling at another man who has his head slightly bowed and appears to be listening intently. The man in the gray hoodie is looking down at something in his hands. A third man, wearing a red sweater, is leaning forward with his elbows resting on the table. A stack of brochures sits on the table between them, along with two coffee cups and a water bottle. Behind the men is a large window offering a view of a cloudy sky. A black lamp stands on a side table next to the window.</t>
  </si>
  <si>
    <t>A large group of college football players in red and white uniforms are marching onto a field filled with a massive crowd wearing matching red and white clothing. The players are walking in a line, some holding helmets, and several carry drums. Behind them is a stadium with tiered seating packed with spectators. A scoreboard is visible at the top of the frame.</t>
  </si>
  <si>
    <t>A young Asian man with dark hair and glasses is in focus, looking slightly upwards and to his right. He has a slight smile on his face. Behind him are blurred figures of other people, suggesting a group setting. The lighting appears warm and somewhat dim, casting shadows around the edges of the frame. A bright light source is visible in the upper left corner.</t>
  </si>
  <si>
    <t>A man wearing a gray hoodie and dark pants is riding a stationary bike in a brightly lit gymnasium. Behind him are rows of lockers with “Little Giants” and “West Wrestling” written on them in red lettering, along with American flags hanging from the walls. The floor is a reddish-brown color. A second person is visible in the background, partially obscured by the man riding the bike. The ceiling is white and appears to have recessed lighting.</t>
  </si>
  <si>
    <t>A young Black man is shown in profile, wearing dark headphones and glasses. He has his mouth slightly open as if speaking or listening intently. A gray shirt is visible beneath the headphones. The background is a dark, blurred gradient. Text on the headphones reads “Volume 10/10” and “17 of 20”.</t>
  </si>
  <si>
    <t>The image depicts an indoor event space with several people gathered in the background. Yellow and red paper lanterns are suspended from strings across the scene. A man in a gray shirt is walking towards the camera, followed by a man in a black suit and another man wearing a hat. In the foreground, there's a young man in a pink shirt gesturing emphatically. Several other people are visible further back, some examining posters or displays on a white wall to the right. The lighting appears somewhat dim, with a dark background suggesting an evening event.</t>
  </si>
  <si>
    <t>A young man with short brown hair and fair skin is wearing a bright pink t-shirt covered in images of dinosaurs. He has a lanyard around his neck and is gesturing with both hands towards a large poster board displayed behind him. The poster features graphs, charts, and text related to research or data analysis. A barcode sticker is visible on the right side of the poster. To the left of the poster is a dark gray wall with a small metal door.</t>
  </si>
  <si>
    <t>Two young men are playing pool in a dimly lit room. One man is mid-stroke with a cue stick raised above the green felt table, while the other stands behind him, watching. A ping pong table is visible on the left side of the frame, and large windows provide natural light, showing trees and buildings outside. The pool balls are scattered across the table in various arrangements. Both men are wearing red shirts with a white logo on the chest.</t>
  </si>
  <si>
    <t>A young Black man with short, styled hair and glasses is positioned in the lower center of the frame. He’s wearing a dark turtleneck sweater. Light shines from above and slightly to the left, illuminating his face and highlighting his mouth as he appears to be speaking. The background is almost entirely black, creating a dramatic contrast and emphasizing the subject.</t>
  </si>
  <si>
    <t>Two divers are mid-air during a dive from a high diving board. They are wearing red and white swimsuits with Adidas branding on the board. The water is visible below them, reflecting the lights in the pool. A digital clock displays the time "4952". There’s a wall behind them with several diamond-shaped decals and some signage.</t>
  </si>
  <si>
    <t>A swimmer is shown underwater in a large pool. The swimmer is mid-stroke with one arm extended forward and the other reaching back. Water splashes around their head and shoulders. The pool has white lane markers running horizontally across the frame, and a dark blue background fills the rest of the image.</t>
  </si>
  <si>
    <t>A man in a red t-shirt with white lettering “MARCUS MILLER” is speaking intently at someone on the left who is looking down and smiling slightly. The man wearing the shirt has a gray baseball cap. Both men are outdoors, with lush green trees and foliage visible behind them. A young man wearing a red hat and jacket stands to the left of the main subjects, partially obscured by the background greenery.</t>
  </si>
  <si>
    <t>A group of young men in pink shirts and shorts are walking across a street. They appear to be students, some jogging slightly ahead of others. A man in a red shirt with khaki shorts is leading the group. There’s a black car parked on the side of the road. Buildings line the street behind them, including one with a sign that reads “ONE WAY.” Trees and foliage are visible along the sidewalk.</t>
  </si>
  <si>
    <t>A group of six people are gathered in a darkened stage area. A ladder is visible against the back wall. One person, wearing a white and black striped shirt, is gesturing towards another individual with his hand. The second person is facing away from the camera, wearing a light blue t-shirt and jeans. Another man stands to the right of him, wearing a red and black t-shirt. A third man in a dark blue t-shirt and shorts is looking down at the floor. A fourth man, with a beard, is standing near the center of the group, facing forward. The last person, an older woman with gray hair, is seated on the floor. There are several small props or objects scattered around the stage floor.</t>
  </si>
  <si>
    <t>A man with dark skin and short hair is smiling broadly at the camera. He’s wearing a red baseball cap and bright green sunglasses. A suit jacket is visible over his shirt. Behind him, there's a blurred background of greenery and what appears to be a fence or wall.</t>
  </si>
  <si>
    <t>A wide-angle shot captures a college football stadium filled with spectators under a bright autumn sky. The stadium is dominated by red and white branding for Walsh University. A large field is visible in the center, surrounded by stands packed with people. To the left, a historic brick building with a prominent tower is partially visible, alongside another building with green trim. Trees surrounding the campus are displaying vibrant fall foliage colors – reds, oranges, and yellows. In the distance, there’s a line of parked vehicles and more buildings extending into the background.</t>
  </si>
  <si>
    <t>A large crowd of graduates in black gowns and caps are seated on a tiered stage facing a brick building with arched entrances. A distinguished-looking man in a dark robe is standing at a podium on the stage, addressing the audience. Behind him is a red banner with the university’s seal. Lush green trees and shrubbery surround the building, and a pathway leads away from the stage into the distance. Several people are visible near the edge of the crowd, likely photographers or staff.</t>
  </si>
  <si>
    <t>www.walshcollege.edu</t>
  </si>
  <si>
    <t>The image depicts a close-up shot of a light beige wall with the letters “WA” prominently displayed in a serif font. The letters are a slightly darker shade of beige than the wall itself and appear to be mounted on the wall. A rectangular shadow, cast by an unseen object (likely a doorway or window), falls across the right side of the “WA,” partially obscuring it. To the left of the “WA” is a small, square opening with a bright white light shining through. The background is mostly black, suggesting a dark room or hallway.</t>
  </si>
  <si>
    <t>The image depicts a dimly lit office space with multiple computer monitors displaying data and graphs. A man in a suit is standing at one monitor, gesturing while speaking. In the background, a person’s back is turned, seated at a desk with a laptop open. The overall lighting is blueish-gray, creating a cool and somewhat serious atmosphere. There are various cables and equipment visible on the desks and walls.</t>
  </si>
  <si>
    <t>A man with short gray hair and wearing a light blue shirt and dark pants stands at a wooden podium in front of a large white screen. He is gesturing slightly towards the screen. The screen displays an image of a group of people, likely photographs, accompanied by text. Behind him, blurred silhouettes of students are seated at desks with laptops visible. A small speaker is mounted on the wall to his right. The overall lighting is dim and casts shadows across the scene.</t>
  </si>
  <si>
    <t>A person’s back is shown in profile, seated on a wooden deck or platform. They are wearing a dark jacket and jeans. Behind them is blurred foliage, suggesting trees and possibly a forest setting. The lighting appears dim, with shadows dominating the image.</t>
  </si>
  <si>
    <t>A man wearing a gray suit and dark tie stands with his back to the viewer. He is looking out a large window at an exterior view featuring trees and buildings. The background is dominated by a modern, light-colored building with recessed lighting visible on the ceiling. The overall color palette is muted, with shades of gray and blue dominating the scene.</t>
  </si>
  <si>
    <t>The image depicts a blurred view through a dark-colored metal gate or fence. The gate is made up of vertical bars and has a visible handle on one side. Through the openings in the gate, a slightly out-of-focus exterior scene is visible, showing a gray sidewalk and some indistinct buildings or structures under overcast skies. The overall image is dark with a slight glow emanating from the opening in the gate.</t>
  </si>
  <si>
    <t>Two silhouetted figures are shaking hands in front of a large window. The room appears to be an office space with modern architecture and glass walls offering a view of a cityscape. A chair is visible behind one of the individuals, and a table sits between them. Light streams through the windows, creating highlights on the edges of the figures and the surrounding surfaces.</t>
  </si>
  <si>
    <t>A young woman with dark hair and wearing a black jacket stands in front of a blurred background of other students and a classroom setting. She is looking down slightly, her eyes closed, and appears contemplative. The lighting is dim, casting shadows across her face and creating a moody atmosphere. There are hints of blue and gray tones throughout the image.</t>
  </si>
  <si>
    <t>A man with reddish-brown hair and a beard sits in an armchair facing a woman who is embracing a young girl. The woman has her arm around the girl’s shoulders, and they are both looking towards the camera. A small child, partially obscured, is sitting on the couch between them. Behind them is a large window covered with sheer white curtains, allowing light to filter through. A beige throw pillow rests on the couch cushion next to the woman. The scene appears to be indoors, likely in a living room setting.</t>
  </si>
  <si>
    <t>A man in a light-colored button-down shirt and dark pants is facing away from the camera, his head tilted slightly downward. He has short hair and appears to be wearing glasses. Behind him are two other people partially visible in the background, one with their back to the camera and another looking towards the left. The setting looks like a classroom or office space with beige walls and a doorway framed by a light-colored door. A television screen is faintly visible on the left side of the image.</t>
  </si>
  <si>
    <t>A woman with blonde hair and fair skin is partially visible through a large window. She’s wearing a light brown sweater and holding a tablet in her hands. Her face is turned slightly towards the viewer, and she appears to be looking out at an outdoor landscape that includes trees and a cloudy sky. The window frame is dark gray and occupies the left side of the image. The background behind her through the window is blurred and indistinct.</t>
  </si>
  <si>
    <t>A dark blue mug with “WALSH COLLEGE” printed in white lettering sits on a light gray table. A sheet of paper is partially visible beneath the mug. In the blurred background, a person’s hands are typing on a laptop keyboard. The scene has a soft, diffused lighting effect.</t>
  </si>
  <si>
    <t>A man wearing a gray button-down shirt and a black backpack is walking towards the camera with his head turned slightly down. He has dark hair and appears to be looking at something off-screen. Behind him, several other people are visible in the background, including a young woman in a white top and jeans and another person partially obscured by a pillar. The setting is an open, modern space with large windows and geometric architectural elements, all bathed in soft light.</t>
  </si>
  <si>
    <t>A young woman with blonde hair is looking intently at a laptop screen in front of her. She’s wearing a dark jacket and appears to be sitting in a dimly lit room. Behind her, slightly out of focus, are two other people: a woman in a pink shirt and a man in a light gray sweater. There are wooden chairs and tables visible in the background, and sunlight streams through windows on the right side of the frame.</t>
  </si>
  <si>
    <t>A dark silhouette of a person sits at a desk with a computer in front of them. The background features large windows showing trees and a cloudy sky. Another blurred figure is visible in the distance behind the first person, also seated at a desk. The overall lighting is dim, creating a shadowy effect.</t>
  </si>
  <si>
    <t>A woman with dark hair pulled back in a bun is looking upwards and smiling slightly. She wears earrings and a light-colored blouse. Behind her, blurred figures of other people are visible in a classroom setting. A computer screen is partially visible in the lower left corner of the frame. The background is dimly lit with a gray wall.</t>
  </si>
  <si>
    <t>A man with closely cropped hair and a light gray jacket over a white shirt is standing in front of a large, blank whiteboard. He’s gesturing with his right hand as he looks slightly off-camera to the left. The background is dark, suggesting a classroom setting, and there's a faint reflection visible on the whiteboard.</t>
  </si>
  <si>
    <t>www.warner.edu</t>
  </si>
  <si>
    <t>A close-up view of a stylized face constructed from numerous small, golden dots against a deep blue background. The face has prominent eyebrows and a strong, defined jawline. A small, dark mouth is visible beneath the chin. The overall texture appears granular due to the densely packed dots.</t>
  </si>
  <si>
    <t>Brand mark, "University environment, Campus aesthetics", Intercollegiate athletics</t>
  </si>
  <si>
    <t>A stage is set up outdoors with a banner displaying “Warner University” and a lion emblem. A speaker stands at the podium addressing an audience seated in rows of chairs. Many graduates are wearing black caps and gowns. Behind the stage, there’s a brick building with windows and palm trees visible. The background is slightly blurred, suggesting depth of field.</t>
  </si>
  <si>
    <t>Two young women are seated at a booth in a dimly lit restaurant. One woman has dark hair pulled back and is wearing a light pink t-shirt with writing on it. The other woman has blonde hair and is wearing glasses, also wearing a white shirt. Both women are smiling broadly and looking at each other. A plastic cup of liquid sits between them on the table. Behind them is a wall with a television mounted on it displaying a scene of snow-capped mountains. There's a framed picture hanging above the television showing a similar mountain landscape. The booth seats are upholstered in brown leather, and there are electrical outlets visible on the wall. A glimpse of other tables and chairs can be seen through an open doorway in the background.</t>
  </si>
  <si>
    <t>A dimly lit stage features a musician playing an acoustic guitar with a microphone in front of him. Several people are standing and facing the stage, many raising their hands in what appears to be worship or praise. The background is dark, with some warm lighting highlighting the stage area and a large window behind the musicians. A few individuals are visible in the foreground, wearing casual clothing and various hairstyles.</t>
  </si>
  <si>
    <t>A brick clock tower dominates the left side of the frame, displaying a large clock face. The sky is a dusky purple and orange gradient suggesting either sunrise or sunset. In the background, a modern building labeled "Pontians Learning Center" has glass windows and a flat roof. Palm trees are visible on both sides of the image, and there’s a paved walkway leading towards the building with benches along it. A few streetlights illuminate the area near the walkway.</t>
  </si>
  <si>
    <t>A group of people are gathered around several large inflatable bouncy houses in an outdoor grassy area. The bouncy houses are brightly colored – red, white, and blue – and appear to be set up for a recreational event. Several individuals are standing near the base of one of the inflatables, some appearing to be helping to secure it. In the background, there is a building with a light-colored facade and windows, partially obscured by trees. A few people are walking in the distance on a path. The sky is partly cloudy with blue patches.</t>
  </si>
  <si>
    <t>The image depicts a dimly lit computer lab setting. A student with curly dark hair is seated in profile, facing away from the camera, wearing a plaid shirt and looking at a computer screen. Behind them, another student sits at a desk with a monitor displaying text on a white background. Another student is visible to the right, also working at a computer. Several monitors are present, including one showing a presentation or document with lines of text. A dark-colored computer tower stands beside the desks. The scene has a slightly blurred and grainy quality due to the lighting and distance.</t>
  </si>
  <si>
    <t>A man is submerged in a large metal baptismal font, being helped out by two men kneeling beside it. One man is assisting from behind and to the left, wearing a shirt that reads "I HAVE DECIDED." The other man is assisting from behind and to the right. Behind them are three musicians playing guitars and a keyboard. A wooden cross hangs on a wall in the background. There’s a large screen visible with what appears to be a video playing. A stained-glass window with geometric shapes is also present on the right side of the image, and a dark wood paneling covers the floor.</t>
  </si>
  <si>
    <t>00:00:06.83</t>
  </si>
  <si>
    <t>An aerial shot shows a sprawling campus with several low-rise buildings connected by walkways. A central grassy area features a circular fountain and scattered trees. To the left is a single-story building with a dark roof, and to the right are multiple two-story buildings with brick facades. Beyond the immediate campus, there’s a large expanse of green landscape extending into the distance, suggesting a rural or suburban setting. A parking lot is visible in the upper left corner. The sky is overcast and gray.</t>
  </si>
  <si>
    <t>www.warrenwilson.edu</t>
  </si>
  <si>
    <t>A reddish-haired woman and a man in a light blue shirt are walking across a red metal bridge. The bridge is surrounded by lush green trees and foliage. Branches with white flowers frame the sides of the image, partially obscuring the background. A dark sign is visible on the left side of the frame.</t>
  </si>
  <si>
    <t>A young woman in a white top and denim shorts stands atop a green picnic table, pointing with her hand towards a group gathered on the ground. A man wearing a red hat and riding a large electric mountain bike is positioned near the base of the table. Several other students are seated or standing around the table, dressed in casual clothing including jeans, t-shirts, and boots. Behind them is a building labeled “Wilson Hall” with blue accents. Trees and greenery fill the background, suggesting an outdoor campus setting.</t>
  </si>
  <si>
    <t>A group of approximately fifteen adults and young adults are seated in a circle on a grassy field. They appear to be engaged in conversation. Behind them is a large, open meadow with rolling hills and trees in the distance. A small farmhouse sits near the edge of the field. To the right of the group is an Adirondack chair and a small table. The sky is blue with scattered clouds. Branches from a tree are visible above the group.</t>
  </si>
  <si>
    <t>A young woman with dark hair and brown skin is laughing joyfully while standing outdoors in a wooded area. She wears a patterned long-sleeved shirt with the words "Picasa" and "Picasso" printed on it. A person’s shoulder and part of their head are visible to her right, partially obscured by a light-colored shawl or blanket. The background is filled with trees and dappled sunlight filtering through the branches.</t>
  </si>
  <si>
    <t>Two young men are walking side-by-side down a basketball court. One is wearing a white jersey with the number two and green accents; the other wears a blue and teal jersey with the number three. Both jerseys have an owl logo on them. Behind them, there's a banner that reads "Owls" in bold lettering. The walls are painted a light blue color, and there are framed photos hanging along the wall. Above the court is a high-pitched ceiling with recessed lighting. A volleyball net is visible to the left of the frame.</t>
  </si>
  <si>
    <t>A large indoor gymnasium with a basketball court dominates the scene. A basketball hoop and net are visible in the upper right corner. Rows of green bleachers extend into the background, partially obscured by darkness. Three people are walking towards the camera on the left side of the court. The floor is blue with white lines marking the boundaries. Above, a high-pitched roof structure with exposed metal beams and numerous bright lights illuminates the space. A banner hangs on the wall behind the bleachers displaying a logo and text.</t>
  </si>
  <si>
    <t>The image depicts an overhead shot inside a gymnasium. Three men are visible: one wearing a basketball jersey with the number "15" and the name “Warren Wilson”, another wearing a basketball jersey with the number “7” and the name “And Wilson”. A third man, presumably a coach, is in a green shirt and black shorts. The ceiling is exposed wood beams with fluorescent lights illuminating the scene. A basketball is in mid-air, likely being thrown or shot.</t>
  </si>
  <si>
    <t>A group of four students in white lab coats are working at a laboratory bench. One student is looking towards the right with a smile, while another is focused on a task involving a pipette and test tubes. A third student is looking to the left, and the fourth is partially visible, wearing a lab coat with floral patterns. The bench is cluttered with scientific equipment including beakers, test tubes, pipettes, and a sink. Shelves above hold more supplies and equipment. The lighting in the room appears dim, casting shadows across the scene.</t>
  </si>
  <si>
    <t>A person is operating a dark blue tractor with a mower attachment in a large field of tall green grass. The field extends towards a line of trees and rolling hills covered in dense foliage under a bright, sunny sky. In the distance, a few mountain peaks are visible through the trees. A small white structure is located on the left side of the frame.</t>
  </si>
  <si>
    <t>A man in athletic clothing is running down a wet asphalt road. He’s wearing shorts and a dark shirt and appears to be mid-stride. Behind him is a wooden fence with a green field beyond it, leading up to rolling hills covered in trees and mist. Green leaves from branches are partially framing the top of the image. The sky is overcast and gray.</t>
  </si>
  <si>
    <t>A young Black woman stands smiling in front of a green field. She is wearing a dark green and white rugby jersey with her name on it and short green shorts. She holds a red and orange rugby ball in both hands, slightly raised. Behind her is a grassy field, a scoreboard displaying “SCORE OF THE WEEK,” a black fence, and trees lining the background.</t>
  </si>
  <si>
    <t>Three young women are playing lacrosse outdoors on a grassy field. One woman in the center is holding a lacrosse stick and appears to be passing it to another woman standing slightly behind her. The third woman, wearing a blue jacket and hood, stands further back, watching the play. All three players wear dark gray shirts with “WARREN WILSON” printed on them. Trees are visible in the background under an overcast sky.</t>
  </si>
  <si>
    <t>Four cyclists are riding along a two-lane asphalt road. They are wearing matching green jerseys and helmets. The cyclist in the foreground is red, while the others are dark blue. Trees line both sides of the road, and rolling hills covered in green grass can be seen in the background. Power lines run parallel to the road on the right side of the frame. The sky is overcast with gray clouds.</t>
  </si>
  <si>
    <t>Three young adults are working together in a large barn filled with hay bales. One woman is wearing a green jacket and stands on the left side of the frame, looking towards the camera. A man is kneeling in the center, also looking at the camera, wearing a dark hooded sweatshirt with a logo on it. Another woman is crouching near the bottom right corner, smiling and looking up at the man. The barn has wooden walls, windows along the back wall, and a simple wooden roof structure. Light streams through the windows, illuminating parts of the hay bales and the individuals in the scene.</t>
  </si>
  <si>
    <t>Three young adults are seated outdoors on a stone bench in a garden setting. One woman is playing an acoustic guitar and wearing a light-colored baseball cap. A man to her right is also playing an acoustic guitar, wearing a green shirt and jeans. Another man, partially obscured by shadow, is sitting on the edge of the bench with his arm resting on it, holding a guitar. The background shows lush greenery, including bushes and trees, suggesting a natural outdoor space. Sunlight filters through the foliage, creating dappled light across the scene.</t>
  </si>
  <si>
    <t>A man in a light pink shirt and gray pants stands at a wooden counter speaking with a young Black man wearing a dark t-shirt and jeans. Behind them is a small building constructed from wood panels, featuring a sign that reads “Wilson Ice Farm 1894.” A menu board hangs on the wall beside the counter listing various items for sale. Shelves stocked with jars of pickles and other preserved foods line the back wall. To the left of the counter is a refrigerator door. A small wooden plaque sits on the right side of the counter.</t>
  </si>
  <si>
    <t>Three people are gathered around a dark gray desk in what appears to be a recording studio. A man with headphones and a light gray shirt is pointing at a small audio recorder on the desk. Another man wearing glasses and a blue Wilson College sweatshirt is looking towards the recorder, while a woman with curly brown hair and glasses is seated slightly behind them, looking down at something on the desk. Behind them, through a large window, there are trees and foliage suggesting an outdoor setting. A laptop sits open on the desk to the left of the group.</t>
  </si>
  <si>
    <t>A group of six young adults are forming a human pyramid outdoors under a bright blue sky with scattered clouds. The base of the pyramid is formed by three people kneeling on the ground, with two more standing on their backs. The top person in the pyramid is standing on the shoulders of the second person from the bottom. All individuals appear to be smiling and enjoying themselves. Lush green trees surround the group, suggesting a wooded or park setting.</t>
  </si>
  <si>
    <t>A wooden information desk dominates the foreground, with two people interacting at it. A man in a dark shirt is standing on the left side, looking towards a woman behind the counter who is handing him something – possibly a book or document – with her right hand. The woman wears a patterned shirt and has blonde hair pulled back. Behind them is a computer monitor displaying a screen. 
 The library space extends into the background, featuring tall wooden bookshelves lining the walls. A mezzanine level with additional shelves and stairs is visible above. There are several students seated at tables in the distance. A white board is partially visible on the right side of the frame. The lighting appears to be warm and inviting, casting shadows across the scene.</t>
  </si>
  <si>
    <t>A person wearing a gray sweater and jeans is leaning over a tripod with a camera attached, looking through it. The person’s back is to the viewer. Behind them is a cluttered workshop space filled with various equipment including computers, monitors, tools, and scientific instruments. There are several windows along one wall of the room, letting in natural light. A blue chair sits on the right side of the frame. To the left of the person is a white sheet draped over something, possibly a mannequin or model. The walls appear to be made of wood paneling.</t>
  </si>
  <si>
    <t>Two women are seated at a wooden desk facing each other. One woman is younger and wearing a gray jacket, while the other appears older with blonde hair and is dressed in a light-colored top. A whiteboard behind them displays handwritten notes and diagrams. There’s a potted plant on the right side of the desk, and another red flower pot with a plant inside sits to the left. A mug with a blue interior rests on the desk between them. A window is visible in the background, showing trees and a cloudy sky. The room has warm-toned walls and a wooden cabinet beneath the whiteboard.</t>
  </si>
  <si>
    <t>A young woman with long brown hair sits at a large wooden desk, intently looking at a computer screen. An older woman, wearing a bright red sweater and glasses, is seated beside her, also looking at the screen. The desk is covered in papers and a small orange lamp. Behind them is a window with light streaming through, illuminating a dark room with blue walls and a bookshelf. To the left of the desk is a yellow lampshade and a stack of books. A ceramic octopus figurine sits on a wooden table to the right.</t>
  </si>
  <si>
    <t>The image depicts a street scene with several people walking along a sidewalk. A woman with long dreadlocks is walking towards the camera, wearing a gray t-shirt and blue jeans. To her right, another young woman in a tank top and khaki pants carries a yellow backpack. In the background, there are other pedestrians, including a man in a blue jacket and a young girl in a white shirt and dark pants. A building with black and white striped awnings is visible on the left side of the frame, featuring a sign that reads "Rye's." There are outdoor tables and chairs beneath the awning. Trees line the street, and a trash can is located near the bottom right corner of the image.</t>
  </si>
  <si>
    <t>A wide-angle shot captures a city skyline nestled within a dense forest at dusk. The cityscape is dominated by several high-rise buildings and lower structures, including what appears to be a university building with a distinctive red roof. Roads weave through the urban area, curving along the hillside. Beyond the city, a range of mountains forms a hazy backdrop under a sky filled with streaks of orange and pink light from the setting sun. Lush green trees cover the foreground, creating a border between the forest and the cityscape below.</t>
  </si>
  <si>
    <t>A group of six young adults are seated in a circle on a red blanket outdoors. They are positioned against a backdrop of rolling green hills and mountains under an overcast sky. One student is wearing a Warren Wilson College sweatshirt, another wears a red shirt with “Warren” printed on it. The students appear to be engaged in conversation, leaning forward slightly towards each other. A portion of the lower left corner shows another student sitting cross-legged, partially obscured by the others.</t>
  </si>
  <si>
    <t>A group of five young adults are sitting on a stone structure in a grassy field. They appear to be engaged in conversation. Behind them is a rolling landscape with green hills and mountains under a cloudy sky. A small white building is visible in the distance, nestled amongst the trees. The overall scene has a slightly blurred or soft focus effect.</t>
  </si>
  <si>
    <t>www.washburnlaw.edu</t>
  </si>
  <si>
    <t>A wide shot captures an expansive cityscape at sunset. The sun is positioned high in the sky, radiating a warm orange glow across the horizon. A prominent state capitol building with a distinctive dome dominates the center-left portion of the frame. Several tall skyscrapers and other buildings fill the foreground and middle ground, creating a dense urban landscape. Trees and green spaces are visible on the right side of the image, suggesting a surrounding park or natural area. The sky is filled with wispy clouds illuminated by the setting sun.</t>
  </si>
  <si>
    <t>A large, cartoon-like statue of a man in a blue and white suit with a top hat and glasses stands prominently in an outdoor setting. He is holding a briefcase aloft with one hand. Behind him are tall grasses and green bushes. In the background, there’s a modern building with several windows, streetlights, and a traffic signal pole. The sky is bright blue with some clouds.</t>
  </si>
  <si>
    <t>A large, two-story building constructed primarily of light-colored stone is centered in the frame. The building has a dark gray roof and features a prominent clock tower on its facade. A flag pole with an American flag is visible along the right side of the building. In front of the building is a circular driveway surrounded by landscaping, including trees and rock formations. The sky above is filled with clouds illuminated by a warm, golden sunset light.</t>
  </si>
  <si>
    <t>A wide shot of a brightly lit hallway in a modern building. A dark red pillar with a silver handrail is prominently featured on the left side of the frame, partially obscuring the view. Beyond the pillar, a large open space reveals a cafeteria area with tables and chairs. Large windows offer a view of an outdoor landscape, possibly trees or greenery. The ceiling is white with recessed lighting and linear LED strips. An elevator is visible in the background on the right side of the frame.</t>
  </si>
  <si>
    <t>The image depicts an interior space with a modern architectural design. A large, suspended installation of white spherical lights hangs from the ceiling. Below, there is a seating area featuring round tables with marble tops and upholstered chairs in shades of pink and gray. The floor is predominantly white with black linear markings. Large windows offer views of an exterior landscape, including trees and buildings. A glass railing separates the seating area from another level. Vertical columns and dark-framed windows are visible on the right side of the frame.</t>
  </si>
  <si>
    <t>The image depicts an interior hallway in a modern building. The floor is polished gray with reflective streaks. A dark brown wooden wall extends along most of the background, punctuated by several framed artwork pieces depicting colorful abstract paintings. To the left, there’s a pillar painted a reddish-brown color. A glass railing separates the hallway from a lower level area where two lounge chairs and a small table are positioned. Above the railing is a light gray ceiling with recessed lighting. A doorway marked with an exit sign is visible in the distance on the right side of the frame.</t>
  </si>
  <si>
    <t>The image depicts a courtroom interior with dark wood paneling and muted lighting. A sign above the bench reads “HEATH FAMILY APPELLATE COURTROOM.” Two American flags and a Washington state flag are hanging on the wall to the right. Rows of black chairs face the bench, and a portion of a table is visible in the foreground. The overall impression is one of formality and seriousness.</t>
  </si>
  <si>
    <t>The image depicts an empty lecture hall with rows of wooden benches facing forward. A dark wood table runs along the front of the room, topped with microphones and small control panels. Above the table is a projector mounted on the ceiling. The walls are painted a muted gray, and large windows are visible on either side of the bench rows. Small recessed lights illuminate the space from above, creating a slightly dramatic effect.</t>
  </si>
  <si>
    <t>A dark room with wooden paneling dominates the scene. A man in a light blue shirt stands at a podium presenting something on a tablet, facing an audience seated behind him. The audience is partially visible, showing backs of heads and shoulders. One student has a white cloth draped over their lap. Another student is using a tablet. Behind the presenter is a judge sitting at a desk with an American flag and a state flag displayed. A television screen is on the left side of the frame.</t>
  </si>
  <si>
    <t>www.washcoll.edu</t>
  </si>
  <si>
    <t>An aerial shot of a college campus at dusk. The sky is a gradient of orange and purple hues. Several buildings are visible, including brick structures with gabled roofs and a white building with columns. Trees surrounding the buildings are in shades of yellow and brown, suggesting autumn foliage. A running track borders one section of the campus, and parking lots are filled with cars. In the distance, a body of water stretches across the horizon under the darkening sky.</t>
  </si>
  <si>
    <t>A brightly lit classroom with a long table surrounded by students seated around it. A woman in a blue shirt and khaki pants is standing near the front of the room addressing a group. Several other students are visible, some sitting at the table, others standing nearby. On the wall behind them is a large whiteboard covered in colorful drawings and text. There are several backpacks on the floor beneath the table. The walls are painted a light pink color, and fluorescent lights hang from the ceiling.</t>
  </si>
  <si>
    <t>A group of female soccer players are huddled together on a green field at night. They are wearing dark jerseys with “Washington” and numbers on them. Several players have their arms raised in celebration, while others appear to be talking or gesturing. A stadium bleachers are visible in the background, filled with spectators. The lighting is dim, casting long shadows across the field.</t>
  </si>
  <si>
    <t>A large, two-story brick building dominates the frame, set against a bright blue sky with some clouds. The building has a symmetrical design with multiple windows and a central entrance flanked by columns. A red tiled roof extends over the entire structure. Below the building is a well-maintained grassy lawn leading to a brick pathway. Several trees are scattered around the lawn, including one large tree on the left side of the frame. A small, dark red structure is visible in the lower right corner.</t>
  </si>
  <si>
    <t>A woman with blonde hair and wearing a blue sweater stands at a table facing a group of six students. The students are seated around the table, some looking towards the speaker and others looking down. A large screen behind them displays stock market ticker information including Apple (AAPL), Adobe (ADBE) and Analog Devices (ADI). The university logo is visible on a white board to the left of the screen. A blue chair is partially visible in the foreground. The room appears to be a classroom with dark walls, blue chairs, and a small desk to the left of the woman.</t>
  </si>
  <si>
    <t>A young woman with dark hair and freckles is speaking animatedly, gesturing with her hands while wearing a maroon shirt with “WASHINGTON COLLEGE” printed on it. She has a blue backpack over her shoulder. A young man with reddish-brown hair is standing beside her, looking towards the camera with a slight smile. He’s wearing a gray hoodie and carrying a black backpack. Behind them is a hallway with a maroon door and a glimpse of other rooms through a large window. The lighting is dim, casting shadows across the scene.</t>
  </si>
  <si>
    <t>The image presents an aerial view of a large, open atrium within a building. The floor is covered in red tiles. Several round tables with chairs are scattered throughout the space, occupied by groups of students and adults. There are also some individual seating areas with armchairs. Large windows extend upwards, creating a bright, airy atmosphere. String lights are suspended from the ceiling, adding to the illumination. A potted plant is visible near one of the windows on the right side of the frame. The overall impression is one of activity and a modern, well-lit common area.</t>
  </si>
  <si>
    <t>www.wbu.edu</t>
  </si>
  <si>
    <t>A silhouetted figure stands in front of a large building with classical columns and windows. The building is dark, almost black, and the figure is brightly lit, creating a stark contrast. The figure appears to be holding something up with both hands, possibly a sign or object. The overall tone is dramatic and slightly mysterious due to the darkness surrounding the building and the figure's lighting.</t>
  </si>
  <si>
    <t>Three young men are seated at a large wooden table in a cafeteria-style dining area. The table is covered with placemats and has plates with food on them, including what appears to be sandwiches and drinks. One man is making a peace sign with his fingers, another is smiling and gesturing with his hand, and the third is looking directly at the camera. Behind them is a long row of tables and chairs, with a dark wood paneling above. A ventilation hood hangs from the ceiling, and there are several food service stations visible in the background. The lighting appears to be somewhat dim.</t>
  </si>
  <si>
    <t>A young Black woman stands in a long hallway with dark brown tiled floors and light brown brick walls. She is wearing a blue sweatshirt with “WOLVES” printed on it and black leggings. A soccer ball is visible in her hand, and she’s raising her right arm in a welcoming gesture. To the left of the woman are several tall, dark wooden cabinets with labels on them. A staircase leads upwards to another level. In the distance, there's an open doorway leading to another room, and a yellow wastebasket is visible near the door. The lighting appears dim and slightly bluish.</t>
  </si>
  <si>
    <t>A young man with dark hair and wearing a gray hoodie and jeans is standing behind a wooden counter at a retail booth. He’s smiling and handing something to another person, who is partially obscured by his back and wearing a black jacket. Behind the counter are various items including candles, small decorative objects, and promotional signs for “home decor &amp; gifts.” A sign reading "CLEARANCE SALE" is visible on the wall next to the counter. Above the counter, there’s a display of religious iconography, including a crucifix and a framed picture. The background is dark, suggesting an interior setting with shelves filled with merchandise extending into the distance.</t>
  </si>
  <si>
    <t>A young woman with dark hair and fair skin is sitting at a wooden table, wearing black headphones and a light-colored, oversized sweater. She’s looking down at her phone, which is held in both hands. Scattered papers are spread out on the table in front of her. A small, black laptop is visible to the left of the woman. To the right of the table, there's a tan shoulder bag and a white chair. Through a large glass window behind the table, part of a building’s exterior can be seen, including a door and what appears to be a television screen mounted on a wall.</t>
  </si>
  <si>
    <t>Two men are seated at a table in what appears to be a laboratory setting. One man, wearing glasses and a gray hoodie, is leaning forward slightly towards the other man who has short hair and is wearing a plaid shirt. The second man is holding a piece of paper and pointing at it while speaking to the first man. Behind them are wooden shelves filled with various items, including what looks like eggs or small containers. A printer is visible on a cabinet to the left of the men. The background is dark gray.</t>
  </si>
  <si>
    <t>A large auditorium filled with people seated in rows of chairs. The lighting is dim and predominantly brown/orange, casting shadows across the audience. Some individuals are visible, mostly silhouetted against the darker background, suggesting a performance or event is taking place. There’s a stage area at the front of the auditorium, partially obscured by the darkness. A small “G” appears in the bottom right corner of the image.</t>
  </si>
  <si>
    <t>A young man wearing a backpack and casual clothing is walking across a paved walkway towards a modern, white building. The building has large windows with horizontal slats and appears to be multi-story. A tree branch crosses the top of the frame. The sky is bright blue with some clouds. The ground in front of the walkway is covered in dry grass and dirt.</t>
  </si>
  <si>
    <t>A long hallway with white walls and gray tile flooring extends into the distance. On the left side is a wooden door with a small window and a silver-colored wall mounted device. Above the hallway are fluorescent lights spaced evenly along the ceiling. To the right, there’s a glass partition leading to an office space containing desks and chairs. The floor of the hallway has a slight curve. A fire extinguisher is visible on the right wall near the glass partition.</t>
  </si>
  <si>
    <t>A large television screen displays a portion of the periodic table of elements. Behind the TV is a science laboratory with stainless steel lab benches and various pieces of equipment including beakers, flasks, sinks, and Bunsen burners. A wall-mounted periodic table poster is visible above the television. The room appears to have fluorescent lighting.</t>
  </si>
  <si>
    <t>A young man in a blue athletic shirt and black pants is leaning over a billiard table, aiming with a cue stick. The table is dark blue with white stripes. There are several billiard balls scattered across the felt surface. Behind him is a ping pong table, partially visible, along with a row of gray chairs. A doorway with a frosted glass panel is in the background on the left side of the frame. The floor appears to be carpeted in a neutral color.</t>
  </si>
  <si>
    <t>A young woman with long dark hair sits at a wooden desk in a library setting. She is facing away from the camera and appears to be working on a laptop that is open and angled upwards. A white mug with a lid is positioned next to her keyboard. Behind her, there’s a computer monitor displaying a menu or list of options, and a small black object rests on a shelf in the background. The room has warm lighting and features wooden shelving units along the walls.</t>
  </si>
  <si>
    <t>The image depicts two long rows of wooden bookshelves filled with books. The shelves are dark brown and extend into the distance, partially obscured by darkness. Books of various sizes and colors – including blues, greens, browns, and reds – are densely packed on the shelves. Small white labels or tags are visible on some of the books. To the left of the bookshelves is a wooden door with a slightly textured surface. The overall lighting is dim, creating a sense of depth and emphasizing the vastness of the library space.</t>
  </si>
  <si>
    <t>A row of dark gray computer workstations stretches across the frame. Each workstation has a large monitor with blue LED lighting outlining its edges and a small fan on the side. Keyboards and mice are positioned in front of each computer, also illuminated with blue light. Small figurines, including a Star Wars character, sit atop several of the monitors. A white wall is visible in the background, and a power outlet is partially seen on one workstation. The overall lighting is dim, creating a slightly moody atmosphere.</t>
  </si>
  <si>
    <t>The image depicts an interior shot of a college campus building. A gray sofa and chair are positioned in the foreground, with a person sitting on the sofa facing away from the camera. Behind them is a brick wall. In the middle ground, there’s a reception desk area with a counter, a young woman standing behind it, and a Pepsi cooler. Above the counter are several hanging light fixtures. A green wall section is visible to the left of the counter. The overall lighting appears dim, with fluorescent lights illuminating the scene. There's a white pillar on the right side of the frame.</t>
  </si>
  <si>
    <t>A dark, slightly blurred background reveals the top portion of a Steinway &amp; Sons grand piano. The piano’s lid is open and draped with a dark fabric. The brand name “STEINWAY &amp; SONS” is prominently displayed in gold lettering on the front of the piano. Above the text is a small, ornate musical instrument symbol. In the lower right corner, a portion of what appears to be a building or room interior is visible, showing a glimpse of a window and some furniture.</t>
  </si>
  <si>
    <t>A gymnasium with rows of exercise equipment. Several elliptical machines are visible, predominantly in shades of gray and silver. A stationary bike is positioned on the left side of the frame. The floor is a dark blue-gray color with a yellow running track marking an area. Above, there’s a fluorescent light fixture with rectangular panels. The background is mostly out of focus, appearing to be white walls.</t>
  </si>
  <si>
    <t>Two wrestlers are engaged in a grappling match on a blue wrestling mat. One wrestler is on top, attempting to pin the other who is underneath them. Behind them is a wall with “WAYLAN” written in large blue letters. There are padded benches along the side of the room and a dark gray door visible on the right. The lighting appears to be artificial and somewhat dim.</t>
  </si>
  <si>
    <t>The image shows an aerial view of a baseball field under construction. The field is mostly covered in green grass with several marked areas including bases and foul lines. There are two dark structures on either side of the field, likely scaffolding or construction equipment. Several white hard hats are visible in the foreground, partially obscured by the lower edge of the frame. A large, circular logo featuring a red star within a yellow circle is present on the right side of the field. The sky is overcast and gray.</t>
  </si>
  <si>
    <t>A high-angle shot of a baseball field under a cloudy sky. The field is mostly green grass with a dark brown infield and white bases. A large stadium with tiered seating is visible in the background, partially obscured by trees. Several figures are on the field, including a batter at home plate and a catcher behind the plate. There's a pitching mound with a shadow cast upon it. The image has a slightly blurred effect, suggesting movement.</t>
  </si>
  <si>
    <t>An aerial shot of a baseball field under a bright sky. The field is covered in green artificial turf with clearly marked bases and foul lines. A pitching mound is visible in the center. To the left, there’s a seating area with tiered bleachers and a building behind it. In the distance, there are trees, buildings, and what appears to be a water tower. A person wearing a dark uniform is standing near the first base.</t>
  </si>
  <si>
    <t>A young man in a yellow basketball jersey with number 12 is standing and speaking to a group of three other men seated on chairs. The man in the yellow jersey has dark hair and is wearing blue socks and sneakers. Three other men are sitting behind him, one wearing a blue shirt, another a black shirt, and the third a gray shirt. A basketball rests on the floor between them. Behind the group is a scoreboard displaying “88-8” repeatedly, with “0-0” at the bottom. To the left of the group are bleachers and a black pole. Two men in coaching attire stand to the right of the young man, one wearing a gray shirt and shorts, and the other a dark blue polo shirt.</t>
  </si>
  <si>
    <t>Two basketball players are shown practicing in an indoor gymnasium. One player is in the foreground, holding a basketball and preparing to shoot. He wears a yellow jersey with the number “12” on it and blue shorts. The second player is behind him, also wearing a yellow jersey, and appears to be giving instruction or demonstrating a shot. Behind them are rows of bleachers painted blue, with banners reading "Pioneers" along the side. A basketball hoop is visible in the background. The floor is dark brown with white lines marking the court.</t>
  </si>
  <si>
    <t>A large blue banner hangs across a basketball court. The banner features the words "Pioneers" and "Wayland" in white lettering on the left side, and “Flying Queens” in a cursive font also in white on the right. The school logo, a stylized “W” within a shield, is present on both sides of the banner. A reflective surface, likely the polished floor, shows a distorted reflection of the banner and surrounding bleachers. Empty wooden bleachers are visible behind the banner.</t>
  </si>
  <si>
    <t>Two young women in blue athletic shorts and matching t-shirts are shown practicing basketball shots. One is reaching upwards with her right hand to catch a basketball that is floating in mid-air. The other woman stands behind her, watching intently. Behind them is a wall adorned with several banners displaying numbers and the school’s logo. A bleacher seat area with steps is visible on the right side of the frame. There are also some basketball hoops and equipment set up to the left.</t>
  </si>
  <si>
    <t>A young man is performing a barbell squat in a dimly lit weight room. He’s wearing a red Under Armour shirt and appears focused with his eyes forward. A barbell rests across his upper back, supported by his arms. The weight plates are visible on either side of the bar. The background consists of metal equipment and blurred figures, all in shades of gray and black.</t>
  </si>
  <si>
    <t>A brightly lit indoor weightlifting area with a gray rubber floor. Several young athletes are present, wearing athletic clothing in shades of blue and white. One athlete is standing on a raised platform performing an exercise, likely involving jumping or plyometrics. Other individuals are positioned around the platform, observing and potentially assisting. There are rows of weights and equipment along the walls, including barbells, dumbbells, and benches. A large banner displaying "Mayland Volleyball" hangs on one wall. Overhead lighting fixtures are visible in the ceiling.</t>
  </si>
  <si>
    <t>A young woman in a dark gray tank top and black leggings is performing a pull-up at a gym station. She’s wearing a smartwatch on her left wrist. Her body is angled upwards, with her hands gripping a metal bar. A white pillar is visible to the right of her. In the background, blurred figures are working out at various machines, including one person using a leg press machine and another near a blue wall. The gym has dark walls and overhead lighting.</t>
  </si>
  <si>
    <t>00:00:08.84</t>
  </si>
  <si>
    <t>A large indoor gymnasium with bleachers filled with people sitting and standing. A basketball hoop is visible in the foreground. Above the basket is a digital scoreboard displaying various athletic achievements, including "2009 NAIA Women's Indoor Track and Field National Champion" and "2009 NAIA Women’s Outdoor Track and Field National Champion." The bleachers are blue and brown. A banner with the school logo “Wildcat” and “Pion” is on the right side of the image. Several people are wearing jackets and hats, and some are holding phones.</t>
  </si>
  <si>
    <t>Intercollegiate athletics, Student life, Brand mark</t>
  </si>
  <si>
    <t>www.wc.edu</t>
  </si>
  <si>
    <t>A young man wearing a white lab coat is intently looking through a microscope. The microscope is positioned on a table with blue lighting illuminating the scene. In the background, blurred figures of other people in white coats are visible, and a large, pale gray object resembling a stylized animal head or sculpture is partially illuminated by the same blue light.</t>
  </si>
  <si>
    <t>A young woman in a black graduation gown and mortarboard is smiling broadly and raising her hand in celebration. She’s holding a black portfolio open in front of her. Behind her are several other graduates, some wearing caps and gowns, and people in casual clothing. In the background, there's a street scene with traffic lights, buildings, and trees under an overcast sky.</t>
  </si>
  <si>
    <t>Two people are walking towards the viewer in a modern, light-filled hallway. A man with dark hair and sunglasses is wearing a black long-sleeved shirt and dark pants. He has his hands raised slightly as if gesturing. A woman with brown hair is wearing a black top and dark pants, also appearing to gesture with her hands. Behind them are large windows offering a view of trees and buildings outside. To the right of the woman is a yellow chair. The hallway floor appears to be polished concrete or tile. There’s a tan counter visible on the left side of the frame.</t>
  </si>
  <si>
    <t>An aerial shot shows a large, modern building with a dark gray roof and light-colored walls. The building has multiple stories and several windows. A road runs in front of it, lined with trees and grass. Several cars are visible on the road. In the background, there is more campus buildings, green fields, and trees extending into the distance.</t>
  </si>
  <si>
    <t>A young Black man stands in front of a dark background with a blurred figure partially visible on the left side. He is wearing a black t-shirt with a small patch on the sleeve and wristbands on his wrists. His hands are positioned over a purple liquid bottle, which he appears to be pouring into another bottle. A second person, also Black, is seen in the background, holding a similar purple bottle. The lighting is dim, casting shadows across the scene.</t>
  </si>
  <si>
    <t>A young man wearing a dark welding helmet and light-colored work shirt is focused intently on a piece of blue metal he’s welding with a handheld tool. The weld area emits a bright, intense white light. Parts of a garage or workshop are visible in the background, including tools and other equipment. A portion of a car door frame is also partially visible to the right of the welder.</t>
  </si>
  <si>
    <t>A woman in a dark blue and white polka dot dress stands at a whiteboard with a red binder in her hands. She is gesturing while speaking to a group of students seated around tables. Three students are visible, one looking directly at the speaker, another with her head turned slightly, and the third with her hair pulled back. A projector screen behind the woman displays what appears to be text or diagrams. To the left of the speaker is a small table with a water bottle on it. The background is a plain white wall.</t>
  </si>
  <si>
    <t>A group of female volleyball players are celebrating on the court. They are wearing black and gold uniforms with the number "2" prominently displayed on one player’s jersey. Many of them have their arms raised in victory, jumping and cheering. A coach is standing in the center, holding a volleyball aloft. The background shows a gymnasium with bleachers filled with spectators, advertising banners, and a scoreboard displaying scores.</t>
  </si>
  <si>
    <t>A man with dark hair and glasses wearing a gray blazer over a white shirt is seated at a black piano, intently focused on playing. He has his mouth slightly open as if singing or humming along. A young man in a tan quarter-zip sweater sits to his right, looking towards the piano. In the background, blurred figures of other people are seated in chairs, and there's a dark blue wall with what appears to be musical stands. The lighting is dim and focused on the pianist and student.</t>
  </si>
  <si>
    <t>Two individuals are playing a piano together. One person, wearing a black suit and white shirt with a bow tie, is positioned closer to the keyboard, their hands actively playing the keys. The other individual, partially visible in the background, also has their hands on the keys. The piano is dark colored, likely black, and appears to be in a room with warm lighting. The focus is primarily on the hands and the immediate area of the piano.</t>
  </si>
  <si>
    <t>A brown horse is moving forward across a paved walkway. A person wearing a tan and brown fox costume with orange ears and a large orange nose is riding on top of the horse’s back. The horse and rider are passing through an arched stone structure that leads to a building with large windows. Trees and people can be seen in the background, under a partly cloudy sky.</t>
  </si>
  <si>
    <t>The image depicts an aerial view of a body of water, likely a lake or pond. Several dark-colored boats are clustered together in the center of the frame, creating a roughly circular pattern. The surrounding water is a muted green color with some darker patches and ripples. A small, white object resembling a buoy or marker is visible near the bottom left corner of the image.</t>
  </si>
  <si>
    <t>A group of firefighters in full gear are actively spraying water from hoses at a large, dark metal structure. The ground is wet with standing water. Several other firefighters can be seen further back in the frame, some wearing masks and carrying equipment. A cloudy sky is visible in the background above a low-lying building.</t>
  </si>
  <si>
    <t>A young woman in a teal scrub uniform is looking at an ultrasound machine screen with a patient lying on a hospital bed. The patient’s face is partially visible and appears to be asleep. The ultrasound image shows a silhouette of a fetus. Behind them, blurred figures of other people wearing scrubs are visible in the background. The room has a purple-toned lighting effect.</t>
  </si>
  <si>
    <t>A man in a dark blue and gold robe stands behind a podium with the university’s name “Weatherford” printed on it. He is smiling and holding a diploma. To his left is another man in a black robe, partially visible. Behind them are several flags representing different countries, a small plant, and a sign. A large crowd of graduates sits in the background, wearing orange gowns. The venue appears to be an indoor auditorium with dark walls and rows of seats.</t>
  </si>
  <si>
    <t>A large brown and white mascot costume stands in the center of a brightly lit gymnasium. The mascot is facing away from the camera, with its arms raised slightly. Behind the mascot are many people seated on bleachers, filling the majority of the space. A cheerleading squad performs on the court to the right of the mascot. There's a large basketball hoop visible in the background, and banners hang along the walls. The floor is polished wood.</t>
  </si>
  <si>
    <t>A large, brown and white dog mascot with fluffy white fur on its head is holding a basketball in its mouth. The mascot’s back and shoulders are visible, and it appears to be facing away from the camera. Behind the mascot is a blurred crowd of people, mostly students, wearing various colored clothing. A window or doorway is partially visible in the background.</t>
  </si>
  <si>
    <t>A person’s dark hair is being straightened with a straightener held by a hand wearing a yellow bracelet and black wristband. The straightener has “LAVA” printed on it. A blurred figure in a dark jacket is partially visible to the left, and another person's arm is seen behind the subject holding a microphone. The background is out of focus and dark.</t>
  </si>
  <si>
    <t>A woman with blonde hair and wearing a black shirt with rolled-up sleeves is demonstrating hairstyling techniques. She’s smiling and holding a hairdryer towards a model's head. A person with shorter, styled blonde hair stands behind her, partially visible in the background. The model has dark brown hair being brushed with a comb. There are yellow bracelets on the demonstrator’s wrist.</t>
  </si>
  <si>
    <t>A group of young men in baseball uniforms are standing at an outdoor dugout. The foreground features one man with his mouth open wide, gesturing enthusiastically. He wears a gray and black jersey with “COYOTES” and the number “34”. Behind him are several other athletes wearing similar jerseys, some holding bats or gloves. A green roofed dugout extends across the middle of the image. Beyond the dugout is a grassy field under a bright, hazy sky. In the distance, there are buildings and what appears to be a stadium structure.</t>
  </si>
  <si>
    <t>A young man with dark hair and a baseball cap is in the foreground, looking off to his left. He’s wearing a white and black striped baseball jersey over a gray shirt. His glove is raised above his head, as if catching something. Behind him are several other blurred figures in similar uniforms, suggesting a baseball game or practice. The background shows a grassy field under a hazy orange sky.</t>
  </si>
  <si>
    <t>A row of graduates in black gowns and mortarboards sits in tiered seating at an outdoor arena. Many are looking forward with expressions of concentration or anticipation. A graduate in a wheelchair is visible on the left side of the frame. Behind them, a large crowd fills the bleachers, partially obscured by darkness. The lighting appears to be focused on the graduates themselves.</t>
  </si>
  <si>
    <t>A man in a striped green and red shirt and blue jeans stands with his hand raised to his head, appearing thoughtful. He is positioned against a white wall with bullet points written on it: "Cave Paintings," "Animal Imagery," "Venus Amulets," "Neolithic," "Anatolia," and "Europe." To the left of him, another person sits at a laptop with a black backpack nearby. The background is a muted red color.</t>
  </si>
  <si>
    <t>Three young men are seated at desks in a classroom setting. The leftmost student has long, dark hair and is wearing a maroon shirt; he appears to be looking down with a slightly furrowed brow. In the center sits a man in a red shirt, gazing upwards with a neutral expression. To the right is a third student with dark hair, wearing a black shirt and focused on a laptop screen. The desks are black plastic and arranged in rows. Behind them is a plain white wall. The lighting appears to be dim and directional, creating shadows across the students' faces.</t>
  </si>
  <si>
    <t>A young man with dark hair and wearing a black t-shirt is operating a large industrial CNC milling machine. He’s leaning over the control panel, adjusting buttons and switches. The machine itself is silver and gray, with a large touchscreen display showing a graphic. Behind him are two more similar machines, partially visible in the background. A dark grey wall extends behind the machines, and overhead fluorescent lights illuminate the scene. There's a small tool cabinet to the left of the frame.</t>
  </si>
  <si>
    <t>Two hands are shown operating a complex control panel with numerous buttons and switches. The panel is silver and metallic in appearance, with blue and yellow indicator lights visible on some of the controls. A small display screen is partially visible at the top of the panel, showing a dark blue interface. One hand appears to be adjusting a knob while the other presses a button. The background is blurred and dark, suggesting a laboratory or industrial setting.</t>
  </si>
  <si>
    <t>Two people are shown in a laboratory setting. A young woman wearing black gloves and safety glasses is peering through a test tube at a liquid. An older woman with blonde hair, wearing pink glasses and a light green shirt, is guiding her hand to point at the test tube. A white plastic container filled with various lab supplies sits on a metal tray in front of them. Behind them are laboratory equipment including sinks, faucets, and shelving. The background is a dark gray wall.</t>
  </si>
  <si>
    <t>A silver robotic arm with multiple joints is positioned above a blue workbench. The arm is holding a clear plastic bottle and a small cylindrical object. A man in a dark shirt is standing beside the workbench, holding a tablet and looking at the robot’s movements. Behind the workbench are various industrial machines and equipment, including a large machine with a blue casing and a black cable running along the wall. The floor is covered in a purple mat with circular markings. There's also a small glass of water on the bench to the left of the robotic arm.</t>
  </si>
  <si>
    <t>A young boy lies on a hospital bed covered with a colorful patterned blanket. Several medical students and staff in red scrubs are gathered around him, assisting with his care. One student is holding a tablet while another appears to be adjusting equipment near the bed. A woman with blonde hair is looking down at the patient. The background shows a clinical room with medical equipment and a doorway.</t>
  </si>
  <si>
    <t>Four young adults are seated together on a row of dark gray couches in an open area with large windows behind them. One man is standing and smiling at the group. The woman in the pink sweater is centered, laughing slightly. A woman wearing a green jacket sits to her right, and another woman in jeans and a blue shirt sits to her left. A window with a dark interior is visible behind the seating area, and a wall of stone brick extends into the background. Above the group, partially obscured by the darkness, is a sign that reads "JOIN".</t>
  </si>
  <si>
    <t>A large, modern building dominates the frame, constructed with a combination of gray metal panels and light-colored stone. The building has a flat roof and expansive windows. Text “WHEATFORD COLLEGE WISE COUNSEL” is visible on the lower portion of the facade. A walkway extends from the front of the building towards the viewer, lined with landscaping including shrubs and small trees. Several people are walking along the walkway. In the distance, there are more buildings and trees under a bright blue sky.</t>
  </si>
  <si>
    <t>www.wcbc.edu</t>
  </si>
  <si>
    <t>A large, light-colored building with multiple stories and a prominent dome is centered in the frame. The building has arched windows and a white trim around its edges. Below the building is a landscaped area featuring trees with vibrant red and orange foliage, a paved walkway, and several stone monuments or sculptures. A grassy lawn extends to the left of the walkway. Above the buildings are blue skies with scattered clouds. The overall image appears to be taken from an aerial perspective, possibly a drone shot, during what seems to be late afternoon or early evening due to the warm lighting.</t>
  </si>
  <si>
    <t>A young woman with dark hair is walking away from the camera, facing towards a large building. She’s wearing a black long-sleeved shirt and carrying a brown backpack with multiple pockets and straps. The sidewalk is covered in fallen leaves. Behind her is a two-story beige building with arched windows and a glass entranceway. A street extends into the distance, lined with trees and bushes. The lighting suggests it's either early morning or late afternoon, casting a warm glow on the scene.</t>
  </si>
  <si>
    <t>A young man with dark hair and glasses is seated at a desk in a classroom setting. He’s wearing a blazer over a white shirt and appears to be writing in an open book. A notebook and pen are also on the desk. Light streams in from a large window behind him, illuminating his face and casting shadows across the room. Another student can be seen partially visible in the background, seated at another desk. The overall tone is dark with strong contrast between light and shadow.</t>
  </si>
  <si>
    <t>Four young women are smiling and posing for a photograph. They are standing in front of a metal fence with red accents. The woman on the left is wearing a dark gray hoodie with text on it, glasses, and has her hair pulled back. The second woman from the left is wearing a light pink top and has her hair down. The woman in the center is wearing a maroon shirt that reads “WE ARE WEST COAST”. The woman on the right is wearing a striped sleeveless top and has blonde hair pulled back. A small camera is visible in her hand.</t>
  </si>
  <si>
    <t>A group of six people are gathered outdoors in what appears to be a courtyard setting. They are all wearing brightly colored Hawaiian shirts with neon green accents around their necks. Several individuals are holding small paper plates filled with food, likely appetizers or snacks. The background features palm trees and a building, suggesting a warm climate. Some attendees are seated on benches in the distance. A woman with a bun is looking directly at the camera while smiling.</t>
  </si>
  <si>
    <t>A group of four students are seated at a wooden table in a classroom setting. A young woman with dark hair is smiling and looking towards another student who is laughing excitedly. Another student wearing a sweater is writing in a notebook with a red pen. A third student, partially obscured, appears to be reading a book. The fourth student, dressed in a suit, is holding a tablet and looking down at it. Large windows are visible behind the students, offering a view of a landscape outside. The lighting is warm and natural, casting shadows across the table.</t>
  </si>
  <si>
    <t>A large group of young adults, mostly students, are singing in unison from the front of a stage. They are wearing formal attire – suits and dresses – and are positioned on tiered seating. Behind them is a massive stained-glass window depicting an abstract design with vibrant blues, reds, and yellows. A conductor, dressed in a blue suit, stands at the edge of the stage, gesturing with his hands as he leads the choir. Rows of empty chairs are visible to the left of the singers. The lighting is dramatic, highlighting the choir and the stained-glass backdrop.</t>
  </si>
  <si>
    <t>Two students are seated side-by-side on large, dark brown couches in front of a wide window. One student is facing away from the camera and appears to be working on a laptop. The other student is facing forward, also using a tablet or similar device. Outside the windows, there’s a cityscape with buildings, palm trees, and a clear blue sky. Light streams through the windows, illuminating parts of the room while leaving others in shadow.</t>
  </si>
  <si>
    <t>Three young women are standing outdoors in front of a building with arched windows and columns. One woman is holding a drink and appears to be taking a sip. Another is gesturing with her hands while talking, and the third is looking down at her phone. The background shows other students walking by, trees lining the sidewalk, and a dark sky.</t>
  </si>
  <si>
    <t>A wide hallway with people walking towards a large glass door at the far end. The hallway is brightly lit by sunlight streaming through tall windows on the right side. A sign reading “POINT” is visible on the left, constructed from wood and stone. Several individuals are present, wearing casual clothing like dresses, skirts, jeans, and button-down shirts. Some people are talking or standing in small groups. The floor appears to be polished concrete. There are exit signs on either side of the hallway.</t>
  </si>
  <si>
    <t>A basketball court with a maroon and white color scheme dominates the frame. A young man in a light-colored jersey is dribbling the ball towards the right side of the court. Several other players, wearing dark jerseys, are positioned around him, some moving defensively. In the background, there’s a scoreboard displaying numbers, and a banner reading “Eagles” hangs above the backboard. A referee stands near the baseline on the left side of the court. The ceiling is high with exposed beams and lighting fixtures.</t>
  </si>
  <si>
    <t>A large crowd of people are gathered in an indoor arena, likely a gymnasium. Many individuals are raising their hands and arms in celebration, with some shouting excitedly. A person in the foreground is wearing a gray jacket and has their head tilted back, appearing to be cheering or reacting to something happening on the court below. Other attendees are partially visible, including one man in a red shirt yelling and another Asian man with his mouth open. The arena has exposed metal beams and lighting fixtures overhead.</t>
  </si>
  <si>
    <t>A man in a dark robe and hat stands behind a podium with a small floral arrangement on its surface. Behind him is a large screen displaying “West Coast Baptist College Commencement Ceremony May 4, 2023” along with a logo featuring a leaf and wheat. A large group of graduates wearing black gowns and caps are seated in rows facing the stage. The audience is filling the seats behind them, many people are looking towards the stage. Stage lighting illuminates the podium and speakers while the rest of the area is dark.</t>
  </si>
  <si>
    <t>The image depicts a sunny outdoor scene with large red letters spelling “WGU” prominently displayed on a brick building wall. A man in a business suit and dark pants is walking towards the camera, while a woman in a skirt and blouse walks beside him. In the background, there’s a multi-story building with windows and a walkway, some trees, and a few people walking along the sidewalk. The sky is blue with scattered clouds.</t>
  </si>
  <si>
    <t>www.wccs.edu</t>
  </si>
  <si>
    <t>A large desktop computer monitor displays a three-dimensional rendering of a white box with gray lines and shading. The screen is overlaid with a blue grid pattern. A small orange icon is visible in the upper right corner of the screen. Above the monitor, a person’s head and shoulders are partially visible, wearing a light grey suit jacket with a red stripe on the sleeve and a dark colored tie. The background is mostly black.</t>
  </si>
  <si>
    <t>Two people are welding in an industrial setting. The person in the foreground is wearing a full face shield and yellow gloves, intensely focused on operating a welding torch that emits bright orange light. Sparks fly from the weld. A second person, partially visible behind him, also wears a face shield and gloves. Behind them is a blue machine with gauges and controls, and a blurred building facade with windows and a roofline in the background.</t>
  </si>
  <si>
    <t>A person with dark braids and wearing a gray hoodie is looking at a computer screen. The screen displays a 3D rendering of a microscope, specifically its base and arm, in a white background. A black toolbar runs along the bottom of the screen. A monitor is mounted on the wall above the computer.</t>
  </si>
  <si>
    <t>The image depicts a brightly lit industrial training area filled with workstations. Several young men are working at various benches, engaged in tasks involving electrical equipment and circuit boards. There are numerous tools, panels, and electronic devices scattered across the tables and shelves. A large "Future Tek, Inc." sign is visible on a black table in the foreground. A camera is positioned to the left of the scene, suggesting it's a video recording. The walls are painted a light blue or gray color, and there’s a metal support structure running along the back wall with various gauges and instruments attached.</t>
  </si>
  <si>
    <t>A close-up shot of a complex mechanical device submerged in water. The device is primarily green and white with several tubes and hoses running through it. A clear acrylic panel protects the mechanism from view, revealing intricate internal components. To the right of the device, a person’s hand is visible, reaching into the water to manipulate something attached to the machine. Above the device, there's a blue control box labeled "S-401" and a small workbench with tools and paper scattered across it. The background is dark, suggesting a laboratory or workshop setting.</t>
  </si>
  <si>
    <t>A Black woman in a white medical uniform is leaning over a patient lying in bed. She’s wearing glasses and appears to be adjusting a device attached to the patient's arm. A second healthcare professional, also in a white uniform, is partially visible on the left side of the frame, assisting with the procedure. Behind them is a wall with medical equipment mounted on it, including what looks like an IV pump. The bed linens are blue and patterned.</t>
  </si>
  <si>
    <t>www.wcui.edu</t>
  </si>
  <si>
    <t>A large, rounded MRI machine dominates the frame, its exterior a pale gray color with prominent GE logo and buttons. Inside the bore of the machine is a person lying on a padded table, covered in a white blanket. Their head is resting on a pillow. The lighting inside the machine is bright and focused on the patient. A small tray sits to the right of the patient’s head. The background is dark and out of focus.</t>
  </si>
  <si>
    <t>A large, dark blue monitor displays several medical images. The primary image is a sagittal view of a foot and ankle, showing bones and soft tissues in grayscale detail. There are smaller, overlapping images surrounding it, including what appears to be an X-ray of a hand and wrist. A digital timer reads 02:10. To the left of the monitor are some medical gloves and a small, white plastic container with a purple lid. The background is out of focus, suggesting a clinical or healthcare setting.</t>
  </si>
  <si>
    <t>A man in a white lab coat with glasses stands facing left, arms crossed, looking at a woman seated and looking down. The woman is wearing a dark blue shirt and appears to be listening intently. Behind them is another man with his back to the camera, wearing a light gray or blue uniform and focused on a computer screen displaying a complex medical image. A bulletin board with various notices and hazard signs is visible in the background. An exit sign is located on the left wall. The room has beige walls and a doorway leading into another space.</t>
  </si>
  <si>
    <t>A person wearing blue gloves is operating an ultrasound machine. The screen displays a grayscale image of a leg and foot. A white sheet covers part of the patient’s lower body. The ultrasound console has numerous buttons, knobs, and a display showing waveforms. A small container labeled “gel” sits on the console. The background is dark, suggesting a clinical setting.</t>
  </si>
  <si>
    <t>A woman with blonde hair and fair skin is positioned in front of an ultrasound machine, holding it up towards her arm. She appears to be looking at a screen displaying an image of her arm. Behind her stands another woman wearing scrubs and a name tag that reads “College.” A large monitor displays a medical image, and there are other pieces of medical equipment visible on tables in the background, including a chair with restraints. The room has a slightly dark and clinical feel.</t>
  </si>
  <si>
    <t>A young woman with blonde hair is sitting in a recliner, facing forward. She’s wearing a dark blue jacket and has her hands resting on a small table beside her. A large ultrasound machine dominates the frame; it displays a grayscale image of an internal body scan. The screen shows multiple images stacked vertically, with a Philips logo at the top.  A control panel is visible beneath the monitor, featuring buttons and knobs. The room appears dimly lit, with shadows suggesting a low-light environment.</t>
  </si>
  <si>
    <t>A man lies on an examination table with his arm positioned for an ultrasound scan. A healthcare professional in a teal uniform is assisting him by holding his arm steady while looking at a large ultrasound machine screen displaying a grayscale image of what appears to be a leg or knee joint. The room has a pale blue curtain behind the operator and a white wall to the right. Cables and equipment are visible around the ultrasound machine.</t>
  </si>
  <si>
    <t>Two women are standing in front of a computer workstation. A large television screen displays a complex graph with multiple lines and data points. The computer monitor directly in front of the women shows a similar, though slightly different, graph. One woman is facing away from the camera, her back to the viewer, while the other is looking towards the screen. A bulletin board with colorful sticky notes is visible on the wall behind them. The room appears to be an office or lab setting with neutral-colored walls and lighting.</t>
  </si>
  <si>
    <t>www.wcupa.edu</t>
  </si>
  <si>
    <t>A large stone building with multiple towers and gables dominates the frame, bathed in bright sunlight. The building has a dark grey stone facade with small windows arranged in patterns. An arched doorway leads into the structure. To the right of the building is a tree in full bloom with vibrant pink blossoms. A paved walkway extends from the foreground towards the entrance, lined with colorful flowers and greenery on either side. A black bench sits along the pathway near the tree. The sky is blue with scattered clouds.</t>
  </si>
  <si>
    <t>A young man wearing a backpack walks along a paved pathway in a green grassy area. Behind him is a large brick building with multiple windows and doors. To the left are trees with vibrant green leaves, while to the right there's a tree displaying red and orange fall foliage. Several people are seated on benches beneath the trees. The overall scene appears to be taken during springtime or early autumn due to the mix of greenery and colorful leaves.</t>
  </si>
  <si>
    <t>A brightly colored swing ride dominates the frame against a blue sky. The ride is tall and multi-tiered with numerous swinging seats attached by long cables. Many people are visible in the seats, appearing to be enjoying the ride as they arc upwards and downwards. Below the ride, there’s a blurred view of trees and what looks like a park setting.</t>
  </si>
  <si>
    <t>A wide shot of a grassy quadrangle with several trees and buildings in the background. A paved walkway curves through the grass towards a large, multi-story building with many windows. Several people are walking along the path and standing near the edges of the lawn. A black lamppost stands prominently in the foreground on the right side of the image. The sky is bright blue with some clouds.</t>
  </si>
  <si>
    <t>The image depicts a brightly lit room with a large piece of medical equipment dominating the center. The equipment is a robotic arm system with a computer monitor attached, positioned on a white table. Three people are present: a woman in a light blue shirt and dark pants standing to the left, a woman wearing glasses and a dark purple shirt stands in the middle, and a young woman in a light purple fluffy jacket stands to the right. All three individuals appear to be looking towards the camera with expressions of interest or engagement. A window is visible on the left side of the frame, and a security camera is mounted on the wall behind the group. The walls are plain white.</t>
  </si>
  <si>
    <t>Two young women are sitting in Adirondack chairs on a bright green lawn. Each is using a laptop and has a backpack at their feet. Behind them is a brick building with windows and some trees in bloom. A black lamppost stands between the two chairs, and a sidewalk runs along the edge of the grass. The sky is blue with scattered clouds.</t>
  </si>
  <si>
    <t>A group of young adults are gathered in a modern, light-colored hallway. Several students are sitting on floor cushions and benches along a curved wall with a large white board. One student is using a laptop while another appears to be taking a picture or video with a phone. Backpacks are visible near each person. A few other students are standing further back, looking at the group. The lighting is bright, and there’s a sense of casual interaction among the individuals.</t>
  </si>
  <si>
    <t>A bronze statue of a ram with its head raised stands atop a pink stone pedestal in a small, landscaped garden area. The pedestal is situated within a paved walkway bordered by low brick walls filled with colorful flowers – primarily tulips in shades of yellow, purple, and pink. Behind the walkway, a two-story building with white siding and multiple windows is visible. Trees line the background, suggesting a campus setting.</t>
  </si>
  <si>
    <t>A wide shot captures a university building entrance with lush greenery in the foreground. A large tree with bright green leaves dominates the left side of the frame, casting shadows on the ground. A paved walkway leads towards the building entrance where a person is walking. The building itself is multi-story and appears to be constructed of stone and glass. Colorful flowers are planted along the edge of the walkway. Beyond the immediate area, there's a grassy lawn and another building visible in the background.</t>
  </si>
  <si>
    <t>www.webster.edu</t>
  </si>
  <si>
    <t>A female softball player in a dark gray uniform with “UNH” printed on her chest is mid-throw, extending her arm upwards and releasing a ball. She wears a white face mask and black leggings. Behind her, blurred figures of other players are visible on a green field. To the right, a male baseball player is swinging a bat in mid-swing, partially obscured by the blur. A yellow fence runs along the back of the field. The ground is dirt and brown.</t>
  </si>
  <si>
    <t>A young Black man sits at a round white table with a laptop open in front of him. He is wearing a bright yellow t-shirt with a logo on it and has books stacked beside his left hand. The table is surrounded by wicker chairs, and large windows provide natural light, showing an outdoor view of trees and buildings. A dark pillar is visible behind the man and to the left.</t>
  </si>
  <si>
    <t>Three students are shown in a laboratory setting. One student with dark hair pulled back into a ponytail is wearing glasses and looking intently at a piece of equipment. Another student, with light skin and long black hair, is also focused on something nearby. A third student, blonde, is holding a syringe and appears to be administering a substance. All three are wearing lab coats, gloves (blue and black), and safety glasses. Behind them, there’s a blurred view of other students and equipment, including what looks like a white wall with fluorescent lighting.</t>
  </si>
  <si>
    <t>A group of seven people are seated around a conference table in a room with a large window behind them. A man with dark skin, wearing a black t-shirt and a red bandana headband with green hair accents, is speaking animatedly, gesturing with his hands. He has tattoos on his arms. Several other individuals are listening attentively: a woman with short brown hair wearing a light blue shirt, a Black woman holding a water bottle, a man in an orange shirt, and a white-haired man in a blue shirt. A woman with blonde hair is partially visible to the right of the group. The table has papers and some small food items on it. The window behind them shows a blurred cityscape.</t>
  </si>
  <si>
    <t>Two women are standing on a stage in front of a blurred audience. One woman is wearing a light pink long-sleeved kurta and pants, gesturing with her hands as if speaking or performing. The other woman is dressed in a dark blue saree with a ruffled border and is holding her hands up to her face. A microphone stand is positioned between them on the stage. Behind the stage is a brick wall illuminated by colored lights. Several people are seated in the audience, some holding phones.</t>
  </si>
  <si>
    <t>A large, yellow cartoon dog mascot wearing a blue shirt with a white “W” is prominently featured in the foreground, striking a confident pose with its arms raised. The mascot is positioned on a grassy lawn under a bright blue sky dotted with clouds. Behind the mascot are several people engaged in making bubbles – some holding buckets and wands, others simply watching. In the background, there’s a hill covered in trees, and a banner displaying “W” hangs from a truck or trailer. Numerous bubbles float through the air, creating a hazy effect.</t>
  </si>
  <si>
    <t>A young woman stands facing a whiteboard in a classroom setting. She is wearing a light blue shirt and a tan jacket. Her arms are raised slightly as if gesturing while speaking. The whiteboard contains handwritten notes, including "Change Your..." and lists of words with dashes. Behind her, there’s a wall adorned with colorful posters, a desk with a laptop, and a glimpse of other students in the background. A dark hallway extends to the left of the frame.</t>
  </si>
  <si>
    <t>A man in a dark suit sits at a desk with multiple computer monitors. He is facing a video call displaying several other people on different screens. The main screen shows a group of four individuals in a video conference, and a smaller screen displays a spreadsheet. A microphone is positioned near the man’s mouth. Behind him is a cluttered desk with papers, photos, and office supplies. Through a large window behind the desk, a city skyline can be seen blurred by the darkness.</t>
  </si>
  <si>
    <t>A large blue banner hangs from a building, displaying the words "Webster" in white capital letters and “LEIDEN CAMPUS” underneath in a smaller font. A yellow line runs diagonally across the banner. The banner is partially obscured by the edge of a brick building with a white trim along the top. The background is dark, suggesting an outdoor setting, possibly at dusk or dawn.</t>
  </si>
  <si>
    <t>A brightly lit cafeteria scene with students and staff in blue and yellow shirts seated at tables. Several people are eating and drinking from cups and bottles. Behind the tables is a counter area with food service personnel wearing yellow uniforms. A large digital display board showing “SLICES” is visible on the left side of the frame. The lighting is warm, casting shadows across the scene. Some students are wearing hats.</t>
  </si>
  <si>
    <t>A woman in a dark blue sweater and a tall black top hat with red accents is mid-motion, arms outstretched, smiling at the camera. She wears a tan jacket over the sweater. Behind her is a large theater filled with rows of empty seats illuminated by small red lights. To the left, part of a stage setup with a wooden structure and people in dark suits are visible. The overall background is dark, suggesting a nighttime setting.</t>
  </si>
  <si>
    <t>A young man with dark hair and wearing a black shirt stands facing forward, holding a large professional camera on a tripod. The camera is positioned slightly above eye level and has numerous attachments and cables. His hand is visible gripping the camera’s handle. A second person's arm and part of their hand are visible in the background, operating another piece of equipment – likely a light or monitor – attached to a stand. Behind them, there is a dark, blurred backdrop with hints of blue and white lighting. The overall scene appears to be a film set or video production environment.</t>
  </si>
  <si>
    <t>A nighttime shot depicts a university campus scene with several people gathered in the foreground. A group of students and adults are clustered together, partially obscured by trees and foliage. Several banners hang from lampposts; one features a blue dog graphic and the text "W" and “Founded 1915 Webster University”. Another banner reads “Welcome to W” with a yellow dog graphic. The background is dark, suggesting evening or night, with illuminated trees providing some light.</t>
  </si>
  <si>
    <t>Four young adults are seated around a wooden table in a classroom setting. The room has dark wood paneling on the walls behind them. One woman with glasses and blonde hair is gesturing with her hand, while another man is looking directly at the camera and speaking. Two other women are listening attentively, one wearing a purple top and the other with long braids. Papers and a pen are visible on the table in front of them. The lighting appears to be focused on the students, creating a slightly dark background.</t>
  </si>
  <si>
    <t>A blurred view of a building with arched windows is partially obscured by branches covered in pale pink cherry blossoms. The sky above is bright blue with patches of sunlight filtering through the blossoms and branches. The overall image has a slightly hazy, dreamlike quality due to the bokeh effect.</t>
  </si>
  <si>
    <t>www.westcliff.edu</t>
  </si>
  <si>
    <t>A large, light-colored, multi-story building dominates the center of the frame. It appears to be a modern office building with a flat roof and numerous rectangular windows arranged in rows. To the left is another smaller building with a more traditional design. In the background, there are several other buildings and trees, suggesting an urban or suburban setting. The sky is dark, likely indicating evening or night.</t>
  </si>
  <si>
    <t>An aerial shot shows a modern building with a prominent vertical elevator shaft dominating the center of the frame. The building is light gray and has a sleek design. To the left of the elevator is a smaller, darker structure with a glass door. A large, white building is visible in the upper-left corner. A tennis court is located to the right of the main building, shaded by a fabric canopy. Several lounge chairs are arranged on a grassy area near the tennis court. There's also a small, covered patio area with tables and chairs adjacent to the elevator structure. The background shows a body of water and a distant, indistinct building.</t>
  </si>
  <si>
    <t>The image depicts an aerial view of a modern building complex. A tall, white, cylindrical structure with a glass elevator is prominently featured in the center. The building has a cantilevered roof extending over a patio area below. Adjacent to this structure are several smaller buildings with flat roofs and large windows. A landscaped courtyard with trees, benches, and shade structures is visible on the left side of the frame. Beyond the buildings, there’s a body of water and a distant cityscape under a cloudy sky.</t>
  </si>
  <si>
    <t>The image depicts an outdoor patio area with several round tables and matching chairs. The tables are mostly white, while the chairs are a light gray. There are also some taller bar-style tables with stools. A large grassy lawn extends into the background behind the patio. Several trees and shrubs line the perimeter of the patio. In the distance, there is a building with what appears to be signage visible on its facade. A white umbrella provides shade over one of the tables. The overall scene suggests a relaxed outdoor gathering space.</t>
  </si>
  <si>
    <t>A wide shot of an outdoor courtyard area at a university campus. A large grassy lawn is centrally located and surrounded by concrete pathways. Several Adirondack-style chairs are scattered across the grass. In the background, there's a multi-story building with windows and balconies. A tall flagpole stands in the middle ground, flanked by two stone planters. Trees line the edges of the courtyard, partially obscuring the buildings behind them. The overall scene appears to be brightly lit with natural sunlight.</t>
  </si>
  <si>
    <t>A sunny outdoor courtyard scene featuring a large building with multiple stories and an American flag flying in front. Several people are present: one man is sitting at a wooden picnic table using a laptop; another person is standing near a planter, and a third is walking away from the camera. There are trees and shrubs scattered throughout the space, and a paved walkway extends into the background. The sky is bright blue with some clouds.</t>
  </si>
  <si>
    <t>A woman in a blue shirt and dark pants stands on a bright orange paddleboard in a grassy area. Behind her is a building with large windows and greenery. Several men are seated on chairs nearby, some wearing blue shirts. There’s a black speaker box between them. The background includes more buildings and trees under a partly cloudy sky.</t>
  </si>
  <si>
    <t>A person with dark skin and white socks is skateboarding down a concrete pathway. The path is flanked by a dense green hedge on one side and a palm tree on the other. Sunlight filters through trees in the background, creating a warm glow. The skateboard is light brown with white wheels.</t>
  </si>
  <si>
    <t>A basketball court with a green and blue backboard is prominently featured in the foreground. A player is mid-jump attempting a shot near the basket. Another player stands beside the court dribbling a basketball, looking towards the shooter. Behind the court is a low concrete wall painted with the word "WELL" in large letters. Beyond the wall are lush green bushes and trees, and a brick pathway leading into the distance. A building can be seen partially visible on the right side of the frame. The overall lighting suggests bright daylight.</t>
  </si>
  <si>
    <t>"University environment, Campus aesthetics", Intercollegiate athletics, Student life</t>
  </si>
  <si>
    <t>A person wearing a green and gray plaid shirt is seated at a desk with a laptop in front of them. The laptop screen displays a white interface with text and code visible, including the word "Python." A smartwatch is on the wrist of the hand typing on the keyboard. Behind the person's shoulder is a wall with a whiteboard and a lamp. The background is dark gray.</t>
  </si>
  <si>
    <t>A man in a dark suit and tie stands at a whiteboard with a hand drawn diagram on it. He is pointing towards the diagram. Behind him are two students; one has his head turned down looking at a laptop, and another is facing away from the camera. A large screen displays the university logo and some text. The room appears to be a classroom setting with dark walls and a projector setup on a table in front of the whiteboard.</t>
  </si>
  <si>
    <t>A group of students are seated at long tables in a classroom setting. They are wearing blue shirts with a logo on them. Several laptops are open on the tables and one student is writing in a notebook. A man, presumably an instructor, stands near the front of the room, gesturing with his right hand. The walls are white and there’s a large glass window behind the table. There's a small sign visible on the wall to the left of the windows.</t>
  </si>
  <si>
    <t>A man in a black suit and tie stands at a table with a laptop, gesturing towards a whiteboard covered in equations and diagrams. Two students are seated facing him; one is wearing a dark-colored hoodie and the other has a blue and gray plaid shirt on. A large screen behind them displays a complex flowchart or diagram with various shapes and lines. The room appears to be a classroom setting with dark flooring and a muted color scheme.</t>
  </si>
  <si>
    <t>A woman with dark hair and wearing a denim jacket stands in front of a large blue basketball hoop graphic. To her right is a brightly colored wall featuring a cartoon Ferris wheel labeled “Tickets” and scattered green polka dots. A man in a light blue shirt and white cap is leaning against the wall, smiling at the camera. The background is mostly black.</t>
  </si>
  <si>
    <t>A group of eight people are practicing yoga outdoors on blue and purple yoga mats. They are positioned on a wooden deck overlooking a body of water with buildings in the background. Several trees and shrubs line the edge of the deck. The sky is bright blue, and a white umbrella provides shade over a small table and chairs. One person is wearing a pink tank top and light blue leggings, another is in a gray shirt and dark blue shorts, and others are dressed in various athletic wear.</t>
  </si>
  <si>
    <t>A group of four people are playing basketball on an outdoor court. The court is green with blue lines and a blue wall behind it that reads “WELL”. One person in a blue shirt is dribbling the ball, another is attempting to block, and two others are standing near the basket. A few other people can be seen walking in the background along a sidewalk.</t>
  </si>
  <si>
    <t>A group of five young adults are standing shoulder-to-shoulder in a tight circle, arms linked. They are all wearing white shirts with blue accents. From left to right, they appear to be wearing different shades of blue and one person is wearing a hat. Behind them is a body of water reflecting a cityscape with buildings and boats. The sky is overcast and gray.</t>
  </si>
  <si>
    <t>A long wooden pier extends into a blue ocean. The pier has numerous support posts and is lined with pink umbrellas shading tables and chairs set up along its length. In the background, there’s a coastal city with buildings, trees, and a beach. Waves are visible in the water near the shore.</t>
  </si>
  <si>
    <t>A man in a blue shirt is kneeling and reaching upwards with his right hand towards the sky. He’s positioned on a sandy beach facing a volleyball net. A woman in a blue shirt is running toward him from the right side of the frame, appearing to be returning a serve. In the background, there are several people scattered across the sand, some sitting or standing near the net and others further away. The sky is bright blue with a few clouds.</t>
  </si>
  <si>
    <t>A group of four young adults are seated outdoors on a concrete surface. One man in a light blue shirt and dark hat is partially visible on the left side of the frame, looking down at something. A man wearing a light pink button-down shirt and gray pants is sitting next to him, holding a smartwatch on his wrist. The main focus is on a young Asian man with short hair who is holding up a smartphone displaying an image. He is smiling and gesturing towards another woman seated beside him, who is also smiling and looking at the phone. Behind them is a modern architectural structure with a large, open-air walkway.</t>
  </si>
  <si>
    <t>A soccer goal with an orange net dominates the foreground. A person is lying inside the goal, appearing to be playfully stuck. Behind the goal, a woman in dark leggings and a white top stands with her arms crossed, looking towards the goal. In the background, there are several people sitting on blankets and chairs, along with palm trees and what appears to be a lifeguard tower. The sky is blue with some clouds visible.</t>
  </si>
  <si>
    <t>Two young women are sitting side-by-side on a light blue couch. One woman is wearing a gray sweater and holding a small, rectangular object (possibly a card) in her hand, with a smile on her face. The other woman is wearing a blue hoodie that reads “Wesleyan University” and has a headband on her head. Both women are looking at each other. Behind them is a white wall with a dark doorway visible to the left.</t>
  </si>
  <si>
    <t>A person’s back is visible wearing a blue shirt and a black watch. A computer keyboard and mouse are on a desk with an open textbook in front of them. The background is dark and out of focus.</t>
  </si>
  <si>
    <t>Computer lab, high-tech equipment (e.g., solar panels)</t>
  </si>
  <si>
    <t>Three people are seated at a table in front of a plain white wall. A woman wearing a blue Westcliff University Water Polo shirt is kneeling and packing items into a cardboard box. Another woman, also wearing a Westcliff University shirt, is smiling and holding up a small item, possibly a promotional card or flyer. A man in a gray Under Armour sweatshirt is sitting at the table to the right, looking towards the other two individuals. The box has a Westcliff University logo on it.</t>
  </si>
  <si>
    <t>Three students are seated at a table with papers spread out in front of them. One student is looking down and writing on a piece of paper. Another student has their head turned slightly towards the camera, wearing headphones around their neck. A third student is partially visible, leaning forward with their arm resting on the table. A red drink with a straw sits on the table between the papers. Behind the students is a dark wall with blinds that are partially closed. The lighting appears to be coming from above and slightly to the left of the frame.</t>
  </si>
  <si>
    <t>A group of young adults are gathered on a sandy beach collecting trash in black garbage bags. One woman is kneeling and picking up debris with her hands, while another is holding a large black bag filled with collected waste. A third person, wearing an Under Armour shirt with “San Diego State” printed on it, is standing and appears to be taking photos of the group. In the background are several beach houses with balconies overlooking the sand, along with palm trees and people enjoying the beach. The sky is overcast.</t>
  </si>
  <si>
    <t>A group of young men are tightly packed together, facing forward. They are wearing athletic uniforms: some in dark blue with numbers and white accents, others in yellow with a “Captain” patch on their chests and numbers. Many have their hands raised upwards. The background is blurred and appears to be an indoor space with light-colored walls and what looks like windows or doorways.</t>
  </si>
  <si>
    <t>A group of female soccer players are gathered in a locker room. They are wearing blue and gold uniforms with numbers on their backs. A woman in a yellow shirt and dark pants is leading the team, gesturing emphatically while several other women listen intently. Some are raising their hands or making gestures of excitement. The background appears to be a plain white locker room wall.</t>
  </si>
  <si>
    <t>A volleyball game is in progress on a court with bleachers behind it. A player in a blue and red uniform with the number 3 is jumping to hit the ball. Another player in a gray and white uniform is reaching up to block. An official stands near the net. The bleachers are filled with spectators, some of whom are wearing athletic attire. There are banners on the wall behind the net displaying past volleyball team achievements.</t>
  </si>
  <si>
    <t>Three people are seated around a white table in an office setting. A man with dark hair and wearing a gray sweater is leaning forward towards a laptop screen. To his right sits a man with red hair, dressed in a blue blazer, looking at the same screen. Across from them, a woman with dark hair and wearing a green dress is also looking at the laptop. Behind them, partially visible through a glass wall, are other people working at desks. A monitor displaying a graph or chart is visible on one of the adjacent desks. The lighting appears to be bright and modern.</t>
  </si>
  <si>
    <t>A woman with dark hair and glasses stands in front of a white wall. She is wearing a patterned blouse and appears to be holding up a piece of paper. Behind her are blurred figures of other people, including a person with curly black hair and another with short brown hair. A large screen or projector is visible on the left side of the frame, displaying a dark image.</t>
  </si>
  <si>
    <t>A large group of students are gathered in an outdoor setting, likely at a stadium or arena. Many are holding pink pom-poms and wearing pink headbands. Several individuals are raising their hands and clapping enthusiastically. Some people are holding up cell phones as if recording the event. The lighting is dim, suggesting it’s nighttime. A man in a dark shirt is visible near the bottom of the frame, partially obscured by others. There's a blurred background showing stadium seating and architecture.</t>
  </si>
  <si>
    <t>The image is split into two distinct sections. On the left, a young Black man with short hair and dark eyes is looking slightly downward and off-camera. He’s positioned in front of a bookshelf filled with several books, including one titled “Leadership.” The background behind him is a dark wall. 
 On the right, a woman with long blonde curly hair is speaking into a camera. She's wearing a brown jacket and has a warm expression on her face. Her hands are raised slightly as if gesturing while she talks. Behind her is a blue couch and a partially visible backpack.</t>
  </si>
  <si>
    <t>Two graduates stand side-by-side against a dark background. A woman in a black graduation gown and cap is smiling at the camera. Beside her is a man also wearing a black graduation gown and cap, with a gold tassel. He’s holding a laptop displaying a university logo (W) on its lid. The laptop is positioned between them. In the blurred foreground, another graduate wears a dark blue graduation robe with a golden tassel and “CLASS OF” printed on it.</t>
  </si>
  <si>
    <t>A man in a dark suit and black cap is presenting a diploma to a woman wearing a graduation gown with a blue, white, and gold sash. The woman has her head slightly bowed as she receives the diploma. A blurred figure in a similar graduation gown is visible on the left side of the frame. Behind them, there are more figures in gowns and hats, suggesting an audience or other graduates. The background is dark and indistinct.</t>
  </si>
  <si>
    <t>A large group of graduates in black gowns and mortarboards are posing for a photograph outdoors. Many of them are smiling and waving with their hands raised. The gowns have blue accents along the edges. A tiered set of steps is visible behind the graduates, with trees and greenery in the background suggesting an outdoor setting, possibly a campus.</t>
  </si>
  <si>
    <t>A person’s back is facing the camera, looking at a large computer monitor displaying a video call. The screen shows six different individuals in separate windows within the video conference. Each participant has a small profile picture and their name displayed below them. The participants are wearing casual clothing and appear to be engaged in a discussion. A blue glow emanates from the bottom of the screen, and the background is dark.</t>
  </si>
  <si>
    <t>A group of five students are seated at a long table in a classroom setting. They appear to be engaged in a lecture or study session. One student is wearing glasses and has a notebook open in front of her. Another is wearing a hoodie and looking down. A third student is holding a pen and appears to be deep in thought. The fourth student is using a laptop with headphones on, and the fifth student is looking off into the distance. There are water bottles and pens scattered across the table. Behind them is a white wall with a window visible through it.</t>
  </si>
  <si>
    <t>Three young adults are sitting outdoors on grass near trees and a building. One student is wearing a blue shirt with a logo and has papers spread out in front of them. Another student is using a laptop, wearing a gray jacket and black shoes. The third student is wearing a dark blue jacket and has a notebook open. A tree trunk is visible behind the students, along with some dry grasses. In the background, there's a multi-story building with windows.</t>
  </si>
  <si>
    <t>A young woman in a light blue sweatshirt and dark pants stands with her arm raised towards the sky, holding a pink object (possibly a flower). She is facing another young woman who is standing on a grassy area behind her, wearing a light blue shirt and khaki pants. Behind them are several mature trees with golden leaves, suggesting autumn. A street with a parked car can be seen in the background. The scene appears to be outdoors on a campus setting.</t>
  </si>
  <si>
    <t>Four young adults are standing outdoors in front of a building with “Newp” and “Be” signs above it. They are holding ice cream cones. One person is wearing a Westcliff University soccer shirt, another wears a Westcliff University polo shirt with "E-BALL" printed on it, one has a hat and a Westcliff University polo shirt, and the fourth is wearing a ponytail and a Westcliff University polo shirt. The background shows a street scene with cars and buildings.</t>
  </si>
  <si>
    <t>A young woman with blonde hair and wearing a gray hoodie is laughing while covering her eyes with her hand. Her head is tilted back slightly. Behind her, a man with dark hair and wearing a gray hoodie is leaning over her, his arm resting on her shoulders. The background shows greenery including plants and a building with large windows.</t>
  </si>
  <si>
    <t>A wide-angle shot captures a sunny outdoor walkway lined with lush green bushes and palm trees. A large arched bridge spans across the walkway, providing shade for pedestrians below. Several people are walking in both directions along the path; some are looking back as if waving. The buildings on either side of the walkway have white facades and blue accents. In the distance, more people can be seen strolling along the walkway.</t>
  </si>
  <si>
    <t>A person with long hair is lying in bed, partially covered by a blanket. They are looking at a laptop screen and making a "shocked" expression with their mouth open. A bedside lamp with a textured lampshade illuminates the scene to the right of the bed, casting a warm glow on a small table beside it. The rest of the room is dark.</t>
  </si>
  <si>
    <t>A group of graduates are celebrating outdoors at night. A woman in a blue graduation gown with a purple sash and a black cap is center frame, raising her arms in excitement. Another graduate, wearing a pink shirt and a blue graduation gown, is to her right also raising her arm. Behind them, other graduates are visible, some wearing gowns and hats, and others in casual attire. There are white folding chairs visible on the left side of the image. In the background, there’s a building and streetlights illuminate a grassy area.</t>
  </si>
  <si>
    <t>A man with dark hair and a beard wearing glasses and a blue shirt is looking at the camera with a slight smile. He’s sitting in front of a laptop screen that is mostly obscured by his hands. Behind him, through a window, is an outdoor scene featuring greenery, buildings with glass facades, and what appears to be a bench or picnic table. The background is slightly blurred.</t>
  </si>
  <si>
    <t>A basketball game is in progress inside a gymnasium. Four players are visible, all wearing yellow uniforms with numbers on their backs. One player, number 4, is dribbling the ball and appears to be shooting towards the basket. Other players are positioned around him, some defending and others moving toward the ball. A scoreboard displays the score of 68-66. The walls of the gym are painted white with a banner reading “Pirates” above them. There are posters on the walls behind the court.</t>
  </si>
  <si>
    <t>A man in a light blue shirt and glasses extends his hand towards a woman in a dark blazer who is reaching out her own hand to shake it. They are standing in an office setting with a large television mounted on the wall, a potted plant, a desk with papers, and a glass partition separating them from another area. A yellow napkin rests on the desk. The background shows glimpses of other offices through a window.</t>
  </si>
  <si>
    <t>A group of students are seated in a room with their hands raised and clapping enthusiastically. A man stands at a projector screen presenting something, holding a tablet in his hand. The screen displays text that reads “Career Connections.” Several students are visible in the background, some leaning forward, and others sitting upright. The lighting is bright, illuminating the scene.</t>
  </si>
  <si>
    <t>A man in a light blue shirt and gray pants stands next to a podium presenting a tablet to another man wearing a dark suit. Several other people are seated in the background, partially obscured by darkness. A large screen behind them displays text that reads “CONGRATULATIONS ON COMPLETION” with additional details below it. To the left of the main subjects is a wall with a light switch and a small electrical box.</t>
  </si>
  <si>
    <t>00:00:06.89</t>
  </si>
  <si>
    <t>A large, multi-story building dominates the frame, bathed in the warm light of a setting sun. The building has a predominantly white facade with a grid pattern of windows. A bright orange glow emanates from behind the structure, suggesting the sun is low on the horizon. To the left of the building, a portion of another building and what appears to be a highway are visible, silhouetted against the darkening sky. An American flag is partially visible in the lower right corner.</t>
  </si>
  <si>
    <t>A golden sunset illuminates a beach with waves gently rolling in. The sky is filled with warm orange and pink hues. In the lower left corner, there’s a blue logo for Westcliff University featuring a “W” inside a shield shape. Below the logo are the words "Westcliff University" and "Educate Inspire Empower." The image has a dark border around it.</t>
  </si>
  <si>
    <t>www.westga.edu</t>
  </si>
  <si>
    <t>Four young women are posed in front of a large, red and blue university logo sculpture. The letters “U,” “W,” “G” are prominently displayed on the structure. Three of the women are standing and smiling, one is holding up her hand with a thumbs-up gesture, and another is sitting at the base of the sculpture wearing a dark gray shirt with "University of West Georgia" printed on it. The woman in the center has camouflage pants and a black shirt with “University of West Georgia” printed on it. Each woman wears a logo t-shirt featuring the university’s initials. A blurred background shows trees, grass, and a road.</t>
  </si>
  <si>
    <t>A young woman with long brown hair sits at an outdoor table, using a silver laptop. She is wearing a white and black striped top and has headphones on. A water bottle is placed next to her laptop. Behind her is a building with large windows and a brick facade. Trees are visible in the background, along with bicycle racks. Another person’s blurred shoulder is partially visible on the left side of the frame.</t>
  </si>
  <si>
    <t>A basketball player in a maroon and white uniform is mid-air, leaping towards a basketball above a blue hoop. A defender in black stands below him. Behind them are rows of blue bleachers filled with spectators. Above the court is a large, open architectural structure with exposed beams and lighting fixtures. A Spalding basketball net hangs from the ceiling. In the lower right corner, there's a scoreboard displaying "0-0".</t>
  </si>
  <si>
    <t>A young person in a black robe and red tie stands prominently in the center of the frame, holding up a blue graduation cap at arm’s length with both hands raised in celebration. The background is dark, illuminated by intense purple and blue lighting that casts dramatic shadows. Numerous other graduates are visible in the lower portion of the image, wearing black robes and hats, seated in rows of chairs. A sign or banner is partially visible on the left side of the frame, but its details are obscured by the darkness.</t>
  </si>
  <si>
    <t>A person with dark hair styled in an afro and wearing a white shirt and patterned headwrap is looking at a brick oven that is actively burning. Flames are shooting out from within the oven’s opening. The oven is large, rectangular, and appears to be made of bricks and metal. Behind the oven is a covered outdoor area with trees and foliage visible through the structure's openings. A small propane tank is positioned on the right side of the frame.</t>
  </si>
  <si>
    <t>A football game in progress. A player wearing a blue jersey and number 12 is being tackled on a green field by a player in a gray and dark green uniform. Several other players from both teams are running alongside, some blocking or attempting to block. In the background, there’s a stadium with tiered seating and a brick structure. The sky is bright blue with scattered clouds.</t>
  </si>
  <si>
    <t>A high-angle shot looking up through dense green leaves and branches of a tree. Sunlight streams directly down from above, creating a bright sunbeam that cuts through the foliage. The sky is visible in patches between the branches, appearing as a lighter blue area. The overall tone is dark due to the angle and density of the leaves, with the sunlight providing the primary source of illumination.</t>
  </si>
  <si>
    <t>A young woman with blonde hair and glasses is looking at a laptop screen. She wears a red sweater. A man with brown hair and glasses is sitting next to her, leaning towards her and pointing at something on the laptop screen with his finger. He’s wearing a black jacket over a patterned shirt. Behind them is a large wall mural featuring geometric shapes in shades of blue, white, and red. In the background, there are other desks and computer monitors visible, but they are blurred.</t>
  </si>
  <si>
    <t>A brightly colored hot air balloon with a checkerboard pattern dominates the upper portion of the frame. It’s illuminated from within and appears to be ascending. Below the balloon is a campus setting at night, featuring several brick buildings, including one with a large tent structure in front. Trees are silhouetted on the left side of the image, and a dark grassy area extends across the bottom of the frame. Streetlights are visible along the ground.</t>
  </si>
  <si>
    <t>A baseball game is in progress at night. A player in a blue uniform with number 17 is sliding into a base. He’s wearing red shoes and has a glove on his left hand. To his right, another player in a red uniform with number 34 stands near the base, holding a baseball glove. On the left side of the frame, a dark-skinned umpire with number 55 is standing beside the first base line. A yellow foul line runs across the field behind the players and the umpire. The background is dark, suggesting an outdoor setting at dusk or night.</t>
  </si>
  <si>
    <t>Two people are sitting at a recording studio setup. One person, wearing a dark gray hoodie and glasses, is speaking into a microphone with their mouth open. They have headphones on and are seated in an ergonomic black chair. A boom arm holding a microphone is positioned to the left of them. The other person, partially visible behind the first, is wearing a light-colored hoodie and has headphones on. Behind them is a wall with a window and some electrical outlets. There’s a blue mixing board and various audio equipment visible in the background.</t>
  </si>
  <si>
    <t>A young woman in a dark purple top and light-colored shorts is crouching low with her hands outstretched towards the camera, palms facing upwards. She has pink, cat-like ears on her head. Behind her, partially obscured by shadow and bright pink lighting, are several other people wearing similar costumes and holding up phones to record. The background is a dark stage or area with steps visible.</t>
  </si>
  <si>
    <t>Four young women are walking together across a gray stone walkway. They are dressed in casual clothing: one wears a white sweater and black pants, another a dark blue jacket and jeans, one a red sweatshirt with “BROOKLYN” printed on it, and the last a cream-colored sweater and shorts. All have backpacks over their shoulders. Behind them is a large brick building with windows and a sign that reads "LOWELL WEST." A lamppost stands to the left of the building, and trees are visible in the background. The sky is overcast.</t>
  </si>
  <si>
    <t>A basketball game is in progress inside a brightly lit arena. A woman in red and white uniform is jumping toward a basketball hoop. Behind her are three other women in similar uniforms, positioned on bleachers. To the left, a man in a red shirt stands near the court. Large banners displaying “WOLVES” and the university logo (UWG) hang from the walls. A blue and white scoreboard is visible in the background. The arena appears to be modern with metal supports and seating.</t>
  </si>
  <si>
    <t>A young Black woman with short, braided hair and large earrings is seated at an easel, drawing a detailed architectural sketch. She wears a black top with lace detailing and a beaded bracelet on her left wrist. The sketch depicts a building design, likely a floor plan, with lines and shading. Behind her, there’s a glimpse of another person in the background, partially visible through a glass window. A small sign or banner is visible to the right of the drawing. The overall setting appears to be an office or studio space with white walls and a dark backdrop.</t>
  </si>
  <si>
    <t>A group of young women in red uniforms are celebrating after a softball game. One woman is raising her arm in victory while others surround her, some with their hands on her shoulders and arms raised. They all wear blue helmets and matching baseball pants. In the background, there’s a blurred view of a baseball field with a fence and utility poles. A few other players are visible further back on the field.</t>
  </si>
  <si>
    <t>www.westminstermo.edu</t>
  </si>
  <si>
    <t>00:00:34.46</t>
  </si>
  <si>
    <t>An aerial shot shows a campus with several buildings nestled amongst mature trees. A wide asphalt road runs through the center of the frame, lined with parked cars on either side. Buildings include a large, modern structure with a curved roof to the left, and a more traditional brick building with a steeple in the distance. Other smaller buildings are visible further back, all surrounded by green lawns and dense tree cover. The sky is overcast and gray.</t>
  </si>
  <si>
    <t>www.westmont.edu</t>
  </si>
  <si>
    <t>A person wearing a white shirt and black shorts is running on a moving treadmill. The treadmill is positioned in front of a large, circular diffuser emitting bright light. The background is dark gray walls with electrical outlets visible. A portion of another piece of equipment, possibly a camera or sensor, is partially visible to the left of the treadmill.</t>
  </si>
  <si>
    <t>A person wearing a white lab coat and blue gloves is working at a laboratory bench. The back of their head is visible, with dark hair. Several glass bottles filled with liquids are present on the counter behind them. A metal rack with various scientific instruments is mounted above the bench. There’s a small, green-colored tool in one hand. The lighting appears to be dim and focused on the work area.</t>
  </si>
  <si>
    <t>Several clear glass test tubes are arranged on a dark gray surface. Some of the tubes contain a cloudy liquid. One tube has a white label with handwritten text "H2O" and "4:1". A stirring rod is visible in one of the tubes, extending from the top edge of the tube towards the right side of the image. A small, partially visible flask containing a yellow liquid sits to the right of the test tubes. The lighting appears to be dim and focused on the test tubes.</t>
  </si>
  <si>
    <t>www.whitworth.edu</t>
  </si>
  <si>
    <t>The image depicts an aerial view of a college campus. A tall, brick tower stands prominently in the center of a grassy area, surrounded by several evergreen trees. A paved walkway extends from the tower towards a row of red-roofed buildings in the background. More trees and forested hills fill the horizon under a partly cloudy sky.</t>
  </si>
  <si>
    <t>A young Black man in a dark green shirt and gray pants is running across a bright red track with white lines. He’s wearing a watch on his left wrist. Behind him are four other people: a woman in a pink top and black leggings, a woman in a light blue sweater and leggings, a woman in a brown jacket and leggings, and another woman in a maroon shirt and leggings. All five individuals are running towards the right side of the frame. In the background is a grassy field with tall evergreen trees and a cloudy sky. A scoreboard is visible on the left side of the image.</t>
  </si>
  <si>
    <t>A wide-angle shot of a green football field with white yard lines. A large black panther silhouette is centered within a red circle on the field. The letters "W" are prominently displayed in white inside the panther's head. The background is dark, suggesting it’s an aerial view or taken during low light conditions.</t>
  </si>
  <si>
    <t>A young man in a black shirt and blue shorts is climbing a large rock wall indoors. He’s reaching upwards with one hand, his body angled significantly towards the ceiling. The wall is textured with various colored holds – gray, white, and blue – and several brightly colored ropes are attached to the wall. A banner promoting “La Sportiva” is visible on the left side of the frame, and an Adidas logo is displayed on a sign near his feet. The background is dark, suggesting an indoor setting with blurred greenery visible through a window in the distance.</t>
  </si>
  <si>
    <t>A young man with short brown hair wearing a black shirt is shown climbing a rock wall. He’s reaching upwards with his right hand, holding an orange climbing hold. Below him, on the wall, are various colored holds in shades of blue, green, and yellow. A small gray box with a slot is visible near his feet. The background is dark, showing more of the rock wall with additional holds.</t>
  </si>
  <si>
    <t>An aerial shot of a college campus with interconnected walkways and buildings. The grounds are covered in lush green grass, interspersed with mature trees, including pine and deciduous varieties. Several brick buildings are visible, some with red roofs and others with lighter colored facades. A few people can be seen walking along the pathways. The layout appears to have a deliberate geometric design with the walkways forming a network of lines connecting different parts of the campus. The sky is dark, suggesting it may be dusk or nighttime.</t>
  </si>
  <si>
    <t>Four young adults are walking down a paved pathway lined with trees and greenery. They are all wearing backpacks and appear to be students. The path is bordered by dense bushes on one side and tall evergreen trees on the other. Sunlight filters through the trees, creating dappled light on the ground.</t>
  </si>
  <si>
    <t>www.wichita.edu</t>
  </si>
  <si>
    <t>A large crowd of people wearing yellow shirts are raising their hands in celebration. Several screens behind them display images and text related to a basketball team, including “Foley” and names of coaches. A group of men sit at tables in the foreground, likely coaching staff. The lighting is dim, with bright highlights on the raised hands and screens.</t>
  </si>
  <si>
    <t>A large group of people are gathered together, mostly wearing orange clothing and headbands with orange ears. Many individuals are holding up their phones to take pictures or videos. There is a haze or smoke effect in the background, obscuring parts of the crowd. Some people are raising their arms in celebration while others appear to be shouting or cheering.</t>
  </si>
  <si>
    <t>A large, yellow mascot with a graduation cap and gown stands on a stage in front of a packed auditorium. The mascot has two faces – one looking forward and smiling, and another looking back over its shoulder, also smiling. Behind the mascot is a wooden podium with a plaque on it. Rows of people fill the seats of the auditorium, many of whom are clapping. Above the podium, there are several framed year banners: 2014, 2015, 2016, and 2017. The lighting is dim, casting shadows across the scene.</t>
  </si>
  <si>
    <t>Two men are working at a lab bench in a dimly lit room. One man, wearing a light green polo shirt and blue gloves, is intently focused on papers spread out before him, using a pen. The other man, dressed in a blue t-shirt and jeans also wearing blue gloves, is holding a test tube and appears to be observing or assisting with an experiment. Behind them are shelves filled with lab equipment and other students can be seen working in the background. A metal arm holding a beaker is visible above the bench. The lighting consists of fluorescent overhead lights casting shadows across the scene.</t>
  </si>
  <si>
    <t>A young woman with dark hair wearing safety glasses and blue gloves is intently focused on a test tube containing a green liquid. She’s using a stirring rod to mix it. A pink spray bottle labeled “Flamingo” is visible in the background, along with boxes and other lab equipment. The scene appears to be inside a laboratory setting with fluorescent lighting and some blurred figures in the distance.</t>
  </si>
  <si>
    <t>Three young women are sitting together on a light beige couch in a room with large windows. One woman is centered and smiling broadly while looking at another woman to her left who is also laughing. The woman in the center is wearing a yellow sweatshirt that reads “wich stat”. A third woman, partially obscured by the other two, is visible in the background, leaning forward slightly. Behind the women are blurred figures of other people sitting or standing in the room. Through the windows, there’s a glimpse of greenery and trees outside.</t>
  </si>
  <si>
    <t>A young woman with dark hair and wearing a black shirt with Wichita State University branding is performing a barbell squat in a brightly lit gym. She’s positioned low, with her knees bent and feet planted firmly on the floor. A barbell rests across her upper back and shoulders. Behind her are several other people working out – some lifting weights, others standing or walking around. The gym has gray walls, wooden floors, and metal shelving filled with equipment. There is a weight rack to the left of the woman and a large weight plate on the floor in front of her. A yellow light fixture is visible in the background.</t>
  </si>
  <si>
    <t>A close-up shot focuses on a person’s face, partially in shadow, looking through the eyepiece of a microscope. The microscope is white and has dials along its side. A bright light source illuminates the area around the microscope, creating a strong contrast with the darker background. The person's nose and part of their forehead are visible, and they appear to be intently focused on what they’re observing.</t>
  </si>
  <si>
    <t>A group of three students are working at a workbench in a workshop setting. One student, wearing glasses and a green shirt with “STATE UNIVERSITY” printed on it, is applying glue to a wooden structure. Another student, wearing a red shirt, is looking down at a piece of wood. A third student, wearing a plaid flannel shirt, is holding a tool and appears to be assisting. Shelves filled with tools are visible in the background. The workbench is covered in wood scraps, glue bottles, sandpaper, and other workshop supplies. The lighting is somewhat dim, casting shadows across the scene.</t>
  </si>
  <si>
    <t>A dramatic sunset fills the upper portion of the frame, with intense shades of red and orange bleeding across the sky. Below the vibrant sky is a cityscape at night, illuminated by scattered lights from buildings and streets. Several tall skyscrapers dominate the center of the image, including one with a distinctive angular design. Lower buildings and streetlights are visible in the foreground, casting shadows on the ground. A few vehicles are parked along the street. The overall tone is dark, contrasting sharply with the bright sunset above.</t>
  </si>
  <si>
    <t>A group of people are gathered outdoors, likely at a campus event. A man in a white shirt and yellow shorts is prominently featured, performing a dance move with his arm raised high above his head. Several other individuals wearing similar shirts are visible around him, some dancing or watching. In the background, there's a crowd of onlookers, mostly wearing white t-shirts, seated on steps and benches. Trees provide a green backdrop, and a small tent is partially visible to the right. A sign or plaque is located near the base of a tree in the center of the frame.</t>
  </si>
  <si>
    <t>A large blue industrial robot arm with multiple attachments is positioned in the center of a brightly lit, expansive hall. The robot is mounted on a track system that extends across the floor. A man wearing a light gray suit and glasses stands to the left, observing the robot. Behind him are several metal shelving units and a ladder. To the right of the robot is a black conveyor belt system with multiple components. The ceiling is high and features exposed ductwork and fluorescent lighting. The walls are white.</t>
  </si>
  <si>
    <t>A man in a black shirt and dark pants is using a handheld device to interact with two large blue industrial robots. The robots have multiple arms and are positioned above a conveyor belt carrying what appears to be car parts or components. Behind the robots, there’s a large, complex machine with numerous wires and panels. The setting is an expansive, brightly lit factory floor with high ceilings and visible pipes running along the walls. A sign reading “NIAS” is on one of the robots.</t>
  </si>
  <si>
    <t>A group of young adults, mostly women, are gathered outdoors in front of a building with a stone wall and trees behind it. They are all wearing bright yellow t-shirts that say “COLLEGE” on them. Many are raising their arms up in the air, some holding yellow hats or objects. One person is taking a photo with a black camera bag. There’s a trash can visible on the left side of the frame and foliage fills the background behind the building.</t>
  </si>
  <si>
    <t>A young woman wearing a light blue hijab and a white blouse is looking at the camera with a slight smile. Her hand is raised, palm facing forward, as if offering something. A woman with red hair and a dark blue uniform is reaching out to take her hand. The background is blurred but appears to be an indoor space with neutral tones and architectural elements like walls and windows.</t>
  </si>
  <si>
    <t>A young man with red hair wearing a purple headband and a white t-shirt is centered in the frame. He’s wearing a complex harness system with numerous sensors attached to his back and upper body. Behind him, there's a large server rack on the right side of the image. In the background, partially visible through a glass window, are two women sitting at a table with a skeleton model and some drinks. A whiteboard is also present in the background. The lighting appears to be somewhat dim, casting shadows across the scene.</t>
  </si>
  <si>
    <t>A wide shot captures a calm body of water reflecting a vibrant sunset sky. The sun is low in the horizon, casting an orange glow on the buildings and trees lining the water’s edge. Several tall office buildings are visible in the background, silhouetted against the colorful sky. To the right, a modern building with a distinctive angular design reflects in the water. A small boat is moving across the water, creating ripples that distort the reflections. The foreground shows a dark strip of land and vegetation along the water’s edge.</t>
  </si>
  <si>
    <t>www.wilkes.edu</t>
  </si>
  <si>
    <t>A large yellow "W" with thick black outlines is centered against a solid dark blue background. The “W” has a slightly stylized, bold appearance and appears to be part of an institutional logo.</t>
  </si>
  <si>
    <t>A graduate in a black gown and cap stands with his hand raised near a bronze statue of a leg, which has a single red rose resting on its foot. The background is blurred with shades of blue and gray, suggesting an outdoor setting. A yellow border frames the image.</t>
  </si>
  <si>
    <t>A man in a dark blue academic gown with gold stripes and a black cap is handing a diploma to a young woman wearing a black graduation cap and a yellow and gold sash that reads “ATHL.” The woman is smiling broadly, holding the diploma with both hands. Behind them is a blurred background of what appears to be mountains under a night sky with stylized, wavy lines in bright yellow.</t>
  </si>
  <si>
    <t>A young woman in a black graduation cap and gown is embracing another person, who appears to be a parent or close relative, with arms outstretched. The woman has dark hair and is smiling broadly. A pink heart graphic is drawn on the image. The background is a blurred, textured blue color.</t>
  </si>
  <si>
    <t>Two graduates are embracing tightly, their graduation caps tilted back. One graduate is wearing a black gown and hood with a red tassel, while the other wears a similar but lighter colored gown and hood with a yellow tassel. The background is blurred and consists of a dark blue sky with streaks of bright yellow paint splattered across it.</t>
  </si>
  <si>
    <t>Four graduates in black graduation gowns and mortarboards are jumping joyfully against a bright yellow background. Each graduate holds a diploma aloft with one hand and carries a laptop in their other hand. They appear to be mid-air, captured in motion. The gowns have gold accents at the edges and on the tassels.</t>
  </si>
  <si>
    <t>A young man in a graduation gown and hood stands against a bright yellow background. He is holding up a diploma from Wilkes University, which features an image of a building and the university’s name printed on it. The gown has colorful accents—blue, green, and gold—and appears to be a traditional style. His hand is pointed directly at the diploma.</t>
  </si>
  <si>
    <t>Two young women are walking side-by-side on a campus pathway. They both wear casual clothing: one in a light blue shirt and white shorts, and the other in a pink dress with a red bow in her hair. Both carry backpacks. Behind them is a multi-story building with a modern design, partially obscured by a yellow and orange paint splatter effect. The background is a bright blue sky with streaks of white suggesting motion or blur. A blurred figure of another person is visible walking away from the main subjects on the right side of the image.</t>
  </si>
  <si>
    <t>Two students are pictured in white lab coats against a bright blue background. A young man with light-colored hair and glasses is looking slightly off-camera to his left. He’s wearing a button-down shirt underneath his coat. Beside him, a woman with dark braids is holding up a small, clear crystal or gemstone, examining it intently. Above them, partially visible in the upper left corner, is a black piece of equipment resembling a helmet or protective gear. A small yellow badge is pinned to her lab coat.</t>
  </si>
  <si>
    <t>A group of five young adults are covered in brightly colored powder, primarily pink and blue. One person wearing a turban is raising his arms above his head with a smile. Another woman in a gray sweater is holding up her hands and looking at a smartphone. A man with dark hair is also raising his arms, while another woman with long brown hair is holding a camera to her face. The background is a blurred wash of pink, blue, and white powder.</t>
  </si>
  <si>
    <t>A young woman with dark hair pulled back in a ponytail stands on a balcony overlooking a city skyline. She is wearing a light beige jacket and black leggings. Her hands are resting on the railing of the balcony, which appears to be constructed of brick. A string of colorful Christmas lights is wrapped around the railing beside her. Behind her, there’s a red chair and a small table. The background shows a cityscape with several buildings, including one that looks like a hotel, under a pink and orange gradient effect.</t>
  </si>
  <si>
    <t>www.williamsbu.edu</t>
  </si>
  <si>
    <t>A mascot costume resembling an eagle stands in the middle of a wide, two-lane road. The mascot is wearing yellow shoes and pants with white feathers on its head and wings. Two cheerleaders dressed in blue and white uniforms are positioned to either side of the mascot, holding signs that read "EAGLES." Behind them, more cheerleaders can be seen walking along the sidewalk. Trees line both sides of the road, creating a green backdrop under a bright blue sky with scattered clouds. A street lamp is visible on the right side of the image.</t>
  </si>
  <si>
    <t>A group of seven young adults are standing outdoors in front of a blue canopy tent. They are all wearing yellow t-shirts with lanyard ID badges around their necks. The individuals range in height and appear to be smiling and waving at the camera. A black asphalt road is visible in the foreground, marked with yellow lines. Behind them are trees and some outdoor furniture, including two chairs. The sky is bright blue with a small sun visible.</t>
  </si>
  <si>
    <t>A group of young men in light blue athletic shorts and white polo shirts are walking along a sidewalk. They appear to be part of a team or group. Behind them is a large building with a stone facade, featuring arched windows and a covered entryway. A tree with dense green leaves partially obscures the upper portion of the building. The ground is covered in grass, and there are other buildings visible in the background under a bright blue sky.</t>
  </si>
  <si>
    <t>Three young women are walking together outdoors on a brick walkway. One woman has red hair and is wearing a maroon shirt with a backpack. Another woman is wearing a maroon shirt with “WBU” printed on it, along with a small bag. The third woman is wearing a black shirt with the WBU logo and a blue backpack. All three are smiling and appear to be engaged in conversation. Behind them is a building with a gray roof and brick walls, surrounded by trees.</t>
  </si>
  <si>
    <t>A wide shot of a large wooden pewed auditorium filled with people seated in rows facing a stage. The seats are mostly dark brown and angled slightly backward. In the foreground, part of a person’s back is visible wearing a light blue t-shirt and white sneakers. A projector screen displays the words “WELCOME CONVOCATION” in white text on a black background. To the left of the screen, a speaker stands at a podium with a microphone. The walls are beige brick and there's a wooden beam structure overhead.</t>
  </si>
  <si>
    <t>A young woman with rosy cheeks and dark hair sits at a table in front of a tablet computer. She is wearing a pink t-shirt that reads “William First Univer.” A second woman, partially visible behind her, is seated to her left, looking towards the camera. The background is a blurred classroom setting with desks and chairs.</t>
  </si>
  <si>
    <t>Three students are shown in profile at a table. The student furthest to the left is wearing a light green t-shirt and has dark hair pulled back from her face. She’s looking down at a laptop screen. A young man with a white baseball cap is sitting next to her, his hand resting on his forehead. To his right is another student with dark hair, also facing away from the camera, and his hand is raised to his temple. The table appears to be made of wood, and there’s a blurred background suggesting a classroom or study area with pink lighting.</t>
  </si>
  <si>
    <t>Two young women are shown in a blurred photograph. One woman, facing slightly towards the viewer, is smiling broadly with her eyes closed and mouth open. She has reddish-brown hair pulled back from her face. The other woman, partially obscured by the first, is turned away from the camera and has dark brown hair. Both women are wearing casual clothing and appear to be standing near a window with pink balloons visible in the background. A pink backpack is visible on the second woman’s back.</t>
  </si>
  <si>
    <t>A dark stage with purple lighting illuminates three people performing. A Black man is center stage holding a microphone and singing into it, standing behind a black music stand. To his right is another person, partially obscured by shadow, also holding a microphone. Behind them is a third individual wearing a hat and sunglasses, also holding a microphone. Stage lights are pointed upwards from the back of the stage. In the lower left corner, a blurred figure appears to be in the audience. A black cable runs along the floor towards what looks like sound equipment on the left side of the stage.</t>
  </si>
  <si>
    <t>Two young women in matching black and blue cheerleader uniforms are mid-performance. They are both holding up their hands with large, fluffy blue pom-poms. One is laughing joyfully with her mouth open wide, while the other appears to be shouting or yelling with a similar expression. Both have dark hair pulled back from their faces. The uniforms feature a white logo on the chest and blue trim along the sleeves and skirt edges. Behind them is a blurred background of gray buildings and what looks like a stage area.</t>
  </si>
  <si>
    <t>A basketball player in a white and blue uniform with number 11 is mid-air performing a slam dunk over a basketball hoop. The net is visible as he goes through the basket. Behind him are many spectators seated in bleachers, wearing various shades of blue and gray clothing. A large “V” logo is on the wall behind the bleachers.</t>
  </si>
  <si>
    <t>An aerial shot shows a large, light-colored building with a distinctive domed roof and a small spire on top. The building has a long, low profile and is flanked by white pillars. A well-manicured green lawn stretches out around the building, bordered by concrete walkways. To the right of the building is a circular garden bed with red brick edging and a small tree in the center. Lush trees fill the background, suggesting a campus setting under a bright sky.</t>
  </si>
  <si>
    <t>www.wilmington.edu</t>
  </si>
  <si>
    <t>A red brick building with a tiled roof dominates the frame, taken from an aerial perspective. The building is multi-story and has several windows arranged in symmetrical patterns. A stone staircase leads up to the entrance. Lush green trees and foliage surround the building on all sides, partially obscuring the lower portions of the structure. A paved pathway curves around the base of the building, leading towards a light pole on the left side. The sky is visible as a dark background above the building.</t>
  </si>
  <si>
    <t>A man in a dark green jacket and pants runs across a red track, holding a large white flag with green accents. The flag is billowing behind him. Behind him are several members of a cheerleading squad wearing green uniforms, some holding pom-poms and others marching in formation. In the background, there’s a school building, trees, and spectators standing around on grass. A football team is visible further back on the field. The sky is a dusky orange color.</t>
  </si>
  <si>
    <t>An aerial shot depicts a rectangular sand volleyball court situated in a grassy area. The court is bordered by green lawns on either side and shaded by trees on each end. Several people are visible playing volleyball, casting long shadows across the sand. A net divides the court into two halves. Streetlights are positioned along the perimeter of the grass areas.</t>
  </si>
  <si>
    <t>Two young women are focused on microscopes in a brightly lit laboratory setting. One woman, wearing a yellow hoodie, is smiling and looking at the microscope's eyepiece. The other woman, dressed in a blue hoodie, has her hair pulled back and appears to be intently examining a slide under the microscope. Behind them, blurred figures of other students are visible, working at lab benches with equipment like beakers and bottles. Shelves filled with glassware line the background. A computer monitor is partially visible on the left side of the frame.</t>
  </si>
  <si>
    <t>A paved walkway stretches into the distance under a cloudy sky. Two students wearing green shirts and khaki pants are walking side-by-side down the path, one carrying a water bottle. Several other students can be seen walking in the background along the same pathway. To the left of the walkway is a grassy lawn with several trees. In the far background, there’s a large building with multiple windows and a dome-shaped structure.</t>
  </si>
  <si>
    <t>www.wilmu.edu</t>
  </si>
  <si>
    <t>The image depicts an aerial view of a college campus during autumn. A large brick building with a prominent white steeple and clock tower is centrally located, surrounded by trees in various shades of red, orange, and yellow indicating fall foliage. Several smaller buildings are visible to the left and right of the main building. A road with a crosswalk runs through the foreground. Cars are parked along the road. In the distance, there’s a hazy blue sky and some additional houses or buildings can be seen in the background. An American flag is flying from a flagpole near the central building.</t>
  </si>
  <si>
    <t>A wide shot of a brick building with a colonnade entrance under a tree-covered roof. A paved walkway leads toward the building, where several students are walking in groups. The ground is covered in grass and scattered fallen leaves. There's a lamppost on the left side of the frame, and a small bench is visible to the right. The sky is dark with hints of sunset light filtering through the trees.</t>
  </si>
  <si>
    <t>A young man with curly dark hair and a bright smile is looking at a woman across a table. He’s wearing a green hoodie and appears to be pointing at something on a laptop screen in front of him. The woman, who has blonde hair and glasses, is listening intently and smiling back. A blurred figure in a purple jacket and gray pants is partially visible in the background, along with what looks like informational displays or posters behind them. There’s a table covered with papers and brochures between them.</t>
  </si>
  <si>
    <t>A young woman with dark hair sits at a desk, angled slightly towards the viewer. She is wearing a striped blue and white shirt. Her head is bowed as she writes in a notebook with a pen. A laptop is open on the desk displaying a video call screen showing another person’s face. To her right is a black coffee cup and a book. Behind her is a bookshelf filled with books, plants, and decorative items. The background is softly lit with a light-colored wall and a hanging pendant light.</t>
  </si>
  <si>
    <t>Three people are seated around a blue table in a brightly lit laboratory setting. A man with dark hair and wearing a white lab coat is looking intently at a woman with red hair who is also wearing a white lab coat and glasses. Another woman, similarly dressed in a white lab coat, is partially visible on the right side of the frame, leaning forward slightly. On the table between them is a stack of three yellow boxes, topped with a small bouquet of flowers. Behind the group are metal cabinets and equipment, suggesting a science laboratory environment.</t>
  </si>
  <si>
    <t>A group of approximately fifteen people are gathered outdoors in front of a black background. They are all wearing matching dark gray t-shirts with “Wilmington University Volleyball” printed on them and the words "Awesome Like My Daughter" on one shirt. Several individuals are raising their hands up in celebration, some pointing upwards with thumbs up gestures. A young man is jumping excitedly while another woman holds a volleyball aloft. There’s a man holding a large inflatable letter ‘W’.  A few people are smiling broadly and shouting. In the background, there's a partially visible vehicle and what appears to be a small stage or tent structure decorated with green streamers.</t>
  </si>
  <si>
    <t>A young woman with dark hair and wearing headphones and a black sleeveless top stands in front of a group of people sitting around a green table outdoors. A laptop is open on the table in front of her. Several other students are partially visible, including one man wearing a baseball cap and another woman with a plaid shirt. The background features trees and a building under a bright sky.</t>
  </si>
  <si>
    <t>A young woman in a graduation gown and cap is receiving a diploma from an older woman wearing a black robe and holding a green certificate. Behind them are several other graduates in gowns and caps, along with faculty members in academic regalia. Large green banners displaying the university logo and text “WINNING UNIVER” are visible above them, alongside smaller banners labeled "Business" and "Education &amp; Liberal Arts." The background is dark with stage lighting creating a spotlight effect.</t>
  </si>
  <si>
    <t>A group of young men in green shirts are raising their arms and cheering excitedly in front of basketball bleachers. Some are wearing hats and backpacks. A few people are holding drinks. In the background, there is a large basketball hoop with a net, and more spectators are visible further back on the bleachers. The lighting appears to be from overhead spotlights.</t>
  </si>
  <si>
    <t>A graduate in a black graduation gown and cap with a red sash is shaking hands with an older man wearing a dark suit and hat, who appears to be a faculty member. A woman in a teal cap and gown stands beside him on the left. Behind them is a large screen displaying abstract colorful light patterns. Other graduates are partially visible in the background, also wearing gowns and caps. The scene is brightly lit with spotlights.</t>
  </si>
  <si>
    <t>A Black woman with long braided hair and large glasses is standing in front of a projection screen. She’s wearing a dark blue hooded sweatshirt with a green zipper and lanyard around her neck displaying an ID badge. Her hands are raised, palms facing outward as if gesturing while she smiles at the camera. The background is a plain white wall, slightly out of focus, and there's a hint of a desk or table in the lower right corner.</t>
  </si>
  <si>
    <t>A man with short gray hair and a serious expression is leaning over a dark gray laptop. He’s wearing a gray blazer over a black shirt and a green lanyard around his neck. Behind him are two large computer monitors, one silver and one white, displaying what appears to be a presentation or document on the white screen. The background is a plain wall with recessed lighting and a ceiling vent. A green office chair is visible beneath the laptop.</t>
  </si>
  <si>
    <t>A group of college cheerleaders are seated on bleachers in front of a large gymnasium. They are wearing matching teal and white uniforms with “W” logos on them, and holding fluffy green pom-poms. Many of the cheerleaders are smiling and looking at the camera. Behind them, there is a blurred crowd of people sitting on the bleachers, some watching the cheerleaders, and others seated further back. A metal railing runs along the side of the gymnasium, and a large drum is visible in the background.</t>
  </si>
  <si>
    <t>A woman with gray hair and wearing a black and white patterned top is standing at a whiteboard in front of a classroom filled with students. The students are seated at blue tables with chairs. Some students are looking directly at the speaker, while others have their heads turned slightly to the side. A man with a hat is partially visible in the back row. The room has light blue walls and a white door with an electrical outlet on it.</t>
  </si>
  <si>
    <t>A young woman with blonde hair and fair skin is seated at a table in a classroom setting. She’s wearing a black blazer over a light-colored shirt and has a small cross necklace. Her arm is resting on the table, and she's smiling slightly. To her left, a man’s forearm is visible, partially covered by a blue jacket. Other students are seated at various tables around the room, some looking towards the camera, while others are engaged in conversation. The classroom has wooden desks and chairs, with a blurred background suggesting windows and other people. A water bottle sits on one of the tables.</t>
  </si>
  <si>
    <t>A young woman with long brown hair sits at a dark wooden table, hunched slightly over a light-colored laptop. She is wearing a beige button-down shirt and appears focused on her work. A disposable coffee cup rests on the table next to an open textbook and several scattered papers. Behind her is a modern kitchen area with stainless steel appliances, including a refrigerator and oven, illuminated by recessed lighting. Plants in pots are visible on the counter. To the right of the woman is a wooden stool and a small shelf holding books and decorative items. The overall scene has a dim, slightly moody lighting effect.</t>
  </si>
  <si>
    <t>A young man with curly dark hair and wearing a gray hoodie with “LNIU Soccer” printed on it is speaking to two other people outdoors. He’s gesturing with his right hand. A woman with long brown hair, wearing a gray sweater and glasses, is looking at him intently. Behind her is another person wearing a black beanie and carrying a dark backpack. The background shows trees and foliage under a cloudy sky, with a fence visible in the distance.</t>
  </si>
  <si>
    <t>A large, yellow mascot resembling a wolf with outstretched arms and a welcoming gesture stands in front of a crowd of graduates wearing black gowns and holding their hands up in celebration. The mascot has a black ribbon around its neck that reads “STUDENT” on one side and “ATHLETE” on the other. Behind the mascot are many graduates, mostly women, raising their hands and cheering with excitement. The background is dark, suggesting an outdoor event space filled with people.</t>
  </si>
  <si>
    <t>www.wilson.edu</t>
  </si>
  <si>
    <t>A wide shot of a college campus under a clear blue sky. A stone wall with “Wilson College” prominently displayed is centered in the foreground. Beyond the wall is a grassy area leading towards several buildings, including a large brick building with multiple stories and windows, a smaller, lighter-colored building, and another building with a glass facade. Trees are scattered throughout the scene, some showing autumn foliage in shades of red and orange. A sidewalk curves into the frame from the left side, and a street is visible on the right.</t>
  </si>
  <si>
    <t>A wide aerial shot shows a college campus under a bright blue sky. A winding brick pathway forms a large star shape across a grassy lawn. Several buildings are visible in the background: one is a red-brick building with multiple windows, another is a larger stone structure with gabled roofs and arched windows, and a smaller, lighter-colored building sits to the left. Trees line the path and surround the buildings. A few people can be seen walking along the pathway.</t>
  </si>
  <si>
    <t>A young woman with long dark hair and wearing a tan shirt and blue jeans is walking towards the camera on an outdoor stone staircase. She’s holding a closed notebook in her hand. Behind her, a large digital billboard displays the words “Find Your BOLD” in bold lettering over a colorful abstract background. The scene includes several outdoor tables with chairs under blue umbrellas, and people sitting at the tables. A building with multiple windows is visible in the background, and a few more people are walking along a walkway to the right of the frame.</t>
  </si>
  <si>
    <t>A young woman with blonde hair is walking towards a large building. The building is made of gray stone and has several arched doorways with glass windows. Above the entrance reads “THE HARRY R. BROOKS COMPLEX FOR SCIENCE, MATHEMATICS AND TECHNOLOGY.” There are lampposts on either side of the walkway leading to the building. Trees and greenery are visible in the background.</t>
  </si>
  <si>
    <t>A reddish-brown horse is mid-jump over a blue and white obstacle with a sign reading “Penn Hall Equestrian” visible in the background. A rider wearing dark pants and a jacket is silhouetted on the horse’s back. Lush green grass and trees fill the rest of the frame, creating a blurred backdrop.</t>
  </si>
  <si>
    <t>A man with a beard and wearing a dark blue shirt and khaki pants is kneeling beside a patient lying on an examination table. The patient is wearing a light blue compression sleeve on his leg. The therapist is applying pressure to the patient’s calf muscle with his hand. A medical mannequin is positioned to the right of the table, along with anatomical diagrams hanging on a shelf above the table and a small cabinet below it. The background is a plain wall with a dark tone.</t>
  </si>
  <si>
    <t>A young woman wearing a white lab coat and dark hair is looking through the eyepiece of a microscope. The microscope is positioned on a light-colored table with a brown cabinet behind it. A number “19” and “103” are visible on the side of the microscope base. The background is dark, suggesting a laboratory setting.</t>
  </si>
  <si>
    <t>A young woman with dark hair and earrings is looking through a black microscope. Her face is in profile, showing her ear and cheek. The microscope’s eyepiece is positioned close to her eye. Behind her, there's a blurred background of what appears to be a lab setting with white walls and equipment. A small green bottle is visible on the floor near her feet.</t>
  </si>
  <si>
    <t>A young woman with long brown hair wearing a gray t-shirt and jeans is sitting on a purple chair and gently petting a black cat. The cat is leaning into her hand, its head raised slightly. Behind the woman, partially visible in the background, is another orange tabby cat. A small mirror is mounted on the wall behind them.</t>
  </si>
  <si>
    <t>A person’s arm and hand are visible, resting on a white sheet. A green plastic tube connected to a ventilator is positioned near the hand. A smartphone displaying text is placed on the sheet next to the arm. The background is dark, showing part of what appears to be a medical bed or equipment with a faucet. There's a small portion of a teal-colored garment visible at the top of the frame.</t>
  </si>
  <si>
    <t>A person wearing a blue jacket and dark pants walks down a long hallway inside a wooden barn. Several horses are lined up along the walls, each with a blanket draped over them. The hallway is illuminated by overhead lights and has exposed wood beams. There are doors on either side of the hallway, some with metal panels and others with wooden siding. A red light is visible at the end of the hallway.</t>
  </si>
  <si>
    <t>A woman wearing a dark blue shirt with “Wil Coll” printed on it is performing a barbell squat in a gym setting. She’s holding a barbell across her upper back and appears to be lowering herself into the squat position. A man in a gray Under Armour jacket and polo shirt is standing beside her, observing and providing guidance. The background shows a weight rack with various weights, a bench press, and other gym equipment. The walls are painted a dark brown color.</t>
  </si>
  <si>
    <t>A young woman with long brown hair pulled back in a ponytail and wearing glasses and a light blue lab coat is seated at a machine. She’s wearing blue gloves on her hands and looking down at the touchscreen of the machine. Behind her, there's a window showing greenery outside. A rack filled with test tubes stands to her left, and a dispenser for hand sanitizer is visible on the right wall. The background is slightly out of focus.</t>
  </si>
  <si>
    <t>A woman in a light-colored shirt and dark pants stands at a grand piano, conducting a group of students seated on chairs facing her. The students are wearing casual clothing and appear to be engaged in music practice. Several musical instruments, including another piano and a cello, are visible on the stage. The stage is set within a large, ornate room with a high ceiling featuring gold accents and decorative molding. A dark backdrop fills the space behind the performers. Two chairs are positioned at the bottom of the frame, partially obscured by shadows.</t>
  </si>
  <si>
    <t>A group of college basketball players are celebrating with raised arms and smiles in front of a banner that reads “2022 Men’s Basketball Champions Colonial States Athletic Conference.” The banner is gold and blue, with the CSAC logo prominently displayed. Several players wear jerseys with numbers visible – 2, 3, 40, and 1. A man in a suit stands to the right of the group holding a trophy. Behind them is a scoreboard displaying “Phoenix vs. Guest Wilson College” and the period number. The background is dark blue with lighting effects suggesting a gymnasium setting.</t>
  </si>
  <si>
    <t>Value, Intercollegiate athletics</t>
  </si>
  <si>
    <t>A group of college softball players and coaches are posing for a photograph on a baseball field. They are wearing red jerseys with white lettering that reads “CSAC.” A large banner in front of them proclaims "2022 Softball Champions." Behind the team is a green hillside, and a few people are visible sitting on bleachers in the background. One coach is holding a trophy.</t>
  </si>
  <si>
    <t>A group of approximately thirty people are gathered on a grassy field in front of a blurred background featuring a scoreboard and trees. The individuals are wearing red and blue shirts with the CSAC logo prominently displayed. A large banner reads “CSAC” followed by “COLORADO STATES ATHLETIC CONFERENCE” and “2021 FIELD HOCKEY CHAMPIONS.” The group is posed in front of the banner, smiling and looking towards the camera. In the foreground, a few players are wearing blue shirts and appear to be on the field. Above the group, partially obscured by the background, is a sign that reads "HOME OF THE PHOENIX."</t>
  </si>
  <si>
    <t>A young man with dark hair and glasses is kneeling in front of a stack of wooden Jenga blocks. He’s wearing a red and white striped polo shirt and khaki pants. He's smiling broadly and waving his hand upwards. Behind him, there are several people sitting at tables outdoors under trees, and a building with columns is visible in the background. A blue trash can is partially visible on the right side of the frame.</t>
  </si>
  <si>
    <t>A young Black man in a graduation gown and cap is smiling and shaking hands with an older Black man wearing glasses and a light blue shirt. The graduate’s gown has a blue and gold stripe down the center. Behind them, another graduate in a black gown and cap is holding a red rose. Trees and greenery fill the background, suggesting an outdoor setting, possibly a campus lawn.</t>
  </si>
  <si>
    <t>A wide shot captures a row of seated graduates wearing black graduation caps adorned with handwritten messages and decorations. Many of the caps have colorful markers and stickers on them. Behind the graduates is lush green foliage, suggesting an outdoor setting like a campus lawn. A few graduate faces are partially visible, some smiling. The lighting appears bright and sunny. Purple accents are present at the bottom of the frame, possibly from seating or other elements.</t>
  </si>
  <si>
    <t>Four young people are clustered together in a group photograph. They all wear red graduation gowns and black mortarboards with gold tassels. A young girl on the left has dark hair styled in braids and is smiling brightly. Next to her is a young boy wearing a white shirt under his gown, also smiling. A young boy in the center wears a light blue shirt under his gown. To the right is a young woman with long brown hair, also smiling. Behind them are blurred figures of other graduates in similar attire, and a glimpse of a building with large windows. The background is dark green grass.</t>
  </si>
  <si>
    <t>A young woman with blonde hair and fair skin is smiling broadly at the camera. She’s wearing a black graduation gown over a teal shirt and a mortarboard hat adorned with a gold tassel marked “19.” A delicate necklace is visible around her neck. Behind her, blurred figures in black gowns are walking towards the camera, and foliage and flowers can be seen in the background suggesting an outdoor setting, possibly a campus lawn.</t>
  </si>
  <si>
    <t>The image depicts a grand library interior with high ceilings and multiple levels. A large circular light fixture hangs from the center of the space. Rows of wooden bookshelves line both sides of the central walkway, filled with books. The floor is covered in a checkerboard pattern of dark blue and gray tiles. Two people are visible walking along the elevated walkway. White railings separate the different levels. There are windows on the upper level, allowing natural light to enter. The overall impression is one of spaciousness and academic atmosphere.</t>
  </si>
  <si>
    <t>www.wiltech.edu</t>
  </si>
  <si>
    <t>A large, single-story brick building with a flat roof dominates the frame. The building is a muted brown color and has several windows along its length. A flagpole stands prominently in front of the building. In front of the building is a grassy lawn transitioning to dry, brown grass. Above the building are gray clouds in an overcast sky. There are some smaller buildings visible in the distance on either side of the main building.</t>
  </si>
  <si>
    <t>Two young women are standing near a large glass door with a metal frame. They both appear to be wearing casual clothing – one in a green top and blue jeans, the other in a white shirt and blue jeans. Behind them is an outdoor area with trees and buildings visible through the glass. A sign is attached to the door, and a small wicker basket sits on a table beside the door. The overall scene has a slightly muted color palette, suggesting it might be taken during overcast lighting.</t>
  </si>
  <si>
    <t>A woman stands at a white reception desk with a glass window. Behind her is a bulletin board covered in printed lists and notices. A sign above the desk reads "BUSINESS AFFAIRS." Another woman sits at the counter, facing away from the camera. To the right of the desk is a logo for Williamsburg Technical College. A hand sanitizer dispenser is visible on the wall to the right of the reception area.</t>
  </si>
  <si>
    <t>A woman in a green shirt and a woman in a tan sweater are standing in a hallway. The woman in the green shirt is holding out a brochure towards the woman in the tan sweater. A bulletin board with a blue and white image is visible on the left side of the frame, and a dark wooden door is seen to the right. The floor is tiled in a gray and white pattern.</t>
  </si>
  <si>
    <t>A woman in a pink shirt stands beside a whiteboard filled with handwritten notes and diagrams related to anatomy, specifically focusing on the hand and wrist. The whiteboard has several drawings depicting bones and muscles. To her right is a stainless steel sink with various lab supplies, including beakers and a pitcher of water. A student wearing a gray sweater sits at a table in the foreground, partially visible. Behind the woman is a white wall with a small ventilation unit. A projector screen is mounted on the wall above the whiteboard.</t>
  </si>
  <si>
    <t>A person with dark hair and wearing a black jacket and a teal head covering is looking down at a white sheet of paper. The paper displays an anatomical drawing of a human hand and wrist, rendered in gray tones with red highlighting on certain bones and structures. A pen is held in the person’s right hand, hovering over the diagram. In the background, there are two office chairs and a blurred view of other people and furniture within a classroom setting. The table appears to be made of a dark material, possibly wood or laminate.</t>
  </si>
  <si>
    <t>Four men are gathered around a large, industrial-looking machine with multiple gears and pulleys. One man, wearing a plaid shirt and jeans, is pointing upwards at the machine. Two other men, both wearing hats and casual clothing, are examining parts of the machine. A fourth man stands slightly behind them, looking towards the machine as well. Behind the machine is a workbench with equipment on it, and there are electrical panels along the wall. The background is a plain white wall with vents.</t>
  </si>
  <si>
    <t>A woman with blonde hair wearing a pink shirt and black jacket sits behind a dark wooden desk. She is speaking on a telephone while holding the receiver to her ear. The desk is covered in various items including a computer monitor, printer, pens, sticky notes, a small plush toy, and a bottle of hand sanitizer. Behind the desk are files organized in a metal rack and a framed painting depicting a landscape with water. A red fire extinguisher is visible on the wall behind her.</t>
  </si>
  <si>
    <t>Three women are walking down a brick-lined corridor. The corridor has dark wooden doors on either side and a patterned screen wall along the left. The women are wearing casual clothing: one in a light blue top and jeans, another in a long green dress, and the third in a denim jacket and jeans. They appear to be strolling towards the camera.</t>
  </si>
  <si>
    <t>A man wearing a camouflage hat and brown work shirt is kneeling in front of an air conditioning unit. He’s holding a bundle of multicolored wires and appears to be working on connecting them to the unit. Behind him, another person in a blue jumpsuit is partially visible, also working with wires. The background consists of a white wall with a dark doorway and what looks like a tiled area. A black electrical box is mounted above the air conditioning unit.</t>
  </si>
  <si>
    <t>Two men are working at a workbench in a dimly lit industrial space. One man, wearing a green coverall and yellow gloves, is looking intently at the other man who is welding with a torch. The welder is wearing a blue plaid shirt, khaki pants, and safety glasses. Sparks are flying from the weld. Behind them is a large piece of metal, a roll-up door labeled “D&amp;D 400M,” and various tools and equipment on shelves along the wall.</t>
  </si>
  <si>
    <t>A person wearing a blue shirt and dark gloves is operating a cutting torch that emits a bright orange flame as it cuts through a sheet of metal. The metal is gray with visible cut marks. A wooden workbench or table is in the background, partially obscured by shadow. Another person’s hand, wearing brown leather gloves, is visible on the right side of the frame.</t>
  </si>
  <si>
    <t>A woman with blonde hair and wearing a black shirt and red pants is walking alongside a man in a blue t-shirt and jeans on a paved walkway. The walkway is covered by a yellow awning supported by dark gray metal columns. Beyond the walkway, there’s a grassy area, trees including some with pink blossoms, and a building with windows. A sign with a tree logo is visible on the right side of the frame.</t>
  </si>
  <si>
    <t>A group of approximately eight people are gathered in a brightly lit room with a large mannequin head positioned centrally. A dark-haired instructor is standing close to the mannequin, gesturing and speaking to the students. Several students are looking at the mannequin, while others stand slightly further back, observing. The students wear a variety of clothing styles and colors, including a red dress, a gray sweater, and black leggings. The walls are painted white with fluorescent lighting fixtures visible in the ceiling. A small sign is partially visible on the wall behind the group.</t>
  </si>
  <si>
    <t>A person’s hand with light pink nail polish is braiding a long strand of reddish-brown hair. The braid is thick and appears to be in progress. Behind the hand and braided hair, there's a blurred background of a salon setting including a chair and a white surface. The overall lighting is dim, creating a dark backdrop for the close-up shot of the braiding process.</t>
  </si>
  <si>
    <t>Two instructors are demonstrating a procedure on a forearm model. One instructor is positioned behind the model, holding a small instrument and guiding the other instructor who is working on the arm. Several more forearm models are visible on nearby tables, each with a pinkish hue. A black desk lamp illuminates the work area. There’s a bulletin board in the background displaying various images, including a portrait of a person in a suit. The room appears to be a medical or dental lab setting with dark walls and equipment scattered around.</t>
  </si>
  <si>
    <t>A dark-skinned woman wearing a black shirt and a blue lanyard is meticulously applying artificial nails to a realistic, light-colored mannequin hand positioned on a black adjustable arm stand. The mannequin’s hand is angled slightly upwards. A small, red shoe is visible in the background.</t>
  </si>
  <si>
    <t>The image depicts a long hallway lined with bookshelves in a library setting. Two women are present: one is standing near the left end of the hall, holding a book and looking down at it; the other is further down the hall on the right, appearing to be pointing or gesturing towards something. The shelves are packed with books of various colors and sizes. The walls are painted a muted gray-brown color. Light appears to be coming from above, casting shadows along the bookshelves.</t>
  </si>
  <si>
    <t>Two students in white and teal scrubs are working at a table covered with a white cloth. A clear plastic syringe filled with red liquid is connected to a glass graduated cylinder via tubing. Another syringe sits nearby, also containing red liquid. Behind them, other students wearing similar scrubs stand observing the demonstration. The background shows rows of blue chairs, a wall with a whiteboard, and fluorescent lighting.</t>
  </si>
  <si>
    <t>A man stands inside an open blue semi-truck door. He is wearing a green t-shirt with writing on it and dark jeans. The truck’s side panel displays the text “Williamsburg Technical College Operated by: ANCORA KINGSTREE, SC”. A red shipping container is visible in the background to the left of the truck. The truck has a large wheel and chrome accents.</t>
  </si>
  <si>
    <t>A dark-skinned hand is inserting a blue keychain with a key attached into the ignition slot of a car’s steering column. The interior of the car is visible, showing gray plastic dashboard trim and a portion of the seat. The lighting appears to be coming from outside the vehicle, casting shadows across the scene.</t>
  </si>
  <si>
    <t>An aerial shot shows a paved road winding through a grassy area dotted with trees. A white semi-truck is traveling down the center of the road, followed by four similar trucks in a line behind it. To the left of the road, there’s a building with what appears to be multiple windows and a flat roof. Power lines run across the upper portion of the image. The overall scene has a slightly hazy or washed-out appearance, suggesting bright sunlight.</t>
  </si>
  <si>
    <t>A blue semi-truck with a white trailer is driving down a paved road. The truck’s cab is angled slightly towards the viewer. Behind the truck are trees and some bare branches against a bright, sunny sky. A grassy area is visible on either side of the road. Power lines run horizontally across the top of the image.</t>
  </si>
  <si>
    <t>The image depicts a simulated hospital room setting. A patient mannequin lies on a blue hospital bed covered with a white sheet. Three healthcare professionals are present: one male student in a light blue scrub suit is examining the mannequin’s arm, another female student in a dark blue scrub suit stands to his left, and a third female professional in a navy blue scrub suit stands to his right. A television monitor displaying a screen is mounted on the wall above a small wooden cabinet. Medical supplies are neatly arranged on shelves behind the bed. A window with blinds is visible on the right side of the frame.</t>
  </si>
  <si>
    <t>A dimly lit welding shop is shown with several students and one instructor gathered around a metal workbench. The instructor, wearing a blue plaid shirt and a baseball cap, is actively welding on a large metal piece. Students are wearing welding helmets and protective clothing – some in green shirts, one in camouflage, and another in a dark jacket. Behind them is a wall with various overhead lights and ventilation equipment, including a "Sellstrom" brand respirator. The workbench has tools scattered across it, and the metal being worked on appears to be part of a larger structure or component.</t>
  </si>
  <si>
    <t>Three young women are seated around a dark metal picnic table outdoors. The woman on the left has light brown hair pulled back and is wearing a pale pink shirt. The woman in the center has dark hair and is wearing a black t-shirt. The woman on the right has blonde hair and is wearing a purple sweater. Behind them is a brick wall with a decorative, patterned design of small squares. A bench sits to the right of the table.</t>
  </si>
  <si>
    <t>The image depicts an automotive repair shop interior. A large room with high ceilings is filled with industrial fluorescent lighting. Several vehicles are present: a white van and a white sedan are on workbenches, while a disassembled engine sits on a red workbench. There are blue and gray tool cabinets lining the walls. Two car lifts are visible in the background. A metal table with a blue container rests in the foreground. The floor is painted a light grey.</t>
  </si>
  <si>
    <t>A white police vehicle is lifted by a blue hydraulic lift. A young man in a dark gray shirt and jeans is adjusting something on the lift controls. Behind him are three other people: a man wearing a light-colored baseball cap, a man in a navy blue jacket, and a man in a red hoodie. All four individuals are looking at the open hood of the vehicle. The garage has high ceilings with fluorescent lighting and a large gray door visible on the left side of the frame.</t>
  </si>
  <si>
    <t>Four people are standing in front of a large semi-truck. They are holding up certificates and smiling. The man on the left is wearing a green t-shirt and blue jeans. A woman with blonde hair is wearing a teal shirt and blue jeans. The man in the center is wearing a teal t-shirt and dark blue jeans. The man on the right has long dreadlocks and is wearing a teal t-shirt and dark blue jeans. Behind them is a semi-truck with “DRIVER TRAINING” printed on it, along with the text "US DOT 31964377".</t>
  </si>
  <si>
    <t>Two young Black women are walking side-by-side down a long, white hallway. Both are smiling and appear to be in good spirits. The woman on the left is wearing a denim jacket over a black shirt and gray pants, holding a tablet. The woman on the right is wearing a pink hooded sweatshirt over a black shirt and blue jeans, holding papers. Above them are fluorescent lights and signs indicating directions. A door is visible on the left side of the frame.</t>
  </si>
  <si>
    <t>A group of young adults are seated at picnic tables under a covered outdoor structure. The tables are surrounded by other people sitting on benches. Several individuals appear to be working on laptops or papers. A brick building with a decorative fence is visible in the background, and trees can be seen beyond the fence. The lighting suggests it’s daytime, and there's a fan mounted on the ceiling of the structure.</t>
  </si>
  <si>
    <t>A group of seven young women are seated in a circle on a tiled outdoor patio area. They are all looking down at open textbooks and notebooks, appearing to be studying together. One woman is wearing glasses and has her hair pulled back into a ponytail. Another is blonde with her hair up in a bun. Several others have varying hairstyles and colors. The background shows a brick building, a black metal railing, and a dark sky suggesting evening or night. A small pillar stands near the edge of the patio.</t>
  </si>
  <si>
    <t>A blue circular emblem dominates the image. Within the circle is an artistic depiction of a tree with intricate branches and roots extending outwards. The words "WILLIAMSBURG TECHNICAL COLLEGE" are written horizontally across the bottom half of the circle in a dark blue font. Below the tree, a network of smaller roots extends outward from the base of the tree. The background transitions from black at the top to white at the bottom, creating a gradient effect.</t>
  </si>
  <si>
    <t>www.winona.edu</t>
  </si>
  <si>
    <t>Two purple banners hang from a utility pole in the foreground. Each banner displays the university name “Winona State University” and a graphic featuring a stylized "W" within a laurel wreath. Below the logo, text reads “A Community of Learners Inspiring Our World.” Behind the poles is a hillside covered with trees displaying autumn foliage in shades of yellow, orange, and green. A building with red brick walls is visible on the left side of the frame. The sky is overcast and gray.</t>
  </si>
  <si>
    <t>00:00:10.84</t>
  </si>
  <si>
    <t>A young man with blonde hair and fair skin is smiling broadly at the camera. He’s wearing a blue patterned shirt and carrying a black backpack over his shoulder. His right hand is raised slightly as if in greeting. Behind him, partially obscured by foliage, are two other students: one with red hair and another with dark brown hair, both also carrying backpacks. The background consists of lush green trees and bushes, creating a blurred natural setting.</t>
  </si>
  <si>
    <t>A young woman with red braids and glasses is intently focused on drawing at a table outdoors. She’s wearing a dark purple sweatshirt and has a backpack beside her. The table is covered in colorful markers, a small cup with what appears to be paint, and a patterned napkin. Behind her is a white gazebo-like structure surrounded by greenery and trees under a bright blue sky with scattered clouds. In the background, blurred figures of other people can be seen sitting on chairs.</t>
  </si>
  <si>
    <t>Two students are shown in a dimly lit laboratory setting. One student, wearing glasses and a dark shirt, is looking at a green laser beam projected onto a white surface. The other student, with long brown hair pulled back into a ponytail, is leaning over a table examining the same projection. A black lab coat hangs on a hook behind them.  A whiteboard is visible in the background, partially obscured by shadows. Cables and equipment are scattered across the table, including what appears to be a laser device emitting the green light. The overall scene has a slightly blurred effect, suggesting movement or perhaps a fast shutter speed.</t>
  </si>
  <si>
    <t>Two men are seated at a long table in front of a row of dominoes. The dominoes are illuminated with bright white light. One man is wearing a red and black plaid shirt and has his back to the camera. The other man, wearing glasses, faces forward and appears to be observing the domino setup. Behind them, there’s a blurred view of colorful artwork on a wall and what looks like a recording booth or studio equipment. A bright light source is visible in the lower left corner of the image.</t>
  </si>
  <si>
    <t>The image depicts a dimly lit meeting room with a cool blue color scheme. Three people are seated around a table, each focused on their laptops. One person is wearing a dark hoodie and has a backpack on the floor in front of them. Another individual is casually dressed and holding a water bottle. The third person is also wearing a jacket and appears to be looking at her laptop screen. Hanging from the ceiling are two large, circular pendant lights casting blue shadows across the room. A textured wall with a geometric pattern is visible in the background. The overall impression is one of quiet study or collaboration within an academic setting.</t>
  </si>
  <si>
    <t>A young woman with dark curly hair and brown eyes is smiling broadly while looking upwards towards the camera. She’s wearing a gray sweatshirt and appears to be sitting at a desk in front of a laptop screen, which is partially visible. Behind her is a wall covered in a geometric pattern of triangles in shades of gray and blue. The background is dark, and a portion of what looks like a blue chair or table is out of focus on the right side of the image.</t>
  </si>
  <si>
    <t>A dark silhouette of a canoe sits partially submerged in water reflecting sunlight. The canoe’s bow is prominently featured, with its smooth curve and metallic sheen catching the light. Behind the canoe, a hazy mountain range rises against a pale blue sky with a bright sun positioned just above the horizon. Ripples on the water create shimmering reflections around the canoe's base, and the overall tone of the image is dark and moody.</t>
  </si>
  <si>
    <t>00:00:02.46</t>
  </si>
  <si>
    <t>Two young women are shown side-by-side in profile, smiling broadly at the camera. They both have long blonde hair and are wearing purple shirts. Behind them is a blurred background of lush green trees and foliage under an overcast sky. The image has a shallow depth of field, with the women sharply focused and the background softly out of focus.</t>
  </si>
  <si>
    <t>www.wku.edu</t>
  </si>
  <si>
    <t>An aerial shot of a college campus under an overcast sky. A large, white neoclassical building with columns dominates the center, surrounded by a circular green lawn. Roads and sidewalks wind through the campus, leading to several other buildings of varying architectural styles – some brick, some light-colored stone. Trees are scattered throughout the landscape, and in the distance, there is a hazy view of more buildings and what appears to be a cityscape. A few cars are visible on the roads.</t>
  </si>
  <si>
    <t>A gray concrete bridge with an intricate lattice-like design spans across a stone wall and walkway. A tall, dark tree trunk is prominently centered in the foreground. To the right, a building with a sloping roof is partially visible behind trees. The stone walls on either side of the bridge are covered in moss and lichen. Above the bridge, a clear blue sky is visible.</t>
  </si>
  <si>
    <t>The image depicts a large, light-colored building with multiple white columns supporting an ornate facade. The columns are tall and spaced closely together. A red flag is flying from a flagpole in front of the building. Beyond the building, there’s a clear blue sky and bare trees on either side. A portion of another building can be seen to the left of the main structure.</t>
  </si>
  <si>
    <t>A blurred close-up shot of cherry blossoms in full bloom against a bright blue sky. The branches are laden with delicate white flowers, some partially open and others still closed. Sunlight filters through the blossoms, creating highlights and shadows on the petals. The background is mostly dark, emphasizing the blossoms themselves.</t>
  </si>
  <si>
    <t>A large, light-colored building with multiple stories and a prominent dome sits in the center of the frame. The building has many windows arranged in rows. A small statue is visible on a pedestal in front of the building.  Branches covered in white flowers are framing the top left corner of the image. Several bare trees line the road leading up to the building, and a grassy lawn extends out from the road. There’s a street sign and traffic light visible on the left side of the frame. The sky is blue with some clouds.</t>
  </si>
  <si>
    <t>00:00:03.83</t>
  </si>
  <si>
    <t>A large bronze statue of a man in a suit and coat dominates the frame from a low angle. The statue’s face is turned slightly away from the viewer, with hands clasped together in front of him. Behind the statue is a portion of a building with an ornate white roof and columns, set against a pale blue sky with a bright sun flare on the right side of the image. The bottom of the frame is black.</t>
  </si>
  <si>
    <t>www.wlc.edu</t>
  </si>
  <si>
    <t>A large, brick building with a red tile roof dominates the center of the frame. The building has multiple levels and towers, including a prominent central tower with a stained-glass window at its top. A smaller tower is located to the left. The building’s architecture appears Romanesque or Gothic Revival style. Below the building, there are trees with autumn foliage in shades of orange and yellow. In the background, a cityscape stretches out under a blue sky, featuring buildings and what looks like a tall communications tower. The overall scene has a slightly hazy quality, suggesting it was taken on an overcast day.</t>
  </si>
  <si>
    <t>A large, red brick building with a tiled roof dominates the frame. The building has multiple windows and a prominent central tower. Green trees are positioned on either side of the building, partially obscuring it. A wide green lawn stretches out in front of the building, leading to another smaller, similar brick building on the right side of the image. Above the buildings is a blue sky with scattered white clouds.</t>
  </si>
  <si>
    <t>A brick building with multiple stories and arched windows dominates the frame. A smaller, more ornate building with a bell tower is positioned to the right. Trees are visible on either side of the buildings, casting shadows on a grassy lawn. The sky is blue with scattered clouds.</t>
  </si>
  <si>
    <t>A wide shot of a large, green lawn stretches out towards a brick building with multiple windows and columns. Several mature trees are scattered across the lawn, providing shade. In the distance, behind the buildings, is another building with a similar architectural style. A satellite dish is visible in the upper center of the frame against a bright blue sky. The overall scene appears to be outdoors on a sunny day.</t>
  </si>
  <si>
    <t>A tall, reddish-brown bell tower dominates the center of the frame, topped with a small cross and intricate detailing. Below the tower is a portion of a building with a dark roofline and windows. The foreground is filled with trees in autumn colors – reds, oranges, and yellows – creating a natural border along the bottom edge of the image. A gray sky fills the upper portion of the frame.</t>
  </si>
  <si>
    <t>www.wlu.edu</t>
  </si>
  <si>
    <t>A large, red and white building with many columns dominates the frame. The building is flanked by a wide, green lawn under a bright blue sky. Three students are walking across the lawn towards the building. A few trees are visible on either side of the lawn.</t>
  </si>
  <si>
    <t>Two young men are walking towards the viewer through an archway framed by large white columns. The columns are positioned on a paved walkway leading toward a grand, light-colored building in the background. The building has multiple stories and prominent colonnades. A bright sun is visible behind the building, casting a strong glare. The foreground features close-up details of the column bases and the textured pavement.</t>
  </si>
  <si>
    <t>A man wearing a gray t-shirt and jeans walks down a hallway with a dark gray concrete floor. Large paintings adorn the walls, depicting portraits of people with dark hair. A framed picture hangs on the wall near the ceiling. In the background, through large windows, there is an outdoor area with trees and other buildings. Several people are visible in the distance, sitting at tables. The hallway has a slight downward slope.</t>
  </si>
  <si>
    <t>A young woman with long dark hair and wearing a blue tank top and jeans is walking towards the right side of the frame. She has her hands in her pockets. Behind her is a woman wearing a red and black patterned sweater, holding a phone to her ear and looking forward. They are walking down a hallway with brick walls on one side and glass walls on the other. Through the glass wall, there’s a group of students seated around a table, looking at a presentation or whiteboard with drawings on it. Above them is a fluorescent light fixture and some ceiling panels.</t>
  </si>
  <si>
    <t>A man’s back is facing the camera as he walks down a paved walkway. He is wearing a dark jacket and light-colored pants. Behind him are two brick buildings: one with large windows and columns, and another similar building further in the background. The sun is shining brightly behind the first building, creating a lens flare effect. Green bushes line the sides of the walkway.</t>
  </si>
  <si>
    <t>A large, white microscope dominates the left side of the frame. A young woman with red hair is seated in a white chair at a desk, looking intently at one of three computer monitors displaying images. She’s wearing a gray sweater and appears to be typing on a keyboard. To her right, another man is leaning over, also looking at a monitor and smiling slightly. The background is a light-colored wall with a small window visible. There are other computers and equipment visible on the desk in front of them.</t>
  </si>
  <si>
    <t>Two young men are seated at a table in a dimly lit room. One man is facing away from the camera and appears to be engaged in conversation with someone unseen. He wears a light blue shirt. The other man, closer to the camera, has his head tilted slightly back and is smiling while looking off to the side. He has dark hair and is wearing a gray sweater. A blue water bottle with a purple lid and a small container of what appears to be honey are visible on the table in front of them. Behind them is a white wall.</t>
  </si>
  <si>
    <t>A classroom scene with several students seated at wooden desks in rows. Most students are facing forward, engaged in a discussion or lecture. One student is wearing a black shirt with “DELTA” printed on it and has a yellow water bottle on her desk. Another student is using a laptop. A few students have notebooks open and pens in hand. The classroom walls are light brown, and there’s a window visible in the background. Some students are wearing jackets or sweatshirts.</t>
  </si>
  <si>
    <t>A man with short brown hair wearing a red and black plaid shirt is standing behind a large white board. He is writing on the board with a blue pen. The board has three columns labeled "Problems," "Solutions," and "Awareness." Under “Problems,” there are handwritten notes reading “Logistics,” “Computer Power,” and “Internet.” Under “Solutions,” there are handwritten notes reading “All online,” “E-mail,” and “Simple.” Above the columns, in large letters, is “Awareness” with bullet points listing “Keyword search,” “Natural Language,” and “Internet.” The background is dark and slightly out of focus.</t>
  </si>
  <si>
    <t>A woman with blonde hair and wearing a dark blue sweatshirt that reads "WASHINGTON STATE" is seated at a table covered in a white cloth. She is intently focused on a large black-and-white drawing spread out before her, which appears to be a detailed rendering of a horse’s head. Scattered around the table are various art supplies including paint tubes, brushes, and paper. Behind her, there's a glimpse of a cluttered workspace with papers pinned to a wall and other objects visible. The lighting is dim, casting shadows across the scene.</t>
  </si>
  <si>
    <t>A woman with long brown hair wearing a black baseball cap and a dark green shirt is partially visible in the lower left corner of the frame. She has her back to the camera. Behind her is a large projector displaying a 3D rendering of an architectural design, specifically what appears to be a stone building with arched doorways and windows. The rendering includes pink lines indicating lighting or shadows. To the right of the projection screen is a white computer monitor showing additional software elements and a small printer. A piece of equipment resembling a medical scanner is visible on the left side of the frame, partially obscured by the woman’s shoulder. The background is dark, suggesting an indoor setting with overhead lighting.</t>
  </si>
  <si>
    <t>A young Black man and a blonde woman are walking side-by-side down a long hallway. The man is wearing a white t-shirt, dark shorts, and carrying a backpack. The woman is in a light blue top and short shorts, holding an orange object (possibly a book or folder) in her hand. They appear to be smiling and looking at each other. The hallway has white tile flooring with reflections of the sky visible. A white railing runs along one side of the hallway, and brick walls are visible on either side. In the background, there is a darker area suggesting another room or doorway.</t>
  </si>
  <si>
    <t>A young Black man and a blonde woman are walking side-by-side down a hallway. The man is wearing a white t-shirt, jeans, and a backpack. He’s holding a book in his hands. The woman is wearing a light blue short sleeve shirt and shorts, carrying an orange binder. They are both smiling and looking towards the right of the frame. A white railing runs along the side of the hallway, and there's a doorway visible in the background with a red door. The lighting appears bright and natural.</t>
  </si>
  <si>
    <t>A young man with fair skin and short hair wearing a light blue shirt sits across from a woman in a black top and dark purple leggings at a small table. A laptop is open on the table between them, displaying a blue screen with white text. Behind them is a projector showing an image of a landscape scene with trees and mountains. To the left of the table are two chairs and a backpack. The background is dark, suggesting a room with muted lighting.</t>
  </si>
  <si>
    <t>A man with short dark hair and glasses wearing a dark blue button-down shirt is positioned in profile facing left. He’s gesturing with both hands as he speaks. Behind him is a wooden podium with various electronic devices on top, including a laptop and what appears to be a projector. To the right of the podium is a large corkboard covered with white paper squares. The background is a plain off-white wall.</t>
  </si>
  <si>
    <t>A classroom scene with several students seated at wooden desks. A young woman in a white t-shirt and gray sweater is looking upwards and slightly to her left. Next to her is another student with dark hair, also looking upward. Behind them are three other students: one wearing a purple jacket, one with dark hair and a black suit, and the last with light brown hair and a red and white hat. All of the students appear to be engaged in a discussion or activity, as they have their hands raised and are smiling. A student in a white sweater and gray hoodie is partially visible on the left side of the frame. Books and papers are scattered across the desks. The background is a plain wall with a light-colored molding.</t>
  </si>
  <si>
    <t>A group of four students are gathered around a lab table in a brightly lit laboratory setting. Three students are wearing white lab coats and safety glasses, while one student is partially visible with a blue glove on their hand. They appear to be engaged in an experiment, with various glassware – including beakers and test tubes filled with liquids - present on the table. A whiteboard in the background displays scientific equations or diagrams. The lighting focuses primarily on the students at the center of the image.</t>
  </si>
  <si>
    <t>A group of eight people are standing in a large, light-colored room with a dark floor. A woman in a black long-sleeved shirt and gray pants is at the front, raising her arms upwards. Seven other individuals, mostly young adults, are positioned behind her, also with their arms raised. They are wearing various shades of black clothing – tops, pants, and shorts. The room has high ceilings with exposed metal beams and fluorescent lighting. There are doors visible on the walls in the background.</t>
  </si>
  <si>
    <t>A dimly lit laboratory scene features two people: a woman in a light blue shirt and dark shorts gesturing while speaking, and a man seated on a stool looking at her. A large white lab table is covered with a sheet. Behind them are several cabinets filled with boxes, a 3D printer, and a computer monitor displaying a graphic. The ceiling has exposed wiring and a hanging light fixture. A camera is mounted above the scene.</t>
  </si>
  <si>
    <t>A woman with blonde hair and wearing a dark gray sweatshirt is kneeling in front of three large black-and-white abstract paintings on a white wall. She is holding a small spray paint can and appears to be adding red paint to one of the artworks, specifically near the lower portion of the central painting. The paintings depict elongated, flowing forms with intricate patterns and some areas are splashed with red paint. A green plant sits on a table in the foreground, partially visible on the left side of the image.</t>
  </si>
  <si>
    <t>A woman with dark hair pulled back in a bun is wearing safety glasses and blue gloves as she uses a pipette to transfer liquid into a test tube. She’s wearing a teal shirt and has a watch on her left wrist. Behind her are shelves filled with various clear plastic bottles containing liquids, along with lab equipment like centrifuges and microscopes. The background is dimly lit, suggesting a laboratory setting.</t>
  </si>
  <si>
    <t>A woman in light blue gloves and a patterned shirt is holding a pipette over a red bottle filled with liquid. She’s wearing a lab coat partially visible behind her. A sink with chrome fixtures is in the foreground, and a white tray with pink items sits on a countertop to the right of the woman. The background is blurred and dark, suggesting a laboratory setting.</t>
  </si>
  <si>
    <t>A classroom scene with students seated at wooden desks arranged in rows facing a podium. A man in a suit is standing behind the podium, gesturing towards a computer screen visible on the desk. Students are wearing various shades of green and blue shirts. Several windows with light-colored blinds are present along one wall. The walls are painted a pale yellow color. There’s a whiteboard partially visible on the wall to the left of the podium.</t>
  </si>
  <si>
    <t>A man in a black suit is mid-stride, appearing to be dancing or moving energetically in a large, brightly lit room. He’s facing away from the camera. To his right stands an older man wearing a blue shirt and khaki pants, seated on a stool at a workbench with several pieces of equipment visible. Behind them are shelves filled with lab supplies and a whiteboard displaying what appears to be computer code or diagrams. The ceiling is crisscrossed with lights and cables, and there’s a large screen in the background showing a complex 3D rendering of a human figure. The floor is white tile.</t>
  </si>
  <si>
    <t>The image displays three distinct views related to human movement analysis. On the left is a photograph of a person in motion – a young man wearing a black shirt and pants is squatting with his arms raised, captured mid-movement. Behind him is a large monitor displaying what appears to be a 3D simulation or animation of a grid pattern. A researcher is seated at a desk with a laptop, observing the scene. To the right is a computer rendering of a stylized human figure in a dynamic pose, seemingly mirroring the person in the photograph. This figure is positioned on a black grid floor and surrounded by two yellow light fixtures. Below the figure are three lines of data – red, blue, and green – representing sensor readings that likely track movement or force. The background is dark gray with visible ceiling pipes and lighting fixtures.</t>
  </si>
  <si>
    <t>A large group of young women are tightly packed together in a celebratory huddle on a green athletic field. They are wearing matching purple and white headbands with a blue stripe. Many have goggles over their eyes, and some are wearing white jerseys. Their arms are raised in the air, reaching upwards, and they appear to be cheering or celebrating. Some are smiling broadly, while others have excited expressions. In the blurred background behind them is a field, a building, and trees under a cloudy sky.</t>
  </si>
  <si>
    <t>A large choir and orchestra are performing on a stage in a concert hall. The stage is dark with spotlights illuminating the performers. A conductor stands at center front, directing the orchestra and choir. The choir members are wearing formal attire, mostly black suits and gowns. Musicians in the orchestra are seated playing string instruments like violins, cellos, and double basses. A pianist sits to the left of the conductor. Behind the stage is a tiered wall with recessed lighting. A few audience members are visible at the bottom of the frame.</t>
  </si>
  <si>
    <t>A swimmer is mid-stroke in a blue swimming pool. The swimmer wears a dark cap with purple and white lettering, goggles, and a black swimsuit. Water splashes around their body as they move through the water. Blue lane lines are visible along the sides of the pool, and a portion of the pool wall is visible on the right side of the frame.</t>
  </si>
  <si>
    <t>Three actors are depicted in a stage setting against a dark blue backdrop with a partially visible architectural element resembling a window or archway. The actor on the left is wearing a patterned vest over a white shirt and bow tie, gesturing with his hand. The second actor is dressed in a brown jacket over a light green shirt and gray pants, standing still. The third actor wears a long, flowing green gown with a high collar and elaborate hair ornaments, holding a small object in her hand. All three actors appear to be performing in a theatrical production.</t>
  </si>
  <si>
    <t>A basketball court with two players in action. A player in maroon is shooting towards the basket while another player in maroon defends him. The floor is polished and reflects light from overhead fixtures. In the background, a large crowd of spectators wearing purple and white are seated on tiered bleachers. Above the court is a grid-like ceiling structure with lights. To the left of the court is signage that reads "W&amp;T". Scoreboards display numbers 80 and 83.</t>
  </si>
  <si>
    <t>An aerial shot of a college campus. A large, two-story red brick building with white columns and windows dominates the center of the frame. Red brick pathways weave through green lawns dotted with trees. To the left, a stone wall is visible, partially obscured by foliage. Shadows from trees are cast across the paths. The sky is bright blue with some clouds.</t>
  </si>
  <si>
    <t>An aerial shot shows a sprawling campus nestled within a forested area. Several brick buildings with gabled roofs are visible, surrounded by expansive green lawns and mature trees. In the background, rolling hills and mountains fade into a bright blue sky. The overall scene is bathed in sunlight, suggesting a clear day.</t>
  </si>
  <si>
    <t>A wide shot of a green lawn stretches out towards several large, red brick buildings with white columns and porticos. A mature tree with dense green leaves stands prominently in the foreground on the left side of the frame, casting a shadow. In the distance, along the right edge of the lawn, are figures walking near another building. The sky is blue with scattered clouds.</t>
  </si>
  <si>
    <t>www.wnc.edu</t>
  </si>
  <si>
    <t>00:00:15.02</t>
  </si>
  <si>
    <t>A wide-angle shot of a university campus under a bright blue sky. Several large, multi-story buildings are visible, with a mix of brick and modern architectural styles. A large parking lot is filled with numerous cars. In the background, rolling hills covered in trees and vegetation stretch across the horizon, meeting a range of mountains. The overall scene appears to be taken from an elevated position, likely an aerial view.</t>
  </si>
  <si>
    <t>The image depicts an aerial view of a college campus set against a backdrop of rolling hills and mountains under a bright blue sky. Several buildings are visible, including a large, modern building with glass walls and a smaller, more traditional brick building. A grassy pathway winds through the center of the campus, leading towards the buildings. There are trees scattered throughout the grounds, and a few students can be seen walking along the path. The overall impression is one of a sunny, peaceful academic environment.</t>
  </si>
  <si>
    <t>00:00:10.31</t>
  </si>
  <si>
    <t>A wide shot of Western Nevada College campus. A large building with blue lettering reading “WESTERN NEVADA COLLEGE” is centrally located and features a welcome sign below. In front of the building is a well-maintained grassy area, lined with trees and shrubs. A walkway leads toward the entrance. To the left of the building are several people walking on the grass. Behind the building are rolling mountains under a bright blue sky. An American flag is flying from a flagpole in front of the building.</t>
  </si>
  <si>
    <t>www.wne.edu</t>
  </si>
  <si>
    <t>A young woman with shoulder-length brown hair and bangs is looking directly at the camera. She’s wearing a light gray t-shirt and has a watch on her left wrist. Her right hand is outstretched, palm down, with a butterfly resting on her fingers. The background is blurred greenery – lush plants and foliage in shades of green and hints of darker tones suggesting depth. A small potted plant can be seen to the right of the woman.</t>
  </si>
  <si>
    <t>"Research, Laboratory", Student life</t>
  </si>
  <si>
    <t>A man with short brown hair and wearing a purple polo shirt leans over a laptop, looking at a woman who is sitting at a table and intently studying the screen. The woman has curly red-brown hair pulled back from her face and is wearing a dark purple sweater. A whiteboard behind them displays mathematical equations written in blue marker. To the right of the woman is a bookshelf filled with books. The lighting appears to be soft and focused on the subjects, creating a darker background.</t>
  </si>
  <si>
    <t>A group of female hockey players are celebrating on an ice rink. They are wearing purple and gold jerseys with numbers on their backs. One player is raising her arms in victory while another is jumping up and down. A large banner reading “CURRY COLLEGE WOMEN’S CHAMPION” hangs behind them, along with the Curry College logo. Several spectators stand near the boards, partially visible in the background.</t>
  </si>
  <si>
    <t>A man with short brown hair and a light blue polo shirt sits at a small table with a laptop on it. He is gesturing with his hands while speaking. Across from him is another man wearing a gray cardigan sweater, seated at a similar table with papers and a pen. Behind them is a dark green chalkboard and a computer monitor visible in the background. The lighting appears to be natural or slightly diffused.</t>
  </si>
  <si>
    <t>A young woman wearing a white lab coat and glasses is seated at a desk in a laboratory setting. She’s looking down at a computer screen displaying a graph with blue lines. To her left, there's a large piece of scientific equipment resembling an incubator or bioreactor with tubing and lights. A black chair is positioned beneath the desk. The background consists of cabinets and shelves filled with various lab supplies and equipment, all in a dimly lit room.</t>
  </si>
  <si>
    <t>An aerial shot of a college campus. A prominent red brick building with a central tower and multiple windows dominates the foreground. To its left is a smaller, lighter-colored building with white trim. A winding brick path leads around the buildings, surrounded by lush green trees and lawns. In the distance, several other buildings are visible, also appearing to be constructed of brick or stone, set amongst more trees. The sky is overcast and gray.</t>
  </si>
  <si>
    <t>A woman with dark hair and wearing a red and black patterned dress is speaking into a microphone while standing in a hallway. She is facing towards the right side of the frame. A young woman wearing a dark sweatshirt with “WNE” printed on it, a scarf, and jeans is walking away from her to the right. The hallway has light brown tiled flooring, framed artwork hanging on the walls, and a window with brick exterior visible in the background. Two purple armchairs are positioned at the end of the hallway. A small plant sits on a ledge along the left side of the frame.</t>
  </si>
  <si>
    <t>Three young women are kneeling and painting a large blue mural that reads "WELCOME" in white letters. The mural has a stylized palm tree design at the bottom with the word “MARK” underneath it. Each woman is wearing a different colored t-shirt, and they each have a small yellow paint container nearby. The background appears to be dark earth or dirt.</t>
  </si>
  <si>
    <t>A wide shot of a college campus scene under a bright blue sky. A brick pathway runs through green grass leading towards a large, multi-story building with a mix of windows and a prominent green sign. Several students are walking along the path, some carrying backpacks. Trees line the sides of the walkway, and in the background, there is another building partially obscured by foliage.</t>
  </si>
  <si>
    <t>A tall, white and blue clock tower with a golden spire and an eagle emblem sits atop a red-tiled roof. Below the tower are several buildings with brick facades and windows, surrounded by dense green trees under a partly cloudy blue sky.</t>
  </si>
  <si>
    <t>A group of six young adults are posing for a photograph outdoors in a wooded area. A large, golden statue of a bear is positioned between them, with two standing on either side of it and one sitting on its back. The students are wearing casual clothing – hoodies, jeans, and t-shirts – and they all have their arms raised in gestures of excitement or greeting. Behind the group, there are trees and shrubs creating a natural backdrop.</t>
  </si>
  <si>
    <t>A young woman with shoulder-length brown hair and bangs is looking directly at the camera. She’s wearing a light gray tank top and has a watch on her left wrist. Her right hand is outstretched, gently holding a yellow and black butterfly that is perched on her forearm. Behind her is dense foliage of green plants and leaves, creating a blurred background. The overall lighting appears natural and slightly muted.</t>
  </si>
  <si>
    <t>www.wofford.edu</t>
  </si>
  <si>
    <t>Four young adults are walking together across a grassy area towards a large, light-colored building. The building has multiple stories and several arched windows. A woman with red hair is in the foreground, wearing a blue backpack and smiling. Behind her is another woman in a white dress with a crossbody bag. To their right is a man wearing a blue shirt and carrying a can of soda. Another young man is walking behind them, wearing a gray backpack. Trees are visible on either side of the walkway, and the sky is overcast.</t>
  </si>
  <si>
    <t>A young woman with dark braids and wearing a white shirt and gold necklace is intently focused on painting with a red paintbrush on a large canvas. She has her head tilted slightly downward, concentrating on her work. In the blurred background, another woman in a purple sweatshirt stands partially visible, looking towards the first woman. A desk and various art supplies are visible beneath the canvas. The lighting appears to be coming from a window or light source above and to the left of the scene, casting shadows across the image.</t>
  </si>
  <si>
    <t>A man in a white lab coat and glasses gestures towards a small wooden device with blue pegs while looking at a young woman seated across from him. The woman is wearing a white lab coat and appears to be taking notes on a clipboard. Behind them, there’s a laboratory bench filled with various bottles, jars, and equipment, including a calendar. A digital timer sits on the table next to the wooden device. In the blurred background, part of another person's head can be seen looking towards the group. The lighting is dim, creating a dark atmosphere.</t>
  </si>
  <si>
    <t>A young woman with light brown hair and fair skin is shown in profile, looking slightly upwards and to her right. She has a gentle smile on her face and her eyes are closed. A delicate silver necklace adorns her neck. The lighting is warm and golden, casting shadows across her face and highlighting the texture of her hair. The background is dark and indistinct, suggesting an outdoor setting with possibly trees or foliage.</t>
  </si>
  <si>
    <t>A close-up shot focuses on hands playing a piano. The keys are illuminated with a warm, reddish light, casting shadows across the dark surrounding area. The fingers are slightly blurred, suggesting movement and action while playing. The wood of the piano is visible in the foreground, partially obscured by the hands.</t>
  </si>
  <si>
    <t>A group of six young adults are seated around a picnic table outdoors under trees. A food truck is visible in the background with colorful graffiti on its side. Three individuals are holding plates and eating; one woman wearing a white top and pink shorts, a young Asian woman smiling, and a man wearing a blue polo shirt and baseball cap. Another woman is reaching across the table to take a plate from someone else. The lighting suggests it’s daytime with dappled sunlight filtering through the trees.</t>
  </si>
  <si>
    <t>A young Asian woman with long dark hair is laughing joyfully while holding a white plate covered in colorful food. She’s wearing a patterned sundress and appears to be looking at someone off-camera. A man, partially visible in the background, wears a blue shirt and a baseball cap. Behind them are lush green trees and foliage, suggesting an outdoor setting like a park or campus lawn. The overall lighting is bright and natural.</t>
  </si>
  <si>
    <t>A group of young men are gathered around a large, silver-colored bell. The bell has a prominent circular emblem in its center. They appear to be smiling and engaged with each other. Behind them is a lush green lawn with trees and a glimpse of buildings in the background. One man wears a light blue polo shirt, another a white t-shirt, one a red baseball cap, and another a grey hat.</t>
  </si>
  <si>
    <t>A dark grilling station dominates the foreground, with flames and smoke rising from it. A hand is holding tongs and turning grilled hot dogs and corn on the cob. In the background, a blurred residential street scene includes houses, trees, and a grassy lawn. The lighting suggests an outdoor setting, possibly at dusk or in low light.</t>
  </si>
  <si>
    <t>A group of four young adults are walking up a set of stone steps in an outdoor walkway. They are dressed casually and appear to be students. Lush green trees flank either side of the stairs, with some branches extending across the frame. In the background is a brick building and a lamppost. The lighting suggests it’s daytime, but there's a dark foreground that obscures much of the scene beyond the steps.</t>
  </si>
  <si>
    <t>Three young women are relaxing in hammocks strung between trees on a grassy lawn. One woman is reading a book while another is laughing and looking towards her friend. In the background, a large, stately white building with columns stands amidst lush green trees. The sky is overcast and gray.</t>
  </si>
  <si>
    <t>Several people are kayaking in a body of water. The kayaks are various colors including orange, pink, and blue. Most kayakers are wearing life vests. Trees line the shore in the background under a cloudy sky.</t>
  </si>
  <si>
    <t>Three young adults are sitting on white rocking chairs on a porch. One woman in a light blue dress is laughing and looking towards another woman wearing a dark blue dress. A third person, partially obscured by the other two, is wearing a green shirt and shorts and appears to be looking down at something in his hands. There’s a small table with a mug on it between the chairs. The porch has white railings and columns, and there's greenery visible behind them, suggesting trees or bushes. The lighting is bright, casting shadows across the scene.</t>
  </si>
  <si>
    <t>A group of approximately ten young adults are seated around a circular fire pit made of brick and stone. They are sitting on wooden chairs arranged in a semi-circle. A small flame is visible within the fire pit. Behind them, there’s a grassy lawn, several mature trees with green foliage, and residential buildings including a light yellow building with a white trim and another beige building with a balcony. The sky is overcast and dark, suggesting twilight or evening.</t>
  </si>
  <si>
    <t>A wide-angle aerial shot depicts a campus scene under an overcast sky. A long, white covered walkway stretches horizontally across the bottom of the frame, flanked by two brick buildings on either side. Beyond the walkway lies a well-maintained grassy lawn leading to a large, stately building with a prominent clock tower in the center. Lush green trees densely surround the buildings and the central structure, creating a wooded backdrop. The sky is a muted gray color.</t>
  </si>
  <si>
    <t>An aerial shot depicts a large, white building with multiple towers and gables set against a backdrop of lush green trees and rolling hills under a partly cloudy sky. The building appears to be constructed in a classical architectural style, featuring symmetrical design elements and ornate detailing on its towers. A pathway leads towards the building from the lower left corner of the frame, framed by branches of trees.</t>
  </si>
  <si>
    <t>www.worcester.edu</t>
  </si>
  <si>
    <t>An aerial shot of a college campus at dusk. Several buildings are visible, including a large, modern building with glass windows and a red brick structure. A running track surrounds a grassy field. Parking lots filled with cars are located near the lower buildings. Trees line the perimeter of the campus, some displaying autumn foliage in shades of orange and yellow. The sky is dark blue with hints of twilight.</t>
  </si>
  <si>
    <t>A wide shot of a light-colored tiled staircase leading upwards. A large sign reading “WORCESTER STATE UNIVERSITY LANCERS” is mounted on the wall above the stairs, featuring an image of a knight in armor. To the right of the stairs, a person wearing a dark jacket and pants is walking towards the camera. The staircase has metal railings and steps. The background is blurred and dark.</t>
  </si>
  <si>
    <t>Two young Black women are sitting outdoors under a tree with a clear blue sky above them. One woman is wearing a gray sweatshirt and appears to be listening intently while the other is holding a water bottle and looking at her. Behind them is a dense green bush, and in the distance, there’s a glimpse of buildings and another tree.</t>
  </si>
  <si>
    <t>Three young adults are walking away from the camera, all wearing face masks. The person on the left has red hair and is carrying a large black backpack with a yellow lanyard attached. In the middle is a young man with dark hair and a blue t-shirt, holding a smaller grey backpack. To the right is a young Black man wearing a gray hoodie and carrying an Adidas backpack. Behind them are several parked cars and a grassy area visible in the background. A sidewalk runs along the bottom of the frame.</t>
  </si>
  <si>
    <t>A young woman with long dark hair and fair skin sits on a concrete ledge outdoors. She is wearing a white long-sleeved shirt and black pants. Her hands are inside a large blue Jansport backpack, which she appears to be adjusting or examining. A stainless steel water bottle rests on the ledge next to her. Behind her is a blurred view of a parking lot with several cars, a brick building, trees, and a cloudy sky.</t>
  </si>
  <si>
    <t>A woman with shoulder-length brown hair wearing glasses and safety goggles is standing in front of lab equipment. She’s wearing a dark blue surgical scrub top under a white apron with blue accents. Her left hand holds a small container filled with red berries, and her right hand is covered by blue gloves. Behind her are various pieces of laboratory machinery, including microscopes and other instruments. A second person, also wearing safety goggles, is visible in the background. The lighting appears to be bright and clinical, illuminating the lab space.</t>
  </si>
  <si>
    <t>A young Black man stands outdoors in an autumnal setting. He’s wearing a dark gray hooded sweatshirt with a logo on the front and a black backpack. His head is slightly tilted downward, and he appears to be looking off-camera with a serious expression. Behind him are trees with fall foliage, including yellow and orange leaves. The background is blurred, suggesting depth of field.</t>
  </si>
  <si>
    <t>A wide shot of a grassy lawn with a pathway leading towards a brick building. A wooden Adirondack chair is positioned on the left side of the frame. A person wearing a white jacket and dark pants is walking along the path toward the building. The building has large windows, a rounded section, and signage reading “GEORGE SCIENCE &amp; TECHNOLOGY CENTER.” Several trees are scattered throughout the scene, casting shadows on the pathway. The sky appears overcast.</t>
  </si>
  <si>
    <t>An aerial shot of a college campus featuring several buildings and green spaces. A brick building with multiple stories is prominently featured on the right side of the frame. To its left are smaller, modern-looking buildings with gray roofs. The campus grounds consist of large grassy areas connected by walkways in a geometric pattern. Several trees are scattered throughout the lawns, some displaying autumn foliage in shades of red and orange. A parking lot filled with cars is visible on the upper right side of the image. A black background surrounds the scene.</t>
  </si>
  <si>
    <t>A wide-angle shot of an indoor gymnasium with bleachers lining the perimeter. The floor is painted with a blue and white checkerboard pattern. A volleyball game is in progress, with players positioned on either side of the net. Several spectators are seated on the bleachers, some wearing school colors (blue and gold). There’s a large sign reading “Louisiana State University” near the right bleachers, and another smaller sign reading “LSU Tigers”. The lighting appears to be artificial and bright.</t>
  </si>
  <si>
    <t>Three young adults are standing outdoors near a stone wall. A woman with curly brown hair is speaking and gesturing towards another woman who is looking at her with a smile. The third person, wearing a blue jacket and leggings, stands slightly behind them, facing away from the camera. All three are wearing casual clothing. Behind them is a leafy tree with red berries. The background is blurred and dark, suggesting an outdoor setting on a sunny day.</t>
  </si>
  <si>
    <t>A young woman with dark hair and glasses sits in a light-colored Adirondack chair outdoors. She is wearing a white top under a beige jacket and has a pen in her lap. A man, partially obscured by her shoulder, leans towards her, appearing to be speaking or listening intently. Behind them is a brick building and some greenery. The background is softly blurred.</t>
  </si>
  <si>
    <t>A group of people are seated in Adirondack chairs on a grassy lawn under trees. A blue jacket is visible behind a young woman with dark hair and a light blue jacket. Another person wearing a brown jacket sits beside her. In the background, there's a chain-link fence and foliage. The foreground has a blurred wooden structure.</t>
  </si>
  <si>
    <t>A large hall with tall windows dominates the frame. Numerous flags are hanging from a line across the space, creating a colorful display. The flags represent various countries and feature different designs and colors, including those of Barbados, Jamaica, Trinidad and Tobago, Canada, and others. A white pillar is visible on the right side of the image. The background is dark, suggesting a low-light environment within the hall.</t>
  </si>
  <si>
    <t>A dimly lit gallery space with several people viewing artwork. A man in a plaid shirt and wearing a mask is speaking to another person near a framed black and white photograph. Another individual, wearing a backpack and a light jacket, stands further down the hall looking at a painting featuring a colorful landscape scene. Several other visitors are scattered throughout the room, observing different pieces of art displayed on white walls. Spotlights illuminate the artwork. A ceiling with exposed pipes is visible above.</t>
  </si>
  <si>
    <t>A darkened stage with a large, ornate brick wall backdrop and a draped curtain above. Several people are seated around tables covered in various objects including dice, playing cards, and cups. One person is standing at a table building something with wood. A man in a gray suit stands facing the camera from the side of the stage. There are several small microphones set up on the floor.</t>
  </si>
  <si>
    <t>Two men are sitting side-by-side on a concrete bench outdoors. One man is wearing a dark suit and tie, with his hands clasped in front of him. The other man is wearing a blue blazer over a golden shirt, also with his hands resting in front of him. Behind them is a large building with multiple windows and a glass facade. A cloudy sky fills the upper portion of the frame. To the left of the men is a smaller building with a multi-level structure and a glass entrance. A street lamp and a sign are visible on the right side of the image.</t>
  </si>
  <si>
    <t>A group of students are gathered outdoors on a grassy lawn. Several individuals are sitting on the ground with large sheets of paper and drawing supplies spread out before them. One student is wearing a blue jacket and a red sweater, while another wears a black hoodie and a white face mask. A third student is partially obscured by a dark-colored jacket. A water bottle sits on the ground near one of the students. In the background, other students are seated on benches under trees, and there’s a building visible in the distance. The overall scene appears to be an art class or activity taking place on campus.</t>
  </si>
  <si>
    <t>A young man wearing a dark hoodie with “STATE UNIVERSITY” printed across the front is walking towards the camera. He has sunglasses on and a baseball cap tilted backward. A tree trunk partially obscures his left side. Behind him, there’s a grassy area, some cars parked along a street, and a brick building in the background under a partly cloudy sky.</t>
  </si>
  <si>
    <t>A young person wearing a black face mask and glasses is bent over a tray filled with small plants, carefully examining and adjusting them with tweezers. They are wearing a dark gray long-sleeved shirt. Behind them, there are several large potted plants in various sizes and shades of green, including some with trailing vines. The background is dimly lit, suggesting an indoor greenhouse or laboratory setting. A wooden tray sits on the surface beneath the plants.</t>
  </si>
  <si>
    <t>A pair of hands are gently tending to several small seedlings in individual pots filled with dark soil. The seedlings have just a few leaves and appear very young. A black tool, possibly a trowel or cultivator, is being held by one hand near the plants. The background is blurred and appears to be an indoor setting with green light emanating from above.</t>
  </si>
  <si>
    <t>A person’s hand holding a long, dark-colored probe is submerged in water. The probe appears to be measuring something underwater. The hand belongs to someone wearing a gray shirt and blue jeans. The background shows a red canoe partially visible on a body of water with ripples reflecting the light. The overall image has a slightly blurred effect, suggesting movement or shallow depth of field.</t>
  </si>
  <si>
    <t>Three young adults are sitting in a red canoe on calm water. A woman with green hair is looking at a handheld device and pointing towards it. Another woman wearing a blue baseball cap and a bright pink vest is looking at her, while a man with dark hair and a dark vest is seated behind them, partially obscured by the canoe’s shadow. The background shows a shoreline lined with trees in autumn colors – oranges, yellows, and reds. The sky is overcast and gray.</t>
  </si>
  <si>
    <t>A person’s face is partially visible in profile, with their mouth open and appearing to be speaking into a microphone. The lighting is warm orange and brown, casting shadows across the scene. A small, metallic microphone is positioned close to the person's mouth. The background is dark and indistinct.</t>
  </si>
  <si>
    <t>A slightly aged, black and white photograph is framed in a light-colored wooden frame. The photograph depicts a young man with dark hair and glasses, smiling broadly while looking at a woman who appears to be holding something (possibly a book or object) in front of her. Both figures are partially obscured by shadows, but their faces are clearly visible. The image has a warm, orange tint overall.</t>
  </si>
  <si>
    <t>A medium-shot view of a lecture hall with rows of chairs facing a stage. A person is standing at the podium addressing an audience seated in the chairs. The walls are covered in light brown wood paneling, and a large screen displays the logo "NSSLIA WORCESTER STATE UNIVERSITY." There's a small table to the left of the podium, and a dark wooden desk is visible on the right side of the frame. Several students are present in the audience, some looking towards the speaker while others appear to be engaged with their notes or phones.</t>
  </si>
  <si>
    <t>A woman in a black top and blue skirt stands at a table with two computers displaying a white screen with an image on it. She is gesturing with her hands towards the screen. Behind her, three students are seated at the table; one has his back to the camera wearing a plaid shirt, another is looking at the screen, and the third is facing away from the camera wearing a light-colored jacket. The room appears to be a modern classroom with glass walls.</t>
  </si>
  <si>
    <t>A man wearing a blue shirt and a face mask is pointing towards a large screen displaying multiple video feeds. He’s standing in front of a complex control room filled with audio mixing consoles, computer workstations, and various equipment. Two women are seated in chairs to his left, also wearing face masks. The large screen shows what appears to be a live broadcast or multi-camera setup with several individuals visible on each feed. A light fixture is visible above the control room. The walls are painted gray and there’s a metal grid structure along one wall.</t>
  </si>
  <si>
    <t>A man in a red shirt is operating a large camera mounted on a tripod. The background is dark and slightly blurred, featuring green screens, lighting equipment, and furniture including chairs and a small table. A white wall with vertical stripes is visible to the right. There’s a slight blur effect around the edges of the image, suggesting motion or shallow depth of field.</t>
  </si>
  <si>
    <t>A pair of hands are operating a complex piece of audio equipment, likely a mixing console. The hands are positioned near the controls and knobs, with one hand holding a cable. The console is dark and partially obscured by shadows, but visible elements include buttons, sliders, and headphone jacks. A small light source illuminates the area around the hands, casting a warm glow on the scene.</t>
  </si>
  <si>
    <t>A football player in a red and white uniform with number seven on his back is throwing a football towards a group of teammates on a green track field. Behind him are trees with autumn foliage in shades of orange, yellow, and red. A small, white house-like building is visible to the left. In the background, there’s a tall light pole and a banner that reads “WORCESTER”. Several folding chairs are set up near the end of the track.</t>
  </si>
  <si>
    <t>A young man with dark hair pulled back in a ponytail is running on a red track. He’s wearing a gray long-sleeved shirt and shorts. The background features trees in autumn colors, a tall light pole, a building, and a blue sky. The image has a slight motion blur effect.</t>
  </si>
  <si>
    <t>A young woman in a black shirt and maroon leggings is mid-stride running on a red track. She’s wearing white sneakers and has her hair pulled back. Behind her is a grassy area with trees displaying autumn foliage, and a blue sky is visible above. A tall pole stands to the right of the track.</t>
  </si>
  <si>
    <t>A man with reddish-brown hair and wearing a black t-shirt is shown from behind. His arms are raised, palms facing upwards, and his hands are moving in a gesturing motion as if demonstrating something. Behind him is a large white wall or screen, and to the right of him is a dark area that appears to be part of a room with some equipment visible. The background is mostly black.</t>
  </si>
  <si>
    <t>A red canoe with three people inside floats on a calm lake. The water reflects the trees lining the shoreline, which are lush and green with hints of autumn colors like yellow and orange. Above the trees is a bright blue sky with a few scattered clouds. The foreground shows dark water reflecting the scene.</t>
  </si>
  <si>
    <t>A wide shot of a modern staircase in an institutional building. The stairs are gray and lead upwards towards a brightly lit area. A person is seated at a table near a large window with vertical blinds, casting strong shadows across the room. To the left of the stairs is a curved wall with a wooden handrail. The overall lighting is dim, with the upper portion of the image illuminated by sunlight streaming through the windows.</t>
  </si>
  <si>
    <t>An aerial shot of a college campus at dusk. Several buildings are visible, including a large circular building with solar panels on its roof, surrounded by parking lots and walkways. A grassy athletic field is in the center of the frame, bordered by trees with autumn foliage in shades of red, orange, and yellow. Other buildings include a multi-story brick structure to the left and smaller, more modern buildings to the right. Cars are parked throughout the campus grounds. The sky is dark blue with hints of purple, suggesting twilight.</t>
  </si>
  <si>
    <t>A man in a dark gray t-shirt and green pants stands with his left arm raised, gesturing upwards. He is positioned slightly off-center in the frame, facing towards the right side of the image. Behind him are several rows of chairs, some with music stands placed on them. Several people are seated at the chairs, appearing to be musicians. A dark curtain or backdrop extends across the upper portion of the image. The floor appears to be a stage surface and is mostly dark.</t>
  </si>
  <si>
    <t>A nighttime shot of a football field with a player in motion jumping over a hurdle. The field is blue and yellow with white markings. A black net stretches across the frame in front of the goalposts, which are black and yellow. Several other figures are blurred in the background, suggesting spectators or teammates. Floodlights illuminate the scene, casting long shadows. Trees line the edge of the field behind the lights.</t>
  </si>
  <si>
    <t>A woman with blonde hair pulled back in a bun is wearing safety glasses and blue gloves. She’s leaning over a lab bench, looking down at a small orange vial held between her fingers. Behind her is a clear plastic shield separating her from another person also wearing protective gear. Several test tubes filled with liquid are visible on the bench to her right. The background is a white wall with a number “0” marked on it.</t>
  </si>
  <si>
    <t>A man wearing an Oculus VR headset and white mask is gesturing with his right hand towards a light fixture on the ceiling. He’s standing in what appears to be a classroom setting, with a white wall behind him and fluorescent lights visible along the ceiling. The background is slightly blurred, suggesting movement or depth of field.</t>
  </si>
  <si>
    <t>A woman with gray hair wearing a purple face mask and a dark sweater is standing in front of several potted plants. She’s gesturing towards one large, bushy plant in a green pot with her right hand. A person's hand holding a white document or notebook is visible on the right side of the frame, partially obscured by the plant. The background shows a greenhouse-like environment with metal beams, pipes, and shelves filled with more plants. There are lights hanging from the ceiling.</t>
  </si>
  <si>
    <t>A volleyball game is in progress on a polished wooden court. Several players in black and white uniforms are positioned around the net, some reaching up to hit the ball while others are digging. A large crowd sits behind a blue bleacher section along the side of the court. Above the court, there’s a high ceiling with bright lighting fixtures and a banner that reads “Lancers” in gold lettering. The school logo is visible on the wall near the top left corner.</t>
  </si>
  <si>
    <t>An aerial shot of a football field with a running track surrounding it. The field is green and marked with yard lines. The word "Lancers" is prominently displayed in large yellow letters across the field, along with a blue mascot logo. A red running track circles the perimeter of the field. A stadium with bleachers sits on the left side of the image, also painted red. Trees are visible in the background, suggesting an autumn setting.</t>
  </si>
  <si>
    <t>A student wearing a backpack walks down a set of concrete steps leading up to a building entrance. The building is labeled “LEARNING RESOURCE” in large lettering above the doorway. The entrance features a glass facade with multiple windows and a cantilevered roof overhang. Trees are visible on either side of the stairs, and the sky is bright blue with some clouds.</t>
  </si>
  <si>
    <t>A woman wearing a patterned shirt and a white face mask stands at a small table in front of a group of students. She is gesturing with her hands while speaking. Several students are seated around the table, also wearing face masks. A whiteboard is visible on the wall behind them, partially obscured by windows. The room appears to be a classroom with large windows and fluorescent lighting. There’s a small trash can and what looks like hand sanitizer bottles on the table in front of her.</t>
  </si>
  <si>
    <t>A woman in a gray sweatshirt with “WESTCHESTER STATE” printed on it is looking at a table covered in green tiles. Behind her, another woman wearing a teal sweater and black leggings is speaking into a microphone, gesturing with her hands. A man in a dark blue jacket and a white mask stands to the right of the table, partially obscured by a tree trunk. In the background, there are buildings, cars, and trees under a bright, sunny sky.</t>
  </si>
  <si>
    <t>A group of five young adults are gathered outdoors in what appears to be a campus setting. A man with dark hair and wearing a plaid shirt is speaking animatedly, gesturing towards a woman with blonde hair pulled back into a ponytail. Beside her stands a young Asian woman wearing a blue jacket. Another young Black woman is looking directly at the camera with a serious expression, while a fourth young woman with curly brown hair and a backpack is partially obscured behind her. In the background, there are trees and some foliage suggesting an autumn setting. A portion of a building or structure is visible on the left side of the frame.</t>
  </si>
  <si>
    <t>Two young women are sitting side-by-side on a stone wall overlooking a body of water. One woman is wearing sunglasses and a white tank top with purple pants, while the other has red hair and is carrying a black backpack. Both are smiling and appear to be engaged in conversation. Behind them is a grassy area with trees and a building visible in the background. A street lamp stands near the wall.</t>
  </si>
  <si>
    <t>A young woman with light brown hair and glasses is smiling slightly at the camera. She’s wearing a dark blue surgical scrub top, a white lab coat over it, and blue latex gloves. In her left hand, she holds two small test tubes containing red liquid. Behind her is a laboratory setting with a wall, a door, and some equipment visible in the background. A person in a red sweater is partially visible on the right side of the frame.</t>
  </si>
  <si>
    <t>00:00:06.18</t>
  </si>
  <si>
    <t>A large, ornate wrought-iron gate dominates the frame, painted a dark purple color and featuring intricate floral designs. Two figures are walking through the open gates towards a grassy lawn in the distance. Behind the gate is a brick building with windows and what appears to be a flagpole. Lush green trees flank either side of the entrance, creating a tunnel effect. The sky is bright blue with scattered clouds.</t>
  </si>
  <si>
    <t>www.wpcc.edu</t>
  </si>
  <si>
    <t>An aerial shot of a college campus at dusk or twilight. Several large, rectangular buildings are clustered together with gray roofs and dark windows. A large athletic field with tennis courts is visible in front of the buildings. Trees and grassy areas surround the buildings, and a range of mountains can be seen in the background under a cloudy sky.</t>
  </si>
  <si>
    <t>An aerial shot of a college campus nestled in a hilly landscape. A large, rectangular building complex dominates the center of the frame, surrounded by green lawns and athletic fields including tennis courts and a track. Several smaller buildings are scattered around the main complex. Lush green trees cover much of the surrounding terrain, with distant mountains visible in the background under a slightly overcast sky.</t>
  </si>
  <si>
    <t>A wide shot of a brick building with a white roof and windows under a bright blue sky. A flagpole stands prominently in front of the building. Several cars are parked along a circular driveway leading up to the entrance. Lush green trees and shrubs surround the building and driveway, creating a landscaped area. The ground is paved with concrete.</t>
  </si>
  <si>
    <t>The image depicts an open library space with a dark background. A large glass door is visible on the left side of the frame, revealing rows of books and computers in a smaller office area. Beyond the door, the main library area is brightly lit with fluorescent lights. Several study tables are arranged throughout the room, occupied by students. There are bookshelves lining the walls, and a central column supports the ceiling. A blue marker is visible on the floor near the center of the image. The overall impression is one of a busy, active learning environment.</t>
  </si>
  <si>
    <t>A low-angle shot focuses on a complex tree climbing structure against a bright blue sky. The structure consists of multiple platforms connected by rope bridges and ladders built into the trees. A large, mature tree dominates the left side of the frame, with a platform extending from its trunk. Another platform is visible further up in the image, supported by a long rope bridge that stretches diagonally across the frame. The overall impression is one of an outdoor adventure course within a wooded area.</t>
  </si>
  <si>
    <t>The image depicts a large library space with rows of computer workstations and study tables. Many students are seated at the computers, and some are working on laptops. A woman in a light green shirt is walking towards the camera, carrying a stack of papers and a clipboard. There’s a circulation desk visible in the background with several people behind it. The walls are white with blue accents, and there's a large graphic featuring mountains and water on one wall. Several informational posters are also present throughout the space.</t>
  </si>
  <si>
    <t>A small gallery space with white walls and gray pillars. Several framed artworks are hung on the walls, including a vibrant green abstract piece, a portrait, and a landscape painting. A sculpture of a blue vase sits on a pedestal in the center. A wooden display case containing several smaller paintings is located on the left side of the frame. To the right, a person’s back is visible seated in a teal chair facing away from the camera.</t>
  </si>
  <si>
    <t>A group of three young women are seated around a light-colored table in what appears to be a classroom setting. One woman is sitting at the left, wearing a green shirt and looking down at a laptop screen while holding a piece of paper. Another woman with blonde hair pulled back into a ponytail is positioned in the center, also looking at the laptop. The third woman, whose hair is dark and styled in braids, is seated to the right, facing away from the camera and appearing to be focused on something off-screen. A framed picture depicting a sailboat on a sunset horizon hangs on the wall behind them. To the left of the group is a whiteboard with some writing visible on it. There’s also a blue box and a cup of what looks like coffee or tea on the table. The overall lighting in the room is dim, casting shadows across the scene.</t>
  </si>
  <si>
    <t>A long, dark wooden desk stretches across the center of the frame, covered with various items including awards, trophies, framed photos, and a lamp. To the left of the desk are two gray upholstered armchairs. Behind the desk is a wall painted a deep red color, adorned with numerous framed photographs and diplomas arranged in rows. A large television screen is mounted on the wall to the right of the desk. In the background, through a window, a glimpse of an exterior building can be seen. Above the desk, near the ceiling, hangs a decorative bird sculpture.</t>
  </si>
  <si>
    <t>The image depicts an aerial view of a college campus. Several brick buildings are visible, including one with large windows and another with a flat roof. A parking lot is filled with cars. Trees line the walkways between the buildings. In the background, there are rolling hills and mountains under a cloudy sky.</t>
  </si>
  <si>
    <t>www.wpi.edu</t>
  </si>
  <si>
    <t>A close-up shot focuses on a blue flame burning within a gas burner. The flame is elongated and wavy, with distinct ripples and peaks creating an undulating pattern. It’s positioned horizontally across the center of the frame. Below the flame, a dark wooden surface—likely a countertop or table—is visible, providing a contrasting backdrop. A faint blue glow emanates from the burner's opening above the flame.</t>
  </si>
  <si>
    <t>A stylized globe dominates the image, primarily in shades of blue and orange. The Earth is partially obscured by a network of glowing red lines that radiate outward from points across North America, particularly focused on the United States. Small white dots are scattered across the globe, suggesting connections or data points. A dark, almost black background surrounds the entire scene, with subtle hints of clouds visible beneath the globe.</t>
  </si>
  <si>
    <t>An aerial shot of a college campus surrounded by colorful autumn foliage. Several brick buildings are visible, including a large stone building with a prominent tower and a modern, light-colored building. A road curves through the lower portion of the image, leading to parking lots. Trees in shades of red, orange, and yellow fill the landscape. In the distance, there is a lake and mountains under a cloudy sky.</t>
  </si>
  <si>
    <t>A man in a white lab coat and safety goggles is operating a piece of laboratory equipment that produces a large cloud of white smoke. He’s wearing blue gloves and has a transparent face shield on. Chemical formulas, including KNO3, H2CO3, KCO3, and 2HNO3, are displayed on a whiteboard behind him. A digital overlay with glowing blue lines highlights various chemical structures related to the formulas. The equipment itself is silver and appears to be a heating apparatus. A small portion of another lab area can be seen in the background, including a workbench and other equipment.</t>
  </si>
  <si>
    <t>A young man with dark hair and wearing a green hoodie sits at a desk facing a large computer monitor. The monitor displays a 3D rendering of a human head, rendered in grayscale, with visible polygons and textures. Around the head are complex chemical structures depicted as glowing blue lines and shapes, including molecules like amino acids and sodium hydroxide. A keyboard and mouse are positioned on the desk beneath the monitor. Cables run along the side of the monitor and desk. The background is a dark, out-of-focus wall with what appears to be white writing or diagrams faintly visible.</t>
  </si>
  <si>
    <t>A young man with dark hair and wearing a black shirt stands in front of a white robotic arm. The robot’s arm is held out towards the viewer, and its end effector has a complex mechanical structure attached, including wires, sensors, and a small red light. Behind him, blurred in the background, are lab benches and equipment, suggesting a laboratory setting. A blue “KNOVA” logo is visible on the robotic arm. There are thin strands of wire running across the foreground.</t>
  </si>
  <si>
    <t>Two men are kneeling inside a dark, damp tunnel. One man is wearing a green shirt and appears to be measuring something with a ruler against a large blue pipe valve. The other man, in a gray t-shirt, is looking at the same valve and holding a wrench. Large black pipes are visible on either side of them, and there’s moss or algae growing on the walls of the tunnel. A small electrical box is also present near the lower left of the image.</t>
  </si>
  <si>
    <t>A small black drone hovers above a red and white sign with “WPI” in white letters. The sign has a checkered pattern at the top. Behind the sign is a gray wall with fluorescent lights overhead. A portion of a metal support structure is visible in the upper right corner, and there’s a blurred background suggesting an indoor industrial or laboratory setting.</t>
  </si>
  <si>
    <t>A man with dark curly hair and glasses wearing a gray baseball cap is holding an arrow in his hand, smiling at the camera. Behind him, partially obscured by the arrow, is a compound bow target system with multiple arrows strung across it. The background is out of focus, showing a wall with some pipes or vents. A faint purple haze is visible near the bottom of the image.</t>
  </si>
  <si>
    <t>A man with short dark hair and glasses wearing a gray shirt and khaki pants is holding a microphone in front of a young woman who is smiling and wearing a red t-shirt with a white graphic on it. The woman has blonde hair and appears to be wearing a head harness or support system. Behind them, there’s a plain white wall and a doorway with a window showing a glimpse of another room. A microphone stand is visible to the left of the woman.</t>
  </si>
  <si>
    <t>A young woman in a red and black athletic uniform stands with her left arm raised, hand open, towards a large projector screen. The screen displays an image of a person standing on a rocky mountain peak, wearing a blue jacket and holding their arms out wide. A bright red circle is superimposed over the figure on the screen. Lines radiating from the bottom corners of the screen create a grid effect across the frame. In the background, slightly blurred, are framed photos hanging on a wall and a white projector housing. The floor is covered in a green carpet.</t>
  </si>
  <si>
    <t>A large red sign stands prominently in front of a brick building. The sign reads “WPI” in bold white letters and features the Worcester Polytechnic Institute logo – a shield with a laurel wreath and two books – surrounding the letters. Below the logo, it states "Worcester Polytechnic Institute." The building has windows and is partially obscured by trees laden with pink blossoms. Dark tree branches frame the top of the image, and the overall scene appears to be taken at dusk or in low light.</t>
  </si>
  <si>
    <t>The image depicts four men in a brightly lit workshop area examining a large, robotic quadruped walker. The robot is white and silver with “GO1 WPI” prominently displayed on its body. Three of the men are clustered around the front of the robot, looking at it intently. One man, wearing a plaid shirt, is kneeling and appears to be inspecting the base of the robot. Another man in glasses stands beside him. A third man, also wearing glasses, is standing behind the robot, observing it. The workshop has exposed ductwork overhead, fluorescent lights, and various tools and equipment visible in the background, including a workbench with a drill and other implements.</t>
  </si>
  <si>
    <t>A gray robotic dog, labeled "Unitree," is walking across a concrete floor. The robot has six legs and appears to be in motion. Behind the robot, there’s a blurred figure wearing a dark jacket and a large industrial shelving unit filled with equipment. The background is dominated by complex mathematical equations printed on large sheets of paper, partially obscured by shadows. A blue metal cart sits to the right of the robot.</t>
  </si>
  <si>
    <t>A close-up shot focuses on an Arduino microcontroller board with several colored wires connected to it. The board is mounted on a gray surface and has a USB cable plugged into it. Several wires – red, blue, green, yellow, and black – extend from the board, suggesting connections to other components or sensors. In the blurred background, a person’s hand is visible, holding what appears to be a laptop screen with a bokeh effect of lights and colors emanating from it. The overall lighting is dim, creating a slightly dark and focused atmosphere on the central electronic components.</t>
  </si>
  <si>
    <t>A man’s forearm is visible, with several wires connected to his wrist and hand. A laptop screen displays an electrocardiogram (ECG) waveform, showing a series of peaks and valleys representing electrical activity in the heart. The ECG reading shows “2023-10-26 15:49:22” and “2.493V”. To the left of the laptop is a small robotic arm with a heart model attached, also connected to wires. Behind the man are blurred figures of other people in what appears to be a lab setting, including a person wearing a tan jacket and a white paper towel dispenser. The background is dark gray.</t>
  </si>
  <si>
    <t>A young woman with dark hair and wearing a maroon t-shirt is looking directly at the camera. The t-shirt has a graphic featuring a house, a face mask, and a pair of scissors on it. Behind her is a large 3D printer, partially visible with its components and a computer screen displaying what appears to be a design or blueprint. To the left of the woman is a black board covered in writing. The background is blurred but suggests an indoor workspace with greenery visible through a window.</t>
  </si>
  <si>
    <t>A dark background reveals a high-end graphics card with multiple ports and cooling fans. A cylindrical object, possibly a NIR sensor, is positioned above the card, displaying text including "PLAN NIR 50" and numerical data. The circuit board has several colored cables connected to it, and a small, silver device sits on the edge of the board. Light streaks emanate from behind the graphics card, creating a blurred, digital effect.</t>
  </si>
  <si>
    <t>A man with dark hair and wearing a purple shirt is leaning over a large computer monitor. He’s pointing at something on the screen with his index finger. The monitor displays a complex schematic diagram, likely related to engineering or manufacturing. Behind him are several industrial machines, including a robotic arm and various control panels. A small green digital display sits on the desk next to the main monitor. The background is a light gray wall.</t>
  </si>
  <si>
    <t>A person wearing a VR headset and holding a white wand stands in front of a dark background filled with scrolling binary code. The person is dressed in a black jacket and appears to be sitting on a dark chair. The binary code is densely packed, creating an abstract digital pattern across the screen.</t>
  </si>
  <si>
    <t>An aerial shot shows a campus with several brick buildings under a bright blue sky. The foreground features a large green lawn and a street with sidewalks. A red building dominates the center, flanked by two smaller, lighter-colored buildings. Trees in the background are ablaze with autumn colors – reds, oranges, and yellows. In the distance, there’s a cityscape of other buildings and what appears to be a hill or mountain range covered in trees.</t>
  </si>
  <si>
    <t>A man wearing a white hoodie with a red symbol on his back and safety glasses is standing in a large, dimly lit industrial space. He’s holding a long pole with a nozzle attached, which appears to be spraying a stream of light and sparks into the air. Behind him, there's a partially constructed, dark-colored sculpture resembling a tree or plant structure. The background shows metal scaffolding, machinery, and other equipment, suggesting a workshop or fabrication area. Several more nozzles are visible in the distance, also emitting streams of colored light.</t>
  </si>
  <si>
    <t>A dark background reveals five circular flames suspended in mid-air by metal rods attached to a vertical support structure. To the left of the flames is a bare, golden-brown tree branch with some dried leaves. Behind the flames and tree branch, there’s a blurred gray wall or surface with what appears to be stacked boxes visible. The lighting focuses intensely on the flames, casting bright orange light onto the surrounding area.</t>
  </si>
  <si>
    <t>A man wearing glasses and a white lab coat with blue gloves is working at a laboratory bench. He’s holding a small vial in his right hand and appears to be manipulating something within it. The bench is filled with various scientific equipment, glassware, and containers, including test tubes and bottles of liquid. Shelves above the bench are stocked with more supplies. The lighting is dim, casting shadows across the scene, and there’s a visible ceiling ductwork in the background.</t>
  </si>
  <si>
    <t>A man with dark hair and glasses wearing a blue lab coat and holding a small instrument is focused intently on a complex piece of equipment. He’s working alongside another person partially visible in the background, who appears to be looking at a monitor displaying a magnified image of a translucent, possibly biological structure. The scene takes place within a brightly lit laboratory filled with various scientific instruments, computers, and research materials scattered across multiple workbenches. Blue digital lines overlay the image, suggesting data visualization or highlighting specific components.</t>
  </si>
  <si>
    <t>A close-up shot of a young Asian man with dark hair and light eyes looking slightly off-camera to his right. He has fair skin and a subtle smile. Behind him is a blurred background featuring white walls and what appears to be equipment or machinery, partially illuminated by orange light. The focus is entirely on the man's face.</t>
  </si>
  <si>
    <t>A close-up shot of a robotic arm extending towards a small, red-tipped device. The arm is dark gray and appears metallic with intricate detailing along its length. Behind the arm, partially out of focus, is a white structure resembling part of a laboratory setup or machine. Overlaying the image is a digital graphic depicting a complex chemical structure – a purple and blue molecule composed of interconnected rings and bonds. Small, stylized particles float around the molecule and the robotic arm, creating an ethereal effect.</t>
  </si>
  <si>
    <t>A man in a suit stands at a lectern addressing a classroom filled with students seated at wooden desks. A projector displays an image featuring chemical structures, including a benzene ring and a molecule labeled "H3C-OH." Several students are looking towards the screen, while others have laptops open. There is a microphone positioned near the man. The room has beige walls, a dark green chalkboard, and a red exit sign on the right side of the frame. A small whiteboard with more chemical structures is visible at the front of the classroom.</t>
  </si>
  <si>
    <t>A close-up shot of a blue flame emanating from a gas burner. The flame is wide and undulating, resembling waves or ripples. Behind the main flame, there’s a hazy, bluish glow indicating the heat radiating outwards. A dark wooden surface, possibly a countertop or table, is visible beneath the burner, with a subtle grain pattern.</t>
  </si>
  <si>
    <t>www.wright.edu</t>
  </si>
  <si>
    <t>A person with long brown hair and wearing a blue backpack is seen from below, looking up towards an architectural structure. The structure has a white, geometric design with large triangular panes that allow light to stream in. Cables are visible running across the space. The background is mostly dark, suggesting a low-light environment.</t>
  </si>
  <si>
    <t>A young Black woman with short, tightly braided hair and small hoop earrings is looking intently at a laptop screen. She’s wearing a black top and a gray cardigan draped over her shoulders. Her expression suggests she's smiling slightly or amused by something on the screen. Behind her, blurred in the background, another person is partially visible seated at a desk. The scene appears to be set in a modern office space with large windows providing natural light.</t>
  </si>
  <si>
    <t>A young woman sits in a pilot’s seat inside a bright white flight simulator. The simulator has large screens displaying an external view of a runway and aircraft. A control panel with numerous buttons and displays is visible behind her. To the left, there's a red safety bar and a small AATD logo. The interior walls are dark gray or black, and the overall lighting is dim, focusing on the simulator’s controls and the woman operating it.</t>
  </si>
  <si>
    <t>An aerial shot of a college campus under a clear blue sky with some clouds. Several brick buildings are visible, including one with a glass facade and another with a red roof. A large grassy quad is in the center of the image, lined with trees displaying autumn foliage in shades of red, orange, and green. A few people are walking on the paths within the quad. In the distance, there’s a parking lot and more forested areas.</t>
  </si>
  <si>
    <t>Two young women are dancing in a dimly lit studio space. One is positioned slightly behind and to the left, wearing a gray top and black leggings, with her arms extended forward. The other woman, in the foreground, is leaning into a turn, also wearing a gray top and black leggings, and has one arm raised. A mirrored wall is visible on the left side of the frame, reflecting part of the room. A radiator is to the right of the second dancer. The overall lighting is subdued, creating a dark background with highlights on the dancers.</t>
  </si>
  <si>
    <t>A young person with dark hair and wearing a gray t-shirt is sitting at a wooden table in front of a blurred background of colorful geometric patterns. A brown leather satchel rests on the floor beside the table, partially visible. The text “high achievement always takes place in the frame work of high expectation” is overlaid on the image in white lettering with a subtle watermark reading "Charles Kettering." The background consists of layered shades of green, blue, and gray, creating an abstract, textured wall.</t>
  </si>
  <si>
    <t>A group of four young adults are walking along a paved pathway in an autumn setting. They are wearing casual clothing and appear to be students. A banner reading “RAIDER” is visible on a pole to the left, suggesting the institution’s name. Trees with vibrant red and orange foliage line both sides of the path. The ground is covered in fallen leaves. Streetlights are positioned along the pathway.</t>
  </si>
  <si>
    <t>A young Black man with short hair and a smile is seated at a desk in front of a window. He’s wearing a gray t-shirt with “Raiders” printed on it and a baseball cap. He's holding a sheet music book open, appearing to be reading or studying it. A pen rests on the desk next to him. The background is blurred, showing a large window with sunlight streaming in.</t>
  </si>
  <si>
    <t>A patient simulator lies on a white hospital bed in a dimly lit room. Two students in green scrubs are attending to the patient simulator – one is looking down at it while the other reaches out towards it. A third student, with dark hair pulled back, stands partially obscured behind the simulator, observing the scene. Two monitors display cardiac readings and vital signs for the patient. The walls of the room are a muted gray color, and medical equipment like IV poles and monitors are visible in the background.</t>
  </si>
  <si>
    <t>A white and green single-engine airplane with the name "Orville" painted on its fuselage is centered in the frame. The plane’s canopy is open, revealing a pilot inside. A young woman wearing a dark shirt and sunglasses stands to the left of the aircraft, smiling and holding hands with a man in a green jacket who is leaning against the plane. Behind them are buildings and other airplanes visible in the background under a cloudy blue sky. The ground beneath the airplane appears to be asphalt.</t>
  </si>
  <si>
    <t>Two young women are seated side-by-side in chairs, both looking intently at a laptop screen. One woman wears a teal hijab and a black top, while the other has a gray and white patterned scarf covering her head and is wearing a white sweater and dark jeans. The laptop displays a colorful image with text. A blurred figure of another person is partially visible on the left side of the frame, leaning against a wall. Behind them are windows offering a view of an exterior building.</t>
  </si>
  <si>
    <t>A man in a wheelchair is positioned in the center of a long, white hallway. The walls are lined with large panels displaying historical images and text related to the university. Above the man’s head, there's a series of fluorescent lights running along the ceiling. A small, decorative element resembling a stylized bird or mascot (possibly a knight) is visible on his shirt. The hallway appears to be quite dark, with light primarily coming from the overhead fixtures and the panels on the walls.</t>
  </si>
  <si>
    <t>Four young women are sitting on a brick bench outdoors. One woman is kneeling and petting a golden retriever dog wearing a blue harness with red lettering. The other three women are standing around the bench, looking at the dog. They all have backpacks over their shoulders. Behind them is a stone wall covered in ivy and foliage, and a building can be seen partially obscured by the greenery. The ground is paved with gray stones.</t>
  </si>
  <si>
    <t>A man with a shaved head and a goatee is shown in profile against a dark background. He wears sunglasses and a small device attached to his head. Behind him is an abstract, brightly colored digital display featuring swirling patterns of blue, red, and white dots. The lighting appears to be focused on the man, casting shadows across his face and highlighting the device on his head.</t>
  </si>
  <si>
    <t>A wide-angle aerial shot captures a university campus under a bright, sunny sky with scattered clouds. Several brick buildings are visible, primarily in shades of red and tan, arranged across a grassy landscape. A large, white building is prominent on the right side of the frame, featuring a rooftop mechanical system. Trees line walkways and surround some of the buildings. In the distance, more campus structures and what appears to be a stadium or sports complex are faintly visible against the horizon. The overall impression is one of a sprawling, well-maintained academic environment.</t>
  </si>
  <si>
    <t>www.ws.edu</t>
  </si>
  <si>
    <t>Three young adults are walking down a brick-lined walkway in front of trees. A man with dark hair and wearing a black backpack is holding a book. A boy with light brown hair and a Walter State College t-shirt is smiling and has his hands clasped in front of him. A woman with blonde hair, wearing jeans and a blue shirt, is walking beside him, carrying a black backpack. The background features lush green trees and foliage.</t>
  </si>
  <si>
    <t>A young person with light brown hair and wearing dark headphones is shown in profile, looking intently at a computer screen. The lighting is dominated by blue and purple hues emanating from cables and equipment behind them. A green cable runs diagonally across the frame. The screen displays a game interface with various icons and graphics. Behind the subject are other gaming stations, also illuminated with colored lights, suggesting a dedicated esports or gaming area.</t>
  </si>
  <si>
    <t>A man with graying hair and a beard wearing a blue shirt and yellow tie is holding up a small, circular metal object. He’s gesturing with both hands towards a group of students seated in a classroom setting. A white board behind him contains handwritten notes about bones and anatomy terms. Several students are partially visible, wearing hats and jackets, and one student has a red hat. A skeleton model is also visible on the right side of the frame.</t>
  </si>
  <si>
    <t>Two young women are seated at a table covered with a white tablecloth. They are both looking intently at a collection of sliced fruits – an apple, pear, tomato, blueberries, and strawberries – spread out before them. One woman is pointing to the fruit while the other listens. Behind them, blurred figures of other students are visible, also seated around tables in the same room. A large abstract painting hangs on the wall behind them. The lighting appears to be artificial and somewhat dim.</t>
  </si>
  <si>
    <t>A dark green forest background is visible in the distance. In the foreground are several orange and white traffic cones arranged in a line on an asphalt road. A police SUV with flashing blue lights in its roof rack is positioned directly in front of the cones, partially filling the frame. The vehicle appears to be facing towards the viewer.</t>
  </si>
  <si>
    <t>A close-up shot focuses on a blue print with intricate white line art depicting a mountainous landscape and a single flower at its peak. A purple glove is holding a wooden roller, which is being used to apply ink to the surface of the print. To the right of the print are two red tools, possibly spatulas or spreaders. The background is dark and out of focus, suggesting a studio setting with a wooden table.</t>
  </si>
  <si>
    <t>A young woman in a red and white uniform is swinging a baseball bat with full force. She’s wearing a helmet and her legs are extended as she swings. Behind her are several other female athletes in similar uniforms, seated on bleachers. A chain-link fence runs across the background, partially obscured by a building with a gray roof. The field is covered in green grass, and the sky is bright blue with some clouds.</t>
  </si>
  <si>
    <t>00:00:02.14</t>
  </si>
  <si>
    <t>A surgeon in blue scrubs and a light blue surgical cap is focused intently on a surgical procedure. They are wearing a face mask and glasses, and white gloves. A surgical drape covers part of the operating table. Behind them, other medical professionals in similar attire are visible, including one with a pink device attached to their headgear. An ECG machine and other medical equipment are partially visible in the background. The lighting is bright and clinical.</t>
  </si>
  <si>
    <t>www.wspp.edu</t>
  </si>
  <si>
    <t>A group of eight women are seated around three tables in a classroom setting. The room has light beige walls and a gray carpet. Each table is covered with a wooden surface and contains a laptop, water bottles, pens, and notepads. One woman is positioned at the front of the room, facing the group, with her blonde hair pulled back. Several other women are looking towards her attentively. A window with blinds is visible in the background.</t>
  </si>
  <si>
    <t>A group of four women are seated around a dark wooden table in what appears to be a meeting room. One woman, wearing a green top and sunglasses, is speaking and looking towards the camera. Another woman with blonde hair is partially visible beside her. A third woman, dressed in a black blazer over a pink shirt, is looking down at papers on the table. The fourth woman has light brown hair and is also looking down at documents. There’s a clear plastic cup with a straw and some paperwork scattered across the table. A window with blinds is visible in the background.</t>
  </si>
  <si>
    <t>Three people are seated at a table in a room with a window behind them. A woman on the left is looking over her shoulder and appears to be speaking. A man in the center is smiling broadly, facing forward. To his right, another woman is also smiling and looking towards the camera. The background is blurred but shows a window with light coming through and some wall texture.</t>
  </si>
  <si>
    <t>A brick building with a white facade and columns dominates the frame. The words "WISCONSIN SCHOOL OF PROFESSIONAL PSYCHOLOGY" are prominently displayed on the front in black lettering. A small sign is visible above the text, featuring a crest or emblem. There are two windows flanking the central section of the building. Above the main structure is a gabled roof with a white trim. The sky behind the building is a clear, bright blue.</t>
  </si>
  <si>
    <t>A man with short brown hair and wearing a black shirt stands in profile against a dark background. Whiteboard equations are visible behind him: “y = a + bx” and “Regression y = a + bx1 + b2x + bx”. Scrawled above the equations are the words "Central", "Me", "Mode", "Ster" and "Gen".</t>
  </si>
  <si>
    <t>Four people are seated around a dark brown wooden table in a small room. The walls are painted a light blue-gray color. A window is visible on the right side of the frame, with blinds partially drawn. Three chairs are upholstered in red fabric and one chair appears to be a folding chair. One person is wearing a white shirt and gray tie, another a black sweater, another a dark blue jacket, and the last wears a red top. There’s a small laptop on the table between them.</t>
  </si>
  <si>
    <t>A blonde woman with glasses and earrings is speaking while pointing at a clipboard held in front of her. She wears a yellow shirt and a gray cardigan. Across from her is a Black woman with tightly coiled, light-colored hair and hoop earrings. The background is a plain, dark wall.</t>
  </si>
  <si>
    <t>A group of seven people are seated around a dark brown rectangular table in a room. The individuals appear to be students and faculty. They are dressed casually, with one man wearing a light blue shirt and another wearing a gray sweater. Several women are also present, some holding clear plastic cups. A woman is sitting on a beige patterned armchair in the foreground, partially obscured by shadows. To the left of the table, another woman sits on a small stool. The walls are painted white with a dark brown baseboard. There’s a light switch and an electrical outlet visible on the wall. A window with blinds is located to the right of the table.</t>
  </si>
  <si>
    <t>www.wsu.edu</t>
  </si>
  <si>
    <t>A high-angle shot captures a college campus at dusk. A prominent red clock tower dominates the foreground, with its intricate stonework and clock face visible. Below it is a grassy lawn leading towards several buildings – primarily light-colored brick structures with flat roofs. In the background, rolling hills and mountains are silhouetted against a soft, pastel sky transitioning from orange to blue. Several trees line the campus grounds, and a few people can be seen walking on the lawn.</t>
  </si>
  <si>
    <t>A high-angle shot of a red brick building with a prominent turret and multiple windows dominates the frame. The building is surrounded by lush green trees. Behind it are several other buildings, including a taller, modern structure with a clock tower visible in the distance. A hazy blue sky with hints of orange light suggests either sunrise or sunset. In the background, rolling hills and forested mountains create a scenic backdrop.</t>
  </si>
  <si>
    <t>A wide sidewalk lined with trees and lampposts leads into the distance. Several students are walking along the sidewalk, some in small groups. A young man is prominently featured on the right side of the frame, wearing a red shirt and carrying a backpack. In the center foreground, a student with dark hair is looking up. Other students can be seen further down the path, blurred by depth of field. The trees have yellow and orange leaves indicating autumn.</t>
  </si>
  <si>
    <t>Two young women are walking side-by-side down a curved sidewalk. One woman has blonde hair in a bun and is wearing an orange sweater, a blue shirt with small white dots, and a red backpack. The other woman has brown hair and is wearing a dark blue top with black lace detailing, light blue jeans, and a gray backpack. They are both smiling and looking towards the camera. Behind them is a brick building with windows and greenery including trees and bushes along a stone wall. A few people can be seen walking in the distance on another sidewalk. The sky appears to be dusk or twilight.</t>
  </si>
  <si>
    <t>An aerial shot showcases a university campus under a bright blue sky with some clouds. A long, paved walkway stretches through a grassy area filled with mature trees and shrubs. Several people are walking along the path. In the foreground, a large, red brick building with multiple stories and windows is prominent. To the right of the building, another building is visible, appearing to be a lighter gray color. Beyond the campus grounds, a cityscape including buildings and mountains can be seen in the distance under the sky.</t>
  </si>
  <si>
    <t>A wide shot of a green grassy quadrangle at a university campus. A circular water fountain with multiple stone columns is in the foreground, surrounded by students interacting with the water. Several trees line the perimeter of the quad, including one large tree on the right side of the frame. Behind the trees is a brick building with windows and a dark roof. The sky is blue with scattered white clouds. A white van is parked near the left edge of the image. People are walking and sitting on benches throughout the scene.</t>
  </si>
  <si>
    <t>A high-angle aerial shot showcases a campus with several buildings clustered together. The buildings are primarily brick and have green roofs. A central courtyard area features outdoor seating and landscaping. Trees line walkways connecting the buildings, which appear to be arranged around a grassy area. In the background, rolling hills and mountains are visible under a cloudy sky.</t>
  </si>
  <si>
    <t>A young Black woman wearing a patterned hijab and a light pink top is seated at a table with a white laptop covered in stickers. She’s smiling and looking towards the right side of the frame, seemingly engaged in conversation. A man with red hair and a dark shirt sits to her right, also using a laptop. Behind them are several other students sitting at tables, some working on laptops, others reading. Large windows offer a view of a cloudy sky and evergreen trees. Hanging light fixtures are visible above the table.</t>
  </si>
  <si>
    <t>Two young adults are seated at a table with laptops open in front of them. One is a Black woman with braided hair wearing a dark jacket and a gray shirt. The other is a white man wearing a gray t-shirt with a Washington State University logo on it. Both appear to be smiling and engaged with their screens. Behind them, partially visible through a large window, is a hallway with red walls and a pink seating area. A woman in a dark gray sweater stands near the window looking out. There are stickers on both laptops, including one that reads "CC" and another with a WSU logo.</t>
  </si>
  <si>
    <t>The image depicts a brightly lit interior space viewed through a series of large windows. Silhouetted figures are standing near the window, engaged in conversation. A red flag with a stylized logo is prominently displayed on one of the windows. Outside the windows, there’s a view of a green landscape and a distant building. A parked vehicle can be seen in the distance. The interior space appears to have seating visible in the lower left corner, and a red wall extends along the right side of the frame.</t>
  </si>
  <si>
    <t>An aerial shot depicts a university campus situated along a riverbank. Several buildings are clustered together, including academic structures with flat roofs and a larger building that appears to be administrative in nature. Green lawns surround the buildings, and trees line the river’s edge. Beyond the campus, rolling hills and mountains form the backdrop of the scene under a dusky sky with hints of pink and orange indicating either sunrise or sunset. A road winds through the landscape towards the distant mountains.</t>
  </si>
  <si>
    <t>A large, multi-story building dominates the frame, constructed primarily of red brick with sections featuring dark gray metal cladding and windows. The upper portion of the building has a distinctive, bright red accent on its roofline. A smaller, lighter colored building is visible in the background to the left. Green trees are positioned on the left foreground, partially obscuring the lower part of the main building. Several flags with a burgundy and gold design are strung along a walkway leading towards the building. The sky above is partly cloudy with patches of blue.</t>
  </si>
  <si>
    <t>A young man in a white coat with a stethoscope around his neck is listening to an older woman’s heart. The woman has graying hair pulled back and wears glasses. She is turned slightly away from the camera, looking down. Behind them is a medical wall with various instruments and equipment visible, including a monitor and a blood pressure machine. A small “Joan S. Reed College of Medicine” logo is on the man’s coat. The background is dimly lit.</t>
  </si>
  <si>
    <t>A young woman with blonde hair styled in a bob and wearing glasses is standing at a lab bench. She’s wearing a white lab coat over a gray t-shirt and holding a blue plastic tray filled with small, brown vials. Behind her are shelves stocked with various bottles and containers of chemicals and supplies. A piece of equipment resembling a spectrophotometer sits on the counter to her right. To the left is a doorway with a red wall and a light fixture. The background is dark, suggesting a low-light laboratory setting.</t>
  </si>
  <si>
    <t>A group of high school marching band members are shown in red uniforms with white lettering that reads “COUGARS.” Several members have black hats and some wear silver-colored instruments. One member is holding a drawstring bag, and the background shows a blurred view of brick buildings under a cloudy sky.</t>
  </si>
  <si>
    <t>A stone archway dominates the frame, bathed in the warm glow of a setting sun. Two people are walking through the archway towards the viewer, one holding a frisbee. The sky is orange and pink near the horizon, transitioning to darker blues above. Behind the archway, there's a line of trees with bare branches silhouetted against the light. A grassy lawn extends down into the foreground, and in the distance, a glimpse of a building can be seen through the trees. There’s a lens flare effect radiating from the sun.</t>
  </si>
  <si>
    <t>Two students are walking up a wooden staircase in a modern building. A man wearing a dark vest over a black sweater and blue jeans is smiling and looking forward. He’s holding onto the handrail with his right hand. Behind him, a woman in a black long-sleeved shirt and leggings is carrying a backpack and appears to be looking down. The staircase has a light wood finish and is flanked by large windows on the left side of the frame, illuminated by bright overhead lights. A dark background fills most of the image.</t>
  </si>
  <si>
    <t>A bright blue sky fills the upper portion of the frame. Below is a large green lawn with several trees scattered across it. A purple pathway curves through the grass leading towards a modern building. The building has a gray and purple facade, featuring multiple windows and a sloping roof. Several people are walking along the path, and others are seated at tables under umbrellas in an outdoor area near the building. There is a large tree on the left side of the frame with lush green foliage.</t>
  </si>
  <si>
    <t>A large, white Washington State University logo is centered in the frame, partially obscured by a dark gray, textured wall with visible grid lines. Behind the logo and wall is a bright, golden sunset illuminating an outdoor football field with bleachers visible in the background. The sun’s rays are prominent, creating a strong light source.</t>
  </si>
  <si>
    <t>A large, circular fountain dominates the foreground, featuring several gray stone columns rising from a dark, wet surface with water spraying upwards. The surrounding area is paved with irregular, light-colored stones and bordered by green grass. In the background, a multi-story building with red brick accents sits under a darkening sky, flanked by mature trees. A pathway stretches into the distance, lined with more trees and buildings. The overall scene appears to be captured at dusk or twilight.</t>
  </si>
  <si>
    <t>An aerial shot depicts a large brick building with multiple stories and a red roof illuminated by warm lights along its base. The building is situated in front of a street lined with trees and buildings, all bathed in the glow of city lights extending into the distance. Several other smaller buildings are visible on either side of the main building, also lit up. A dark sky fills the background above the cityscape, suggesting dusk or nighttime. There’s a small grassy area in front of the building, and a street with vehicles is visible below.</t>
  </si>
  <si>
    <t>An aerial shot depicts a campus at night. A modern, multi-story building with large windows is centrally located and brightly lit. Below it, a curving pathway illuminated by spotlights leads towards a circular amphitheater stage. The surrounding landscape is dark, but distant buildings and streetlights are visible in the background, casting a warm orange glow on the fields. Several trees are silhouetted against the night sky.</t>
  </si>
  <si>
    <t>A tall, red clock tower dominates the frame, illuminated with bright red lights. The tower is situated behind a brick building and partially obscured by trees on the right side of the image. A street light pole stands in the foreground, casting a glow onto the trees. The overall scene is dark, suggesting nighttime.</t>
  </si>
  <si>
    <t>www.wtamu.edu</t>
  </si>
  <si>
    <t>A light beige building with multiple windows and a layered roof sits in front of a blue sky with scattered clouds. The lower portion of the building is painted orange. A stone wall extends upwards from the base of the building, forming the upper part of the roof. Green bushes and flowers fill the foreground, partially obscuring a small fountain.</t>
  </si>
  <si>
    <t>A young woman with dark hair in a braid and earrings is smiling at the camera while sitting at a table. She’s wearing a maroon hoodie with “WUSTL” printed on it. A tan water bottle sits to her right on the table. Behind her, blurred figures of other people are visible, including a woman in a light-colored sweater and another with blonde hair. The background includes a blue wall and what appears to be a doorway or archway.</t>
  </si>
  <si>
    <t>A man in a dark blue suit with a yellow tie and glasses is holding up a small, rectangular card. He’s smiling and gesturing with his right hand. Behind him is a woman wearing a blazer and sitting at a table with a water bottle. A sign that reads “Walker” is visible on the table. The background includes a wooden door, a metal staircase, and part of a wall with gray panels.</t>
  </si>
  <si>
    <t>A young woman with dark hair and wearing a gray t-shirt is standing behind a stainless steel counter. She is holding a small piece of meat in her hands and using a spatula to examine it closely. Behind her are two large, glass refrigerated units filled with various cuts of meat. Above the counter is a yellow banner featuring stylized illustrations of different animal parts – ribs, shoulder, breast, loin, flank, and leg. A blue digital display is visible on the right side of the frame.</t>
  </si>
  <si>
    <t>A young woman with dark hair and wearing a light pink dress stands next to an older woman with short white hair. The older woman is wearing a pink jacket adorned with floral patterns and a black turtleneck underneath. Both women are smiling broadly, and the younger woman holds a small, rectangular box in her hands. Behind them is a large banner displaying the university’s name, “TOWT,” in bold lettering against a deep red background.</t>
  </si>
  <si>
    <t>A baseball player in a dark blue uniform with the number “2” is swinging a bat at a softball being thrown by another player wearing a maroon and white jersey with the number “18”. The background includes a chain-link fence, a sign that reads "Cane's," and a cloudy sky.</t>
  </si>
  <si>
    <t>www.wti.edu</t>
  </si>
  <si>
    <t>The image features a white background with a subtle, textured pattern resembling a honeycomb. Overlaying this is a large, blue number "70" followed by the words “YEARS AGO” in a similar blue font and style. The numbers are slightly raised or embossed to stand out against the white background.</t>
  </si>
  <si>
    <t>A black and white photograph of a multi-story building with several windows across its facade. The building has a classical architectural style with decorative elements. “WTI” is visible in dark lettering on one of the upper floors. A cloudy sky fills the top portion of the image, partially obscuring the light. The bottom of the frame features a white textured pattern resembling a honeycomb.</t>
  </si>
  <si>
    <t>"University environment, Campus aesthetics", Feature Story</t>
  </si>
  <si>
    <t>A black and white photograph depicts an interior space with a mid-century modern aesthetic. A lounge area is visible, featuring a light beige carpet, a small sofa with a matching ottoman, and a floor lamp. Several people are standing near a series of tall, slender, chrome columns that appear to be supporting lights or decorative elements. The background includes a wall with framed artwork and what looks like a security camera. A white border frames the image on the left side.</t>
  </si>
  <si>
    <t>The image is a black and white photograph showing an interior space, likely a student lounge or common area in a university building. Two men are seated at a small table with chairs, appearing to be engaged in conversation. A third man is standing behind a counter-like surface, working on a computer. There’s a refrigerator visible in the background. The walls appear to be painted a dark color and there's a framed picture hanging on the wall near the men seated at the table. A small clock with the number 30 is also visible on the wall. The overall scene has a dated feel, suggesting it was taken many years ago.</t>
  </si>
  <si>
    <t>A group of students in scrubs are seated around a blue tablecloth at a table. An older man, likely an instructor, is standing and gesturing while pointing towards anatomical models – including a skeleton – displayed on a wall behind him. Several other individuals are visible in the background, some sitting in chairs and one person appears to be standing near a refrigerator. A blue bag is partially visible on the right side of the frame.</t>
  </si>
  <si>
    <t>Two men are working on a large, beige industrial machine with numerous wires and panels. One man wears a dark purple shirt, a black baseball cap, and glasses; he is holding a small tool and appears to be adjusting something. The other man is wearing a similar shirt but has his back to the camera and is also working on the machine. A red string is tied around the first man’s wrist. Behind them are glimpses of additional equipment and what looks like a window. The background is a textured, light gray pattern.</t>
  </si>
  <si>
    <t>Two women in blue scrubs are standing beside a patient seated on an examination table. The patient is wearing a white gown and appears to be undergoing a pelvic exam. A medical cart with drawers containing supplies sits to the right. There’s a blood pressure monitor attached to the patient's arm, and various medical instruments are visible on the examination table. An oxygen tank and a small red box are in the background. The room has a neutral color scheme with a patterned wall behind the scene.</t>
  </si>
  <si>
    <t>A young woman with long dark hair and fair skin is sitting at a desk in an office setting. She’s wearing a blue shirt and has a tablet in front of her. She's smiling broadly, looking directly at the camera. Behind her, partially visible, is another person wearing a red sweater and walking towards the camera. The background includes framed artwork on the wall and a white curved structure to the left of the woman. A blurred, patterned overlay covers most of the image.</t>
  </si>
  <si>
    <t>Two healthcare professionals, a woman with dark hair and wearing a blue scrub top and a man in a similar blue scrub top, are shown interacting with a patient who is lying on a bed. The man is applying a bandage to the patient’s arm. Behind them is a wall covered with medical charts and posters. A green curtain is visible at the bottom of the frame.</t>
  </si>
  <si>
    <t>Three people are gathered around a gray table. A young Black woman sits on the left, facing forward. To her right is a young white man with light brown hair wearing a blue shirt with "VTI" printed on it and looking at a laptop screen. On the right side of the frame is a young Black woman in a red shirt also looking at the laptop screen. A black fire extinguisher is visible in the background, along with a gray wall and a small desk with a chair.</t>
  </si>
  <si>
    <t>www.wvsom.edu</t>
  </si>
  <si>
    <t>The image depicts a brick building with a sign mounted on its facade. The sign reads “West View Osteop.” in large, three-dimensional letters. To the left of the text is a sculpted medical symbol – a caduceus (a staff entwined with two snakes) – also rendered in gold and appearing to be made of metal. The bricks are a reddish-brown color, and the overall lighting suggests it’s daytime. A dark shadow falls across the lower portion of the image.</t>
  </si>
  <si>
    <t>A large screen displays a diagram with lines and text. A man in a blue blazer is standing at the front of a classroom addressing students seated at desks. The students are wearing various casual clothing, including t-shirts and sweatshirts. Many of them are looking towards the screen and the speaker. There are several rows of chairs facing the screen, and overhead lighting fixtures are visible along the ceiling. A window can be seen in the background on the left side of the frame.</t>
  </si>
  <si>
    <t>Several people are gathered around physical therapy tables in a room with a dark background. A student is lying on one table, propped up on his elbows and knees, while an instructor in a blue shirt is assisting him. Other students are kneeling beside the tables, some examining the patient’s leg, others providing support. One person is wearing a mask. There's a small whiteboard visible in the background with writing on it. A table number “41” is displayed on one of the tables. The room appears to be a clinical setting.</t>
  </si>
  <si>
    <t>A large brick building with multiple stories and arched windows dominates the frame. The building has a turret-like structure on its left side. Several trees in full bloom with pink blossoms are positioned in front of the building, framing it. A grassy lawn extends towards the viewer. American and state flags are displayed along the roofline of the building. The sky is bright blue with some clouds.</t>
  </si>
  <si>
    <t>A man with a white cowboy hat and red shirt is seated at a table facing four students. The student on the left wears a camouflage hat and a gray t-shirt. Another student in the center has blonde hair and is wearing a cream-colored sweater. A third student, partially visible, is looking down at a book and holding a water bottle. The fourth student, to the right, is looking away from the camera with a neutral expression. All are seated around a wooden table in what appears to be a classroom setting.</t>
  </si>
  <si>
    <t>A man wearing a light brown cowboy hat and a red shirt sits at a wooden table with two water bottles on either side of him. He has an open mouth and is gesturing emphatically with his hands. Several other people are partially visible around the table, appearing to be listening intently. Behind the table is a dark wood paneling wall with various electronic equipment including speakers and a monitor. The lighting appears warm and slightly dim.</t>
  </si>
  <si>
    <t>A brick pillar structure with gray stone tops stands in front of a red brick building. The pillars are flanked by black mulch and green grass. A sign on the central pillar reads “Clinical Education Center” in gold lettering. Pink cherry blossoms fill the upper portion of the image, partially obscuring a bright blue sky.</t>
  </si>
  <si>
    <t>A young man with dark hair and a blue jacket is leaning into the back of a silver car, his arm around a woman wearing a gray and white patterned coat and glasses. The woman is smiling and looking towards the camera. In the background, blurred figures are visible outside the car, suggesting people standing on a sidewalk or street. A few other students are partially visible in the backseat.</t>
  </si>
  <si>
    <t>A blue and yellow helicopter with the words “HealthNet Aeromedical Services” prominently displayed is positioned on a paved surface. A person in a white uniform is assisting another individual being carefully transferred onto a stretcher inside the helicopter’s open door. The helicopter's tail has the registration number "N139HN" visible. Trees and a cloudy sky are blurred in the background.</t>
  </si>
  <si>
    <t>A large brick building with a prominent clock tower dominates the frame. The building has multiple stories and windows. A small, separate tower topped with a clock is attached to the main structure. Several parked pickup trucks are visible in front of the building on a paved area. Trees with budding leaves frame the top of the image, suggesting springtime. The sky is blue and clear.</t>
  </si>
  <si>
    <t>Two dancers are performing center stage on a wooden platform. One dancer is wearing a dark green top and gray pants, with her arms raised. The other dancer wears a black sweatshirt and a New York Yankees baseball cap, holding a microphone. A curtain hangs behind them in the background. In the lower portion of the image, there are blurred figures seated in the audience, some holding up phones to record. There is also equipment visible on a table beneath the stage, including what appears to be lighting and sound gear.</t>
  </si>
  <si>
    <t>A group of young adults are performing music on stage. A man with reddish-brown hair and a round face is playing an acoustic guitar while singing into a microphone. He wears a black t-shirt. Behind him, several other students stand in a semi-circle, wearing dark shirts and pants, some with sneakers or boots. One student wears a New York Yankees baseball cap. The background is a dark, slightly blurred stage curtain.</t>
  </si>
  <si>
    <t>A blue sky fills most of the frame. Several branches of a tree extend upwards and diagonally across the screen, laden with delicate pink blossoms. The bark of the branches is gray and textured. The blossoms are small and clustered together.</t>
  </si>
  <si>
    <t>A group of students are gathered around a large table in a brightly lit hall. A young man with dark hair and wearing a blue polo shirt is pointing at something on a sheet of paper while speaking intently. Several other students, diverse in appearance and clothing (including a plaid flannel, a pink sweater, and a white hoodie), are seated around the table, looking towards him. Many more students can be seen in the background, sitting at various tables and standing throughout the hall, suggesting a large event or lecture taking place. The walls of the hall appear to be painted a light beige color.</t>
  </si>
  <si>
    <t>A woman in a white lab coat and a dark blue dress sits on a stool facing the camera. She is looking directly at the viewer with a slight smile. Behind her are large, black reflectors shaped like crescent moons positioned to bounce light onto her face. A bright, rectangular LED panel labeled “Phottix” is mounted on a stand to the left of her. To the right of the frame, partially obscured by a curtain, is a camera and a person sitting in an office chair with their back to the viewer. The background consists of neutral gray walls and draped beige curtains.</t>
  </si>
  <si>
    <t>A young man with short dark hair and a light blue shirt and white tie is turned towards the viewer, smiling slightly. He’s wearing glasses and looking off-camera to his right. A large, silver reflector board is positioned in front of him, reflecting light onto his face. In the background, blurred against a gray wall, another man stands facing away from the camera, also wearing a white shirt. There are several bottles on a small table to the right of the young man and a black keyboard visible beneath the reflector.</t>
  </si>
  <si>
    <t>A wide-angle aerial shot depicts a large green lawn with numerous people spread out across it. A football field is visible in the center of the lawn, with several players engaged in what appears to be a practice session. Above the lawn sits a multi-story building with a prominent tower and brick facade. To the left of the building is another smaller, single-story structure with a green roof. Several cars are parked along roadways leading up to the buildings. Trees and landscaping surround the campus area. The sky is bright blue with some scattered clouds.</t>
  </si>
  <si>
    <t>www.wvstateu.edu</t>
  </si>
  <si>
    <t>A young Black man with a beard and tattoos is prominently featured in the center of the image. He’s wearing a brown WVU Stallions football jersey with the number “77” on it, along with a black helmet. His left arm is raised in a fist-pump gesture. Behind him is a stylized graphic featuring a yellow bee mascot with the word "IMPACT" overlaid in red text. The background is a gradient of dark brown and beige, creating a blurred effect.</t>
  </si>
  <si>
    <t>Two people are standing at a lab bench examining several small plants in trays. A woman with blonde hair and wearing a white lab coat is pointing towards one of the plants. An older man with dark glasses and also wearing a white lab coat is gesturing with his thumb up, looking at another plant. Behind them is a complex piece of scientific equipment, including what appears to be a computer monitor and ventilation system. The trays holding the plants are labeled with numbers like "06C" and "240." The background is dark, highlighting the subjects in the foreground. A large word “DISCOVERY” is overlaid on the top left corner of the image in bright yellow letters.</t>
  </si>
  <si>
    <t>A group of students are seated in rows within a lecture hall. A woman stands at a lectern facing the audience, partially obscured by shadow. One student raises their hand in a gesture of asking a question. Another student wears a hoodie with a bee emblem and is also raising their hand. A third student sits with her arms crossed and appears to be listening attentively. The word "OPPORTUNITY" is displayed prominently on the screen in large, yellow letters. The background is a muted gray wall with a hint of a yellow door visible.</t>
  </si>
  <si>
    <t>A bronze statue of an older woman stands prominently in the foreground, facing slightly towards the left. She is wearing a dark suit and a pearl necklace. In her hands, she holds an open book. Behind the statue is a paved walkway lined with trees displaying autumn foliage in shades of red and orange. A street with parked cars can be seen in the background. Sunlight streams through the trees, creating rays that illuminate the scene. The word "INSPIRATION" is overlaid on the image in large, yellow letters. A black bench sits to the right of the statue.</t>
  </si>
  <si>
    <t>A wide shot captures a sunny outdoor campus scene. A large brick building with arched windows and the words “Judge Damon J. Ketter Scholars Hall” is prominently featured on the left side. In front of the building, students are walking across a paved square area. A fountain sprays water in the center of the frame. Several students are visible, some standing and others walking by. The sky is blue with scattered white clouds. A black railing runs along the bottom edge of the image.</t>
  </si>
  <si>
    <t>A Black woman stands at the front of a lecture hall addressing a group of students seated in gray chairs. She is wearing a black top and a yellow scarf around her neck. Her arms are outstretched as she gestures while speaking. Several students are visible, with varying expressions – some looking intently at her, others appearing to be listening or taking notes. A student on the left side of the frame is looking up at her with a curious expression. The background is dark and out of focus.</t>
  </si>
  <si>
    <t>A group of healthcare students are gathered around a mannequin lying on an examination table. One student is speaking into a phone while another examines the mannequin with a stethoscope and purple gloves. A third student, wearing a white uniform with a university logo, is assisting in moving the mannequin. Behind them, other students are visible, some looking at charts or equipment. A clock is mounted on the wall to the left of the scene. The background appears to be a medical training room with neutral tones and minimal decor.</t>
  </si>
  <si>
    <t>A black background displays the West Virginia State University logo. The logo features a golden tower illustration and the text “WEST VIRGINIA STATE UNIVERSITY” in gold lettering above the tower. Below the tower is the number "1861" in smaller, white lettering.</t>
  </si>
  <si>
    <t>A group of students and a mascot are posing for a photograph outdoors in front of a brick building with a clock tower. The mascot is a large, yellow and black animal wearing a football jersey with the number 91. Students of various ethnicities are standing closely together, many raising their arms in celebration or excitement. Some students are holding backpacks or walking sticks. Autumn leaves are visible in the background above the buildings. The sky is blue with scattered clouds.</t>
  </si>
  <si>
    <t>www.yoec.edu</t>
  </si>
  <si>
    <t>The image depicts a building with a large mural painted on its facade. The mural reads “Yeshiva Ohr Elchonon Chabad” in Hebrew and English. Below the main text is "Esther Sarah Deutsch Campus." The building has multiple windows, some with dark shutters. A tree branches across the top right corner of the frame. Text at the bottom of the image identifies the institution as “Yeshiva Ohr Elchonon Chabad.”</t>
  </si>
  <si>
    <t>A group of men in dark suits and black hats are gathered around a large table draped with a white cloth. One man is pointing at something on the cloth while others observe intently. Bookshelves line the walls behind them, and a clock hangs prominently above the table. The background appears to be an ornate library interior with gold accents. Text overlayed on the image reads: "has always been the beacon of light for the Los Angeles community."</t>
  </si>
  <si>
    <t>A man with a beard and dark clothing is seated at a wooden desk, intently studying an open book filled with Hebrew text. He’s holding a pen in his right hand and appears to be highlighting or making notes. The desk surface is light brown wood, and the background is blurred, suggesting a room with darker tones. Text overlayed on the image reads “through Torah education and inspiration.”</t>
  </si>
  <si>
    <t>A man with dark hair and glasses is centered in the frame, looking directly at the viewer. A white shirt covers his torso. Behind him, a large, stylized drawing of a window is superimposed over the image. The window has drawn-style handles on either side. Text written in Hebrew is displayed within the window: "אושר אלוהי מ"ד". Outside the window, there's a blurred view of a light-colored hallway with greenery visible to the right. The background is predominantly dark gray.</t>
  </si>
  <si>
    <t>A young man with light brown hair and blue eyes is centered in the frame, looking directly at the camera with a neutral expression. He’s wearing a white shirt. Text overlayed on the image reads “We’re not just about education.” Behind him is a blurred outdoor scene featuring a brick building, a walkway, and some greenery. A dark metal railing is visible on the left side of the frame. The background is out of focus, creating depth of field.</t>
  </si>
  <si>
    <t>A young man with dark hair and brown eyes wearing a black hat is looking directly at the camera with a slight smile. He’s positioned in the foreground against a blurred background of several other people sitting at tables, appearing to be in a classroom or lecture hall setting. The background includes wooden paneling and what looks like a large window. Text overlayed on the image reads “We’re not just about education.”</t>
  </si>
  <si>
    <t>A young man with dark hair and glasses is centered in the frame, looking directly at the camera with a slight smile. He wears a black sweater. Behind him are two other students seated at a table in what appears to be a library setting. Bookshelves line the background on the left side of the image. A wooden door is visible on the right. The text "We're about our students" is overlaid on the bottom-center of the screen.</t>
  </si>
  <si>
    <t>A man wearing glasses and a black suit with a white shirt is looking intently at another man who is seated and has his head down, partially obscured by his dark hair. The background appears to be a wooden room with paneling. Text overlayed on the image reads: “each one of them receives individualized learning and attention.”</t>
  </si>
  <si>
    <t>Two men are seated at a wooden desk in a room filled with bookshelves. One man is wearing a black hat and coat, and he appears to be reviewing papers with another man who is also wearing a black hat and coat. A black telephone sits on the desk along with several notebooks and pens. The bookshelves behind them are packed with numerous books.</t>
  </si>
  <si>
    <t>A young man with curly dark hair and a mustache sits at a table in a dimly lit room. He is wearing a white shirt open at the collar. His gaze is directed slightly off-camera, towards the right side of the frame. A black graduation cap rests on the table to his left. Behind him are blurred figures seated at other tables within a larger dining hall setting, with wooden chairs and dark wood paneling visible. There are cups and napkins scattered across the table in front of him.</t>
  </si>
  <si>
    <t>A young man with dark hair and a beard is looking directly at the camera. He’s wearing a white shirt. Behind him is an outdoor scene featuring trees, a building with a light-colored facade, and what appears to be a walkway or patio area. Text overlayed on the image reads: “the way they are to help raise them up.”</t>
  </si>
  <si>
    <t>A young man with dark hair and a short beard is smiling directly at the camera. He’s wearing a black jacket and appears to be in a dimly lit room. Behind him are blurred figures, including a child in a white shirt and another person partially visible in a dark garment. Text overlayed on the image reads “to become their own Migdal Ohr.” The background features ornate wooden details and what looks like a curved architectural element.</t>
  </si>
  <si>
    <t>www.yorktech.edu</t>
  </si>
  <si>
    <t>A tall, silver signpost stands prominently in the foreground with a large circular logo featuring orange, yellow, and blue colors. Below the sign are several flags displaying a gradient of purple, pink, and teal. Behind the sign is a sprawling campus with buildings including a large, single-story building with a glass facade and another multi-story structure. Trees line the roads leading to the buildings, and there’s a grassy lawn in the center of the scene. The sky is overcast and gray.</t>
  </si>
  <si>
    <t>A man in a black shirt and dark hair gestures emphatically while speaking to three other men standing behind him. One is wearing a yellow polo shirt, another a gray t-shirt, and the third a blue shirt with “York” on it. All four are looking at an open car engine underneath a raised vehicle supported by a hydraulic lift. The background shows a garage space with metal supports and dark shadows.</t>
  </si>
  <si>
    <t>A woman lies prone on a dark brown wooden floor. Yellow crime scene tape surrounds her. She is wearing a light blue shirt and has a blue ribbon tied around her neck. There are yellow evidence markers labeled "B" and "C" near her body, along with a small red object possibly a piece of evidence. A yellow caution line extends from the bottom right corner of the frame towards the woman.</t>
  </si>
  <si>
    <t>A young woman wearing a bright orange Yorktech t-shirt stands in front of a large interactive whiteboard. She is holding a pen and appears to be demonstrating something on the board. Below the whiteboard, there's a blue box containing an image of a computer screen with a grid pattern. In the background, blurred figures are visible, including a person wearing a colorful patterned shirt and another individual in dark pants and shoes. A bright orange light is shining from the right side of the frame.</t>
  </si>
  <si>
    <t>The image displays a three-dimensional rendering of a human heart. The heart is shown in a slightly angled view, revealing its chambers and major blood vessels – the aorta, pulmonary artery, and coronary arteries – which are highlighted with red color. The veins appear as lighter shades of white or gray. A translucent, pinkish overlay suggests tissue density variations within the heart. A control bar sits at the top of the screen showing a slider for playback and icons for recording, pausing, and other controls. The background is dark, likely indicating a darkened room where this interactive display is located.</t>
  </si>
  <si>
    <t>A young man in a gray t-shirt and red stethoscope is performing a physical examination on a woman lying in a hospital bed. The woman is wearing a pink shirt and has her hair pulled back into a bun. A nurse, wearing an orange “York Tech” shirt, stands behind the young man, observing. Behind the patient is a medical table with equipment visible, including a blood pressure cuff and monitor. A wall with electrical outlets is partially visible in the background.</t>
  </si>
  <si>
    <t>A young Black man sits at a desk with a computer in front of him. He is wearing a white York Technical College t-shirt. A calendar and some colorful sticky notes are on a wall behind him, including one that reads "Fall." To his right is a small orange shelf holding various items, including a box and a purple flower. The screen of the computer displays a dark image with text. Outside the window in the background, greenery can be seen.</t>
  </si>
  <si>
    <t>A man in a red shirt stands beside a complex industrial automation system. He is pointing towards a yellow robotic arm mounted on a vertical column. The system consists of multiple interconnected conveyor belts and machinery with numerous sensors and controls. Behind the man, there’s a glimpse of a hallway with doors and signage, including “Tyre Engineering.” A blue sign with text is partially visible in the background.</t>
  </si>
  <si>
    <t>A man in an orange shirt with “Yorktech” printed on it is standing and gesturing towards a large black medicine ball. He’s speaking to two other men wearing blue athletic shirts. Behind them are various exercise equipment, including resistance bands, a cable machine, and a bench. A wall with gray tiles is visible in the background, along with a red electrical outlet cover.</t>
  </si>
  <si>
    <t>A wide shot of a university campus. A tall light-colored sign with a circular logo is centrally located on a grassy lawn. Several colorful flags are arranged in front of the sign. Behind the sign, there’s a large building with multiple windows and a flat roof, surrounded by trees and landscaping. A road leads to the building, and several cars are visible parked along it. The sky is overcast and dark gray.</t>
  </si>
  <si>
    <t>www.yu.edu</t>
  </si>
  <si>
    <t>Three young men are standing close together in an outdoor setting. They are all smiling and waving enthusiastically with their arms outstretched. Each man is wearing a backpack and a button-down shirt. The first man wears a blue polo shirt, the second a light green patterned shirt, and the third a white shirt. All three have glasses on. Behind them, partially visible, is another person standing with their back to the camera, wearing a professional blouse and skirt. Trees are in the background, and there's a building and street lamp visible as well.</t>
  </si>
  <si>
    <t>A group of students are gathered in a doorway, likely at an entrance to a building. Balloons in various colors—blue, yellow, and purple—are strung across the top of the doorway, along with colorful banners that appear to have Hebrew text. Several people are smiling and talking, one holding a water bottle. A woman in the foreground is leaning into another student, who is laughing. Other students are visible in the background, some partially obscured by the doorway’s frame. The lighting appears dim, suggesting an evening event or gathering.</t>
  </si>
  <si>
    <t>The image shows a close-up view of a large glass building facade. The university logo is prominently displayed in silver lettering on the glass, featuring a scroll and the words "SH UNIVERSITY" in English and Hebrew script. Below the logo are the words “יִשְׁמַע בָּתֵר הַכִּתּוֹב” written in Hebrew. The building’s structure is modern with a grid-like pattern visible through the glass. To the right of the building, another building is partially visible, showing multiple windows and a brick facade. The sky is overcast and gray.</t>
  </si>
  <si>
    <t>A street scene showing a sidewalk with pedestrians crossing at a marked crosswalk. A black SUV is driving through the intersection. Buildings line both sides of the street, including a building that reads “Yeshiva University – Bernard H. Brodsky Campus.” There’s a tall tree in the middle of the road and traffic lights are visible on a building to the right. The image has a slight motion blur effect.</t>
  </si>
  <si>
    <t>A young woman with dark hair pulled back is sitting at a wooden desk bathed in sunlight. She’s wearing a burgundy sweater and appears to be focused on writing in a notebook. Several books are stacked beside her, including one open and another closed. A gray coffee cup sits on the desk to her left. Through a large window behind her, there's a view of several tall buildings and a cityscape, suggesting an urban setting. The light is bright and casts shadows across the scene.</t>
  </si>
  <si>
    <t>A large group of people are marching down a city street. They are holding a blue and white banner that reads “Yeshiva University.” Many of the individuals are wearing matching blue shirts with a star emblem on them. American and Israeli flags are visible among the crowd. Tall buildings line the street, and traffic lights and street signs can be seen in the background.</t>
  </si>
  <si>
    <t>Two young women are working in a laboratory setting. One woman, wearing a green jacket and dark hair pulled back, is using a pipette to transfer liquid into a small tube. She’s wearing blue gloves. The other woman, with blonde hair and a pink hat, is looking at the process intently. Behind them is a white cabinet filled with various beakers and bottles. A large, gray wall panel displays a grid of colored squares. To the right of the women is a workbench with more lab equipment visible, including a centrifuge and several test tubes. The background is dark, suggesting a laboratory environment.</t>
  </si>
  <si>
    <t>The image shows two students studying in a library setting. On the left is a young man wearing a kippah and a light blue button-down shirt, intently focused on reading a book open on a table surrounded by several other books. Behind him are blurred figures of other people also studying. To the right is a woman with long dark hair, dressed in a black top with a floral pattern, deeply engrossed in reading a book as well. A window and bookshelves can be seen behind her. The overall lighting appears to be warm and natural.</t>
  </si>
  <si>
    <t>A basketball court with a group of college athletes in action. A player in blue is dribbling the ball towards the right side of the frame. Several other players in blue are positioned around him, some defending and others moving toward the basket. To the left, a man in a dark suit stands near the baseline. Above the court are banners with the school’s name “Maritime” and large digital scoreboards displaying "21" and "05". The background is a darkened gymnasium with rows of bleachers filled with spectators.</t>
  </si>
  <si>
    <t>A basketball hangs inside a blue and white hoop, with a red net surrounding it. The backboard is clear glass. Above the hoop are fluorescent lights in a dark ceiling. A gray brick wall is visible on the right side of the frame. A small doorway is partially visible on the left.</t>
  </si>
  <si>
    <t>A close-up shot shows a loaf of golden brown bread sitting on a wooden cutting board. A hand with light pink nails is using a knife to cut into the top of the bread, revealing its interior crumb structure. To the left of the bread are two decorative bottles and a wine glass with a gold rim. The background is dark, suggesting a dimly lit setting. Part of a person’s sleeve and watch are visible in the upper right corner.</t>
  </si>
  <si>
    <t>A busy city street scene with several vehicles moving in both directions. There are yellow taxis prominently featured, along with a mix of cars and vans. Buildings line the street on either side, some with American flags displayed. Trees with white blossoms are visible on the right side of the frame. Streetlights and traffic signals are present. The overall impression is one of urban congestion during what appears to be springtime.</t>
  </si>
  <si>
    <t>A tree branch with new green leaves frames a view of New York City skyscrapers. The Empire State Building is prominently visible in the background, partially obscured by clouds. Tall buildings on either side of the frame are visible, featuring brick facades and windows. The overall image has a dark, muted tone, suggesting overcast lighting.</t>
  </si>
  <si>
    <t>The image depicts the Statue of Liberty standing tall against a bright blue sky. The statue is green in color and appears to be slightly angled towards the viewer. Below the statue is a large, dark gray pedestal base. A body of water, with visible waves, stretches out to the left of the statue. To the right, there's a small island covered in trees and some buildings are faintly visible on the horizon. The overall scene suggests a daytime view of the Statue of Liberty from across the water.</t>
  </si>
  <si>
    <t>A nighttime cityscape dominated by skyscrapers and illuminated buildings. The tallest building in the center is the One World Trade Center. A large body of water, likely a bay or harbor, stretches across the bottom of the image, reflecting the city lights. Numerous other tall buildings are visible throughout the scene, all brightly lit with windows glowing at night. There’s a slight haze or atmospheric effect that softens the distant lights and creates a sense of depth.</t>
  </si>
  <si>
    <t>A large, light-colored building dominates the frame, featuring multiple rows of windows and a prominent entrance with a curved glass awning. The words “YESHIVA UNIVERSITY” are displayed above the entrance in dark lettering, followed by “IRAEL HENRY BERER CAMPUS.” A blue and white sign is attached to the left side of the building. To the right of the building, there are other buildings and street signs visible, suggesting an urban setting with surrounding structures and traffic. The image has a slightly grainy or washed-out quality.</t>
  </si>
  <si>
    <t>Two women are seated at a table in front of a large backdrop. One woman is facing forward and appears to be speaking, with her hands raised as if gesturing. She wears a gray sweater and has curly dark hair. The other woman sits beside her, looking towards the first woman and holding a water bottle. She has long, wavy brown hair and is wearing a blue shirt. A young woman in the foreground is sitting on the floor, holding a phone and wearing a pink backpack. Behind them is a colorful backdrop featuring geometric shapes in shades of blue, purple, yellow, and red, with an abstract university emblem at the top. There are two water bottles on the table between them.</t>
  </si>
  <si>
    <t>Four young men are standing outdoors in front of a brick building. One man is wearing a dark blue patterned shirt and has a beard; another wears a light gray t-shirt with “YESHIVA” printed on it, and a third is wearing a white button-down shirt. The fourth man is wearing a checkered shirt and a black hat. They are all smiling and engaged in conversation, holding water bottles. In the background, there’s a blurred cityscape with buildings and people walking by.</t>
  </si>
  <si>
    <t>A Roland DJ controller with “Serato” printed on it sits on a white table. A person’s green jacket and part of their head are visible on the left side of the frame. To the right, another person is partially visible, wearing a light-colored shirt and jeans, standing near a bright green wall. The background is blurred with hints of lights and greenery.</t>
  </si>
  <si>
    <t>The image depicts three young adults participating in an event with wearable light-up headphones. A woman wearing a blue shirt and light-up headphones is laughing while gesturing with her hands towards another woman who is also wearing light-up headphones and appears to be speaking or singing. The third person, partially visible on the right, has dark hair and is wearing light-up headphones as well. In the background, blurred figures of other people are seated at tables, illuminated by stage lights. A table with a white tablecloth is in the foreground. The overall scene is dimly lit with vibrant colored lighting from the headphones and stage lights.</t>
  </si>
  <si>
    <t>A young woman in a blue graduation gown and cap is smiling broadly and raising her hands in celebration as confetti falls around her. Another person, partially obscured by the falling confetti, also wears a blue graduation gown and cap. The background is dark, filled with an overwhelming amount of blue and silver confetti. A grid-like structure is visible above, likely part of the venue’s ceiling or decoration, illuminated with lights that reflect off the falling confetti.</t>
  </si>
  <si>
    <t>The image depicts the facade of a building with “STERN COLLEGE FOR WOMEN - YESHIVA UNIVERSITY” prominently displayed above a row of columns. The building is constructed from light-colored brick and features arched windows. Green leaves are blurred in motion across the top portion of the frame, suggesting wind or foliage nearby. The background is dark, likely indicating evening or nighttime.</t>
  </si>
  <si>
    <t>The image depicts an interior view of a large, modern university building’s atrium. A wide staircase dominates the center of the frame, with several students walking and standing on it. Large glass windows extend upwards, revealing a bright sky above. To the left is a banner reading “Welcome to Yeshiva University” with the university logo. On the right side of the image, there are signs partially visible, including one that reads "OFFICE OF...". The walls are white and feature reflective surfaces.</t>
  </si>
  <si>
    <t>A group of young men are seated around a table in a library setting. Several large, bound books are stacked on the table in front of them. One man, wearing a light gray shirt, is looking at another man who is wearing glasses and a black yarmulke. Other students are visible in the background, some wearing yarmulkes and others with casual clothing. Bookshelves filled with more books line the walls behind the group. The lighting appears to be dim, casting shadows across the scene.</t>
  </si>
  <si>
    <t>A group of young women in blue and white soccer uniforms are gathered closely together on a green field. They appear to be discussing something with an adult female wearing a yellow referee uniform. The players have their backs turned towards the camera, and some are looking at the referee. Behind them is a black fence and trees visible in the background. A white line marking the edge of the field is also present.</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</si>
</sst>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7.0"/>
      <color theme="1"/>
      <name val="Calibri"/>
    </font>
    <font>
      <sz val="11.0"/>
      <color theme="1"/>
      <name val="Calibri"/>
    </font>
    <font>
      <u/>
      <sz val="11.0"/>
      <color rgb="FF0000FF"/>
      <name val="Calibri"/>
    </font>
    <font>
      <u/>
      <sz val="11.0"/>
      <color rgb="FF0000FF"/>
      <name val="Calibri"/>
    </font>
    <font>
      <u/>
      <color rgb="FF0000FF"/>
    </font>
    <font>
      <color theme="1"/>
      <name val="Calibri"/>
      <scheme val="minor"/>
    </font>
  </fonts>
  <fills count="4">
    <fill>
      <patternFill patternType="none"/>
    </fill>
    <fill>
      <patternFill patternType="lightGray"/>
    </fill>
    <fill>
      <patternFill patternType="solid">
        <fgColor rgb="FFB7E1CD"/>
        <bgColor rgb="FFB7E1CD"/>
      </patternFill>
    </fill>
    <fill>
      <patternFill patternType="solid">
        <fgColor rgb="FFFCE8B2"/>
        <bgColor rgb="FFFCE8B2"/>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49" xfId="0" applyAlignment="1" applyFont="1" applyNumberFormat="1">
      <alignment horizontal="center" shrinkToFit="0" wrapText="1"/>
    </xf>
    <xf borderId="0" fillId="0" fontId="1" numFmtId="3" xfId="0" applyAlignment="1" applyFont="1" applyNumberFormat="1">
      <alignment horizontal="center" shrinkToFit="0" wrapText="1"/>
    </xf>
    <xf borderId="0" fillId="0" fontId="1" numFmtId="0" xfId="0" applyAlignment="1" applyFont="1">
      <alignment horizontal="center" shrinkToFit="0" wrapText="1"/>
    </xf>
    <xf borderId="0" fillId="0" fontId="2" numFmtId="0" xfId="0" applyAlignment="1" applyFont="1">
      <alignment horizontal="center" shrinkToFit="0" wrapText="1"/>
    </xf>
    <xf borderId="0" fillId="0" fontId="2" numFmtId="49" xfId="0" applyAlignment="1" applyFont="1" applyNumberFormat="1">
      <alignment horizontal="center" shrinkToFit="0" wrapText="1"/>
    </xf>
    <xf borderId="0" fillId="2" fontId="2" numFmtId="3" xfId="0" applyAlignment="1" applyFill="1" applyFont="1" applyNumberFormat="1">
      <alignment horizontal="center" shrinkToFit="0" wrapText="1"/>
    </xf>
    <xf borderId="0" fillId="0" fontId="2" numFmtId="0" xfId="0" applyAlignment="1" applyFont="1">
      <alignment shrinkToFit="0" vertical="bottom" wrapText="1"/>
    </xf>
    <xf borderId="0" fillId="0" fontId="2" numFmtId="0" xfId="0" applyFont="1"/>
    <xf borderId="0" fillId="0" fontId="2" numFmtId="3" xfId="0" applyAlignment="1" applyFont="1" applyNumberFormat="1">
      <alignment horizontal="center" shrinkToFit="0" wrapText="1"/>
    </xf>
    <xf borderId="0" fillId="0" fontId="3" numFmtId="0" xfId="0" applyAlignment="1" applyFont="1">
      <alignment horizontal="center" shrinkToFit="0" wrapText="1"/>
    </xf>
    <xf borderId="0" fillId="3" fontId="2" numFmtId="49" xfId="0" applyAlignment="1" applyFill="1" applyFont="1" applyNumberFormat="1">
      <alignment horizontal="center" shrinkToFit="0" wrapText="1"/>
    </xf>
    <xf borderId="0" fillId="0" fontId="2" numFmtId="0" xfId="0" applyAlignment="1" applyFont="1">
      <alignment vertical="bottom"/>
    </xf>
    <xf borderId="0" fillId="0" fontId="2" numFmtId="49" xfId="0" applyAlignment="1" applyFont="1" applyNumberFormat="1">
      <alignment shrinkToFit="0" vertical="bottom" wrapText="1"/>
    </xf>
    <xf borderId="0" fillId="0" fontId="4" numFmtId="0" xfId="0" applyAlignment="1" applyFont="1">
      <alignment shrinkToFit="0" vertical="bottom" wrapText="1"/>
    </xf>
    <xf borderId="0" fillId="2" fontId="2" numFmtId="3" xfId="0" applyAlignment="1" applyFont="1" applyNumberFormat="1">
      <alignment horizontal="right" shrinkToFit="0" vertical="bottom" wrapText="1"/>
    </xf>
    <xf borderId="0" fillId="0" fontId="2" numFmtId="3" xfId="0" applyAlignment="1" applyFont="1" applyNumberFormat="1">
      <alignment horizontal="right" shrinkToFit="0" vertical="bottom" wrapText="1"/>
    </xf>
    <xf borderId="0" fillId="3" fontId="2" numFmtId="49" xfId="0" applyAlignment="1" applyFont="1" applyNumberFormat="1">
      <alignment shrinkToFit="0" vertical="bottom" wrapText="1"/>
    </xf>
    <xf borderId="0" fillId="0" fontId="2" numFmtId="0" xfId="0" applyAlignment="1" applyFont="1">
      <alignment horizontal="center" shrinkToFit="0" vertical="bottom" wrapText="1"/>
    </xf>
    <xf borderId="0" fillId="3" fontId="2" numFmtId="21" xfId="0" applyAlignment="1" applyFont="1" applyNumberFormat="1">
      <alignment horizontal="right" shrinkToFit="0" vertical="bottom" wrapText="1"/>
    </xf>
    <xf borderId="0" fillId="0" fontId="5" numFmtId="0" xfId="0" applyFont="1"/>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3.xml.rels><?xml version="1.0" encoding="UTF-8" standalone="yes"?><Relationships xmlns="http://schemas.openxmlformats.org/package/2006/relationships"><Relationship Id="rId1" Type="http://schemas.openxmlformats.org/officeDocument/2006/relationships/image" Target="../media/Chart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19050</xdr:rowOff>
    </xdr:from>
    <xdr:ext cx="8629650" cy="5343525"/>
    <xdr:pic>
      <xdr:nvPicPr>
        <xdr:cNvPr id="1879170032"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www.unmc.edu" TargetMode="External"/><Relationship Id="rId9618" Type="http://schemas.openxmlformats.org/officeDocument/2006/relationships/hyperlink" Target="http://www.unmc.edu" TargetMode="External"/><Relationship Id="rId9619" Type="http://schemas.openxmlformats.org/officeDocument/2006/relationships/hyperlink" Target="http://www.unmc.edu" TargetMode="External"/><Relationship Id="rId9613" Type="http://schemas.openxmlformats.org/officeDocument/2006/relationships/hyperlink" Target="http://www.unmc.edu" TargetMode="External"/><Relationship Id="rId9614" Type="http://schemas.openxmlformats.org/officeDocument/2006/relationships/hyperlink" Target="http://www.unmc.edu" TargetMode="External"/><Relationship Id="rId9615" Type="http://schemas.openxmlformats.org/officeDocument/2006/relationships/hyperlink" Target="http://www.unmc.edu" TargetMode="External"/><Relationship Id="rId9616" Type="http://schemas.openxmlformats.org/officeDocument/2006/relationships/hyperlink" Target="http://www.unmc.edu" TargetMode="External"/><Relationship Id="rId9610" Type="http://schemas.openxmlformats.org/officeDocument/2006/relationships/hyperlink" Target="http://www.unmc.edu" TargetMode="External"/><Relationship Id="rId9611" Type="http://schemas.openxmlformats.org/officeDocument/2006/relationships/hyperlink" Target="http://www.unmc.edu" TargetMode="External"/><Relationship Id="rId9612" Type="http://schemas.openxmlformats.org/officeDocument/2006/relationships/hyperlink" Target="http://www.unmc.edu" TargetMode="External"/><Relationship Id="rId9606" Type="http://schemas.openxmlformats.org/officeDocument/2006/relationships/hyperlink" Target="http://www.unlv.edu" TargetMode="External"/><Relationship Id="rId9607" Type="http://schemas.openxmlformats.org/officeDocument/2006/relationships/hyperlink" Target="http://www.unlv.edu" TargetMode="External"/><Relationship Id="rId9608" Type="http://schemas.openxmlformats.org/officeDocument/2006/relationships/hyperlink" Target="http://www.unlv.edu" TargetMode="External"/><Relationship Id="rId9609" Type="http://schemas.openxmlformats.org/officeDocument/2006/relationships/hyperlink" Target="http://www.unmc.edu" TargetMode="External"/><Relationship Id="rId9602" Type="http://schemas.openxmlformats.org/officeDocument/2006/relationships/hyperlink" Target="http://www.unlv.edu" TargetMode="External"/><Relationship Id="rId9603" Type="http://schemas.openxmlformats.org/officeDocument/2006/relationships/hyperlink" Target="http://www.unlv.edu" TargetMode="External"/><Relationship Id="rId9604" Type="http://schemas.openxmlformats.org/officeDocument/2006/relationships/hyperlink" Target="http://www.unlv.edu" TargetMode="External"/><Relationship Id="rId9605" Type="http://schemas.openxmlformats.org/officeDocument/2006/relationships/hyperlink" Target="http://www.unlv.edu" TargetMode="External"/><Relationship Id="rId9600" Type="http://schemas.openxmlformats.org/officeDocument/2006/relationships/hyperlink" Target="http://www.unk.edu" TargetMode="External"/><Relationship Id="rId9601" Type="http://schemas.openxmlformats.org/officeDocument/2006/relationships/hyperlink" Target="http://www.unk.edu" TargetMode="External"/><Relationship Id="rId8309" Type="http://schemas.openxmlformats.org/officeDocument/2006/relationships/hyperlink" Target="http://www.stonybrook.edu" TargetMode="External"/><Relationship Id="rId8308" Type="http://schemas.openxmlformats.org/officeDocument/2006/relationships/hyperlink" Target="http://www.stonybrook.edu" TargetMode="External"/><Relationship Id="rId9639" Type="http://schemas.openxmlformats.org/officeDocument/2006/relationships/hyperlink" Target="http://www.unoh.edu" TargetMode="External"/><Relationship Id="rId9630" Type="http://schemas.openxmlformats.org/officeDocument/2006/relationships/hyperlink" Target="http://www.unoh.edu" TargetMode="External"/><Relationship Id="rId8303" Type="http://schemas.openxmlformats.org/officeDocument/2006/relationships/hyperlink" Target="http://www.stonybrook.edu" TargetMode="External"/><Relationship Id="rId9635" Type="http://schemas.openxmlformats.org/officeDocument/2006/relationships/hyperlink" Target="http://www.unoh.edu" TargetMode="External"/><Relationship Id="rId8302" Type="http://schemas.openxmlformats.org/officeDocument/2006/relationships/hyperlink" Target="http://www.stmarytx.edu" TargetMode="External"/><Relationship Id="rId9636" Type="http://schemas.openxmlformats.org/officeDocument/2006/relationships/hyperlink" Target="http://www.unoh.edu" TargetMode="External"/><Relationship Id="rId8301" Type="http://schemas.openxmlformats.org/officeDocument/2006/relationships/hyperlink" Target="http://www.stmarytx.edu" TargetMode="External"/><Relationship Id="rId9637" Type="http://schemas.openxmlformats.org/officeDocument/2006/relationships/hyperlink" Target="http://www.unoh.edu" TargetMode="External"/><Relationship Id="rId8300" Type="http://schemas.openxmlformats.org/officeDocument/2006/relationships/hyperlink" Target="http://www.stmarytx.edu" TargetMode="External"/><Relationship Id="rId9638" Type="http://schemas.openxmlformats.org/officeDocument/2006/relationships/hyperlink" Target="http://www.unoh.edu" TargetMode="External"/><Relationship Id="rId8307" Type="http://schemas.openxmlformats.org/officeDocument/2006/relationships/hyperlink" Target="http://www.stonybrook.edu" TargetMode="External"/><Relationship Id="rId9631" Type="http://schemas.openxmlformats.org/officeDocument/2006/relationships/hyperlink" Target="http://www.unoh.edu" TargetMode="External"/><Relationship Id="rId8306" Type="http://schemas.openxmlformats.org/officeDocument/2006/relationships/hyperlink" Target="http://www.stonybrook.edu" TargetMode="External"/><Relationship Id="rId9632" Type="http://schemas.openxmlformats.org/officeDocument/2006/relationships/hyperlink" Target="http://www.unoh.edu" TargetMode="External"/><Relationship Id="rId8305" Type="http://schemas.openxmlformats.org/officeDocument/2006/relationships/hyperlink" Target="http://www.stonybrook.edu" TargetMode="External"/><Relationship Id="rId9633" Type="http://schemas.openxmlformats.org/officeDocument/2006/relationships/hyperlink" Target="http://www.unoh.edu" TargetMode="External"/><Relationship Id="rId8304" Type="http://schemas.openxmlformats.org/officeDocument/2006/relationships/hyperlink" Target="http://www.stonybrook.edu" TargetMode="External"/><Relationship Id="rId9634" Type="http://schemas.openxmlformats.org/officeDocument/2006/relationships/hyperlink" Target="http://www.unoh.edu" TargetMode="External"/><Relationship Id="rId9628" Type="http://schemas.openxmlformats.org/officeDocument/2006/relationships/hyperlink" Target="http://www.unoh.edu" TargetMode="External"/><Relationship Id="rId9629" Type="http://schemas.openxmlformats.org/officeDocument/2006/relationships/hyperlink" Target="http://www.unoh.edu" TargetMode="External"/><Relationship Id="rId9624" Type="http://schemas.openxmlformats.org/officeDocument/2006/relationships/hyperlink" Target="http://www.unmc.edu" TargetMode="External"/><Relationship Id="rId9625" Type="http://schemas.openxmlformats.org/officeDocument/2006/relationships/hyperlink" Target="http://www.unmc.edu" TargetMode="External"/><Relationship Id="rId9626" Type="http://schemas.openxmlformats.org/officeDocument/2006/relationships/hyperlink" Target="http://www.unmc.edu" TargetMode="External"/><Relationship Id="rId9627" Type="http://schemas.openxmlformats.org/officeDocument/2006/relationships/hyperlink" Target="http://www.unoh.edu" TargetMode="External"/><Relationship Id="rId9620" Type="http://schemas.openxmlformats.org/officeDocument/2006/relationships/hyperlink" Target="http://www.unmc.edu" TargetMode="External"/><Relationship Id="rId9621" Type="http://schemas.openxmlformats.org/officeDocument/2006/relationships/hyperlink" Target="http://www.unmc.edu" TargetMode="External"/><Relationship Id="rId9622" Type="http://schemas.openxmlformats.org/officeDocument/2006/relationships/hyperlink" Target="http://www.unmc.edu" TargetMode="External"/><Relationship Id="rId9623" Type="http://schemas.openxmlformats.org/officeDocument/2006/relationships/hyperlink" Target="http://www.unmc.edu" TargetMode="External"/><Relationship Id="rId2180" Type="http://schemas.openxmlformats.org/officeDocument/2006/relationships/hyperlink" Target="http://www.drexel.edu" TargetMode="External"/><Relationship Id="rId2181" Type="http://schemas.openxmlformats.org/officeDocument/2006/relationships/hyperlink" Target="http://www.drexel.edu" TargetMode="External"/><Relationship Id="rId2182" Type="http://schemas.openxmlformats.org/officeDocument/2006/relationships/hyperlink" Target="http://www.drexel.edu" TargetMode="External"/><Relationship Id="rId2183" Type="http://schemas.openxmlformats.org/officeDocument/2006/relationships/hyperlink" Target="http://www.drexel.edu" TargetMode="External"/><Relationship Id="rId2184" Type="http://schemas.openxmlformats.org/officeDocument/2006/relationships/hyperlink" Target="http://www.drexel.edu" TargetMode="External"/><Relationship Id="rId2185" Type="http://schemas.openxmlformats.org/officeDocument/2006/relationships/hyperlink" Target="http://www.drexel.edu" TargetMode="External"/><Relationship Id="rId2186" Type="http://schemas.openxmlformats.org/officeDocument/2006/relationships/hyperlink" Target="http://www.drexel.edu" TargetMode="External"/><Relationship Id="rId2187" Type="http://schemas.openxmlformats.org/officeDocument/2006/relationships/hyperlink" Target="http://www.drexel.edu" TargetMode="External"/><Relationship Id="rId2188" Type="http://schemas.openxmlformats.org/officeDocument/2006/relationships/hyperlink" Target="http://www.drexel.edu" TargetMode="External"/><Relationship Id="rId2189" Type="http://schemas.openxmlformats.org/officeDocument/2006/relationships/hyperlink" Target="http://www.drexel.edu" TargetMode="External"/><Relationship Id="rId2170" Type="http://schemas.openxmlformats.org/officeDocument/2006/relationships/hyperlink" Target="http://www.drexel.edu" TargetMode="External"/><Relationship Id="rId2171" Type="http://schemas.openxmlformats.org/officeDocument/2006/relationships/hyperlink" Target="http://www.drexel.edu" TargetMode="External"/><Relationship Id="rId2172" Type="http://schemas.openxmlformats.org/officeDocument/2006/relationships/hyperlink" Target="http://www.drexel.edu" TargetMode="External"/><Relationship Id="rId2173" Type="http://schemas.openxmlformats.org/officeDocument/2006/relationships/hyperlink" Target="http://www.drexel.edu" TargetMode="External"/><Relationship Id="rId2174" Type="http://schemas.openxmlformats.org/officeDocument/2006/relationships/hyperlink" Target="http://www.drexel.edu" TargetMode="External"/><Relationship Id="rId2175" Type="http://schemas.openxmlformats.org/officeDocument/2006/relationships/hyperlink" Target="http://www.drexel.edu" TargetMode="External"/><Relationship Id="rId2176" Type="http://schemas.openxmlformats.org/officeDocument/2006/relationships/hyperlink" Target="http://www.drexel.edu" TargetMode="External"/><Relationship Id="rId2177" Type="http://schemas.openxmlformats.org/officeDocument/2006/relationships/hyperlink" Target="http://www.drexel.edu" TargetMode="External"/><Relationship Id="rId2178" Type="http://schemas.openxmlformats.org/officeDocument/2006/relationships/hyperlink" Target="http://www.drexel.edu" TargetMode="External"/><Relationship Id="rId2179" Type="http://schemas.openxmlformats.org/officeDocument/2006/relationships/hyperlink" Target="http://www.drexel.edu" TargetMode="External"/><Relationship Id="rId2190" Type="http://schemas.openxmlformats.org/officeDocument/2006/relationships/hyperlink" Target="http://www.drexel.edu" TargetMode="External"/><Relationship Id="rId2191" Type="http://schemas.openxmlformats.org/officeDocument/2006/relationships/hyperlink" Target="http://www.drexel.edu" TargetMode="External"/><Relationship Id="rId2192" Type="http://schemas.openxmlformats.org/officeDocument/2006/relationships/hyperlink" Target="http://www.duq.edu" TargetMode="External"/><Relationship Id="rId2193" Type="http://schemas.openxmlformats.org/officeDocument/2006/relationships/hyperlink" Target="http://www.duq.edu" TargetMode="External"/><Relationship Id="rId2194" Type="http://schemas.openxmlformats.org/officeDocument/2006/relationships/hyperlink" Target="http://www.duq.edu" TargetMode="External"/><Relationship Id="rId2195" Type="http://schemas.openxmlformats.org/officeDocument/2006/relationships/hyperlink" Target="http://www.duq.edu" TargetMode="External"/><Relationship Id="rId2196" Type="http://schemas.openxmlformats.org/officeDocument/2006/relationships/hyperlink" Target="http://www.duq.edu" TargetMode="External"/><Relationship Id="rId2197" Type="http://schemas.openxmlformats.org/officeDocument/2006/relationships/hyperlink" Target="http://www.duq.edu" TargetMode="External"/><Relationship Id="rId2198" Type="http://schemas.openxmlformats.org/officeDocument/2006/relationships/hyperlink" Target="http://www.duq.edu" TargetMode="External"/><Relationship Id="rId2199" Type="http://schemas.openxmlformats.org/officeDocument/2006/relationships/hyperlink" Target="http://www.duq.edu" TargetMode="External"/><Relationship Id="rId7030" Type="http://schemas.openxmlformats.org/officeDocument/2006/relationships/hyperlink" Target="http://www.piedmont.edu" TargetMode="External"/><Relationship Id="rId8361" Type="http://schemas.openxmlformats.org/officeDocument/2006/relationships/hyperlink" Target="http://www.sunyacc.edu" TargetMode="External"/><Relationship Id="rId9693" Type="http://schemas.openxmlformats.org/officeDocument/2006/relationships/hyperlink" Target="http://www.upr.edu" TargetMode="External"/><Relationship Id="rId8360" Type="http://schemas.openxmlformats.org/officeDocument/2006/relationships/hyperlink" Target="http://www.sunyacc.edu" TargetMode="External"/><Relationship Id="rId9694" Type="http://schemas.openxmlformats.org/officeDocument/2006/relationships/hyperlink" Target="http://www.upr.edu" TargetMode="External"/><Relationship Id="rId9695" Type="http://schemas.openxmlformats.org/officeDocument/2006/relationships/hyperlink" Target="http://www.upr.edu" TargetMode="External"/><Relationship Id="rId9696" Type="http://schemas.openxmlformats.org/officeDocument/2006/relationships/hyperlink" Target="http://www.upr.edu" TargetMode="External"/><Relationship Id="rId7034" Type="http://schemas.openxmlformats.org/officeDocument/2006/relationships/hyperlink" Target="http://www.piedmont.edu" TargetMode="External"/><Relationship Id="rId8365" Type="http://schemas.openxmlformats.org/officeDocument/2006/relationships/hyperlink" Target="http://www.sunyacc.edu" TargetMode="External"/><Relationship Id="rId7033" Type="http://schemas.openxmlformats.org/officeDocument/2006/relationships/hyperlink" Target="http://www.piedmont.edu" TargetMode="External"/><Relationship Id="rId8364" Type="http://schemas.openxmlformats.org/officeDocument/2006/relationships/hyperlink" Target="http://www.sunyacc.edu" TargetMode="External"/><Relationship Id="rId9690" Type="http://schemas.openxmlformats.org/officeDocument/2006/relationships/hyperlink" Target="http://www.upr.edu" TargetMode="External"/><Relationship Id="rId7032" Type="http://schemas.openxmlformats.org/officeDocument/2006/relationships/hyperlink" Target="http://www.piedmont.edu" TargetMode="External"/><Relationship Id="rId8363" Type="http://schemas.openxmlformats.org/officeDocument/2006/relationships/hyperlink" Target="http://www.sunyacc.edu" TargetMode="External"/><Relationship Id="rId9691" Type="http://schemas.openxmlformats.org/officeDocument/2006/relationships/hyperlink" Target="http://www.upr.edu" TargetMode="External"/><Relationship Id="rId7031" Type="http://schemas.openxmlformats.org/officeDocument/2006/relationships/hyperlink" Target="http://www.piedmont.edu" TargetMode="External"/><Relationship Id="rId8362" Type="http://schemas.openxmlformats.org/officeDocument/2006/relationships/hyperlink" Target="http://www.sunyacc.edu" TargetMode="External"/><Relationship Id="rId9692" Type="http://schemas.openxmlformats.org/officeDocument/2006/relationships/hyperlink" Target="http://www.upr.edu" TargetMode="External"/><Relationship Id="rId7038" Type="http://schemas.openxmlformats.org/officeDocument/2006/relationships/hyperlink" Target="http://www.piedmont.edu" TargetMode="External"/><Relationship Id="rId8369" Type="http://schemas.openxmlformats.org/officeDocument/2006/relationships/hyperlink" Target="http://www.sunyacc.edu" TargetMode="External"/><Relationship Id="rId7037" Type="http://schemas.openxmlformats.org/officeDocument/2006/relationships/hyperlink" Target="http://www.piedmont.edu" TargetMode="External"/><Relationship Id="rId8368" Type="http://schemas.openxmlformats.org/officeDocument/2006/relationships/hyperlink" Target="http://www.sunyacc.edu" TargetMode="External"/><Relationship Id="rId7036" Type="http://schemas.openxmlformats.org/officeDocument/2006/relationships/hyperlink" Target="http://www.piedmont.edu" TargetMode="External"/><Relationship Id="rId8367" Type="http://schemas.openxmlformats.org/officeDocument/2006/relationships/hyperlink" Target="http://www.sunyacc.edu" TargetMode="External"/><Relationship Id="rId7035" Type="http://schemas.openxmlformats.org/officeDocument/2006/relationships/hyperlink" Target="http://www.piedmont.edu" TargetMode="External"/><Relationship Id="rId8366" Type="http://schemas.openxmlformats.org/officeDocument/2006/relationships/hyperlink" Target="http://www.sunyacc.edu" TargetMode="External"/><Relationship Id="rId9697" Type="http://schemas.openxmlformats.org/officeDocument/2006/relationships/hyperlink" Target="http://www.upr.edu" TargetMode="External"/><Relationship Id="rId9698" Type="http://schemas.openxmlformats.org/officeDocument/2006/relationships/hyperlink" Target="http://www.upr.edu" TargetMode="External"/><Relationship Id="rId9699" Type="http://schemas.openxmlformats.org/officeDocument/2006/relationships/hyperlink" Target="http://www.upr.edu" TargetMode="External"/><Relationship Id="rId7039" Type="http://schemas.openxmlformats.org/officeDocument/2006/relationships/hyperlink" Target="http://www.piedmont.edu" TargetMode="External"/><Relationship Id="rId8350" Type="http://schemas.openxmlformats.org/officeDocument/2006/relationships/hyperlink" Target="http://www.sulross.edu" TargetMode="External"/><Relationship Id="rId9682" Type="http://schemas.openxmlformats.org/officeDocument/2006/relationships/hyperlink" Target="http://www.upr.edu" TargetMode="External"/><Relationship Id="rId9683" Type="http://schemas.openxmlformats.org/officeDocument/2006/relationships/hyperlink" Target="http://www.upr.edu" TargetMode="External"/><Relationship Id="rId9684" Type="http://schemas.openxmlformats.org/officeDocument/2006/relationships/hyperlink" Target="http://www.upr.edu" TargetMode="External"/><Relationship Id="rId9685" Type="http://schemas.openxmlformats.org/officeDocument/2006/relationships/hyperlink" Target="http://www.upr.edu" TargetMode="External"/><Relationship Id="rId7023" Type="http://schemas.openxmlformats.org/officeDocument/2006/relationships/hyperlink" Target="http://www.pgcc.edu" TargetMode="External"/><Relationship Id="rId8354" Type="http://schemas.openxmlformats.org/officeDocument/2006/relationships/hyperlink" Target="http://www.sulross.edu" TargetMode="External"/><Relationship Id="rId7022" Type="http://schemas.openxmlformats.org/officeDocument/2006/relationships/hyperlink" Target="http://www.pgcc.edu" TargetMode="External"/><Relationship Id="rId8353" Type="http://schemas.openxmlformats.org/officeDocument/2006/relationships/hyperlink" Target="http://www.sulross.edu" TargetMode="External"/><Relationship Id="rId7021" Type="http://schemas.openxmlformats.org/officeDocument/2006/relationships/hyperlink" Target="http://www.pgcc.edu" TargetMode="External"/><Relationship Id="rId8352" Type="http://schemas.openxmlformats.org/officeDocument/2006/relationships/hyperlink" Target="http://www.sulross.edu" TargetMode="External"/><Relationship Id="rId9680" Type="http://schemas.openxmlformats.org/officeDocument/2006/relationships/hyperlink" Target="http://www.upr.edu" TargetMode="External"/><Relationship Id="rId7020" Type="http://schemas.openxmlformats.org/officeDocument/2006/relationships/hyperlink" Target="http://www.pgcc.edu" TargetMode="External"/><Relationship Id="rId8351" Type="http://schemas.openxmlformats.org/officeDocument/2006/relationships/hyperlink" Target="http://www.sulross.edu" TargetMode="External"/><Relationship Id="rId9681" Type="http://schemas.openxmlformats.org/officeDocument/2006/relationships/hyperlink" Target="http://www.upr.edu" TargetMode="External"/><Relationship Id="rId7027" Type="http://schemas.openxmlformats.org/officeDocument/2006/relationships/hyperlink" Target="http://www.piedmont.edu" TargetMode="External"/><Relationship Id="rId8358" Type="http://schemas.openxmlformats.org/officeDocument/2006/relationships/hyperlink" Target="http://www.sunyacc.edu" TargetMode="External"/><Relationship Id="rId7026" Type="http://schemas.openxmlformats.org/officeDocument/2006/relationships/hyperlink" Target="http://www.pgcc.edu" TargetMode="External"/><Relationship Id="rId8357" Type="http://schemas.openxmlformats.org/officeDocument/2006/relationships/hyperlink" Target="http://www.sunyacc.edu" TargetMode="External"/><Relationship Id="rId7025" Type="http://schemas.openxmlformats.org/officeDocument/2006/relationships/hyperlink" Target="http://www.pgcc.edu" TargetMode="External"/><Relationship Id="rId8356" Type="http://schemas.openxmlformats.org/officeDocument/2006/relationships/hyperlink" Target="http://www.sunyacc.edu" TargetMode="External"/><Relationship Id="rId7024" Type="http://schemas.openxmlformats.org/officeDocument/2006/relationships/hyperlink" Target="http://www.pgcc.edu" TargetMode="External"/><Relationship Id="rId8355" Type="http://schemas.openxmlformats.org/officeDocument/2006/relationships/hyperlink" Target="http://www.sunyacc.edu" TargetMode="External"/><Relationship Id="rId9686" Type="http://schemas.openxmlformats.org/officeDocument/2006/relationships/hyperlink" Target="http://www.upr.edu" TargetMode="External"/><Relationship Id="rId9687" Type="http://schemas.openxmlformats.org/officeDocument/2006/relationships/hyperlink" Target="http://www.upr.edu" TargetMode="External"/><Relationship Id="rId7029" Type="http://schemas.openxmlformats.org/officeDocument/2006/relationships/hyperlink" Target="http://www.piedmont.edu" TargetMode="External"/><Relationship Id="rId9688" Type="http://schemas.openxmlformats.org/officeDocument/2006/relationships/hyperlink" Target="http://www.upr.edu" TargetMode="External"/><Relationship Id="rId7028" Type="http://schemas.openxmlformats.org/officeDocument/2006/relationships/hyperlink" Target="http://www.piedmont.edu" TargetMode="External"/><Relationship Id="rId8359" Type="http://schemas.openxmlformats.org/officeDocument/2006/relationships/hyperlink" Target="http://www.sunyacc.edu" TargetMode="External"/><Relationship Id="rId9689" Type="http://schemas.openxmlformats.org/officeDocument/2006/relationships/hyperlink" Target="http://www.upr.edu" TargetMode="External"/><Relationship Id="rId8390" Type="http://schemas.openxmlformats.org/officeDocument/2006/relationships/hyperlink" Target="http://www.sunyacc.edu" TargetMode="External"/><Relationship Id="rId7052" Type="http://schemas.openxmlformats.org/officeDocument/2006/relationships/hyperlink" Target="http://www.pikespeak.edu" TargetMode="External"/><Relationship Id="rId8383" Type="http://schemas.openxmlformats.org/officeDocument/2006/relationships/hyperlink" Target="http://www.sunyacc.edu" TargetMode="External"/><Relationship Id="rId7051" Type="http://schemas.openxmlformats.org/officeDocument/2006/relationships/hyperlink" Target="http://www.pikespeak.edu" TargetMode="External"/><Relationship Id="rId8382" Type="http://schemas.openxmlformats.org/officeDocument/2006/relationships/hyperlink" Target="http://www.sunyacc.edu" TargetMode="External"/><Relationship Id="rId7050" Type="http://schemas.openxmlformats.org/officeDocument/2006/relationships/hyperlink" Target="http://www.piedmont.edu" TargetMode="External"/><Relationship Id="rId8381" Type="http://schemas.openxmlformats.org/officeDocument/2006/relationships/hyperlink" Target="http://www.sunyacc.edu" TargetMode="External"/><Relationship Id="rId8380" Type="http://schemas.openxmlformats.org/officeDocument/2006/relationships/hyperlink" Target="http://www.sunyacc.edu" TargetMode="External"/><Relationship Id="rId7056" Type="http://schemas.openxmlformats.org/officeDocument/2006/relationships/hyperlink" Target="http://www.pikespeak.edu" TargetMode="External"/><Relationship Id="rId8387" Type="http://schemas.openxmlformats.org/officeDocument/2006/relationships/hyperlink" Target="http://www.sunyacc.edu" TargetMode="External"/><Relationship Id="rId7055" Type="http://schemas.openxmlformats.org/officeDocument/2006/relationships/hyperlink" Target="http://www.pikespeak.edu" TargetMode="External"/><Relationship Id="rId8386" Type="http://schemas.openxmlformats.org/officeDocument/2006/relationships/hyperlink" Target="http://www.sunyacc.edu" TargetMode="External"/><Relationship Id="rId7054" Type="http://schemas.openxmlformats.org/officeDocument/2006/relationships/hyperlink" Target="http://www.pikespeak.edu" TargetMode="External"/><Relationship Id="rId8385" Type="http://schemas.openxmlformats.org/officeDocument/2006/relationships/hyperlink" Target="http://www.sunyacc.edu" TargetMode="External"/><Relationship Id="rId7053" Type="http://schemas.openxmlformats.org/officeDocument/2006/relationships/hyperlink" Target="http://www.pikespeak.edu" TargetMode="External"/><Relationship Id="rId8384" Type="http://schemas.openxmlformats.org/officeDocument/2006/relationships/hyperlink" Target="http://www.sunyacc.edu" TargetMode="External"/><Relationship Id="rId7059" Type="http://schemas.openxmlformats.org/officeDocument/2006/relationships/hyperlink" Target="http://www.pikespeak.edu" TargetMode="External"/><Relationship Id="rId7058" Type="http://schemas.openxmlformats.org/officeDocument/2006/relationships/hyperlink" Target="http://www.pikespeak.edu" TargetMode="External"/><Relationship Id="rId8389" Type="http://schemas.openxmlformats.org/officeDocument/2006/relationships/hyperlink" Target="http://www.sunyacc.edu" TargetMode="External"/><Relationship Id="rId7057" Type="http://schemas.openxmlformats.org/officeDocument/2006/relationships/hyperlink" Target="http://www.pikespeak.edu" TargetMode="External"/><Relationship Id="rId8388" Type="http://schemas.openxmlformats.org/officeDocument/2006/relationships/hyperlink" Target="http://www.sunyacc.edu" TargetMode="External"/><Relationship Id="rId7041" Type="http://schemas.openxmlformats.org/officeDocument/2006/relationships/hyperlink" Target="http://www.piedmont.edu" TargetMode="External"/><Relationship Id="rId8372" Type="http://schemas.openxmlformats.org/officeDocument/2006/relationships/hyperlink" Target="http://www.sunyacc.edu" TargetMode="External"/><Relationship Id="rId7040" Type="http://schemas.openxmlformats.org/officeDocument/2006/relationships/hyperlink" Target="http://www.piedmont.edu" TargetMode="External"/><Relationship Id="rId8371" Type="http://schemas.openxmlformats.org/officeDocument/2006/relationships/hyperlink" Target="http://www.sunyacc.edu" TargetMode="External"/><Relationship Id="rId8370" Type="http://schemas.openxmlformats.org/officeDocument/2006/relationships/hyperlink" Target="http://www.sunyacc.edu" TargetMode="External"/><Relationship Id="rId7045" Type="http://schemas.openxmlformats.org/officeDocument/2006/relationships/hyperlink" Target="http://www.piedmont.edu" TargetMode="External"/><Relationship Id="rId8376" Type="http://schemas.openxmlformats.org/officeDocument/2006/relationships/hyperlink" Target="http://www.sunyacc.edu" TargetMode="External"/><Relationship Id="rId7044" Type="http://schemas.openxmlformats.org/officeDocument/2006/relationships/hyperlink" Target="http://www.piedmont.edu" TargetMode="External"/><Relationship Id="rId8375" Type="http://schemas.openxmlformats.org/officeDocument/2006/relationships/hyperlink" Target="http://www.sunyacc.edu" TargetMode="External"/><Relationship Id="rId7043" Type="http://schemas.openxmlformats.org/officeDocument/2006/relationships/hyperlink" Target="http://www.piedmont.edu" TargetMode="External"/><Relationship Id="rId8374" Type="http://schemas.openxmlformats.org/officeDocument/2006/relationships/hyperlink" Target="http://www.sunyacc.edu" TargetMode="External"/><Relationship Id="rId7042" Type="http://schemas.openxmlformats.org/officeDocument/2006/relationships/hyperlink" Target="http://www.piedmont.edu" TargetMode="External"/><Relationship Id="rId8373" Type="http://schemas.openxmlformats.org/officeDocument/2006/relationships/hyperlink" Target="http://www.sunyacc.edu" TargetMode="External"/><Relationship Id="rId7049" Type="http://schemas.openxmlformats.org/officeDocument/2006/relationships/hyperlink" Target="http://www.piedmont.edu" TargetMode="External"/><Relationship Id="rId7048" Type="http://schemas.openxmlformats.org/officeDocument/2006/relationships/hyperlink" Target="http://www.piedmont.edu" TargetMode="External"/><Relationship Id="rId8379" Type="http://schemas.openxmlformats.org/officeDocument/2006/relationships/hyperlink" Target="http://www.sunyacc.edu" TargetMode="External"/><Relationship Id="rId7047" Type="http://schemas.openxmlformats.org/officeDocument/2006/relationships/hyperlink" Target="http://www.piedmont.edu" TargetMode="External"/><Relationship Id="rId8378" Type="http://schemas.openxmlformats.org/officeDocument/2006/relationships/hyperlink" Target="http://www.sunyacc.edu" TargetMode="External"/><Relationship Id="rId7046" Type="http://schemas.openxmlformats.org/officeDocument/2006/relationships/hyperlink" Target="http://www.piedmont.edu" TargetMode="External"/><Relationship Id="rId8377" Type="http://schemas.openxmlformats.org/officeDocument/2006/relationships/hyperlink" Target="http://www.sunyacc.edu" TargetMode="External"/><Relationship Id="rId9650" Type="http://schemas.openxmlformats.org/officeDocument/2006/relationships/hyperlink" Target="http://www.unoh.edu" TargetMode="External"/><Relationship Id="rId9651" Type="http://schemas.openxmlformats.org/officeDocument/2006/relationships/hyperlink" Target="http://www.up.edu" TargetMode="External"/><Relationship Id="rId9652" Type="http://schemas.openxmlformats.org/officeDocument/2006/relationships/hyperlink" Target="http://www.up.edu" TargetMode="External"/><Relationship Id="rId8321" Type="http://schemas.openxmlformats.org/officeDocument/2006/relationships/hyperlink" Target="http://www.sulc.edu" TargetMode="External"/><Relationship Id="rId8320" Type="http://schemas.openxmlformats.org/officeDocument/2006/relationships/hyperlink" Target="http://www.sulc.edu" TargetMode="External"/><Relationship Id="rId8325" Type="http://schemas.openxmlformats.org/officeDocument/2006/relationships/hyperlink" Target="http://www.sulc.edu" TargetMode="External"/><Relationship Id="rId9657" Type="http://schemas.openxmlformats.org/officeDocument/2006/relationships/hyperlink" Target="http://www.up.edu" TargetMode="External"/><Relationship Id="rId8324" Type="http://schemas.openxmlformats.org/officeDocument/2006/relationships/hyperlink" Target="http://www.sulc.edu" TargetMode="External"/><Relationship Id="rId9658" Type="http://schemas.openxmlformats.org/officeDocument/2006/relationships/hyperlink" Target="http://www.up.edu" TargetMode="External"/><Relationship Id="rId8323" Type="http://schemas.openxmlformats.org/officeDocument/2006/relationships/hyperlink" Target="http://www.sulc.edu" TargetMode="External"/><Relationship Id="rId9659" Type="http://schemas.openxmlformats.org/officeDocument/2006/relationships/hyperlink" Target="http://www.up.edu" TargetMode="External"/><Relationship Id="rId8322" Type="http://schemas.openxmlformats.org/officeDocument/2006/relationships/hyperlink" Target="http://www.sulc.edu" TargetMode="External"/><Relationship Id="rId8329" Type="http://schemas.openxmlformats.org/officeDocument/2006/relationships/hyperlink" Target="http://www.sulc.edu" TargetMode="External"/><Relationship Id="rId9653" Type="http://schemas.openxmlformats.org/officeDocument/2006/relationships/hyperlink" Target="http://www.up.edu" TargetMode="External"/><Relationship Id="rId8328" Type="http://schemas.openxmlformats.org/officeDocument/2006/relationships/hyperlink" Target="http://www.sulc.edu/" TargetMode="External"/><Relationship Id="rId9654" Type="http://schemas.openxmlformats.org/officeDocument/2006/relationships/hyperlink" Target="http://www.up.edu" TargetMode="External"/><Relationship Id="rId8327" Type="http://schemas.openxmlformats.org/officeDocument/2006/relationships/hyperlink" Target="http://www.sulc.edu" TargetMode="External"/><Relationship Id="rId9655" Type="http://schemas.openxmlformats.org/officeDocument/2006/relationships/hyperlink" Target="http://www.up.edu" TargetMode="External"/><Relationship Id="rId8326" Type="http://schemas.openxmlformats.org/officeDocument/2006/relationships/hyperlink" Target="http://www.sulc.edu" TargetMode="External"/><Relationship Id="rId9656" Type="http://schemas.openxmlformats.org/officeDocument/2006/relationships/hyperlink" Target="http://www.up.edu" TargetMode="External"/><Relationship Id="rId8319" Type="http://schemas.openxmlformats.org/officeDocument/2006/relationships/hyperlink" Target="http://www.stonybrook.edu" TargetMode="External"/><Relationship Id="rId9640" Type="http://schemas.openxmlformats.org/officeDocument/2006/relationships/hyperlink" Target="http://www.unoh.edu" TargetMode="External"/><Relationship Id="rId9641" Type="http://schemas.openxmlformats.org/officeDocument/2006/relationships/hyperlink" Target="http://www.unoh.edu" TargetMode="External"/><Relationship Id="rId8310" Type="http://schemas.openxmlformats.org/officeDocument/2006/relationships/hyperlink" Target="http://www.stonybrook.edu" TargetMode="External"/><Relationship Id="rId8314" Type="http://schemas.openxmlformats.org/officeDocument/2006/relationships/hyperlink" Target="http://www.stonybrook.edu" TargetMode="External"/><Relationship Id="rId9646" Type="http://schemas.openxmlformats.org/officeDocument/2006/relationships/hyperlink" Target="http://www.unoh.edu" TargetMode="External"/><Relationship Id="rId8313" Type="http://schemas.openxmlformats.org/officeDocument/2006/relationships/hyperlink" Target="http://www.stonybrook.edu" TargetMode="External"/><Relationship Id="rId9647" Type="http://schemas.openxmlformats.org/officeDocument/2006/relationships/hyperlink" Target="http://www.unoh.edu" TargetMode="External"/><Relationship Id="rId8312" Type="http://schemas.openxmlformats.org/officeDocument/2006/relationships/hyperlink" Target="http://www.stonybrook.edu" TargetMode="External"/><Relationship Id="rId9648" Type="http://schemas.openxmlformats.org/officeDocument/2006/relationships/hyperlink" Target="http://www.unoh.edu" TargetMode="External"/><Relationship Id="rId8311" Type="http://schemas.openxmlformats.org/officeDocument/2006/relationships/hyperlink" Target="http://www.stonybrook.edu" TargetMode="External"/><Relationship Id="rId9649" Type="http://schemas.openxmlformats.org/officeDocument/2006/relationships/hyperlink" Target="http://www.unoh.edu" TargetMode="External"/><Relationship Id="rId8318" Type="http://schemas.openxmlformats.org/officeDocument/2006/relationships/hyperlink" Target="http://www.stonybrook.edu" TargetMode="External"/><Relationship Id="rId9642" Type="http://schemas.openxmlformats.org/officeDocument/2006/relationships/hyperlink" Target="http://www.unoh.edu" TargetMode="External"/><Relationship Id="rId8317" Type="http://schemas.openxmlformats.org/officeDocument/2006/relationships/hyperlink" Target="http://www.stonybrook.edu" TargetMode="External"/><Relationship Id="rId9643" Type="http://schemas.openxmlformats.org/officeDocument/2006/relationships/hyperlink" Target="http://www.unoh.edu" TargetMode="External"/><Relationship Id="rId8316" Type="http://schemas.openxmlformats.org/officeDocument/2006/relationships/hyperlink" Target="http://www.stonybrook.edu" TargetMode="External"/><Relationship Id="rId9644" Type="http://schemas.openxmlformats.org/officeDocument/2006/relationships/hyperlink" Target="http://www.unoh.edu" TargetMode="External"/><Relationship Id="rId8315" Type="http://schemas.openxmlformats.org/officeDocument/2006/relationships/hyperlink" Target="http://www.stonybrook.edu" TargetMode="External"/><Relationship Id="rId9645" Type="http://schemas.openxmlformats.org/officeDocument/2006/relationships/hyperlink" Target="http://www.unoh.edu" TargetMode="External"/><Relationship Id="rId9671" Type="http://schemas.openxmlformats.org/officeDocument/2006/relationships/hyperlink" Target="http://www.upenn.edu" TargetMode="External"/><Relationship Id="rId9672" Type="http://schemas.openxmlformats.org/officeDocument/2006/relationships/hyperlink" Target="http://www.upenn.edu" TargetMode="External"/><Relationship Id="rId9673" Type="http://schemas.openxmlformats.org/officeDocument/2006/relationships/hyperlink" Target="http://www.upenn.edu" TargetMode="External"/><Relationship Id="rId9674" Type="http://schemas.openxmlformats.org/officeDocument/2006/relationships/hyperlink" Target="http://www.upenn.edu" TargetMode="External"/><Relationship Id="rId7012" Type="http://schemas.openxmlformats.org/officeDocument/2006/relationships/hyperlink" Target="http://www.pfeiffer.edu" TargetMode="External"/><Relationship Id="rId8343" Type="http://schemas.openxmlformats.org/officeDocument/2006/relationships/hyperlink" Target="http://www.sulross.edu" TargetMode="External"/><Relationship Id="rId7011" Type="http://schemas.openxmlformats.org/officeDocument/2006/relationships/hyperlink" Target="http://www.pfeiffer.edu" TargetMode="External"/><Relationship Id="rId8342" Type="http://schemas.openxmlformats.org/officeDocument/2006/relationships/hyperlink" Target="http://www.sullivan.edu" TargetMode="External"/><Relationship Id="rId7010" Type="http://schemas.openxmlformats.org/officeDocument/2006/relationships/hyperlink" Target="http://www.pfeiffer.edu" TargetMode="External"/><Relationship Id="rId8341" Type="http://schemas.openxmlformats.org/officeDocument/2006/relationships/hyperlink" Target="http://www.sullivan.edu" TargetMode="External"/><Relationship Id="rId8340" Type="http://schemas.openxmlformats.org/officeDocument/2006/relationships/hyperlink" Target="http://www.sullivan.edu" TargetMode="External"/><Relationship Id="rId9670" Type="http://schemas.openxmlformats.org/officeDocument/2006/relationships/hyperlink" Target="http://www.upenn.edu" TargetMode="External"/><Relationship Id="rId7016" Type="http://schemas.openxmlformats.org/officeDocument/2006/relationships/hyperlink" Target="http://www.pfeiffer.edu" TargetMode="External"/><Relationship Id="rId8347" Type="http://schemas.openxmlformats.org/officeDocument/2006/relationships/hyperlink" Target="http://www.sulross.edu" TargetMode="External"/><Relationship Id="rId9679" Type="http://schemas.openxmlformats.org/officeDocument/2006/relationships/hyperlink" Target="http://www.upr.edu" TargetMode="External"/><Relationship Id="rId7015" Type="http://schemas.openxmlformats.org/officeDocument/2006/relationships/hyperlink" Target="http://www.pfeiffer.edu" TargetMode="External"/><Relationship Id="rId8346" Type="http://schemas.openxmlformats.org/officeDocument/2006/relationships/hyperlink" Target="http://www.sulross.edu" TargetMode="External"/><Relationship Id="rId7014" Type="http://schemas.openxmlformats.org/officeDocument/2006/relationships/hyperlink" Target="http://www.pfeiffer.edu" TargetMode="External"/><Relationship Id="rId8345" Type="http://schemas.openxmlformats.org/officeDocument/2006/relationships/hyperlink" Target="http://www.sulross.edu" TargetMode="External"/><Relationship Id="rId7013" Type="http://schemas.openxmlformats.org/officeDocument/2006/relationships/hyperlink" Target="http://www.pfeiffer.edu" TargetMode="External"/><Relationship Id="rId8344" Type="http://schemas.openxmlformats.org/officeDocument/2006/relationships/hyperlink" Target="http://www.sulross.edu" TargetMode="External"/><Relationship Id="rId9675" Type="http://schemas.openxmlformats.org/officeDocument/2006/relationships/hyperlink" Target="http://www.upenn.edu" TargetMode="External"/><Relationship Id="rId7019" Type="http://schemas.openxmlformats.org/officeDocument/2006/relationships/hyperlink" Target="http://www.pgcc.edu" TargetMode="External"/><Relationship Id="rId9676" Type="http://schemas.openxmlformats.org/officeDocument/2006/relationships/hyperlink" Target="http://www.upenn.edu" TargetMode="External"/><Relationship Id="rId7018" Type="http://schemas.openxmlformats.org/officeDocument/2006/relationships/hyperlink" Target="http://www.pfeiffer.edu" TargetMode="External"/><Relationship Id="rId8349" Type="http://schemas.openxmlformats.org/officeDocument/2006/relationships/hyperlink" Target="http://www.sulross.edu" TargetMode="External"/><Relationship Id="rId9677" Type="http://schemas.openxmlformats.org/officeDocument/2006/relationships/hyperlink" Target="http://www.upenn.edu" TargetMode="External"/><Relationship Id="rId7017" Type="http://schemas.openxmlformats.org/officeDocument/2006/relationships/hyperlink" Target="http://www.pfeiffer.edu" TargetMode="External"/><Relationship Id="rId8348" Type="http://schemas.openxmlformats.org/officeDocument/2006/relationships/hyperlink" Target="http://www.sulross.edu" TargetMode="External"/><Relationship Id="rId9678" Type="http://schemas.openxmlformats.org/officeDocument/2006/relationships/hyperlink" Target="http://www.upenn.edu" TargetMode="External"/><Relationship Id="rId9660" Type="http://schemas.openxmlformats.org/officeDocument/2006/relationships/hyperlink" Target="http://www.up.edu" TargetMode="External"/><Relationship Id="rId9661" Type="http://schemas.openxmlformats.org/officeDocument/2006/relationships/hyperlink" Target="http://www.up.edu" TargetMode="External"/><Relationship Id="rId9662" Type="http://schemas.openxmlformats.org/officeDocument/2006/relationships/hyperlink" Target="http://www.up.edu" TargetMode="External"/><Relationship Id="rId9663" Type="http://schemas.openxmlformats.org/officeDocument/2006/relationships/hyperlink" Target="http://www.up.edu" TargetMode="External"/><Relationship Id="rId7001" Type="http://schemas.openxmlformats.org/officeDocument/2006/relationships/hyperlink" Target="http://www.peru.edu" TargetMode="External"/><Relationship Id="rId8332" Type="http://schemas.openxmlformats.org/officeDocument/2006/relationships/hyperlink" Target="http://www.sulc.edu" TargetMode="External"/><Relationship Id="rId7000" Type="http://schemas.openxmlformats.org/officeDocument/2006/relationships/hyperlink" Target="http://www.peru.edu" TargetMode="External"/><Relationship Id="rId8331" Type="http://schemas.openxmlformats.org/officeDocument/2006/relationships/hyperlink" Target="http://www.sulc.edu" TargetMode="External"/><Relationship Id="rId8330" Type="http://schemas.openxmlformats.org/officeDocument/2006/relationships/hyperlink" Target="http://www.sulc.edu" TargetMode="External"/><Relationship Id="rId7005" Type="http://schemas.openxmlformats.org/officeDocument/2006/relationships/hyperlink" Target="http://www.pfeiffer.edu" TargetMode="External"/><Relationship Id="rId8336" Type="http://schemas.openxmlformats.org/officeDocument/2006/relationships/hyperlink" Target="http://www.sullivan.edu" TargetMode="External"/><Relationship Id="rId9668" Type="http://schemas.openxmlformats.org/officeDocument/2006/relationships/hyperlink" Target="http://www.upenn.edu" TargetMode="External"/><Relationship Id="rId7004" Type="http://schemas.openxmlformats.org/officeDocument/2006/relationships/hyperlink" Target="http://www.peru.edu" TargetMode="External"/><Relationship Id="rId8335" Type="http://schemas.openxmlformats.org/officeDocument/2006/relationships/hyperlink" Target="http://www.sulc.edu" TargetMode="External"/><Relationship Id="rId9669" Type="http://schemas.openxmlformats.org/officeDocument/2006/relationships/hyperlink" Target="http://www.upenn.edu" TargetMode="External"/><Relationship Id="rId7003" Type="http://schemas.openxmlformats.org/officeDocument/2006/relationships/hyperlink" Target="http://www.peru.edu" TargetMode="External"/><Relationship Id="rId8334" Type="http://schemas.openxmlformats.org/officeDocument/2006/relationships/hyperlink" Target="http://www.sulc.edu" TargetMode="External"/><Relationship Id="rId7002" Type="http://schemas.openxmlformats.org/officeDocument/2006/relationships/hyperlink" Target="http://www.peru.edu" TargetMode="External"/><Relationship Id="rId8333" Type="http://schemas.openxmlformats.org/officeDocument/2006/relationships/hyperlink" Target="http://www.sulc.edu" TargetMode="External"/><Relationship Id="rId7009" Type="http://schemas.openxmlformats.org/officeDocument/2006/relationships/hyperlink" Target="http://www.pfeiffer.edu" TargetMode="External"/><Relationship Id="rId9664" Type="http://schemas.openxmlformats.org/officeDocument/2006/relationships/hyperlink" Target="http://www.up.edu" TargetMode="External"/><Relationship Id="rId7008" Type="http://schemas.openxmlformats.org/officeDocument/2006/relationships/hyperlink" Target="http://www.pfeiffer.edu" TargetMode="External"/><Relationship Id="rId8339" Type="http://schemas.openxmlformats.org/officeDocument/2006/relationships/hyperlink" Target="http://www.sullivan.edu" TargetMode="External"/><Relationship Id="rId9665" Type="http://schemas.openxmlformats.org/officeDocument/2006/relationships/hyperlink" Target="http://www.up.edu" TargetMode="External"/><Relationship Id="rId7007" Type="http://schemas.openxmlformats.org/officeDocument/2006/relationships/hyperlink" Target="http://www.pfeiffer.edu" TargetMode="External"/><Relationship Id="rId8338" Type="http://schemas.openxmlformats.org/officeDocument/2006/relationships/hyperlink" Target="http://www.sullivan.edu" TargetMode="External"/><Relationship Id="rId9666" Type="http://schemas.openxmlformats.org/officeDocument/2006/relationships/hyperlink" Target="http://www.upenn.edu" TargetMode="External"/><Relationship Id="rId7006" Type="http://schemas.openxmlformats.org/officeDocument/2006/relationships/hyperlink" Target="http://www.pfeiffer.edu" TargetMode="External"/><Relationship Id="rId8337" Type="http://schemas.openxmlformats.org/officeDocument/2006/relationships/hyperlink" Target="http://www.sullivan.edu" TargetMode="External"/><Relationship Id="rId9667" Type="http://schemas.openxmlformats.org/officeDocument/2006/relationships/hyperlink" Target="http://www.upenn.edu" TargetMode="External"/><Relationship Id="rId3513" Type="http://schemas.openxmlformats.org/officeDocument/2006/relationships/hyperlink" Target="http://www.iavalley.edu" TargetMode="External"/><Relationship Id="rId4844" Type="http://schemas.openxmlformats.org/officeDocument/2006/relationships/hyperlink" Target="http://www.macu.edu" TargetMode="External"/><Relationship Id="rId3512" Type="http://schemas.openxmlformats.org/officeDocument/2006/relationships/hyperlink" Target="http://www.iavalley.edu" TargetMode="External"/><Relationship Id="rId4843" Type="http://schemas.openxmlformats.org/officeDocument/2006/relationships/hyperlink" Target="http://www.macu.edu" TargetMode="External"/><Relationship Id="rId3515" Type="http://schemas.openxmlformats.org/officeDocument/2006/relationships/hyperlink" Target="http://www.iavalley.edu" TargetMode="External"/><Relationship Id="rId4846" Type="http://schemas.openxmlformats.org/officeDocument/2006/relationships/hyperlink" Target="http://www.macuniversity.edu" TargetMode="External"/><Relationship Id="rId3514" Type="http://schemas.openxmlformats.org/officeDocument/2006/relationships/hyperlink" Target="http://www.iavalley.edu" TargetMode="External"/><Relationship Id="rId4845" Type="http://schemas.openxmlformats.org/officeDocument/2006/relationships/hyperlink" Target="http://www.macuniversity.edu" TargetMode="External"/><Relationship Id="rId3517" Type="http://schemas.openxmlformats.org/officeDocument/2006/relationships/hyperlink" Target="http://www.iavalley.edu" TargetMode="External"/><Relationship Id="rId4848" Type="http://schemas.openxmlformats.org/officeDocument/2006/relationships/hyperlink" Target="http://www.macuniversity.edu" TargetMode="External"/><Relationship Id="rId3516" Type="http://schemas.openxmlformats.org/officeDocument/2006/relationships/hyperlink" Target="http://www.iavalley.edu" TargetMode="External"/><Relationship Id="rId4847" Type="http://schemas.openxmlformats.org/officeDocument/2006/relationships/hyperlink" Target="http://www.macuniversity.edu" TargetMode="External"/><Relationship Id="rId3519" Type="http://schemas.openxmlformats.org/officeDocument/2006/relationships/hyperlink" Target="http://www.ibcs.edu" TargetMode="External"/><Relationship Id="rId3518" Type="http://schemas.openxmlformats.org/officeDocument/2006/relationships/hyperlink" Target="http://www.ibcs.edu" TargetMode="External"/><Relationship Id="rId4849" Type="http://schemas.openxmlformats.org/officeDocument/2006/relationships/hyperlink" Target="http://www.macuniversity.edu" TargetMode="External"/><Relationship Id="rId4840" Type="http://schemas.openxmlformats.org/officeDocument/2006/relationships/hyperlink" Target="http://www.macu.edu" TargetMode="External"/><Relationship Id="rId3511" Type="http://schemas.openxmlformats.org/officeDocument/2006/relationships/hyperlink" Target="http://www.iavalley.edu" TargetMode="External"/><Relationship Id="rId4842" Type="http://schemas.openxmlformats.org/officeDocument/2006/relationships/hyperlink" Target="http://www.macu.edu" TargetMode="External"/><Relationship Id="rId3510" Type="http://schemas.openxmlformats.org/officeDocument/2006/relationships/hyperlink" Target="http://www.iavalley.edu" TargetMode="External"/><Relationship Id="rId4841" Type="http://schemas.openxmlformats.org/officeDocument/2006/relationships/hyperlink" Target="http://www.macu.edu" TargetMode="External"/><Relationship Id="rId3502" Type="http://schemas.openxmlformats.org/officeDocument/2006/relationships/hyperlink" Target="http://www.iavalley.edu" TargetMode="External"/><Relationship Id="rId4833" Type="http://schemas.openxmlformats.org/officeDocument/2006/relationships/hyperlink" Target="http://www.macu.edu" TargetMode="External"/><Relationship Id="rId3501" Type="http://schemas.openxmlformats.org/officeDocument/2006/relationships/hyperlink" Target="http://www.iavalley.edu" TargetMode="External"/><Relationship Id="rId4832" Type="http://schemas.openxmlformats.org/officeDocument/2006/relationships/hyperlink" Target="http://www.macu.edu" TargetMode="External"/><Relationship Id="rId3504" Type="http://schemas.openxmlformats.org/officeDocument/2006/relationships/hyperlink" Target="http://www.iavalley.edu" TargetMode="External"/><Relationship Id="rId4835" Type="http://schemas.openxmlformats.org/officeDocument/2006/relationships/hyperlink" Target="http://www.macu.edu" TargetMode="External"/><Relationship Id="rId3503" Type="http://schemas.openxmlformats.org/officeDocument/2006/relationships/hyperlink" Target="http://www.iavalley.edu" TargetMode="External"/><Relationship Id="rId4834" Type="http://schemas.openxmlformats.org/officeDocument/2006/relationships/hyperlink" Target="http://www.macu.edu" TargetMode="External"/><Relationship Id="rId3506" Type="http://schemas.openxmlformats.org/officeDocument/2006/relationships/hyperlink" Target="http://www.iavalley.edu" TargetMode="External"/><Relationship Id="rId4837" Type="http://schemas.openxmlformats.org/officeDocument/2006/relationships/hyperlink" Target="http://www.macu.edu" TargetMode="External"/><Relationship Id="rId3505" Type="http://schemas.openxmlformats.org/officeDocument/2006/relationships/hyperlink" Target="http://www.iavalley.edu" TargetMode="External"/><Relationship Id="rId4836" Type="http://schemas.openxmlformats.org/officeDocument/2006/relationships/hyperlink" Target="http://www.macu.edu" TargetMode="External"/><Relationship Id="rId3508" Type="http://schemas.openxmlformats.org/officeDocument/2006/relationships/hyperlink" Target="http://www.iavalley.edu" TargetMode="External"/><Relationship Id="rId4839" Type="http://schemas.openxmlformats.org/officeDocument/2006/relationships/hyperlink" Target="http://www.macu.edu" TargetMode="External"/><Relationship Id="rId3507" Type="http://schemas.openxmlformats.org/officeDocument/2006/relationships/hyperlink" Target="http://www.iavalley.edu" TargetMode="External"/><Relationship Id="rId4838" Type="http://schemas.openxmlformats.org/officeDocument/2006/relationships/hyperlink" Target="http://www.macu.edu" TargetMode="External"/><Relationship Id="rId3509" Type="http://schemas.openxmlformats.org/officeDocument/2006/relationships/hyperlink" Target="http://www.iavalley.edu" TargetMode="External"/><Relationship Id="rId3500" Type="http://schemas.openxmlformats.org/officeDocument/2006/relationships/hyperlink" Target="http://www.iavalley.edu" TargetMode="External"/><Relationship Id="rId4831" Type="http://schemas.openxmlformats.org/officeDocument/2006/relationships/hyperlink" Target="http://www.macu.edu" TargetMode="External"/><Relationship Id="rId4830" Type="http://schemas.openxmlformats.org/officeDocument/2006/relationships/hyperlink" Target="http://www.macu.edu" TargetMode="External"/><Relationship Id="rId2203" Type="http://schemas.openxmlformats.org/officeDocument/2006/relationships/hyperlink" Target="http://www.duq.edu" TargetMode="External"/><Relationship Id="rId3535" Type="http://schemas.openxmlformats.org/officeDocument/2006/relationships/hyperlink" Target="http://www.ibcs.edu" TargetMode="External"/><Relationship Id="rId4866" Type="http://schemas.openxmlformats.org/officeDocument/2006/relationships/hyperlink" Target="http://www.macuniversity.edu" TargetMode="External"/><Relationship Id="rId2204" Type="http://schemas.openxmlformats.org/officeDocument/2006/relationships/hyperlink" Target="http://www.duq.edu" TargetMode="External"/><Relationship Id="rId3534" Type="http://schemas.openxmlformats.org/officeDocument/2006/relationships/hyperlink" Target="http://www.ibcs.edu" TargetMode="External"/><Relationship Id="rId4865" Type="http://schemas.openxmlformats.org/officeDocument/2006/relationships/hyperlink" Target="http://www.macuniversity.edu" TargetMode="External"/><Relationship Id="rId2205" Type="http://schemas.openxmlformats.org/officeDocument/2006/relationships/hyperlink" Target="http://www.duq.edu" TargetMode="External"/><Relationship Id="rId3537" Type="http://schemas.openxmlformats.org/officeDocument/2006/relationships/hyperlink" Target="http://www.ic.edu" TargetMode="External"/><Relationship Id="rId4868" Type="http://schemas.openxmlformats.org/officeDocument/2006/relationships/hyperlink" Target="http://www.madisoncollege.edu" TargetMode="External"/><Relationship Id="rId2206" Type="http://schemas.openxmlformats.org/officeDocument/2006/relationships/hyperlink" Target="http://www.duq.edu" TargetMode="External"/><Relationship Id="rId3536" Type="http://schemas.openxmlformats.org/officeDocument/2006/relationships/hyperlink" Target="http://www.ic.edu" TargetMode="External"/><Relationship Id="rId4867" Type="http://schemas.openxmlformats.org/officeDocument/2006/relationships/hyperlink" Target="http://www.macuniversity.edu" TargetMode="External"/><Relationship Id="rId2207" Type="http://schemas.openxmlformats.org/officeDocument/2006/relationships/hyperlink" Target="http://www.duq.edu" TargetMode="External"/><Relationship Id="rId3539" Type="http://schemas.openxmlformats.org/officeDocument/2006/relationships/hyperlink" Target="http://www.ic.edu" TargetMode="External"/><Relationship Id="rId2208" Type="http://schemas.openxmlformats.org/officeDocument/2006/relationships/hyperlink" Target="http://www.duq.edu" TargetMode="External"/><Relationship Id="rId3538" Type="http://schemas.openxmlformats.org/officeDocument/2006/relationships/hyperlink" Target="http://www.ic.edu" TargetMode="External"/><Relationship Id="rId4869" Type="http://schemas.openxmlformats.org/officeDocument/2006/relationships/hyperlink" Target="http://www.madisoncollege.edu" TargetMode="External"/><Relationship Id="rId2209" Type="http://schemas.openxmlformats.org/officeDocument/2006/relationships/hyperlink" Target="http://www.duq.edu" TargetMode="External"/><Relationship Id="rId4860" Type="http://schemas.openxmlformats.org/officeDocument/2006/relationships/hyperlink" Target="http://www.macuniversity.edu" TargetMode="External"/><Relationship Id="rId3531" Type="http://schemas.openxmlformats.org/officeDocument/2006/relationships/hyperlink" Target="http://www.ibcs.edu" TargetMode="External"/><Relationship Id="rId4862" Type="http://schemas.openxmlformats.org/officeDocument/2006/relationships/hyperlink" Target="http://www.macuniversity.edu" TargetMode="External"/><Relationship Id="rId2200" Type="http://schemas.openxmlformats.org/officeDocument/2006/relationships/hyperlink" Target="http://www.duq.edu" TargetMode="External"/><Relationship Id="rId3530" Type="http://schemas.openxmlformats.org/officeDocument/2006/relationships/hyperlink" Target="http://www.ibcs.edu" TargetMode="External"/><Relationship Id="rId4861" Type="http://schemas.openxmlformats.org/officeDocument/2006/relationships/hyperlink" Target="http://www.macuniversity.edu" TargetMode="External"/><Relationship Id="rId2201" Type="http://schemas.openxmlformats.org/officeDocument/2006/relationships/hyperlink" Target="http://www.duq.edu" TargetMode="External"/><Relationship Id="rId3533" Type="http://schemas.openxmlformats.org/officeDocument/2006/relationships/hyperlink" Target="http://www.ibcs.edu" TargetMode="External"/><Relationship Id="rId4864" Type="http://schemas.openxmlformats.org/officeDocument/2006/relationships/hyperlink" Target="http://www.macuniversity.edu" TargetMode="External"/><Relationship Id="rId2202" Type="http://schemas.openxmlformats.org/officeDocument/2006/relationships/hyperlink" Target="http://www.duq.edu" TargetMode="External"/><Relationship Id="rId3532" Type="http://schemas.openxmlformats.org/officeDocument/2006/relationships/hyperlink" Target="http://www.ibcs.edu" TargetMode="External"/><Relationship Id="rId4863" Type="http://schemas.openxmlformats.org/officeDocument/2006/relationships/hyperlink" Target="http://www.macuniversity.edu" TargetMode="External"/><Relationship Id="rId3524" Type="http://schemas.openxmlformats.org/officeDocument/2006/relationships/hyperlink" Target="http://www.ibcs.edu" TargetMode="External"/><Relationship Id="rId4855" Type="http://schemas.openxmlformats.org/officeDocument/2006/relationships/hyperlink" Target="http://www.macuniversity.edu" TargetMode="External"/><Relationship Id="rId3523" Type="http://schemas.openxmlformats.org/officeDocument/2006/relationships/hyperlink" Target="http://www.ibcs.edu" TargetMode="External"/><Relationship Id="rId4854" Type="http://schemas.openxmlformats.org/officeDocument/2006/relationships/hyperlink" Target="http://www.macuniversity.edu" TargetMode="External"/><Relationship Id="rId3526" Type="http://schemas.openxmlformats.org/officeDocument/2006/relationships/hyperlink" Target="http://www.ibcs.edu" TargetMode="External"/><Relationship Id="rId4857" Type="http://schemas.openxmlformats.org/officeDocument/2006/relationships/hyperlink" Target="http://www.macuniversity.edu" TargetMode="External"/><Relationship Id="rId3525" Type="http://schemas.openxmlformats.org/officeDocument/2006/relationships/hyperlink" Target="http://www.ibcs.edu" TargetMode="External"/><Relationship Id="rId4856" Type="http://schemas.openxmlformats.org/officeDocument/2006/relationships/hyperlink" Target="http://www.macuniversity.edu" TargetMode="External"/><Relationship Id="rId3528" Type="http://schemas.openxmlformats.org/officeDocument/2006/relationships/hyperlink" Target="http://www.ibcs.edu" TargetMode="External"/><Relationship Id="rId4859" Type="http://schemas.openxmlformats.org/officeDocument/2006/relationships/hyperlink" Target="http://www.macuniversity.edu" TargetMode="External"/><Relationship Id="rId3527" Type="http://schemas.openxmlformats.org/officeDocument/2006/relationships/hyperlink" Target="http://www.ibcs.edu" TargetMode="External"/><Relationship Id="rId4858" Type="http://schemas.openxmlformats.org/officeDocument/2006/relationships/hyperlink" Target="http://www.macuniversity.edu" TargetMode="External"/><Relationship Id="rId3529" Type="http://schemas.openxmlformats.org/officeDocument/2006/relationships/hyperlink" Target="http://www.ibcs.edu" TargetMode="External"/><Relationship Id="rId3520" Type="http://schemas.openxmlformats.org/officeDocument/2006/relationships/hyperlink" Target="http://www.ibcs.edu" TargetMode="External"/><Relationship Id="rId4851" Type="http://schemas.openxmlformats.org/officeDocument/2006/relationships/hyperlink" Target="http://www.macuniversity.edu" TargetMode="External"/><Relationship Id="rId4850" Type="http://schemas.openxmlformats.org/officeDocument/2006/relationships/hyperlink" Target="http://www.macuniversity.edu" TargetMode="External"/><Relationship Id="rId3522" Type="http://schemas.openxmlformats.org/officeDocument/2006/relationships/hyperlink" Target="http://www.ibcs.edu" TargetMode="External"/><Relationship Id="rId4853" Type="http://schemas.openxmlformats.org/officeDocument/2006/relationships/hyperlink" Target="http://www.macuniversity.edu" TargetMode="External"/><Relationship Id="rId3521" Type="http://schemas.openxmlformats.org/officeDocument/2006/relationships/hyperlink" Target="http://www.ibcs.edu" TargetMode="External"/><Relationship Id="rId4852" Type="http://schemas.openxmlformats.org/officeDocument/2006/relationships/hyperlink" Target="http://www.macuniversity.edu" TargetMode="External"/><Relationship Id="rId4800" Type="http://schemas.openxmlformats.org/officeDocument/2006/relationships/hyperlink" Target="http://www.lwtech.edu" TargetMode="External"/><Relationship Id="rId4802" Type="http://schemas.openxmlformats.org/officeDocument/2006/relationships/hyperlink" Target="http://www.lwtech.edu" TargetMode="External"/><Relationship Id="rId4801" Type="http://schemas.openxmlformats.org/officeDocument/2006/relationships/hyperlink" Target="http://www.lwtech.edu" TargetMode="External"/><Relationship Id="rId4804" Type="http://schemas.openxmlformats.org/officeDocument/2006/relationships/hyperlink" Target="http://www.lwtech.edu" TargetMode="External"/><Relationship Id="rId4803" Type="http://schemas.openxmlformats.org/officeDocument/2006/relationships/hyperlink" Target="http://www.lwtech.edu" TargetMode="External"/><Relationship Id="rId4806" Type="http://schemas.openxmlformats.org/officeDocument/2006/relationships/hyperlink" Target="http://www.lwtech.edu" TargetMode="External"/><Relationship Id="rId4805" Type="http://schemas.openxmlformats.org/officeDocument/2006/relationships/hyperlink" Target="http://www.lwtech.edu" TargetMode="External"/><Relationship Id="rId4808" Type="http://schemas.openxmlformats.org/officeDocument/2006/relationships/hyperlink" Target="http://www.lyon.edu" TargetMode="External"/><Relationship Id="rId4807" Type="http://schemas.openxmlformats.org/officeDocument/2006/relationships/hyperlink" Target="http://www.lyon.edu" TargetMode="External"/><Relationship Id="rId4809" Type="http://schemas.openxmlformats.org/officeDocument/2006/relationships/hyperlink" Target="http://www.lyon.edu" TargetMode="External"/><Relationship Id="rId7081" Type="http://schemas.openxmlformats.org/officeDocument/2006/relationships/hyperlink" Target="http://www.pima.edu" TargetMode="External"/><Relationship Id="rId7080" Type="http://schemas.openxmlformats.org/officeDocument/2006/relationships/hyperlink" Target="http://www.pima.edu" TargetMode="External"/><Relationship Id="rId7074" Type="http://schemas.openxmlformats.org/officeDocument/2006/relationships/hyperlink" Target="http://www.pima.edu" TargetMode="External"/><Relationship Id="rId7073" Type="http://schemas.openxmlformats.org/officeDocument/2006/relationships/hyperlink" Target="http://www.pima.edu" TargetMode="External"/><Relationship Id="rId7072" Type="http://schemas.openxmlformats.org/officeDocument/2006/relationships/hyperlink" Target="http://www.pima.edu" TargetMode="External"/><Relationship Id="rId7071" Type="http://schemas.openxmlformats.org/officeDocument/2006/relationships/hyperlink" Target="http://www.pillar.edu" TargetMode="External"/><Relationship Id="rId7078" Type="http://schemas.openxmlformats.org/officeDocument/2006/relationships/hyperlink" Target="http://www.pima.edu" TargetMode="External"/><Relationship Id="rId7077" Type="http://schemas.openxmlformats.org/officeDocument/2006/relationships/hyperlink" Target="http://www.pima.edu" TargetMode="External"/><Relationship Id="rId7076" Type="http://schemas.openxmlformats.org/officeDocument/2006/relationships/hyperlink" Target="http://www.pima.edu" TargetMode="External"/><Relationship Id="rId7075" Type="http://schemas.openxmlformats.org/officeDocument/2006/relationships/hyperlink" Target="http://www.pima.edu" TargetMode="External"/><Relationship Id="rId7079" Type="http://schemas.openxmlformats.org/officeDocument/2006/relationships/hyperlink" Target="http://www.pima.edu" TargetMode="External"/><Relationship Id="rId7070" Type="http://schemas.openxmlformats.org/officeDocument/2006/relationships/hyperlink" Target="http://www.pillar.edu" TargetMode="External"/><Relationship Id="rId7063" Type="http://schemas.openxmlformats.org/officeDocument/2006/relationships/hyperlink" Target="http://www.pikespeak.edu" TargetMode="External"/><Relationship Id="rId8394" Type="http://schemas.openxmlformats.org/officeDocument/2006/relationships/hyperlink" Target="http://www.sunyacc.edu" TargetMode="External"/><Relationship Id="rId7062" Type="http://schemas.openxmlformats.org/officeDocument/2006/relationships/hyperlink" Target="http://www.pikespeak.edu" TargetMode="External"/><Relationship Id="rId8393" Type="http://schemas.openxmlformats.org/officeDocument/2006/relationships/hyperlink" Target="http://www.sunyacc.edu" TargetMode="External"/><Relationship Id="rId7061" Type="http://schemas.openxmlformats.org/officeDocument/2006/relationships/hyperlink" Target="http://www.pikespeak.edu" TargetMode="External"/><Relationship Id="rId8392" Type="http://schemas.openxmlformats.org/officeDocument/2006/relationships/hyperlink" Target="http://www.sunyacc.edu" TargetMode="External"/><Relationship Id="rId7060" Type="http://schemas.openxmlformats.org/officeDocument/2006/relationships/hyperlink" Target="http://www.pikespeak.edu" TargetMode="External"/><Relationship Id="rId8391" Type="http://schemas.openxmlformats.org/officeDocument/2006/relationships/hyperlink" Target="http://www.sunyacc.edu" TargetMode="External"/><Relationship Id="rId7067" Type="http://schemas.openxmlformats.org/officeDocument/2006/relationships/hyperlink" Target="http://www.pillar.edu" TargetMode="External"/><Relationship Id="rId8398" Type="http://schemas.openxmlformats.org/officeDocument/2006/relationships/hyperlink" Target="http://www.sunydutchess.edu" TargetMode="External"/><Relationship Id="rId7066" Type="http://schemas.openxmlformats.org/officeDocument/2006/relationships/hyperlink" Target="http://www.pillar.edu" TargetMode="External"/><Relationship Id="rId8397" Type="http://schemas.openxmlformats.org/officeDocument/2006/relationships/hyperlink" Target="http://www.sunydutchess.edu" TargetMode="External"/><Relationship Id="rId7065" Type="http://schemas.openxmlformats.org/officeDocument/2006/relationships/hyperlink" Target="http://www.pikespeak.edu" TargetMode="External"/><Relationship Id="rId8396" Type="http://schemas.openxmlformats.org/officeDocument/2006/relationships/hyperlink" Target="http://www.sunydutchess.edu" TargetMode="External"/><Relationship Id="rId7064" Type="http://schemas.openxmlformats.org/officeDocument/2006/relationships/hyperlink" Target="http://www.pikespeak.edu" TargetMode="External"/><Relationship Id="rId8395" Type="http://schemas.openxmlformats.org/officeDocument/2006/relationships/hyperlink" Target="http://www.sunyacc.edu" TargetMode="External"/><Relationship Id="rId7069" Type="http://schemas.openxmlformats.org/officeDocument/2006/relationships/hyperlink" Target="http://www.pillar.edu" TargetMode="External"/><Relationship Id="rId7068" Type="http://schemas.openxmlformats.org/officeDocument/2006/relationships/hyperlink" Target="http://www.pillar.edu" TargetMode="External"/><Relationship Id="rId8399" Type="http://schemas.openxmlformats.org/officeDocument/2006/relationships/hyperlink" Target="http://www.sunydutchess.edu" TargetMode="External"/><Relationship Id="rId4822" Type="http://schemas.openxmlformats.org/officeDocument/2006/relationships/hyperlink" Target="http://www.macomb.edu" TargetMode="External"/><Relationship Id="rId4821" Type="http://schemas.openxmlformats.org/officeDocument/2006/relationships/hyperlink" Target="http://www.macomb.edu" TargetMode="External"/><Relationship Id="rId4824" Type="http://schemas.openxmlformats.org/officeDocument/2006/relationships/hyperlink" Target="http://www.macomb.edu" TargetMode="External"/><Relationship Id="rId4823" Type="http://schemas.openxmlformats.org/officeDocument/2006/relationships/hyperlink" Target="http://www.macomb.edu" TargetMode="External"/><Relationship Id="rId4826" Type="http://schemas.openxmlformats.org/officeDocument/2006/relationships/hyperlink" Target="http://www.macomb.edu" TargetMode="External"/><Relationship Id="rId4825" Type="http://schemas.openxmlformats.org/officeDocument/2006/relationships/hyperlink" Target="http://www.macomb.edu" TargetMode="External"/><Relationship Id="rId4828" Type="http://schemas.openxmlformats.org/officeDocument/2006/relationships/hyperlink" Target="http://www.macu.edu" TargetMode="External"/><Relationship Id="rId4827" Type="http://schemas.openxmlformats.org/officeDocument/2006/relationships/hyperlink" Target="http://www.macomb.edu" TargetMode="External"/><Relationship Id="rId4829" Type="http://schemas.openxmlformats.org/officeDocument/2006/relationships/hyperlink" Target="http://www.macu.edu" TargetMode="External"/><Relationship Id="rId7096" Type="http://schemas.openxmlformats.org/officeDocument/2006/relationships/hyperlink" Target="http://www.plu.edu" TargetMode="External"/><Relationship Id="rId7095" Type="http://schemas.openxmlformats.org/officeDocument/2006/relationships/hyperlink" Target="http://www.plu.edu" TargetMode="External"/><Relationship Id="rId7094" Type="http://schemas.openxmlformats.org/officeDocument/2006/relationships/hyperlink" Target="http://www.plu.edu" TargetMode="External"/><Relationship Id="rId7093" Type="http://schemas.openxmlformats.org/officeDocument/2006/relationships/hyperlink" Target="http://www.plu.edu" TargetMode="External"/><Relationship Id="rId7099" Type="http://schemas.openxmlformats.org/officeDocument/2006/relationships/hyperlink" Target="http://www.plu.edu" TargetMode="External"/><Relationship Id="rId7098" Type="http://schemas.openxmlformats.org/officeDocument/2006/relationships/hyperlink" Target="http://www.plu.edu" TargetMode="External"/><Relationship Id="rId7097" Type="http://schemas.openxmlformats.org/officeDocument/2006/relationships/hyperlink" Target="http://www.plu.edu" TargetMode="External"/><Relationship Id="rId4820" Type="http://schemas.openxmlformats.org/officeDocument/2006/relationships/hyperlink" Target="http://www.macomb.edu" TargetMode="External"/><Relationship Id="rId4811" Type="http://schemas.openxmlformats.org/officeDocument/2006/relationships/hyperlink" Target="http://www.lyon.edu" TargetMode="External"/><Relationship Id="rId4810" Type="http://schemas.openxmlformats.org/officeDocument/2006/relationships/hyperlink" Target="http://www.lyon.edu" TargetMode="External"/><Relationship Id="rId4813" Type="http://schemas.openxmlformats.org/officeDocument/2006/relationships/hyperlink" Target="http://www.lyon.edu" TargetMode="External"/><Relationship Id="rId4812" Type="http://schemas.openxmlformats.org/officeDocument/2006/relationships/hyperlink" Target="http://www.lyon.edu" TargetMode="External"/><Relationship Id="rId4815" Type="http://schemas.openxmlformats.org/officeDocument/2006/relationships/hyperlink" Target="http://www.lyon.edu" TargetMode="External"/><Relationship Id="rId4814" Type="http://schemas.openxmlformats.org/officeDocument/2006/relationships/hyperlink" Target="http://www.lyon.edu" TargetMode="External"/><Relationship Id="rId4817" Type="http://schemas.openxmlformats.org/officeDocument/2006/relationships/hyperlink" Target="http://www.lyon.edu" TargetMode="External"/><Relationship Id="rId4816" Type="http://schemas.openxmlformats.org/officeDocument/2006/relationships/hyperlink" Target="http://www.lyon.edu" TargetMode="External"/><Relationship Id="rId4819" Type="http://schemas.openxmlformats.org/officeDocument/2006/relationships/hyperlink" Target="http://www.macomb.edu" TargetMode="External"/><Relationship Id="rId4818" Type="http://schemas.openxmlformats.org/officeDocument/2006/relationships/hyperlink" Target="http://www.lyon.edu" TargetMode="External"/><Relationship Id="rId7092" Type="http://schemas.openxmlformats.org/officeDocument/2006/relationships/hyperlink" Target="http://www.pitzer.edu" TargetMode="External"/><Relationship Id="rId7091" Type="http://schemas.openxmlformats.org/officeDocument/2006/relationships/hyperlink" Target="http://www.pitzer.edu" TargetMode="External"/><Relationship Id="rId7090" Type="http://schemas.openxmlformats.org/officeDocument/2006/relationships/hyperlink" Target="http://www.pitzer.edu" TargetMode="External"/><Relationship Id="rId7085" Type="http://schemas.openxmlformats.org/officeDocument/2006/relationships/hyperlink" Target="http://www.pitzer.edu" TargetMode="External"/><Relationship Id="rId7084" Type="http://schemas.openxmlformats.org/officeDocument/2006/relationships/hyperlink" Target="http://www.pitzer.edu" TargetMode="External"/><Relationship Id="rId7083" Type="http://schemas.openxmlformats.org/officeDocument/2006/relationships/hyperlink" Target="http://www.pitzer.edu" TargetMode="External"/><Relationship Id="rId7082" Type="http://schemas.openxmlformats.org/officeDocument/2006/relationships/hyperlink" Target="http://www.pitzer.edu" TargetMode="External"/><Relationship Id="rId7089" Type="http://schemas.openxmlformats.org/officeDocument/2006/relationships/hyperlink" Target="http://www.pitzer.edu" TargetMode="External"/><Relationship Id="rId7088" Type="http://schemas.openxmlformats.org/officeDocument/2006/relationships/hyperlink" Target="http://www.pitzer.edu" TargetMode="External"/><Relationship Id="rId7087" Type="http://schemas.openxmlformats.org/officeDocument/2006/relationships/hyperlink" Target="http://www.pitzer.edu" TargetMode="External"/><Relationship Id="rId7086" Type="http://schemas.openxmlformats.org/officeDocument/2006/relationships/hyperlink" Target="http://www.pitzer.edu" TargetMode="External"/><Relationship Id="rId2269" Type="http://schemas.openxmlformats.org/officeDocument/2006/relationships/hyperlink" Target="http://www.eastms.edu" TargetMode="External"/><Relationship Id="rId3591" Type="http://schemas.openxmlformats.org/officeDocument/2006/relationships/hyperlink" Target="http://www.iowacentral.edu" TargetMode="External"/><Relationship Id="rId2260" Type="http://schemas.openxmlformats.org/officeDocument/2006/relationships/hyperlink" Target="http://www.eastms.edu" TargetMode="External"/><Relationship Id="rId3590" Type="http://schemas.openxmlformats.org/officeDocument/2006/relationships/hyperlink" Target="http://www.iowacentral.edu" TargetMode="External"/><Relationship Id="rId2261" Type="http://schemas.openxmlformats.org/officeDocument/2006/relationships/hyperlink" Target="http://www.eastms.edu" TargetMode="External"/><Relationship Id="rId3593" Type="http://schemas.openxmlformats.org/officeDocument/2006/relationships/hyperlink" Target="http://www.iowacentral.edu" TargetMode="External"/><Relationship Id="rId2262" Type="http://schemas.openxmlformats.org/officeDocument/2006/relationships/hyperlink" Target="http://www.eastms.edu" TargetMode="External"/><Relationship Id="rId3592" Type="http://schemas.openxmlformats.org/officeDocument/2006/relationships/hyperlink" Target="http://www.iowacentral.edu" TargetMode="External"/><Relationship Id="rId2263" Type="http://schemas.openxmlformats.org/officeDocument/2006/relationships/hyperlink" Target="http://www.eastms.edu" TargetMode="External"/><Relationship Id="rId3595" Type="http://schemas.openxmlformats.org/officeDocument/2006/relationships/hyperlink" Target="http://www.iowacentral.edu" TargetMode="External"/><Relationship Id="rId2264" Type="http://schemas.openxmlformats.org/officeDocument/2006/relationships/hyperlink" Target="http://www.eastms.edu" TargetMode="External"/><Relationship Id="rId3594" Type="http://schemas.openxmlformats.org/officeDocument/2006/relationships/hyperlink" Target="http://www.iowacentral.edu" TargetMode="External"/><Relationship Id="rId2265" Type="http://schemas.openxmlformats.org/officeDocument/2006/relationships/hyperlink" Target="http://www.eastms.edu" TargetMode="External"/><Relationship Id="rId3597" Type="http://schemas.openxmlformats.org/officeDocument/2006/relationships/hyperlink" Target="http://www.iowacentral.edu" TargetMode="External"/><Relationship Id="rId2266" Type="http://schemas.openxmlformats.org/officeDocument/2006/relationships/hyperlink" Target="http://www.eastms.edu" TargetMode="External"/><Relationship Id="rId3596" Type="http://schemas.openxmlformats.org/officeDocument/2006/relationships/hyperlink" Target="http://www.iowacentral.edu" TargetMode="External"/><Relationship Id="rId2267" Type="http://schemas.openxmlformats.org/officeDocument/2006/relationships/hyperlink" Target="http://www.eastms.edu" TargetMode="External"/><Relationship Id="rId3599" Type="http://schemas.openxmlformats.org/officeDocument/2006/relationships/hyperlink" Target="http://www.isothermal.edu" TargetMode="External"/><Relationship Id="rId2268" Type="http://schemas.openxmlformats.org/officeDocument/2006/relationships/hyperlink" Target="http://www.eastms.edu" TargetMode="External"/><Relationship Id="rId3598" Type="http://schemas.openxmlformats.org/officeDocument/2006/relationships/hyperlink" Target="http://www.isothermal.edu" TargetMode="External"/><Relationship Id="rId2258" Type="http://schemas.openxmlformats.org/officeDocument/2006/relationships/hyperlink" Target="http://www.eastms.edu" TargetMode="External"/><Relationship Id="rId2259" Type="http://schemas.openxmlformats.org/officeDocument/2006/relationships/hyperlink" Target="http://www.eastms.edu" TargetMode="External"/><Relationship Id="rId3589" Type="http://schemas.openxmlformats.org/officeDocument/2006/relationships/hyperlink" Target="http://www.iowacentral.edu" TargetMode="External"/><Relationship Id="rId3580" Type="http://schemas.openxmlformats.org/officeDocument/2006/relationships/hyperlink" Target="http://www.iona.edu" TargetMode="External"/><Relationship Id="rId2250" Type="http://schemas.openxmlformats.org/officeDocument/2006/relationships/hyperlink" Target="http://www.easternct.edu" TargetMode="External"/><Relationship Id="rId3582" Type="http://schemas.openxmlformats.org/officeDocument/2006/relationships/hyperlink" Target="http://www.iona.edu" TargetMode="External"/><Relationship Id="rId2251" Type="http://schemas.openxmlformats.org/officeDocument/2006/relationships/hyperlink" Target="http://www.eastms.edu" TargetMode="External"/><Relationship Id="rId3581" Type="http://schemas.openxmlformats.org/officeDocument/2006/relationships/hyperlink" Target="http://www.iona.edu" TargetMode="External"/><Relationship Id="rId2252" Type="http://schemas.openxmlformats.org/officeDocument/2006/relationships/hyperlink" Target="http://www.eastms.edu" TargetMode="External"/><Relationship Id="rId3584" Type="http://schemas.openxmlformats.org/officeDocument/2006/relationships/hyperlink" Target="http://www.iona.edu" TargetMode="External"/><Relationship Id="rId2253" Type="http://schemas.openxmlformats.org/officeDocument/2006/relationships/hyperlink" Target="http://www.eastms.edu" TargetMode="External"/><Relationship Id="rId3583" Type="http://schemas.openxmlformats.org/officeDocument/2006/relationships/hyperlink" Target="http://www.iona.edu" TargetMode="External"/><Relationship Id="rId2254" Type="http://schemas.openxmlformats.org/officeDocument/2006/relationships/hyperlink" Target="http://www.eastms.edu" TargetMode="External"/><Relationship Id="rId3586" Type="http://schemas.openxmlformats.org/officeDocument/2006/relationships/hyperlink" Target="http://www.iona.edu" TargetMode="External"/><Relationship Id="rId2255" Type="http://schemas.openxmlformats.org/officeDocument/2006/relationships/hyperlink" Target="http://www.eastms.edu" TargetMode="External"/><Relationship Id="rId3585" Type="http://schemas.openxmlformats.org/officeDocument/2006/relationships/hyperlink" Target="http://www.iona.edu" TargetMode="External"/><Relationship Id="rId2256" Type="http://schemas.openxmlformats.org/officeDocument/2006/relationships/hyperlink" Target="http://www.eastms.edu" TargetMode="External"/><Relationship Id="rId3588" Type="http://schemas.openxmlformats.org/officeDocument/2006/relationships/hyperlink" Target="http://www.iowacentral.edu" TargetMode="External"/><Relationship Id="rId2257" Type="http://schemas.openxmlformats.org/officeDocument/2006/relationships/hyperlink" Target="http://www.eastms.edu" TargetMode="External"/><Relationship Id="rId3587" Type="http://schemas.openxmlformats.org/officeDocument/2006/relationships/hyperlink" Target="http://www.iona.edu" TargetMode="External"/><Relationship Id="rId2280" Type="http://schemas.openxmlformats.org/officeDocument/2006/relationships/hyperlink" Target="http://www.eckerd.edu" TargetMode="External"/><Relationship Id="rId2281" Type="http://schemas.openxmlformats.org/officeDocument/2006/relationships/hyperlink" Target="http://www.eckerd.edu" TargetMode="External"/><Relationship Id="rId2282" Type="http://schemas.openxmlformats.org/officeDocument/2006/relationships/hyperlink" Target="http://www.eckerd.edu" TargetMode="External"/><Relationship Id="rId2283" Type="http://schemas.openxmlformats.org/officeDocument/2006/relationships/hyperlink" Target="http://www.eckerd.edu" TargetMode="External"/><Relationship Id="rId2284" Type="http://schemas.openxmlformats.org/officeDocument/2006/relationships/hyperlink" Target="http://www.eckerd.edu" TargetMode="External"/><Relationship Id="rId2285" Type="http://schemas.openxmlformats.org/officeDocument/2006/relationships/hyperlink" Target="http://www.ecpi.edu" TargetMode="External"/><Relationship Id="rId2286" Type="http://schemas.openxmlformats.org/officeDocument/2006/relationships/hyperlink" Target="http://www.ecpi.edu" TargetMode="External"/><Relationship Id="rId2287" Type="http://schemas.openxmlformats.org/officeDocument/2006/relationships/hyperlink" Target="http://www.ecpi.edu" TargetMode="External"/><Relationship Id="rId2288" Type="http://schemas.openxmlformats.org/officeDocument/2006/relationships/hyperlink" Target="http://www.ecpi.edu" TargetMode="External"/><Relationship Id="rId2289" Type="http://schemas.openxmlformats.org/officeDocument/2006/relationships/hyperlink" Target="http://www.ecsu.edu" TargetMode="External"/><Relationship Id="rId2270" Type="http://schemas.openxmlformats.org/officeDocument/2006/relationships/hyperlink" Target="http://www.eastms.edu" TargetMode="External"/><Relationship Id="rId2271" Type="http://schemas.openxmlformats.org/officeDocument/2006/relationships/hyperlink" Target="http://www.eastms.edu" TargetMode="External"/><Relationship Id="rId2272" Type="http://schemas.openxmlformats.org/officeDocument/2006/relationships/hyperlink" Target="http://www.eckerd.edu" TargetMode="External"/><Relationship Id="rId2273" Type="http://schemas.openxmlformats.org/officeDocument/2006/relationships/hyperlink" Target="http://www.eckerd.edu" TargetMode="External"/><Relationship Id="rId2274" Type="http://schemas.openxmlformats.org/officeDocument/2006/relationships/hyperlink" Target="http://www.eckerd.edu" TargetMode="External"/><Relationship Id="rId2275" Type="http://schemas.openxmlformats.org/officeDocument/2006/relationships/hyperlink" Target="http://www.eckerd.edu" TargetMode="External"/><Relationship Id="rId2276" Type="http://schemas.openxmlformats.org/officeDocument/2006/relationships/hyperlink" Target="http://www.eckerd.edu" TargetMode="External"/><Relationship Id="rId2277" Type="http://schemas.openxmlformats.org/officeDocument/2006/relationships/hyperlink" Target="http://www.eckerd.edu" TargetMode="External"/><Relationship Id="rId2278" Type="http://schemas.openxmlformats.org/officeDocument/2006/relationships/hyperlink" Target="http://www.eckerd.edu" TargetMode="External"/><Relationship Id="rId2279" Type="http://schemas.openxmlformats.org/officeDocument/2006/relationships/hyperlink" Target="http://www.eckerd.edu" TargetMode="External"/><Relationship Id="rId2225" Type="http://schemas.openxmlformats.org/officeDocument/2006/relationships/hyperlink" Target="http://www.dvc.edu" TargetMode="External"/><Relationship Id="rId3557" Type="http://schemas.openxmlformats.org/officeDocument/2006/relationships/hyperlink" Target="http://www.iccms.edu" TargetMode="External"/><Relationship Id="rId4888" Type="http://schemas.openxmlformats.org/officeDocument/2006/relationships/hyperlink" Target="http://www.manateetech.edu" TargetMode="External"/><Relationship Id="rId2226" Type="http://schemas.openxmlformats.org/officeDocument/2006/relationships/hyperlink" Target="http://www.dvc.edu" TargetMode="External"/><Relationship Id="rId3556" Type="http://schemas.openxmlformats.org/officeDocument/2006/relationships/hyperlink" Target="http://www.iccms.edu" TargetMode="External"/><Relationship Id="rId4887" Type="http://schemas.openxmlformats.org/officeDocument/2006/relationships/hyperlink" Target="http://www.manateetech.edu" TargetMode="External"/><Relationship Id="rId2227" Type="http://schemas.openxmlformats.org/officeDocument/2006/relationships/hyperlink" Target="http://www.eastcentral.edu" TargetMode="External"/><Relationship Id="rId3559" Type="http://schemas.openxmlformats.org/officeDocument/2006/relationships/hyperlink" Target="http://www.idi.edu" TargetMode="External"/><Relationship Id="rId2228" Type="http://schemas.openxmlformats.org/officeDocument/2006/relationships/hyperlink" Target="http://www.eastcentral.edu" TargetMode="External"/><Relationship Id="rId3558" Type="http://schemas.openxmlformats.org/officeDocument/2006/relationships/hyperlink" Target="http://www.iccms.edu" TargetMode="External"/><Relationship Id="rId4889" Type="http://schemas.openxmlformats.org/officeDocument/2006/relationships/hyperlink" Target="http://www.manateetech.edu" TargetMode="External"/><Relationship Id="rId2229" Type="http://schemas.openxmlformats.org/officeDocument/2006/relationships/hyperlink" Target="http://www.eastcentral.edu" TargetMode="External"/><Relationship Id="rId4880" Type="http://schemas.openxmlformats.org/officeDocument/2006/relationships/hyperlink" Target="http://www.manateetech.edu" TargetMode="External"/><Relationship Id="rId3551" Type="http://schemas.openxmlformats.org/officeDocument/2006/relationships/hyperlink" Target="http://www.ic.edu" TargetMode="External"/><Relationship Id="rId4882" Type="http://schemas.openxmlformats.org/officeDocument/2006/relationships/hyperlink" Target="http://www.manateetech.edu" TargetMode="External"/><Relationship Id="rId2220" Type="http://schemas.openxmlformats.org/officeDocument/2006/relationships/hyperlink" Target="http://www.dvc.edu" TargetMode="External"/><Relationship Id="rId3550" Type="http://schemas.openxmlformats.org/officeDocument/2006/relationships/hyperlink" Target="http://www.ic.edu" TargetMode="External"/><Relationship Id="rId4881" Type="http://schemas.openxmlformats.org/officeDocument/2006/relationships/hyperlink" Target="http://www.manateetech.edu" TargetMode="External"/><Relationship Id="rId2221" Type="http://schemas.openxmlformats.org/officeDocument/2006/relationships/hyperlink" Target="http://www.dvc.edu" TargetMode="External"/><Relationship Id="rId3553" Type="http://schemas.openxmlformats.org/officeDocument/2006/relationships/hyperlink" Target="http://www.ic.edu" TargetMode="External"/><Relationship Id="rId4884" Type="http://schemas.openxmlformats.org/officeDocument/2006/relationships/hyperlink" Target="http://www.manateetech.edu" TargetMode="External"/><Relationship Id="rId2222" Type="http://schemas.openxmlformats.org/officeDocument/2006/relationships/hyperlink" Target="http://www.dvc.edu" TargetMode="External"/><Relationship Id="rId3552" Type="http://schemas.openxmlformats.org/officeDocument/2006/relationships/hyperlink" Target="http://www.ic.edu" TargetMode="External"/><Relationship Id="rId4883" Type="http://schemas.openxmlformats.org/officeDocument/2006/relationships/hyperlink" Target="http://www.manateetech.edu" TargetMode="External"/><Relationship Id="rId2223" Type="http://schemas.openxmlformats.org/officeDocument/2006/relationships/hyperlink" Target="http://www.dvc.edu" TargetMode="External"/><Relationship Id="rId3555" Type="http://schemas.openxmlformats.org/officeDocument/2006/relationships/hyperlink" Target="http://www.iccms.edu" TargetMode="External"/><Relationship Id="rId4886" Type="http://schemas.openxmlformats.org/officeDocument/2006/relationships/hyperlink" Target="http://www.manateetech.edu" TargetMode="External"/><Relationship Id="rId2224" Type="http://schemas.openxmlformats.org/officeDocument/2006/relationships/hyperlink" Target="http://www.dvc.edu" TargetMode="External"/><Relationship Id="rId3554" Type="http://schemas.openxmlformats.org/officeDocument/2006/relationships/hyperlink" Target="http://www.iccms.edu" TargetMode="External"/><Relationship Id="rId4885" Type="http://schemas.openxmlformats.org/officeDocument/2006/relationships/hyperlink" Target="http://www.manateetech.edu" TargetMode="External"/><Relationship Id="rId2214" Type="http://schemas.openxmlformats.org/officeDocument/2006/relationships/hyperlink" Target="http://www.duq.edu" TargetMode="External"/><Relationship Id="rId3546" Type="http://schemas.openxmlformats.org/officeDocument/2006/relationships/hyperlink" Target="http://www.ic.edu" TargetMode="External"/><Relationship Id="rId4877" Type="http://schemas.openxmlformats.org/officeDocument/2006/relationships/hyperlink" Target="http://www.madisoncollege.edu" TargetMode="External"/><Relationship Id="rId2215" Type="http://schemas.openxmlformats.org/officeDocument/2006/relationships/hyperlink" Target="http://www.duq.edu" TargetMode="External"/><Relationship Id="rId3545" Type="http://schemas.openxmlformats.org/officeDocument/2006/relationships/hyperlink" Target="http://www.ic.edu" TargetMode="External"/><Relationship Id="rId4876" Type="http://schemas.openxmlformats.org/officeDocument/2006/relationships/hyperlink" Target="http://www.madisoncollege.edu" TargetMode="External"/><Relationship Id="rId2216" Type="http://schemas.openxmlformats.org/officeDocument/2006/relationships/hyperlink" Target="http://www.duq.edu" TargetMode="External"/><Relationship Id="rId3548" Type="http://schemas.openxmlformats.org/officeDocument/2006/relationships/hyperlink" Target="http://www.ic.edu" TargetMode="External"/><Relationship Id="rId4879" Type="http://schemas.openxmlformats.org/officeDocument/2006/relationships/hyperlink" Target="http://www.madisoncollege.edu" TargetMode="External"/><Relationship Id="rId2217" Type="http://schemas.openxmlformats.org/officeDocument/2006/relationships/hyperlink" Target="http://www.duq.edu" TargetMode="External"/><Relationship Id="rId3547" Type="http://schemas.openxmlformats.org/officeDocument/2006/relationships/hyperlink" Target="http://www.ic.edu" TargetMode="External"/><Relationship Id="rId4878" Type="http://schemas.openxmlformats.org/officeDocument/2006/relationships/hyperlink" Target="http://www.madisoncollege.edu" TargetMode="External"/><Relationship Id="rId2218" Type="http://schemas.openxmlformats.org/officeDocument/2006/relationships/hyperlink" Target="http://www.duq.edu" TargetMode="External"/><Relationship Id="rId2219" Type="http://schemas.openxmlformats.org/officeDocument/2006/relationships/hyperlink" Target="http://www.dvc.edu" TargetMode="External"/><Relationship Id="rId3549" Type="http://schemas.openxmlformats.org/officeDocument/2006/relationships/hyperlink" Target="http://www.ic.edu" TargetMode="External"/><Relationship Id="rId3540" Type="http://schemas.openxmlformats.org/officeDocument/2006/relationships/hyperlink" Target="http://www.ic.edu" TargetMode="External"/><Relationship Id="rId4871" Type="http://schemas.openxmlformats.org/officeDocument/2006/relationships/hyperlink" Target="http://www.madisoncollege.edu" TargetMode="External"/><Relationship Id="rId4870" Type="http://schemas.openxmlformats.org/officeDocument/2006/relationships/hyperlink" Target="http://www.madisoncollege.edu" TargetMode="External"/><Relationship Id="rId2210" Type="http://schemas.openxmlformats.org/officeDocument/2006/relationships/hyperlink" Target="http://www.duq.edu" TargetMode="External"/><Relationship Id="rId3542" Type="http://schemas.openxmlformats.org/officeDocument/2006/relationships/hyperlink" Target="http://www.ic.edu" TargetMode="External"/><Relationship Id="rId4873" Type="http://schemas.openxmlformats.org/officeDocument/2006/relationships/hyperlink" Target="http://www.madisoncollege.edu" TargetMode="External"/><Relationship Id="rId2211" Type="http://schemas.openxmlformats.org/officeDocument/2006/relationships/hyperlink" Target="http://www.duq.edu" TargetMode="External"/><Relationship Id="rId3541" Type="http://schemas.openxmlformats.org/officeDocument/2006/relationships/hyperlink" Target="http://www.ic.edu" TargetMode="External"/><Relationship Id="rId4872" Type="http://schemas.openxmlformats.org/officeDocument/2006/relationships/hyperlink" Target="http://www.madisoncollege.edu" TargetMode="External"/><Relationship Id="rId2212" Type="http://schemas.openxmlformats.org/officeDocument/2006/relationships/hyperlink" Target="http://www.duq.edu" TargetMode="External"/><Relationship Id="rId3544" Type="http://schemas.openxmlformats.org/officeDocument/2006/relationships/hyperlink" Target="http://www.ic.edu" TargetMode="External"/><Relationship Id="rId4875" Type="http://schemas.openxmlformats.org/officeDocument/2006/relationships/hyperlink" Target="http://www.madisoncollege.edu" TargetMode="External"/><Relationship Id="rId2213" Type="http://schemas.openxmlformats.org/officeDocument/2006/relationships/hyperlink" Target="http://www.duq.edu" TargetMode="External"/><Relationship Id="rId3543" Type="http://schemas.openxmlformats.org/officeDocument/2006/relationships/hyperlink" Target="http://www.ic.edu" TargetMode="External"/><Relationship Id="rId4874" Type="http://schemas.openxmlformats.org/officeDocument/2006/relationships/hyperlink" Target="http://www.madisoncollege.edu" TargetMode="External"/><Relationship Id="rId2247" Type="http://schemas.openxmlformats.org/officeDocument/2006/relationships/hyperlink" Target="http://www.easternct.edu" TargetMode="External"/><Relationship Id="rId3579" Type="http://schemas.openxmlformats.org/officeDocument/2006/relationships/hyperlink" Target="http://www.iona.edu" TargetMode="External"/><Relationship Id="rId2248" Type="http://schemas.openxmlformats.org/officeDocument/2006/relationships/hyperlink" Target="http://www.easternct.edu" TargetMode="External"/><Relationship Id="rId3578" Type="http://schemas.openxmlformats.org/officeDocument/2006/relationships/hyperlink" Target="http://www.indianatech.edu" TargetMode="External"/><Relationship Id="rId2249" Type="http://schemas.openxmlformats.org/officeDocument/2006/relationships/hyperlink" Target="http://www.easternct.edu" TargetMode="External"/><Relationship Id="rId3571" Type="http://schemas.openxmlformats.org/officeDocument/2006/relationships/hyperlink" Target="http://www.indianatech.edu" TargetMode="External"/><Relationship Id="rId2240" Type="http://schemas.openxmlformats.org/officeDocument/2006/relationships/hyperlink" Target="http://www.easternct.edu" TargetMode="External"/><Relationship Id="rId3570" Type="http://schemas.openxmlformats.org/officeDocument/2006/relationships/hyperlink" Target="http://www.indianatech.edu" TargetMode="External"/><Relationship Id="rId2241" Type="http://schemas.openxmlformats.org/officeDocument/2006/relationships/hyperlink" Target="http://www.easternct.edu" TargetMode="External"/><Relationship Id="rId3573" Type="http://schemas.openxmlformats.org/officeDocument/2006/relationships/hyperlink" Target="http://www.indianatech.edu" TargetMode="External"/><Relationship Id="rId2242" Type="http://schemas.openxmlformats.org/officeDocument/2006/relationships/hyperlink" Target="http://www.easternct.edu" TargetMode="External"/><Relationship Id="rId3572" Type="http://schemas.openxmlformats.org/officeDocument/2006/relationships/hyperlink" Target="http://www.indianatech.edu" TargetMode="External"/><Relationship Id="rId2243" Type="http://schemas.openxmlformats.org/officeDocument/2006/relationships/hyperlink" Target="http://www.easternct.edu" TargetMode="External"/><Relationship Id="rId3575" Type="http://schemas.openxmlformats.org/officeDocument/2006/relationships/hyperlink" Target="http://www.indianatech.edu" TargetMode="External"/><Relationship Id="rId2244" Type="http://schemas.openxmlformats.org/officeDocument/2006/relationships/hyperlink" Target="http://www.easternct.edu" TargetMode="External"/><Relationship Id="rId3574" Type="http://schemas.openxmlformats.org/officeDocument/2006/relationships/hyperlink" Target="http://www.indianatech.edu" TargetMode="External"/><Relationship Id="rId2245" Type="http://schemas.openxmlformats.org/officeDocument/2006/relationships/hyperlink" Target="http://www.easternct.edu" TargetMode="External"/><Relationship Id="rId3577" Type="http://schemas.openxmlformats.org/officeDocument/2006/relationships/hyperlink" Target="http://www.indianatech.edu" TargetMode="External"/><Relationship Id="rId2246" Type="http://schemas.openxmlformats.org/officeDocument/2006/relationships/hyperlink" Target="http://www.easternct.edu" TargetMode="External"/><Relationship Id="rId3576" Type="http://schemas.openxmlformats.org/officeDocument/2006/relationships/hyperlink" Target="http://www.indianatech.edu" TargetMode="External"/><Relationship Id="rId2236" Type="http://schemas.openxmlformats.org/officeDocument/2006/relationships/hyperlink" Target="http://www.easternct.edu" TargetMode="External"/><Relationship Id="rId3568" Type="http://schemas.openxmlformats.org/officeDocument/2006/relationships/hyperlink" Target="http://www.indianatech.edu" TargetMode="External"/><Relationship Id="rId4899" Type="http://schemas.openxmlformats.org/officeDocument/2006/relationships/hyperlink" Target="http://www.manchester.edu" TargetMode="External"/><Relationship Id="rId2237" Type="http://schemas.openxmlformats.org/officeDocument/2006/relationships/hyperlink" Target="http://www.easternct.edu" TargetMode="External"/><Relationship Id="rId3567" Type="http://schemas.openxmlformats.org/officeDocument/2006/relationships/hyperlink" Target="http://www.indianatech.edu" TargetMode="External"/><Relationship Id="rId4898" Type="http://schemas.openxmlformats.org/officeDocument/2006/relationships/hyperlink" Target="http://www.manchester.edu" TargetMode="External"/><Relationship Id="rId2238" Type="http://schemas.openxmlformats.org/officeDocument/2006/relationships/hyperlink" Target="http://www.easternct.edu" TargetMode="External"/><Relationship Id="rId2239" Type="http://schemas.openxmlformats.org/officeDocument/2006/relationships/hyperlink" Target="http://www.easternct.edu" TargetMode="External"/><Relationship Id="rId3569" Type="http://schemas.openxmlformats.org/officeDocument/2006/relationships/hyperlink" Target="http://www.indianatech.edu" TargetMode="External"/><Relationship Id="rId3560" Type="http://schemas.openxmlformats.org/officeDocument/2006/relationships/hyperlink" Target="http://www.idi.edu" TargetMode="External"/><Relationship Id="rId4891" Type="http://schemas.openxmlformats.org/officeDocument/2006/relationships/hyperlink" Target="http://www.manateetech.edu" TargetMode="External"/><Relationship Id="rId4890" Type="http://schemas.openxmlformats.org/officeDocument/2006/relationships/hyperlink" Target="http://www.manateetech.edu" TargetMode="External"/><Relationship Id="rId2230" Type="http://schemas.openxmlformats.org/officeDocument/2006/relationships/hyperlink" Target="http://www.eastcentral.edu" TargetMode="External"/><Relationship Id="rId3562" Type="http://schemas.openxmlformats.org/officeDocument/2006/relationships/hyperlink" Target="http://www.idi.edu" TargetMode="External"/><Relationship Id="rId4893" Type="http://schemas.openxmlformats.org/officeDocument/2006/relationships/hyperlink" Target="http://www.manateetech.edu" TargetMode="External"/><Relationship Id="rId2231" Type="http://schemas.openxmlformats.org/officeDocument/2006/relationships/hyperlink" Target="http://www.eastcentral.edu" TargetMode="External"/><Relationship Id="rId3561" Type="http://schemas.openxmlformats.org/officeDocument/2006/relationships/hyperlink" Target="http://www.idi.edu" TargetMode="External"/><Relationship Id="rId4892" Type="http://schemas.openxmlformats.org/officeDocument/2006/relationships/hyperlink" Target="http://www.manateetech.edu" TargetMode="External"/><Relationship Id="rId2232" Type="http://schemas.openxmlformats.org/officeDocument/2006/relationships/hyperlink" Target="http://www.eastcentral.edu" TargetMode="External"/><Relationship Id="rId3564" Type="http://schemas.openxmlformats.org/officeDocument/2006/relationships/hyperlink" Target="http://www.idi.edu" TargetMode="External"/><Relationship Id="rId4895" Type="http://schemas.openxmlformats.org/officeDocument/2006/relationships/hyperlink" Target="http://www.manateetech.edu" TargetMode="External"/><Relationship Id="rId2233" Type="http://schemas.openxmlformats.org/officeDocument/2006/relationships/hyperlink" Target="http://www.eastcentral.edu" TargetMode="External"/><Relationship Id="rId3563" Type="http://schemas.openxmlformats.org/officeDocument/2006/relationships/hyperlink" Target="http://www.idi.edu" TargetMode="External"/><Relationship Id="rId4894" Type="http://schemas.openxmlformats.org/officeDocument/2006/relationships/hyperlink" Target="http://www.manateetech.edu" TargetMode="External"/><Relationship Id="rId2234" Type="http://schemas.openxmlformats.org/officeDocument/2006/relationships/hyperlink" Target="http://www.eastcentral.edu" TargetMode="External"/><Relationship Id="rId3566" Type="http://schemas.openxmlformats.org/officeDocument/2006/relationships/hyperlink" Target="http://www.indianatech.edu" TargetMode="External"/><Relationship Id="rId4897" Type="http://schemas.openxmlformats.org/officeDocument/2006/relationships/hyperlink" Target="http://www.manchester.edu" TargetMode="External"/><Relationship Id="rId2235" Type="http://schemas.openxmlformats.org/officeDocument/2006/relationships/hyperlink" Target="http://www.easternct.edu" TargetMode="External"/><Relationship Id="rId3565" Type="http://schemas.openxmlformats.org/officeDocument/2006/relationships/hyperlink" Target="http://www.idi.edu" TargetMode="External"/><Relationship Id="rId4896" Type="http://schemas.openxmlformats.org/officeDocument/2006/relationships/hyperlink" Target="http://www.manateetech.edu" TargetMode="External"/><Relationship Id="rId8409" Type="http://schemas.openxmlformats.org/officeDocument/2006/relationships/hyperlink" Target="http://www.sunydutchess.edu" TargetMode="External"/><Relationship Id="rId8408" Type="http://schemas.openxmlformats.org/officeDocument/2006/relationships/hyperlink" Target="http://www.sunydutchess.edu" TargetMode="External"/><Relationship Id="rId8407" Type="http://schemas.openxmlformats.org/officeDocument/2006/relationships/hyperlink" Target="http://www.sunydutchess.edu" TargetMode="External"/><Relationship Id="rId9738" Type="http://schemas.openxmlformats.org/officeDocument/2006/relationships/hyperlink" Target="http://www.uscb.edu" TargetMode="External"/><Relationship Id="rId9739" Type="http://schemas.openxmlformats.org/officeDocument/2006/relationships/hyperlink" Target="http://www.uscb.edu" TargetMode="External"/><Relationship Id="rId8402" Type="http://schemas.openxmlformats.org/officeDocument/2006/relationships/hyperlink" Target="http://www.sunydutchess.edu" TargetMode="External"/><Relationship Id="rId9734" Type="http://schemas.openxmlformats.org/officeDocument/2006/relationships/hyperlink" Target="http://www.uscb.edu" TargetMode="External"/><Relationship Id="rId8401" Type="http://schemas.openxmlformats.org/officeDocument/2006/relationships/hyperlink" Target="http://www.sunydutchess.edu" TargetMode="External"/><Relationship Id="rId9735" Type="http://schemas.openxmlformats.org/officeDocument/2006/relationships/hyperlink" Target="http://www.uscb.edu" TargetMode="External"/><Relationship Id="rId8400" Type="http://schemas.openxmlformats.org/officeDocument/2006/relationships/hyperlink" Target="http://www.sunydutchess.edu" TargetMode="External"/><Relationship Id="rId9736" Type="http://schemas.openxmlformats.org/officeDocument/2006/relationships/hyperlink" Target="http://www.uscb.edu" TargetMode="External"/><Relationship Id="rId9737" Type="http://schemas.openxmlformats.org/officeDocument/2006/relationships/hyperlink" Target="http://www.uscb.edu" TargetMode="External"/><Relationship Id="rId8406" Type="http://schemas.openxmlformats.org/officeDocument/2006/relationships/hyperlink" Target="http://www.sunydutchess.edu" TargetMode="External"/><Relationship Id="rId9730" Type="http://schemas.openxmlformats.org/officeDocument/2006/relationships/hyperlink" Target="http://www.uscb.edu" TargetMode="External"/><Relationship Id="rId8405" Type="http://schemas.openxmlformats.org/officeDocument/2006/relationships/hyperlink" Target="http://www.sunydutchess.edu" TargetMode="External"/><Relationship Id="rId9731" Type="http://schemas.openxmlformats.org/officeDocument/2006/relationships/hyperlink" Target="http://www.uscb.edu" TargetMode="External"/><Relationship Id="rId8404" Type="http://schemas.openxmlformats.org/officeDocument/2006/relationships/hyperlink" Target="http://www.sunydutchess.edu" TargetMode="External"/><Relationship Id="rId9732" Type="http://schemas.openxmlformats.org/officeDocument/2006/relationships/hyperlink" Target="http://www.uscb.edu" TargetMode="External"/><Relationship Id="rId8403" Type="http://schemas.openxmlformats.org/officeDocument/2006/relationships/hyperlink" Target="http://www.sunydutchess.edu" TargetMode="External"/><Relationship Id="rId9733" Type="http://schemas.openxmlformats.org/officeDocument/2006/relationships/hyperlink" Target="http://www.uscb.edu" TargetMode="External"/><Relationship Id="rId9727" Type="http://schemas.openxmlformats.org/officeDocument/2006/relationships/hyperlink" Target="http://www.uscb.edu" TargetMode="External"/><Relationship Id="rId9728" Type="http://schemas.openxmlformats.org/officeDocument/2006/relationships/hyperlink" Target="http://www.uscb.edu" TargetMode="External"/><Relationship Id="rId9729" Type="http://schemas.openxmlformats.org/officeDocument/2006/relationships/hyperlink" Target="http://www.uscb.edu" TargetMode="External"/><Relationship Id="rId9723" Type="http://schemas.openxmlformats.org/officeDocument/2006/relationships/hyperlink" Target="http://www.uscb.edu" TargetMode="External"/><Relationship Id="rId9724" Type="http://schemas.openxmlformats.org/officeDocument/2006/relationships/hyperlink" Target="http://www.uscb.edu" TargetMode="External"/><Relationship Id="rId9725" Type="http://schemas.openxmlformats.org/officeDocument/2006/relationships/hyperlink" Target="http://www.uscb.edu" TargetMode="External"/><Relationship Id="rId9726" Type="http://schemas.openxmlformats.org/officeDocument/2006/relationships/hyperlink" Target="http://www.uscb.edu" TargetMode="External"/><Relationship Id="rId9720" Type="http://schemas.openxmlformats.org/officeDocument/2006/relationships/hyperlink" Target="http://www.usc.edu" TargetMode="External"/><Relationship Id="rId9721" Type="http://schemas.openxmlformats.org/officeDocument/2006/relationships/hyperlink" Target="http://www.usc.edu" TargetMode="External"/><Relationship Id="rId9722" Type="http://schemas.openxmlformats.org/officeDocument/2006/relationships/hyperlink" Target="http://www.uscb.edu" TargetMode="External"/><Relationship Id="rId8429" Type="http://schemas.openxmlformats.org/officeDocument/2006/relationships/hyperlink" Target="http://www.sunyulster.edu" TargetMode="External"/><Relationship Id="rId9750" Type="http://schemas.openxmlformats.org/officeDocument/2006/relationships/hyperlink" Target="http://www.usd.edu" TargetMode="External"/><Relationship Id="rId9751" Type="http://schemas.openxmlformats.org/officeDocument/2006/relationships/hyperlink" Target="http://www.usd.edu" TargetMode="External"/><Relationship Id="rId8420" Type="http://schemas.openxmlformats.org/officeDocument/2006/relationships/hyperlink" Target="http://www.sunydutchess.edu" TargetMode="External"/><Relationship Id="rId8424" Type="http://schemas.openxmlformats.org/officeDocument/2006/relationships/hyperlink" Target="http://www.sunydutchess.edu" TargetMode="External"/><Relationship Id="rId9756" Type="http://schemas.openxmlformats.org/officeDocument/2006/relationships/hyperlink" Target="http://www.usd.edu" TargetMode="External"/><Relationship Id="rId8423" Type="http://schemas.openxmlformats.org/officeDocument/2006/relationships/hyperlink" Target="http://www.sunydutchess.edu" TargetMode="External"/><Relationship Id="rId9757" Type="http://schemas.openxmlformats.org/officeDocument/2006/relationships/hyperlink" Target="http://www.usd.edu" TargetMode="External"/><Relationship Id="rId8422" Type="http://schemas.openxmlformats.org/officeDocument/2006/relationships/hyperlink" Target="http://www.sunydutchess.edu" TargetMode="External"/><Relationship Id="rId9758" Type="http://schemas.openxmlformats.org/officeDocument/2006/relationships/hyperlink" Target="http://www.usd.edu" TargetMode="External"/><Relationship Id="rId8421" Type="http://schemas.openxmlformats.org/officeDocument/2006/relationships/hyperlink" Target="http://www.sunydutchess.edu" TargetMode="External"/><Relationship Id="rId9759" Type="http://schemas.openxmlformats.org/officeDocument/2006/relationships/hyperlink" Target="http://www.usd.edu" TargetMode="External"/><Relationship Id="rId8428" Type="http://schemas.openxmlformats.org/officeDocument/2006/relationships/hyperlink" Target="http://www.sunyulster.edu" TargetMode="External"/><Relationship Id="rId9752" Type="http://schemas.openxmlformats.org/officeDocument/2006/relationships/hyperlink" Target="http://www.usd.edu" TargetMode="External"/><Relationship Id="rId8427" Type="http://schemas.openxmlformats.org/officeDocument/2006/relationships/hyperlink" Target="http://www.sunyulster.edu" TargetMode="External"/><Relationship Id="rId9753" Type="http://schemas.openxmlformats.org/officeDocument/2006/relationships/hyperlink" Target="http://www.usd.edu" TargetMode="External"/><Relationship Id="rId8426" Type="http://schemas.openxmlformats.org/officeDocument/2006/relationships/hyperlink" Target="http://www.sunyulster.edu" TargetMode="External"/><Relationship Id="rId9754" Type="http://schemas.openxmlformats.org/officeDocument/2006/relationships/hyperlink" Target="http://www.usd.edu" TargetMode="External"/><Relationship Id="rId8425" Type="http://schemas.openxmlformats.org/officeDocument/2006/relationships/hyperlink" Target="http://www.sunydutchess.edu" TargetMode="External"/><Relationship Id="rId9755" Type="http://schemas.openxmlformats.org/officeDocument/2006/relationships/hyperlink" Target="http://www.usd.edu" TargetMode="External"/><Relationship Id="rId8419" Type="http://schemas.openxmlformats.org/officeDocument/2006/relationships/hyperlink" Target="http://www.sunydutchess.edu" TargetMode="External"/><Relationship Id="rId8418" Type="http://schemas.openxmlformats.org/officeDocument/2006/relationships/hyperlink" Target="http://www.sunydutchess.edu" TargetMode="External"/><Relationship Id="rId9749" Type="http://schemas.openxmlformats.org/officeDocument/2006/relationships/hyperlink" Target="http://www.usd.edu" TargetMode="External"/><Relationship Id="rId9740" Type="http://schemas.openxmlformats.org/officeDocument/2006/relationships/hyperlink" Target="http://www.uscb.edu" TargetMode="External"/><Relationship Id="rId8413" Type="http://schemas.openxmlformats.org/officeDocument/2006/relationships/hyperlink" Target="http://www.sunydutchess.edu" TargetMode="External"/><Relationship Id="rId9745" Type="http://schemas.openxmlformats.org/officeDocument/2006/relationships/hyperlink" Target="http://www.uscb.edu" TargetMode="External"/><Relationship Id="rId8412" Type="http://schemas.openxmlformats.org/officeDocument/2006/relationships/hyperlink" Target="http://www.sunydutchess.edu" TargetMode="External"/><Relationship Id="rId9746" Type="http://schemas.openxmlformats.org/officeDocument/2006/relationships/hyperlink" Target="http://www.uscb.edu" TargetMode="External"/><Relationship Id="rId8411" Type="http://schemas.openxmlformats.org/officeDocument/2006/relationships/hyperlink" Target="http://www.sunydutchess.edu" TargetMode="External"/><Relationship Id="rId9747" Type="http://schemas.openxmlformats.org/officeDocument/2006/relationships/hyperlink" Target="http://www.uscb.edu" TargetMode="External"/><Relationship Id="rId8410" Type="http://schemas.openxmlformats.org/officeDocument/2006/relationships/hyperlink" Target="http://www.sunydutchess.edu" TargetMode="External"/><Relationship Id="rId9748" Type="http://schemas.openxmlformats.org/officeDocument/2006/relationships/hyperlink" Target="http://www.uscb.edu" TargetMode="External"/><Relationship Id="rId8417" Type="http://schemas.openxmlformats.org/officeDocument/2006/relationships/hyperlink" Target="http://www.sunydutchess.edu" TargetMode="External"/><Relationship Id="rId9741" Type="http://schemas.openxmlformats.org/officeDocument/2006/relationships/hyperlink" Target="http://www.uscb.edu" TargetMode="External"/><Relationship Id="rId8416" Type="http://schemas.openxmlformats.org/officeDocument/2006/relationships/hyperlink" Target="http://www.sunydutchess.edu" TargetMode="External"/><Relationship Id="rId9742" Type="http://schemas.openxmlformats.org/officeDocument/2006/relationships/hyperlink" Target="http://www.uscb.edu" TargetMode="External"/><Relationship Id="rId8415" Type="http://schemas.openxmlformats.org/officeDocument/2006/relationships/hyperlink" Target="http://www.sunydutchess.edu" TargetMode="External"/><Relationship Id="rId9743" Type="http://schemas.openxmlformats.org/officeDocument/2006/relationships/hyperlink" Target="http://www.uscb.edu" TargetMode="External"/><Relationship Id="rId8414" Type="http://schemas.openxmlformats.org/officeDocument/2006/relationships/hyperlink" Target="http://www.sunydutchess.edu" TargetMode="External"/><Relationship Id="rId9744" Type="http://schemas.openxmlformats.org/officeDocument/2006/relationships/hyperlink" Target="http://www.uscb.edu" TargetMode="External"/><Relationship Id="rId2290" Type="http://schemas.openxmlformats.org/officeDocument/2006/relationships/hyperlink" Target="http://www.ecsu.edu" TargetMode="External"/><Relationship Id="rId2291" Type="http://schemas.openxmlformats.org/officeDocument/2006/relationships/hyperlink" Target="http://www.ecsu.edu" TargetMode="External"/><Relationship Id="rId2292" Type="http://schemas.openxmlformats.org/officeDocument/2006/relationships/hyperlink" Target="http://www.ecsu.edu" TargetMode="External"/><Relationship Id="rId2293" Type="http://schemas.openxmlformats.org/officeDocument/2006/relationships/hyperlink" Target="http://www.ecsu.edu" TargetMode="External"/><Relationship Id="rId2294" Type="http://schemas.openxmlformats.org/officeDocument/2006/relationships/hyperlink" Target="http://www.ecsu.edu" TargetMode="External"/><Relationship Id="rId2295" Type="http://schemas.openxmlformats.org/officeDocument/2006/relationships/hyperlink" Target="http://www.ecsu.edu" TargetMode="External"/><Relationship Id="rId2296" Type="http://schemas.openxmlformats.org/officeDocument/2006/relationships/hyperlink" Target="http://www.ecsu.edu" TargetMode="External"/><Relationship Id="rId2297" Type="http://schemas.openxmlformats.org/officeDocument/2006/relationships/hyperlink" Target="http://www.ecsu.edu" TargetMode="External"/><Relationship Id="rId2298" Type="http://schemas.openxmlformats.org/officeDocument/2006/relationships/hyperlink" Target="http://www.ecsu.edu" TargetMode="External"/><Relationship Id="rId2299" Type="http://schemas.openxmlformats.org/officeDocument/2006/relationships/hyperlink" Target="http://www.ecsu.edu" TargetMode="External"/><Relationship Id="rId9716" Type="http://schemas.openxmlformats.org/officeDocument/2006/relationships/hyperlink" Target="http://www.usc.edu" TargetMode="External"/><Relationship Id="rId9717" Type="http://schemas.openxmlformats.org/officeDocument/2006/relationships/hyperlink" Target="http://www.usc.edu" TargetMode="External"/><Relationship Id="rId9718" Type="http://schemas.openxmlformats.org/officeDocument/2006/relationships/hyperlink" Target="http://www.usc.edu" TargetMode="External"/><Relationship Id="rId9719" Type="http://schemas.openxmlformats.org/officeDocument/2006/relationships/hyperlink" Target="http://www.usc.edu" TargetMode="External"/><Relationship Id="rId9712" Type="http://schemas.openxmlformats.org/officeDocument/2006/relationships/hyperlink" Target="http://www.upsem.edu" TargetMode="External"/><Relationship Id="rId9713" Type="http://schemas.openxmlformats.org/officeDocument/2006/relationships/hyperlink" Target="http://www.upsem.edu" TargetMode="External"/><Relationship Id="rId9714" Type="http://schemas.openxmlformats.org/officeDocument/2006/relationships/hyperlink" Target="http://www.upsem.edu" TargetMode="External"/><Relationship Id="rId9715" Type="http://schemas.openxmlformats.org/officeDocument/2006/relationships/hyperlink" Target="http://www.upsem.edu" TargetMode="External"/><Relationship Id="rId9710" Type="http://schemas.openxmlformats.org/officeDocument/2006/relationships/hyperlink" Target="http://www.upsem.edu" TargetMode="External"/><Relationship Id="rId9711" Type="http://schemas.openxmlformats.org/officeDocument/2006/relationships/hyperlink" Target="http://www.upsem.edu" TargetMode="External"/><Relationship Id="rId9709" Type="http://schemas.openxmlformats.org/officeDocument/2006/relationships/hyperlink" Target="http://www.upsem.edu" TargetMode="External"/><Relationship Id="rId9705" Type="http://schemas.openxmlformats.org/officeDocument/2006/relationships/hyperlink" Target="http://www.upr.edu" TargetMode="External"/><Relationship Id="rId9706" Type="http://schemas.openxmlformats.org/officeDocument/2006/relationships/hyperlink" Target="http://www.upr.edu" TargetMode="External"/><Relationship Id="rId9707" Type="http://schemas.openxmlformats.org/officeDocument/2006/relationships/hyperlink" Target="http://www.upsem.edu" TargetMode="External"/><Relationship Id="rId9708" Type="http://schemas.openxmlformats.org/officeDocument/2006/relationships/hyperlink" Target="http://www.upsem.edu" TargetMode="External"/><Relationship Id="rId9701" Type="http://schemas.openxmlformats.org/officeDocument/2006/relationships/hyperlink" Target="http://www.upr.edu" TargetMode="External"/><Relationship Id="rId9702" Type="http://schemas.openxmlformats.org/officeDocument/2006/relationships/hyperlink" Target="http://www.upr.edu" TargetMode="External"/><Relationship Id="rId9703" Type="http://schemas.openxmlformats.org/officeDocument/2006/relationships/hyperlink" Target="http://www.upr.edu" TargetMode="External"/><Relationship Id="rId9704" Type="http://schemas.openxmlformats.org/officeDocument/2006/relationships/hyperlink" Target="http://www.upr.edu" TargetMode="External"/><Relationship Id="rId9700" Type="http://schemas.openxmlformats.org/officeDocument/2006/relationships/hyperlink" Target="http://www.upr.edu" TargetMode="External"/><Relationship Id="rId7151" Type="http://schemas.openxmlformats.org/officeDocument/2006/relationships/hyperlink" Target="http://www.pointloma.edu" TargetMode="External"/><Relationship Id="rId8482" Type="http://schemas.openxmlformats.org/officeDocument/2006/relationships/hyperlink" Target="http://www.swcciowa.edu" TargetMode="External"/><Relationship Id="rId7150" Type="http://schemas.openxmlformats.org/officeDocument/2006/relationships/hyperlink" Target="http://www.pointloma.edu" TargetMode="External"/><Relationship Id="rId8481" Type="http://schemas.openxmlformats.org/officeDocument/2006/relationships/hyperlink" Target="http://www.swcciowa.edu" TargetMode="External"/><Relationship Id="rId8480" Type="http://schemas.openxmlformats.org/officeDocument/2006/relationships/hyperlink" Target="http://www.swcciowa.edu" TargetMode="External"/><Relationship Id="rId7155" Type="http://schemas.openxmlformats.org/officeDocument/2006/relationships/hyperlink" Target="http://www.pointpark.edu" TargetMode="External"/><Relationship Id="rId8486" Type="http://schemas.openxmlformats.org/officeDocument/2006/relationships/hyperlink" Target="http://www.swcciowa.edu" TargetMode="External"/><Relationship Id="rId7154" Type="http://schemas.openxmlformats.org/officeDocument/2006/relationships/hyperlink" Target="http://www.pointpark.edu" TargetMode="External"/><Relationship Id="rId8485" Type="http://schemas.openxmlformats.org/officeDocument/2006/relationships/hyperlink" Target="http://www.swcciowa.edu" TargetMode="External"/><Relationship Id="rId7153" Type="http://schemas.openxmlformats.org/officeDocument/2006/relationships/hyperlink" Target="http://www.pointpark.edu" TargetMode="External"/><Relationship Id="rId8484" Type="http://schemas.openxmlformats.org/officeDocument/2006/relationships/hyperlink" Target="http://www.swcciowa.edu" TargetMode="External"/><Relationship Id="rId7152" Type="http://schemas.openxmlformats.org/officeDocument/2006/relationships/hyperlink" Target="http://www.pointpark.edu" TargetMode="External"/><Relationship Id="rId8483" Type="http://schemas.openxmlformats.org/officeDocument/2006/relationships/hyperlink" Target="http://www.swcciowa.edu" TargetMode="External"/><Relationship Id="rId7159" Type="http://schemas.openxmlformats.org/officeDocument/2006/relationships/hyperlink" Target="http://www.pointpark.edu" TargetMode="External"/><Relationship Id="rId7158" Type="http://schemas.openxmlformats.org/officeDocument/2006/relationships/hyperlink" Target="http://www.pointpark.edu" TargetMode="External"/><Relationship Id="rId8489" Type="http://schemas.openxmlformats.org/officeDocument/2006/relationships/hyperlink" Target="http://www.swcciowa.edu" TargetMode="External"/><Relationship Id="rId7157" Type="http://schemas.openxmlformats.org/officeDocument/2006/relationships/hyperlink" Target="http://www.pointpark.edu" TargetMode="External"/><Relationship Id="rId8488" Type="http://schemas.openxmlformats.org/officeDocument/2006/relationships/hyperlink" Target="http://www.swcciowa.edu" TargetMode="External"/><Relationship Id="rId7156" Type="http://schemas.openxmlformats.org/officeDocument/2006/relationships/hyperlink" Target="http://www.pointpark.edu" TargetMode="External"/><Relationship Id="rId8487" Type="http://schemas.openxmlformats.org/officeDocument/2006/relationships/hyperlink" Target="http://www.swcciowa.edu" TargetMode="External"/><Relationship Id="rId7140" Type="http://schemas.openxmlformats.org/officeDocument/2006/relationships/hyperlink" Target="http://www.pointloma.edu" TargetMode="External"/><Relationship Id="rId8471" Type="http://schemas.openxmlformats.org/officeDocument/2006/relationships/hyperlink" Target="http://www.sw.edu" TargetMode="External"/><Relationship Id="rId8470" Type="http://schemas.openxmlformats.org/officeDocument/2006/relationships/hyperlink" Target="http://www.sw.edu" TargetMode="External"/><Relationship Id="rId7144" Type="http://schemas.openxmlformats.org/officeDocument/2006/relationships/hyperlink" Target="http://www.pointloma.edu" TargetMode="External"/><Relationship Id="rId8475" Type="http://schemas.openxmlformats.org/officeDocument/2006/relationships/hyperlink" Target="http://www.sw.edu" TargetMode="External"/><Relationship Id="rId7143" Type="http://schemas.openxmlformats.org/officeDocument/2006/relationships/hyperlink" Target="http://www.pointloma.edu" TargetMode="External"/><Relationship Id="rId8474" Type="http://schemas.openxmlformats.org/officeDocument/2006/relationships/hyperlink" Target="http://www.sw.edu" TargetMode="External"/><Relationship Id="rId7142" Type="http://schemas.openxmlformats.org/officeDocument/2006/relationships/hyperlink" Target="http://www.pointloma.edu" TargetMode="External"/><Relationship Id="rId8473" Type="http://schemas.openxmlformats.org/officeDocument/2006/relationships/hyperlink" Target="http://www.sw.edu" TargetMode="External"/><Relationship Id="rId7141" Type="http://schemas.openxmlformats.org/officeDocument/2006/relationships/hyperlink" Target="http://www.pointloma.edu" TargetMode="External"/><Relationship Id="rId8472" Type="http://schemas.openxmlformats.org/officeDocument/2006/relationships/hyperlink" Target="http://www.sw.edu" TargetMode="External"/><Relationship Id="rId7148" Type="http://schemas.openxmlformats.org/officeDocument/2006/relationships/hyperlink" Target="http://www.pointloma.edu" TargetMode="External"/><Relationship Id="rId8479" Type="http://schemas.openxmlformats.org/officeDocument/2006/relationships/hyperlink" Target="http://www.swcciowa.edu" TargetMode="External"/><Relationship Id="rId7147" Type="http://schemas.openxmlformats.org/officeDocument/2006/relationships/hyperlink" Target="http://www.pointloma.edu" TargetMode="External"/><Relationship Id="rId8478" Type="http://schemas.openxmlformats.org/officeDocument/2006/relationships/hyperlink" Target="http://www.swcciowa.edu" TargetMode="External"/><Relationship Id="rId7146" Type="http://schemas.openxmlformats.org/officeDocument/2006/relationships/hyperlink" Target="http://www.pointloma.edu" TargetMode="External"/><Relationship Id="rId8477" Type="http://schemas.openxmlformats.org/officeDocument/2006/relationships/hyperlink" Target="http://www.sw.edu" TargetMode="External"/><Relationship Id="rId7145" Type="http://schemas.openxmlformats.org/officeDocument/2006/relationships/hyperlink" Target="http://www.pointloma.edu" TargetMode="External"/><Relationship Id="rId8476" Type="http://schemas.openxmlformats.org/officeDocument/2006/relationships/hyperlink" Target="http://www.sw.edu" TargetMode="External"/><Relationship Id="rId7149" Type="http://schemas.openxmlformats.org/officeDocument/2006/relationships/hyperlink" Target="http://www.pointloma.edu" TargetMode="External"/><Relationship Id="rId4901" Type="http://schemas.openxmlformats.org/officeDocument/2006/relationships/hyperlink" Target="http://www.manchester.edu" TargetMode="External"/><Relationship Id="rId4900" Type="http://schemas.openxmlformats.org/officeDocument/2006/relationships/hyperlink" Target="http://www.manchester.edu" TargetMode="External"/><Relationship Id="rId4903" Type="http://schemas.openxmlformats.org/officeDocument/2006/relationships/hyperlink" Target="http://www.manchester.edu" TargetMode="External"/><Relationship Id="rId4902" Type="http://schemas.openxmlformats.org/officeDocument/2006/relationships/hyperlink" Target="http://www.manchester.edu" TargetMode="External"/><Relationship Id="rId4905" Type="http://schemas.openxmlformats.org/officeDocument/2006/relationships/hyperlink" Target="http://www.manchester.edu" TargetMode="External"/><Relationship Id="rId4904" Type="http://schemas.openxmlformats.org/officeDocument/2006/relationships/hyperlink" Target="http://www.manchester.edu" TargetMode="External"/><Relationship Id="rId4907" Type="http://schemas.openxmlformats.org/officeDocument/2006/relationships/hyperlink" Target="http://www.manchester.edu" TargetMode="External"/><Relationship Id="rId4906" Type="http://schemas.openxmlformats.org/officeDocument/2006/relationships/hyperlink" Target="http://www.manchester.edu" TargetMode="External"/><Relationship Id="rId4909" Type="http://schemas.openxmlformats.org/officeDocument/2006/relationships/hyperlink" Target="http://www.manchester.edu" TargetMode="External"/><Relationship Id="rId4908" Type="http://schemas.openxmlformats.org/officeDocument/2006/relationships/hyperlink" Target="http://www.manchester.edu" TargetMode="External"/><Relationship Id="rId7180" Type="http://schemas.openxmlformats.org/officeDocument/2006/relationships/hyperlink" Target="http://www.pontotoctech.edu" TargetMode="External"/><Relationship Id="rId7173" Type="http://schemas.openxmlformats.org/officeDocument/2006/relationships/hyperlink" Target="http://www.pomona.edu" TargetMode="External"/><Relationship Id="rId7172" Type="http://schemas.openxmlformats.org/officeDocument/2006/relationships/hyperlink" Target="http://www.pomona.edu" TargetMode="External"/><Relationship Id="rId7171" Type="http://schemas.openxmlformats.org/officeDocument/2006/relationships/hyperlink" Target="http://www.pointpark.edu" TargetMode="External"/><Relationship Id="rId7170" Type="http://schemas.openxmlformats.org/officeDocument/2006/relationships/hyperlink" Target="http://www.pointpark.edu" TargetMode="External"/><Relationship Id="rId7177" Type="http://schemas.openxmlformats.org/officeDocument/2006/relationships/hyperlink" Target="http://www.pontotoctech.edu" TargetMode="External"/><Relationship Id="rId7176" Type="http://schemas.openxmlformats.org/officeDocument/2006/relationships/hyperlink" Target="http://www.pomona.edu" TargetMode="External"/><Relationship Id="rId7175" Type="http://schemas.openxmlformats.org/officeDocument/2006/relationships/hyperlink" Target="http://www.pomona.edu" TargetMode="External"/><Relationship Id="rId7174" Type="http://schemas.openxmlformats.org/officeDocument/2006/relationships/hyperlink" Target="http://www.pomona.edu" TargetMode="External"/><Relationship Id="rId7179" Type="http://schemas.openxmlformats.org/officeDocument/2006/relationships/hyperlink" Target="http://www.pontotoctech.edu" TargetMode="External"/><Relationship Id="rId7178" Type="http://schemas.openxmlformats.org/officeDocument/2006/relationships/hyperlink" Target="http://www.pontotoctech.edu" TargetMode="External"/><Relationship Id="rId7162" Type="http://schemas.openxmlformats.org/officeDocument/2006/relationships/hyperlink" Target="http://www.pointpark.edu" TargetMode="External"/><Relationship Id="rId8493" Type="http://schemas.openxmlformats.org/officeDocument/2006/relationships/hyperlink" Target="http://www.swcciowa.edu" TargetMode="External"/><Relationship Id="rId7161" Type="http://schemas.openxmlformats.org/officeDocument/2006/relationships/hyperlink" Target="http://www.pointpark.edu" TargetMode="External"/><Relationship Id="rId8492" Type="http://schemas.openxmlformats.org/officeDocument/2006/relationships/hyperlink" Target="http://www.swcciowa.edu" TargetMode="External"/><Relationship Id="rId7160" Type="http://schemas.openxmlformats.org/officeDocument/2006/relationships/hyperlink" Target="http://www.pointpark.edu" TargetMode="External"/><Relationship Id="rId8491" Type="http://schemas.openxmlformats.org/officeDocument/2006/relationships/hyperlink" Target="http://www.swcciowa.edu" TargetMode="External"/><Relationship Id="rId8490" Type="http://schemas.openxmlformats.org/officeDocument/2006/relationships/hyperlink" Target="http://www.swcciowa.edu" TargetMode="External"/><Relationship Id="rId7166" Type="http://schemas.openxmlformats.org/officeDocument/2006/relationships/hyperlink" Target="http://www.pointpark.edu" TargetMode="External"/><Relationship Id="rId8497" Type="http://schemas.openxmlformats.org/officeDocument/2006/relationships/hyperlink" Target="http://www.swcciowa.edu" TargetMode="External"/><Relationship Id="rId7165" Type="http://schemas.openxmlformats.org/officeDocument/2006/relationships/hyperlink" Target="http://www.pointpark.edu" TargetMode="External"/><Relationship Id="rId8496" Type="http://schemas.openxmlformats.org/officeDocument/2006/relationships/hyperlink" Target="http://www.swcciowa.edu" TargetMode="External"/><Relationship Id="rId7164" Type="http://schemas.openxmlformats.org/officeDocument/2006/relationships/hyperlink" Target="http://www.pointpark.edu" TargetMode="External"/><Relationship Id="rId8495" Type="http://schemas.openxmlformats.org/officeDocument/2006/relationships/hyperlink" Target="http://www.swcciowa.edu" TargetMode="External"/><Relationship Id="rId7163" Type="http://schemas.openxmlformats.org/officeDocument/2006/relationships/hyperlink" Target="http://www.pointpark.edu" TargetMode="External"/><Relationship Id="rId8494" Type="http://schemas.openxmlformats.org/officeDocument/2006/relationships/hyperlink" Target="http://www.swcciowa.edu" TargetMode="External"/><Relationship Id="rId7169" Type="http://schemas.openxmlformats.org/officeDocument/2006/relationships/hyperlink" Target="http://www.pointpark.edu" TargetMode="External"/><Relationship Id="rId7168" Type="http://schemas.openxmlformats.org/officeDocument/2006/relationships/hyperlink" Target="http://www.pointpark.edu" TargetMode="External"/><Relationship Id="rId8499" Type="http://schemas.openxmlformats.org/officeDocument/2006/relationships/hyperlink" Target="http://www.swcciowa.edu" TargetMode="External"/><Relationship Id="rId7167" Type="http://schemas.openxmlformats.org/officeDocument/2006/relationships/hyperlink" Target="http://www.pointpark.edu" TargetMode="External"/><Relationship Id="rId8498" Type="http://schemas.openxmlformats.org/officeDocument/2006/relationships/hyperlink" Target="http://www.swcciowa.edu" TargetMode="External"/><Relationship Id="rId9770" Type="http://schemas.openxmlformats.org/officeDocument/2006/relationships/hyperlink" Target="http://www.usd.edu" TargetMode="External"/><Relationship Id="rId9771" Type="http://schemas.openxmlformats.org/officeDocument/2006/relationships/hyperlink" Target="http://www.usd.edu" TargetMode="External"/><Relationship Id="rId9772" Type="http://schemas.openxmlformats.org/officeDocument/2006/relationships/hyperlink" Target="http://www.usd.edu" TargetMode="External"/><Relationship Id="rId9773" Type="http://schemas.openxmlformats.org/officeDocument/2006/relationships/hyperlink" Target="http://www.usd.edu" TargetMode="External"/><Relationship Id="rId7111" Type="http://schemas.openxmlformats.org/officeDocument/2006/relationships/hyperlink" Target="http://www.plymouth.edu" TargetMode="External"/><Relationship Id="rId8442" Type="http://schemas.openxmlformats.org/officeDocument/2006/relationships/hyperlink" Target="http://www.svcc.edu" TargetMode="External"/><Relationship Id="rId7110" Type="http://schemas.openxmlformats.org/officeDocument/2006/relationships/hyperlink" Target="http://www.plymouth.edu" TargetMode="External"/><Relationship Id="rId8441" Type="http://schemas.openxmlformats.org/officeDocument/2006/relationships/hyperlink" Target="http://www.sunyulster.edu" TargetMode="External"/><Relationship Id="rId8440" Type="http://schemas.openxmlformats.org/officeDocument/2006/relationships/hyperlink" Target="http://www.sunyulster.edu" TargetMode="External"/><Relationship Id="rId7115" Type="http://schemas.openxmlformats.org/officeDocument/2006/relationships/hyperlink" Target="http://www.plymouth.edu" TargetMode="External"/><Relationship Id="rId8446" Type="http://schemas.openxmlformats.org/officeDocument/2006/relationships/hyperlink" Target="http://www.svcc.edu" TargetMode="External"/><Relationship Id="rId9778" Type="http://schemas.openxmlformats.org/officeDocument/2006/relationships/hyperlink" Target="http://www.usd.edu" TargetMode="External"/><Relationship Id="rId7114" Type="http://schemas.openxmlformats.org/officeDocument/2006/relationships/hyperlink" Target="http://www.plymouth.edu" TargetMode="External"/><Relationship Id="rId8445" Type="http://schemas.openxmlformats.org/officeDocument/2006/relationships/hyperlink" Target="http://www.svcc.edu" TargetMode="External"/><Relationship Id="rId9779" Type="http://schemas.openxmlformats.org/officeDocument/2006/relationships/hyperlink" Target="http://www.usd.edu" TargetMode="External"/><Relationship Id="rId7113" Type="http://schemas.openxmlformats.org/officeDocument/2006/relationships/hyperlink" Target="http://www.plymouth.edu" TargetMode="External"/><Relationship Id="rId8444" Type="http://schemas.openxmlformats.org/officeDocument/2006/relationships/hyperlink" Target="http://www.svcc.edu" TargetMode="External"/><Relationship Id="rId7112" Type="http://schemas.openxmlformats.org/officeDocument/2006/relationships/hyperlink" Target="http://www.plymouth.edu" TargetMode="External"/><Relationship Id="rId8443" Type="http://schemas.openxmlformats.org/officeDocument/2006/relationships/hyperlink" Target="http://www.svcc.edu" TargetMode="External"/><Relationship Id="rId7119" Type="http://schemas.openxmlformats.org/officeDocument/2006/relationships/hyperlink" Target="http://www.plymouth.edu" TargetMode="External"/><Relationship Id="rId9774" Type="http://schemas.openxmlformats.org/officeDocument/2006/relationships/hyperlink" Target="http://www.usd.edu" TargetMode="External"/><Relationship Id="rId7118" Type="http://schemas.openxmlformats.org/officeDocument/2006/relationships/hyperlink" Target="http://www.plymouth.edu" TargetMode="External"/><Relationship Id="rId8449" Type="http://schemas.openxmlformats.org/officeDocument/2006/relationships/hyperlink" Target="http://www.svcc.edu" TargetMode="External"/><Relationship Id="rId9775" Type="http://schemas.openxmlformats.org/officeDocument/2006/relationships/hyperlink" Target="http://www.usd.edu" TargetMode="External"/><Relationship Id="rId7117" Type="http://schemas.openxmlformats.org/officeDocument/2006/relationships/hyperlink" Target="http://www.plymouth.edu" TargetMode="External"/><Relationship Id="rId8448" Type="http://schemas.openxmlformats.org/officeDocument/2006/relationships/hyperlink" Target="http://www.svcc.edu" TargetMode="External"/><Relationship Id="rId9776" Type="http://schemas.openxmlformats.org/officeDocument/2006/relationships/hyperlink" Target="http://www.usd.edu" TargetMode="External"/><Relationship Id="rId7116" Type="http://schemas.openxmlformats.org/officeDocument/2006/relationships/hyperlink" Target="http://www.plymouth.edu" TargetMode="External"/><Relationship Id="rId8447" Type="http://schemas.openxmlformats.org/officeDocument/2006/relationships/hyperlink" Target="http://www.svcc.edu" TargetMode="External"/><Relationship Id="rId9777" Type="http://schemas.openxmlformats.org/officeDocument/2006/relationships/hyperlink" Target="http://www.usd.edu" TargetMode="External"/><Relationship Id="rId7109" Type="http://schemas.openxmlformats.org/officeDocument/2006/relationships/hyperlink" Target="http://www.plymouth.edu" TargetMode="External"/><Relationship Id="rId9760" Type="http://schemas.openxmlformats.org/officeDocument/2006/relationships/hyperlink" Target="http://www.usd.edu" TargetMode="External"/><Relationship Id="rId9761" Type="http://schemas.openxmlformats.org/officeDocument/2006/relationships/hyperlink" Target="http://www.usd.edu" TargetMode="External"/><Relationship Id="rId9762" Type="http://schemas.openxmlformats.org/officeDocument/2006/relationships/hyperlink" Target="http://www.usd.edu" TargetMode="External"/><Relationship Id="rId7100" Type="http://schemas.openxmlformats.org/officeDocument/2006/relationships/hyperlink" Target="http://www.plymouth.edu" TargetMode="External"/><Relationship Id="rId8431" Type="http://schemas.openxmlformats.org/officeDocument/2006/relationships/hyperlink" Target="http://www.sunyulster.edu" TargetMode="External"/><Relationship Id="rId8430" Type="http://schemas.openxmlformats.org/officeDocument/2006/relationships/hyperlink" Target="http://www.sunyulster.edu" TargetMode="External"/><Relationship Id="rId7104" Type="http://schemas.openxmlformats.org/officeDocument/2006/relationships/hyperlink" Target="http://www.plymouth.edu" TargetMode="External"/><Relationship Id="rId8435" Type="http://schemas.openxmlformats.org/officeDocument/2006/relationships/hyperlink" Target="http://www.sunyulster.edu" TargetMode="External"/><Relationship Id="rId9767" Type="http://schemas.openxmlformats.org/officeDocument/2006/relationships/hyperlink" Target="http://www.usd.edu" TargetMode="External"/><Relationship Id="rId7103" Type="http://schemas.openxmlformats.org/officeDocument/2006/relationships/hyperlink" Target="http://www.plymouth.edu" TargetMode="External"/><Relationship Id="rId8434" Type="http://schemas.openxmlformats.org/officeDocument/2006/relationships/hyperlink" Target="http://www.sunyulster.edu" TargetMode="External"/><Relationship Id="rId9768" Type="http://schemas.openxmlformats.org/officeDocument/2006/relationships/hyperlink" Target="http://www.usd.edu" TargetMode="External"/><Relationship Id="rId7102" Type="http://schemas.openxmlformats.org/officeDocument/2006/relationships/hyperlink" Target="http://www.plymouth.edu" TargetMode="External"/><Relationship Id="rId8433" Type="http://schemas.openxmlformats.org/officeDocument/2006/relationships/hyperlink" Target="http://www.sunyulster.edu" TargetMode="External"/><Relationship Id="rId9769" Type="http://schemas.openxmlformats.org/officeDocument/2006/relationships/hyperlink" Target="http://www.usd.edu" TargetMode="External"/><Relationship Id="rId7101" Type="http://schemas.openxmlformats.org/officeDocument/2006/relationships/hyperlink" Target="http://www.plymouth.edu" TargetMode="External"/><Relationship Id="rId8432" Type="http://schemas.openxmlformats.org/officeDocument/2006/relationships/hyperlink" Target="http://www.sunyulster.edu" TargetMode="External"/><Relationship Id="rId7108" Type="http://schemas.openxmlformats.org/officeDocument/2006/relationships/hyperlink" Target="http://www.plymouth.edu" TargetMode="External"/><Relationship Id="rId8439" Type="http://schemas.openxmlformats.org/officeDocument/2006/relationships/hyperlink" Target="http://www.sunyulster.edu" TargetMode="External"/><Relationship Id="rId9763" Type="http://schemas.openxmlformats.org/officeDocument/2006/relationships/hyperlink" Target="http://www.usd.edu" TargetMode="External"/><Relationship Id="rId7107" Type="http://schemas.openxmlformats.org/officeDocument/2006/relationships/hyperlink" Target="http://www.plymouth.edu" TargetMode="External"/><Relationship Id="rId8438" Type="http://schemas.openxmlformats.org/officeDocument/2006/relationships/hyperlink" Target="http://www.sunyulster.edu" TargetMode="External"/><Relationship Id="rId9764" Type="http://schemas.openxmlformats.org/officeDocument/2006/relationships/hyperlink" Target="http://www.usd.edu" TargetMode="External"/><Relationship Id="rId7106" Type="http://schemas.openxmlformats.org/officeDocument/2006/relationships/hyperlink" Target="http://www.plymouth.edu" TargetMode="External"/><Relationship Id="rId8437" Type="http://schemas.openxmlformats.org/officeDocument/2006/relationships/hyperlink" Target="http://www.sunyulster.edu" TargetMode="External"/><Relationship Id="rId9765" Type="http://schemas.openxmlformats.org/officeDocument/2006/relationships/hyperlink" Target="http://www.usd.edu" TargetMode="External"/><Relationship Id="rId7105" Type="http://schemas.openxmlformats.org/officeDocument/2006/relationships/hyperlink" Target="http://www.plymouth.edu" TargetMode="External"/><Relationship Id="rId8436" Type="http://schemas.openxmlformats.org/officeDocument/2006/relationships/hyperlink" Target="http://www.sunyulster.edu" TargetMode="External"/><Relationship Id="rId9766" Type="http://schemas.openxmlformats.org/officeDocument/2006/relationships/hyperlink" Target="http://www.usd.edu" TargetMode="External"/><Relationship Id="rId8460" Type="http://schemas.openxmlformats.org/officeDocument/2006/relationships/hyperlink" Target="http://www.svsu.edu" TargetMode="External"/><Relationship Id="rId9792" Type="http://schemas.openxmlformats.org/officeDocument/2006/relationships/hyperlink" Target="http://www.usd.edu" TargetMode="External"/><Relationship Id="rId9793" Type="http://schemas.openxmlformats.org/officeDocument/2006/relationships/hyperlink" Target="http://www.usd.edu" TargetMode="External"/><Relationship Id="rId9794" Type="http://schemas.openxmlformats.org/officeDocument/2006/relationships/hyperlink" Target="http://www.usd.edu" TargetMode="External"/><Relationship Id="rId9795" Type="http://schemas.openxmlformats.org/officeDocument/2006/relationships/hyperlink" Target="http://www.usd.edu" TargetMode="External"/><Relationship Id="rId7133" Type="http://schemas.openxmlformats.org/officeDocument/2006/relationships/hyperlink" Target="http://www.pointloma.edu" TargetMode="External"/><Relationship Id="rId8464" Type="http://schemas.openxmlformats.org/officeDocument/2006/relationships/hyperlink" Target="http://www.svsu.edu" TargetMode="External"/><Relationship Id="rId7132" Type="http://schemas.openxmlformats.org/officeDocument/2006/relationships/hyperlink" Target="http://www.pointloma.edu" TargetMode="External"/><Relationship Id="rId8463" Type="http://schemas.openxmlformats.org/officeDocument/2006/relationships/hyperlink" Target="http://www.svsu.edu" TargetMode="External"/><Relationship Id="rId7131" Type="http://schemas.openxmlformats.org/officeDocument/2006/relationships/hyperlink" Target="http://www.pointloma.edu" TargetMode="External"/><Relationship Id="rId8462" Type="http://schemas.openxmlformats.org/officeDocument/2006/relationships/hyperlink" Target="http://www.svsu.edu" TargetMode="External"/><Relationship Id="rId9790" Type="http://schemas.openxmlformats.org/officeDocument/2006/relationships/hyperlink" Target="http://www.usd.edu" TargetMode="External"/><Relationship Id="rId7130" Type="http://schemas.openxmlformats.org/officeDocument/2006/relationships/hyperlink" Target="http://www.pointloma.edu" TargetMode="External"/><Relationship Id="rId8461" Type="http://schemas.openxmlformats.org/officeDocument/2006/relationships/hyperlink" Target="http://www.svsu.edu" TargetMode="External"/><Relationship Id="rId9791" Type="http://schemas.openxmlformats.org/officeDocument/2006/relationships/hyperlink" Target="http://www.usd.edu" TargetMode="External"/><Relationship Id="rId7137" Type="http://schemas.openxmlformats.org/officeDocument/2006/relationships/hyperlink" Target="http://www.pointloma.edu" TargetMode="External"/><Relationship Id="rId8468" Type="http://schemas.openxmlformats.org/officeDocument/2006/relationships/hyperlink" Target="http://www.sw.edu" TargetMode="External"/><Relationship Id="rId7136" Type="http://schemas.openxmlformats.org/officeDocument/2006/relationships/hyperlink" Target="http://www.pointloma.edu" TargetMode="External"/><Relationship Id="rId8467" Type="http://schemas.openxmlformats.org/officeDocument/2006/relationships/hyperlink" Target="http://www.sw.edu" TargetMode="External"/><Relationship Id="rId7135" Type="http://schemas.openxmlformats.org/officeDocument/2006/relationships/hyperlink" Target="http://www.pointloma.edu" TargetMode="External"/><Relationship Id="rId8466" Type="http://schemas.openxmlformats.org/officeDocument/2006/relationships/hyperlink" Target="http://www.svsu.edu" TargetMode="External"/><Relationship Id="rId7134" Type="http://schemas.openxmlformats.org/officeDocument/2006/relationships/hyperlink" Target="http://www.pointloma.edu" TargetMode="External"/><Relationship Id="rId8465" Type="http://schemas.openxmlformats.org/officeDocument/2006/relationships/hyperlink" Target="http://www.svsu.edu" TargetMode="External"/><Relationship Id="rId9796" Type="http://schemas.openxmlformats.org/officeDocument/2006/relationships/hyperlink" Target="http://www.usd.edu" TargetMode="External"/><Relationship Id="rId9797" Type="http://schemas.openxmlformats.org/officeDocument/2006/relationships/hyperlink" Target="http://www.usi.edu" TargetMode="External"/><Relationship Id="rId7139" Type="http://schemas.openxmlformats.org/officeDocument/2006/relationships/hyperlink" Target="http://www.pointloma.edu" TargetMode="External"/><Relationship Id="rId9798" Type="http://schemas.openxmlformats.org/officeDocument/2006/relationships/hyperlink" Target="http://www.usi.edu" TargetMode="External"/><Relationship Id="rId7138" Type="http://schemas.openxmlformats.org/officeDocument/2006/relationships/hyperlink" Target="http://www.pointloma.edu" TargetMode="External"/><Relationship Id="rId8469" Type="http://schemas.openxmlformats.org/officeDocument/2006/relationships/hyperlink" Target="http://www.sw.edu" TargetMode="External"/><Relationship Id="rId9799" Type="http://schemas.openxmlformats.org/officeDocument/2006/relationships/hyperlink" Target="http://www.usi.edu" TargetMode="External"/><Relationship Id="rId9781" Type="http://schemas.openxmlformats.org/officeDocument/2006/relationships/hyperlink" Target="http://www.usd.edu" TargetMode="External"/><Relationship Id="rId9782" Type="http://schemas.openxmlformats.org/officeDocument/2006/relationships/hyperlink" Target="http://www.usd.edu" TargetMode="External"/><Relationship Id="rId9783" Type="http://schemas.openxmlformats.org/officeDocument/2006/relationships/hyperlink" Target="http://www.usd.edu" TargetMode="External"/><Relationship Id="rId9784" Type="http://schemas.openxmlformats.org/officeDocument/2006/relationships/hyperlink" Target="http://www.usd.edu" TargetMode="External"/><Relationship Id="rId7122" Type="http://schemas.openxmlformats.org/officeDocument/2006/relationships/hyperlink" Target="http://www.pointloma.edu" TargetMode="External"/><Relationship Id="rId8453" Type="http://schemas.openxmlformats.org/officeDocument/2006/relationships/hyperlink" Target="http://www.svcc.edu" TargetMode="External"/><Relationship Id="rId7121" Type="http://schemas.openxmlformats.org/officeDocument/2006/relationships/hyperlink" Target="http://www.pointloma.edu" TargetMode="External"/><Relationship Id="rId8452" Type="http://schemas.openxmlformats.org/officeDocument/2006/relationships/hyperlink" Target="http://www.svcc.edu" TargetMode="External"/><Relationship Id="rId7120" Type="http://schemas.openxmlformats.org/officeDocument/2006/relationships/hyperlink" Target="http://www.pointloma.edu" TargetMode="External"/><Relationship Id="rId8451" Type="http://schemas.openxmlformats.org/officeDocument/2006/relationships/hyperlink" Target="http://www.svcc.edu" TargetMode="External"/><Relationship Id="rId8450" Type="http://schemas.openxmlformats.org/officeDocument/2006/relationships/hyperlink" Target="http://www.svcc.edu" TargetMode="External"/><Relationship Id="rId9780" Type="http://schemas.openxmlformats.org/officeDocument/2006/relationships/hyperlink" Target="http://www.usd.edu" TargetMode="External"/><Relationship Id="rId7126" Type="http://schemas.openxmlformats.org/officeDocument/2006/relationships/hyperlink" Target="http://www.pointloma.edu" TargetMode="External"/><Relationship Id="rId8457" Type="http://schemas.openxmlformats.org/officeDocument/2006/relationships/hyperlink" Target="http://www.svsu.edu" TargetMode="External"/><Relationship Id="rId9789" Type="http://schemas.openxmlformats.org/officeDocument/2006/relationships/hyperlink" Target="http://www.usd.edu" TargetMode="External"/><Relationship Id="rId7125" Type="http://schemas.openxmlformats.org/officeDocument/2006/relationships/hyperlink" Target="http://www.pointloma.edu" TargetMode="External"/><Relationship Id="rId8456" Type="http://schemas.openxmlformats.org/officeDocument/2006/relationships/hyperlink" Target="http://www.svsu.edu" TargetMode="External"/><Relationship Id="rId7124" Type="http://schemas.openxmlformats.org/officeDocument/2006/relationships/hyperlink" Target="http://www.pointloma.edu" TargetMode="External"/><Relationship Id="rId8455" Type="http://schemas.openxmlformats.org/officeDocument/2006/relationships/hyperlink" Target="http://www.svsu.edu" TargetMode="External"/><Relationship Id="rId7123" Type="http://schemas.openxmlformats.org/officeDocument/2006/relationships/hyperlink" Target="http://www.pointloma.edu" TargetMode="External"/><Relationship Id="rId8454" Type="http://schemas.openxmlformats.org/officeDocument/2006/relationships/hyperlink" Target="http://www.svsu.edu" TargetMode="External"/><Relationship Id="rId9785" Type="http://schemas.openxmlformats.org/officeDocument/2006/relationships/hyperlink" Target="http://www.usd.edu" TargetMode="External"/><Relationship Id="rId7129" Type="http://schemas.openxmlformats.org/officeDocument/2006/relationships/hyperlink" Target="http://www.pointloma.edu" TargetMode="External"/><Relationship Id="rId9786" Type="http://schemas.openxmlformats.org/officeDocument/2006/relationships/hyperlink" Target="http://www.usd.edu" TargetMode="External"/><Relationship Id="rId7128" Type="http://schemas.openxmlformats.org/officeDocument/2006/relationships/hyperlink" Target="http://www.pointloma.edu" TargetMode="External"/><Relationship Id="rId8459" Type="http://schemas.openxmlformats.org/officeDocument/2006/relationships/hyperlink" Target="http://www.svsu.edu" TargetMode="External"/><Relationship Id="rId9787" Type="http://schemas.openxmlformats.org/officeDocument/2006/relationships/hyperlink" Target="http://www.usd.edu" TargetMode="External"/><Relationship Id="rId7127" Type="http://schemas.openxmlformats.org/officeDocument/2006/relationships/hyperlink" Target="http://www.pointloma.edu" TargetMode="External"/><Relationship Id="rId8458" Type="http://schemas.openxmlformats.org/officeDocument/2006/relationships/hyperlink" Target="http://www.svsu.edu" TargetMode="External"/><Relationship Id="rId9788" Type="http://schemas.openxmlformats.org/officeDocument/2006/relationships/hyperlink" Target="http://www.usd.edu" TargetMode="External"/><Relationship Id="rId2302" Type="http://schemas.openxmlformats.org/officeDocument/2006/relationships/hyperlink" Target="http://www.eiu.edu" TargetMode="External"/><Relationship Id="rId3634" Type="http://schemas.openxmlformats.org/officeDocument/2006/relationships/hyperlink" Target="http://www.ithaca.edu" TargetMode="External"/><Relationship Id="rId4965" Type="http://schemas.openxmlformats.org/officeDocument/2006/relationships/hyperlink" Target="http://www.mariacollege.edu" TargetMode="External"/><Relationship Id="rId2303" Type="http://schemas.openxmlformats.org/officeDocument/2006/relationships/hyperlink" Target="http://www.eiu.edu" TargetMode="External"/><Relationship Id="rId3633" Type="http://schemas.openxmlformats.org/officeDocument/2006/relationships/hyperlink" Target="http://www.ithaca.edu" TargetMode="External"/><Relationship Id="rId4964" Type="http://schemas.openxmlformats.org/officeDocument/2006/relationships/hyperlink" Target="http://www.mariacollege.edu" TargetMode="External"/><Relationship Id="rId2304" Type="http://schemas.openxmlformats.org/officeDocument/2006/relationships/hyperlink" Target="http://www.eiu.edu" TargetMode="External"/><Relationship Id="rId3636" Type="http://schemas.openxmlformats.org/officeDocument/2006/relationships/hyperlink" Target="http://www.iwp.edu" TargetMode="External"/><Relationship Id="rId4967" Type="http://schemas.openxmlformats.org/officeDocument/2006/relationships/hyperlink" Target="http://www.mariacollege.edu" TargetMode="External"/><Relationship Id="rId2305" Type="http://schemas.openxmlformats.org/officeDocument/2006/relationships/hyperlink" Target="http://www.eiu.edu" TargetMode="External"/><Relationship Id="rId3635" Type="http://schemas.openxmlformats.org/officeDocument/2006/relationships/hyperlink" Target="http://www.iwp.edu" TargetMode="External"/><Relationship Id="rId4966" Type="http://schemas.openxmlformats.org/officeDocument/2006/relationships/hyperlink" Target="http://www.mariacollege.edu" TargetMode="External"/><Relationship Id="rId2306" Type="http://schemas.openxmlformats.org/officeDocument/2006/relationships/hyperlink" Target="http://www.eiu.edu" TargetMode="External"/><Relationship Id="rId3638" Type="http://schemas.openxmlformats.org/officeDocument/2006/relationships/hyperlink" Target="http://www.iwp.edu" TargetMode="External"/><Relationship Id="rId4969" Type="http://schemas.openxmlformats.org/officeDocument/2006/relationships/hyperlink" Target="http://www.mariacollege.edu" TargetMode="External"/><Relationship Id="rId2307" Type="http://schemas.openxmlformats.org/officeDocument/2006/relationships/hyperlink" Target="http://www.eiu.edu" TargetMode="External"/><Relationship Id="rId3637" Type="http://schemas.openxmlformats.org/officeDocument/2006/relationships/hyperlink" Target="http://www.iwp.edu" TargetMode="External"/><Relationship Id="rId4968" Type="http://schemas.openxmlformats.org/officeDocument/2006/relationships/hyperlink" Target="http://www.mariacollege.edu" TargetMode="External"/><Relationship Id="rId2308" Type="http://schemas.openxmlformats.org/officeDocument/2006/relationships/hyperlink" Target="http://www.eiu.edu" TargetMode="External"/><Relationship Id="rId2309" Type="http://schemas.openxmlformats.org/officeDocument/2006/relationships/hyperlink" Target="http://www.eiu.edu" TargetMode="External"/><Relationship Id="rId3639" Type="http://schemas.openxmlformats.org/officeDocument/2006/relationships/hyperlink" Target="http://www.iwp.edu" TargetMode="External"/><Relationship Id="rId3630" Type="http://schemas.openxmlformats.org/officeDocument/2006/relationships/hyperlink" Target="http://www.ithaca.edu" TargetMode="External"/><Relationship Id="rId4961" Type="http://schemas.openxmlformats.org/officeDocument/2006/relationships/hyperlink" Target="http://www.mariacollege.edu" TargetMode="External"/><Relationship Id="rId4960" Type="http://schemas.openxmlformats.org/officeDocument/2006/relationships/hyperlink" Target="http://www.mariacollege.edu" TargetMode="External"/><Relationship Id="rId2300" Type="http://schemas.openxmlformats.org/officeDocument/2006/relationships/hyperlink" Target="http://www.ecsu.edu" TargetMode="External"/><Relationship Id="rId3632" Type="http://schemas.openxmlformats.org/officeDocument/2006/relationships/hyperlink" Target="http://www.ithaca.edu" TargetMode="External"/><Relationship Id="rId4963" Type="http://schemas.openxmlformats.org/officeDocument/2006/relationships/hyperlink" Target="http://www.mariacollege.edu" TargetMode="External"/><Relationship Id="rId2301" Type="http://schemas.openxmlformats.org/officeDocument/2006/relationships/hyperlink" Target="http://www.ecsu.edu" TargetMode="External"/><Relationship Id="rId3631" Type="http://schemas.openxmlformats.org/officeDocument/2006/relationships/hyperlink" Target="http://www.ithaca.edu" TargetMode="External"/><Relationship Id="rId4962" Type="http://schemas.openxmlformats.org/officeDocument/2006/relationships/hyperlink" Target="http://www.mariacollege.edu" TargetMode="External"/><Relationship Id="rId3623" Type="http://schemas.openxmlformats.org/officeDocument/2006/relationships/hyperlink" Target="http://www.istc.edu" TargetMode="External"/><Relationship Id="rId4954" Type="http://schemas.openxmlformats.org/officeDocument/2006/relationships/hyperlink" Target="http://www.mariacollege.edu" TargetMode="External"/><Relationship Id="rId3622" Type="http://schemas.openxmlformats.org/officeDocument/2006/relationships/hyperlink" Target="http://www.istc.edu" TargetMode="External"/><Relationship Id="rId4953" Type="http://schemas.openxmlformats.org/officeDocument/2006/relationships/hyperlink" Target="http://www.mariacollege.edu" TargetMode="External"/><Relationship Id="rId3625" Type="http://schemas.openxmlformats.org/officeDocument/2006/relationships/hyperlink" Target="http://www.istc.edu" TargetMode="External"/><Relationship Id="rId4956" Type="http://schemas.openxmlformats.org/officeDocument/2006/relationships/hyperlink" Target="http://www.mariacollege.edu" TargetMode="External"/><Relationship Id="rId3624" Type="http://schemas.openxmlformats.org/officeDocument/2006/relationships/hyperlink" Target="http://www.istc.edu" TargetMode="External"/><Relationship Id="rId4955" Type="http://schemas.openxmlformats.org/officeDocument/2006/relationships/hyperlink" Target="http://www.mariacollege.edu" TargetMode="External"/><Relationship Id="rId3627" Type="http://schemas.openxmlformats.org/officeDocument/2006/relationships/hyperlink" Target="http://www.ithaca.edu" TargetMode="External"/><Relationship Id="rId4958" Type="http://schemas.openxmlformats.org/officeDocument/2006/relationships/hyperlink" Target="http://www.mariacollege.edu" TargetMode="External"/><Relationship Id="rId3626" Type="http://schemas.openxmlformats.org/officeDocument/2006/relationships/hyperlink" Target="http://www.ithaca.edu" TargetMode="External"/><Relationship Id="rId4957" Type="http://schemas.openxmlformats.org/officeDocument/2006/relationships/hyperlink" Target="http://www.mariacollege.edu" TargetMode="External"/><Relationship Id="rId3629" Type="http://schemas.openxmlformats.org/officeDocument/2006/relationships/hyperlink" Target="http://www.ithaca.edu" TargetMode="External"/><Relationship Id="rId3628" Type="http://schemas.openxmlformats.org/officeDocument/2006/relationships/hyperlink" Target="http://www.ithaca.edu" TargetMode="External"/><Relationship Id="rId4959" Type="http://schemas.openxmlformats.org/officeDocument/2006/relationships/hyperlink" Target="http://www.mariacollege.edu" TargetMode="External"/><Relationship Id="rId4950" Type="http://schemas.openxmlformats.org/officeDocument/2006/relationships/hyperlink" Target="http://www.mariacollege.edu" TargetMode="External"/><Relationship Id="rId3621" Type="http://schemas.openxmlformats.org/officeDocument/2006/relationships/hyperlink" Target="http://www.istc.edu" TargetMode="External"/><Relationship Id="rId4952" Type="http://schemas.openxmlformats.org/officeDocument/2006/relationships/hyperlink" Target="http://www.mariacollege.edu" TargetMode="External"/><Relationship Id="rId3620" Type="http://schemas.openxmlformats.org/officeDocument/2006/relationships/hyperlink" Target="http://www.istc.edu" TargetMode="External"/><Relationship Id="rId4951" Type="http://schemas.openxmlformats.org/officeDocument/2006/relationships/hyperlink" Target="http://www.mariacollege.edu" TargetMode="External"/><Relationship Id="rId2324" Type="http://schemas.openxmlformats.org/officeDocument/2006/relationships/hyperlink" Target="http://www.elmhurst.edu" TargetMode="External"/><Relationship Id="rId3656" Type="http://schemas.openxmlformats.org/officeDocument/2006/relationships/hyperlink" Target="http://www.iwu.edu" TargetMode="External"/><Relationship Id="rId4987" Type="http://schemas.openxmlformats.org/officeDocument/2006/relationships/hyperlink" Target="http://www.mariacollege.edu" TargetMode="External"/><Relationship Id="rId2325" Type="http://schemas.openxmlformats.org/officeDocument/2006/relationships/hyperlink" Target="http://www.elmhurst.edu" TargetMode="External"/><Relationship Id="rId3655" Type="http://schemas.openxmlformats.org/officeDocument/2006/relationships/hyperlink" Target="http://www.iwu.edu" TargetMode="External"/><Relationship Id="rId4986" Type="http://schemas.openxmlformats.org/officeDocument/2006/relationships/hyperlink" Target="http://www.mariacollege.edu" TargetMode="External"/><Relationship Id="rId2326" Type="http://schemas.openxmlformats.org/officeDocument/2006/relationships/hyperlink" Target="http://www.elmhurst.edu" TargetMode="External"/><Relationship Id="rId3658" Type="http://schemas.openxmlformats.org/officeDocument/2006/relationships/hyperlink" Target="http://www.iwu.edu" TargetMode="External"/><Relationship Id="rId4989" Type="http://schemas.openxmlformats.org/officeDocument/2006/relationships/hyperlink" Target="http://www.mariacollege.edu" TargetMode="External"/><Relationship Id="rId2327" Type="http://schemas.openxmlformats.org/officeDocument/2006/relationships/hyperlink" Target="http://www.elms.edu" TargetMode="External"/><Relationship Id="rId3657" Type="http://schemas.openxmlformats.org/officeDocument/2006/relationships/hyperlink" Target="http://www.iwu.edu" TargetMode="External"/><Relationship Id="rId4988" Type="http://schemas.openxmlformats.org/officeDocument/2006/relationships/hyperlink" Target="http://www.mariacollege.edu" TargetMode="External"/><Relationship Id="rId2328" Type="http://schemas.openxmlformats.org/officeDocument/2006/relationships/hyperlink" Target="http://www.elms.edu" TargetMode="External"/><Relationship Id="rId2329" Type="http://schemas.openxmlformats.org/officeDocument/2006/relationships/hyperlink" Target="http://www.elms.edu" TargetMode="External"/><Relationship Id="rId3659" Type="http://schemas.openxmlformats.org/officeDocument/2006/relationships/hyperlink" Target="http://www.iwu.edu" TargetMode="External"/><Relationship Id="rId3650" Type="http://schemas.openxmlformats.org/officeDocument/2006/relationships/hyperlink" Target="http://www.iwu.edu" TargetMode="External"/><Relationship Id="rId4981" Type="http://schemas.openxmlformats.org/officeDocument/2006/relationships/hyperlink" Target="http://www.mariacollege.edu" TargetMode="External"/><Relationship Id="rId4980" Type="http://schemas.openxmlformats.org/officeDocument/2006/relationships/hyperlink" Target="http://www.mariacollege.edu" TargetMode="External"/><Relationship Id="rId2320" Type="http://schemas.openxmlformats.org/officeDocument/2006/relationships/hyperlink" Target="http://www.eku.edu" TargetMode="External"/><Relationship Id="rId3652" Type="http://schemas.openxmlformats.org/officeDocument/2006/relationships/hyperlink" Target="http://www.iwu.edu" TargetMode="External"/><Relationship Id="rId4983" Type="http://schemas.openxmlformats.org/officeDocument/2006/relationships/hyperlink" Target="http://www.mariacollege.edu" TargetMode="External"/><Relationship Id="rId2321" Type="http://schemas.openxmlformats.org/officeDocument/2006/relationships/hyperlink" Target="http://www.eku.edu" TargetMode="External"/><Relationship Id="rId3651" Type="http://schemas.openxmlformats.org/officeDocument/2006/relationships/hyperlink" Target="http://www.iwu.edu" TargetMode="External"/><Relationship Id="rId4982" Type="http://schemas.openxmlformats.org/officeDocument/2006/relationships/hyperlink" Target="http://www.mariacollege.edu" TargetMode="External"/><Relationship Id="rId2322" Type="http://schemas.openxmlformats.org/officeDocument/2006/relationships/hyperlink" Target="http://www.eku.edu" TargetMode="External"/><Relationship Id="rId3654" Type="http://schemas.openxmlformats.org/officeDocument/2006/relationships/hyperlink" Target="http://www.iwu.edu" TargetMode="External"/><Relationship Id="rId4985" Type="http://schemas.openxmlformats.org/officeDocument/2006/relationships/hyperlink" Target="http://www.mariacollege.edu" TargetMode="External"/><Relationship Id="rId2323" Type="http://schemas.openxmlformats.org/officeDocument/2006/relationships/hyperlink" Target="http://www.elmhurst.edu" TargetMode="External"/><Relationship Id="rId3653" Type="http://schemas.openxmlformats.org/officeDocument/2006/relationships/hyperlink" Target="http://www.iwu.edu" TargetMode="External"/><Relationship Id="rId4984" Type="http://schemas.openxmlformats.org/officeDocument/2006/relationships/hyperlink" Target="http://www.mariacollege.edu" TargetMode="External"/><Relationship Id="rId2313" Type="http://schemas.openxmlformats.org/officeDocument/2006/relationships/hyperlink" Target="http://www.eiu.edu" TargetMode="External"/><Relationship Id="rId3645" Type="http://schemas.openxmlformats.org/officeDocument/2006/relationships/hyperlink" Target="http://www.iwp.edu" TargetMode="External"/><Relationship Id="rId4976" Type="http://schemas.openxmlformats.org/officeDocument/2006/relationships/hyperlink" Target="http://www.mariacollege.edu" TargetMode="External"/><Relationship Id="rId2314" Type="http://schemas.openxmlformats.org/officeDocument/2006/relationships/hyperlink" Target="http://www.eiu.edu" TargetMode="External"/><Relationship Id="rId3644" Type="http://schemas.openxmlformats.org/officeDocument/2006/relationships/hyperlink" Target="http://www.iwp.edu" TargetMode="External"/><Relationship Id="rId4975" Type="http://schemas.openxmlformats.org/officeDocument/2006/relationships/hyperlink" Target="http://www.mariacollege.edu" TargetMode="External"/><Relationship Id="rId2315" Type="http://schemas.openxmlformats.org/officeDocument/2006/relationships/hyperlink" Target="http://www.eku.edu" TargetMode="External"/><Relationship Id="rId3647" Type="http://schemas.openxmlformats.org/officeDocument/2006/relationships/hyperlink" Target="http://www.iwp.edu" TargetMode="External"/><Relationship Id="rId4978" Type="http://schemas.openxmlformats.org/officeDocument/2006/relationships/hyperlink" Target="http://www.mariacollege.edu" TargetMode="External"/><Relationship Id="rId2316" Type="http://schemas.openxmlformats.org/officeDocument/2006/relationships/hyperlink" Target="http://www.eku.edu" TargetMode="External"/><Relationship Id="rId3646" Type="http://schemas.openxmlformats.org/officeDocument/2006/relationships/hyperlink" Target="http://www.iwp.edu" TargetMode="External"/><Relationship Id="rId4977" Type="http://schemas.openxmlformats.org/officeDocument/2006/relationships/hyperlink" Target="http://www.mariacollege.edu" TargetMode="External"/><Relationship Id="rId2317" Type="http://schemas.openxmlformats.org/officeDocument/2006/relationships/hyperlink" Target="http://www.eku.edu" TargetMode="External"/><Relationship Id="rId3649" Type="http://schemas.openxmlformats.org/officeDocument/2006/relationships/hyperlink" Target="http://www.iwp.edu" TargetMode="External"/><Relationship Id="rId2318" Type="http://schemas.openxmlformats.org/officeDocument/2006/relationships/hyperlink" Target="http://www.eku.edu" TargetMode="External"/><Relationship Id="rId3648" Type="http://schemas.openxmlformats.org/officeDocument/2006/relationships/hyperlink" Target="http://www.iwp.edu" TargetMode="External"/><Relationship Id="rId4979" Type="http://schemas.openxmlformats.org/officeDocument/2006/relationships/hyperlink" Target="http://www.mariacollege.edu" TargetMode="External"/><Relationship Id="rId2319" Type="http://schemas.openxmlformats.org/officeDocument/2006/relationships/hyperlink" Target="http://www.eku.edu" TargetMode="External"/><Relationship Id="rId4970" Type="http://schemas.openxmlformats.org/officeDocument/2006/relationships/hyperlink" Target="http://www.mariacollege.edu" TargetMode="External"/><Relationship Id="rId3641" Type="http://schemas.openxmlformats.org/officeDocument/2006/relationships/hyperlink" Target="http://www.iwp.edu" TargetMode="External"/><Relationship Id="rId4972" Type="http://schemas.openxmlformats.org/officeDocument/2006/relationships/hyperlink" Target="http://www.mariacollege.edu" TargetMode="External"/><Relationship Id="rId2310" Type="http://schemas.openxmlformats.org/officeDocument/2006/relationships/hyperlink" Target="http://www.eiu.edu" TargetMode="External"/><Relationship Id="rId3640" Type="http://schemas.openxmlformats.org/officeDocument/2006/relationships/hyperlink" Target="http://www.iwp.edu" TargetMode="External"/><Relationship Id="rId4971" Type="http://schemas.openxmlformats.org/officeDocument/2006/relationships/hyperlink" Target="http://www.mariacollege.edu" TargetMode="External"/><Relationship Id="rId2311" Type="http://schemas.openxmlformats.org/officeDocument/2006/relationships/hyperlink" Target="http://www.eiu.edu" TargetMode="External"/><Relationship Id="rId3643" Type="http://schemas.openxmlformats.org/officeDocument/2006/relationships/hyperlink" Target="http://www.iwp.edu" TargetMode="External"/><Relationship Id="rId4974" Type="http://schemas.openxmlformats.org/officeDocument/2006/relationships/hyperlink" Target="http://www.mariacollege.edu" TargetMode="External"/><Relationship Id="rId2312" Type="http://schemas.openxmlformats.org/officeDocument/2006/relationships/hyperlink" Target="http://www.eiu.edu" TargetMode="External"/><Relationship Id="rId3642" Type="http://schemas.openxmlformats.org/officeDocument/2006/relationships/hyperlink" Target="http://www.iwp.edu" TargetMode="External"/><Relationship Id="rId4973" Type="http://schemas.openxmlformats.org/officeDocument/2006/relationships/hyperlink" Target="http://www.mariacollege.edu" TargetMode="External"/><Relationship Id="rId4921" Type="http://schemas.openxmlformats.org/officeDocument/2006/relationships/hyperlink" Target="http://www.manchester.edu" TargetMode="External"/><Relationship Id="rId4920" Type="http://schemas.openxmlformats.org/officeDocument/2006/relationships/hyperlink" Target="http://www.manchester.edu" TargetMode="External"/><Relationship Id="rId4923" Type="http://schemas.openxmlformats.org/officeDocument/2006/relationships/hyperlink" Target="http://www.manor.edu" TargetMode="External"/><Relationship Id="rId4922" Type="http://schemas.openxmlformats.org/officeDocument/2006/relationships/hyperlink" Target="http://www.manchester.edu" TargetMode="External"/><Relationship Id="rId4925" Type="http://schemas.openxmlformats.org/officeDocument/2006/relationships/hyperlink" Target="http://www.manor.edu" TargetMode="External"/><Relationship Id="rId4924" Type="http://schemas.openxmlformats.org/officeDocument/2006/relationships/hyperlink" Target="http://www.manor.edu" TargetMode="External"/><Relationship Id="rId4927" Type="http://schemas.openxmlformats.org/officeDocument/2006/relationships/hyperlink" Target="http://www.manor.edu" TargetMode="External"/><Relationship Id="rId4926" Type="http://schemas.openxmlformats.org/officeDocument/2006/relationships/hyperlink" Target="http://www.manor.edu" TargetMode="External"/><Relationship Id="rId4929" Type="http://schemas.openxmlformats.org/officeDocument/2006/relationships/hyperlink" Target="http://www.manor.edu" TargetMode="External"/><Relationship Id="rId4928" Type="http://schemas.openxmlformats.org/officeDocument/2006/relationships/hyperlink" Target="http://www.manor.edu" TargetMode="External"/><Relationship Id="rId7195" Type="http://schemas.openxmlformats.org/officeDocument/2006/relationships/hyperlink" Target="http://www.prescott.edu" TargetMode="External"/><Relationship Id="rId7194" Type="http://schemas.openxmlformats.org/officeDocument/2006/relationships/hyperlink" Target="http://www.prescott.edu" TargetMode="External"/><Relationship Id="rId7193" Type="http://schemas.openxmlformats.org/officeDocument/2006/relationships/hyperlink" Target="http://www.prescott.edu" TargetMode="External"/><Relationship Id="rId7192" Type="http://schemas.openxmlformats.org/officeDocument/2006/relationships/hyperlink" Target="http://www.prescott.edu" TargetMode="External"/><Relationship Id="rId7199" Type="http://schemas.openxmlformats.org/officeDocument/2006/relationships/hyperlink" Target="http://www.prescott.edu" TargetMode="External"/><Relationship Id="rId7198" Type="http://schemas.openxmlformats.org/officeDocument/2006/relationships/hyperlink" Target="http://www.prescott.edu" TargetMode="External"/><Relationship Id="rId7197" Type="http://schemas.openxmlformats.org/officeDocument/2006/relationships/hyperlink" Target="http://www.prescott.edu" TargetMode="External"/><Relationship Id="rId7196" Type="http://schemas.openxmlformats.org/officeDocument/2006/relationships/hyperlink" Target="http://www.prescott.edu" TargetMode="External"/><Relationship Id="rId4910" Type="http://schemas.openxmlformats.org/officeDocument/2006/relationships/hyperlink" Target="http://www.manchester.edu" TargetMode="External"/><Relationship Id="rId4912" Type="http://schemas.openxmlformats.org/officeDocument/2006/relationships/hyperlink" Target="http://www.manchester.edu" TargetMode="External"/><Relationship Id="rId4911" Type="http://schemas.openxmlformats.org/officeDocument/2006/relationships/hyperlink" Target="http://www.manchester.edu" TargetMode="External"/><Relationship Id="rId4914" Type="http://schemas.openxmlformats.org/officeDocument/2006/relationships/hyperlink" Target="http://www.manchester.edu" TargetMode="External"/><Relationship Id="rId4913" Type="http://schemas.openxmlformats.org/officeDocument/2006/relationships/hyperlink" Target="http://www.manchester.edu" TargetMode="External"/><Relationship Id="rId4916" Type="http://schemas.openxmlformats.org/officeDocument/2006/relationships/hyperlink" Target="http://www.manchester.edu" TargetMode="External"/><Relationship Id="rId4915" Type="http://schemas.openxmlformats.org/officeDocument/2006/relationships/hyperlink" Target="http://www.manchester.edu" TargetMode="External"/><Relationship Id="rId4918" Type="http://schemas.openxmlformats.org/officeDocument/2006/relationships/hyperlink" Target="http://www.manchester.edu" TargetMode="External"/><Relationship Id="rId4917" Type="http://schemas.openxmlformats.org/officeDocument/2006/relationships/hyperlink" Target="http://www.manchester.edu" TargetMode="External"/><Relationship Id="rId4919" Type="http://schemas.openxmlformats.org/officeDocument/2006/relationships/hyperlink" Target="http://www.manchester.edu" TargetMode="External"/><Relationship Id="rId7191" Type="http://schemas.openxmlformats.org/officeDocument/2006/relationships/hyperlink" Target="http://www.prescott.edu" TargetMode="External"/><Relationship Id="rId7190" Type="http://schemas.openxmlformats.org/officeDocument/2006/relationships/hyperlink" Target="http://www.prescott.edu" TargetMode="External"/><Relationship Id="rId7184" Type="http://schemas.openxmlformats.org/officeDocument/2006/relationships/hyperlink" Target="http://www.pontotoctech.edu" TargetMode="External"/><Relationship Id="rId7183" Type="http://schemas.openxmlformats.org/officeDocument/2006/relationships/hyperlink" Target="http://www.pontotoctech.edu" TargetMode="External"/><Relationship Id="rId7182" Type="http://schemas.openxmlformats.org/officeDocument/2006/relationships/hyperlink" Target="http://www.pontotoctech.edu" TargetMode="External"/><Relationship Id="rId7181" Type="http://schemas.openxmlformats.org/officeDocument/2006/relationships/hyperlink" Target="http://www.pontotoctech.edu" TargetMode="External"/><Relationship Id="rId7188" Type="http://schemas.openxmlformats.org/officeDocument/2006/relationships/hyperlink" Target="http://www.pontotoctech.edu" TargetMode="External"/><Relationship Id="rId7187" Type="http://schemas.openxmlformats.org/officeDocument/2006/relationships/hyperlink" Target="http://www.pontotoctech.edu" TargetMode="External"/><Relationship Id="rId7186" Type="http://schemas.openxmlformats.org/officeDocument/2006/relationships/hyperlink" Target="http://www.pontotoctech.edu" TargetMode="External"/><Relationship Id="rId7185" Type="http://schemas.openxmlformats.org/officeDocument/2006/relationships/hyperlink" Target="http://www.pontotoctech.edu" TargetMode="External"/><Relationship Id="rId7189" Type="http://schemas.openxmlformats.org/officeDocument/2006/relationships/hyperlink" Target="http://www.pontotoctech.edu" TargetMode="External"/><Relationship Id="rId3612" Type="http://schemas.openxmlformats.org/officeDocument/2006/relationships/hyperlink" Target="http://www.isothermal.edu" TargetMode="External"/><Relationship Id="rId4943" Type="http://schemas.openxmlformats.org/officeDocument/2006/relationships/hyperlink" Target="http://www.mariacollege.edu" TargetMode="External"/><Relationship Id="rId3611" Type="http://schemas.openxmlformats.org/officeDocument/2006/relationships/hyperlink" Target="http://www.isothermal.edu" TargetMode="External"/><Relationship Id="rId4942" Type="http://schemas.openxmlformats.org/officeDocument/2006/relationships/hyperlink" Target="http://www.mariacollege.edu" TargetMode="External"/><Relationship Id="rId3614" Type="http://schemas.openxmlformats.org/officeDocument/2006/relationships/hyperlink" Target="http://www.istc.edu" TargetMode="External"/><Relationship Id="rId4945" Type="http://schemas.openxmlformats.org/officeDocument/2006/relationships/hyperlink" Target="http://www.mariacollege.edu" TargetMode="External"/><Relationship Id="rId3613" Type="http://schemas.openxmlformats.org/officeDocument/2006/relationships/hyperlink" Target="http://www.istc.edu" TargetMode="External"/><Relationship Id="rId4944" Type="http://schemas.openxmlformats.org/officeDocument/2006/relationships/hyperlink" Target="http://www.mariacollege.edu" TargetMode="External"/><Relationship Id="rId3616" Type="http://schemas.openxmlformats.org/officeDocument/2006/relationships/hyperlink" Target="http://www.istc.edu" TargetMode="External"/><Relationship Id="rId4947" Type="http://schemas.openxmlformats.org/officeDocument/2006/relationships/hyperlink" Target="http://www.mariacollege.edu" TargetMode="External"/><Relationship Id="rId3615" Type="http://schemas.openxmlformats.org/officeDocument/2006/relationships/hyperlink" Target="http://www.istc.edu" TargetMode="External"/><Relationship Id="rId4946" Type="http://schemas.openxmlformats.org/officeDocument/2006/relationships/hyperlink" Target="http://www.mariacollege.edu" TargetMode="External"/><Relationship Id="rId3618" Type="http://schemas.openxmlformats.org/officeDocument/2006/relationships/hyperlink" Target="http://www.istc.edu" TargetMode="External"/><Relationship Id="rId4949" Type="http://schemas.openxmlformats.org/officeDocument/2006/relationships/hyperlink" Target="http://www.mariacollege.edu" TargetMode="External"/><Relationship Id="rId3617" Type="http://schemas.openxmlformats.org/officeDocument/2006/relationships/hyperlink" Target="http://www.istc.edu" TargetMode="External"/><Relationship Id="rId4948" Type="http://schemas.openxmlformats.org/officeDocument/2006/relationships/hyperlink" Target="http://www.mariacollege.edu" TargetMode="External"/><Relationship Id="rId3619" Type="http://schemas.openxmlformats.org/officeDocument/2006/relationships/hyperlink" Target="http://www.istc.edu" TargetMode="External"/><Relationship Id="rId3610" Type="http://schemas.openxmlformats.org/officeDocument/2006/relationships/hyperlink" Target="http://www.isothermal.edu" TargetMode="External"/><Relationship Id="rId4941" Type="http://schemas.openxmlformats.org/officeDocument/2006/relationships/hyperlink" Target="http://www.manor.edu" TargetMode="External"/><Relationship Id="rId4940" Type="http://schemas.openxmlformats.org/officeDocument/2006/relationships/hyperlink" Target="http://www.manor.edu" TargetMode="External"/><Relationship Id="rId3601" Type="http://schemas.openxmlformats.org/officeDocument/2006/relationships/hyperlink" Target="http://www.isothermal.edu" TargetMode="External"/><Relationship Id="rId4932" Type="http://schemas.openxmlformats.org/officeDocument/2006/relationships/hyperlink" Target="http://www.manor.edu" TargetMode="External"/><Relationship Id="rId3600" Type="http://schemas.openxmlformats.org/officeDocument/2006/relationships/hyperlink" Target="http://www.isothermal.edu" TargetMode="External"/><Relationship Id="rId4931" Type="http://schemas.openxmlformats.org/officeDocument/2006/relationships/hyperlink" Target="http://www.manor.edu" TargetMode="External"/><Relationship Id="rId3603" Type="http://schemas.openxmlformats.org/officeDocument/2006/relationships/hyperlink" Target="http://www.isothermal.edu" TargetMode="External"/><Relationship Id="rId4934" Type="http://schemas.openxmlformats.org/officeDocument/2006/relationships/hyperlink" Target="http://www.manor.edu" TargetMode="External"/><Relationship Id="rId3602" Type="http://schemas.openxmlformats.org/officeDocument/2006/relationships/hyperlink" Target="http://www.isothermal.edu" TargetMode="External"/><Relationship Id="rId4933" Type="http://schemas.openxmlformats.org/officeDocument/2006/relationships/hyperlink" Target="http://www.manor.edu" TargetMode="External"/><Relationship Id="rId3605" Type="http://schemas.openxmlformats.org/officeDocument/2006/relationships/hyperlink" Target="http://www.isothermal.edu" TargetMode="External"/><Relationship Id="rId4936" Type="http://schemas.openxmlformats.org/officeDocument/2006/relationships/hyperlink" Target="http://www.manor.edu" TargetMode="External"/><Relationship Id="rId3604" Type="http://schemas.openxmlformats.org/officeDocument/2006/relationships/hyperlink" Target="http://www.isothermal.edu" TargetMode="External"/><Relationship Id="rId4935" Type="http://schemas.openxmlformats.org/officeDocument/2006/relationships/hyperlink" Target="http://www.manor.edu" TargetMode="External"/><Relationship Id="rId3607" Type="http://schemas.openxmlformats.org/officeDocument/2006/relationships/hyperlink" Target="http://www.isothermal.edu" TargetMode="External"/><Relationship Id="rId4938" Type="http://schemas.openxmlformats.org/officeDocument/2006/relationships/hyperlink" Target="http://www.manor.edu" TargetMode="External"/><Relationship Id="rId3606" Type="http://schemas.openxmlformats.org/officeDocument/2006/relationships/hyperlink" Target="http://www.isothermal.edu" TargetMode="External"/><Relationship Id="rId4937" Type="http://schemas.openxmlformats.org/officeDocument/2006/relationships/hyperlink" Target="http://www.manor.edu" TargetMode="External"/><Relationship Id="rId3609" Type="http://schemas.openxmlformats.org/officeDocument/2006/relationships/hyperlink" Target="http://www.isothermal.edu" TargetMode="External"/><Relationship Id="rId3608" Type="http://schemas.openxmlformats.org/officeDocument/2006/relationships/hyperlink" Target="http://www.isothermal.edu" TargetMode="External"/><Relationship Id="rId4939" Type="http://schemas.openxmlformats.org/officeDocument/2006/relationships/hyperlink" Target="http://www.manor.edu" TargetMode="External"/><Relationship Id="rId4930" Type="http://schemas.openxmlformats.org/officeDocument/2006/relationships/hyperlink" Target="http://www.manor.edu" TargetMode="External"/><Relationship Id="rId1059" Type="http://schemas.openxmlformats.org/officeDocument/2006/relationships/hyperlink" Target="http://www.cbd.edu" TargetMode="External"/><Relationship Id="rId2380" Type="http://schemas.openxmlformats.org/officeDocument/2006/relationships/hyperlink" Target="http://www.emmaus.edu" TargetMode="External"/><Relationship Id="rId1050" Type="http://schemas.openxmlformats.org/officeDocument/2006/relationships/hyperlink" Target="http://www.cbc.edu" TargetMode="External"/><Relationship Id="rId2381" Type="http://schemas.openxmlformats.org/officeDocument/2006/relationships/hyperlink" Target="http://www.emmaus.edu" TargetMode="External"/><Relationship Id="rId1051" Type="http://schemas.openxmlformats.org/officeDocument/2006/relationships/hyperlink" Target="http://www.cbc.edu" TargetMode="External"/><Relationship Id="rId2382" Type="http://schemas.openxmlformats.org/officeDocument/2006/relationships/hyperlink" Target="http://www.emmaus.edu" TargetMode="External"/><Relationship Id="rId1052" Type="http://schemas.openxmlformats.org/officeDocument/2006/relationships/hyperlink" Target="http://www.cbc.edu" TargetMode="External"/><Relationship Id="rId2383" Type="http://schemas.openxmlformats.org/officeDocument/2006/relationships/hyperlink" Target="http://www.emmaus.edu" TargetMode="External"/><Relationship Id="rId1053" Type="http://schemas.openxmlformats.org/officeDocument/2006/relationships/hyperlink" Target="http://www.cbc.edu" TargetMode="External"/><Relationship Id="rId2384" Type="http://schemas.openxmlformats.org/officeDocument/2006/relationships/hyperlink" Target="http://www.emmaus.edu" TargetMode="External"/><Relationship Id="rId1054" Type="http://schemas.openxmlformats.org/officeDocument/2006/relationships/hyperlink" Target="http://www.cbc.edu" TargetMode="External"/><Relationship Id="rId2385" Type="http://schemas.openxmlformats.org/officeDocument/2006/relationships/hyperlink" Target="http://www.emmaus.edu" TargetMode="External"/><Relationship Id="rId1055" Type="http://schemas.openxmlformats.org/officeDocument/2006/relationships/hyperlink" Target="http://www.cbc.edu" TargetMode="External"/><Relationship Id="rId2386" Type="http://schemas.openxmlformats.org/officeDocument/2006/relationships/hyperlink" Target="http://www.emmaus.edu" TargetMode="External"/><Relationship Id="rId1056" Type="http://schemas.openxmlformats.org/officeDocument/2006/relationships/hyperlink" Target="http://www.cbc.edu" TargetMode="External"/><Relationship Id="rId2387" Type="http://schemas.openxmlformats.org/officeDocument/2006/relationships/hyperlink" Target="http://www.emmaus.edu" TargetMode="External"/><Relationship Id="rId1057" Type="http://schemas.openxmlformats.org/officeDocument/2006/relationships/hyperlink" Target="http://www.cbc.edu" TargetMode="External"/><Relationship Id="rId2388" Type="http://schemas.openxmlformats.org/officeDocument/2006/relationships/hyperlink" Target="http://www.emporia.edu" TargetMode="External"/><Relationship Id="rId1058" Type="http://schemas.openxmlformats.org/officeDocument/2006/relationships/hyperlink" Target="http://www.cbd.edu" TargetMode="External"/><Relationship Id="rId2389" Type="http://schemas.openxmlformats.org/officeDocument/2006/relationships/hyperlink" Target="http://www.emporia.edu" TargetMode="External"/><Relationship Id="rId1048" Type="http://schemas.openxmlformats.org/officeDocument/2006/relationships/hyperlink" Target="http://www.cbc.edu" TargetMode="External"/><Relationship Id="rId2379" Type="http://schemas.openxmlformats.org/officeDocument/2006/relationships/hyperlink" Target="http://www.emmaus.edu" TargetMode="External"/><Relationship Id="rId1049" Type="http://schemas.openxmlformats.org/officeDocument/2006/relationships/hyperlink" Target="http://www.cbc.edu" TargetMode="External"/><Relationship Id="rId2370" Type="http://schemas.openxmlformats.org/officeDocument/2006/relationships/hyperlink" Target="http://www.emerson.edu" TargetMode="External"/><Relationship Id="rId1040" Type="http://schemas.openxmlformats.org/officeDocument/2006/relationships/hyperlink" Target="http://www.catawba.edu" TargetMode="External"/><Relationship Id="rId2371" Type="http://schemas.openxmlformats.org/officeDocument/2006/relationships/hyperlink" Target="http://www.emerson.edu" TargetMode="External"/><Relationship Id="rId1041" Type="http://schemas.openxmlformats.org/officeDocument/2006/relationships/hyperlink" Target="http://www.catawba.edu" TargetMode="External"/><Relationship Id="rId2372" Type="http://schemas.openxmlformats.org/officeDocument/2006/relationships/hyperlink" Target="http://www.emerson.edu" TargetMode="External"/><Relationship Id="rId1042" Type="http://schemas.openxmlformats.org/officeDocument/2006/relationships/hyperlink" Target="http://www.catawba.edu" TargetMode="External"/><Relationship Id="rId2373" Type="http://schemas.openxmlformats.org/officeDocument/2006/relationships/hyperlink" Target="http://www.emerson.edu" TargetMode="External"/><Relationship Id="rId1043" Type="http://schemas.openxmlformats.org/officeDocument/2006/relationships/hyperlink" Target="http://www.catawba.edu" TargetMode="External"/><Relationship Id="rId2374" Type="http://schemas.openxmlformats.org/officeDocument/2006/relationships/hyperlink" Target="http://www.emerson.edu" TargetMode="External"/><Relationship Id="rId1044" Type="http://schemas.openxmlformats.org/officeDocument/2006/relationships/hyperlink" Target="http://www.cbc.edu" TargetMode="External"/><Relationship Id="rId2375" Type="http://schemas.openxmlformats.org/officeDocument/2006/relationships/hyperlink" Target="http://www.emerson.edu" TargetMode="External"/><Relationship Id="rId1045" Type="http://schemas.openxmlformats.org/officeDocument/2006/relationships/hyperlink" Target="http://www.cbc.edu" TargetMode="External"/><Relationship Id="rId2376" Type="http://schemas.openxmlformats.org/officeDocument/2006/relationships/hyperlink" Target="http://www.emmaus.edu" TargetMode="External"/><Relationship Id="rId1046" Type="http://schemas.openxmlformats.org/officeDocument/2006/relationships/hyperlink" Target="http://www.cbc.edu" TargetMode="External"/><Relationship Id="rId2377" Type="http://schemas.openxmlformats.org/officeDocument/2006/relationships/hyperlink" Target="http://www.emmaus.edu" TargetMode="External"/><Relationship Id="rId1047" Type="http://schemas.openxmlformats.org/officeDocument/2006/relationships/hyperlink" Target="http://www.cbc.edu" TargetMode="External"/><Relationship Id="rId2378" Type="http://schemas.openxmlformats.org/officeDocument/2006/relationships/hyperlink" Target="http://www.emmaus.edu" TargetMode="External"/><Relationship Id="rId1070" Type="http://schemas.openxmlformats.org/officeDocument/2006/relationships/hyperlink" Target="http://www.cbd.edu" TargetMode="External"/><Relationship Id="rId1071" Type="http://schemas.openxmlformats.org/officeDocument/2006/relationships/hyperlink" Target="http://www.cbd.edu" TargetMode="External"/><Relationship Id="rId1072" Type="http://schemas.openxmlformats.org/officeDocument/2006/relationships/hyperlink" Target="http://www.cbd.edu" TargetMode="External"/><Relationship Id="rId1073" Type="http://schemas.openxmlformats.org/officeDocument/2006/relationships/hyperlink" Target="http://www.cbd.edu" TargetMode="External"/><Relationship Id="rId1074" Type="http://schemas.openxmlformats.org/officeDocument/2006/relationships/hyperlink" Target="http://www.cbd.edu" TargetMode="External"/><Relationship Id="rId1075" Type="http://schemas.openxmlformats.org/officeDocument/2006/relationships/hyperlink" Target="http://www.cbd.edu" TargetMode="External"/><Relationship Id="rId1076" Type="http://schemas.openxmlformats.org/officeDocument/2006/relationships/hyperlink" Target="http://www.cbd.edu" TargetMode="External"/><Relationship Id="rId1077" Type="http://schemas.openxmlformats.org/officeDocument/2006/relationships/hyperlink" Target="http://www.cbd.edu" TargetMode="External"/><Relationship Id="rId1078" Type="http://schemas.openxmlformats.org/officeDocument/2006/relationships/hyperlink" Target="http://www.cbd.edu" TargetMode="External"/><Relationship Id="rId1079" Type="http://schemas.openxmlformats.org/officeDocument/2006/relationships/hyperlink" Target="http://www.cbd.edu" TargetMode="External"/><Relationship Id="rId2390" Type="http://schemas.openxmlformats.org/officeDocument/2006/relationships/hyperlink" Target="http://www.emporia.edu" TargetMode="External"/><Relationship Id="rId1060" Type="http://schemas.openxmlformats.org/officeDocument/2006/relationships/hyperlink" Target="http://www.cbd.edu" TargetMode="External"/><Relationship Id="rId2391" Type="http://schemas.openxmlformats.org/officeDocument/2006/relationships/hyperlink" Target="http://www.emporia.edu" TargetMode="External"/><Relationship Id="rId1061" Type="http://schemas.openxmlformats.org/officeDocument/2006/relationships/hyperlink" Target="http://www.cbd.edu" TargetMode="External"/><Relationship Id="rId2392" Type="http://schemas.openxmlformats.org/officeDocument/2006/relationships/hyperlink" Target="http://www.emporia.edu" TargetMode="External"/><Relationship Id="rId1062" Type="http://schemas.openxmlformats.org/officeDocument/2006/relationships/hyperlink" Target="http://www.cbd.edu" TargetMode="External"/><Relationship Id="rId2393" Type="http://schemas.openxmlformats.org/officeDocument/2006/relationships/hyperlink" Target="http://www.emporia.edu" TargetMode="External"/><Relationship Id="rId1063" Type="http://schemas.openxmlformats.org/officeDocument/2006/relationships/hyperlink" Target="http://www.cbd.edu" TargetMode="External"/><Relationship Id="rId2394" Type="http://schemas.openxmlformats.org/officeDocument/2006/relationships/hyperlink" Target="http://www.emporia.edu" TargetMode="External"/><Relationship Id="rId1064" Type="http://schemas.openxmlformats.org/officeDocument/2006/relationships/hyperlink" Target="http://www.cbd.edu" TargetMode="External"/><Relationship Id="rId2395" Type="http://schemas.openxmlformats.org/officeDocument/2006/relationships/hyperlink" Target="http://www.emporia.edu" TargetMode="External"/><Relationship Id="rId1065" Type="http://schemas.openxmlformats.org/officeDocument/2006/relationships/hyperlink" Target="http://www.cbd.edu" TargetMode="External"/><Relationship Id="rId2396" Type="http://schemas.openxmlformats.org/officeDocument/2006/relationships/hyperlink" Target="http://www.emporia.edu" TargetMode="External"/><Relationship Id="rId1066" Type="http://schemas.openxmlformats.org/officeDocument/2006/relationships/hyperlink" Target="http://www.cbd.edu" TargetMode="External"/><Relationship Id="rId2397" Type="http://schemas.openxmlformats.org/officeDocument/2006/relationships/hyperlink" Target="http://www.emporia.edu" TargetMode="External"/><Relationship Id="rId1067" Type="http://schemas.openxmlformats.org/officeDocument/2006/relationships/hyperlink" Target="http://www.cbd.edu" TargetMode="External"/><Relationship Id="rId2398" Type="http://schemas.openxmlformats.org/officeDocument/2006/relationships/hyperlink" Target="http://www.emporia.edu" TargetMode="External"/><Relationship Id="rId1068" Type="http://schemas.openxmlformats.org/officeDocument/2006/relationships/hyperlink" Target="http://www.cbd.edu" TargetMode="External"/><Relationship Id="rId2399" Type="http://schemas.openxmlformats.org/officeDocument/2006/relationships/hyperlink" Target="http://www.emporia.edu" TargetMode="External"/><Relationship Id="rId1069" Type="http://schemas.openxmlformats.org/officeDocument/2006/relationships/hyperlink" Target="http://www.cbd.edu" TargetMode="External"/><Relationship Id="rId1015" Type="http://schemas.openxmlformats.org/officeDocument/2006/relationships/hyperlink" Target="http://www.catawba.edu" TargetMode="External"/><Relationship Id="rId2346" Type="http://schemas.openxmlformats.org/officeDocument/2006/relationships/hyperlink" Target="http://www.elms.edu" TargetMode="External"/><Relationship Id="rId3678" Type="http://schemas.openxmlformats.org/officeDocument/2006/relationships/hyperlink" Target="http://www.jarvis.edu" TargetMode="External"/><Relationship Id="rId1016" Type="http://schemas.openxmlformats.org/officeDocument/2006/relationships/hyperlink" Target="http://www.catawba.edu" TargetMode="External"/><Relationship Id="rId2347" Type="http://schemas.openxmlformats.org/officeDocument/2006/relationships/hyperlink" Target="http://www.elms.edu" TargetMode="External"/><Relationship Id="rId3677" Type="http://schemas.openxmlformats.org/officeDocument/2006/relationships/hyperlink" Target="http://www.jarvis.edu" TargetMode="External"/><Relationship Id="rId1017" Type="http://schemas.openxmlformats.org/officeDocument/2006/relationships/hyperlink" Target="http://www.catawba.edu" TargetMode="External"/><Relationship Id="rId2348" Type="http://schemas.openxmlformats.org/officeDocument/2006/relationships/hyperlink" Target="http://www.elms.edu" TargetMode="External"/><Relationship Id="rId1018" Type="http://schemas.openxmlformats.org/officeDocument/2006/relationships/hyperlink" Target="http://www.catawba.edu" TargetMode="External"/><Relationship Id="rId2349" Type="http://schemas.openxmlformats.org/officeDocument/2006/relationships/hyperlink" Target="http://www.elms.edu" TargetMode="External"/><Relationship Id="rId3679" Type="http://schemas.openxmlformats.org/officeDocument/2006/relationships/hyperlink" Target="http://www.jarvis.edu" TargetMode="External"/><Relationship Id="rId1019" Type="http://schemas.openxmlformats.org/officeDocument/2006/relationships/hyperlink" Target="http://www.catawba.edu" TargetMode="External"/><Relationship Id="rId3670" Type="http://schemas.openxmlformats.org/officeDocument/2006/relationships/hyperlink" Target="http://www.jarvis.edu" TargetMode="External"/><Relationship Id="rId2340" Type="http://schemas.openxmlformats.org/officeDocument/2006/relationships/hyperlink" Target="http://www.elms.edu" TargetMode="External"/><Relationship Id="rId3672" Type="http://schemas.openxmlformats.org/officeDocument/2006/relationships/hyperlink" Target="http://www.jarvis.edu" TargetMode="External"/><Relationship Id="rId1010" Type="http://schemas.openxmlformats.org/officeDocument/2006/relationships/hyperlink" Target="http://www.catawba.edu" TargetMode="External"/><Relationship Id="rId2341" Type="http://schemas.openxmlformats.org/officeDocument/2006/relationships/hyperlink" Target="http://www.elms.edu" TargetMode="External"/><Relationship Id="rId3671" Type="http://schemas.openxmlformats.org/officeDocument/2006/relationships/hyperlink" Target="http://www.jarvis.edu" TargetMode="External"/><Relationship Id="rId1011" Type="http://schemas.openxmlformats.org/officeDocument/2006/relationships/hyperlink" Target="http://www.catawba.edu" TargetMode="External"/><Relationship Id="rId2342" Type="http://schemas.openxmlformats.org/officeDocument/2006/relationships/hyperlink" Target="http://www.elms.edu" TargetMode="External"/><Relationship Id="rId3674" Type="http://schemas.openxmlformats.org/officeDocument/2006/relationships/hyperlink" Target="http://www.jarvis.edu" TargetMode="External"/><Relationship Id="rId1012" Type="http://schemas.openxmlformats.org/officeDocument/2006/relationships/hyperlink" Target="http://www.catawba.edu" TargetMode="External"/><Relationship Id="rId2343" Type="http://schemas.openxmlformats.org/officeDocument/2006/relationships/hyperlink" Target="http://www.elms.edu" TargetMode="External"/><Relationship Id="rId3673" Type="http://schemas.openxmlformats.org/officeDocument/2006/relationships/hyperlink" Target="http://www.jarvis.edu" TargetMode="External"/><Relationship Id="rId1013" Type="http://schemas.openxmlformats.org/officeDocument/2006/relationships/hyperlink" Target="http://www.catawba.edu" TargetMode="External"/><Relationship Id="rId2344" Type="http://schemas.openxmlformats.org/officeDocument/2006/relationships/hyperlink" Target="http://www.elms.edu" TargetMode="External"/><Relationship Id="rId3676" Type="http://schemas.openxmlformats.org/officeDocument/2006/relationships/hyperlink" Target="http://www.jarvis.edu" TargetMode="External"/><Relationship Id="rId1014" Type="http://schemas.openxmlformats.org/officeDocument/2006/relationships/hyperlink" Target="http://www.catawba.edu" TargetMode="External"/><Relationship Id="rId2345" Type="http://schemas.openxmlformats.org/officeDocument/2006/relationships/hyperlink" Target="http://www.elms.edu" TargetMode="External"/><Relationship Id="rId3675" Type="http://schemas.openxmlformats.org/officeDocument/2006/relationships/hyperlink" Target="http://www.jarvis.edu" TargetMode="External"/><Relationship Id="rId1004" Type="http://schemas.openxmlformats.org/officeDocument/2006/relationships/hyperlink" Target="http://www.catawba.edu" TargetMode="External"/><Relationship Id="rId2335" Type="http://schemas.openxmlformats.org/officeDocument/2006/relationships/hyperlink" Target="http://www.elms.edu" TargetMode="External"/><Relationship Id="rId3667" Type="http://schemas.openxmlformats.org/officeDocument/2006/relationships/hyperlink" Target="http://www.jarvis.edu" TargetMode="External"/><Relationship Id="rId4998" Type="http://schemas.openxmlformats.org/officeDocument/2006/relationships/hyperlink" Target="http://www.marist.edu" TargetMode="External"/><Relationship Id="rId1005" Type="http://schemas.openxmlformats.org/officeDocument/2006/relationships/hyperlink" Target="http://www.catawba.edu" TargetMode="External"/><Relationship Id="rId2336" Type="http://schemas.openxmlformats.org/officeDocument/2006/relationships/hyperlink" Target="http://www.elms.edu" TargetMode="External"/><Relationship Id="rId3666" Type="http://schemas.openxmlformats.org/officeDocument/2006/relationships/hyperlink" Target="http://www.jarvis.edu" TargetMode="External"/><Relationship Id="rId4997" Type="http://schemas.openxmlformats.org/officeDocument/2006/relationships/hyperlink" Target="http://www.marist.edu" TargetMode="External"/><Relationship Id="rId1006" Type="http://schemas.openxmlformats.org/officeDocument/2006/relationships/hyperlink" Target="http://www.catawba.edu" TargetMode="External"/><Relationship Id="rId2337" Type="http://schemas.openxmlformats.org/officeDocument/2006/relationships/hyperlink" Target="http://www.elms.edu" TargetMode="External"/><Relationship Id="rId3669" Type="http://schemas.openxmlformats.org/officeDocument/2006/relationships/hyperlink" Target="http://www.jarvis.edu" TargetMode="External"/><Relationship Id="rId1007" Type="http://schemas.openxmlformats.org/officeDocument/2006/relationships/hyperlink" Target="http://www.catawba.edu" TargetMode="External"/><Relationship Id="rId2338" Type="http://schemas.openxmlformats.org/officeDocument/2006/relationships/hyperlink" Target="http://www.elms.edu" TargetMode="External"/><Relationship Id="rId3668" Type="http://schemas.openxmlformats.org/officeDocument/2006/relationships/hyperlink" Target="http://www.jarvis.edu" TargetMode="External"/><Relationship Id="rId4999" Type="http://schemas.openxmlformats.org/officeDocument/2006/relationships/hyperlink" Target="http://www.marist.edu" TargetMode="External"/><Relationship Id="rId1008" Type="http://schemas.openxmlformats.org/officeDocument/2006/relationships/hyperlink" Target="http://www.catawba.edu" TargetMode="External"/><Relationship Id="rId2339" Type="http://schemas.openxmlformats.org/officeDocument/2006/relationships/hyperlink" Target="http://www.elms.edu" TargetMode="External"/><Relationship Id="rId1009" Type="http://schemas.openxmlformats.org/officeDocument/2006/relationships/hyperlink" Target="http://www.catawba.edu" TargetMode="External"/><Relationship Id="rId4990" Type="http://schemas.openxmlformats.org/officeDocument/2006/relationships/hyperlink" Target="http://www.mariacollege.edu" TargetMode="External"/><Relationship Id="rId3661" Type="http://schemas.openxmlformats.org/officeDocument/2006/relationships/hyperlink" Target="http://www.iwu.edu" TargetMode="External"/><Relationship Id="rId4992" Type="http://schemas.openxmlformats.org/officeDocument/2006/relationships/hyperlink" Target="http://www.marist.edu" TargetMode="External"/><Relationship Id="rId2330" Type="http://schemas.openxmlformats.org/officeDocument/2006/relationships/hyperlink" Target="http://www.elms.edu" TargetMode="External"/><Relationship Id="rId3660" Type="http://schemas.openxmlformats.org/officeDocument/2006/relationships/hyperlink" Target="http://www.iwu.edu" TargetMode="External"/><Relationship Id="rId4991" Type="http://schemas.openxmlformats.org/officeDocument/2006/relationships/hyperlink" Target="http://www.mariacollege.edu" TargetMode="External"/><Relationship Id="rId1000" Type="http://schemas.openxmlformats.org/officeDocument/2006/relationships/hyperlink" Target="http://www.catawba.edu" TargetMode="External"/><Relationship Id="rId2331" Type="http://schemas.openxmlformats.org/officeDocument/2006/relationships/hyperlink" Target="http://www.elms.edu" TargetMode="External"/><Relationship Id="rId3663" Type="http://schemas.openxmlformats.org/officeDocument/2006/relationships/hyperlink" Target="http://www.iwu.edu" TargetMode="External"/><Relationship Id="rId4994" Type="http://schemas.openxmlformats.org/officeDocument/2006/relationships/hyperlink" Target="http://www.marist.edu" TargetMode="External"/><Relationship Id="rId1001" Type="http://schemas.openxmlformats.org/officeDocument/2006/relationships/hyperlink" Target="http://www.catawba.edu" TargetMode="External"/><Relationship Id="rId2332" Type="http://schemas.openxmlformats.org/officeDocument/2006/relationships/hyperlink" Target="http://www.elms.edu" TargetMode="External"/><Relationship Id="rId3662" Type="http://schemas.openxmlformats.org/officeDocument/2006/relationships/hyperlink" Target="http://www.iwu.edu" TargetMode="External"/><Relationship Id="rId4993" Type="http://schemas.openxmlformats.org/officeDocument/2006/relationships/hyperlink" Target="http://www.marist.edu" TargetMode="External"/><Relationship Id="rId1002" Type="http://schemas.openxmlformats.org/officeDocument/2006/relationships/hyperlink" Target="http://www.catawba.edu" TargetMode="External"/><Relationship Id="rId2333" Type="http://schemas.openxmlformats.org/officeDocument/2006/relationships/hyperlink" Target="http://www.elms.edu" TargetMode="External"/><Relationship Id="rId3665" Type="http://schemas.openxmlformats.org/officeDocument/2006/relationships/hyperlink" Target="http://www.jarvis.edu" TargetMode="External"/><Relationship Id="rId4996" Type="http://schemas.openxmlformats.org/officeDocument/2006/relationships/hyperlink" Target="http://www.marist.edu" TargetMode="External"/><Relationship Id="rId1003" Type="http://schemas.openxmlformats.org/officeDocument/2006/relationships/hyperlink" Target="http://www.catawba.edu" TargetMode="External"/><Relationship Id="rId2334" Type="http://schemas.openxmlformats.org/officeDocument/2006/relationships/hyperlink" Target="http://www.elms.edu" TargetMode="External"/><Relationship Id="rId3664" Type="http://schemas.openxmlformats.org/officeDocument/2006/relationships/hyperlink" Target="http://www.iwu.edu" TargetMode="External"/><Relationship Id="rId4995" Type="http://schemas.openxmlformats.org/officeDocument/2006/relationships/hyperlink" Target="http://www.marist.edu" TargetMode="External"/><Relationship Id="rId1037" Type="http://schemas.openxmlformats.org/officeDocument/2006/relationships/hyperlink" Target="http://www.catawba.edu" TargetMode="External"/><Relationship Id="rId2368" Type="http://schemas.openxmlformats.org/officeDocument/2006/relationships/hyperlink" Target="http://www.emerson.edu" TargetMode="External"/><Relationship Id="rId1038" Type="http://schemas.openxmlformats.org/officeDocument/2006/relationships/hyperlink" Target="http://www.catawba.edu" TargetMode="External"/><Relationship Id="rId2369" Type="http://schemas.openxmlformats.org/officeDocument/2006/relationships/hyperlink" Target="http://www.emerson.edu" TargetMode="External"/><Relationship Id="rId3699" Type="http://schemas.openxmlformats.org/officeDocument/2006/relationships/hyperlink" Target="http://www.jcu.edu" TargetMode="External"/><Relationship Id="rId1039" Type="http://schemas.openxmlformats.org/officeDocument/2006/relationships/hyperlink" Target="http://www.catawba.edu" TargetMode="External"/><Relationship Id="rId3690" Type="http://schemas.openxmlformats.org/officeDocument/2006/relationships/hyperlink" Target="http://www.jcsu.edu" TargetMode="External"/><Relationship Id="rId2360" Type="http://schemas.openxmlformats.org/officeDocument/2006/relationships/hyperlink" Target="http://www.elon.edu" TargetMode="External"/><Relationship Id="rId3692" Type="http://schemas.openxmlformats.org/officeDocument/2006/relationships/hyperlink" Target="http://www.jcsu.edu" TargetMode="External"/><Relationship Id="rId1030" Type="http://schemas.openxmlformats.org/officeDocument/2006/relationships/hyperlink" Target="http://www.catawba.edu" TargetMode="External"/><Relationship Id="rId2361" Type="http://schemas.openxmlformats.org/officeDocument/2006/relationships/hyperlink" Target="http://www.elon.edu" TargetMode="External"/><Relationship Id="rId3691" Type="http://schemas.openxmlformats.org/officeDocument/2006/relationships/hyperlink" Target="http://www.jcsu.edu" TargetMode="External"/><Relationship Id="rId1031" Type="http://schemas.openxmlformats.org/officeDocument/2006/relationships/hyperlink" Target="http://www.catawba.edu" TargetMode="External"/><Relationship Id="rId2362" Type="http://schemas.openxmlformats.org/officeDocument/2006/relationships/hyperlink" Target="http://www.elon.edu" TargetMode="External"/><Relationship Id="rId3694" Type="http://schemas.openxmlformats.org/officeDocument/2006/relationships/hyperlink" Target="http://www.jcsu.edu" TargetMode="External"/><Relationship Id="rId1032" Type="http://schemas.openxmlformats.org/officeDocument/2006/relationships/hyperlink" Target="http://www.catawba.edu" TargetMode="External"/><Relationship Id="rId2363" Type="http://schemas.openxmlformats.org/officeDocument/2006/relationships/hyperlink" Target="http://www.elon.edu" TargetMode="External"/><Relationship Id="rId3693" Type="http://schemas.openxmlformats.org/officeDocument/2006/relationships/hyperlink" Target="http://www.jcsu.edu" TargetMode="External"/><Relationship Id="rId1033" Type="http://schemas.openxmlformats.org/officeDocument/2006/relationships/hyperlink" Target="http://www.catawba.edu" TargetMode="External"/><Relationship Id="rId2364" Type="http://schemas.openxmlformats.org/officeDocument/2006/relationships/hyperlink" Target="http://www.emerson.edu" TargetMode="External"/><Relationship Id="rId3696" Type="http://schemas.openxmlformats.org/officeDocument/2006/relationships/hyperlink" Target="http://www.jcsu.edu" TargetMode="External"/><Relationship Id="rId1034" Type="http://schemas.openxmlformats.org/officeDocument/2006/relationships/hyperlink" Target="http://www.catawba.edu" TargetMode="External"/><Relationship Id="rId2365" Type="http://schemas.openxmlformats.org/officeDocument/2006/relationships/hyperlink" Target="http://www.emerson.edu" TargetMode="External"/><Relationship Id="rId3695" Type="http://schemas.openxmlformats.org/officeDocument/2006/relationships/hyperlink" Target="http://www.jcsu.edu" TargetMode="External"/><Relationship Id="rId1035" Type="http://schemas.openxmlformats.org/officeDocument/2006/relationships/hyperlink" Target="http://www.catawba.edu" TargetMode="External"/><Relationship Id="rId2366" Type="http://schemas.openxmlformats.org/officeDocument/2006/relationships/hyperlink" Target="http://www.emerson.edu" TargetMode="External"/><Relationship Id="rId3698" Type="http://schemas.openxmlformats.org/officeDocument/2006/relationships/hyperlink" Target="http://www.jcu.edu" TargetMode="External"/><Relationship Id="rId1036" Type="http://schemas.openxmlformats.org/officeDocument/2006/relationships/hyperlink" Target="http://www.catawba.edu" TargetMode="External"/><Relationship Id="rId2367" Type="http://schemas.openxmlformats.org/officeDocument/2006/relationships/hyperlink" Target="http://www.emerson.edu" TargetMode="External"/><Relationship Id="rId3697" Type="http://schemas.openxmlformats.org/officeDocument/2006/relationships/hyperlink" Target="http://www.jcsu.edu" TargetMode="External"/><Relationship Id="rId1026" Type="http://schemas.openxmlformats.org/officeDocument/2006/relationships/hyperlink" Target="http://www.catawba.edu" TargetMode="External"/><Relationship Id="rId2357" Type="http://schemas.openxmlformats.org/officeDocument/2006/relationships/hyperlink" Target="http://www.elon.edu" TargetMode="External"/><Relationship Id="rId3689" Type="http://schemas.openxmlformats.org/officeDocument/2006/relationships/hyperlink" Target="http://www.jcsu.edu" TargetMode="External"/><Relationship Id="rId1027" Type="http://schemas.openxmlformats.org/officeDocument/2006/relationships/hyperlink" Target="http://www.catawba.edu" TargetMode="External"/><Relationship Id="rId2358" Type="http://schemas.openxmlformats.org/officeDocument/2006/relationships/hyperlink" Target="http://www.elon.edu" TargetMode="External"/><Relationship Id="rId3688" Type="http://schemas.openxmlformats.org/officeDocument/2006/relationships/hyperlink" Target="http://www.jcsu.edu" TargetMode="External"/><Relationship Id="rId1028" Type="http://schemas.openxmlformats.org/officeDocument/2006/relationships/hyperlink" Target="http://www.catawba.edu" TargetMode="External"/><Relationship Id="rId2359" Type="http://schemas.openxmlformats.org/officeDocument/2006/relationships/hyperlink" Target="http://www.elon.edu" TargetMode="External"/><Relationship Id="rId1029" Type="http://schemas.openxmlformats.org/officeDocument/2006/relationships/hyperlink" Target="http://www.catawba.edu" TargetMode="External"/><Relationship Id="rId3681" Type="http://schemas.openxmlformats.org/officeDocument/2006/relationships/hyperlink" Target="http://www.jccc.edu" TargetMode="External"/><Relationship Id="rId2350" Type="http://schemas.openxmlformats.org/officeDocument/2006/relationships/hyperlink" Target="http://www.elms.edu" TargetMode="External"/><Relationship Id="rId3680" Type="http://schemas.openxmlformats.org/officeDocument/2006/relationships/hyperlink" Target="http://www.jarvis.edu" TargetMode="External"/><Relationship Id="rId1020" Type="http://schemas.openxmlformats.org/officeDocument/2006/relationships/hyperlink" Target="http://www.catawba.edu" TargetMode="External"/><Relationship Id="rId2351" Type="http://schemas.openxmlformats.org/officeDocument/2006/relationships/hyperlink" Target="http://www.elms.edu" TargetMode="External"/><Relationship Id="rId3683" Type="http://schemas.openxmlformats.org/officeDocument/2006/relationships/hyperlink" Target="http://www.jccc.edu" TargetMode="External"/><Relationship Id="rId1021" Type="http://schemas.openxmlformats.org/officeDocument/2006/relationships/hyperlink" Target="http://www.catawba.edu" TargetMode="External"/><Relationship Id="rId2352" Type="http://schemas.openxmlformats.org/officeDocument/2006/relationships/hyperlink" Target="http://www.elms.edu" TargetMode="External"/><Relationship Id="rId3682" Type="http://schemas.openxmlformats.org/officeDocument/2006/relationships/hyperlink" Target="http://www.jccc.edu" TargetMode="External"/><Relationship Id="rId1022" Type="http://schemas.openxmlformats.org/officeDocument/2006/relationships/hyperlink" Target="http://www.catawba.edu" TargetMode="External"/><Relationship Id="rId2353" Type="http://schemas.openxmlformats.org/officeDocument/2006/relationships/hyperlink" Target="http://www.elms.edu" TargetMode="External"/><Relationship Id="rId3685" Type="http://schemas.openxmlformats.org/officeDocument/2006/relationships/hyperlink" Target="http://www.jccc.edu" TargetMode="External"/><Relationship Id="rId1023" Type="http://schemas.openxmlformats.org/officeDocument/2006/relationships/hyperlink" Target="http://www.catawba.edu" TargetMode="External"/><Relationship Id="rId2354" Type="http://schemas.openxmlformats.org/officeDocument/2006/relationships/hyperlink" Target="http://www.elms.edu" TargetMode="External"/><Relationship Id="rId3684" Type="http://schemas.openxmlformats.org/officeDocument/2006/relationships/hyperlink" Target="http://www.jccc.edu" TargetMode="External"/><Relationship Id="rId1024" Type="http://schemas.openxmlformats.org/officeDocument/2006/relationships/hyperlink" Target="http://www.catawba.edu" TargetMode="External"/><Relationship Id="rId2355" Type="http://schemas.openxmlformats.org/officeDocument/2006/relationships/hyperlink" Target="http://www.elms.edu" TargetMode="External"/><Relationship Id="rId3687" Type="http://schemas.openxmlformats.org/officeDocument/2006/relationships/hyperlink" Target="http://www.jcsu.edu" TargetMode="External"/><Relationship Id="rId1025" Type="http://schemas.openxmlformats.org/officeDocument/2006/relationships/hyperlink" Target="http://www.catawba.edu" TargetMode="External"/><Relationship Id="rId2356" Type="http://schemas.openxmlformats.org/officeDocument/2006/relationships/hyperlink" Target="http://www.elon.edu" TargetMode="External"/><Relationship Id="rId3686" Type="http://schemas.openxmlformats.org/officeDocument/2006/relationships/hyperlink" Target="http://www.jcsu.edu" TargetMode="External"/><Relationship Id="rId8529" Type="http://schemas.openxmlformats.org/officeDocument/2006/relationships/hyperlink" Target="http://www.swu.edu" TargetMode="External"/><Relationship Id="rId8528" Type="http://schemas.openxmlformats.org/officeDocument/2006/relationships/hyperlink" Target="http://www.swu.edu" TargetMode="External"/><Relationship Id="rId9859" Type="http://schemas.openxmlformats.org/officeDocument/2006/relationships/hyperlink" Target="http://www.ut.edu" TargetMode="External"/><Relationship Id="rId9850" Type="http://schemas.openxmlformats.org/officeDocument/2006/relationships/hyperlink" Target="http://www.usu.edu" TargetMode="External"/><Relationship Id="rId8523" Type="http://schemas.openxmlformats.org/officeDocument/2006/relationships/hyperlink" Target="http://www.swu.edu" TargetMode="External"/><Relationship Id="rId9855" Type="http://schemas.openxmlformats.org/officeDocument/2006/relationships/hyperlink" Target="http://www.ut.edu" TargetMode="External"/><Relationship Id="rId8522" Type="http://schemas.openxmlformats.org/officeDocument/2006/relationships/hyperlink" Target="http://www.swu.edu" TargetMode="External"/><Relationship Id="rId9856" Type="http://schemas.openxmlformats.org/officeDocument/2006/relationships/hyperlink" Target="http://www.ut.edu" TargetMode="External"/><Relationship Id="rId8521" Type="http://schemas.openxmlformats.org/officeDocument/2006/relationships/hyperlink" Target="http://www.swu.edu" TargetMode="External"/><Relationship Id="rId9857" Type="http://schemas.openxmlformats.org/officeDocument/2006/relationships/hyperlink" Target="http://www.ut.edu" TargetMode="External"/><Relationship Id="rId8520" Type="http://schemas.openxmlformats.org/officeDocument/2006/relationships/hyperlink" Target="http://www.swu.edu" TargetMode="External"/><Relationship Id="rId9858" Type="http://schemas.openxmlformats.org/officeDocument/2006/relationships/hyperlink" Target="http://www.ut.edu" TargetMode="External"/><Relationship Id="rId8527" Type="http://schemas.openxmlformats.org/officeDocument/2006/relationships/hyperlink" Target="http://www.swu.edu" TargetMode="External"/><Relationship Id="rId9851" Type="http://schemas.openxmlformats.org/officeDocument/2006/relationships/hyperlink" Target="http://www.usu.edu" TargetMode="External"/><Relationship Id="rId8526" Type="http://schemas.openxmlformats.org/officeDocument/2006/relationships/hyperlink" Target="http://www.swu.edu" TargetMode="External"/><Relationship Id="rId9852" Type="http://schemas.openxmlformats.org/officeDocument/2006/relationships/hyperlink" Target="http://www.usu.edu" TargetMode="External"/><Relationship Id="rId8525" Type="http://schemas.openxmlformats.org/officeDocument/2006/relationships/hyperlink" Target="http://www.swu.edu" TargetMode="External"/><Relationship Id="rId9853" Type="http://schemas.openxmlformats.org/officeDocument/2006/relationships/hyperlink" Target="http://www.usu.edu" TargetMode="External"/><Relationship Id="rId8524" Type="http://schemas.openxmlformats.org/officeDocument/2006/relationships/hyperlink" Target="http://www.swu.edu" TargetMode="External"/><Relationship Id="rId9854" Type="http://schemas.openxmlformats.org/officeDocument/2006/relationships/hyperlink" Target="http://www.ut.edu" TargetMode="External"/><Relationship Id="rId8519" Type="http://schemas.openxmlformats.org/officeDocument/2006/relationships/hyperlink" Target="http://www.swu.edu" TargetMode="External"/><Relationship Id="rId8518" Type="http://schemas.openxmlformats.org/officeDocument/2006/relationships/hyperlink" Target="http://www.swtjc.edu" TargetMode="External"/><Relationship Id="rId8517" Type="http://schemas.openxmlformats.org/officeDocument/2006/relationships/hyperlink" Target="http://www.swtjc.edu" TargetMode="External"/><Relationship Id="rId9848" Type="http://schemas.openxmlformats.org/officeDocument/2006/relationships/hyperlink" Target="http://www.usu.edu" TargetMode="External"/><Relationship Id="rId9849" Type="http://schemas.openxmlformats.org/officeDocument/2006/relationships/hyperlink" Target="http://www.usu.edu" TargetMode="External"/><Relationship Id="rId8512" Type="http://schemas.openxmlformats.org/officeDocument/2006/relationships/hyperlink" Target="http://www.swosu.edu" TargetMode="External"/><Relationship Id="rId9844" Type="http://schemas.openxmlformats.org/officeDocument/2006/relationships/hyperlink" Target="http://www.usma.edu" TargetMode="External"/><Relationship Id="rId8511" Type="http://schemas.openxmlformats.org/officeDocument/2006/relationships/hyperlink" Target="http://www.swosu.edu" TargetMode="External"/><Relationship Id="rId9845" Type="http://schemas.openxmlformats.org/officeDocument/2006/relationships/hyperlink" Target="http://www.usma.edu" TargetMode="External"/><Relationship Id="rId8510" Type="http://schemas.openxmlformats.org/officeDocument/2006/relationships/hyperlink" Target="http://www.swosu.edu" TargetMode="External"/><Relationship Id="rId9846" Type="http://schemas.openxmlformats.org/officeDocument/2006/relationships/hyperlink" Target="http://www.usma.edu" TargetMode="External"/><Relationship Id="rId9847" Type="http://schemas.openxmlformats.org/officeDocument/2006/relationships/hyperlink" Target="http://www.usma.edu" TargetMode="External"/><Relationship Id="rId8516" Type="http://schemas.openxmlformats.org/officeDocument/2006/relationships/hyperlink" Target="http://www.swtjc.edu" TargetMode="External"/><Relationship Id="rId9840" Type="http://schemas.openxmlformats.org/officeDocument/2006/relationships/hyperlink" Target="http://www.usma.edu" TargetMode="External"/><Relationship Id="rId8515" Type="http://schemas.openxmlformats.org/officeDocument/2006/relationships/hyperlink" Target="http://www.swtjc.edu" TargetMode="External"/><Relationship Id="rId9841" Type="http://schemas.openxmlformats.org/officeDocument/2006/relationships/hyperlink" Target="http://www.usma.edu" TargetMode="External"/><Relationship Id="rId8514" Type="http://schemas.openxmlformats.org/officeDocument/2006/relationships/hyperlink" Target="http://www.swtjc.edu" TargetMode="External"/><Relationship Id="rId9842" Type="http://schemas.openxmlformats.org/officeDocument/2006/relationships/hyperlink" Target="http://www.usma.edu" TargetMode="External"/><Relationship Id="rId8513" Type="http://schemas.openxmlformats.org/officeDocument/2006/relationships/hyperlink" Target="http://www.swtjc.edu" TargetMode="External"/><Relationship Id="rId9843" Type="http://schemas.openxmlformats.org/officeDocument/2006/relationships/hyperlink" Target="http://www.usma.edu" TargetMode="External"/><Relationship Id="rId7219" Type="http://schemas.openxmlformats.org/officeDocument/2006/relationships/hyperlink" Target="http://www.prescott.edu" TargetMode="External"/><Relationship Id="rId9870" Type="http://schemas.openxmlformats.org/officeDocument/2006/relationships/hyperlink" Target="http://www.ut.edu" TargetMode="External"/><Relationship Id="rId9871" Type="http://schemas.openxmlformats.org/officeDocument/2006/relationships/hyperlink" Target="http://www.ut.edu" TargetMode="External"/><Relationship Id="rId9872" Type="http://schemas.openxmlformats.org/officeDocument/2006/relationships/hyperlink" Target="http://www.ut.edu" TargetMode="External"/><Relationship Id="rId7210" Type="http://schemas.openxmlformats.org/officeDocument/2006/relationships/hyperlink" Target="http://www.prescott.edu" TargetMode="External"/><Relationship Id="rId8541" Type="http://schemas.openxmlformats.org/officeDocument/2006/relationships/hyperlink" Target="http://www.swu.edu" TargetMode="External"/><Relationship Id="rId8540" Type="http://schemas.openxmlformats.org/officeDocument/2006/relationships/hyperlink" Target="http://www.swu.edu" TargetMode="External"/><Relationship Id="rId7214" Type="http://schemas.openxmlformats.org/officeDocument/2006/relationships/hyperlink" Target="http://www.prescott.edu" TargetMode="External"/><Relationship Id="rId8545" Type="http://schemas.openxmlformats.org/officeDocument/2006/relationships/hyperlink" Target="http://www.syracuse.edu" TargetMode="External"/><Relationship Id="rId9877" Type="http://schemas.openxmlformats.org/officeDocument/2006/relationships/hyperlink" Target="http://www.ut.edu" TargetMode="External"/><Relationship Id="rId7213" Type="http://schemas.openxmlformats.org/officeDocument/2006/relationships/hyperlink" Target="http://www.prescott.edu" TargetMode="External"/><Relationship Id="rId8544" Type="http://schemas.openxmlformats.org/officeDocument/2006/relationships/hyperlink" Target="http://www.syracuse.edu" TargetMode="External"/><Relationship Id="rId9878" Type="http://schemas.openxmlformats.org/officeDocument/2006/relationships/hyperlink" Target="http://www.ut.edu" TargetMode="External"/><Relationship Id="rId7212" Type="http://schemas.openxmlformats.org/officeDocument/2006/relationships/hyperlink" Target="http://www.prescott.edu" TargetMode="External"/><Relationship Id="rId8543" Type="http://schemas.openxmlformats.org/officeDocument/2006/relationships/hyperlink" Target="http://www.syracuse.edu" TargetMode="External"/><Relationship Id="rId9879" Type="http://schemas.openxmlformats.org/officeDocument/2006/relationships/hyperlink" Target="http://www.ut.edu" TargetMode="External"/><Relationship Id="rId7211" Type="http://schemas.openxmlformats.org/officeDocument/2006/relationships/hyperlink" Target="http://www.prescott.edu" TargetMode="External"/><Relationship Id="rId8542" Type="http://schemas.openxmlformats.org/officeDocument/2006/relationships/hyperlink" Target="http://www.swu.edu" TargetMode="External"/><Relationship Id="rId7218" Type="http://schemas.openxmlformats.org/officeDocument/2006/relationships/hyperlink" Target="http://www.prescott.edu" TargetMode="External"/><Relationship Id="rId8549" Type="http://schemas.openxmlformats.org/officeDocument/2006/relationships/hyperlink" Target="http://www.taftcollege.edu" TargetMode="External"/><Relationship Id="rId9873" Type="http://schemas.openxmlformats.org/officeDocument/2006/relationships/hyperlink" Target="http://www.ut.edu" TargetMode="External"/><Relationship Id="rId7217" Type="http://schemas.openxmlformats.org/officeDocument/2006/relationships/hyperlink" Target="http://www.prescott.edu" TargetMode="External"/><Relationship Id="rId8548" Type="http://schemas.openxmlformats.org/officeDocument/2006/relationships/hyperlink" Target="http://www.syracuse.edu" TargetMode="External"/><Relationship Id="rId9874" Type="http://schemas.openxmlformats.org/officeDocument/2006/relationships/hyperlink" Target="http://www.ut.edu" TargetMode="External"/><Relationship Id="rId7216" Type="http://schemas.openxmlformats.org/officeDocument/2006/relationships/hyperlink" Target="http://www.prescott.edu" TargetMode="External"/><Relationship Id="rId8547" Type="http://schemas.openxmlformats.org/officeDocument/2006/relationships/hyperlink" Target="http://www.syracuse.edu" TargetMode="External"/><Relationship Id="rId9875" Type="http://schemas.openxmlformats.org/officeDocument/2006/relationships/hyperlink" Target="http://www.ut.edu" TargetMode="External"/><Relationship Id="rId7215" Type="http://schemas.openxmlformats.org/officeDocument/2006/relationships/hyperlink" Target="http://www.prescott.edu" TargetMode="External"/><Relationship Id="rId8546" Type="http://schemas.openxmlformats.org/officeDocument/2006/relationships/hyperlink" Target="http://www.syracuse.edu" TargetMode="External"/><Relationship Id="rId9876" Type="http://schemas.openxmlformats.org/officeDocument/2006/relationships/hyperlink" Target="http://www.ut.edu" TargetMode="External"/><Relationship Id="rId7209" Type="http://schemas.openxmlformats.org/officeDocument/2006/relationships/hyperlink" Target="http://www.prescott.edu" TargetMode="External"/><Relationship Id="rId7208" Type="http://schemas.openxmlformats.org/officeDocument/2006/relationships/hyperlink" Target="http://www.prescott.edu" TargetMode="External"/><Relationship Id="rId8539" Type="http://schemas.openxmlformats.org/officeDocument/2006/relationships/hyperlink" Target="http://www.swu.edu" TargetMode="External"/><Relationship Id="rId9860" Type="http://schemas.openxmlformats.org/officeDocument/2006/relationships/hyperlink" Target="http://www.ut.edu" TargetMode="External"/><Relationship Id="rId9861" Type="http://schemas.openxmlformats.org/officeDocument/2006/relationships/hyperlink" Target="http://www.ut.edu" TargetMode="External"/><Relationship Id="rId8530" Type="http://schemas.openxmlformats.org/officeDocument/2006/relationships/hyperlink" Target="http://www.swu.edu" TargetMode="External"/><Relationship Id="rId7203" Type="http://schemas.openxmlformats.org/officeDocument/2006/relationships/hyperlink" Target="http://www.prescott.edu" TargetMode="External"/><Relationship Id="rId8534" Type="http://schemas.openxmlformats.org/officeDocument/2006/relationships/hyperlink" Target="http://www.swu.edu" TargetMode="External"/><Relationship Id="rId9866" Type="http://schemas.openxmlformats.org/officeDocument/2006/relationships/hyperlink" Target="http://www.ut.edu" TargetMode="External"/><Relationship Id="rId7202" Type="http://schemas.openxmlformats.org/officeDocument/2006/relationships/hyperlink" Target="http://www.prescott.edu" TargetMode="External"/><Relationship Id="rId8533" Type="http://schemas.openxmlformats.org/officeDocument/2006/relationships/hyperlink" Target="http://www.swu.edu" TargetMode="External"/><Relationship Id="rId9867" Type="http://schemas.openxmlformats.org/officeDocument/2006/relationships/hyperlink" Target="http://www.ut.edu" TargetMode="External"/><Relationship Id="rId7201" Type="http://schemas.openxmlformats.org/officeDocument/2006/relationships/hyperlink" Target="http://www.prescott.edu" TargetMode="External"/><Relationship Id="rId8532" Type="http://schemas.openxmlformats.org/officeDocument/2006/relationships/hyperlink" Target="http://www.swu.edu" TargetMode="External"/><Relationship Id="rId9868" Type="http://schemas.openxmlformats.org/officeDocument/2006/relationships/hyperlink" Target="http://www.ut.edu" TargetMode="External"/><Relationship Id="rId7200" Type="http://schemas.openxmlformats.org/officeDocument/2006/relationships/hyperlink" Target="http://www.prescott.edu" TargetMode="External"/><Relationship Id="rId8531" Type="http://schemas.openxmlformats.org/officeDocument/2006/relationships/hyperlink" Target="http://www.swu.edu" TargetMode="External"/><Relationship Id="rId9869" Type="http://schemas.openxmlformats.org/officeDocument/2006/relationships/hyperlink" Target="http://www.ut.edu" TargetMode="External"/><Relationship Id="rId7207" Type="http://schemas.openxmlformats.org/officeDocument/2006/relationships/hyperlink" Target="http://www.prescott.edu" TargetMode="External"/><Relationship Id="rId8538" Type="http://schemas.openxmlformats.org/officeDocument/2006/relationships/hyperlink" Target="http://www.swu.edu" TargetMode="External"/><Relationship Id="rId9862" Type="http://schemas.openxmlformats.org/officeDocument/2006/relationships/hyperlink" Target="http://www.ut.edu" TargetMode="External"/><Relationship Id="rId7206" Type="http://schemas.openxmlformats.org/officeDocument/2006/relationships/hyperlink" Target="http://www.prescott.edu" TargetMode="External"/><Relationship Id="rId8537" Type="http://schemas.openxmlformats.org/officeDocument/2006/relationships/hyperlink" Target="http://www.swu.edu" TargetMode="External"/><Relationship Id="rId9863" Type="http://schemas.openxmlformats.org/officeDocument/2006/relationships/hyperlink" Target="http://www.ut.edu" TargetMode="External"/><Relationship Id="rId7205" Type="http://schemas.openxmlformats.org/officeDocument/2006/relationships/hyperlink" Target="http://www.prescott.edu" TargetMode="External"/><Relationship Id="rId8536" Type="http://schemas.openxmlformats.org/officeDocument/2006/relationships/hyperlink" Target="http://www.swu.edu" TargetMode="External"/><Relationship Id="rId9864" Type="http://schemas.openxmlformats.org/officeDocument/2006/relationships/hyperlink" Target="http://www.ut.edu" TargetMode="External"/><Relationship Id="rId7204" Type="http://schemas.openxmlformats.org/officeDocument/2006/relationships/hyperlink" Target="http://www.prescott.edu" TargetMode="External"/><Relationship Id="rId8535" Type="http://schemas.openxmlformats.org/officeDocument/2006/relationships/hyperlink" Target="http://www.swu.edu" TargetMode="External"/><Relationship Id="rId9865" Type="http://schemas.openxmlformats.org/officeDocument/2006/relationships/hyperlink" Target="http://www.ut.edu" TargetMode="External"/><Relationship Id="rId9819" Type="http://schemas.openxmlformats.org/officeDocument/2006/relationships/hyperlink" Target="http://www.usm.edu" TargetMode="External"/><Relationship Id="rId9815" Type="http://schemas.openxmlformats.org/officeDocument/2006/relationships/hyperlink" Target="http://www.usj.edu" TargetMode="External"/><Relationship Id="rId9816" Type="http://schemas.openxmlformats.org/officeDocument/2006/relationships/hyperlink" Target="http://www.usj.edu" TargetMode="External"/><Relationship Id="rId9817" Type="http://schemas.openxmlformats.org/officeDocument/2006/relationships/hyperlink" Target="http://www.usm.edu" TargetMode="External"/><Relationship Id="rId9818" Type="http://schemas.openxmlformats.org/officeDocument/2006/relationships/hyperlink" Target="http://www.usm.edu" TargetMode="External"/><Relationship Id="rId1090" Type="http://schemas.openxmlformats.org/officeDocument/2006/relationships/hyperlink" Target="http://www.ccaurora.edu" TargetMode="External"/><Relationship Id="rId1091" Type="http://schemas.openxmlformats.org/officeDocument/2006/relationships/hyperlink" Target="http://www.ccaurora.edu" TargetMode="External"/><Relationship Id="rId1092" Type="http://schemas.openxmlformats.org/officeDocument/2006/relationships/hyperlink" Target="http://www.ccaurora.edu" TargetMode="External"/><Relationship Id="rId1093" Type="http://schemas.openxmlformats.org/officeDocument/2006/relationships/hyperlink" Target="http://www.ccbcmd.edu" TargetMode="External"/><Relationship Id="rId1094" Type="http://schemas.openxmlformats.org/officeDocument/2006/relationships/hyperlink" Target="http://www.ccbcmd.edu" TargetMode="External"/><Relationship Id="rId1095" Type="http://schemas.openxmlformats.org/officeDocument/2006/relationships/hyperlink" Target="http://www.ccbcmd.edu" TargetMode="External"/><Relationship Id="rId9811" Type="http://schemas.openxmlformats.org/officeDocument/2006/relationships/hyperlink" Target="http://www.usj.edu" TargetMode="External"/><Relationship Id="rId1096" Type="http://schemas.openxmlformats.org/officeDocument/2006/relationships/hyperlink" Target="http://www.ccbcmd.edu" TargetMode="External"/><Relationship Id="rId9812" Type="http://schemas.openxmlformats.org/officeDocument/2006/relationships/hyperlink" Target="http://www.usj.edu" TargetMode="External"/><Relationship Id="rId1097" Type="http://schemas.openxmlformats.org/officeDocument/2006/relationships/hyperlink" Target="http://www.ccbcmd.edu" TargetMode="External"/><Relationship Id="rId9813" Type="http://schemas.openxmlformats.org/officeDocument/2006/relationships/hyperlink" Target="http://www.usj.edu" TargetMode="External"/><Relationship Id="rId1098" Type="http://schemas.openxmlformats.org/officeDocument/2006/relationships/hyperlink" Target="http://www.ccbcmd.edu" TargetMode="External"/><Relationship Id="rId9814" Type="http://schemas.openxmlformats.org/officeDocument/2006/relationships/hyperlink" Target="http://www.usj.edu" TargetMode="External"/><Relationship Id="rId1099" Type="http://schemas.openxmlformats.org/officeDocument/2006/relationships/hyperlink" Target="http://www.ccbcmd.edu" TargetMode="External"/><Relationship Id="rId9810" Type="http://schemas.openxmlformats.org/officeDocument/2006/relationships/hyperlink" Target="http://www.usj.edu" TargetMode="External"/><Relationship Id="rId9808" Type="http://schemas.openxmlformats.org/officeDocument/2006/relationships/hyperlink" Target="http://www.usj.edu" TargetMode="External"/><Relationship Id="rId9809" Type="http://schemas.openxmlformats.org/officeDocument/2006/relationships/hyperlink" Target="http://www.usj.edu" TargetMode="External"/><Relationship Id="rId9804" Type="http://schemas.openxmlformats.org/officeDocument/2006/relationships/hyperlink" Target="http://www.usi.edu" TargetMode="External"/><Relationship Id="rId9805" Type="http://schemas.openxmlformats.org/officeDocument/2006/relationships/hyperlink" Target="http://www.usi.edu" TargetMode="External"/><Relationship Id="rId9806" Type="http://schemas.openxmlformats.org/officeDocument/2006/relationships/hyperlink" Target="http://www.usi.edu" TargetMode="External"/><Relationship Id="rId9807" Type="http://schemas.openxmlformats.org/officeDocument/2006/relationships/hyperlink" Target="http://www.usj.edu" TargetMode="External"/><Relationship Id="rId1080" Type="http://schemas.openxmlformats.org/officeDocument/2006/relationships/hyperlink" Target="http://www.cbd.edu" TargetMode="External"/><Relationship Id="rId1081" Type="http://schemas.openxmlformats.org/officeDocument/2006/relationships/hyperlink" Target="http://www.cca.edu" TargetMode="External"/><Relationship Id="rId1082" Type="http://schemas.openxmlformats.org/officeDocument/2006/relationships/hyperlink" Target="http://www.ccaurora.edu" TargetMode="External"/><Relationship Id="rId1083" Type="http://schemas.openxmlformats.org/officeDocument/2006/relationships/hyperlink" Target="http://www.ccaurora.edu" TargetMode="External"/><Relationship Id="rId1084" Type="http://schemas.openxmlformats.org/officeDocument/2006/relationships/hyperlink" Target="http://www.ccaurora.edu" TargetMode="External"/><Relationship Id="rId9800" Type="http://schemas.openxmlformats.org/officeDocument/2006/relationships/hyperlink" Target="http://www.usi.edu" TargetMode="External"/><Relationship Id="rId1085" Type="http://schemas.openxmlformats.org/officeDocument/2006/relationships/hyperlink" Target="http://www.ccaurora.edu" TargetMode="External"/><Relationship Id="rId9801" Type="http://schemas.openxmlformats.org/officeDocument/2006/relationships/hyperlink" Target="http://www.usi.edu" TargetMode="External"/><Relationship Id="rId1086" Type="http://schemas.openxmlformats.org/officeDocument/2006/relationships/hyperlink" Target="http://www.ccaurora.edu" TargetMode="External"/><Relationship Id="rId9802" Type="http://schemas.openxmlformats.org/officeDocument/2006/relationships/hyperlink" Target="http://www.usi.edu" TargetMode="External"/><Relationship Id="rId1087" Type="http://schemas.openxmlformats.org/officeDocument/2006/relationships/hyperlink" Target="http://www.ccaurora.edu" TargetMode="External"/><Relationship Id="rId9803" Type="http://schemas.openxmlformats.org/officeDocument/2006/relationships/hyperlink" Target="http://www.usi.edu" TargetMode="External"/><Relationship Id="rId1088" Type="http://schemas.openxmlformats.org/officeDocument/2006/relationships/hyperlink" Target="http://www.ccaurora.edu" TargetMode="External"/><Relationship Id="rId1089" Type="http://schemas.openxmlformats.org/officeDocument/2006/relationships/hyperlink" Target="http://www.ccaurora.edu" TargetMode="External"/><Relationship Id="rId8509" Type="http://schemas.openxmlformats.org/officeDocument/2006/relationships/hyperlink" Target="http://www.swosu.edu" TargetMode="External"/><Relationship Id="rId8508" Type="http://schemas.openxmlformats.org/officeDocument/2006/relationships/hyperlink" Target="http://www.swosu.edu" TargetMode="External"/><Relationship Id="rId8507" Type="http://schemas.openxmlformats.org/officeDocument/2006/relationships/hyperlink" Target="http://www.swosu.edu" TargetMode="External"/><Relationship Id="rId8506" Type="http://schemas.openxmlformats.org/officeDocument/2006/relationships/hyperlink" Target="http://www.swosu.edu" TargetMode="External"/><Relationship Id="rId9837" Type="http://schemas.openxmlformats.org/officeDocument/2006/relationships/hyperlink" Target="http://www.usma.edu" TargetMode="External"/><Relationship Id="rId9838" Type="http://schemas.openxmlformats.org/officeDocument/2006/relationships/hyperlink" Target="http://www.usma.edu" TargetMode="External"/><Relationship Id="rId9839" Type="http://schemas.openxmlformats.org/officeDocument/2006/relationships/hyperlink" Target="http://www.usma.edu" TargetMode="External"/><Relationship Id="rId8501" Type="http://schemas.openxmlformats.org/officeDocument/2006/relationships/hyperlink" Target="http://www.swcciowa.edu" TargetMode="External"/><Relationship Id="rId9833" Type="http://schemas.openxmlformats.org/officeDocument/2006/relationships/hyperlink" Target="http://www.usma.edu" TargetMode="External"/><Relationship Id="rId8500" Type="http://schemas.openxmlformats.org/officeDocument/2006/relationships/hyperlink" Target="http://www.swcciowa.edu" TargetMode="External"/><Relationship Id="rId9834" Type="http://schemas.openxmlformats.org/officeDocument/2006/relationships/hyperlink" Target="http://www.usma.edu" TargetMode="External"/><Relationship Id="rId9835" Type="http://schemas.openxmlformats.org/officeDocument/2006/relationships/hyperlink" Target="http://www.usma.edu" TargetMode="External"/><Relationship Id="rId9836" Type="http://schemas.openxmlformats.org/officeDocument/2006/relationships/hyperlink" Target="http://www.usma.edu" TargetMode="External"/><Relationship Id="rId8505" Type="http://schemas.openxmlformats.org/officeDocument/2006/relationships/hyperlink" Target="http://www.swosu.edu" TargetMode="External"/><Relationship Id="rId8504" Type="http://schemas.openxmlformats.org/officeDocument/2006/relationships/hyperlink" Target="http://www.swosu.edu" TargetMode="External"/><Relationship Id="rId9830" Type="http://schemas.openxmlformats.org/officeDocument/2006/relationships/hyperlink" Target="http://www.usma.edu" TargetMode="External"/><Relationship Id="rId8503" Type="http://schemas.openxmlformats.org/officeDocument/2006/relationships/hyperlink" Target="http://www.swosu.edu" TargetMode="External"/><Relationship Id="rId9831" Type="http://schemas.openxmlformats.org/officeDocument/2006/relationships/hyperlink" Target="http://www.usma.edu" TargetMode="External"/><Relationship Id="rId8502" Type="http://schemas.openxmlformats.org/officeDocument/2006/relationships/hyperlink" Target="http://www.swosu.edu" TargetMode="External"/><Relationship Id="rId9832" Type="http://schemas.openxmlformats.org/officeDocument/2006/relationships/hyperlink" Target="http://www.usma.edu" TargetMode="External"/><Relationship Id="rId9826" Type="http://schemas.openxmlformats.org/officeDocument/2006/relationships/hyperlink" Target="http://www.usm.edu" TargetMode="External"/><Relationship Id="rId9827" Type="http://schemas.openxmlformats.org/officeDocument/2006/relationships/hyperlink" Target="http://www.usm.edu" TargetMode="External"/><Relationship Id="rId9828" Type="http://schemas.openxmlformats.org/officeDocument/2006/relationships/hyperlink" Target="http://www.usma.edu" TargetMode="External"/><Relationship Id="rId9829" Type="http://schemas.openxmlformats.org/officeDocument/2006/relationships/hyperlink" Target="http://www.usma.edu" TargetMode="External"/><Relationship Id="rId9822" Type="http://schemas.openxmlformats.org/officeDocument/2006/relationships/hyperlink" Target="http://www.usm.edu" TargetMode="External"/><Relationship Id="rId9823" Type="http://schemas.openxmlformats.org/officeDocument/2006/relationships/hyperlink" Target="http://www.usm.edu" TargetMode="External"/><Relationship Id="rId9824" Type="http://schemas.openxmlformats.org/officeDocument/2006/relationships/hyperlink" Target="http://www.usm.edu" TargetMode="External"/><Relationship Id="rId9825" Type="http://schemas.openxmlformats.org/officeDocument/2006/relationships/hyperlink" Target="http://www.usm.edu" TargetMode="External"/><Relationship Id="rId9820" Type="http://schemas.openxmlformats.org/officeDocument/2006/relationships/hyperlink" Target="http://www.usm.edu" TargetMode="External"/><Relationship Id="rId9821" Type="http://schemas.openxmlformats.org/officeDocument/2006/relationships/hyperlink" Target="http://www.usm.edu" TargetMode="External"/><Relationship Id="rId7272" Type="http://schemas.openxmlformats.org/officeDocument/2006/relationships/hyperlink" Target="http://www.ranken.edu" TargetMode="External"/><Relationship Id="rId7271" Type="http://schemas.openxmlformats.org/officeDocument/2006/relationships/hyperlink" Target="http://www.ranken.edu" TargetMode="External"/><Relationship Id="rId7270" Type="http://schemas.openxmlformats.org/officeDocument/2006/relationships/hyperlink" Target="http://www.ranken.edu" TargetMode="External"/><Relationship Id="rId7276" Type="http://schemas.openxmlformats.org/officeDocument/2006/relationships/hyperlink" Target="http://www.rbc.edu" TargetMode="External"/><Relationship Id="rId7275" Type="http://schemas.openxmlformats.org/officeDocument/2006/relationships/hyperlink" Target="http://www.rbc.edu" TargetMode="External"/><Relationship Id="rId7274" Type="http://schemas.openxmlformats.org/officeDocument/2006/relationships/hyperlink" Target="http://www.ranken.edu" TargetMode="External"/><Relationship Id="rId7273" Type="http://schemas.openxmlformats.org/officeDocument/2006/relationships/hyperlink" Target="http://www.ranken.edu" TargetMode="External"/><Relationship Id="rId7279" Type="http://schemas.openxmlformats.org/officeDocument/2006/relationships/hyperlink" Target="http://www.rbc.edu" TargetMode="External"/><Relationship Id="rId7278" Type="http://schemas.openxmlformats.org/officeDocument/2006/relationships/hyperlink" Target="http://www.rbc.edu" TargetMode="External"/><Relationship Id="rId7277" Type="http://schemas.openxmlformats.org/officeDocument/2006/relationships/hyperlink" Target="http://www.rbc.edu" TargetMode="External"/><Relationship Id="rId7261" Type="http://schemas.openxmlformats.org/officeDocument/2006/relationships/hyperlink" Target="http://www.queens.edu" TargetMode="External"/><Relationship Id="rId8592" Type="http://schemas.openxmlformats.org/officeDocument/2006/relationships/hyperlink" Target="http://www.tamusa.edu" TargetMode="External"/><Relationship Id="rId7260" Type="http://schemas.openxmlformats.org/officeDocument/2006/relationships/hyperlink" Target="http://www.queens.edu" TargetMode="External"/><Relationship Id="rId8591" Type="http://schemas.openxmlformats.org/officeDocument/2006/relationships/hyperlink" Target="http://www.tamusa.edu" TargetMode="External"/><Relationship Id="rId8590" Type="http://schemas.openxmlformats.org/officeDocument/2006/relationships/hyperlink" Target="http://www.tamusa.edu" TargetMode="External"/><Relationship Id="rId7265" Type="http://schemas.openxmlformats.org/officeDocument/2006/relationships/hyperlink" Target="http://www.ranken.edu" TargetMode="External"/><Relationship Id="rId8596" Type="http://schemas.openxmlformats.org/officeDocument/2006/relationships/hyperlink" Target="http://www.tamusa.edu" TargetMode="External"/><Relationship Id="rId7264" Type="http://schemas.openxmlformats.org/officeDocument/2006/relationships/hyperlink" Target="http://www.ranken.edu" TargetMode="External"/><Relationship Id="rId8595" Type="http://schemas.openxmlformats.org/officeDocument/2006/relationships/hyperlink" Target="http://www.tamusa.edu" TargetMode="External"/><Relationship Id="rId7263" Type="http://schemas.openxmlformats.org/officeDocument/2006/relationships/hyperlink" Target="http://www.ranken.edu" TargetMode="External"/><Relationship Id="rId8594" Type="http://schemas.openxmlformats.org/officeDocument/2006/relationships/hyperlink" Target="http://www.tamusa.edu" TargetMode="External"/><Relationship Id="rId7262" Type="http://schemas.openxmlformats.org/officeDocument/2006/relationships/hyperlink" Target="http://www.ranken.edu" TargetMode="External"/><Relationship Id="rId8593" Type="http://schemas.openxmlformats.org/officeDocument/2006/relationships/hyperlink" Target="http://www.tamusa.edu" TargetMode="External"/><Relationship Id="rId7269" Type="http://schemas.openxmlformats.org/officeDocument/2006/relationships/hyperlink" Target="http://www.ranken.edu" TargetMode="External"/><Relationship Id="rId7268" Type="http://schemas.openxmlformats.org/officeDocument/2006/relationships/hyperlink" Target="http://www.ranken.edu" TargetMode="External"/><Relationship Id="rId8599" Type="http://schemas.openxmlformats.org/officeDocument/2006/relationships/hyperlink" Target="http://www.tamusa.edu" TargetMode="External"/><Relationship Id="rId7267" Type="http://schemas.openxmlformats.org/officeDocument/2006/relationships/hyperlink" Target="http://www.ranken.edu" TargetMode="External"/><Relationship Id="rId8598" Type="http://schemas.openxmlformats.org/officeDocument/2006/relationships/hyperlink" Target="http://www.tamusa.edu" TargetMode="External"/><Relationship Id="rId7266" Type="http://schemas.openxmlformats.org/officeDocument/2006/relationships/hyperlink" Target="http://www.ranken.edu" TargetMode="External"/><Relationship Id="rId8597" Type="http://schemas.openxmlformats.org/officeDocument/2006/relationships/hyperlink" Target="http://www.tamusa.edu" TargetMode="External"/><Relationship Id="rId7294" Type="http://schemas.openxmlformats.org/officeDocument/2006/relationships/hyperlink" Target="http://www.rcc.edu" TargetMode="External"/><Relationship Id="rId7293" Type="http://schemas.openxmlformats.org/officeDocument/2006/relationships/hyperlink" Target="http://www.rcc.edu" TargetMode="External"/><Relationship Id="rId7292" Type="http://schemas.openxmlformats.org/officeDocument/2006/relationships/hyperlink" Target="http://www.rcc.edu" TargetMode="External"/><Relationship Id="rId7291" Type="http://schemas.openxmlformats.org/officeDocument/2006/relationships/hyperlink" Target="http://www.rcc.edu" TargetMode="External"/><Relationship Id="rId7298" Type="http://schemas.openxmlformats.org/officeDocument/2006/relationships/hyperlink" Target="http://www.rcc.edu" TargetMode="External"/><Relationship Id="rId7297" Type="http://schemas.openxmlformats.org/officeDocument/2006/relationships/hyperlink" Target="http://www.rcc.edu" TargetMode="External"/><Relationship Id="rId7296" Type="http://schemas.openxmlformats.org/officeDocument/2006/relationships/hyperlink" Target="http://www.rcc.edu" TargetMode="External"/><Relationship Id="rId7295" Type="http://schemas.openxmlformats.org/officeDocument/2006/relationships/hyperlink" Target="http://www.rcc.edu" TargetMode="External"/><Relationship Id="rId7299" Type="http://schemas.openxmlformats.org/officeDocument/2006/relationships/hyperlink" Target="http://www.rcgc.edu" TargetMode="External"/><Relationship Id="rId7290" Type="http://schemas.openxmlformats.org/officeDocument/2006/relationships/hyperlink" Target="http://www.rcc.edu" TargetMode="External"/><Relationship Id="rId7283" Type="http://schemas.openxmlformats.org/officeDocument/2006/relationships/hyperlink" Target="http://www.rbc.edu" TargetMode="External"/><Relationship Id="rId7282" Type="http://schemas.openxmlformats.org/officeDocument/2006/relationships/hyperlink" Target="http://www.rbc.edu" TargetMode="External"/><Relationship Id="rId7281" Type="http://schemas.openxmlformats.org/officeDocument/2006/relationships/hyperlink" Target="http://www.rbc.edu" TargetMode="External"/><Relationship Id="rId7280" Type="http://schemas.openxmlformats.org/officeDocument/2006/relationships/hyperlink" Target="http://www.rbc.edu" TargetMode="External"/><Relationship Id="rId7287" Type="http://schemas.openxmlformats.org/officeDocument/2006/relationships/hyperlink" Target="http://www.rcc.edu" TargetMode="External"/><Relationship Id="rId7286" Type="http://schemas.openxmlformats.org/officeDocument/2006/relationships/hyperlink" Target="http://www.rbc.edu" TargetMode="External"/><Relationship Id="rId7285" Type="http://schemas.openxmlformats.org/officeDocument/2006/relationships/hyperlink" Target="http://www.rbc.edu" TargetMode="External"/><Relationship Id="rId7284" Type="http://schemas.openxmlformats.org/officeDocument/2006/relationships/hyperlink" Target="http://www.rbc.edu" TargetMode="External"/><Relationship Id="rId7289" Type="http://schemas.openxmlformats.org/officeDocument/2006/relationships/hyperlink" Target="http://www.rcc.edu" TargetMode="External"/><Relationship Id="rId7288" Type="http://schemas.openxmlformats.org/officeDocument/2006/relationships/hyperlink" Target="http://www.rcc.edu" TargetMode="External"/><Relationship Id="rId9891" Type="http://schemas.openxmlformats.org/officeDocument/2006/relationships/hyperlink" Target="http://www.uth.edu" TargetMode="External"/><Relationship Id="rId9892" Type="http://schemas.openxmlformats.org/officeDocument/2006/relationships/hyperlink" Target="http://www.uth.edu" TargetMode="External"/><Relationship Id="rId9893" Type="http://schemas.openxmlformats.org/officeDocument/2006/relationships/hyperlink" Target="http://www.uth.edu" TargetMode="External"/><Relationship Id="rId9894" Type="http://schemas.openxmlformats.org/officeDocument/2006/relationships/hyperlink" Target="http://www.uth.edu" TargetMode="External"/><Relationship Id="rId7232" Type="http://schemas.openxmlformats.org/officeDocument/2006/relationships/hyperlink" Target="http://www.psu.edu" TargetMode="External"/><Relationship Id="rId8563" Type="http://schemas.openxmlformats.org/officeDocument/2006/relationships/hyperlink" Target="http://www.taftcollege.edu" TargetMode="External"/><Relationship Id="rId7231" Type="http://schemas.openxmlformats.org/officeDocument/2006/relationships/hyperlink" Target="http://www.psu.edu" TargetMode="External"/><Relationship Id="rId8562" Type="http://schemas.openxmlformats.org/officeDocument/2006/relationships/hyperlink" Target="http://www.taftcollege.edu" TargetMode="External"/><Relationship Id="rId7230" Type="http://schemas.openxmlformats.org/officeDocument/2006/relationships/hyperlink" Target="http://www.psu.edu" TargetMode="External"/><Relationship Id="rId8561" Type="http://schemas.openxmlformats.org/officeDocument/2006/relationships/hyperlink" Target="http://www.taftcollege.edu" TargetMode="External"/><Relationship Id="rId8560" Type="http://schemas.openxmlformats.org/officeDocument/2006/relationships/hyperlink" Target="http://www.taftcollege.edu" TargetMode="External"/><Relationship Id="rId9890" Type="http://schemas.openxmlformats.org/officeDocument/2006/relationships/hyperlink" Target="http://www.uth.edu" TargetMode="External"/><Relationship Id="rId7236" Type="http://schemas.openxmlformats.org/officeDocument/2006/relationships/hyperlink" Target="http://www.psu.edu" TargetMode="External"/><Relationship Id="rId8567" Type="http://schemas.openxmlformats.org/officeDocument/2006/relationships/hyperlink" Target="http://www.taftcollege.edu" TargetMode="External"/><Relationship Id="rId9899" Type="http://schemas.openxmlformats.org/officeDocument/2006/relationships/hyperlink" Target="http://www.utk.edu" TargetMode="External"/><Relationship Id="rId7235" Type="http://schemas.openxmlformats.org/officeDocument/2006/relationships/hyperlink" Target="http://www.psu.edu" TargetMode="External"/><Relationship Id="rId8566" Type="http://schemas.openxmlformats.org/officeDocument/2006/relationships/hyperlink" Target="http://www.taftcollege.edu" TargetMode="External"/><Relationship Id="rId7234" Type="http://schemas.openxmlformats.org/officeDocument/2006/relationships/hyperlink" Target="http://www.psu.edu" TargetMode="External"/><Relationship Id="rId8565" Type="http://schemas.openxmlformats.org/officeDocument/2006/relationships/hyperlink" Target="http://www.taftcollege.edu" TargetMode="External"/><Relationship Id="rId7233" Type="http://schemas.openxmlformats.org/officeDocument/2006/relationships/hyperlink" Target="http://www.psu.edu" TargetMode="External"/><Relationship Id="rId8564" Type="http://schemas.openxmlformats.org/officeDocument/2006/relationships/hyperlink" Target="http://www.taftcollege.edu" TargetMode="External"/><Relationship Id="rId9895" Type="http://schemas.openxmlformats.org/officeDocument/2006/relationships/hyperlink" Target="http://www.utk.edu" TargetMode="External"/><Relationship Id="rId7239" Type="http://schemas.openxmlformats.org/officeDocument/2006/relationships/hyperlink" Target="http://www.psu.edu" TargetMode="External"/><Relationship Id="rId9896" Type="http://schemas.openxmlformats.org/officeDocument/2006/relationships/hyperlink" Target="http://www.utk.edu" TargetMode="External"/><Relationship Id="rId7238" Type="http://schemas.openxmlformats.org/officeDocument/2006/relationships/hyperlink" Target="http://www.psu.edu" TargetMode="External"/><Relationship Id="rId8569" Type="http://schemas.openxmlformats.org/officeDocument/2006/relationships/hyperlink" Target="http://www.taftcollege.edu" TargetMode="External"/><Relationship Id="rId9897" Type="http://schemas.openxmlformats.org/officeDocument/2006/relationships/hyperlink" Target="http://www.utk.edu" TargetMode="External"/><Relationship Id="rId7237" Type="http://schemas.openxmlformats.org/officeDocument/2006/relationships/hyperlink" Target="http://www.psu.edu" TargetMode="External"/><Relationship Id="rId8568" Type="http://schemas.openxmlformats.org/officeDocument/2006/relationships/hyperlink" Target="http://www.taftcollege.edu" TargetMode="External"/><Relationship Id="rId9898" Type="http://schemas.openxmlformats.org/officeDocument/2006/relationships/hyperlink" Target="http://www.utk.edu" TargetMode="External"/><Relationship Id="rId9880" Type="http://schemas.openxmlformats.org/officeDocument/2006/relationships/hyperlink" Target="http://www.ut.edu" TargetMode="External"/><Relationship Id="rId9881" Type="http://schemas.openxmlformats.org/officeDocument/2006/relationships/hyperlink" Target="http://www.ut.edu" TargetMode="External"/><Relationship Id="rId9882" Type="http://schemas.openxmlformats.org/officeDocument/2006/relationships/hyperlink" Target="http://www.ut.edu" TargetMode="External"/><Relationship Id="rId9883" Type="http://schemas.openxmlformats.org/officeDocument/2006/relationships/hyperlink" Target="http://www.ut.edu" TargetMode="External"/><Relationship Id="rId7221" Type="http://schemas.openxmlformats.org/officeDocument/2006/relationships/hyperlink" Target="http://www.prescott.edu" TargetMode="External"/><Relationship Id="rId8552" Type="http://schemas.openxmlformats.org/officeDocument/2006/relationships/hyperlink" Target="http://www.taftcollege.edu" TargetMode="External"/><Relationship Id="rId7220" Type="http://schemas.openxmlformats.org/officeDocument/2006/relationships/hyperlink" Target="http://www.prescott.edu" TargetMode="External"/><Relationship Id="rId8551" Type="http://schemas.openxmlformats.org/officeDocument/2006/relationships/hyperlink" Target="http://www.taftcollege.edu" TargetMode="External"/><Relationship Id="rId8550" Type="http://schemas.openxmlformats.org/officeDocument/2006/relationships/hyperlink" Target="http://www.taftcollege.edu" TargetMode="External"/><Relationship Id="rId7225" Type="http://schemas.openxmlformats.org/officeDocument/2006/relationships/hyperlink" Target="http://www.prescott.edu" TargetMode="External"/><Relationship Id="rId8556" Type="http://schemas.openxmlformats.org/officeDocument/2006/relationships/hyperlink" Target="http://www.taftcollege.edu" TargetMode="External"/><Relationship Id="rId9888" Type="http://schemas.openxmlformats.org/officeDocument/2006/relationships/hyperlink" Target="http://www.uth.edu" TargetMode="External"/><Relationship Id="rId7224" Type="http://schemas.openxmlformats.org/officeDocument/2006/relationships/hyperlink" Target="http://www.prescott.edu" TargetMode="External"/><Relationship Id="rId8555" Type="http://schemas.openxmlformats.org/officeDocument/2006/relationships/hyperlink" Target="http://www.taftcollege.edu" TargetMode="External"/><Relationship Id="rId9889" Type="http://schemas.openxmlformats.org/officeDocument/2006/relationships/hyperlink" Target="http://www.uth.edu" TargetMode="External"/><Relationship Id="rId7223" Type="http://schemas.openxmlformats.org/officeDocument/2006/relationships/hyperlink" Target="http://www.prescott.edu" TargetMode="External"/><Relationship Id="rId8554" Type="http://schemas.openxmlformats.org/officeDocument/2006/relationships/hyperlink" Target="http://www.taftcollege.edu" TargetMode="External"/><Relationship Id="rId7222" Type="http://schemas.openxmlformats.org/officeDocument/2006/relationships/hyperlink" Target="http://www.prescott.edu" TargetMode="External"/><Relationship Id="rId8553" Type="http://schemas.openxmlformats.org/officeDocument/2006/relationships/hyperlink" Target="http://www.taftcollege.edu" TargetMode="External"/><Relationship Id="rId7229" Type="http://schemas.openxmlformats.org/officeDocument/2006/relationships/hyperlink" Target="http://www.psu.edu" TargetMode="External"/><Relationship Id="rId9884" Type="http://schemas.openxmlformats.org/officeDocument/2006/relationships/hyperlink" Target="http://www.ut.edu" TargetMode="External"/><Relationship Id="rId7228" Type="http://schemas.openxmlformats.org/officeDocument/2006/relationships/hyperlink" Target="http://www.psu.edu" TargetMode="External"/><Relationship Id="rId8559" Type="http://schemas.openxmlformats.org/officeDocument/2006/relationships/hyperlink" Target="http://www.taftcollege.edu" TargetMode="External"/><Relationship Id="rId9885" Type="http://schemas.openxmlformats.org/officeDocument/2006/relationships/hyperlink" Target="http://www.ut.edu" TargetMode="External"/><Relationship Id="rId7227" Type="http://schemas.openxmlformats.org/officeDocument/2006/relationships/hyperlink" Target="http://www.psu.edu" TargetMode="External"/><Relationship Id="rId8558" Type="http://schemas.openxmlformats.org/officeDocument/2006/relationships/hyperlink" Target="http://www.taftcollege.edu" TargetMode="External"/><Relationship Id="rId9886" Type="http://schemas.openxmlformats.org/officeDocument/2006/relationships/hyperlink" Target="http://www.uth.edu" TargetMode="External"/><Relationship Id="rId7226" Type="http://schemas.openxmlformats.org/officeDocument/2006/relationships/hyperlink" Target="http://www.psu.edu" TargetMode="External"/><Relationship Id="rId8557" Type="http://schemas.openxmlformats.org/officeDocument/2006/relationships/hyperlink" Target="http://www.taftcollege.edu" TargetMode="External"/><Relationship Id="rId9887" Type="http://schemas.openxmlformats.org/officeDocument/2006/relationships/hyperlink" Target="http://www.uth.edu" TargetMode="External"/><Relationship Id="rId7250" Type="http://schemas.openxmlformats.org/officeDocument/2006/relationships/hyperlink" Target="http://www.queens.edu" TargetMode="External"/><Relationship Id="rId8581" Type="http://schemas.openxmlformats.org/officeDocument/2006/relationships/hyperlink" Target="http://www.tamiu.edu" TargetMode="External"/><Relationship Id="rId8580" Type="http://schemas.openxmlformats.org/officeDocument/2006/relationships/hyperlink" Target="http://www.tamiu.edu" TargetMode="External"/><Relationship Id="rId7254" Type="http://schemas.openxmlformats.org/officeDocument/2006/relationships/hyperlink" Target="http://www.queens.edu" TargetMode="External"/><Relationship Id="rId8585" Type="http://schemas.openxmlformats.org/officeDocument/2006/relationships/hyperlink" Target="http://www.tamiu.edu" TargetMode="External"/><Relationship Id="rId7253" Type="http://schemas.openxmlformats.org/officeDocument/2006/relationships/hyperlink" Target="http://www.queens.edu" TargetMode="External"/><Relationship Id="rId8584" Type="http://schemas.openxmlformats.org/officeDocument/2006/relationships/hyperlink" Target="http://www.tamiu.edu" TargetMode="External"/><Relationship Id="rId7252" Type="http://schemas.openxmlformats.org/officeDocument/2006/relationships/hyperlink" Target="http://www.queens.edu" TargetMode="External"/><Relationship Id="rId8583" Type="http://schemas.openxmlformats.org/officeDocument/2006/relationships/hyperlink" Target="http://www.tamiu.edu" TargetMode="External"/><Relationship Id="rId7251" Type="http://schemas.openxmlformats.org/officeDocument/2006/relationships/hyperlink" Target="http://www.queens.edu" TargetMode="External"/><Relationship Id="rId8582" Type="http://schemas.openxmlformats.org/officeDocument/2006/relationships/hyperlink" Target="http://www.tamiu.edu" TargetMode="External"/><Relationship Id="rId7258" Type="http://schemas.openxmlformats.org/officeDocument/2006/relationships/hyperlink" Target="http://www.queens.edu" TargetMode="External"/><Relationship Id="rId8589" Type="http://schemas.openxmlformats.org/officeDocument/2006/relationships/hyperlink" Target="http://www.tamiu.edu" TargetMode="External"/><Relationship Id="rId7257" Type="http://schemas.openxmlformats.org/officeDocument/2006/relationships/hyperlink" Target="http://www.queens.edu" TargetMode="External"/><Relationship Id="rId8588" Type="http://schemas.openxmlformats.org/officeDocument/2006/relationships/hyperlink" Target="http://www.tamiu.edu" TargetMode="External"/><Relationship Id="rId7256" Type="http://schemas.openxmlformats.org/officeDocument/2006/relationships/hyperlink" Target="http://www.queens.edu" TargetMode="External"/><Relationship Id="rId8587" Type="http://schemas.openxmlformats.org/officeDocument/2006/relationships/hyperlink" Target="http://www.tamiu.edu" TargetMode="External"/><Relationship Id="rId7255" Type="http://schemas.openxmlformats.org/officeDocument/2006/relationships/hyperlink" Target="http://www.queens.edu" TargetMode="External"/><Relationship Id="rId8586" Type="http://schemas.openxmlformats.org/officeDocument/2006/relationships/hyperlink" Target="http://www.tamiu.edu" TargetMode="External"/><Relationship Id="rId7259" Type="http://schemas.openxmlformats.org/officeDocument/2006/relationships/hyperlink" Target="http://www.queens.edu" TargetMode="External"/><Relationship Id="rId8570" Type="http://schemas.openxmlformats.org/officeDocument/2006/relationships/hyperlink" Target="http://www.taftcollege.edu" TargetMode="External"/><Relationship Id="rId7243" Type="http://schemas.openxmlformats.org/officeDocument/2006/relationships/hyperlink" Target="http://www.puc.edu" TargetMode="External"/><Relationship Id="rId8574" Type="http://schemas.openxmlformats.org/officeDocument/2006/relationships/hyperlink" Target="http://www.taftcollege.edu" TargetMode="External"/><Relationship Id="rId7242" Type="http://schemas.openxmlformats.org/officeDocument/2006/relationships/hyperlink" Target="http://www.puc.edu" TargetMode="External"/><Relationship Id="rId8573" Type="http://schemas.openxmlformats.org/officeDocument/2006/relationships/hyperlink" Target="http://www.taftcollege.edu" TargetMode="External"/><Relationship Id="rId7241" Type="http://schemas.openxmlformats.org/officeDocument/2006/relationships/hyperlink" Target="http://www.puc.edu" TargetMode="External"/><Relationship Id="rId8572" Type="http://schemas.openxmlformats.org/officeDocument/2006/relationships/hyperlink" Target="http://www.taftcollege.edu" TargetMode="External"/><Relationship Id="rId7240" Type="http://schemas.openxmlformats.org/officeDocument/2006/relationships/hyperlink" Target="http://www.puc.edu" TargetMode="External"/><Relationship Id="rId8571" Type="http://schemas.openxmlformats.org/officeDocument/2006/relationships/hyperlink" Target="http://www.taftcollege.edu" TargetMode="External"/><Relationship Id="rId7247" Type="http://schemas.openxmlformats.org/officeDocument/2006/relationships/hyperlink" Target="http://www.queens.edu" TargetMode="External"/><Relationship Id="rId8578" Type="http://schemas.openxmlformats.org/officeDocument/2006/relationships/hyperlink" Target="http://www.tamiu.edu" TargetMode="External"/><Relationship Id="rId7246" Type="http://schemas.openxmlformats.org/officeDocument/2006/relationships/hyperlink" Target="http://www.queens.edu" TargetMode="External"/><Relationship Id="rId8577" Type="http://schemas.openxmlformats.org/officeDocument/2006/relationships/hyperlink" Target="http://www.tamiu.edu" TargetMode="External"/><Relationship Id="rId7245" Type="http://schemas.openxmlformats.org/officeDocument/2006/relationships/hyperlink" Target="http://www.queens.edu" TargetMode="External"/><Relationship Id="rId8576" Type="http://schemas.openxmlformats.org/officeDocument/2006/relationships/hyperlink" Target="http://www.tamiu.edu" TargetMode="External"/><Relationship Id="rId7244" Type="http://schemas.openxmlformats.org/officeDocument/2006/relationships/hyperlink" Target="http://www.queens.edu" TargetMode="External"/><Relationship Id="rId8575" Type="http://schemas.openxmlformats.org/officeDocument/2006/relationships/hyperlink" Target="http://www.taftcollege.edu" TargetMode="External"/><Relationship Id="rId7249" Type="http://schemas.openxmlformats.org/officeDocument/2006/relationships/hyperlink" Target="http://www.queens.edu" TargetMode="External"/><Relationship Id="rId7248" Type="http://schemas.openxmlformats.org/officeDocument/2006/relationships/hyperlink" Target="http://www.queens.edu" TargetMode="External"/><Relationship Id="rId8579" Type="http://schemas.openxmlformats.org/officeDocument/2006/relationships/hyperlink" Target="http://www.tamiu.edu" TargetMode="External"/><Relationship Id="rId2423" Type="http://schemas.openxmlformats.org/officeDocument/2006/relationships/hyperlink" Target="http://www.etown.edu" TargetMode="External"/><Relationship Id="rId3755" Type="http://schemas.openxmlformats.org/officeDocument/2006/relationships/hyperlink" Target="http://www.jeffersonstate.edu" TargetMode="External"/><Relationship Id="rId2424" Type="http://schemas.openxmlformats.org/officeDocument/2006/relationships/hyperlink" Target="http://www.evangel.edu" TargetMode="External"/><Relationship Id="rId3754" Type="http://schemas.openxmlformats.org/officeDocument/2006/relationships/hyperlink" Target="http://www.jeffersonstate.edu" TargetMode="External"/><Relationship Id="rId2425" Type="http://schemas.openxmlformats.org/officeDocument/2006/relationships/hyperlink" Target="http://www.evangel.edu" TargetMode="External"/><Relationship Id="rId3757" Type="http://schemas.openxmlformats.org/officeDocument/2006/relationships/hyperlink" Target="http://www.jeffersonstate.edu" TargetMode="External"/><Relationship Id="rId2426" Type="http://schemas.openxmlformats.org/officeDocument/2006/relationships/hyperlink" Target="http://www.evangel.edu" TargetMode="External"/><Relationship Id="rId3756" Type="http://schemas.openxmlformats.org/officeDocument/2006/relationships/hyperlink" Target="http://www.jeffersonstate.edu" TargetMode="External"/><Relationship Id="rId2427" Type="http://schemas.openxmlformats.org/officeDocument/2006/relationships/hyperlink" Target="http://www.evangel.edu" TargetMode="External"/><Relationship Id="rId3759" Type="http://schemas.openxmlformats.org/officeDocument/2006/relationships/hyperlink" Target="http://www.jeffersonstate.edu" TargetMode="External"/><Relationship Id="rId10181" Type="http://schemas.openxmlformats.org/officeDocument/2006/relationships/hyperlink" Target="http://www.wabash.edu" TargetMode="External"/><Relationship Id="rId2428" Type="http://schemas.openxmlformats.org/officeDocument/2006/relationships/hyperlink" Target="http://www.evangel.edu" TargetMode="External"/><Relationship Id="rId3758" Type="http://schemas.openxmlformats.org/officeDocument/2006/relationships/hyperlink" Target="http://www.jeffersonstate.edu" TargetMode="External"/><Relationship Id="rId10182" Type="http://schemas.openxmlformats.org/officeDocument/2006/relationships/hyperlink" Target="http://www.walshcollege.edu" TargetMode="External"/><Relationship Id="rId2429" Type="http://schemas.openxmlformats.org/officeDocument/2006/relationships/hyperlink" Target="http://www.evangel.edu" TargetMode="External"/><Relationship Id="rId10180" Type="http://schemas.openxmlformats.org/officeDocument/2006/relationships/hyperlink" Target="http://www.wabash.edu" TargetMode="External"/><Relationship Id="rId10174" Type="http://schemas.openxmlformats.org/officeDocument/2006/relationships/hyperlink" Target="http://www.wabash.edu" TargetMode="External"/><Relationship Id="rId10175" Type="http://schemas.openxmlformats.org/officeDocument/2006/relationships/hyperlink" Target="http://www.wabash.edu" TargetMode="External"/><Relationship Id="rId10172" Type="http://schemas.openxmlformats.org/officeDocument/2006/relationships/hyperlink" Target="http://www.wabash.edu" TargetMode="External"/><Relationship Id="rId10173" Type="http://schemas.openxmlformats.org/officeDocument/2006/relationships/hyperlink" Target="http://www.wabash.edu" TargetMode="External"/><Relationship Id="rId3751" Type="http://schemas.openxmlformats.org/officeDocument/2006/relationships/hyperlink" Target="http://www.jeffersonstate.edu" TargetMode="External"/><Relationship Id="rId10178" Type="http://schemas.openxmlformats.org/officeDocument/2006/relationships/hyperlink" Target="http://www.wabash.edu" TargetMode="External"/><Relationship Id="rId2420" Type="http://schemas.openxmlformats.org/officeDocument/2006/relationships/hyperlink" Target="http://www.etown.edu" TargetMode="External"/><Relationship Id="rId3750" Type="http://schemas.openxmlformats.org/officeDocument/2006/relationships/hyperlink" Target="http://www.jeffersonstate.edu" TargetMode="External"/><Relationship Id="rId10179" Type="http://schemas.openxmlformats.org/officeDocument/2006/relationships/hyperlink" Target="http://www.wabash.edu" TargetMode="External"/><Relationship Id="rId2421" Type="http://schemas.openxmlformats.org/officeDocument/2006/relationships/hyperlink" Target="http://www.etown.edu" TargetMode="External"/><Relationship Id="rId3753" Type="http://schemas.openxmlformats.org/officeDocument/2006/relationships/hyperlink" Target="http://www.jeffersonstate.edu" TargetMode="External"/><Relationship Id="rId10176" Type="http://schemas.openxmlformats.org/officeDocument/2006/relationships/hyperlink" Target="http://www.wabash.edu" TargetMode="External"/><Relationship Id="rId2422" Type="http://schemas.openxmlformats.org/officeDocument/2006/relationships/hyperlink" Target="http://www.etown.edu" TargetMode="External"/><Relationship Id="rId3752" Type="http://schemas.openxmlformats.org/officeDocument/2006/relationships/hyperlink" Target="http://www.jeffersonstate.edu" TargetMode="External"/><Relationship Id="rId10177" Type="http://schemas.openxmlformats.org/officeDocument/2006/relationships/hyperlink" Target="http://www.wabash.edu" TargetMode="External"/><Relationship Id="rId2412" Type="http://schemas.openxmlformats.org/officeDocument/2006/relationships/hyperlink" Target="http://www.etown.edu" TargetMode="External"/><Relationship Id="rId3744" Type="http://schemas.openxmlformats.org/officeDocument/2006/relationships/hyperlink" Target="http://www.jeffersonstate.edu" TargetMode="External"/><Relationship Id="rId2413" Type="http://schemas.openxmlformats.org/officeDocument/2006/relationships/hyperlink" Target="http://www.etown.edu" TargetMode="External"/><Relationship Id="rId3743" Type="http://schemas.openxmlformats.org/officeDocument/2006/relationships/hyperlink" Target="http://www.jeffco.edu" TargetMode="External"/><Relationship Id="rId2414" Type="http://schemas.openxmlformats.org/officeDocument/2006/relationships/hyperlink" Target="http://www.etown.edu" TargetMode="External"/><Relationship Id="rId3746" Type="http://schemas.openxmlformats.org/officeDocument/2006/relationships/hyperlink" Target="http://www.jeffersonstate.edu" TargetMode="External"/><Relationship Id="rId2415" Type="http://schemas.openxmlformats.org/officeDocument/2006/relationships/hyperlink" Target="http://www.etown.edu" TargetMode="External"/><Relationship Id="rId3745" Type="http://schemas.openxmlformats.org/officeDocument/2006/relationships/hyperlink" Target="http://www.jeffersonstate.edu" TargetMode="External"/><Relationship Id="rId2416" Type="http://schemas.openxmlformats.org/officeDocument/2006/relationships/hyperlink" Target="http://www.etown.edu" TargetMode="External"/><Relationship Id="rId3748" Type="http://schemas.openxmlformats.org/officeDocument/2006/relationships/hyperlink" Target="http://www.jeffersonstate.edu" TargetMode="External"/><Relationship Id="rId10192" Type="http://schemas.openxmlformats.org/officeDocument/2006/relationships/hyperlink" Target="http://www.walshcollege.edu" TargetMode="External"/><Relationship Id="rId2417" Type="http://schemas.openxmlformats.org/officeDocument/2006/relationships/hyperlink" Target="http://www.etown.edu" TargetMode="External"/><Relationship Id="rId3747" Type="http://schemas.openxmlformats.org/officeDocument/2006/relationships/hyperlink" Target="http://www.jeffersonstate.edu" TargetMode="External"/><Relationship Id="rId10193" Type="http://schemas.openxmlformats.org/officeDocument/2006/relationships/hyperlink" Target="http://www.walshcollege.edu" TargetMode="External"/><Relationship Id="rId2418" Type="http://schemas.openxmlformats.org/officeDocument/2006/relationships/hyperlink" Target="http://www.etown.edu" TargetMode="External"/><Relationship Id="rId10190" Type="http://schemas.openxmlformats.org/officeDocument/2006/relationships/hyperlink" Target="http://www.walshcollege.edu" TargetMode="External"/><Relationship Id="rId2419" Type="http://schemas.openxmlformats.org/officeDocument/2006/relationships/hyperlink" Target="http://www.etown.edu" TargetMode="External"/><Relationship Id="rId3749" Type="http://schemas.openxmlformats.org/officeDocument/2006/relationships/hyperlink" Target="http://www.jeffersonstate.edu" TargetMode="External"/><Relationship Id="rId10191" Type="http://schemas.openxmlformats.org/officeDocument/2006/relationships/hyperlink" Target="http://www.walshcollege.edu" TargetMode="External"/><Relationship Id="rId10185" Type="http://schemas.openxmlformats.org/officeDocument/2006/relationships/hyperlink" Target="http://www.walshcollege.edu" TargetMode="External"/><Relationship Id="rId10186" Type="http://schemas.openxmlformats.org/officeDocument/2006/relationships/hyperlink" Target="http://www.walshcollege.edu" TargetMode="External"/><Relationship Id="rId10183" Type="http://schemas.openxmlformats.org/officeDocument/2006/relationships/hyperlink" Target="http://www.walshcollege.edu" TargetMode="External"/><Relationship Id="rId10184" Type="http://schemas.openxmlformats.org/officeDocument/2006/relationships/hyperlink" Target="http://www.walshcollege.edu" TargetMode="External"/><Relationship Id="rId3740" Type="http://schemas.openxmlformats.org/officeDocument/2006/relationships/hyperlink" Target="http://www.jeffco.edu" TargetMode="External"/><Relationship Id="rId10189" Type="http://schemas.openxmlformats.org/officeDocument/2006/relationships/hyperlink" Target="http://www.walshcollege.edu" TargetMode="External"/><Relationship Id="rId2410" Type="http://schemas.openxmlformats.org/officeDocument/2006/relationships/hyperlink" Target="http://www.etown.edu" TargetMode="External"/><Relationship Id="rId3742" Type="http://schemas.openxmlformats.org/officeDocument/2006/relationships/hyperlink" Target="http://www.jeffco.edu" TargetMode="External"/><Relationship Id="rId10187" Type="http://schemas.openxmlformats.org/officeDocument/2006/relationships/hyperlink" Target="http://www.walshcollege.edu" TargetMode="External"/><Relationship Id="rId2411" Type="http://schemas.openxmlformats.org/officeDocument/2006/relationships/hyperlink" Target="http://www.etown.edu" TargetMode="External"/><Relationship Id="rId3741" Type="http://schemas.openxmlformats.org/officeDocument/2006/relationships/hyperlink" Target="http://www.jeffco.edu" TargetMode="External"/><Relationship Id="rId10188" Type="http://schemas.openxmlformats.org/officeDocument/2006/relationships/hyperlink" Target="http://www.walshcollege.edu" TargetMode="External"/><Relationship Id="rId1114" Type="http://schemas.openxmlformats.org/officeDocument/2006/relationships/hyperlink" Target="http://www.cccb.edu" TargetMode="External"/><Relationship Id="rId2445" Type="http://schemas.openxmlformats.org/officeDocument/2006/relationships/hyperlink" Target="http://www.evangel.edu" TargetMode="External"/><Relationship Id="rId3777" Type="http://schemas.openxmlformats.org/officeDocument/2006/relationships/hyperlink" Target="http://www.jhu.edu" TargetMode="External"/><Relationship Id="rId1115" Type="http://schemas.openxmlformats.org/officeDocument/2006/relationships/hyperlink" Target="http://www.cccb.edu" TargetMode="External"/><Relationship Id="rId2446" Type="http://schemas.openxmlformats.org/officeDocument/2006/relationships/hyperlink" Target="http://www.evangel.edu" TargetMode="External"/><Relationship Id="rId3776" Type="http://schemas.openxmlformats.org/officeDocument/2006/relationships/hyperlink" Target="http://www.jhu.edu" TargetMode="External"/><Relationship Id="rId1116" Type="http://schemas.openxmlformats.org/officeDocument/2006/relationships/hyperlink" Target="http://www.cccb.edu" TargetMode="External"/><Relationship Id="rId2447" Type="http://schemas.openxmlformats.org/officeDocument/2006/relationships/hyperlink" Target="http://www.evangel.edu" TargetMode="External"/><Relationship Id="rId3779" Type="http://schemas.openxmlformats.org/officeDocument/2006/relationships/hyperlink" Target="http://www.jhu.edu" TargetMode="External"/><Relationship Id="rId1117" Type="http://schemas.openxmlformats.org/officeDocument/2006/relationships/hyperlink" Target="http://www.cccb.edu" TargetMode="External"/><Relationship Id="rId2448" Type="http://schemas.openxmlformats.org/officeDocument/2006/relationships/hyperlink" Target="http://www.evangel.edu" TargetMode="External"/><Relationship Id="rId3778" Type="http://schemas.openxmlformats.org/officeDocument/2006/relationships/hyperlink" Target="http://www.jhu.edu" TargetMode="External"/><Relationship Id="rId1118" Type="http://schemas.openxmlformats.org/officeDocument/2006/relationships/hyperlink" Target="http://www.cccb.edu" TargetMode="External"/><Relationship Id="rId2449" Type="http://schemas.openxmlformats.org/officeDocument/2006/relationships/hyperlink" Target="http://www.evangel.edu" TargetMode="External"/><Relationship Id="rId1119" Type="http://schemas.openxmlformats.org/officeDocument/2006/relationships/hyperlink" Target="http://www.cccb.edu" TargetMode="External"/><Relationship Id="rId10160" Type="http://schemas.openxmlformats.org/officeDocument/2006/relationships/hyperlink" Target="http://www.vwu.edu" TargetMode="External"/><Relationship Id="rId10158" Type="http://schemas.openxmlformats.org/officeDocument/2006/relationships/hyperlink" Target="http://www.vwu.edu" TargetMode="External"/><Relationship Id="rId10159" Type="http://schemas.openxmlformats.org/officeDocument/2006/relationships/hyperlink" Target="http://www.vwu.edu" TargetMode="External"/><Relationship Id="rId10152" Type="http://schemas.openxmlformats.org/officeDocument/2006/relationships/hyperlink" Target="http://www.vwu.edu" TargetMode="External"/><Relationship Id="rId10153" Type="http://schemas.openxmlformats.org/officeDocument/2006/relationships/hyperlink" Target="http://www.vwu.edu" TargetMode="External"/><Relationship Id="rId3771" Type="http://schemas.openxmlformats.org/officeDocument/2006/relationships/hyperlink" Target="http://www.jhu.edu" TargetMode="External"/><Relationship Id="rId10150" Type="http://schemas.openxmlformats.org/officeDocument/2006/relationships/hyperlink" Target="http://www.vwu.edu" TargetMode="External"/><Relationship Id="rId2440" Type="http://schemas.openxmlformats.org/officeDocument/2006/relationships/hyperlink" Target="http://www.evangel.edu" TargetMode="External"/><Relationship Id="rId3770" Type="http://schemas.openxmlformats.org/officeDocument/2006/relationships/hyperlink" Target="http://www.jhu.edu" TargetMode="External"/><Relationship Id="rId10151" Type="http://schemas.openxmlformats.org/officeDocument/2006/relationships/hyperlink" Target="http://www.vwu.edu" TargetMode="External"/><Relationship Id="rId1110" Type="http://schemas.openxmlformats.org/officeDocument/2006/relationships/hyperlink" Target="http://www.cccb.edu" TargetMode="External"/><Relationship Id="rId2441" Type="http://schemas.openxmlformats.org/officeDocument/2006/relationships/hyperlink" Target="http://www.evangel.edu" TargetMode="External"/><Relationship Id="rId3773" Type="http://schemas.openxmlformats.org/officeDocument/2006/relationships/hyperlink" Target="http://www.jhu.edu" TargetMode="External"/><Relationship Id="rId10156" Type="http://schemas.openxmlformats.org/officeDocument/2006/relationships/hyperlink" Target="http://www.vwu.edu" TargetMode="External"/><Relationship Id="rId1111" Type="http://schemas.openxmlformats.org/officeDocument/2006/relationships/hyperlink" Target="http://www.cccb.edu" TargetMode="External"/><Relationship Id="rId2442" Type="http://schemas.openxmlformats.org/officeDocument/2006/relationships/hyperlink" Target="http://www.evangel.edu" TargetMode="External"/><Relationship Id="rId3772" Type="http://schemas.openxmlformats.org/officeDocument/2006/relationships/hyperlink" Target="http://www.jhu.edu" TargetMode="External"/><Relationship Id="rId10157" Type="http://schemas.openxmlformats.org/officeDocument/2006/relationships/hyperlink" Target="http://www.vwu.edu" TargetMode="External"/><Relationship Id="rId1112" Type="http://schemas.openxmlformats.org/officeDocument/2006/relationships/hyperlink" Target="http://www.cccb.edu" TargetMode="External"/><Relationship Id="rId2443" Type="http://schemas.openxmlformats.org/officeDocument/2006/relationships/hyperlink" Target="http://www.evangel.edu" TargetMode="External"/><Relationship Id="rId3775" Type="http://schemas.openxmlformats.org/officeDocument/2006/relationships/hyperlink" Target="http://www.jhu.edu" TargetMode="External"/><Relationship Id="rId10154" Type="http://schemas.openxmlformats.org/officeDocument/2006/relationships/hyperlink" Target="http://www.vwu.edu" TargetMode="External"/><Relationship Id="rId1113" Type="http://schemas.openxmlformats.org/officeDocument/2006/relationships/hyperlink" Target="http://www.cccb.edu" TargetMode="External"/><Relationship Id="rId2444" Type="http://schemas.openxmlformats.org/officeDocument/2006/relationships/hyperlink" Target="http://www.evangel.edu" TargetMode="External"/><Relationship Id="rId3774" Type="http://schemas.openxmlformats.org/officeDocument/2006/relationships/hyperlink" Target="http://www.jhu.edu" TargetMode="External"/><Relationship Id="rId10155" Type="http://schemas.openxmlformats.org/officeDocument/2006/relationships/hyperlink" Target="http://www.vwu.edu" TargetMode="External"/><Relationship Id="rId1103" Type="http://schemas.openxmlformats.org/officeDocument/2006/relationships/hyperlink" Target="http://www.cccb.edu" TargetMode="External"/><Relationship Id="rId2434" Type="http://schemas.openxmlformats.org/officeDocument/2006/relationships/hyperlink" Target="http://www.evangel.edu" TargetMode="External"/><Relationship Id="rId3766" Type="http://schemas.openxmlformats.org/officeDocument/2006/relationships/hyperlink" Target="http://www.jeffersonstate.edu" TargetMode="External"/><Relationship Id="rId1104" Type="http://schemas.openxmlformats.org/officeDocument/2006/relationships/hyperlink" Target="http://www.cccb.edu" TargetMode="External"/><Relationship Id="rId2435" Type="http://schemas.openxmlformats.org/officeDocument/2006/relationships/hyperlink" Target="http://www.evangel.edu" TargetMode="External"/><Relationship Id="rId3765" Type="http://schemas.openxmlformats.org/officeDocument/2006/relationships/hyperlink" Target="http://www.jeffersonstate.edu" TargetMode="External"/><Relationship Id="rId1105" Type="http://schemas.openxmlformats.org/officeDocument/2006/relationships/hyperlink" Target="http://www.cccb.edu" TargetMode="External"/><Relationship Id="rId2436" Type="http://schemas.openxmlformats.org/officeDocument/2006/relationships/hyperlink" Target="http://www.evangel.edu" TargetMode="External"/><Relationship Id="rId3768" Type="http://schemas.openxmlformats.org/officeDocument/2006/relationships/hyperlink" Target="http://www.jeffersonstate.edu" TargetMode="External"/><Relationship Id="rId1106" Type="http://schemas.openxmlformats.org/officeDocument/2006/relationships/hyperlink" Target="http://www.cccb.edu" TargetMode="External"/><Relationship Id="rId2437" Type="http://schemas.openxmlformats.org/officeDocument/2006/relationships/hyperlink" Target="http://www.evangel.edu" TargetMode="External"/><Relationship Id="rId3767" Type="http://schemas.openxmlformats.org/officeDocument/2006/relationships/hyperlink" Target="http://www.jeffersonstate.edu" TargetMode="External"/><Relationship Id="rId1107" Type="http://schemas.openxmlformats.org/officeDocument/2006/relationships/hyperlink" Target="http://www.cccb.edu" TargetMode="External"/><Relationship Id="rId2438" Type="http://schemas.openxmlformats.org/officeDocument/2006/relationships/hyperlink" Target="http://www.evangel.edu" TargetMode="External"/><Relationship Id="rId10170" Type="http://schemas.openxmlformats.org/officeDocument/2006/relationships/hyperlink" Target="http://www.wabash.edu" TargetMode="External"/><Relationship Id="rId1108" Type="http://schemas.openxmlformats.org/officeDocument/2006/relationships/hyperlink" Target="http://www.cccb.edu" TargetMode="External"/><Relationship Id="rId2439" Type="http://schemas.openxmlformats.org/officeDocument/2006/relationships/hyperlink" Target="http://www.evangel.edu" TargetMode="External"/><Relationship Id="rId3769" Type="http://schemas.openxmlformats.org/officeDocument/2006/relationships/hyperlink" Target="http://www.jeffersonstate.edu" TargetMode="External"/><Relationship Id="rId10171" Type="http://schemas.openxmlformats.org/officeDocument/2006/relationships/hyperlink" Target="http://www.wabash.edu" TargetMode="External"/><Relationship Id="rId1109" Type="http://schemas.openxmlformats.org/officeDocument/2006/relationships/hyperlink" Target="http://www.cccb.edu" TargetMode="External"/><Relationship Id="rId10169" Type="http://schemas.openxmlformats.org/officeDocument/2006/relationships/hyperlink" Target="http://www.wabash.edu" TargetMode="External"/><Relationship Id="rId10163" Type="http://schemas.openxmlformats.org/officeDocument/2006/relationships/hyperlink" Target="http://www.wabash.edu" TargetMode="External"/><Relationship Id="rId10164" Type="http://schemas.openxmlformats.org/officeDocument/2006/relationships/hyperlink" Target="http://www.wabash.edu" TargetMode="External"/><Relationship Id="rId3760" Type="http://schemas.openxmlformats.org/officeDocument/2006/relationships/hyperlink" Target="http://www.jeffersonstate.edu" TargetMode="External"/><Relationship Id="rId10161" Type="http://schemas.openxmlformats.org/officeDocument/2006/relationships/hyperlink" Target="http://www.vwu.edu" TargetMode="External"/><Relationship Id="rId10162" Type="http://schemas.openxmlformats.org/officeDocument/2006/relationships/hyperlink" Target="http://www.wabash.edu" TargetMode="External"/><Relationship Id="rId2430" Type="http://schemas.openxmlformats.org/officeDocument/2006/relationships/hyperlink" Target="http://www.evangel.edu" TargetMode="External"/><Relationship Id="rId3762" Type="http://schemas.openxmlformats.org/officeDocument/2006/relationships/hyperlink" Target="http://www.jeffersonstate.edu" TargetMode="External"/><Relationship Id="rId10167" Type="http://schemas.openxmlformats.org/officeDocument/2006/relationships/hyperlink" Target="http://www.wabash.edu" TargetMode="External"/><Relationship Id="rId1100" Type="http://schemas.openxmlformats.org/officeDocument/2006/relationships/hyperlink" Target="http://www.ccbcmd.edu" TargetMode="External"/><Relationship Id="rId2431" Type="http://schemas.openxmlformats.org/officeDocument/2006/relationships/hyperlink" Target="http://www.evangel.edu" TargetMode="External"/><Relationship Id="rId3761" Type="http://schemas.openxmlformats.org/officeDocument/2006/relationships/hyperlink" Target="http://www.jeffersonstate.edu" TargetMode="External"/><Relationship Id="rId10168" Type="http://schemas.openxmlformats.org/officeDocument/2006/relationships/hyperlink" Target="http://www.wabash.edu" TargetMode="External"/><Relationship Id="rId1101" Type="http://schemas.openxmlformats.org/officeDocument/2006/relationships/hyperlink" Target="http://www.ccbcmd.edu" TargetMode="External"/><Relationship Id="rId2432" Type="http://schemas.openxmlformats.org/officeDocument/2006/relationships/hyperlink" Target="http://www.evangel.edu" TargetMode="External"/><Relationship Id="rId3764" Type="http://schemas.openxmlformats.org/officeDocument/2006/relationships/hyperlink" Target="http://www.jeffersonstate.edu" TargetMode="External"/><Relationship Id="rId10165" Type="http://schemas.openxmlformats.org/officeDocument/2006/relationships/hyperlink" Target="http://www.wabash.edu" TargetMode="External"/><Relationship Id="rId1102" Type="http://schemas.openxmlformats.org/officeDocument/2006/relationships/hyperlink" Target="http://www.ccbcmd.edu" TargetMode="External"/><Relationship Id="rId2433" Type="http://schemas.openxmlformats.org/officeDocument/2006/relationships/hyperlink" Target="http://www.evangel.edu" TargetMode="External"/><Relationship Id="rId3763" Type="http://schemas.openxmlformats.org/officeDocument/2006/relationships/hyperlink" Target="http://www.jeffersonstate.edu" TargetMode="External"/><Relationship Id="rId10166" Type="http://schemas.openxmlformats.org/officeDocument/2006/relationships/hyperlink" Target="http://www.wabash.edu" TargetMode="External"/><Relationship Id="rId3711" Type="http://schemas.openxmlformats.org/officeDocument/2006/relationships/hyperlink" Target="http://www.jcu.edu" TargetMode="External"/><Relationship Id="rId3710" Type="http://schemas.openxmlformats.org/officeDocument/2006/relationships/hyperlink" Target="http://www.jcu.edu" TargetMode="External"/><Relationship Id="rId3713" Type="http://schemas.openxmlformats.org/officeDocument/2006/relationships/hyperlink" Target="http://www.jcu.edu" TargetMode="External"/><Relationship Id="rId3712" Type="http://schemas.openxmlformats.org/officeDocument/2006/relationships/hyperlink" Target="http://www.jcu.edu" TargetMode="External"/><Relationship Id="rId3715" Type="http://schemas.openxmlformats.org/officeDocument/2006/relationships/hyperlink" Target="http://www.jcu.edu" TargetMode="External"/><Relationship Id="rId3714" Type="http://schemas.openxmlformats.org/officeDocument/2006/relationships/hyperlink" Target="http://www.jcu.edu" TargetMode="External"/><Relationship Id="rId3717" Type="http://schemas.openxmlformats.org/officeDocument/2006/relationships/hyperlink" Target="http://www.jcu.edu" TargetMode="External"/><Relationship Id="rId3716" Type="http://schemas.openxmlformats.org/officeDocument/2006/relationships/hyperlink" Target="http://www.jcu.edu" TargetMode="External"/><Relationship Id="rId3719" Type="http://schemas.openxmlformats.org/officeDocument/2006/relationships/hyperlink" Target="http://www.jcu.edu" TargetMode="External"/><Relationship Id="rId3718" Type="http://schemas.openxmlformats.org/officeDocument/2006/relationships/hyperlink" Target="http://www.jcu.edu" TargetMode="External"/><Relationship Id="rId3700" Type="http://schemas.openxmlformats.org/officeDocument/2006/relationships/hyperlink" Target="http://www.jcu.edu" TargetMode="External"/><Relationship Id="rId3702" Type="http://schemas.openxmlformats.org/officeDocument/2006/relationships/hyperlink" Target="http://www.jcu.edu" TargetMode="External"/><Relationship Id="rId3701" Type="http://schemas.openxmlformats.org/officeDocument/2006/relationships/hyperlink" Target="http://www.jcu.edu" TargetMode="External"/><Relationship Id="rId3704" Type="http://schemas.openxmlformats.org/officeDocument/2006/relationships/hyperlink" Target="http://www.jcu.edu" TargetMode="External"/><Relationship Id="rId3703" Type="http://schemas.openxmlformats.org/officeDocument/2006/relationships/hyperlink" Target="http://www.jcu.edu" TargetMode="External"/><Relationship Id="rId3706" Type="http://schemas.openxmlformats.org/officeDocument/2006/relationships/hyperlink" Target="http://www.jcu.edu" TargetMode="External"/><Relationship Id="rId3705" Type="http://schemas.openxmlformats.org/officeDocument/2006/relationships/hyperlink" Target="http://www.jcu.edu" TargetMode="External"/><Relationship Id="rId3708" Type="http://schemas.openxmlformats.org/officeDocument/2006/relationships/hyperlink" Target="http://www.jcu.edu" TargetMode="External"/><Relationship Id="rId3707" Type="http://schemas.openxmlformats.org/officeDocument/2006/relationships/hyperlink" Target="http://www.jcu.edu" TargetMode="External"/><Relationship Id="rId3709" Type="http://schemas.openxmlformats.org/officeDocument/2006/relationships/hyperlink" Target="http://www.jcu.edu" TargetMode="External"/><Relationship Id="rId2401" Type="http://schemas.openxmlformats.org/officeDocument/2006/relationships/hyperlink" Target="http://www.etown.edu" TargetMode="External"/><Relationship Id="rId3733" Type="http://schemas.openxmlformats.org/officeDocument/2006/relationships/hyperlink" Target="http://www.jcu.edu" TargetMode="External"/><Relationship Id="rId2402" Type="http://schemas.openxmlformats.org/officeDocument/2006/relationships/hyperlink" Target="http://www.etown.edu" TargetMode="External"/><Relationship Id="rId3732" Type="http://schemas.openxmlformats.org/officeDocument/2006/relationships/hyperlink" Target="http://www.jcu.edu" TargetMode="External"/><Relationship Id="rId2403" Type="http://schemas.openxmlformats.org/officeDocument/2006/relationships/hyperlink" Target="http://www.etown.edu" TargetMode="External"/><Relationship Id="rId3735" Type="http://schemas.openxmlformats.org/officeDocument/2006/relationships/hyperlink" Target="http://www.jcu.edu" TargetMode="External"/><Relationship Id="rId2404" Type="http://schemas.openxmlformats.org/officeDocument/2006/relationships/hyperlink" Target="http://www.etown.edu" TargetMode="External"/><Relationship Id="rId3734" Type="http://schemas.openxmlformats.org/officeDocument/2006/relationships/hyperlink" Target="http://www.jcu.edu" TargetMode="External"/><Relationship Id="rId2405" Type="http://schemas.openxmlformats.org/officeDocument/2006/relationships/hyperlink" Target="http://www.etown.edu" TargetMode="External"/><Relationship Id="rId3737" Type="http://schemas.openxmlformats.org/officeDocument/2006/relationships/hyperlink" Target="http://www.jeffco.edu" TargetMode="External"/><Relationship Id="rId2406" Type="http://schemas.openxmlformats.org/officeDocument/2006/relationships/hyperlink" Target="http://www.etown.edu" TargetMode="External"/><Relationship Id="rId3736" Type="http://schemas.openxmlformats.org/officeDocument/2006/relationships/hyperlink" Target="http://www.jcu.edu" TargetMode="External"/><Relationship Id="rId2407" Type="http://schemas.openxmlformats.org/officeDocument/2006/relationships/hyperlink" Target="http://www.etown.edu" TargetMode="External"/><Relationship Id="rId3739" Type="http://schemas.openxmlformats.org/officeDocument/2006/relationships/hyperlink" Target="http://www.jeffco.edu" TargetMode="External"/><Relationship Id="rId2408" Type="http://schemas.openxmlformats.org/officeDocument/2006/relationships/hyperlink" Target="http://www.etown.edu" TargetMode="External"/><Relationship Id="rId3738" Type="http://schemas.openxmlformats.org/officeDocument/2006/relationships/hyperlink" Target="http://www.jeffco.edu" TargetMode="External"/><Relationship Id="rId2409" Type="http://schemas.openxmlformats.org/officeDocument/2006/relationships/hyperlink" Target="http://www.etown.edu" TargetMode="External"/><Relationship Id="rId10196" Type="http://schemas.openxmlformats.org/officeDocument/2006/relationships/hyperlink" Target="http://www.walshcollege.edu" TargetMode="External"/><Relationship Id="rId10197" Type="http://schemas.openxmlformats.org/officeDocument/2006/relationships/hyperlink" Target="http://www.walshcollege.edu" TargetMode="External"/><Relationship Id="rId10194" Type="http://schemas.openxmlformats.org/officeDocument/2006/relationships/hyperlink" Target="http://www.walshcollege.edu" TargetMode="External"/><Relationship Id="rId10195" Type="http://schemas.openxmlformats.org/officeDocument/2006/relationships/hyperlink" Target="http://www.walshcollege.edu" TargetMode="External"/><Relationship Id="rId3731" Type="http://schemas.openxmlformats.org/officeDocument/2006/relationships/hyperlink" Target="http://www.jcu.edu" TargetMode="External"/><Relationship Id="rId10198" Type="http://schemas.openxmlformats.org/officeDocument/2006/relationships/hyperlink" Target="http://www.walshcollege.edu" TargetMode="External"/><Relationship Id="rId2400" Type="http://schemas.openxmlformats.org/officeDocument/2006/relationships/hyperlink" Target="http://www.emporia.edu" TargetMode="External"/><Relationship Id="rId3730" Type="http://schemas.openxmlformats.org/officeDocument/2006/relationships/hyperlink" Target="http://www.jcu.edu" TargetMode="External"/><Relationship Id="rId10199" Type="http://schemas.openxmlformats.org/officeDocument/2006/relationships/hyperlink" Target="http://www.warner.edu" TargetMode="External"/><Relationship Id="rId3722" Type="http://schemas.openxmlformats.org/officeDocument/2006/relationships/hyperlink" Target="http://www.jcu.edu" TargetMode="External"/><Relationship Id="rId3721" Type="http://schemas.openxmlformats.org/officeDocument/2006/relationships/hyperlink" Target="http://www.jcu.edu" TargetMode="External"/><Relationship Id="rId3724" Type="http://schemas.openxmlformats.org/officeDocument/2006/relationships/hyperlink" Target="http://www.jcu.edu" TargetMode="External"/><Relationship Id="rId3723" Type="http://schemas.openxmlformats.org/officeDocument/2006/relationships/hyperlink" Target="http://www.jcu.edu" TargetMode="External"/><Relationship Id="rId3726" Type="http://schemas.openxmlformats.org/officeDocument/2006/relationships/hyperlink" Target="http://www.jcu.edu" TargetMode="External"/><Relationship Id="rId3725" Type="http://schemas.openxmlformats.org/officeDocument/2006/relationships/hyperlink" Target="http://www.jcu.edu" TargetMode="External"/><Relationship Id="rId3728" Type="http://schemas.openxmlformats.org/officeDocument/2006/relationships/hyperlink" Target="http://www.jcu.edu" TargetMode="External"/><Relationship Id="rId3727" Type="http://schemas.openxmlformats.org/officeDocument/2006/relationships/hyperlink" Target="http://www.jcu.edu" TargetMode="External"/><Relationship Id="rId3729" Type="http://schemas.openxmlformats.org/officeDocument/2006/relationships/hyperlink" Target="http://www.jcu.edu" TargetMode="External"/><Relationship Id="rId3720" Type="http://schemas.openxmlformats.org/officeDocument/2006/relationships/hyperlink" Target="http://www.jcu.edu" TargetMode="External"/><Relationship Id="rId1170" Type="http://schemas.openxmlformats.org/officeDocument/2006/relationships/hyperlink" Target="http://www.central.edu" TargetMode="External"/><Relationship Id="rId1171" Type="http://schemas.openxmlformats.org/officeDocument/2006/relationships/hyperlink" Target="http://www.central.edu" TargetMode="External"/><Relationship Id="rId1172" Type="http://schemas.openxmlformats.org/officeDocument/2006/relationships/hyperlink" Target="http://www.central.edu" TargetMode="External"/><Relationship Id="rId1173" Type="http://schemas.openxmlformats.org/officeDocument/2006/relationships/hyperlink" Target="http://www.central.edu" TargetMode="External"/><Relationship Id="rId1174" Type="http://schemas.openxmlformats.org/officeDocument/2006/relationships/hyperlink" Target="http://www.central.edu" TargetMode="External"/><Relationship Id="rId1175" Type="http://schemas.openxmlformats.org/officeDocument/2006/relationships/hyperlink" Target="http://www.central.edu" TargetMode="External"/><Relationship Id="rId1176" Type="http://schemas.openxmlformats.org/officeDocument/2006/relationships/hyperlink" Target="http://www.central.edu" TargetMode="External"/><Relationship Id="rId1177" Type="http://schemas.openxmlformats.org/officeDocument/2006/relationships/hyperlink" Target="http://www.central.edu" TargetMode="External"/><Relationship Id="rId1178" Type="http://schemas.openxmlformats.org/officeDocument/2006/relationships/hyperlink" Target="http://www.central.edu" TargetMode="External"/><Relationship Id="rId1179" Type="http://schemas.openxmlformats.org/officeDocument/2006/relationships/hyperlink" Target="http://www.central.edu" TargetMode="External"/><Relationship Id="rId1169" Type="http://schemas.openxmlformats.org/officeDocument/2006/relationships/hyperlink" Target="http://www.central.edu" TargetMode="External"/><Relationship Id="rId10105" Type="http://schemas.openxmlformats.org/officeDocument/2006/relationships/hyperlink" Target="http://www.villa.edu" TargetMode="External"/><Relationship Id="rId10106" Type="http://schemas.openxmlformats.org/officeDocument/2006/relationships/hyperlink" Target="http://www.villa.edu" TargetMode="External"/><Relationship Id="rId10103" Type="http://schemas.openxmlformats.org/officeDocument/2006/relationships/hyperlink" Target="http://www.villa.edu" TargetMode="External"/><Relationship Id="rId10104" Type="http://schemas.openxmlformats.org/officeDocument/2006/relationships/hyperlink" Target="http://www.villa.edu" TargetMode="External"/><Relationship Id="rId10109" Type="http://schemas.openxmlformats.org/officeDocument/2006/relationships/hyperlink" Target="http://www.villa.edu" TargetMode="External"/><Relationship Id="rId2490" Type="http://schemas.openxmlformats.org/officeDocument/2006/relationships/hyperlink" Target="http://www.excelsior.edu" TargetMode="External"/><Relationship Id="rId10107" Type="http://schemas.openxmlformats.org/officeDocument/2006/relationships/hyperlink" Target="http://www.villa.edu" TargetMode="External"/><Relationship Id="rId1160" Type="http://schemas.openxmlformats.org/officeDocument/2006/relationships/hyperlink" Target="http://www.cecil.edu" TargetMode="External"/><Relationship Id="rId2491" Type="http://schemas.openxmlformats.org/officeDocument/2006/relationships/hyperlink" Target="http://www.excelsior.edu" TargetMode="External"/><Relationship Id="rId10108" Type="http://schemas.openxmlformats.org/officeDocument/2006/relationships/hyperlink" Target="http://www.villa.edu" TargetMode="External"/><Relationship Id="rId1161" Type="http://schemas.openxmlformats.org/officeDocument/2006/relationships/hyperlink" Target="http://www.cecil.edu" TargetMode="External"/><Relationship Id="rId2492" Type="http://schemas.openxmlformats.org/officeDocument/2006/relationships/hyperlink" Target="http://www.excelsior.edu" TargetMode="External"/><Relationship Id="rId1162" Type="http://schemas.openxmlformats.org/officeDocument/2006/relationships/hyperlink" Target="http://www.cedarcrest.edu" TargetMode="External"/><Relationship Id="rId2493" Type="http://schemas.openxmlformats.org/officeDocument/2006/relationships/hyperlink" Target="http://www.excelsior.edu" TargetMode="External"/><Relationship Id="rId1163" Type="http://schemas.openxmlformats.org/officeDocument/2006/relationships/hyperlink" Target="http://www.cedarcrest.edu" TargetMode="External"/><Relationship Id="rId2494" Type="http://schemas.openxmlformats.org/officeDocument/2006/relationships/hyperlink" Target="http://www.famu.edu" TargetMode="External"/><Relationship Id="rId1164" Type="http://schemas.openxmlformats.org/officeDocument/2006/relationships/hyperlink" Target="http://www.cedarcrest.edu" TargetMode="External"/><Relationship Id="rId2495" Type="http://schemas.openxmlformats.org/officeDocument/2006/relationships/hyperlink" Target="http://www.famu.edu" TargetMode="External"/><Relationship Id="rId1165" Type="http://schemas.openxmlformats.org/officeDocument/2006/relationships/hyperlink" Target="http://www.cedarcrest.edu" TargetMode="External"/><Relationship Id="rId2496" Type="http://schemas.openxmlformats.org/officeDocument/2006/relationships/hyperlink" Target="http://www.famu.edu" TargetMode="External"/><Relationship Id="rId10101" Type="http://schemas.openxmlformats.org/officeDocument/2006/relationships/hyperlink" Target="http://www.villa.edu" TargetMode="External"/><Relationship Id="rId1166" Type="http://schemas.openxmlformats.org/officeDocument/2006/relationships/hyperlink" Target="http://www.cedarcrest.edu" TargetMode="External"/><Relationship Id="rId2497" Type="http://schemas.openxmlformats.org/officeDocument/2006/relationships/hyperlink" Target="http://www.famu.edu" TargetMode="External"/><Relationship Id="rId10102" Type="http://schemas.openxmlformats.org/officeDocument/2006/relationships/hyperlink" Target="http://www.villa.edu" TargetMode="External"/><Relationship Id="rId1167" Type="http://schemas.openxmlformats.org/officeDocument/2006/relationships/hyperlink" Target="http://www.cedarcrest.edu" TargetMode="External"/><Relationship Id="rId2498" Type="http://schemas.openxmlformats.org/officeDocument/2006/relationships/hyperlink" Target="http://www.famu.edu" TargetMode="External"/><Relationship Id="rId1168" Type="http://schemas.openxmlformats.org/officeDocument/2006/relationships/hyperlink" Target="http://www.cedarcrest.edu" TargetMode="External"/><Relationship Id="rId2499" Type="http://schemas.openxmlformats.org/officeDocument/2006/relationships/hyperlink" Target="http://www.famu.edu" TargetMode="External"/><Relationship Id="rId10100" Type="http://schemas.openxmlformats.org/officeDocument/2006/relationships/hyperlink" Target="http://www.vettechinstitute.edu" TargetMode="External"/><Relationship Id="rId9918" Type="http://schemas.openxmlformats.org/officeDocument/2006/relationships/hyperlink" Target="http://www.uu.edu" TargetMode="External"/><Relationship Id="rId9919" Type="http://schemas.openxmlformats.org/officeDocument/2006/relationships/hyperlink" Target="http://www.uu.edu" TargetMode="External"/><Relationship Id="rId9914" Type="http://schemas.openxmlformats.org/officeDocument/2006/relationships/hyperlink" Target="http://www.uu.edu" TargetMode="External"/><Relationship Id="rId9915" Type="http://schemas.openxmlformats.org/officeDocument/2006/relationships/hyperlink" Target="http://www.uu.edu" TargetMode="External"/><Relationship Id="rId9916" Type="http://schemas.openxmlformats.org/officeDocument/2006/relationships/hyperlink" Target="http://www.uu.edu" TargetMode="External"/><Relationship Id="rId9917" Type="http://schemas.openxmlformats.org/officeDocument/2006/relationships/hyperlink" Target="http://www.uu.edu" TargetMode="External"/><Relationship Id="rId1190" Type="http://schemas.openxmlformats.org/officeDocument/2006/relationships/hyperlink" Target="http://www.cfcc.edu" TargetMode="External"/><Relationship Id="rId1191" Type="http://schemas.openxmlformats.org/officeDocument/2006/relationships/hyperlink" Target="http://www.cfcc.edu" TargetMode="External"/><Relationship Id="rId1192" Type="http://schemas.openxmlformats.org/officeDocument/2006/relationships/hyperlink" Target="http://www.cfcc.edu" TargetMode="External"/><Relationship Id="rId1193" Type="http://schemas.openxmlformats.org/officeDocument/2006/relationships/hyperlink" Target="http://www.cfcc.edu" TargetMode="External"/><Relationship Id="rId1194" Type="http://schemas.openxmlformats.org/officeDocument/2006/relationships/hyperlink" Target="http://www.cfcc.edu" TargetMode="External"/><Relationship Id="rId9910" Type="http://schemas.openxmlformats.org/officeDocument/2006/relationships/hyperlink" Target="http://www.uu.edu" TargetMode="External"/><Relationship Id="rId1195" Type="http://schemas.openxmlformats.org/officeDocument/2006/relationships/hyperlink" Target="http://www.chapman.edu" TargetMode="External"/><Relationship Id="rId9911" Type="http://schemas.openxmlformats.org/officeDocument/2006/relationships/hyperlink" Target="http://www.uu.edu" TargetMode="External"/><Relationship Id="rId1196" Type="http://schemas.openxmlformats.org/officeDocument/2006/relationships/hyperlink" Target="http://www.chapman.edu" TargetMode="External"/><Relationship Id="rId9912" Type="http://schemas.openxmlformats.org/officeDocument/2006/relationships/hyperlink" Target="http://www.uu.edu" TargetMode="External"/><Relationship Id="rId1197" Type="http://schemas.openxmlformats.org/officeDocument/2006/relationships/hyperlink" Target="http://www.chapman.edu" TargetMode="External"/><Relationship Id="rId9913" Type="http://schemas.openxmlformats.org/officeDocument/2006/relationships/hyperlink" Target="http://www.uu.edu" TargetMode="External"/><Relationship Id="rId1198" Type="http://schemas.openxmlformats.org/officeDocument/2006/relationships/hyperlink" Target="http://www.chapman.edu" TargetMode="External"/><Relationship Id="rId1199" Type="http://schemas.openxmlformats.org/officeDocument/2006/relationships/hyperlink" Target="http://www.chapman.edu" TargetMode="External"/><Relationship Id="rId9907" Type="http://schemas.openxmlformats.org/officeDocument/2006/relationships/hyperlink" Target="http://www.utm.edu" TargetMode="External"/><Relationship Id="rId9908" Type="http://schemas.openxmlformats.org/officeDocument/2006/relationships/hyperlink" Target="http://www.utm.edu" TargetMode="External"/><Relationship Id="rId9909" Type="http://schemas.openxmlformats.org/officeDocument/2006/relationships/hyperlink" Target="http://www.utm.edu" TargetMode="External"/><Relationship Id="rId9903" Type="http://schemas.openxmlformats.org/officeDocument/2006/relationships/hyperlink" Target="http://www.utm.edu" TargetMode="External"/><Relationship Id="rId9904" Type="http://schemas.openxmlformats.org/officeDocument/2006/relationships/hyperlink" Target="http://www.utm.edu" TargetMode="External"/><Relationship Id="rId9905" Type="http://schemas.openxmlformats.org/officeDocument/2006/relationships/hyperlink" Target="http://www.utm.edu" TargetMode="External"/><Relationship Id="rId9906" Type="http://schemas.openxmlformats.org/officeDocument/2006/relationships/hyperlink" Target="http://www.utm.edu" TargetMode="External"/><Relationship Id="rId1180" Type="http://schemas.openxmlformats.org/officeDocument/2006/relationships/hyperlink" Target="http://www.central.edu" TargetMode="External"/><Relationship Id="rId1181" Type="http://schemas.openxmlformats.org/officeDocument/2006/relationships/hyperlink" Target="http://www.central.edu" TargetMode="External"/><Relationship Id="rId1182" Type="http://schemas.openxmlformats.org/officeDocument/2006/relationships/hyperlink" Target="http://www.cf.edu" TargetMode="External"/><Relationship Id="rId1183" Type="http://schemas.openxmlformats.org/officeDocument/2006/relationships/hyperlink" Target="http://www.cf.edu" TargetMode="External"/><Relationship Id="rId1184" Type="http://schemas.openxmlformats.org/officeDocument/2006/relationships/hyperlink" Target="http://www.cf.edu" TargetMode="External"/><Relationship Id="rId9900" Type="http://schemas.openxmlformats.org/officeDocument/2006/relationships/hyperlink" Target="http://www.utm.edu" TargetMode="External"/><Relationship Id="rId1185" Type="http://schemas.openxmlformats.org/officeDocument/2006/relationships/hyperlink" Target="http://www.cfcc.edu" TargetMode="External"/><Relationship Id="rId9901" Type="http://schemas.openxmlformats.org/officeDocument/2006/relationships/hyperlink" Target="http://www.utm.edu" TargetMode="External"/><Relationship Id="rId1186" Type="http://schemas.openxmlformats.org/officeDocument/2006/relationships/hyperlink" Target="http://www.cfcc.edu" TargetMode="External"/><Relationship Id="rId9902" Type="http://schemas.openxmlformats.org/officeDocument/2006/relationships/hyperlink" Target="http://www.utm.edu" TargetMode="External"/><Relationship Id="rId1187" Type="http://schemas.openxmlformats.org/officeDocument/2006/relationships/hyperlink" Target="http://www.cfcc.edu/" TargetMode="External"/><Relationship Id="rId1188" Type="http://schemas.openxmlformats.org/officeDocument/2006/relationships/hyperlink" Target="http://www.cfcc.edu" TargetMode="External"/><Relationship Id="rId1189" Type="http://schemas.openxmlformats.org/officeDocument/2006/relationships/hyperlink" Target="http://www.cfcc.edu" TargetMode="External"/><Relationship Id="rId1136" Type="http://schemas.openxmlformats.org/officeDocument/2006/relationships/hyperlink" Target="http://www.ccd.edu" TargetMode="External"/><Relationship Id="rId2467" Type="http://schemas.openxmlformats.org/officeDocument/2006/relationships/hyperlink" Target="http://www.evansville.edu" TargetMode="External"/><Relationship Id="rId3799" Type="http://schemas.openxmlformats.org/officeDocument/2006/relationships/hyperlink" Target="http://www.jpcatholic.edu" TargetMode="External"/><Relationship Id="rId1137" Type="http://schemas.openxmlformats.org/officeDocument/2006/relationships/hyperlink" Target="http://www.ccd.edu" TargetMode="External"/><Relationship Id="rId2468" Type="http://schemas.openxmlformats.org/officeDocument/2006/relationships/hyperlink" Target="http://www.evansville.edu" TargetMode="External"/><Relationship Id="rId3798" Type="http://schemas.openxmlformats.org/officeDocument/2006/relationships/hyperlink" Target="http://www.jpcatholic.edu" TargetMode="External"/><Relationship Id="rId1138" Type="http://schemas.openxmlformats.org/officeDocument/2006/relationships/hyperlink" Target="http://www.ccm.edu" TargetMode="External"/><Relationship Id="rId2469" Type="http://schemas.openxmlformats.org/officeDocument/2006/relationships/hyperlink" Target="http://www.evms.edu" TargetMode="External"/><Relationship Id="rId1139" Type="http://schemas.openxmlformats.org/officeDocument/2006/relationships/hyperlink" Target="http://www.ccm.edu" TargetMode="External"/><Relationship Id="rId10138" Type="http://schemas.openxmlformats.org/officeDocument/2006/relationships/hyperlink" Target="http://www.vsu.edu" TargetMode="External"/><Relationship Id="rId10139" Type="http://schemas.openxmlformats.org/officeDocument/2006/relationships/hyperlink" Target="http://www.vsu.edu" TargetMode="External"/><Relationship Id="rId10136" Type="http://schemas.openxmlformats.org/officeDocument/2006/relationships/hyperlink" Target="http://www.vsu.edu" TargetMode="External"/><Relationship Id="rId10137" Type="http://schemas.openxmlformats.org/officeDocument/2006/relationships/hyperlink" Target="http://www.vsu.edu" TargetMode="External"/><Relationship Id="rId3791" Type="http://schemas.openxmlformats.org/officeDocument/2006/relationships/hyperlink" Target="http://www.jmu.edu" TargetMode="External"/><Relationship Id="rId10130" Type="http://schemas.openxmlformats.org/officeDocument/2006/relationships/hyperlink" Target="http://www.vsu.edu" TargetMode="External"/><Relationship Id="rId2460" Type="http://schemas.openxmlformats.org/officeDocument/2006/relationships/hyperlink" Target="http://www.evansville.edu" TargetMode="External"/><Relationship Id="rId3790" Type="http://schemas.openxmlformats.org/officeDocument/2006/relationships/hyperlink" Target="http://www.jmu.edu" TargetMode="External"/><Relationship Id="rId10131" Type="http://schemas.openxmlformats.org/officeDocument/2006/relationships/hyperlink" Target="http://www.vsu.edu" TargetMode="External"/><Relationship Id="rId1130" Type="http://schemas.openxmlformats.org/officeDocument/2006/relationships/hyperlink" Target="http://www.ccd.edu" TargetMode="External"/><Relationship Id="rId2461" Type="http://schemas.openxmlformats.org/officeDocument/2006/relationships/hyperlink" Target="http://www.evansville.edu" TargetMode="External"/><Relationship Id="rId3793" Type="http://schemas.openxmlformats.org/officeDocument/2006/relationships/hyperlink" Target="http://www.jmu.edu" TargetMode="External"/><Relationship Id="rId1131" Type="http://schemas.openxmlformats.org/officeDocument/2006/relationships/hyperlink" Target="http://www.ccd.edu" TargetMode="External"/><Relationship Id="rId2462" Type="http://schemas.openxmlformats.org/officeDocument/2006/relationships/hyperlink" Target="http://www.evansville.edu" TargetMode="External"/><Relationship Id="rId3792" Type="http://schemas.openxmlformats.org/officeDocument/2006/relationships/hyperlink" Target="http://www.jmu.edu" TargetMode="External"/><Relationship Id="rId1132" Type="http://schemas.openxmlformats.org/officeDocument/2006/relationships/hyperlink" Target="http://www.ccd.edu" TargetMode="External"/><Relationship Id="rId2463" Type="http://schemas.openxmlformats.org/officeDocument/2006/relationships/hyperlink" Target="http://www.evansville.edu" TargetMode="External"/><Relationship Id="rId3795" Type="http://schemas.openxmlformats.org/officeDocument/2006/relationships/hyperlink" Target="http://www.jmu.edu" TargetMode="External"/><Relationship Id="rId10134" Type="http://schemas.openxmlformats.org/officeDocument/2006/relationships/hyperlink" Target="http://www.vsu.edu" TargetMode="External"/><Relationship Id="rId1133" Type="http://schemas.openxmlformats.org/officeDocument/2006/relationships/hyperlink" Target="http://www.ccd.edu" TargetMode="External"/><Relationship Id="rId2464" Type="http://schemas.openxmlformats.org/officeDocument/2006/relationships/hyperlink" Target="http://www.evansville.edu" TargetMode="External"/><Relationship Id="rId3794" Type="http://schemas.openxmlformats.org/officeDocument/2006/relationships/hyperlink" Target="http://www.jmu.edu" TargetMode="External"/><Relationship Id="rId10135" Type="http://schemas.openxmlformats.org/officeDocument/2006/relationships/hyperlink" Target="http://www.vsu.edu" TargetMode="External"/><Relationship Id="rId1134" Type="http://schemas.openxmlformats.org/officeDocument/2006/relationships/hyperlink" Target="http://www.ccd.edu" TargetMode="External"/><Relationship Id="rId2465" Type="http://schemas.openxmlformats.org/officeDocument/2006/relationships/hyperlink" Target="http://www.evansville.edu" TargetMode="External"/><Relationship Id="rId3797" Type="http://schemas.openxmlformats.org/officeDocument/2006/relationships/hyperlink" Target="http://www.jpcatholic.edu" TargetMode="External"/><Relationship Id="rId10132" Type="http://schemas.openxmlformats.org/officeDocument/2006/relationships/hyperlink" Target="http://www.vsu.edu" TargetMode="External"/><Relationship Id="rId1135" Type="http://schemas.openxmlformats.org/officeDocument/2006/relationships/hyperlink" Target="http://www.ccd.edu" TargetMode="External"/><Relationship Id="rId2466" Type="http://schemas.openxmlformats.org/officeDocument/2006/relationships/hyperlink" Target="http://www.evansville.edu" TargetMode="External"/><Relationship Id="rId3796" Type="http://schemas.openxmlformats.org/officeDocument/2006/relationships/hyperlink" Target="http://www.jpcatholic.edu" TargetMode="External"/><Relationship Id="rId10133" Type="http://schemas.openxmlformats.org/officeDocument/2006/relationships/hyperlink" Target="http://www.vsu.edu" TargetMode="External"/><Relationship Id="rId1125" Type="http://schemas.openxmlformats.org/officeDocument/2006/relationships/hyperlink" Target="http://www.ccd.edu" TargetMode="External"/><Relationship Id="rId2456" Type="http://schemas.openxmlformats.org/officeDocument/2006/relationships/hyperlink" Target="http://www.evansville.edu" TargetMode="External"/><Relationship Id="rId3788" Type="http://schemas.openxmlformats.org/officeDocument/2006/relationships/hyperlink" Target="http://www.jmu.edu" TargetMode="External"/><Relationship Id="rId1126" Type="http://schemas.openxmlformats.org/officeDocument/2006/relationships/hyperlink" Target="http://www.ccd.edu" TargetMode="External"/><Relationship Id="rId2457" Type="http://schemas.openxmlformats.org/officeDocument/2006/relationships/hyperlink" Target="http://www.evansville.edu" TargetMode="External"/><Relationship Id="rId3787" Type="http://schemas.openxmlformats.org/officeDocument/2006/relationships/hyperlink" Target="http://www.jmu.edu" TargetMode="External"/><Relationship Id="rId1127" Type="http://schemas.openxmlformats.org/officeDocument/2006/relationships/hyperlink" Target="http://www.ccd.edu" TargetMode="External"/><Relationship Id="rId2458" Type="http://schemas.openxmlformats.org/officeDocument/2006/relationships/hyperlink" Target="http://www.evansville.edu" TargetMode="External"/><Relationship Id="rId1128" Type="http://schemas.openxmlformats.org/officeDocument/2006/relationships/hyperlink" Target="http://www.ccd.edu" TargetMode="External"/><Relationship Id="rId2459" Type="http://schemas.openxmlformats.org/officeDocument/2006/relationships/hyperlink" Target="http://www.evansville.edu" TargetMode="External"/><Relationship Id="rId3789" Type="http://schemas.openxmlformats.org/officeDocument/2006/relationships/hyperlink" Target="http://www.jmu.edu" TargetMode="External"/><Relationship Id="rId1129" Type="http://schemas.openxmlformats.org/officeDocument/2006/relationships/hyperlink" Target="http://www.ccd.edu" TargetMode="External"/><Relationship Id="rId10149" Type="http://schemas.openxmlformats.org/officeDocument/2006/relationships/hyperlink" Target="http://www.vwu.edu" TargetMode="External"/><Relationship Id="rId10147" Type="http://schemas.openxmlformats.org/officeDocument/2006/relationships/hyperlink" Target="http://www.vsu.edu" TargetMode="External"/><Relationship Id="rId10148" Type="http://schemas.openxmlformats.org/officeDocument/2006/relationships/hyperlink" Target="http://www.vwu.edu" TargetMode="External"/><Relationship Id="rId3780" Type="http://schemas.openxmlformats.org/officeDocument/2006/relationships/hyperlink" Target="http://www.jhu.edu" TargetMode="External"/><Relationship Id="rId10141" Type="http://schemas.openxmlformats.org/officeDocument/2006/relationships/hyperlink" Target="http://www.vsu.edu" TargetMode="External"/><Relationship Id="rId10142" Type="http://schemas.openxmlformats.org/officeDocument/2006/relationships/hyperlink" Target="http://www.vsu.edu" TargetMode="External"/><Relationship Id="rId2450" Type="http://schemas.openxmlformats.org/officeDocument/2006/relationships/hyperlink" Target="http://www.evangel.edu" TargetMode="External"/><Relationship Id="rId3782" Type="http://schemas.openxmlformats.org/officeDocument/2006/relationships/hyperlink" Target="http://www.jjc.edu" TargetMode="External"/><Relationship Id="rId1120" Type="http://schemas.openxmlformats.org/officeDocument/2006/relationships/hyperlink" Target="http://www.cccb.edu" TargetMode="External"/><Relationship Id="rId2451" Type="http://schemas.openxmlformats.org/officeDocument/2006/relationships/hyperlink" Target="http://www.evangel.edu" TargetMode="External"/><Relationship Id="rId3781" Type="http://schemas.openxmlformats.org/officeDocument/2006/relationships/hyperlink" Target="http://www.jhu.edu" TargetMode="External"/><Relationship Id="rId10140" Type="http://schemas.openxmlformats.org/officeDocument/2006/relationships/hyperlink" Target="http://www.vsu.edu" TargetMode="External"/><Relationship Id="rId1121" Type="http://schemas.openxmlformats.org/officeDocument/2006/relationships/hyperlink" Target="http://www.ccd.edu" TargetMode="External"/><Relationship Id="rId2452" Type="http://schemas.openxmlformats.org/officeDocument/2006/relationships/hyperlink" Target="http://www.evangel.edu" TargetMode="External"/><Relationship Id="rId3784" Type="http://schemas.openxmlformats.org/officeDocument/2006/relationships/hyperlink" Target="http://www.jjc.edu" TargetMode="External"/><Relationship Id="rId10145" Type="http://schemas.openxmlformats.org/officeDocument/2006/relationships/hyperlink" Target="http://www.vsu.edu" TargetMode="External"/><Relationship Id="rId1122" Type="http://schemas.openxmlformats.org/officeDocument/2006/relationships/hyperlink" Target="http://www.ccd.edu" TargetMode="External"/><Relationship Id="rId2453" Type="http://schemas.openxmlformats.org/officeDocument/2006/relationships/hyperlink" Target="http://www.evangel.edu" TargetMode="External"/><Relationship Id="rId3783" Type="http://schemas.openxmlformats.org/officeDocument/2006/relationships/hyperlink" Target="http://www.jjc.edu" TargetMode="External"/><Relationship Id="rId10146" Type="http://schemas.openxmlformats.org/officeDocument/2006/relationships/hyperlink" Target="http://www.vsu.edu" TargetMode="External"/><Relationship Id="rId1123" Type="http://schemas.openxmlformats.org/officeDocument/2006/relationships/hyperlink" Target="http://www.ccd.edu" TargetMode="External"/><Relationship Id="rId2454" Type="http://schemas.openxmlformats.org/officeDocument/2006/relationships/hyperlink" Target="http://www.evangel.edu" TargetMode="External"/><Relationship Id="rId3786" Type="http://schemas.openxmlformats.org/officeDocument/2006/relationships/hyperlink" Target="http://www.jmu.edu" TargetMode="External"/><Relationship Id="rId10143" Type="http://schemas.openxmlformats.org/officeDocument/2006/relationships/hyperlink" Target="http://www.vsu.edu" TargetMode="External"/><Relationship Id="rId1124" Type="http://schemas.openxmlformats.org/officeDocument/2006/relationships/hyperlink" Target="http://www.ccd.edu" TargetMode="External"/><Relationship Id="rId2455" Type="http://schemas.openxmlformats.org/officeDocument/2006/relationships/hyperlink" Target="http://www.evansville.edu" TargetMode="External"/><Relationship Id="rId3785" Type="http://schemas.openxmlformats.org/officeDocument/2006/relationships/hyperlink" Target="http://www.jjc.edu" TargetMode="External"/><Relationship Id="rId10144" Type="http://schemas.openxmlformats.org/officeDocument/2006/relationships/hyperlink" Target="http://www.vsu.edu" TargetMode="External"/><Relationship Id="rId1158" Type="http://schemas.openxmlformats.org/officeDocument/2006/relationships/hyperlink" Target="http://www.cecil.edu" TargetMode="External"/><Relationship Id="rId2489" Type="http://schemas.openxmlformats.org/officeDocument/2006/relationships/hyperlink" Target="http://www.excelsior.edu" TargetMode="External"/><Relationship Id="rId1159" Type="http://schemas.openxmlformats.org/officeDocument/2006/relationships/hyperlink" Target="http://www.cecil.edu" TargetMode="External"/><Relationship Id="rId10116" Type="http://schemas.openxmlformats.org/officeDocument/2006/relationships/hyperlink" Target="http://www.vims.edu" TargetMode="External"/><Relationship Id="rId10117" Type="http://schemas.openxmlformats.org/officeDocument/2006/relationships/hyperlink" Target="http://www.vims.edu" TargetMode="External"/><Relationship Id="rId10114" Type="http://schemas.openxmlformats.org/officeDocument/2006/relationships/hyperlink" Target="http://www.vims.edu" TargetMode="External"/><Relationship Id="rId10115" Type="http://schemas.openxmlformats.org/officeDocument/2006/relationships/hyperlink" Target="http://www.vims.edu" TargetMode="External"/><Relationship Id="rId10118" Type="http://schemas.openxmlformats.org/officeDocument/2006/relationships/hyperlink" Target="http://www.vims.edu" TargetMode="External"/><Relationship Id="rId2480" Type="http://schemas.openxmlformats.org/officeDocument/2006/relationships/hyperlink" Target="http://www.excelsior.edu" TargetMode="External"/><Relationship Id="rId10119" Type="http://schemas.openxmlformats.org/officeDocument/2006/relationships/hyperlink" Target="http://www.vims.edu" TargetMode="External"/><Relationship Id="rId1150" Type="http://schemas.openxmlformats.org/officeDocument/2006/relationships/hyperlink" Target="http://www.cecil.edu" TargetMode="External"/><Relationship Id="rId2481" Type="http://schemas.openxmlformats.org/officeDocument/2006/relationships/hyperlink" Target="http://www.excelsior.edu" TargetMode="External"/><Relationship Id="rId1151" Type="http://schemas.openxmlformats.org/officeDocument/2006/relationships/hyperlink" Target="http://www.cecil.edu" TargetMode="External"/><Relationship Id="rId2482" Type="http://schemas.openxmlformats.org/officeDocument/2006/relationships/hyperlink" Target="http://www.excelsior.edu" TargetMode="External"/><Relationship Id="rId1152" Type="http://schemas.openxmlformats.org/officeDocument/2006/relationships/hyperlink" Target="http://www.cecil.edu" TargetMode="External"/><Relationship Id="rId2483" Type="http://schemas.openxmlformats.org/officeDocument/2006/relationships/hyperlink" Target="http://www.excelsior.edu" TargetMode="External"/><Relationship Id="rId1153" Type="http://schemas.openxmlformats.org/officeDocument/2006/relationships/hyperlink" Target="http://www.cecil.edu" TargetMode="External"/><Relationship Id="rId2484" Type="http://schemas.openxmlformats.org/officeDocument/2006/relationships/hyperlink" Target="http://www.excelsior.edu" TargetMode="External"/><Relationship Id="rId1154" Type="http://schemas.openxmlformats.org/officeDocument/2006/relationships/hyperlink" Target="http://www.cecil.edu" TargetMode="External"/><Relationship Id="rId2485" Type="http://schemas.openxmlformats.org/officeDocument/2006/relationships/hyperlink" Target="http://www.excelsior.edu" TargetMode="External"/><Relationship Id="rId10112" Type="http://schemas.openxmlformats.org/officeDocument/2006/relationships/hyperlink" Target="http://www.vims.edu" TargetMode="External"/><Relationship Id="rId1155" Type="http://schemas.openxmlformats.org/officeDocument/2006/relationships/hyperlink" Target="http://www.cecil.edu" TargetMode="External"/><Relationship Id="rId2486" Type="http://schemas.openxmlformats.org/officeDocument/2006/relationships/hyperlink" Target="http://www.excelsior.edu" TargetMode="External"/><Relationship Id="rId10113" Type="http://schemas.openxmlformats.org/officeDocument/2006/relationships/hyperlink" Target="http://www.vims.edu" TargetMode="External"/><Relationship Id="rId1156" Type="http://schemas.openxmlformats.org/officeDocument/2006/relationships/hyperlink" Target="http://www.cecil.edu" TargetMode="External"/><Relationship Id="rId2487" Type="http://schemas.openxmlformats.org/officeDocument/2006/relationships/hyperlink" Target="http://www.excelsior.edu" TargetMode="External"/><Relationship Id="rId10110" Type="http://schemas.openxmlformats.org/officeDocument/2006/relationships/hyperlink" Target="http://www.villa.edu" TargetMode="External"/><Relationship Id="rId1157" Type="http://schemas.openxmlformats.org/officeDocument/2006/relationships/hyperlink" Target="http://www.cecil.edu" TargetMode="External"/><Relationship Id="rId2488" Type="http://schemas.openxmlformats.org/officeDocument/2006/relationships/hyperlink" Target="http://www.excelsior.edu" TargetMode="External"/><Relationship Id="rId10111" Type="http://schemas.openxmlformats.org/officeDocument/2006/relationships/hyperlink" Target="http://www.villa.edu" TargetMode="External"/><Relationship Id="rId1147" Type="http://schemas.openxmlformats.org/officeDocument/2006/relationships/hyperlink" Target="http://www.cecil.edu" TargetMode="External"/><Relationship Id="rId2478" Type="http://schemas.openxmlformats.org/officeDocument/2006/relationships/hyperlink" Target="http://www.evms.edu" TargetMode="External"/><Relationship Id="rId1148" Type="http://schemas.openxmlformats.org/officeDocument/2006/relationships/hyperlink" Target="http://www.cecil.edu" TargetMode="External"/><Relationship Id="rId2479" Type="http://schemas.openxmlformats.org/officeDocument/2006/relationships/hyperlink" Target="http://www.evms.edu" TargetMode="External"/><Relationship Id="rId1149" Type="http://schemas.openxmlformats.org/officeDocument/2006/relationships/hyperlink" Target="http://www.cecil.edu" TargetMode="External"/><Relationship Id="rId10127" Type="http://schemas.openxmlformats.org/officeDocument/2006/relationships/hyperlink" Target="http://www.virginia.edu" TargetMode="External"/><Relationship Id="rId10128" Type="http://schemas.openxmlformats.org/officeDocument/2006/relationships/hyperlink" Target="http://www.virginia.edu" TargetMode="External"/><Relationship Id="rId10125" Type="http://schemas.openxmlformats.org/officeDocument/2006/relationships/hyperlink" Target="http://www.virginia.edu" TargetMode="External"/><Relationship Id="rId10126" Type="http://schemas.openxmlformats.org/officeDocument/2006/relationships/hyperlink" Target="http://www.virginia.edu" TargetMode="External"/><Relationship Id="rId10129" Type="http://schemas.openxmlformats.org/officeDocument/2006/relationships/hyperlink" Target="http://www.vsu.edu" TargetMode="External"/><Relationship Id="rId2470" Type="http://schemas.openxmlformats.org/officeDocument/2006/relationships/hyperlink" Target="http://www.evms.edu" TargetMode="External"/><Relationship Id="rId1140" Type="http://schemas.openxmlformats.org/officeDocument/2006/relationships/hyperlink" Target="http://www.ccm.edu" TargetMode="External"/><Relationship Id="rId2471" Type="http://schemas.openxmlformats.org/officeDocument/2006/relationships/hyperlink" Target="http://www.evms.edu" TargetMode="External"/><Relationship Id="rId10120" Type="http://schemas.openxmlformats.org/officeDocument/2006/relationships/hyperlink" Target="http://www.vims.edu" TargetMode="External"/><Relationship Id="rId1141" Type="http://schemas.openxmlformats.org/officeDocument/2006/relationships/hyperlink" Target="http://www.ccm.edu" TargetMode="External"/><Relationship Id="rId2472" Type="http://schemas.openxmlformats.org/officeDocument/2006/relationships/hyperlink" Target="http://www.evms.edu" TargetMode="External"/><Relationship Id="rId1142" Type="http://schemas.openxmlformats.org/officeDocument/2006/relationships/hyperlink" Target="http://www.ccm.edu" TargetMode="External"/><Relationship Id="rId2473" Type="http://schemas.openxmlformats.org/officeDocument/2006/relationships/hyperlink" Target="http://www.evms.edu" TargetMode="External"/><Relationship Id="rId1143" Type="http://schemas.openxmlformats.org/officeDocument/2006/relationships/hyperlink" Target="http://www.ccm.edu" TargetMode="External"/><Relationship Id="rId2474" Type="http://schemas.openxmlformats.org/officeDocument/2006/relationships/hyperlink" Target="http://www.evms.edu" TargetMode="External"/><Relationship Id="rId10123" Type="http://schemas.openxmlformats.org/officeDocument/2006/relationships/hyperlink" Target="http://www.vims.edu" TargetMode="External"/><Relationship Id="rId1144" Type="http://schemas.openxmlformats.org/officeDocument/2006/relationships/hyperlink" Target="http://www.ccm.edu" TargetMode="External"/><Relationship Id="rId2475" Type="http://schemas.openxmlformats.org/officeDocument/2006/relationships/hyperlink" Target="http://www.evms.edu" TargetMode="External"/><Relationship Id="rId10124" Type="http://schemas.openxmlformats.org/officeDocument/2006/relationships/hyperlink" Target="http://www.virginia.edu" TargetMode="External"/><Relationship Id="rId1145" Type="http://schemas.openxmlformats.org/officeDocument/2006/relationships/hyperlink" Target="http://www.ccm.edu" TargetMode="External"/><Relationship Id="rId2476" Type="http://schemas.openxmlformats.org/officeDocument/2006/relationships/hyperlink" Target="http://www.evms.edu" TargetMode="External"/><Relationship Id="rId10121" Type="http://schemas.openxmlformats.org/officeDocument/2006/relationships/hyperlink" Target="http://www.vims.edu" TargetMode="External"/><Relationship Id="rId1146" Type="http://schemas.openxmlformats.org/officeDocument/2006/relationships/hyperlink" Target="http://www.ccm.edu" TargetMode="External"/><Relationship Id="rId2477" Type="http://schemas.openxmlformats.org/officeDocument/2006/relationships/hyperlink" Target="http://www.evms.edu" TargetMode="External"/><Relationship Id="rId10122" Type="http://schemas.openxmlformats.org/officeDocument/2006/relationships/hyperlink" Target="http://www.vims.edu" TargetMode="External"/><Relationship Id="rId7319" Type="http://schemas.openxmlformats.org/officeDocument/2006/relationships/hyperlink" Target="http://www.redlandscc.edu" TargetMode="External"/><Relationship Id="rId7318" Type="http://schemas.openxmlformats.org/officeDocument/2006/relationships/hyperlink" Target="http://www.redlandscc.edu" TargetMode="External"/><Relationship Id="rId8649" Type="http://schemas.openxmlformats.org/officeDocument/2006/relationships/hyperlink" Target="http://www.texascollege.edu" TargetMode="External"/><Relationship Id="rId9970" Type="http://schemas.openxmlformats.org/officeDocument/2006/relationships/hyperlink" Target="http://www.valleycollege.edu" TargetMode="External"/><Relationship Id="rId9971" Type="http://schemas.openxmlformats.org/officeDocument/2006/relationships/hyperlink" Target="http://www.valleycollege.edu" TargetMode="External"/><Relationship Id="rId8640" Type="http://schemas.openxmlformats.org/officeDocument/2006/relationships/hyperlink" Target="http://www.texarkanacollege.edu" TargetMode="External"/><Relationship Id="rId7313" Type="http://schemas.openxmlformats.org/officeDocument/2006/relationships/hyperlink" Target="http://www.redlandscc.edu" TargetMode="External"/><Relationship Id="rId8644" Type="http://schemas.openxmlformats.org/officeDocument/2006/relationships/hyperlink" Target="http://www.texarkanacollege.edu" TargetMode="External"/><Relationship Id="rId9976" Type="http://schemas.openxmlformats.org/officeDocument/2006/relationships/hyperlink" Target="http://www.valleycollege.edu" TargetMode="External"/><Relationship Id="rId7312" Type="http://schemas.openxmlformats.org/officeDocument/2006/relationships/hyperlink" Target="http://www.redlandscc.edu" TargetMode="External"/><Relationship Id="rId8643" Type="http://schemas.openxmlformats.org/officeDocument/2006/relationships/hyperlink" Target="http://www.texarkanacollege.edu" TargetMode="External"/><Relationship Id="rId9977" Type="http://schemas.openxmlformats.org/officeDocument/2006/relationships/hyperlink" Target="http://www.valleycollege.edu" TargetMode="External"/><Relationship Id="rId7311" Type="http://schemas.openxmlformats.org/officeDocument/2006/relationships/hyperlink" Target="http://www.redlandscc.edu" TargetMode="External"/><Relationship Id="rId8642" Type="http://schemas.openxmlformats.org/officeDocument/2006/relationships/hyperlink" Target="http://www.texarkanacollege.edu" TargetMode="External"/><Relationship Id="rId9978" Type="http://schemas.openxmlformats.org/officeDocument/2006/relationships/hyperlink" Target="http://www.valleycollege.edu" TargetMode="External"/><Relationship Id="rId7310" Type="http://schemas.openxmlformats.org/officeDocument/2006/relationships/hyperlink" Target="http://www.redlandscc.edu" TargetMode="External"/><Relationship Id="rId8641" Type="http://schemas.openxmlformats.org/officeDocument/2006/relationships/hyperlink" Target="http://www.texarkanacollege.edu" TargetMode="External"/><Relationship Id="rId9979" Type="http://schemas.openxmlformats.org/officeDocument/2006/relationships/hyperlink" Target="http://www.valleycollege.edu" TargetMode="External"/><Relationship Id="rId7317" Type="http://schemas.openxmlformats.org/officeDocument/2006/relationships/hyperlink" Target="http://www.redlandscc.edu" TargetMode="External"/><Relationship Id="rId8648" Type="http://schemas.openxmlformats.org/officeDocument/2006/relationships/hyperlink" Target="http://www.texarkanacollege.edu" TargetMode="External"/><Relationship Id="rId9972" Type="http://schemas.openxmlformats.org/officeDocument/2006/relationships/hyperlink" Target="http://www.valleycollege.edu" TargetMode="External"/><Relationship Id="rId7316" Type="http://schemas.openxmlformats.org/officeDocument/2006/relationships/hyperlink" Target="http://www.redlandscc.edu" TargetMode="External"/><Relationship Id="rId8647" Type="http://schemas.openxmlformats.org/officeDocument/2006/relationships/hyperlink" Target="http://www.texarkanacollege.edu" TargetMode="External"/><Relationship Id="rId9973" Type="http://schemas.openxmlformats.org/officeDocument/2006/relationships/hyperlink" Target="http://www.valleycollege.edu" TargetMode="External"/><Relationship Id="rId7315" Type="http://schemas.openxmlformats.org/officeDocument/2006/relationships/hyperlink" Target="http://www.redlandscc.edu" TargetMode="External"/><Relationship Id="rId8646" Type="http://schemas.openxmlformats.org/officeDocument/2006/relationships/hyperlink" Target="http://www.texarkanacollege.edu" TargetMode="External"/><Relationship Id="rId9974" Type="http://schemas.openxmlformats.org/officeDocument/2006/relationships/hyperlink" Target="http://www.valleycollege.edu" TargetMode="External"/><Relationship Id="rId7314" Type="http://schemas.openxmlformats.org/officeDocument/2006/relationships/hyperlink" Target="http://www.redlandscc.edu" TargetMode="External"/><Relationship Id="rId8645" Type="http://schemas.openxmlformats.org/officeDocument/2006/relationships/hyperlink" Target="http://www.texarkanacollege.edu" TargetMode="External"/><Relationship Id="rId9975" Type="http://schemas.openxmlformats.org/officeDocument/2006/relationships/hyperlink" Target="http://www.valleycollege.edu" TargetMode="External"/><Relationship Id="rId7309" Type="http://schemas.openxmlformats.org/officeDocument/2006/relationships/hyperlink" Target="http://www.redlandscc.edu" TargetMode="External"/><Relationship Id="rId7308" Type="http://schemas.openxmlformats.org/officeDocument/2006/relationships/hyperlink" Target="http://www.rcgc.edu" TargetMode="External"/><Relationship Id="rId8639" Type="http://schemas.openxmlformats.org/officeDocument/2006/relationships/hyperlink" Target="http://www.texarkanacollege.edu" TargetMode="External"/><Relationship Id="rId7307" Type="http://schemas.openxmlformats.org/officeDocument/2006/relationships/hyperlink" Target="http://www.rcgc.edu" TargetMode="External"/><Relationship Id="rId8638" Type="http://schemas.openxmlformats.org/officeDocument/2006/relationships/hyperlink" Target="http://www.terra.edu" TargetMode="External"/><Relationship Id="rId9969" Type="http://schemas.openxmlformats.org/officeDocument/2006/relationships/hyperlink" Target="http://www.valleycollege.edu" TargetMode="External"/><Relationship Id="rId9960" Type="http://schemas.openxmlformats.org/officeDocument/2006/relationships/hyperlink" Target="http://www.valleycollege.edu" TargetMode="External"/><Relationship Id="rId7302" Type="http://schemas.openxmlformats.org/officeDocument/2006/relationships/hyperlink" Target="http://www.rcgc.edu" TargetMode="External"/><Relationship Id="rId8633" Type="http://schemas.openxmlformats.org/officeDocument/2006/relationships/hyperlink" Target="http://www.terra.edu" TargetMode="External"/><Relationship Id="rId9965" Type="http://schemas.openxmlformats.org/officeDocument/2006/relationships/hyperlink" Target="http://www.valleycollege.edu" TargetMode="External"/><Relationship Id="rId7301" Type="http://schemas.openxmlformats.org/officeDocument/2006/relationships/hyperlink" Target="http://www.rcgc.edu" TargetMode="External"/><Relationship Id="rId8632" Type="http://schemas.openxmlformats.org/officeDocument/2006/relationships/hyperlink" Target="http://www.terra.edu" TargetMode="External"/><Relationship Id="rId9966" Type="http://schemas.openxmlformats.org/officeDocument/2006/relationships/hyperlink" Target="http://www.valleycollege.edu" TargetMode="External"/><Relationship Id="rId7300" Type="http://schemas.openxmlformats.org/officeDocument/2006/relationships/hyperlink" Target="http://www.rcgc.edu" TargetMode="External"/><Relationship Id="rId8631" Type="http://schemas.openxmlformats.org/officeDocument/2006/relationships/hyperlink" Target="http://www.terra.edu" TargetMode="External"/><Relationship Id="rId9967" Type="http://schemas.openxmlformats.org/officeDocument/2006/relationships/hyperlink" Target="http://www.valleycollege.edu" TargetMode="External"/><Relationship Id="rId8630" Type="http://schemas.openxmlformats.org/officeDocument/2006/relationships/hyperlink" Target="http://www.terra.edu" TargetMode="External"/><Relationship Id="rId9968" Type="http://schemas.openxmlformats.org/officeDocument/2006/relationships/hyperlink" Target="http://www.valleycollege.edu" TargetMode="External"/><Relationship Id="rId7306" Type="http://schemas.openxmlformats.org/officeDocument/2006/relationships/hyperlink" Target="http://www.rcgc.edu" TargetMode="External"/><Relationship Id="rId8637" Type="http://schemas.openxmlformats.org/officeDocument/2006/relationships/hyperlink" Target="http://www.terra.edu" TargetMode="External"/><Relationship Id="rId9961" Type="http://schemas.openxmlformats.org/officeDocument/2006/relationships/hyperlink" Target="http://www.valleycollege.edu" TargetMode="External"/><Relationship Id="rId7305" Type="http://schemas.openxmlformats.org/officeDocument/2006/relationships/hyperlink" Target="http://www.rcgc.edu" TargetMode="External"/><Relationship Id="rId8636" Type="http://schemas.openxmlformats.org/officeDocument/2006/relationships/hyperlink" Target="http://www.terra.edu" TargetMode="External"/><Relationship Id="rId9962" Type="http://schemas.openxmlformats.org/officeDocument/2006/relationships/hyperlink" Target="http://www.valleycollege.edu" TargetMode="External"/><Relationship Id="rId7304" Type="http://schemas.openxmlformats.org/officeDocument/2006/relationships/hyperlink" Target="http://www.rcgc.edu" TargetMode="External"/><Relationship Id="rId8635" Type="http://schemas.openxmlformats.org/officeDocument/2006/relationships/hyperlink" Target="http://www.terra.edu" TargetMode="External"/><Relationship Id="rId9963" Type="http://schemas.openxmlformats.org/officeDocument/2006/relationships/hyperlink" Target="http://www.valleycollege.edu" TargetMode="External"/><Relationship Id="rId7303" Type="http://schemas.openxmlformats.org/officeDocument/2006/relationships/hyperlink" Target="http://www.rcgc.edu" TargetMode="External"/><Relationship Id="rId8634" Type="http://schemas.openxmlformats.org/officeDocument/2006/relationships/hyperlink" Target="http://www.terra.edu" TargetMode="External"/><Relationship Id="rId9964" Type="http://schemas.openxmlformats.org/officeDocument/2006/relationships/hyperlink" Target="http://www.valleycollege.edu" TargetMode="External"/><Relationship Id="rId6009" Type="http://schemas.openxmlformats.org/officeDocument/2006/relationships/hyperlink" Target="http://www.nmsu.edu" TargetMode="External"/><Relationship Id="rId9990" Type="http://schemas.openxmlformats.org/officeDocument/2006/relationships/hyperlink" Target="http://www.valleycollege.edu" TargetMode="External"/><Relationship Id="rId9991" Type="http://schemas.openxmlformats.org/officeDocument/2006/relationships/hyperlink" Target="http://www.valleycollege.edu" TargetMode="External"/><Relationship Id="rId9992" Type="http://schemas.openxmlformats.org/officeDocument/2006/relationships/hyperlink" Target="http://www.valleycollege.edu" TargetMode="External"/><Relationship Id="rId9993" Type="http://schemas.openxmlformats.org/officeDocument/2006/relationships/hyperlink" Target="http://www.valleycollege.edu" TargetMode="External"/><Relationship Id="rId7331" Type="http://schemas.openxmlformats.org/officeDocument/2006/relationships/hyperlink" Target="http://www.rhodes.edu" TargetMode="External"/><Relationship Id="rId8662" Type="http://schemas.openxmlformats.org/officeDocument/2006/relationships/hyperlink" Target="http://www.thomas.edu" TargetMode="External"/><Relationship Id="rId6000" Type="http://schemas.openxmlformats.org/officeDocument/2006/relationships/hyperlink" Target="http://www.nmsu.edu" TargetMode="External"/><Relationship Id="rId7330" Type="http://schemas.openxmlformats.org/officeDocument/2006/relationships/hyperlink" Target="http://www.rhodes.edu" TargetMode="External"/><Relationship Id="rId8661" Type="http://schemas.openxmlformats.org/officeDocument/2006/relationships/hyperlink" Target="http://www.thomas.edu" TargetMode="External"/><Relationship Id="rId8660" Type="http://schemas.openxmlformats.org/officeDocument/2006/relationships/hyperlink" Target="http://www.thomas.edu" TargetMode="External"/><Relationship Id="rId6003" Type="http://schemas.openxmlformats.org/officeDocument/2006/relationships/hyperlink" Target="http://www.nmsu.edu" TargetMode="External"/><Relationship Id="rId7335" Type="http://schemas.openxmlformats.org/officeDocument/2006/relationships/hyperlink" Target="http://www.rhodes.edu" TargetMode="External"/><Relationship Id="rId8666" Type="http://schemas.openxmlformats.org/officeDocument/2006/relationships/hyperlink" Target="http://www.thomas.edu" TargetMode="External"/><Relationship Id="rId9998" Type="http://schemas.openxmlformats.org/officeDocument/2006/relationships/hyperlink" Target="http://www.valleycollege.edu" TargetMode="External"/><Relationship Id="rId6004" Type="http://schemas.openxmlformats.org/officeDocument/2006/relationships/hyperlink" Target="http://www.nmsu.edu" TargetMode="External"/><Relationship Id="rId7334" Type="http://schemas.openxmlformats.org/officeDocument/2006/relationships/hyperlink" Target="http://www.rhodes.edu" TargetMode="External"/><Relationship Id="rId8665" Type="http://schemas.openxmlformats.org/officeDocument/2006/relationships/hyperlink" Target="http://www.thomas.edu" TargetMode="External"/><Relationship Id="rId9999" Type="http://schemas.openxmlformats.org/officeDocument/2006/relationships/hyperlink" Target="http://www.valleycollege.edu" TargetMode="External"/><Relationship Id="rId6001" Type="http://schemas.openxmlformats.org/officeDocument/2006/relationships/hyperlink" Target="http://www.nmsu.edu" TargetMode="External"/><Relationship Id="rId7333" Type="http://schemas.openxmlformats.org/officeDocument/2006/relationships/hyperlink" Target="http://www.rhodes.edu" TargetMode="External"/><Relationship Id="rId8664" Type="http://schemas.openxmlformats.org/officeDocument/2006/relationships/hyperlink" Target="http://www.thomas.edu" TargetMode="External"/><Relationship Id="rId6002" Type="http://schemas.openxmlformats.org/officeDocument/2006/relationships/hyperlink" Target="http://www.nmsu.edu" TargetMode="External"/><Relationship Id="rId7332" Type="http://schemas.openxmlformats.org/officeDocument/2006/relationships/hyperlink" Target="http://www.rhodes.edu" TargetMode="External"/><Relationship Id="rId8663" Type="http://schemas.openxmlformats.org/officeDocument/2006/relationships/hyperlink" Target="http://www.thomas.edu" TargetMode="External"/><Relationship Id="rId6007" Type="http://schemas.openxmlformats.org/officeDocument/2006/relationships/hyperlink" Target="http://www.nmsu.edu" TargetMode="External"/><Relationship Id="rId7339" Type="http://schemas.openxmlformats.org/officeDocument/2006/relationships/hyperlink" Target="http://www.rhodes.edu" TargetMode="External"/><Relationship Id="rId9994" Type="http://schemas.openxmlformats.org/officeDocument/2006/relationships/hyperlink" Target="http://www.valleycollege.edu" TargetMode="External"/><Relationship Id="rId6008" Type="http://schemas.openxmlformats.org/officeDocument/2006/relationships/hyperlink" Target="http://www.nmsu.edu" TargetMode="External"/><Relationship Id="rId7338" Type="http://schemas.openxmlformats.org/officeDocument/2006/relationships/hyperlink" Target="http://www.rhodes.edu" TargetMode="External"/><Relationship Id="rId8669" Type="http://schemas.openxmlformats.org/officeDocument/2006/relationships/hyperlink" Target="http://www.thomasmore.edu" TargetMode="External"/><Relationship Id="rId9995" Type="http://schemas.openxmlformats.org/officeDocument/2006/relationships/hyperlink" Target="http://www.valleycollege.edu" TargetMode="External"/><Relationship Id="rId6005" Type="http://schemas.openxmlformats.org/officeDocument/2006/relationships/hyperlink" Target="http://www.nmsu.edu" TargetMode="External"/><Relationship Id="rId7337" Type="http://schemas.openxmlformats.org/officeDocument/2006/relationships/hyperlink" Target="http://www.rhodes.edu" TargetMode="External"/><Relationship Id="rId8668" Type="http://schemas.openxmlformats.org/officeDocument/2006/relationships/hyperlink" Target="http://www.thomasmore.edu" TargetMode="External"/><Relationship Id="rId9996" Type="http://schemas.openxmlformats.org/officeDocument/2006/relationships/hyperlink" Target="http://www.valleycollege.edu" TargetMode="External"/><Relationship Id="rId6006" Type="http://schemas.openxmlformats.org/officeDocument/2006/relationships/hyperlink" Target="http://www.nmsu.edu" TargetMode="External"/><Relationship Id="rId7336" Type="http://schemas.openxmlformats.org/officeDocument/2006/relationships/hyperlink" Target="http://www.rhodes.edu" TargetMode="External"/><Relationship Id="rId8667" Type="http://schemas.openxmlformats.org/officeDocument/2006/relationships/hyperlink" Target="http://www.thomasmore.edu" TargetMode="External"/><Relationship Id="rId9997" Type="http://schemas.openxmlformats.org/officeDocument/2006/relationships/hyperlink" Target="http://www.valleycollege.edu" TargetMode="External"/><Relationship Id="rId7329" Type="http://schemas.openxmlformats.org/officeDocument/2006/relationships/hyperlink" Target="http://www.rhodes.edu" TargetMode="External"/><Relationship Id="rId9980" Type="http://schemas.openxmlformats.org/officeDocument/2006/relationships/hyperlink" Target="http://www.valleycollege.edu" TargetMode="External"/><Relationship Id="rId9981" Type="http://schemas.openxmlformats.org/officeDocument/2006/relationships/hyperlink" Target="http://www.valleycollege.edu" TargetMode="External"/><Relationship Id="rId9982" Type="http://schemas.openxmlformats.org/officeDocument/2006/relationships/hyperlink" Target="http://www.valleycollege.edu" TargetMode="External"/><Relationship Id="rId7320" Type="http://schemas.openxmlformats.org/officeDocument/2006/relationships/hyperlink" Target="http://www.redlandscc.edu" TargetMode="External"/><Relationship Id="rId8651" Type="http://schemas.openxmlformats.org/officeDocument/2006/relationships/hyperlink" Target="http://www.texascollege.edu" TargetMode="External"/><Relationship Id="rId8650" Type="http://schemas.openxmlformats.org/officeDocument/2006/relationships/hyperlink" Target="http://www.texascollege.edu" TargetMode="External"/><Relationship Id="rId7324" Type="http://schemas.openxmlformats.org/officeDocument/2006/relationships/hyperlink" Target="http://www.reed.edu" TargetMode="External"/><Relationship Id="rId8655" Type="http://schemas.openxmlformats.org/officeDocument/2006/relationships/hyperlink" Target="http://www.texascollege.edu" TargetMode="External"/><Relationship Id="rId9987" Type="http://schemas.openxmlformats.org/officeDocument/2006/relationships/hyperlink" Target="http://www.valleycollege.edu" TargetMode="External"/><Relationship Id="rId7323" Type="http://schemas.openxmlformats.org/officeDocument/2006/relationships/hyperlink" Target="http://www.reed.edu" TargetMode="External"/><Relationship Id="rId8654" Type="http://schemas.openxmlformats.org/officeDocument/2006/relationships/hyperlink" Target="http://www.texascollege.edu" TargetMode="External"/><Relationship Id="rId9988" Type="http://schemas.openxmlformats.org/officeDocument/2006/relationships/hyperlink" Target="http://www.valleycollege.edu" TargetMode="External"/><Relationship Id="rId7322" Type="http://schemas.openxmlformats.org/officeDocument/2006/relationships/hyperlink" Target="http://www.reed.edu" TargetMode="External"/><Relationship Id="rId8653" Type="http://schemas.openxmlformats.org/officeDocument/2006/relationships/hyperlink" Target="http://www.texascollege.edu" TargetMode="External"/><Relationship Id="rId9989" Type="http://schemas.openxmlformats.org/officeDocument/2006/relationships/hyperlink" Target="http://www.valleycollege.edu" TargetMode="External"/><Relationship Id="rId7321" Type="http://schemas.openxmlformats.org/officeDocument/2006/relationships/hyperlink" Target="http://www.redlandscc.edu" TargetMode="External"/><Relationship Id="rId8652" Type="http://schemas.openxmlformats.org/officeDocument/2006/relationships/hyperlink" Target="http://www.texascollege.edu" TargetMode="External"/><Relationship Id="rId7328" Type="http://schemas.openxmlformats.org/officeDocument/2006/relationships/hyperlink" Target="http://www.reed.edu" TargetMode="External"/><Relationship Id="rId8659" Type="http://schemas.openxmlformats.org/officeDocument/2006/relationships/hyperlink" Target="http://www.thomas.edu" TargetMode="External"/><Relationship Id="rId9983" Type="http://schemas.openxmlformats.org/officeDocument/2006/relationships/hyperlink" Target="http://www.valleycollege.edu" TargetMode="External"/><Relationship Id="rId7327" Type="http://schemas.openxmlformats.org/officeDocument/2006/relationships/hyperlink" Target="http://www.reed.edu" TargetMode="External"/><Relationship Id="rId8658" Type="http://schemas.openxmlformats.org/officeDocument/2006/relationships/hyperlink" Target="http://www.texascollege.edu" TargetMode="External"/><Relationship Id="rId9984" Type="http://schemas.openxmlformats.org/officeDocument/2006/relationships/hyperlink" Target="http://www.valleycollege.edu" TargetMode="External"/><Relationship Id="rId7326" Type="http://schemas.openxmlformats.org/officeDocument/2006/relationships/hyperlink" Target="http://www.reed.edu" TargetMode="External"/><Relationship Id="rId8657" Type="http://schemas.openxmlformats.org/officeDocument/2006/relationships/hyperlink" Target="http://www.texascollege.edu" TargetMode="External"/><Relationship Id="rId9985" Type="http://schemas.openxmlformats.org/officeDocument/2006/relationships/hyperlink" Target="http://www.valleycollege.edu" TargetMode="External"/><Relationship Id="rId7325" Type="http://schemas.openxmlformats.org/officeDocument/2006/relationships/hyperlink" Target="http://www.reed.edu" TargetMode="External"/><Relationship Id="rId8656" Type="http://schemas.openxmlformats.org/officeDocument/2006/relationships/hyperlink" Target="http://www.texascollege.edu" TargetMode="External"/><Relationship Id="rId9986" Type="http://schemas.openxmlformats.org/officeDocument/2006/relationships/hyperlink" Target="http://www.valleycollege.edu" TargetMode="External"/><Relationship Id="rId8608" Type="http://schemas.openxmlformats.org/officeDocument/2006/relationships/hyperlink" Target="http://www.taylor.edu" TargetMode="External"/><Relationship Id="rId8607" Type="http://schemas.openxmlformats.org/officeDocument/2006/relationships/hyperlink" Target="http://www.taylor.edu" TargetMode="External"/><Relationship Id="rId8606" Type="http://schemas.openxmlformats.org/officeDocument/2006/relationships/hyperlink" Target="http://www.taylor.edu" TargetMode="External"/><Relationship Id="rId8605" Type="http://schemas.openxmlformats.org/officeDocument/2006/relationships/hyperlink" Target="http://www.taylor.edu" TargetMode="External"/><Relationship Id="rId9936" Type="http://schemas.openxmlformats.org/officeDocument/2006/relationships/hyperlink" Target="http://www.uvu.edu" TargetMode="External"/><Relationship Id="rId9937" Type="http://schemas.openxmlformats.org/officeDocument/2006/relationships/hyperlink" Target="http://www.uvu.edu" TargetMode="External"/><Relationship Id="rId9938" Type="http://schemas.openxmlformats.org/officeDocument/2006/relationships/hyperlink" Target="http://www.uwec.edu" TargetMode="External"/><Relationship Id="rId8609" Type="http://schemas.openxmlformats.org/officeDocument/2006/relationships/hyperlink" Target="http://www.taylor.edu" TargetMode="External"/><Relationship Id="rId9939" Type="http://schemas.openxmlformats.org/officeDocument/2006/relationships/hyperlink" Target="http://www.uwec.edu" TargetMode="External"/><Relationship Id="rId8600" Type="http://schemas.openxmlformats.org/officeDocument/2006/relationships/hyperlink" Target="http://www.tamusa.edu" TargetMode="External"/><Relationship Id="rId9932" Type="http://schemas.openxmlformats.org/officeDocument/2006/relationships/hyperlink" Target="http://www.uvu.edu" TargetMode="External"/><Relationship Id="rId9933" Type="http://schemas.openxmlformats.org/officeDocument/2006/relationships/hyperlink" Target="http://www.uvu.edu" TargetMode="External"/><Relationship Id="rId9934" Type="http://schemas.openxmlformats.org/officeDocument/2006/relationships/hyperlink" Target="http://www.uvu.edu" TargetMode="External"/><Relationship Id="rId9935" Type="http://schemas.openxmlformats.org/officeDocument/2006/relationships/hyperlink" Target="http://www.uvu.edu" TargetMode="External"/><Relationship Id="rId8604" Type="http://schemas.openxmlformats.org/officeDocument/2006/relationships/hyperlink" Target="http://www.taylor.edu" TargetMode="External"/><Relationship Id="rId8603" Type="http://schemas.openxmlformats.org/officeDocument/2006/relationships/hyperlink" Target="http://www.taylor.edu" TargetMode="External"/><Relationship Id="rId8602" Type="http://schemas.openxmlformats.org/officeDocument/2006/relationships/hyperlink" Target="http://www.taylor.edu" TargetMode="External"/><Relationship Id="rId9930" Type="http://schemas.openxmlformats.org/officeDocument/2006/relationships/hyperlink" Target="http://www.uvu.edu" TargetMode="External"/><Relationship Id="rId8601" Type="http://schemas.openxmlformats.org/officeDocument/2006/relationships/hyperlink" Target="http://www.taylor.edu" TargetMode="External"/><Relationship Id="rId9931" Type="http://schemas.openxmlformats.org/officeDocument/2006/relationships/hyperlink" Target="http://www.uvu.edu" TargetMode="External"/><Relationship Id="rId9929" Type="http://schemas.openxmlformats.org/officeDocument/2006/relationships/hyperlink" Target="http://www.uvu.edu" TargetMode="External"/><Relationship Id="rId9925" Type="http://schemas.openxmlformats.org/officeDocument/2006/relationships/hyperlink" Target="http://www.uvu.edu" TargetMode="External"/><Relationship Id="rId9926" Type="http://schemas.openxmlformats.org/officeDocument/2006/relationships/hyperlink" Target="http://www.uvu.edu" TargetMode="External"/><Relationship Id="rId9927" Type="http://schemas.openxmlformats.org/officeDocument/2006/relationships/hyperlink" Target="http://www.uvu.edu" TargetMode="External"/><Relationship Id="rId9928" Type="http://schemas.openxmlformats.org/officeDocument/2006/relationships/hyperlink" Target="http://www.uvu.edu" TargetMode="External"/><Relationship Id="rId9921" Type="http://schemas.openxmlformats.org/officeDocument/2006/relationships/hyperlink" Target="http://www.uu.edu" TargetMode="External"/><Relationship Id="rId9922" Type="http://schemas.openxmlformats.org/officeDocument/2006/relationships/hyperlink" Target="http://www.uvu.edu" TargetMode="External"/><Relationship Id="rId9923" Type="http://schemas.openxmlformats.org/officeDocument/2006/relationships/hyperlink" Target="http://www.uvu.edu" TargetMode="External"/><Relationship Id="rId9924" Type="http://schemas.openxmlformats.org/officeDocument/2006/relationships/hyperlink" Target="http://www.uvu.edu" TargetMode="External"/><Relationship Id="rId9920" Type="http://schemas.openxmlformats.org/officeDocument/2006/relationships/hyperlink" Target="http://www.uu.edu" TargetMode="External"/><Relationship Id="rId8629" Type="http://schemas.openxmlformats.org/officeDocument/2006/relationships/hyperlink" Target="http://www.terra.edu" TargetMode="External"/><Relationship Id="rId8628" Type="http://schemas.openxmlformats.org/officeDocument/2006/relationships/hyperlink" Target="http://www.terra.edu" TargetMode="External"/><Relationship Id="rId8627" Type="http://schemas.openxmlformats.org/officeDocument/2006/relationships/hyperlink" Target="http://www.terra.edu" TargetMode="External"/><Relationship Id="rId9958" Type="http://schemas.openxmlformats.org/officeDocument/2006/relationships/hyperlink" Target="http://www.uwp.edu" TargetMode="External"/><Relationship Id="rId9959" Type="http://schemas.openxmlformats.org/officeDocument/2006/relationships/hyperlink" Target="http://www.valleycollege.edu" TargetMode="External"/><Relationship Id="rId8622" Type="http://schemas.openxmlformats.org/officeDocument/2006/relationships/hyperlink" Target="http://www.terra.edu" TargetMode="External"/><Relationship Id="rId9954" Type="http://schemas.openxmlformats.org/officeDocument/2006/relationships/hyperlink" Target="http://www.uwp.edu" TargetMode="External"/><Relationship Id="rId8621" Type="http://schemas.openxmlformats.org/officeDocument/2006/relationships/hyperlink" Target="http://www.terra.edu" TargetMode="External"/><Relationship Id="rId9955" Type="http://schemas.openxmlformats.org/officeDocument/2006/relationships/hyperlink" Target="http://www.uwp.edu" TargetMode="External"/><Relationship Id="rId8620" Type="http://schemas.openxmlformats.org/officeDocument/2006/relationships/hyperlink" Target="http://www.terra.edu" TargetMode="External"/><Relationship Id="rId9956" Type="http://schemas.openxmlformats.org/officeDocument/2006/relationships/hyperlink" Target="http://www.uwp.edu" TargetMode="External"/><Relationship Id="rId9957" Type="http://schemas.openxmlformats.org/officeDocument/2006/relationships/hyperlink" Target="http://www.uwp.edu" TargetMode="External"/><Relationship Id="rId8626" Type="http://schemas.openxmlformats.org/officeDocument/2006/relationships/hyperlink" Target="http://www.terra.edu" TargetMode="External"/><Relationship Id="rId9950" Type="http://schemas.openxmlformats.org/officeDocument/2006/relationships/hyperlink" Target="http://www.uwp.edu" TargetMode="External"/><Relationship Id="rId8625" Type="http://schemas.openxmlformats.org/officeDocument/2006/relationships/hyperlink" Target="http://www.terra.edu" TargetMode="External"/><Relationship Id="rId9951" Type="http://schemas.openxmlformats.org/officeDocument/2006/relationships/hyperlink" Target="http://www.uwp.edu" TargetMode="External"/><Relationship Id="rId8624" Type="http://schemas.openxmlformats.org/officeDocument/2006/relationships/hyperlink" Target="http://www.terra.edu" TargetMode="External"/><Relationship Id="rId9952" Type="http://schemas.openxmlformats.org/officeDocument/2006/relationships/hyperlink" Target="http://www.uwp.edu" TargetMode="External"/><Relationship Id="rId8623" Type="http://schemas.openxmlformats.org/officeDocument/2006/relationships/hyperlink" Target="http://www.terra.edu" TargetMode="External"/><Relationship Id="rId9953" Type="http://schemas.openxmlformats.org/officeDocument/2006/relationships/hyperlink" Target="http://www.uwp.edu" TargetMode="External"/><Relationship Id="rId8619" Type="http://schemas.openxmlformats.org/officeDocument/2006/relationships/hyperlink" Target="http://www.terra.edu" TargetMode="External"/><Relationship Id="rId8618" Type="http://schemas.openxmlformats.org/officeDocument/2006/relationships/hyperlink" Target="http://www.terra.edu" TargetMode="External"/><Relationship Id="rId8617" Type="http://schemas.openxmlformats.org/officeDocument/2006/relationships/hyperlink" Target="http://www.taylor.edu" TargetMode="External"/><Relationship Id="rId8616" Type="http://schemas.openxmlformats.org/officeDocument/2006/relationships/hyperlink" Target="http://www.taylor.edu" TargetMode="External"/><Relationship Id="rId9947" Type="http://schemas.openxmlformats.org/officeDocument/2006/relationships/hyperlink" Target="http://www.uwp.edu" TargetMode="External"/><Relationship Id="rId9948" Type="http://schemas.openxmlformats.org/officeDocument/2006/relationships/hyperlink" Target="http://www.uwp.edu" TargetMode="External"/><Relationship Id="rId9949" Type="http://schemas.openxmlformats.org/officeDocument/2006/relationships/hyperlink" Target="http://www.uwp.edu" TargetMode="External"/><Relationship Id="rId8611" Type="http://schemas.openxmlformats.org/officeDocument/2006/relationships/hyperlink" Target="http://www.taylor.edu" TargetMode="External"/><Relationship Id="rId9943" Type="http://schemas.openxmlformats.org/officeDocument/2006/relationships/hyperlink" Target="http://www.uwec.edu" TargetMode="External"/><Relationship Id="rId8610" Type="http://schemas.openxmlformats.org/officeDocument/2006/relationships/hyperlink" Target="http://www.taylor.edu" TargetMode="External"/><Relationship Id="rId9944" Type="http://schemas.openxmlformats.org/officeDocument/2006/relationships/hyperlink" Target="http://www.uwec.edu" TargetMode="External"/><Relationship Id="rId9945" Type="http://schemas.openxmlformats.org/officeDocument/2006/relationships/hyperlink" Target="http://www.uwec.edu" TargetMode="External"/><Relationship Id="rId9946" Type="http://schemas.openxmlformats.org/officeDocument/2006/relationships/hyperlink" Target="http://www.uwec.edu" TargetMode="External"/><Relationship Id="rId8615" Type="http://schemas.openxmlformats.org/officeDocument/2006/relationships/hyperlink" Target="http://www.taylor.edu" TargetMode="External"/><Relationship Id="rId8614" Type="http://schemas.openxmlformats.org/officeDocument/2006/relationships/hyperlink" Target="http://www.taylor.edu" TargetMode="External"/><Relationship Id="rId9940" Type="http://schemas.openxmlformats.org/officeDocument/2006/relationships/hyperlink" Target="http://www.uwec.edu" TargetMode="External"/><Relationship Id="rId8613" Type="http://schemas.openxmlformats.org/officeDocument/2006/relationships/hyperlink" Target="http://www.taylor.edu" TargetMode="External"/><Relationship Id="rId9941" Type="http://schemas.openxmlformats.org/officeDocument/2006/relationships/hyperlink" Target="http://www.uwec.edu" TargetMode="External"/><Relationship Id="rId8612" Type="http://schemas.openxmlformats.org/officeDocument/2006/relationships/hyperlink" Target="http://www.taylor.edu" TargetMode="External"/><Relationship Id="rId9942" Type="http://schemas.openxmlformats.org/officeDocument/2006/relationships/hyperlink" Target="http://www.uwec.edu" TargetMode="External"/><Relationship Id="rId6061" Type="http://schemas.openxmlformats.org/officeDocument/2006/relationships/hyperlink" Target="http://www.nmu.edu" TargetMode="External"/><Relationship Id="rId7393" Type="http://schemas.openxmlformats.org/officeDocument/2006/relationships/hyperlink" Target="http://www.rochester.edu" TargetMode="External"/><Relationship Id="rId6062" Type="http://schemas.openxmlformats.org/officeDocument/2006/relationships/hyperlink" Target="http://www.nmu.edu" TargetMode="External"/><Relationship Id="rId7392" Type="http://schemas.openxmlformats.org/officeDocument/2006/relationships/hyperlink" Target="http://www.rit.edu" TargetMode="External"/><Relationship Id="rId7391" Type="http://schemas.openxmlformats.org/officeDocument/2006/relationships/hyperlink" Target="http://www.rit.edu" TargetMode="External"/><Relationship Id="rId6060" Type="http://schemas.openxmlformats.org/officeDocument/2006/relationships/hyperlink" Target="http://www.nmu.edu" TargetMode="External"/><Relationship Id="rId7390" Type="http://schemas.openxmlformats.org/officeDocument/2006/relationships/hyperlink" Target="http://www.rit.edu" TargetMode="External"/><Relationship Id="rId6065" Type="http://schemas.openxmlformats.org/officeDocument/2006/relationships/hyperlink" Target="http://www.nmu.edu" TargetMode="External"/><Relationship Id="rId7397" Type="http://schemas.openxmlformats.org/officeDocument/2006/relationships/hyperlink" Target="http://www.rochester.edu" TargetMode="External"/><Relationship Id="rId6066" Type="http://schemas.openxmlformats.org/officeDocument/2006/relationships/hyperlink" Target="http://www.nmu.edu" TargetMode="External"/><Relationship Id="rId7396" Type="http://schemas.openxmlformats.org/officeDocument/2006/relationships/hyperlink" Target="http://www.rochester.edu" TargetMode="External"/><Relationship Id="rId6063" Type="http://schemas.openxmlformats.org/officeDocument/2006/relationships/hyperlink" Target="http://www.nmu.edu" TargetMode="External"/><Relationship Id="rId7395" Type="http://schemas.openxmlformats.org/officeDocument/2006/relationships/hyperlink" Target="http://www.rochester.edu" TargetMode="External"/><Relationship Id="rId6064" Type="http://schemas.openxmlformats.org/officeDocument/2006/relationships/hyperlink" Target="http://www.nmu.edu" TargetMode="External"/><Relationship Id="rId7394" Type="http://schemas.openxmlformats.org/officeDocument/2006/relationships/hyperlink" Target="http://www.rochester.edu" TargetMode="External"/><Relationship Id="rId6069" Type="http://schemas.openxmlformats.org/officeDocument/2006/relationships/hyperlink" Target="http://www.nnmc.edu" TargetMode="External"/><Relationship Id="rId6067" Type="http://schemas.openxmlformats.org/officeDocument/2006/relationships/hyperlink" Target="http://www.nnmc.edu" TargetMode="External"/><Relationship Id="rId7399" Type="http://schemas.openxmlformats.org/officeDocument/2006/relationships/hyperlink" Target="http://www.rochester.edu" TargetMode="External"/><Relationship Id="rId6068" Type="http://schemas.openxmlformats.org/officeDocument/2006/relationships/hyperlink" Target="http://www.nnmc.edu" TargetMode="External"/><Relationship Id="rId7398" Type="http://schemas.openxmlformats.org/officeDocument/2006/relationships/hyperlink" Target="http://www.rochester.edu" TargetMode="External"/><Relationship Id="rId6050" Type="http://schemas.openxmlformats.org/officeDocument/2006/relationships/hyperlink" Target="http://www.nmt.edu" TargetMode="External"/><Relationship Id="rId7382" Type="http://schemas.openxmlformats.org/officeDocument/2006/relationships/hyperlink" Target="http://www.rio.edu" TargetMode="External"/><Relationship Id="rId6051" Type="http://schemas.openxmlformats.org/officeDocument/2006/relationships/hyperlink" Target="http://www.nmu.edu" TargetMode="External"/><Relationship Id="rId7381" Type="http://schemas.openxmlformats.org/officeDocument/2006/relationships/hyperlink" Target="http://www.rio.edu" TargetMode="External"/><Relationship Id="rId7380" Type="http://schemas.openxmlformats.org/officeDocument/2006/relationships/hyperlink" Target="http://www.rio.edu" TargetMode="External"/><Relationship Id="rId6054" Type="http://schemas.openxmlformats.org/officeDocument/2006/relationships/hyperlink" Target="http://www.nmu.edu" TargetMode="External"/><Relationship Id="rId7386" Type="http://schemas.openxmlformats.org/officeDocument/2006/relationships/hyperlink" Target="http://www.rit.edu" TargetMode="External"/><Relationship Id="rId6055" Type="http://schemas.openxmlformats.org/officeDocument/2006/relationships/hyperlink" Target="http://www.nmu.edu" TargetMode="External"/><Relationship Id="rId7385" Type="http://schemas.openxmlformats.org/officeDocument/2006/relationships/hyperlink" Target="http://www.rit.edu" TargetMode="External"/><Relationship Id="rId6052" Type="http://schemas.openxmlformats.org/officeDocument/2006/relationships/hyperlink" Target="http://www.nmu.edu" TargetMode="External"/><Relationship Id="rId7384" Type="http://schemas.openxmlformats.org/officeDocument/2006/relationships/hyperlink" Target="http://www.rio.edu" TargetMode="External"/><Relationship Id="rId6053" Type="http://schemas.openxmlformats.org/officeDocument/2006/relationships/hyperlink" Target="http://www.nmu.edu" TargetMode="External"/><Relationship Id="rId7383" Type="http://schemas.openxmlformats.org/officeDocument/2006/relationships/hyperlink" Target="http://www.rio.edu" TargetMode="External"/><Relationship Id="rId6058" Type="http://schemas.openxmlformats.org/officeDocument/2006/relationships/hyperlink" Target="http://www.nmu.edu" TargetMode="External"/><Relationship Id="rId6059" Type="http://schemas.openxmlformats.org/officeDocument/2006/relationships/hyperlink" Target="http://www.nmu.edu" TargetMode="External"/><Relationship Id="rId7389" Type="http://schemas.openxmlformats.org/officeDocument/2006/relationships/hyperlink" Target="http://www.rit.edu" TargetMode="External"/><Relationship Id="rId6056" Type="http://schemas.openxmlformats.org/officeDocument/2006/relationships/hyperlink" Target="http://www.nmu.edu" TargetMode="External"/><Relationship Id="rId7388" Type="http://schemas.openxmlformats.org/officeDocument/2006/relationships/hyperlink" Target="http://www.rit.edu" TargetMode="External"/><Relationship Id="rId6057" Type="http://schemas.openxmlformats.org/officeDocument/2006/relationships/hyperlink" Target="http://www.nmu.edu" TargetMode="External"/><Relationship Id="rId7387" Type="http://schemas.openxmlformats.org/officeDocument/2006/relationships/hyperlink" Target="http://www.rit.edu" TargetMode="External"/><Relationship Id="rId3810" Type="http://schemas.openxmlformats.org/officeDocument/2006/relationships/hyperlink" Target="http://www.jpcatholic.edu" TargetMode="External"/><Relationship Id="rId3812" Type="http://schemas.openxmlformats.org/officeDocument/2006/relationships/hyperlink" Target="http://www.jpcatholic.edu" TargetMode="External"/><Relationship Id="rId3811" Type="http://schemas.openxmlformats.org/officeDocument/2006/relationships/hyperlink" Target="http://www.jpcatholic.edu" TargetMode="External"/><Relationship Id="rId3814" Type="http://schemas.openxmlformats.org/officeDocument/2006/relationships/hyperlink" Target="http://www.jpcatholic.edu" TargetMode="External"/><Relationship Id="rId3813" Type="http://schemas.openxmlformats.org/officeDocument/2006/relationships/hyperlink" Target="http://www.jpcatholic.edu" TargetMode="External"/><Relationship Id="rId3816" Type="http://schemas.openxmlformats.org/officeDocument/2006/relationships/hyperlink" Target="http://www.jpcatholic.edu" TargetMode="External"/><Relationship Id="rId3815" Type="http://schemas.openxmlformats.org/officeDocument/2006/relationships/hyperlink" Target="http://www.jpcatholic.edu" TargetMode="External"/><Relationship Id="rId3818" Type="http://schemas.openxmlformats.org/officeDocument/2006/relationships/hyperlink" Target="http://www.jpcatholic.edu" TargetMode="External"/><Relationship Id="rId3817" Type="http://schemas.openxmlformats.org/officeDocument/2006/relationships/hyperlink" Target="http://www.jpcatholic.edu" TargetMode="External"/><Relationship Id="rId3819" Type="http://schemas.openxmlformats.org/officeDocument/2006/relationships/hyperlink" Target="http://www.jpcatholic.edu" TargetMode="External"/><Relationship Id="rId6090" Type="http://schemas.openxmlformats.org/officeDocument/2006/relationships/hyperlink" Target="http://www.northampton.edu" TargetMode="External"/><Relationship Id="rId6091" Type="http://schemas.openxmlformats.org/officeDocument/2006/relationships/hyperlink" Target="http://www.northcentral.edu" TargetMode="External"/><Relationship Id="rId6083" Type="http://schemas.openxmlformats.org/officeDocument/2006/relationships/hyperlink" Target="http://www.nobts.edu" TargetMode="External"/><Relationship Id="rId6084" Type="http://schemas.openxmlformats.org/officeDocument/2006/relationships/hyperlink" Target="http://www.nobts.edu" TargetMode="External"/><Relationship Id="rId6081" Type="http://schemas.openxmlformats.org/officeDocument/2006/relationships/hyperlink" Target="http://www.nobts.edu" TargetMode="External"/><Relationship Id="rId6082" Type="http://schemas.openxmlformats.org/officeDocument/2006/relationships/hyperlink" Target="http://www.nobts.edu" TargetMode="External"/><Relationship Id="rId6087" Type="http://schemas.openxmlformats.org/officeDocument/2006/relationships/hyperlink" Target="http://www.northampton.edu" TargetMode="External"/><Relationship Id="rId6088" Type="http://schemas.openxmlformats.org/officeDocument/2006/relationships/hyperlink" Target="http://www.northampton.edu" TargetMode="External"/><Relationship Id="rId6085" Type="http://schemas.openxmlformats.org/officeDocument/2006/relationships/hyperlink" Target="http://www.northampton.edu" TargetMode="External"/><Relationship Id="rId6086" Type="http://schemas.openxmlformats.org/officeDocument/2006/relationships/hyperlink" Target="http://www.northampton.edu" TargetMode="External"/><Relationship Id="rId6089" Type="http://schemas.openxmlformats.org/officeDocument/2006/relationships/hyperlink" Target="http://www.northampton.edu" TargetMode="External"/><Relationship Id="rId3801" Type="http://schemas.openxmlformats.org/officeDocument/2006/relationships/hyperlink" Target="http://www.jpcatholic.edu" TargetMode="External"/><Relationship Id="rId3800" Type="http://schemas.openxmlformats.org/officeDocument/2006/relationships/hyperlink" Target="http://www.jpcatholic.edu" TargetMode="External"/><Relationship Id="rId3803" Type="http://schemas.openxmlformats.org/officeDocument/2006/relationships/hyperlink" Target="http://www.jpcatholic.edu" TargetMode="External"/><Relationship Id="rId3802" Type="http://schemas.openxmlformats.org/officeDocument/2006/relationships/hyperlink" Target="http://www.jpcatholic.edu" TargetMode="External"/><Relationship Id="rId3805" Type="http://schemas.openxmlformats.org/officeDocument/2006/relationships/hyperlink" Target="http://www.jpcatholic.edu" TargetMode="External"/><Relationship Id="rId3804" Type="http://schemas.openxmlformats.org/officeDocument/2006/relationships/hyperlink" Target="http://www.jpcatholic.edu" TargetMode="External"/><Relationship Id="rId3807" Type="http://schemas.openxmlformats.org/officeDocument/2006/relationships/hyperlink" Target="http://www.jpcatholic.edu" TargetMode="External"/><Relationship Id="rId3806" Type="http://schemas.openxmlformats.org/officeDocument/2006/relationships/hyperlink" Target="http://www.jpcatholic.edu" TargetMode="External"/><Relationship Id="rId3809" Type="http://schemas.openxmlformats.org/officeDocument/2006/relationships/hyperlink" Target="http://www.jpcatholic.edu" TargetMode="External"/><Relationship Id="rId3808" Type="http://schemas.openxmlformats.org/officeDocument/2006/relationships/hyperlink" Target="http://www.jpcatholic.edu" TargetMode="External"/><Relationship Id="rId6080" Type="http://schemas.openxmlformats.org/officeDocument/2006/relationships/hyperlink" Target="http://www.nnmc.edu" TargetMode="External"/><Relationship Id="rId6072" Type="http://schemas.openxmlformats.org/officeDocument/2006/relationships/hyperlink" Target="http://www.nnmc.edu" TargetMode="External"/><Relationship Id="rId6073" Type="http://schemas.openxmlformats.org/officeDocument/2006/relationships/hyperlink" Target="http://www.nnmc.edu" TargetMode="External"/><Relationship Id="rId6070" Type="http://schemas.openxmlformats.org/officeDocument/2006/relationships/hyperlink" Target="http://www.nnmc.edu" TargetMode="External"/><Relationship Id="rId6071" Type="http://schemas.openxmlformats.org/officeDocument/2006/relationships/hyperlink" Target="http://www.nnmc.edu" TargetMode="External"/><Relationship Id="rId6076" Type="http://schemas.openxmlformats.org/officeDocument/2006/relationships/hyperlink" Target="http://www.nnmc.edu" TargetMode="External"/><Relationship Id="rId6077" Type="http://schemas.openxmlformats.org/officeDocument/2006/relationships/hyperlink" Target="http://www.nnmc.edu" TargetMode="External"/><Relationship Id="rId6074" Type="http://schemas.openxmlformats.org/officeDocument/2006/relationships/hyperlink" Target="http://www.nnmc.edu" TargetMode="External"/><Relationship Id="rId6075" Type="http://schemas.openxmlformats.org/officeDocument/2006/relationships/hyperlink" Target="http://www.nnmc.edu" TargetMode="External"/><Relationship Id="rId6078" Type="http://schemas.openxmlformats.org/officeDocument/2006/relationships/hyperlink" Target="http://www.nnmc.edu" TargetMode="External"/><Relationship Id="rId6079" Type="http://schemas.openxmlformats.org/officeDocument/2006/relationships/hyperlink" Target="http://www.nnmc.edu" TargetMode="External"/><Relationship Id="rId8680" Type="http://schemas.openxmlformats.org/officeDocument/2006/relationships/hyperlink" Target="http://www.thomasmore.edu" TargetMode="External"/><Relationship Id="rId6021" Type="http://schemas.openxmlformats.org/officeDocument/2006/relationships/hyperlink" Target="http://www.nmsu.edu" TargetMode="External"/><Relationship Id="rId7353" Type="http://schemas.openxmlformats.org/officeDocument/2006/relationships/hyperlink" Target="http://www.rhodes.edu" TargetMode="External"/><Relationship Id="rId8684" Type="http://schemas.openxmlformats.org/officeDocument/2006/relationships/hyperlink" Target="http://www.thomasmore.edu" TargetMode="External"/><Relationship Id="rId6022" Type="http://schemas.openxmlformats.org/officeDocument/2006/relationships/hyperlink" Target="http://www.nmsu.edu" TargetMode="External"/><Relationship Id="rId7352" Type="http://schemas.openxmlformats.org/officeDocument/2006/relationships/hyperlink" Target="http://www.rhodes.edu" TargetMode="External"/><Relationship Id="rId8683" Type="http://schemas.openxmlformats.org/officeDocument/2006/relationships/hyperlink" Target="http://www.thomasmore.edu" TargetMode="External"/><Relationship Id="rId7351" Type="http://schemas.openxmlformats.org/officeDocument/2006/relationships/hyperlink" Target="http://www.rhodes.edu" TargetMode="External"/><Relationship Id="rId8682" Type="http://schemas.openxmlformats.org/officeDocument/2006/relationships/hyperlink" Target="http://www.thomasmore.edu" TargetMode="External"/><Relationship Id="rId6020" Type="http://schemas.openxmlformats.org/officeDocument/2006/relationships/hyperlink" Target="http://www.nmsu.edu" TargetMode="External"/><Relationship Id="rId7350" Type="http://schemas.openxmlformats.org/officeDocument/2006/relationships/hyperlink" Target="http://www.rhodes.edu" TargetMode="External"/><Relationship Id="rId8681" Type="http://schemas.openxmlformats.org/officeDocument/2006/relationships/hyperlink" Target="http://www.thomasmore.edu" TargetMode="External"/><Relationship Id="rId6025" Type="http://schemas.openxmlformats.org/officeDocument/2006/relationships/hyperlink" Target="http://www.nmt.edu" TargetMode="External"/><Relationship Id="rId7357" Type="http://schemas.openxmlformats.org/officeDocument/2006/relationships/hyperlink" Target="http://www.richland.edu" TargetMode="External"/><Relationship Id="rId8688" Type="http://schemas.openxmlformats.org/officeDocument/2006/relationships/hyperlink" Target="http://www.thomasmore.edu" TargetMode="External"/><Relationship Id="rId6026" Type="http://schemas.openxmlformats.org/officeDocument/2006/relationships/hyperlink" Target="http://www.nmt.edu" TargetMode="External"/><Relationship Id="rId7356" Type="http://schemas.openxmlformats.org/officeDocument/2006/relationships/hyperlink" Target="http://www.richland.edu" TargetMode="External"/><Relationship Id="rId8687" Type="http://schemas.openxmlformats.org/officeDocument/2006/relationships/hyperlink" Target="http://www.thomasmore.edu" TargetMode="External"/><Relationship Id="rId6023" Type="http://schemas.openxmlformats.org/officeDocument/2006/relationships/hyperlink" Target="http://www.nmsu.edu" TargetMode="External"/><Relationship Id="rId7355" Type="http://schemas.openxmlformats.org/officeDocument/2006/relationships/hyperlink" Target="http://www.rhodes.edu" TargetMode="External"/><Relationship Id="rId8686" Type="http://schemas.openxmlformats.org/officeDocument/2006/relationships/hyperlink" Target="http://www.thomasmore.edu" TargetMode="External"/><Relationship Id="rId6024" Type="http://schemas.openxmlformats.org/officeDocument/2006/relationships/hyperlink" Target="http://www.nmsu.edu" TargetMode="External"/><Relationship Id="rId7354" Type="http://schemas.openxmlformats.org/officeDocument/2006/relationships/hyperlink" Target="http://www.rhodes.edu" TargetMode="External"/><Relationship Id="rId8685" Type="http://schemas.openxmlformats.org/officeDocument/2006/relationships/hyperlink" Target="http://www.thomasmore.edu" TargetMode="External"/><Relationship Id="rId6029" Type="http://schemas.openxmlformats.org/officeDocument/2006/relationships/hyperlink" Target="http://www.nmt.edu" TargetMode="External"/><Relationship Id="rId6027" Type="http://schemas.openxmlformats.org/officeDocument/2006/relationships/hyperlink" Target="http://www.nmt.edu" TargetMode="External"/><Relationship Id="rId7359" Type="http://schemas.openxmlformats.org/officeDocument/2006/relationships/hyperlink" Target="http://www.richland.edu" TargetMode="External"/><Relationship Id="rId6028" Type="http://schemas.openxmlformats.org/officeDocument/2006/relationships/hyperlink" Target="http://www.nmt.edu" TargetMode="External"/><Relationship Id="rId7358" Type="http://schemas.openxmlformats.org/officeDocument/2006/relationships/hyperlink" Target="http://www.richland.edu" TargetMode="External"/><Relationship Id="rId8689" Type="http://schemas.openxmlformats.org/officeDocument/2006/relationships/hyperlink" Target="http://www.thomasmore.edu" TargetMode="External"/><Relationship Id="rId6010" Type="http://schemas.openxmlformats.org/officeDocument/2006/relationships/hyperlink" Target="http://www.nmsu.edu" TargetMode="External"/><Relationship Id="rId7342" Type="http://schemas.openxmlformats.org/officeDocument/2006/relationships/hyperlink" Target="http://www.rhodes.edu" TargetMode="External"/><Relationship Id="rId8673" Type="http://schemas.openxmlformats.org/officeDocument/2006/relationships/hyperlink" Target="http://www.thomasmore.edu" TargetMode="External"/><Relationship Id="rId6011" Type="http://schemas.openxmlformats.org/officeDocument/2006/relationships/hyperlink" Target="http://www.nmsu.edu" TargetMode="External"/><Relationship Id="rId7341" Type="http://schemas.openxmlformats.org/officeDocument/2006/relationships/hyperlink" Target="http://www.rhodes.edu" TargetMode="External"/><Relationship Id="rId8672" Type="http://schemas.openxmlformats.org/officeDocument/2006/relationships/hyperlink" Target="http://www.thomasmore.edu" TargetMode="External"/><Relationship Id="rId7340" Type="http://schemas.openxmlformats.org/officeDocument/2006/relationships/hyperlink" Target="http://www.rhodes.edu" TargetMode="External"/><Relationship Id="rId8671" Type="http://schemas.openxmlformats.org/officeDocument/2006/relationships/hyperlink" Target="http://www.thomasmore.edu" TargetMode="External"/><Relationship Id="rId8670" Type="http://schemas.openxmlformats.org/officeDocument/2006/relationships/hyperlink" Target="http://www.thomasmore.edu" TargetMode="External"/><Relationship Id="rId6014" Type="http://schemas.openxmlformats.org/officeDocument/2006/relationships/hyperlink" Target="http://www.nmsu.edu" TargetMode="External"/><Relationship Id="rId7346" Type="http://schemas.openxmlformats.org/officeDocument/2006/relationships/hyperlink" Target="http://www.rhodes.edu" TargetMode="External"/><Relationship Id="rId8677" Type="http://schemas.openxmlformats.org/officeDocument/2006/relationships/hyperlink" Target="http://www.thomasmore.edu" TargetMode="External"/><Relationship Id="rId6015" Type="http://schemas.openxmlformats.org/officeDocument/2006/relationships/hyperlink" Target="http://www.nmsu.edu" TargetMode="External"/><Relationship Id="rId7345" Type="http://schemas.openxmlformats.org/officeDocument/2006/relationships/hyperlink" Target="http://www.rhodes.edu" TargetMode="External"/><Relationship Id="rId8676" Type="http://schemas.openxmlformats.org/officeDocument/2006/relationships/hyperlink" Target="http://www.thomasmore.edu" TargetMode="External"/><Relationship Id="rId6012" Type="http://schemas.openxmlformats.org/officeDocument/2006/relationships/hyperlink" Target="http://www.nmsu.edu" TargetMode="External"/><Relationship Id="rId7344" Type="http://schemas.openxmlformats.org/officeDocument/2006/relationships/hyperlink" Target="http://www.rhodes.edu" TargetMode="External"/><Relationship Id="rId8675" Type="http://schemas.openxmlformats.org/officeDocument/2006/relationships/hyperlink" Target="http://www.thomasmore.edu" TargetMode="External"/><Relationship Id="rId6013" Type="http://schemas.openxmlformats.org/officeDocument/2006/relationships/hyperlink" Target="http://www.nmsu.edu" TargetMode="External"/><Relationship Id="rId7343" Type="http://schemas.openxmlformats.org/officeDocument/2006/relationships/hyperlink" Target="http://www.rhodes.edu" TargetMode="External"/><Relationship Id="rId8674" Type="http://schemas.openxmlformats.org/officeDocument/2006/relationships/hyperlink" Target="http://www.thomasmore.edu" TargetMode="External"/><Relationship Id="rId6018" Type="http://schemas.openxmlformats.org/officeDocument/2006/relationships/hyperlink" Target="http://www.nmsu.edu" TargetMode="External"/><Relationship Id="rId6019" Type="http://schemas.openxmlformats.org/officeDocument/2006/relationships/hyperlink" Target="http://www.nmsu.edu" TargetMode="External"/><Relationship Id="rId7349" Type="http://schemas.openxmlformats.org/officeDocument/2006/relationships/hyperlink" Target="http://www.rhodes.edu" TargetMode="External"/><Relationship Id="rId6016" Type="http://schemas.openxmlformats.org/officeDocument/2006/relationships/hyperlink" Target="http://www.nmsu.edu" TargetMode="External"/><Relationship Id="rId7348" Type="http://schemas.openxmlformats.org/officeDocument/2006/relationships/hyperlink" Target="http://www.rhodes.edu" TargetMode="External"/><Relationship Id="rId8679" Type="http://schemas.openxmlformats.org/officeDocument/2006/relationships/hyperlink" Target="http://www.thomasmore.edu" TargetMode="External"/><Relationship Id="rId6017" Type="http://schemas.openxmlformats.org/officeDocument/2006/relationships/hyperlink" Target="http://www.nmsu.edu" TargetMode="External"/><Relationship Id="rId7347" Type="http://schemas.openxmlformats.org/officeDocument/2006/relationships/hyperlink" Target="http://www.rhodes.edu" TargetMode="External"/><Relationship Id="rId8678" Type="http://schemas.openxmlformats.org/officeDocument/2006/relationships/hyperlink" Target="http://www.thomasmore.edu" TargetMode="External"/><Relationship Id="rId7371" Type="http://schemas.openxmlformats.org/officeDocument/2006/relationships/hyperlink" Target="http://www.rio.edu" TargetMode="External"/><Relationship Id="rId6040" Type="http://schemas.openxmlformats.org/officeDocument/2006/relationships/hyperlink" Target="http://www.nmt.edu" TargetMode="External"/><Relationship Id="rId7370" Type="http://schemas.openxmlformats.org/officeDocument/2006/relationships/hyperlink" Target="http://www.rio.edu" TargetMode="External"/><Relationship Id="rId6043" Type="http://schemas.openxmlformats.org/officeDocument/2006/relationships/hyperlink" Target="http://www.nmt.edu" TargetMode="External"/><Relationship Id="rId7375" Type="http://schemas.openxmlformats.org/officeDocument/2006/relationships/hyperlink" Target="http://www.rio.edu" TargetMode="External"/><Relationship Id="rId6044" Type="http://schemas.openxmlformats.org/officeDocument/2006/relationships/hyperlink" Target="http://www.nmt.edu" TargetMode="External"/><Relationship Id="rId7374" Type="http://schemas.openxmlformats.org/officeDocument/2006/relationships/hyperlink" Target="http://www.rio.edu" TargetMode="External"/><Relationship Id="rId6041" Type="http://schemas.openxmlformats.org/officeDocument/2006/relationships/hyperlink" Target="http://www.nmt.edu" TargetMode="External"/><Relationship Id="rId7373" Type="http://schemas.openxmlformats.org/officeDocument/2006/relationships/hyperlink" Target="http://www.rio.edu" TargetMode="External"/><Relationship Id="rId6042" Type="http://schemas.openxmlformats.org/officeDocument/2006/relationships/hyperlink" Target="http://www.nmt.edu" TargetMode="External"/><Relationship Id="rId7372" Type="http://schemas.openxmlformats.org/officeDocument/2006/relationships/hyperlink" Target="http://www.rio.edu" TargetMode="External"/><Relationship Id="rId6047" Type="http://schemas.openxmlformats.org/officeDocument/2006/relationships/hyperlink" Target="http://www.nmt.edu" TargetMode="External"/><Relationship Id="rId7379" Type="http://schemas.openxmlformats.org/officeDocument/2006/relationships/hyperlink" Target="http://www.rio.edu" TargetMode="External"/><Relationship Id="rId6048" Type="http://schemas.openxmlformats.org/officeDocument/2006/relationships/hyperlink" Target="http://www.nmt.edu" TargetMode="External"/><Relationship Id="rId7378" Type="http://schemas.openxmlformats.org/officeDocument/2006/relationships/hyperlink" Target="http://www.rio.edu" TargetMode="External"/><Relationship Id="rId6045" Type="http://schemas.openxmlformats.org/officeDocument/2006/relationships/hyperlink" Target="http://www.nmt.edu" TargetMode="External"/><Relationship Id="rId7377" Type="http://schemas.openxmlformats.org/officeDocument/2006/relationships/hyperlink" Target="http://www.rio.edu" TargetMode="External"/><Relationship Id="rId6046" Type="http://schemas.openxmlformats.org/officeDocument/2006/relationships/hyperlink" Target="http://www.nmt.edu" TargetMode="External"/><Relationship Id="rId7376" Type="http://schemas.openxmlformats.org/officeDocument/2006/relationships/hyperlink" Target="http://www.rio.edu" TargetMode="External"/><Relationship Id="rId6049" Type="http://schemas.openxmlformats.org/officeDocument/2006/relationships/hyperlink" Target="http://www.nmt.edu" TargetMode="External"/><Relationship Id="rId7360" Type="http://schemas.openxmlformats.org/officeDocument/2006/relationships/hyperlink" Target="http://www.richland.edu" TargetMode="External"/><Relationship Id="rId8691" Type="http://schemas.openxmlformats.org/officeDocument/2006/relationships/hyperlink" Target="http://www.thomasmore.edu" TargetMode="External"/><Relationship Id="rId8690" Type="http://schemas.openxmlformats.org/officeDocument/2006/relationships/hyperlink" Target="http://www.thomasmore.edu" TargetMode="External"/><Relationship Id="rId6032" Type="http://schemas.openxmlformats.org/officeDocument/2006/relationships/hyperlink" Target="http://www.nmt.edu" TargetMode="External"/><Relationship Id="rId7364" Type="http://schemas.openxmlformats.org/officeDocument/2006/relationships/hyperlink" Target="http://www.ringling.edu" TargetMode="External"/><Relationship Id="rId8695" Type="http://schemas.openxmlformats.org/officeDocument/2006/relationships/hyperlink" Target="http://www.thomasmore.edu" TargetMode="External"/><Relationship Id="rId6033" Type="http://schemas.openxmlformats.org/officeDocument/2006/relationships/hyperlink" Target="http://www.nmt.edu" TargetMode="External"/><Relationship Id="rId7363" Type="http://schemas.openxmlformats.org/officeDocument/2006/relationships/hyperlink" Target="http://www.ringling.edu" TargetMode="External"/><Relationship Id="rId8694" Type="http://schemas.openxmlformats.org/officeDocument/2006/relationships/hyperlink" Target="http://www.thomasmore.edu" TargetMode="External"/><Relationship Id="rId6030" Type="http://schemas.openxmlformats.org/officeDocument/2006/relationships/hyperlink" Target="http://www.nmt.edu" TargetMode="External"/><Relationship Id="rId7362" Type="http://schemas.openxmlformats.org/officeDocument/2006/relationships/hyperlink" Target="http://www.richland.edu" TargetMode="External"/><Relationship Id="rId8693" Type="http://schemas.openxmlformats.org/officeDocument/2006/relationships/hyperlink" Target="http://www.thomasmore.edu" TargetMode="External"/><Relationship Id="rId6031" Type="http://schemas.openxmlformats.org/officeDocument/2006/relationships/hyperlink" Target="http://www.nmt.edu" TargetMode="External"/><Relationship Id="rId7361" Type="http://schemas.openxmlformats.org/officeDocument/2006/relationships/hyperlink" Target="http://www.richland.edu" TargetMode="External"/><Relationship Id="rId8692" Type="http://schemas.openxmlformats.org/officeDocument/2006/relationships/hyperlink" Target="http://www.thomasmore.edu" TargetMode="External"/><Relationship Id="rId6036" Type="http://schemas.openxmlformats.org/officeDocument/2006/relationships/hyperlink" Target="http://www.nmt.edu" TargetMode="External"/><Relationship Id="rId7368" Type="http://schemas.openxmlformats.org/officeDocument/2006/relationships/hyperlink" Target="http://www.rio.edu" TargetMode="External"/><Relationship Id="rId8699" Type="http://schemas.openxmlformats.org/officeDocument/2006/relationships/hyperlink" Target="http://www.thomasmore.edu" TargetMode="External"/><Relationship Id="rId6037" Type="http://schemas.openxmlformats.org/officeDocument/2006/relationships/hyperlink" Target="http://www.nmt.edu" TargetMode="External"/><Relationship Id="rId7367" Type="http://schemas.openxmlformats.org/officeDocument/2006/relationships/hyperlink" Target="http://www.ringling.edu" TargetMode="External"/><Relationship Id="rId8698" Type="http://schemas.openxmlformats.org/officeDocument/2006/relationships/hyperlink" Target="http://www.thomasmore.edu" TargetMode="External"/><Relationship Id="rId6034" Type="http://schemas.openxmlformats.org/officeDocument/2006/relationships/hyperlink" Target="http://www.nmt.edu" TargetMode="External"/><Relationship Id="rId7366" Type="http://schemas.openxmlformats.org/officeDocument/2006/relationships/hyperlink" Target="http://www.ringling.edu" TargetMode="External"/><Relationship Id="rId8697" Type="http://schemas.openxmlformats.org/officeDocument/2006/relationships/hyperlink" Target="http://www.thomasmore.edu" TargetMode="External"/><Relationship Id="rId6035" Type="http://schemas.openxmlformats.org/officeDocument/2006/relationships/hyperlink" Target="http://www.nmt.edu" TargetMode="External"/><Relationship Id="rId7365" Type="http://schemas.openxmlformats.org/officeDocument/2006/relationships/hyperlink" Target="http://www.ringling.edu" TargetMode="External"/><Relationship Id="rId8696" Type="http://schemas.openxmlformats.org/officeDocument/2006/relationships/hyperlink" Target="http://www.thomasmore.edu" TargetMode="External"/><Relationship Id="rId6038" Type="http://schemas.openxmlformats.org/officeDocument/2006/relationships/hyperlink" Target="http://www.nmt.edu" TargetMode="External"/><Relationship Id="rId6039" Type="http://schemas.openxmlformats.org/officeDocument/2006/relationships/hyperlink" Target="http://www.nmt.edu" TargetMode="External"/><Relationship Id="rId7369" Type="http://schemas.openxmlformats.org/officeDocument/2006/relationships/hyperlink" Target="http://www.rio.edu" TargetMode="External"/><Relationship Id="rId1213" Type="http://schemas.openxmlformats.org/officeDocument/2006/relationships/hyperlink" Target="http://www.charlestonsouthern.edu" TargetMode="External"/><Relationship Id="rId2544" Type="http://schemas.openxmlformats.org/officeDocument/2006/relationships/hyperlink" Target="http://www.fandm.edu" TargetMode="External"/><Relationship Id="rId3876" Type="http://schemas.openxmlformats.org/officeDocument/2006/relationships/hyperlink" Target="http://www.jsums.edu" TargetMode="External"/><Relationship Id="rId1214" Type="http://schemas.openxmlformats.org/officeDocument/2006/relationships/hyperlink" Target="http://www.charlestonsouthern.edu" TargetMode="External"/><Relationship Id="rId2545" Type="http://schemas.openxmlformats.org/officeDocument/2006/relationships/hyperlink" Target="http://www.fandm.edu" TargetMode="External"/><Relationship Id="rId3875" Type="http://schemas.openxmlformats.org/officeDocument/2006/relationships/hyperlink" Target="http://www.jsums.edu" TargetMode="External"/><Relationship Id="rId1215" Type="http://schemas.openxmlformats.org/officeDocument/2006/relationships/hyperlink" Target="http://www.charlestonsouthern.edu" TargetMode="External"/><Relationship Id="rId2546" Type="http://schemas.openxmlformats.org/officeDocument/2006/relationships/hyperlink" Target="http://www.fandm.edu" TargetMode="External"/><Relationship Id="rId3878" Type="http://schemas.openxmlformats.org/officeDocument/2006/relationships/hyperlink" Target="http://www.jsums.edu" TargetMode="External"/><Relationship Id="rId1216" Type="http://schemas.openxmlformats.org/officeDocument/2006/relationships/hyperlink" Target="http://www.charlestonsouthern.edu" TargetMode="External"/><Relationship Id="rId2547" Type="http://schemas.openxmlformats.org/officeDocument/2006/relationships/hyperlink" Target="http://www.fandm.edu" TargetMode="External"/><Relationship Id="rId3877" Type="http://schemas.openxmlformats.org/officeDocument/2006/relationships/hyperlink" Target="http://www.jsums.edu" TargetMode="External"/><Relationship Id="rId1217" Type="http://schemas.openxmlformats.org/officeDocument/2006/relationships/hyperlink" Target="http://www.charlestonsouthern.edu" TargetMode="External"/><Relationship Id="rId2548" Type="http://schemas.openxmlformats.org/officeDocument/2006/relationships/hyperlink" Target="http://www.fandm.edu" TargetMode="External"/><Relationship Id="rId10060" Type="http://schemas.openxmlformats.org/officeDocument/2006/relationships/hyperlink" Target="http://www.valorcollege.edu" TargetMode="External"/><Relationship Id="rId1218" Type="http://schemas.openxmlformats.org/officeDocument/2006/relationships/hyperlink" Target="http://www.charlestonsouthern.edu" TargetMode="External"/><Relationship Id="rId2549" Type="http://schemas.openxmlformats.org/officeDocument/2006/relationships/hyperlink" Target="http://www.fandm.edu" TargetMode="External"/><Relationship Id="rId3879" Type="http://schemas.openxmlformats.org/officeDocument/2006/relationships/hyperlink" Target="http://www.jsums.edu" TargetMode="External"/><Relationship Id="rId10061" Type="http://schemas.openxmlformats.org/officeDocument/2006/relationships/hyperlink" Target="http://www.valorcollege.edu" TargetMode="External"/><Relationship Id="rId1219" Type="http://schemas.openxmlformats.org/officeDocument/2006/relationships/hyperlink" Target="http://www.charlestonsouthern.edu" TargetMode="External"/><Relationship Id="rId10059" Type="http://schemas.openxmlformats.org/officeDocument/2006/relationships/hyperlink" Target="http://www.valorcollege.edu" TargetMode="External"/><Relationship Id="rId10053" Type="http://schemas.openxmlformats.org/officeDocument/2006/relationships/hyperlink" Target="http://www.valorcollege.edu" TargetMode="External"/><Relationship Id="rId10054" Type="http://schemas.openxmlformats.org/officeDocument/2006/relationships/hyperlink" Target="http://www.valorcollege.edu" TargetMode="External"/><Relationship Id="rId3870" Type="http://schemas.openxmlformats.org/officeDocument/2006/relationships/hyperlink" Target="http://www.jsums.edu" TargetMode="External"/><Relationship Id="rId10051" Type="http://schemas.openxmlformats.org/officeDocument/2006/relationships/hyperlink" Target="http://www.valorcollege.edu" TargetMode="External"/><Relationship Id="rId10052" Type="http://schemas.openxmlformats.org/officeDocument/2006/relationships/hyperlink" Target="http://www.valorcollege.edu" TargetMode="External"/><Relationship Id="rId2540" Type="http://schemas.openxmlformats.org/officeDocument/2006/relationships/hyperlink" Target="http://www.fandm.edu" TargetMode="External"/><Relationship Id="rId3872" Type="http://schemas.openxmlformats.org/officeDocument/2006/relationships/hyperlink" Target="http://www.jsums.edu" TargetMode="External"/><Relationship Id="rId10057" Type="http://schemas.openxmlformats.org/officeDocument/2006/relationships/hyperlink" Target="http://www.valorcollege.edu" TargetMode="External"/><Relationship Id="rId1210" Type="http://schemas.openxmlformats.org/officeDocument/2006/relationships/hyperlink" Target="http://www.chapman.edu" TargetMode="External"/><Relationship Id="rId2541" Type="http://schemas.openxmlformats.org/officeDocument/2006/relationships/hyperlink" Target="http://www.fandm.edu" TargetMode="External"/><Relationship Id="rId3871" Type="http://schemas.openxmlformats.org/officeDocument/2006/relationships/hyperlink" Target="http://www.jsums.edu" TargetMode="External"/><Relationship Id="rId10058" Type="http://schemas.openxmlformats.org/officeDocument/2006/relationships/hyperlink" Target="http://www.valorcollege.edu" TargetMode="External"/><Relationship Id="rId1211" Type="http://schemas.openxmlformats.org/officeDocument/2006/relationships/hyperlink" Target="http://www.charlestonsouthern.edu" TargetMode="External"/><Relationship Id="rId2542" Type="http://schemas.openxmlformats.org/officeDocument/2006/relationships/hyperlink" Target="http://www.fandm.edu" TargetMode="External"/><Relationship Id="rId3874" Type="http://schemas.openxmlformats.org/officeDocument/2006/relationships/hyperlink" Target="http://www.jsums.edu" TargetMode="External"/><Relationship Id="rId10055" Type="http://schemas.openxmlformats.org/officeDocument/2006/relationships/hyperlink" Target="http://www.valorcollege.edu" TargetMode="External"/><Relationship Id="rId1212" Type="http://schemas.openxmlformats.org/officeDocument/2006/relationships/hyperlink" Target="http://www.charlestonsouthern.edu" TargetMode="External"/><Relationship Id="rId2543" Type="http://schemas.openxmlformats.org/officeDocument/2006/relationships/hyperlink" Target="http://www.fandm.edu" TargetMode="External"/><Relationship Id="rId3873" Type="http://schemas.openxmlformats.org/officeDocument/2006/relationships/hyperlink" Target="http://www.jsums.edu" TargetMode="External"/><Relationship Id="rId10056" Type="http://schemas.openxmlformats.org/officeDocument/2006/relationships/hyperlink" Target="http://www.valorcollege.edu" TargetMode="External"/><Relationship Id="rId1202" Type="http://schemas.openxmlformats.org/officeDocument/2006/relationships/hyperlink" Target="http://www.chapman.edu" TargetMode="External"/><Relationship Id="rId2533" Type="http://schemas.openxmlformats.org/officeDocument/2006/relationships/hyperlink" Target="http://www.fandm.edu" TargetMode="External"/><Relationship Id="rId3865" Type="http://schemas.openxmlformats.org/officeDocument/2006/relationships/hyperlink" Target="http://www.jsums.edu" TargetMode="External"/><Relationship Id="rId1203" Type="http://schemas.openxmlformats.org/officeDocument/2006/relationships/hyperlink" Target="http://www.chapman.edu" TargetMode="External"/><Relationship Id="rId2534" Type="http://schemas.openxmlformats.org/officeDocument/2006/relationships/hyperlink" Target="http://www.fandm.edu" TargetMode="External"/><Relationship Id="rId3864" Type="http://schemas.openxmlformats.org/officeDocument/2006/relationships/hyperlink" Target="http://www.jsums.edu" TargetMode="External"/><Relationship Id="rId1204" Type="http://schemas.openxmlformats.org/officeDocument/2006/relationships/hyperlink" Target="http://www.chapman.edu" TargetMode="External"/><Relationship Id="rId2535" Type="http://schemas.openxmlformats.org/officeDocument/2006/relationships/hyperlink" Target="http://www.fandm.edu" TargetMode="External"/><Relationship Id="rId3867" Type="http://schemas.openxmlformats.org/officeDocument/2006/relationships/hyperlink" Target="http://www.jsums.edu" TargetMode="External"/><Relationship Id="rId1205" Type="http://schemas.openxmlformats.org/officeDocument/2006/relationships/hyperlink" Target="http://www.chapman.edu" TargetMode="External"/><Relationship Id="rId2536" Type="http://schemas.openxmlformats.org/officeDocument/2006/relationships/hyperlink" Target="http://www.fandm.edu" TargetMode="External"/><Relationship Id="rId3866" Type="http://schemas.openxmlformats.org/officeDocument/2006/relationships/hyperlink" Target="http://www.jsums.edu" TargetMode="External"/><Relationship Id="rId1206" Type="http://schemas.openxmlformats.org/officeDocument/2006/relationships/hyperlink" Target="http://www.chapman.edu" TargetMode="External"/><Relationship Id="rId2537" Type="http://schemas.openxmlformats.org/officeDocument/2006/relationships/hyperlink" Target="http://www.fandm.edu" TargetMode="External"/><Relationship Id="rId3869" Type="http://schemas.openxmlformats.org/officeDocument/2006/relationships/hyperlink" Target="http://www.jsums.edu" TargetMode="External"/><Relationship Id="rId10071" Type="http://schemas.openxmlformats.org/officeDocument/2006/relationships/hyperlink" Target="http://www.valpo.edu" TargetMode="External"/><Relationship Id="rId1207" Type="http://schemas.openxmlformats.org/officeDocument/2006/relationships/hyperlink" Target="http://www.chapman.edu" TargetMode="External"/><Relationship Id="rId2538" Type="http://schemas.openxmlformats.org/officeDocument/2006/relationships/hyperlink" Target="http://www.fandm.edu" TargetMode="External"/><Relationship Id="rId3868" Type="http://schemas.openxmlformats.org/officeDocument/2006/relationships/hyperlink" Target="http://www.jsums.edu" TargetMode="External"/><Relationship Id="rId10072" Type="http://schemas.openxmlformats.org/officeDocument/2006/relationships/hyperlink" Target="http://www.valpo.edu" TargetMode="External"/><Relationship Id="rId1208" Type="http://schemas.openxmlformats.org/officeDocument/2006/relationships/hyperlink" Target="http://www.chapman.edu" TargetMode="External"/><Relationship Id="rId2539" Type="http://schemas.openxmlformats.org/officeDocument/2006/relationships/hyperlink" Target="http://www.fandm.edu" TargetMode="External"/><Relationship Id="rId1209" Type="http://schemas.openxmlformats.org/officeDocument/2006/relationships/hyperlink" Target="http://www.chapman.edu" TargetMode="External"/><Relationship Id="rId10070" Type="http://schemas.openxmlformats.org/officeDocument/2006/relationships/hyperlink" Target="http://www.valpo.edu" TargetMode="External"/><Relationship Id="rId10064" Type="http://schemas.openxmlformats.org/officeDocument/2006/relationships/hyperlink" Target="http://www.valpo.edu" TargetMode="External"/><Relationship Id="rId10065" Type="http://schemas.openxmlformats.org/officeDocument/2006/relationships/hyperlink" Target="http://www.valpo.edu" TargetMode="External"/><Relationship Id="rId10062" Type="http://schemas.openxmlformats.org/officeDocument/2006/relationships/hyperlink" Target="http://www.valorcollege.edu" TargetMode="External"/><Relationship Id="rId10063" Type="http://schemas.openxmlformats.org/officeDocument/2006/relationships/hyperlink" Target="http://www.valorcollege.edu" TargetMode="External"/><Relationship Id="rId3861" Type="http://schemas.openxmlformats.org/officeDocument/2006/relationships/hyperlink" Target="http://www.jsums.edu" TargetMode="External"/><Relationship Id="rId10068" Type="http://schemas.openxmlformats.org/officeDocument/2006/relationships/hyperlink" Target="http://www.valpo.edu" TargetMode="External"/><Relationship Id="rId2530" Type="http://schemas.openxmlformats.org/officeDocument/2006/relationships/hyperlink" Target="http://www.fandm.edu" TargetMode="External"/><Relationship Id="rId3860" Type="http://schemas.openxmlformats.org/officeDocument/2006/relationships/hyperlink" Target="http://www.jsums.edu" TargetMode="External"/><Relationship Id="rId10069" Type="http://schemas.openxmlformats.org/officeDocument/2006/relationships/hyperlink" Target="http://www.valpo.edu" TargetMode="External"/><Relationship Id="rId1200" Type="http://schemas.openxmlformats.org/officeDocument/2006/relationships/hyperlink" Target="http://www.chapman.edu" TargetMode="External"/><Relationship Id="rId2531" Type="http://schemas.openxmlformats.org/officeDocument/2006/relationships/hyperlink" Target="http://www.fandm.edu" TargetMode="External"/><Relationship Id="rId3863" Type="http://schemas.openxmlformats.org/officeDocument/2006/relationships/hyperlink" Target="http://www.jsums.edu" TargetMode="External"/><Relationship Id="rId10066" Type="http://schemas.openxmlformats.org/officeDocument/2006/relationships/hyperlink" Target="http://www.valpo.edu" TargetMode="External"/><Relationship Id="rId1201" Type="http://schemas.openxmlformats.org/officeDocument/2006/relationships/hyperlink" Target="http://www.chapman.edu" TargetMode="External"/><Relationship Id="rId2532" Type="http://schemas.openxmlformats.org/officeDocument/2006/relationships/hyperlink" Target="http://www.fandm.edu" TargetMode="External"/><Relationship Id="rId3862" Type="http://schemas.openxmlformats.org/officeDocument/2006/relationships/hyperlink" Target="http://www.jsums.edu" TargetMode="External"/><Relationship Id="rId10067" Type="http://schemas.openxmlformats.org/officeDocument/2006/relationships/hyperlink" Target="http://www.valpo.edu" TargetMode="External"/><Relationship Id="rId1235" Type="http://schemas.openxmlformats.org/officeDocument/2006/relationships/hyperlink" Target="http://www.chatham.edu" TargetMode="External"/><Relationship Id="rId2566" Type="http://schemas.openxmlformats.org/officeDocument/2006/relationships/hyperlink" Target="http://www.fandm.edu" TargetMode="External"/><Relationship Id="rId3898" Type="http://schemas.openxmlformats.org/officeDocument/2006/relationships/hyperlink" Target="http://www.kcc.edu" TargetMode="External"/><Relationship Id="rId1236" Type="http://schemas.openxmlformats.org/officeDocument/2006/relationships/hyperlink" Target="http://www.chatham.edu" TargetMode="External"/><Relationship Id="rId2567" Type="http://schemas.openxmlformats.org/officeDocument/2006/relationships/hyperlink" Target="http://www.fandm.edu" TargetMode="External"/><Relationship Id="rId3897" Type="http://schemas.openxmlformats.org/officeDocument/2006/relationships/hyperlink" Target="http://www.kcc.edu" TargetMode="External"/><Relationship Id="rId1237" Type="http://schemas.openxmlformats.org/officeDocument/2006/relationships/hyperlink" Target="http://www.chicagobooth.edu" TargetMode="External"/><Relationship Id="rId2568" Type="http://schemas.openxmlformats.org/officeDocument/2006/relationships/hyperlink" Target="http://www.fandm.edu" TargetMode="External"/><Relationship Id="rId1238" Type="http://schemas.openxmlformats.org/officeDocument/2006/relationships/hyperlink" Target="http://www.chicagobooth.edu" TargetMode="External"/><Relationship Id="rId2569" Type="http://schemas.openxmlformats.org/officeDocument/2006/relationships/hyperlink" Target="http://www.fdltcc.edu" TargetMode="External"/><Relationship Id="rId3899" Type="http://schemas.openxmlformats.org/officeDocument/2006/relationships/hyperlink" Target="http://www.kcc.edu" TargetMode="External"/><Relationship Id="rId1239" Type="http://schemas.openxmlformats.org/officeDocument/2006/relationships/hyperlink" Target="http://www.chicagobooth.edu" TargetMode="External"/><Relationship Id="rId10039" Type="http://schemas.openxmlformats.org/officeDocument/2006/relationships/hyperlink" Target="http://www.valorcollege.edu" TargetMode="External"/><Relationship Id="rId10037" Type="http://schemas.openxmlformats.org/officeDocument/2006/relationships/hyperlink" Target="http://www.valorcollege.edu" TargetMode="External"/><Relationship Id="rId10038" Type="http://schemas.openxmlformats.org/officeDocument/2006/relationships/hyperlink" Target="http://www.valorcollege.edu" TargetMode="External"/><Relationship Id="rId3890" Type="http://schemas.openxmlformats.org/officeDocument/2006/relationships/hyperlink" Target="http://www.kcc.edu" TargetMode="External"/><Relationship Id="rId10031" Type="http://schemas.openxmlformats.org/officeDocument/2006/relationships/hyperlink" Target="http://www.valorcollege.edu" TargetMode="External"/><Relationship Id="rId10032" Type="http://schemas.openxmlformats.org/officeDocument/2006/relationships/hyperlink" Target="http://www.valorcollege.edu" TargetMode="External"/><Relationship Id="rId2560" Type="http://schemas.openxmlformats.org/officeDocument/2006/relationships/hyperlink" Target="http://www.fandm.edu" TargetMode="External"/><Relationship Id="rId3892" Type="http://schemas.openxmlformats.org/officeDocument/2006/relationships/hyperlink" Target="http://www.kcc.edu" TargetMode="External"/><Relationship Id="rId1230" Type="http://schemas.openxmlformats.org/officeDocument/2006/relationships/hyperlink" Target="http://www.chatham.edu" TargetMode="External"/><Relationship Id="rId2561" Type="http://schemas.openxmlformats.org/officeDocument/2006/relationships/hyperlink" Target="http://www.fandm.edu" TargetMode="External"/><Relationship Id="rId3891" Type="http://schemas.openxmlformats.org/officeDocument/2006/relationships/hyperlink" Target="http://www.kcc.edu" TargetMode="External"/><Relationship Id="rId10030" Type="http://schemas.openxmlformats.org/officeDocument/2006/relationships/hyperlink" Target="http://www.valorcollege.edu" TargetMode="External"/><Relationship Id="rId1231" Type="http://schemas.openxmlformats.org/officeDocument/2006/relationships/hyperlink" Target="http://www.chatham.edu" TargetMode="External"/><Relationship Id="rId2562" Type="http://schemas.openxmlformats.org/officeDocument/2006/relationships/hyperlink" Target="http://www.fandm.edu" TargetMode="External"/><Relationship Id="rId3894" Type="http://schemas.openxmlformats.org/officeDocument/2006/relationships/hyperlink" Target="http://www.kcc.edu" TargetMode="External"/><Relationship Id="rId10035" Type="http://schemas.openxmlformats.org/officeDocument/2006/relationships/hyperlink" Target="http://www.valorcollege.edu" TargetMode="External"/><Relationship Id="rId1232" Type="http://schemas.openxmlformats.org/officeDocument/2006/relationships/hyperlink" Target="http://www.chatham.edu" TargetMode="External"/><Relationship Id="rId2563" Type="http://schemas.openxmlformats.org/officeDocument/2006/relationships/hyperlink" Target="http://www.fandm.edu" TargetMode="External"/><Relationship Id="rId3893" Type="http://schemas.openxmlformats.org/officeDocument/2006/relationships/hyperlink" Target="http://www.kcc.edu" TargetMode="External"/><Relationship Id="rId10036" Type="http://schemas.openxmlformats.org/officeDocument/2006/relationships/hyperlink" Target="http://www.valorcollege.edu" TargetMode="External"/><Relationship Id="rId1233" Type="http://schemas.openxmlformats.org/officeDocument/2006/relationships/hyperlink" Target="http://www.chatham.edu" TargetMode="External"/><Relationship Id="rId2564" Type="http://schemas.openxmlformats.org/officeDocument/2006/relationships/hyperlink" Target="http://www.fandm.edu" TargetMode="External"/><Relationship Id="rId3896" Type="http://schemas.openxmlformats.org/officeDocument/2006/relationships/hyperlink" Target="http://www.kcc.edu" TargetMode="External"/><Relationship Id="rId10033" Type="http://schemas.openxmlformats.org/officeDocument/2006/relationships/hyperlink" Target="http://www.valorcollege.edu" TargetMode="External"/><Relationship Id="rId1234" Type="http://schemas.openxmlformats.org/officeDocument/2006/relationships/hyperlink" Target="http://www.chatham.edu" TargetMode="External"/><Relationship Id="rId2565" Type="http://schemas.openxmlformats.org/officeDocument/2006/relationships/hyperlink" Target="http://www.fandm.edu" TargetMode="External"/><Relationship Id="rId3895" Type="http://schemas.openxmlformats.org/officeDocument/2006/relationships/hyperlink" Target="http://www.kcc.edu" TargetMode="External"/><Relationship Id="rId10034" Type="http://schemas.openxmlformats.org/officeDocument/2006/relationships/hyperlink" Target="http://www.valorcollege.edu" TargetMode="External"/><Relationship Id="rId1224" Type="http://schemas.openxmlformats.org/officeDocument/2006/relationships/hyperlink" Target="http://www.chatham.edu" TargetMode="External"/><Relationship Id="rId2555" Type="http://schemas.openxmlformats.org/officeDocument/2006/relationships/hyperlink" Target="http://www.fandm.edu" TargetMode="External"/><Relationship Id="rId3887" Type="http://schemas.openxmlformats.org/officeDocument/2006/relationships/hyperlink" Target="http://www.kansaschristian.edu" TargetMode="External"/><Relationship Id="rId1225" Type="http://schemas.openxmlformats.org/officeDocument/2006/relationships/hyperlink" Target="http://www.chatham.edu" TargetMode="External"/><Relationship Id="rId2556" Type="http://schemas.openxmlformats.org/officeDocument/2006/relationships/hyperlink" Target="http://www.fandm.edu" TargetMode="External"/><Relationship Id="rId3886" Type="http://schemas.openxmlformats.org/officeDocument/2006/relationships/hyperlink" Target="http://www.kansaschristian.edu" TargetMode="External"/><Relationship Id="rId1226" Type="http://schemas.openxmlformats.org/officeDocument/2006/relationships/hyperlink" Target="http://www.chatham.edu" TargetMode="External"/><Relationship Id="rId2557" Type="http://schemas.openxmlformats.org/officeDocument/2006/relationships/hyperlink" Target="http://www.fandm.edu" TargetMode="External"/><Relationship Id="rId3889" Type="http://schemas.openxmlformats.org/officeDocument/2006/relationships/hyperlink" Target="http://www.kcc.edu" TargetMode="External"/><Relationship Id="rId1227" Type="http://schemas.openxmlformats.org/officeDocument/2006/relationships/hyperlink" Target="http://www.chatham.edu" TargetMode="External"/><Relationship Id="rId2558" Type="http://schemas.openxmlformats.org/officeDocument/2006/relationships/hyperlink" Target="http://www.fandm.edu" TargetMode="External"/><Relationship Id="rId3888" Type="http://schemas.openxmlformats.org/officeDocument/2006/relationships/hyperlink" Target="http://www.kansaschristian.edu" TargetMode="External"/><Relationship Id="rId1228" Type="http://schemas.openxmlformats.org/officeDocument/2006/relationships/hyperlink" Target="http://www.chatham.edu" TargetMode="External"/><Relationship Id="rId2559" Type="http://schemas.openxmlformats.org/officeDocument/2006/relationships/hyperlink" Target="http://www.fandm.edu" TargetMode="External"/><Relationship Id="rId1229" Type="http://schemas.openxmlformats.org/officeDocument/2006/relationships/hyperlink" Target="http://www.chatham.edu" TargetMode="External"/><Relationship Id="rId10050" Type="http://schemas.openxmlformats.org/officeDocument/2006/relationships/hyperlink" Target="http://www.valorcollege.edu" TargetMode="External"/><Relationship Id="rId10048" Type="http://schemas.openxmlformats.org/officeDocument/2006/relationships/hyperlink" Target="http://www.valorcollege.edu" TargetMode="External"/><Relationship Id="rId10049" Type="http://schemas.openxmlformats.org/officeDocument/2006/relationships/hyperlink" Target="http://www.valorcollege.edu" TargetMode="External"/><Relationship Id="rId10042" Type="http://schemas.openxmlformats.org/officeDocument/2006/relationships/hyperlink" Target="http://www.valorcollege.edu" TargetMode="External"/><Relationship Id="rId10043" Type="http://schemas.openxmlformats.org/officeDocument/2006/relationships/hyperlink" Target="http://www.valorcollege.edu" TargetMode="External"/><Relationship Id="rId3881" Type="http://schemas.openxmlformats.org/officeDocument/2006/relationships/hyperlink" Target="http://www.jsums.edu" TargetMode="External"/><Relationship Id="rId10040" Type="http://schemas.openxmlformats.org/officeDocument/2006/relationships/hyperlink" Target="http://www.valorcollege.edu" TargetMode="External"/><Relationship Id="rId2550" Type="http://schemas.openxmlformats.org/officeDocument/2006/relationships/hyperlink" Target="http://www.fandm.edu" TargetMode="External"/><Relationship Id="rId3880" Type="http://schemas.openxmlformats.org/officeDocument/2006/relationships/hyperlink" Target="http://www.jsums.edu" TargetMode="External"/><Relationship Id="rId10041" Type="http://schemas.openxmlformats.org/officeDocument/2006/relationships/hyperlink" Target="http://www.valorcollege.edu" TargetMode="External"/><Relationship Id="rId1220" Type="http://schemas.openxmlformats.org/officeDocument/2006/relationships/hyperlink" Target="http://www.chatham.edu" TargetMode="External"/><Relationship Id="rId2551" Type="http://schemas.openxmlformats.org/officeDocument/2006/relationships/hyperlink" Target="http://www.fandm.edu" TargetMode="External"/><Relationship Id="rId3883" Type="http://schemas.openxmlformats.org/officeDocument/2006/relationships/hyperlink" Target="http://www.kansaschristian.edu" TargetMode="External"/><Relationship Id="rId10046" Type="http://schemas.openxmlformats.org/officeDocument/2006/relationships/hyperlink" Target="http://www.valorcollege.edu" TargetMode="External"/><Relationship Id="rId1221" Type="http://schemas.openxmlformats.org/officeDocument/2006/relationships/hyperlink" Target="http://www.chatham.edu" TargetMode="External"/><Relationship Id="rId2552" Type="http://schemas.openxmlformats.org/officeDocument/2006/relationships/hyperlink" Target="http://www.fandm.edu" TargetMode="External"/><Relationship Id="rId3882" Type="http://schemas.openxmlformats.org/officeDocument/2006/relationships/hyperlink" Target="http://www.kansaschristian.edu" TargetMode="External"/><Relationship Id="rId10047" Type="http://schemas.openxmlformats.org/officeDocument/2006/relationships/hyperlink" Target="http://www.valorcollege.edu" TargetMode="External"/><Relationship Id="rId1222" Type="http://schemas.openxmlformats.org/officeDocument/2006/relationships/hyperlink" Target="http://www.chatham.edu" TargetMode="External"/><Relationship Id="rId2553" Type="http://schemas.openxmlformats.org/officeDocument/2006/relationships/hyperlink" Target="http://www.fandm.edu" TargetMode="External"/><Relationship Id="rId3885" Type="http://schemas.openxmlformats.org/officeDocument/2006/relationships/hyperlink" Target="http://www.kansaschristian.edu" TargetMode="External"/><Relationship Id="rId10044" Type="http://schemas.openxmlformats.org/officeDocument/2006/relationships/hyperlink" Target="http://www.valorcollege.edu" TargetMode="External"/><Relationship Id="rId1223" Type="http://schemas.openxmlformats.org/officeDocument/2006/relationships/hyperlink" Target="http://www.chatham.edu" TargetMode="External"/><Relationship Id="rId2554" Type="http://schemas.openxmlformats.org/officeDocument/2006/relationships/hyperlink" Target="http://www.fandm.edu" TargetMode="External"/><Relationship Id="rId3884" Type="http://schemas.openxmlformats.org/officeDocument/2006/relationships/hyperlink" Target="http://www.kansaschristian.edu" TargetMode="External"/><Relationship Id="rId10045" Type="http://schemas.openxmlformats.org/officeDocument/2006/relationships/hyperlink" Target="http://www.valorcollege.edu" TargetMode="External"/><Relationship Id="rId2500" Type="http://schemas.openxmlformats.org/officeDocument/2006/relationships/hyperlink" Target="http://www.famu.edu" TargetMode="External"/><Relationship Id="rId3832" Type="http://schemas.openxmlformats.org/officeDocument/2006/relationships/hyperlink" Target="http://www.jpcatholic.edu" TargetMode="External"/><Relationship Id="rId2501" Type="http://schemas.openxmlformats.org/officeDocument/2006/relationships/hyperlink" Target="http://www.famu.edu" TargetMode="External"/><Relationship Id="rId3831" Type="http://schemas.openxmlformats.org/officeDocument/2006/relationships/hyperlink" Target="http://www.jpcatholic.edu" TargetMode="External"/><Relationship Id="rId2502" Type="http://schemas.openxmlformats.org/officeDocument/2006/relationships/hyperlink" Target="http://www.famu.edu" TargetMode="External"/><Relationship Id="rId3834" Type="http://schemas.openxmlformats.org/officeDocument/2006/relationships/hyperlink" Target="http://www.jpcatholic.edu" TargetMode="External"/><Relationship Id="rId2503" Type="http://schemas.openxmlformats.org/officeDocument/2006/relationships/hyperlink" Target="http://www.famu.edu" TargetMode="External"/><Relationship Id="rId3833" Type="http://schemas.openxmlformats.org/officeDocument/2006/relationships/hyperlink" Target="http://www.jpcatholic.edu" TargetMode="External"/><Relationship Id="rId2504" Type="http://schemas.openxmlformats.org/officeDocument/2006/relationships/hyperlink" Target="http://www.famu.edu" TargetMode="External"/><Relationship Id="rId3836" Type="http://schemas.openxmlformats.org/officeDocument/2006/relationships/hyperlink" Target="http://www.jpcatholic.edu" TargetMode="External"/><Relationship Id="rId2505" Type="http://schemas.openxmlformats.org/officeDocument/2006/relationships/hyperlink" Target="http://www.famu.edu" TargetMode="External"/><Relationship Id="rId3835" Type="http://schemas.openxmlformats.org/officeDocument/2006/relationships/hyperlink" Target="http://www.jpcatholic.edu" TargetMode="External"/><Relationship Id="rId2506" Type="http://schemas.openxmlformats.org/officeDocument/2006/relationships/hyperlink" Target="http://www.famu.edu" TargetMode="External"/><Relationship Id="rId3838" Type="http://schemas.openxmlformats.org/officeDocument/2006/relationships/hyperlink" Target="http://www.jpcatholic.edu" TargetMode="External"/><Relationship Id="rId2507" Type="http://schemas.openxmlformats.org/officeDocument/2006/relationships/hyperlink" Target="http://www.famu.edu" TargetMode="External"/><Relationship Id="rId3837" Type="http://schemas.openxmlformats.org/officeDocument/2006/relationships/hyperlink" Target="http://www.jpcatholic.edu" TargetMode="External"/><Relationship Id="rId2508" Type="http://schemas.openxmlformats.org/officeDocument/2006/relationships/hyperlink" Target="http://www.famu.edu" TargetMode="External"/><Relationship Id="rId2509" Type="http://schemas.openxmlformats.org/officeDocument/2006/relationships/hyperlink" Target="http://www.famu.edu" TargetMode="External"/><Relationship Id="rId3839" Type="http://schemas.openxmlformats.org/officeDocument/2006/relationships/hyperlink" Target="http://www.jpcatholic.edu" TargetMode="External"/><Relationship Id="rId10097" Type="http://schemas.openxmlformats.org/officeDocument/2006/relationships/hyperlink" Target="http://www.vcu.edu" TargetMode="External"/><Relationship Id="rId10098" Type="http://schemas.openxmlformats.org/officeDocument/2006/relationships/hyperlink" Target="http://www.vettechinstitute.edu" TargetMode="External"/><Relationship Id="rId10095" Type="http://schemas.openxmlformats.org/officeDocument/2006/relationships/hyperlink" Target="http://www.vcu.edu" TargetMode="External"/><Relationship Id="rId10096" Type="http://schemas.openxmlformats.org/officeDocument/2006/relationships/hyperlink" Target="http://www.vcu.edu" TargetMode="External"/><Relationship Id="rId3830" Type="http://schemas.openxmlformats.org/officeDocument/2006/relationships/hyperlink" Target="http://www.jpcatholic.edu" TargetMode="External"/><Relationship Id="rId10099" Type="http://schemas.openxmlformats.org/officeDocument/2006/relationships/hyperlink" Target="http://www.vettechinstitute.edu" TargetMode="External"/><Relationship Id="rId3821" Type="http://schemas.openxmlformats.org/officeDocument/2006/relationships/hyperlink" Target="http://www.jpcatholic.edu" TargetMode="External"/><Relationship Id="rId3820" Type="http://schemas.openxmlformats.org/officeDocument/2006/relationships/hyperlink" Target="http://www.jpcatholic.edu" TargetMode="External"/><Relationship Id="rId3823" Type="http://schemas.openxmlformats.org/officeDocument/2006/relationships/hyperlink" Target="http://www.jpcatholic.edu" TargetMode="External"/><Relationship Id="rId3822" Type="http://schemas.openxmlformats.org/officeDocument/2006/relationships/hyperlink" Target="http://www.jpcatholic.edu" TargetMode="External"/><Relationship Id="rId3825" Type="http://schemas.openxmlformats.org/officeDocument/2006/relationships/hyperlink" Target="http://www.jpcatholic.edu" TargetMode="External"/><Relationship Id="rId3824" Type="http://schemas.openxmlformats.org/officeDocument/2006/relationships/hyperlink" Target="http://www.jpcatholic.edu" TargetMode="External"/><Relationship Id="rId3827" Type="http://schemas.openxmlformats.org/officeDocument/2006/relationships/hyperlink" Target="http://www.jpcatholic.edu" TargetMode="External"/><Relationship Id="rId3826" Type="http://schemas.openxmlformats.org/officeDocument/2006/relationships/hyperlink" Target="http://www.jpcatholic.edu" TargetMode="External"/><Relationship Id="rId3829" Type="http://schemas.openxmlformats.org/officeDocument/2006/relationships/hyperlink" Target="http://www.jpcatholic.edu" TargetMode="External"/><Relationship Id="rId3828" Type="http://schemas.openxmlformats.org/officeDocument/2006/relationships/hyperlink" Target="http://www.jpcatholic.edu" TargetMode="External"/><Relationship Id="rId6094" Type="http://schemas.openxmlformats.org/officeDocument/2006/relationships/hyperlink" Target="http://www.northcentral.edu" TargetMode="External"/><Relationship Id="rId6095" Type="http://schemas.openxmlformats.org/officeDocument/2006/relationships/hyperlink" Target="http://www.northcentral.edu" TargetMode="External"/><Relationship Id="rId6092" Type="http://schemas.openxmlformats.org/officeDocument/2006/relationships/hyperlink" Target="http://www.northcentral.edu" TargetMode="External"/><Relationship Id="rId6093" Type="http://schemas.openxmlformats.org/officeDocument/2006/relationships/hyperlink" Target="http://www.northcentral.edu" TargetMode="External"/><Relationship Id="rId6098" Type="http://schemas.openxmlformats.org/officeDocument/2006/relationships/hyperlink" Target="http://www.northcentral.edu" TargetMode="External"/><Relationship Id="rId6099" Type="http://schemas.openxmlformats.org/officeDocument/2006/relationships/hyperlink" Target="http://www.northcentral.edu" TargetMode="External"/><Relationship Id="rId6096" Type="http://schemas.openxmlformats.org/officeDocument/2006/relationships/hyperlink" Target="http://www.northcentral.edu" TargetMode="External"/><Relationship Id="rId6097" Type="http://schemas.openxmlformats.org/officeDocument/2006/relationships/hyperlink" Target="http://www.northcentral.edu" TargetMode="External"/><Relationship Id="rId2522" Type="http://schemas.openxmlformats.org/officeDocument/2006/relationships/hyperlink" Target="http://www.famu.edu" TargetMode="External"/><Relationship Id="rId3854" Type="http://schemas.openxmlformats.org/officeDocument/2006/relationships/hyperlink" Target="http://www.jpcatholic.edu" TargetMode="External"/><Relationship Id="rId2523" Type="http://schemas.openxmlformats.org/officeDocument/2006/relationships/hyperlink" Target="http://www.famu.edu" TargetMode="External"/><Relationship Id="rId3853" Type="http://schemas.openxmlformats.org/officeDocument/2006/relationships/hyperlink" Target="http://www.jpcatholic.edu" TargetMode="External"/><Relationship Id="rId2524" Type="http://schemas.openxmlformats.org/officeDocument/2006/relationships/hyperlink" Target="http://www.famu.edu" TargetMode="External"/><Relationship Id="rId3856" Type="http://schemas.openxmlformats.org/officeDocument/2006/relationships/hyperlink" Target="http://www.jsums.edu" TargetMode="External"/><Relationship Id="rId2525" Type="http://schemas.openxmlformats.org/officeDocument/2006/relationships/hyperlink" Target="http://www.famu.edu" TargetMode="External"/><Relationship Id="rId3855" Type="http://schemas.openxmlformats.org/officeDocument/2006/relationships/hyperlink" Target="http://www.jsums.edu" TargetMode="External"/><Relationship Id="rId2526" Type="http://schemas.openxmlformats.org/officeDocument/2006/relationships/hyperlink" Target="http://www.famu.edu" TargetMode="External"/><Relationship Id="rId3858" Type="http://schemas.openxmlformats.org/officeDocument/2006/relationships/hyperlink" Target="http://www.jsums.edu" TargetMode="External"/><Relationship Id="rId10082" Type="http://schemas.openxmlformats.org/officeDocument/2006/relationships/hyperlink" Target="http://www.vcu.edu" TargetMode="External"/><Relationship Id="rId2527" Type="http://schemas.openxmlformats.org/officeDocument/2006/relationships/hyperlink" Target="http://www.famu.edu" TargetMode="External"/><Relationship Id="rId3857" Type="http://schemas.openxmlformats.org/officeDocument/2006/relationships/hyperlink" Target="http://www.jsums.edu" TargetMode="External"/><Relationship Id="rId10083" Type="http://schemas.openxmlformats.org/officeDocument/2006/relationships/hyperlink" Target="http://www.vcu.edu" TargetMode="External"/><Relationship Id="rId2528" Type="http://schemas.openxmlformats.org/officeDocument/2006/relationships/hyperlink" Target="http://www.famu.edu" TargetMode="External"/><Relationship Id="rId10080" Type="http://schemas.openxmlformats.org/officeDocument/2006/relationships/hyperlink" Target="http://www.vcu.edu" TargetMode="External"/><Relationship Id="rId2529" Type="http://schemas.openxmlformats.org/officeDocument/2006/relationships/hyperlink" Target="http://www.fandm.edu" TargetMode="External"/><Relationship Id="rId3859" Type="http://schemas.openxmlformats.org/officeDocument/2006/relationships/hyperlink" Target="http://www.jsums.edu" TargetMode="External"/><Relationship Id="rId10081" Type="http://schemas.openxmlformats.org/officeDocument/2006/relationships/hyperlink" Target="http://www.vcu.edu" TargetMode="External"/><Relationship Id="rId10075" Type="http://schemas.openxmlformats.org/officeDocument/2006/relationships/hyperlink" Target="http://www.valpo.edu" TargetMode="External"/><Relationship Id="rId10076" Type="http://schemas.openxmlformats.org/officeDocument/2006/relationships/hyperlink" Target="http://www.vanguard.edu" TargetMode="External"/><Relationship Id="rId10073" Type="http://schemas.openxmlformats.org/officeDocument/2006/relationships/hyperlink" Target="http://www.valpo.edu" TargetMode="External"/><Relationship Id="rId10074" Type="http://schemas.openxmlformats.org/officeDocument/2006/relationships/hyperlink" Target="http://www.valpo.edu" TargetMode="External"/><Relationship Id="rId3850" Type="http://schemas.openxmlformats.org/officeDocument/2006/relationships/hyperlink" Target="http://www.jpcatholic.edu" TargetMode="External"/><Relationship Id="rId10079" Type="http://schemas.openxmlformats.org/officeDocument/2006/relationships/hyperlink" Target="http://www.vcu.edu" TargetMode="External"/><Relationship Id="rId2520" Type="http://schemas.openxmlformats.org/officeDocument/2006/relationships/hyperlink" Target="http://www.famu.edu" TargetMode="External"/><Relationship Id="rId3852" Type="http://schemas.openxmlformats.org/officeDocument/2006/relationships/hyperlink" Target="http://www.jpcatholic.edu" TargetMode="External"/><Relationship Id="rId10077" Type="http://schemas.openxmlformats.org/officeDocument/2006/relationships/hyperlink" Target="http://www.vanguard.edu" TargetMode="External"/><Relationship Id="rId2521" Type="http://schemas.openxmlformats.org/officeDocument/2006/relationships/hyperlink" Target="http://www.famu.edu" TargetMode="External"/><Relationship Id="rId3851" Type="http://schemas.openxmlformats.org/officeDocument/2006/relationships/hyperlink" Target="http://www.jpcatholic.edu" TargetMode="External"/><Relationship Id="rId10078" Type="http://schemas.openxmlformats.org/officeDocument/2006/relationships/hyperlink" Target="http://www.vcu.edu" TargetMode="External"/><Relationship Id="rId2511" Type="http://schemas.openxmlformats.org/officeDocument/2006/relationships/hyperlink" Target="http://www.famu.edu" TargetMode="External"/><Relationship Id="rId3843" Type="http://schemas.openxmlformats.org/officeDocument/2006/relationships/hyperlink" Target="http://www.jpcatholic.edu" TargetMode="External"/><Relationship Id="rId2512" Type="http://schemas.openxmlformats.org/officeDocument/2006/relationships/hyperlink" Target="http://www.famu.edu" TargetMode="External"/><Relationship Id="rId3842" Type="http://schemas.openxmlformats.org/officeDocument/2006/relationships/hyperlink" Target="http://www.jpcatholic.edu" TargetMode="External"/><Relationship Id="rId10090" Type="http://schemas.openxmlformats.org/officeDocument/2006/relationships/hyperlink" Target="http://www.vcu.edu" TargetMode="External"/><Relationship Id="rId2513" Type="http://schemas.openxmlformats.org/officeDocument/2006/relationships/hyperlink" Target="http://www.famu.edu" TargetMode="External"/><Relationship Id="rId3845" Type="http://schemas.openxmlformats.org/officeDocument/2006/relationships/hyperlink" Target="http://www.jpcatholic.edu" TargetMode="External"/><Relationship Id="rId2514" Type="http://schemas.openxmlformats.org/officeDocument/2006/relationships/hyperlink" Target="http://www.famu.edu" TargetMode="External"/><Relationship Id="rId3844" Type="http://schemas.openxmlformats.org/officeDocument/2006/relationships/hyperlink" Target="http://www.jpcatholic.edu" TargetMode="External"/><Relationship Id="rId2515" Type="http://schemas.openxmlformats.org/officeDocument/2006/relationships/hyperlink" Target="http://www.famu.edu" TargetMode="External"/><Relationship Id="rId3847" Type="http://schemas.openxmlformats.org/officeDocument/2006/relationships/hyperlink" Target="http://www.jpcatholic.edu" TargetMode="External"/><Relationship Id="rId10093" Type="http://schemas.openxmlformats.org/officeDocument/2006/relationships/hyperlink" Target="http://www.vcu.edu" TargetMode="External"/><Relationship Id="rId2516" Type="http://schemas.openxmlformats.org/officeDocument/2006/relationships/hyperlink" Target="http://www.famu.edu" TargetMode="External"/><Relationship Id="rId3846" Type="http://schemas.openxmlformats.org/officeDocument/2006/relationships/hyperlink" Target="http://www.jpcatholic.edu" TargetMode="External"/><Relationship Id="rId10094" Type="http://schemas.openxmlformats.org/officeDocument/2006/relationships/hyperlink" Target="http://www.vcu.edu" TargetMode="External"/><Relationship Id="rId2517" Type="http://schemas.openxmlformats.org/officeDocument/2006/relationships/hyperlink" Target="http://www.famu.edu" TargetMode="External"/><Relationship Id="rId3849" Type="http://schemas.openxmlformats.org/officeDocument/2006/relationships/hyperlink" Target="http://www.jpcatholic.edu" TargetMode="External"/><Relationship Id="rId10091" Type="http://schemas.openxmlformats.org/officeDocument/2006/relationships/hyperlink" Target="http://www.vcu.edu" TargetMode="External"/><Relationship Id="rId2518" Type="http://schemas.openxmlformats.org/officeDocument/2006/relationships/hyperlink" Target="http://www.famu.edu" TargetMode="External"/><Relationship Id="rId3848" Type="http://schemas.openxmlformats.org/officeDocument/2006/relationships/hyperlink" Target="http://www.jpcatholic.edu" TargetMode="External"/><Relationship Id="rId10092" Type="http://schemas.openxmlformats.org/officeDocument/2006/relationships/hyperlink" Target="http://www.vcu.edu" TargetMode="External"/><Relationship Id="rId2519" Type="http://schemas.openxmlformats.org/officeDocument/2006/relationships/hyperlink" Target="http://www.famu.edu" TargetMode="External"/><Relationship Id="rId10086" Type="http://schemas.openxmlformats.org/officeDocument/2006/relationships/hyperlink" Target="http://www.vcu.edu" TargetMode="External"/><Relationship Id="rId10087" Type="http://schemas.openxmlformats.org/officeDocument/2006/relationships/hyperlink" Target="http://www.vcu.edu" TargetMode="External"/><Relationship Id="rId10084" Type="http://schemas.openxmlformats.org/officeDocument/2006/relationships/hyperlink" Target="http://www.vcu.edu" TargetMode="External"/><Relationship Id="rId10085" Type="http://schemas.openxmlformats.org/officeDocument/2006/relationships/hyperlink" Target="http://www.vcu.edu" TargetMode="External"/><Relationship Id="rId3841" Type="http://schemas.openxmlformats.org/officeDocument/2006/relationships/hyperlink" Target="http://www.jpcatholic.edu" TargetMode="External"/><Relationship Id="rId10088" Type="http://schemas.openxmlformats.org/officeDocument/2006/relationships/hyperlink" Target="http://www.vcu.edu" TargetMode="External"/><Relationship Id="rId2510" Type="http://schemas.openxmlformats.org/officeDocument/2006/relationships/hyperlink" Target="http://www.famu.edu" TargetMode="External"/><Relationship Id="rId3840" Type="http://schemas.openxmlformats.org/officeDocument/2006/relationships/hyperlink" Target="http://www.jpcatholic.edu" TargetMode="External"/><Relationship Id="rId10089" Type="http://schemas.openxmlformats.org/officeDocument/2006/relationships/hyperlink" Target="http://www.vcu.edu" TargetMode="External"/><Relationship Id="rId1290" Type="http://schemas.openxmlformats.org/officeDocument/2006/relationships/hyperlink" Target="http://www.clarksoncollege.edu" TargetMode="External"/><Relationship Id="rId1291" Type="http://schemas.openxmlformats.org/officeDocument/2006/relationships/hyperlink" Target="http://www.clayton.edu" TargetMode="External"/><Relationship Id="rId1292" Type="http://schemas.openxmlformats.org/officeDocument/2006/relationships/hyperlink" Target="http://www.clayton.edu" TargetMode="External"/><Relationship Id="rId1293" Type="http://schemas.openxmlformats.org/officeDocument/2006/relationships/hyperlink" Target="http://www.clayton.edu" TargetMode="External"/><Relationship Id="rId1294" Type="http://schemas.openxmlformats.org/officeDocument/2006/relationships/hyperlink" Target="http://www.clayton.edu" TargetMode="External"/><Relationship Id="rId1295" Type="http://schemas.openxmlformats.org/officeDocument/2006/relationships/hyperlink" Target="http://www.clayton.edu" TargetMode="External"/><Relationship Id="rId1296" Type="http://schemas.openxmlformats.org/officeDocument/2006/relationships/hyperlink" Target="http://www.clayton.edu" TargetMode="External"/><Relationship Id="rId1297" Type="http://schemas.openxmlformats.org/officeDocument/2006/relationships/hyperlink" Target="http://www.clayton.edu" TargetMode="External"/><Relationship Id="rId1298" Type="http://schemas.openxmlformats.org/officeDocument/2006/relationships/hyperlink" Target="http://www.clayton.edu" TargetMode="External"/><Relationship Id="rId1299" Type="http://schemas.openxmlformats.org/officeDocument/2006/relationships/hyperlink" Target="http://www.clayton.edu" TargetMode="External"/><Relationship Id="rId1280" Type="http://schemas.openxmlformats.org/officeDocument/2006/relationships/hyperlink" Target="http://www.clarksoncollege.edu" TargetMode="External"/><Relationship Id="rId1281" Type="http://schemas.openxmlformats.org/officeDocument/2006/relationships/hyperlink" Target="http://www.clarksoncollege.edu" TargetMode="External"/><Relationship Id="rId1282" Type="http://schemas.openxmlformats.org/officeDocument/2006/relationships/hyperlink" Target="http://www.clarksoncollege.edu" TargetMode="External"/><Relationship Id="rId1283" Type="http://schemas.openxmlformats.org/officeDocument/2006/relationships/hyperlink" Target="http://www.clarksoncollege.edu" TargetMode="External"/><Relationship Id="rId1284" Type="http://schemas.openxmlformats.org/officeDocument/2006/relationships/hyperlink" Target="http://www.clarksoncollege.edu" TargetMode="External"/><Relationship Id="rId1285" Type="http://schemas.openxmlformats.org/officeDocument/2006/relationships/hyperlink" Target="http://www.clarksoncollege.edu" TargetMode="External"/><Relationship Id="rId1286" Type="http://schemas.openxmlformats.org/officeDocument/2006/relationships/hyperlink" Target="http://www.clarksoncollege.edu" TargetMode="External"/><Relationship Id="rId1287" Type="http://schemas.openxmlformats.org/officeDocument/2006/relationships/hyperlink" Target="http://www.clarksoncollege.edu" TargetMode="External"/><Relationship Id="rId1288" Type="http://schemas.openxmlformats.org/officeDocument/2006/relationships/hyperlink" Target="http://www.clarksoncollege.edu" TargetMode="External"/><Relationship Id="rId1289" Type="http://schemas.openxmlformats.org/officeDocument/2006/relationships/hyperlink" Target="http://www.clarksoncollege.edu" TargetMode="External"/><Relationship Id="rId8707" Type="http://schemas.openxmlformats.org/officeDocument/2006/relationships/hyperlink" Target="http://www.tjsl.edu" TargetMode="External"/><Relationship Id="rId8706" Type="http://schemas.openxmlformats.org/officeDocument/2006/relationships/hyperlink" Target="http://www.tjsl.edu" TargetMode="External"/><Relationship Id="rId8705" Type="http://schemas.openxmlformats.org/officeDocument/2006/relationships/hyperlink" Target="http://www.tjsl.edu" TargetMode="External"/><Relationship Id="rId8704" Type="http://schemas.openxmlformats.org/officeDocument/2006/relationships/hyperlink" Target="http://www.tjsl.edu" TargetMode="External"/><Relationship Id="rId8709" Type="http://schemas.openxmlformats.org/officeDocument/2006/relationships/hyperlink" Target="http://www.tjsl.edu" TargetMode="External"/><Relationship Id="rId8708" Type="http://schemas.openxmlformats.org/officeDocument/2006/relationships/hyperlink" Target="http://www.tjsl.edu" TargetMode="External"/><Relationship Id="rId8703" Type="http://schemas.openxmlformats.org/officeDocument/2006/relationships/hyperlink" Target="http://www.tjsl.edu" TargetMode="External"/><Relationship Id="rId8702" Type="http://schemas.openxmlformats.org/officeDocument/2006/relationships/hyperlink" Target="http://www.tjsl.edu" TargetMode="External"/><Relationship Id="rId8701" Type="http://schemas.openxmlformats.org/officeDocument/2006/relationships/hyperlink" Target="http://www.tjsl.edu" TargetMode="External"/><Relationship Id="rId8700" Type="http://schemas.openxmlformats.org/officeDocument/2006/relationships/hyperlink" Target="http://www.thomasmore.edu" TargetMode="External"/><Relationship Id="rId1257" Type="http://schemas.openxmlformats.org/officeDocument/2006/relationships/hyperlink" Target="http://www.ciis.edu" TargetMode="External"/><Relationship Id="rId2588" Type="http://schemas.openxmlformats.org/officeDocument/2006/relationships/hyperlink" Target="http://www.fdtc.edu" TargetMode="External"/><Relationship Id="rId1258" Type="http://schemas.openxmlformats.org/officeDocument/2006/relationships/hyperlink" Target="http://www.ciis.edu" TargetMode="External"/><Relationship Id="rId2589" Type="http://schemas.openxmlformats.org/officeDocument/2006/relationships/hyperlink" Target="http://www.fdtc.edu" TargetMode="External"/><Relationship Id="rId1259" Type="http://schemas.openxmlformats.org/officeDocument/2006/relationships/hyperlink" Target="http://www.ciis.edu" TargetMode="External"/><Relationship Id="rId10017" Type="http://schemas.openxmlformats.org/officeDocument/2006/relationships/hyperlink" Target="http://www.valorcollege.edu" TargetMode="External"/><Relationship Id="rId10018" Type="http://schemas.openxmlformats.org/officeDocument/2006/relationships/hyperlink" Target="http://www.valorcollege.edu" TargetMode="External"/><Relationship Id="rId10015" Type="http://schemas.openxmlformats.org/officeDocument/2006/relationships/hyperlink" Target="http://www.valorcollege.edu" TargetMode="External"/><Relationship Id="rId10016" Type="http://schemas.openxmlformats.org/officeDocument/2006/relationships/hyperlink" Target="http://www.valorcollege.edu" TargetMode="External"/><Relationship Id="rId10019" Type="http://schemas.openxmlformats.org/officeDocument/2006/relationships/hyperlink" Target="http://www.valorcollege.edu" TargetMode="External"/><Relationship Id="rId2580" Type="http://schemas.openxmlformats.org/officeDocument/2006/relationships/hyperlink" Target="http://www.fdtc.edu" TargetMode="External"/><Relationship Id="rId1250" Type="http://schemas.openxmlformats.org/officeDocument/2006/relationships/hyperlink" Target="http://www.chowan.edu" TargetMode="External"/><Relationship Id="rId2581" Type="http://schemas.openxmlformats.org/officeDocument/2006/relationships/hyperlink" Target="http://www.fdtc.edu" TargetMode="External"/><Relationship Id="rId10010" Type="http://schemas.openxmlformats.org/officeDocument/2006/relationships/hyperlink" Target="http://www.valleycollege.edu" TargetMode="External"/><Relationship Id="rId1251" Type="http://schemas.openxmlformats.org/officeDocument/2006/relationships/hyperlink" Target="http://www.chowan.edu" TargetMode="External"/><Relationship Id="rId2582" Type="http://schemas.openxmlformats.org/officeDocument/2006/relationships/hyperlink" Target="http://www.fdtc.edu" TargetMode="External"/><Relationship Id="rId1252" Type="http://schemas.openxmlformats.org/officeDocument/2006/relationships/hyperlink" Target="http://www.chowan.edu" TargetMode="External"/><Relationship Id="rId2583" Type="http://schemas.openxmlformats.org/officeDocument/2006/relationships/hyperlink" Target="http://www.fdtc.edu" TargetMode="External"/><Relationship Id="rId1253" Type="http://schemas.openxmlformats.org/officeDocument/2006/relationships/hyperlink" Target="http://www.chowan.edu" TargetMode="External"/><Relationship Id="rId2584" Type="http://schemas.openxmlformats.org/officeDocument/2006/relationships/hyperlink" Target="http://www.fdtc.edu" TargetMode="External"/><Relationship Id="rId10013" Type="http://schemas.openxmlformats.org/officeDocument/2006/relationships/hyperlink" Target="http://www.valleycollege.edu" TargetMode="External"/><Relationship Id="rId1254" Type="http://schemas.openxmlformats.org/officeDocument/2006/relationships/hyperlink" Target="http://www.ciis.edu" TargetMode="External"/><Relationship Id="rId2585" Type="http://schemas.openxmlformats.org/officeDocument/2006/relationships/hyperlink" Target="http://www.fdtc.edu" TargetMode="External"/><Relationship Id="rId10014" Type="http://schemas.openxmlformats.org/officeDocument/2006/relationships/hyperlink" Target="http://www.valorcollege.edu" TargetMode="External"/><Relationship Id="rId1255" Type="http://schemas.openxmlformats.org/officeDocument/2006/relationships/hyperlink" Target="http://www.ciis.edu" TargetMode="External"/><Relationship Id="rId2586" Type="http://schemas.openxmlformats.org/officeDocument/2006/relationships/hyperlink" Target="http://www.fdtc.edu" TargetMode="External"/><Relationship Id="rId10011" Type="http://schemas.openxmlformats.org/officeDocument/2006/relationships/hyperlink" Target="http://www.valleycollege.edu" TargetMode="External"/><Relationship Id="rId1256" Type="http://schemas.openxmlformats.org/officeDocument/2006/relationships/hyperlink" Target="http://www.ciis.edu" TargetMode="External"/><Relationship Id="rId2587" Type="http://schemas.openxmlformats.org/officeDocument/2006/relationships/hyperlink" Target="http://www.fdtc.edu" TargetMode="External"/><Relationship Id="rId10012" Type="http://schemas.openxmlformats.org/officeDocument/2006/relationships/hyperlink" Target="http://www.valleycollege.edu" TargetMode="External"/><Relationship Id="rId1246" Type="http://schemas.openxmlformats.org/officeDocument/2006/relationships/hyperlink" Target="http://www.chowan.edu" TargetMode="External"/><Relationship Id="rId2577" Type="http://schemas.openxmlformats.org/officeDocument/2006/relationships/hyperlink" Target="http://www.fdtc.edu" TargetMode="External"/><Relationship Id="rId1247" Type="http://schemas.openxmlformats.org/officeDocument/2006/relationships/hyperlink" Target="http://www.chowan.edu" TargetMode="External"/><Relationship Id="rId2578" Type="http://schemas.openxmlformats.org/officeDocument/2006/relationships/hyperlink" Target="http://www.fdtc.edu" TargetMode="External"/><Relationship Id="rId1248" Type="http://schemas.openxmlformats.org/officeDocument/2006/relationships/hyperlink" Target="http://www.chowan.edu" TargetMode="External"/><Relationship Id="rId2579" Type="http://schemas.openxmlformats.org/officeDocument/2006/relationships/hyperlink" Target="http://www.fdtc.edu" TargetMode="External"/><Relationship Id="rId1249" Type="http://schemas.openxmlformats.org/officeDocument/2006/relationships/hyperlink" Target="http://www.chowan.edu" TargetMode="External"/><Relationship Id="rId10028" Type="http://schemas.openxmlformats.org/officeDocument/2006/relationships/hyperlink" Target="http://www.valorcollege.edu" TargetMode="External"/><Relationship Id="rId10029" Type="http://schemas.openxmlformats.org/officeDocument/2006/relationships/hyperlink" Target="http://www.valorcollege.edu" TargetMode="External"/><Relationship Id="rId10026" Type="http://schemas.openxmlformats.org/officeDocument/2006/relationships/hyperlink" Target="http://www.valorcollege.edu" TargetMode="External"/><Relationship Id="rId10027" Type="http://schemas.openxmlformats.org/officeDocument/2006/relationships/hyperlink" Target="http://www.valorcollege.edu" TargetMode="External"/><Relationship Id="rId10020" Type="http://schemas.openxmlformats.org/officeDocument/2006/relationships/hyperlink" Target="http://www.valorcollege.edu" TargetMode="External"/><Relationship Id="rId2570" Type="http://schemas.openxmlformats.org/officeDocument/2006/relationships/hyperlink" Target="http://www.fdltcc.edu" TargetMode="External"/><Relationship Id="rId10021" Type="http://schemas.openxmlformats.org/officeDocument/2006/relationships/hyperlink" Target="http://www.valorcollege.edu" TargetMode="External"/><Relationship Id="rId1240" Type="http://schemas.openxmlformats.org/officeDocument/2006/relationships/hyperlink" Target="http://www.chicagobooth.edu" TargetMode="External"/><Relationship Id="rId2571" Type="http://schemas.openxmlformats.org/officeDocument/2006/relationships/hyperlink" Target="http://www.fdltcc.edu" TargetMode="External"/><Relationship Id="rId1241" Type="http://schemas.openxmlformats.org/officeDocument/2006/relationships/hyperlink" Target="http://www.chicagobooth.edu" TargetMode="External"/><Relationship Id="rId2572" Type="http://schemas.openxmlformats.org/officeDocument/2006/relationships/hyperlink" Target="http://www.fdltcc.edu" TargetMode="External"/><Relationship Id="rId1242" Type="http://schemas.openxmlformats.org/officeDocument/2006/relationships/hyperlink" Target="http://www.chicagobooth.edu" TargetMode="External"/><Relationship Id="rId2573" Type="http://schemas.openxmlformats.org/officeDocument/2006/relationships/hyperlink" Target="http://www.fdltcc.edu" TargetMode="External"/><Relationship Id="rId10024" Type="http://schemas.openxmlformats.org/officeDocument/2006/relationships/hyperlink" Target="http://www.valorcollege.edu" TargetMode="External"/><Relationship Id="rId1243" Type="http://schemas.openxmlformats.org/officeDocument/2006/relationships/hyperlink" Target="http://www.chicagobooth.edu" TargetMode="External"/><Relationship Id="rId2574" Type="http://schemas.openxmlformats.org/officeDocument/2006/relationships/hyperlink" Target="http://www.fdltcc.edu" TargetMode="External"/><Relationship Id="rId10025" Type="http://schemas.openxmlformats.org/officeDocument/2006/relationships/hyperlink" Target="http://www.valorcollege.edu" TargetMode="External"/><Relationship Id="rId1244" Type="http://schemas.openxmlformats.org/officeDocument/2006/relationships/hyperlink" Target="http://www.chowan.edu" TargetMode="External"/><Relationship Id="rId2575" Type="http://schemas.openxmlformats.org/officeDocument/2006/relationships/hyperlink" Target="http://www.fdltcc.edu" TargetMode="External"/><Relationship Id="rId10022" Type="http://schemas.openxmlformats.org/officeDocument/2006/relationships/hyperlink" Target="http://www.valorcollege.edu" TargetMode="External"/><Relationship Id="rId1245" Type="http://schemas.openxmlformats.org/officeDocument/2006/relationships/hyperlink" Target="http://www.chowan.edu" TargetMode="External"/><Relationship Id="rId2576" Type="http://schemas.openxmlformats.org/officeDocument/2006/relationships/hyperlink" Target="http://www.fdtc.edu" TargetMode="External"/><Relationship Id="rId10023" Type="http://schemas.openxmlformats.org/officeDocument/2006/relationships/hyperlink" Target="http://www.valorcollege.edu" TargetMode="External"/><Relationship Id="rId1279" Type="http://schemas.openxmlformats.org/officeDocument/2006/relationships/hyperlink" Target="http://www.clarksoncollege.edu" TargetMode="External"/><Relationship Id="rId1270" Type="http://schemas.openxmlformats.org/officeDocument/2006/relationships/hyperlink" Target="http://www.claremontlincoln.edu" TargetMode="External"/><Relationship Id="rId1271" Type="http://schemas.openxmlformats.org/officeDocument/2006/relationships/hyperlink" Target="http://www.claremontlincoln.edu" TargetMode="External"/><Relationship Id="rId1272" Type="http://schemas.openxmlformats.org/officeDocument/2006/relationships/hyperlink" Target="http://www.claremontlincoln.edu" TargetMode="External"/><Relationship Id="rId1273" Type="http://schemas.openxmlformats.org/officeDocument/2006/relationships/hyperlink" Target="http://www.claremontlincoln.edu" TargetMode="External"/><Relationship Id="rId1274" Type="http://schemas.openxmlformats.org/officeDocument/2006/relationships/hyperlink" Target="http://www.claremontlincoln.edu" TargetMode="External"/><Relationship Id="rId1275" Type="http://schemas.openxmlformats.org/officeDocument/2006/relationships/hyperlink" Target="http://www.clarksoncollege.edu" TargetMode="External"/><Relationship Id="rId1276" Type="http://schemas.openxmlformats.org/officeDocument/2006/relationships/hyperlink" Target="http://www.clarksoncollege.edu" TargetMode="External"/><Relationship Id="rId1277" Type="http://schemas.openxmlformats.org/officeDocument/2006/relationships/hyperlink" Target="http://www.clarksoncollege.edu" TargetMode="External"/><Relationship Id="rId1278" Type="http://schemas.openxmlformats.org/officeDocument/2006/relationships/hyperlink" Target="http://www.clarksoncollege.edu" TargetMode="External"/><Relationship Id="rId1268" Type="http://schemas.openxmlformats.org/officeDocument/2006/relationships/hyperlink" Target="http://www.claremontlincoln.edu" TargetMode="External"/><Relationship Id="rId2599" Type="http://schemas.openxmlformats.org/officeDocument/2006/relationships/hyperlink" Target="http://www.fhsu.edu" TargetMode="External"/><Relationship Id="rId1269" Type="http://schemas.openxmlformats.org/officeDocument/2006/relationships/hyperlink" Target="http://www.claremontlincoln.edu" TargetMode="External"/><Relationship Id="rId10006" Type="http://schemas.openxmlformats.org/officeDocument/2006/relationships/hyperlink" Target="http://www.valleycollege.edu" TargetMode="External"/><Relationship Id="rId10007" Type="http://schemas.openxmlformats.org/officeDocument/2006/relationships/hyperlink" Target="http://www.valleycollege.edu" TargetMode="External"/><Relationship Id="rId10004" Type="http://schemas.openxmlformats.org/officeDocument/2006/relationships/hyperlink" Target="http://www.valleycollege.edu" TargetMode="External"/><Relationship Id="rId10005" Type="http://schemas.openxmlformats.org/officeDocument/2006/relationships/hyperlink" Target="http://www.valleycollege.edu" TargetMode="External"/><Relationship Id="rId10008" Type="http://schemas.openxmlformats.org/officeDocument/2006/relationships/hyperlink" Target="http://www.valleycollege.edu" TargetMode="External"/><Relationship Id="rId2590" Type="http://schemas.openxmlformats.org/officeDocument/2006/relationships/hyperlink" Target="http://www.fdtc.edu" TargetMode="External"/><Relationship Id="rId10009" Type="http://schemas.openxmlformats.org/officeDocument/2006/relationships/hyperlink" Target="http://www.valleycollege.edu" TargetMode="External"/><Relationship Id="rId1260" Type="http://schemas.openxmlformats.org/officeDocument/2006/relationships/hyperlink" Target="http://www.ciis.edu" TargetMode="External"/><Relationship Id="rId2591" Type="http://schemas.openxmlformats.org/officeDocument/2006/relationships/hyperlink" Target="http://www.fdtc.edu" TargetMode="External"/><Relationship Id="rId1261" Type="http://schemas.openxmlformats.org/officeDocument/2006/relationships/hyperlink" Target="http://www.claremontlincoln.edu" TargetMode="External"/><Relationship Id="rId2592" Type="http://schemas.openxmlformats.org/officeDocument/2006/relationships/hyperlink" Target="http://www.fdtc.edu" TargetMode="External"/><Relationship Id="rId1262" Type="http://schemas.openxmlformats.org/officeDocument/2006/relationships/hyperlink" Target="http://www.claremontlincoln.edu" TargetMode="External"/><Relationship Id="rId2593" Type="http://schemas.openxmlformats.org/officeDocument/2006/relationships/hyperlink" Target="http://www.fdtc.edu" TargetMode="External"/><Relationship Id="rId1263" Type="http://schemas.openxmlformats.org/officeDocument/2006/relationships/hyperlink" Target="http://www.claremontlincoln.edu" TargetMode="External"/><Relationship Id="rId2594" Type="http://schemas.openxmlformats.org/officeDocument/2006/relationships/hyperlink" Target="http://www.fdtc.edu" TargetMode="External"/><Relationship Id="rId1264" Type="http://schemas.openxmlformats.org/officeDocument/2006/relationships/hyperlink" Target="http://www.claremontlincoln.edu" TargetMode="External"/><Relationship Id="rId2595" Type="http://schemas.openxmlformats.org/officeDocument/2006/relationships/hyperlink" Target="http://www.fhsu.edu" TargetMode="External"/><Relationship Id="rId10002" Type="http://schemas.openxmlformats.org/officeDocument/2006/relationships/hyperlink" Target="http://www.valleycollege.edu" TargetMode="External"/><Relationship Id="rId1265" Type="http://schemas.openxmlformats.org/officeDocument/2006/relationships/hyperlink" Target="http://www.claremontlincoln.edu" TargetMode="External"/><Relationship Id="rId2596" Type="http://schemas.openxmlformats.org/officeDocument/2006/relationships/hyperlink" Target="http://www.fhsu.edu" TargetMode="External"/><Relationship Id="rId10003" Type="http://schemas.openxmlformats.org/officeDocument/2006/relationships/hyperlink" Target="http://www.valleycollege.edu" TargetMode="External"/><Relationship Id="rId1266" Type="http://schemas.openxmlformats.org/officeDocument/2006/relationships/hyperlink" Target="http://www.claremontlincoln.edu" TargetMode="External"/><Relationship Id="rId2597" Type="http://schemas.openxmlformats.org/officeDocument/2006/relationships/hyperlink" Target="http://www.fhsu.edu" TargetMode="External"/><Relationship Id="rId10000" Type="http://schemas.openxmlformats.org/officeDocument/2006/relationships/hyperlink" Target="http://www.valleycollege.edu" TargetMode="External"/><Relationship Id="rId1267" Type="http://schemas.openxmlformats.org/officeDocument/2006/relationships/hyperlink" Target="http://www.claremontlincoln.edu" TargetMode="External"/><Relationship Id="rId2598" Type="http://schemas.openxmlformats.org/officeDocument/2006/relationships/hyperlink" Target="http://www.fhsu.edu" TargetMode="External"/><Relationship Id="rId10001" Type="http://schemas.openxmlformats.org/officeDocument/2006/relationships/hyperlink" Target="http://www.valleycollege.edu" TargetMode="External"/><Relationship Id="rId3070" Type="http://schemas.openxmlformats.org/officeDocument/2006/relationships/hyperlink" Target="http://www.grace.edu" TargetMode="External"/><Relationship Id="rId3072" Type="http://schemas.openxmlformats.org/officeDocument/2006/relationships/hyperlink" Target="http://www.grace.edu" TargetMode="External"/><Relationship Id="rId3071" Type="http://schemas.openxmlformats.org/officeDocument/2006/relationships/hyperlink" Target="http://www.grace.edu" TargetMode="External"/><Relationship Id="rId3074" Type="http://schemas.openxmlformats.org/officeDocument/2006/relationships/hyperlink" Target="http://www.grace.edu" TargetMode="External"/><Relationship Id="rId3073" Type="http://schemas.openxmlformats.org/officeDocument/2006/relationships/hyperlink" Target="http://www.grace.edu" TargetMode="External"/><Relationship Id="rId3076" Type="http://schemas.openxmlformats.org/officeDocument/2006/relationships/hyperlink" Target="http://www.grace.edu" TargetMode="External"/><Relationship Id="rId3075" Type="http://schemas.openxmlformats.org/officeDocument/2006/relationships/hyperlink" Target="http://www.grace.edu" TargetMode="External"/><Relationship Id="rId3078" Type="http://schemas.openxmlformats.org/officeDocument/2006/relationships/hyperlink" Target="http://www.grace.edu" TargetMode="External"/><Relationship Id="rId3077" Type="http://schemas.openxmlformats.org/officeDocument/2006/relationships/hyperlink" Target="http://www.grace.edu" TargetMode="External"/><Relationship Id="rId3079" Type="http://schemas.openxmlformats.org/officeDocument/2006/relationships/hyperlink" Target="http://www.grace.edu" TargetMode="External"/><Relationship Id="rId4390" Type="http://schemas.openxmlformats.org/officeDocument/2006/relationships/hyperlink" Target="http://www.lenoircc.edu" TargetMode="External"/><Relationship Id="rId3061" Type="http://schemas.openxmlformats.org/officeDocument/2006/relationships/hyperlink" Target="http://www.grace.edu" TargetMode="External"/><Relationship Id="rId4392" Type="http://schemas.openxmlformats.org/officeDocument/2006/relationships/hyperlink" Target="http://www.lifepacific.edu" TargetMode="External"/><Relationship Id="rId3060" Type="http://schemas.openxmlformats.org/officeDocument/2006/relationships/hyperlink" Target="http://www.grace.edu" TargetMode="External"/><Relationship Id="rId4391" Type="http://schemas.openxmlformats.org/officeDocument/2006/relationships/hyperlink" Target="http://www.lifepacific.edu" TargetMode="External"/><Relationship Id="rId3063" Type="http://schemas.openxmlformats.org/officeDocument/2006/relationships/hyperlink" Target="http://www.grace.edu" TargetMode="External"/><Relationship Id="rId4394" Type="http://schemas.openxmlformats.org/officeDocument/2006/relationships/hyperlink" Target="http://www.lifepacific.edu" TargetMode="External"/><Relationship Id="rId3062" Type="http://schemas.openxmlformats.org/officeDocument/2006/relationships/hyperlink" Target="http://www.grace.edu" TargetMode="External"/><Relationship Id="rId4393" Type="http://schemas.openxmlformats.org/officeDocument/2006/relationships/hyperlink" Target="http://www.lifepacific.edu" TargetMode="External"/><Relationship Id="rId3065" Type="http://schemas.openxmlformats.org/officeDocument/2006/relationships/hyperlink" Target="http://www.grace.edu" TargetMode="External"/><Relationship Id="rId4396" Type="http://schemas.openxmlformats.org/officeDocument/2006/relationships/hyperlink" Target="http://www.lifepacific.edu" TargetMode="External"/><Relationship Id="rId3064" Type="http://schemas.openxmlformats.org/officeDocument/2006/relationships/hyperlink" Target="http://www.grace.edu" TargetMode="External"/><Relationship Id="rId4395" Type="http://schemas.openxmlformats.org/officeDocument/2006/relationships/hyperlink" Target="http://www.lifepacific.edu" TargetMode="External"/><Relationship Id="rId3067" Type="http://schemas.openxmlformats.org/officeDocument/2006/relationships/hyperlink" Target="http://www.grace.edu" TargetMode="External"/><Relationship Id="rId4398" Type="http://schemas.openxmlformats.org/officeDocument/2006/relationships/hyperlink" Target="http://www.lifepacific.edu" TargetMode="External"/><Relationship Id="rId3066" Type="http://schemas.openxmlformats.org/officeDocument/2006/relationships/hyperlink" Target="http://www.grace.edu" TargetMode="External"/><Relationship Id="rId4397" Type="http://schemas.openxmlformats.org/officeDocument/2006/relationships/hyperlink" Target="http://www.lifepacific.edu" TargetMode="External"/><Relationship Id="rId3069" Type="http://schemas.openxmlformats.org/officeDocument/2006/relationships/hyperlink" Target="http://www.grace.edu" TargetMode="External"/><Relationship Id="rId3068" Type="http://schemas.openxmlformats.org/officeDocument/2006/relationships/hyperlink" Target="http://www.grace.edu" TargetMode="External"/><Relationship Id="rId4399" Type="http://schemas.openxmlformats.org/officeDocument/2006/relationships/hyperlink" Target="http://www.lifepacific.edu" TargetMode="External"/><Relationship Id="rId3090" Type="http://schemas.openxmlformats.org/officeDocument/2006/relationships/hyperlink" Target="http://www.gracechristian.edu" TargetMode="External"/><Relationship Id="rId3092" Type="http://schemas.openxmlformats.org/officeDocument/2006/relationships/hyperlink" Target="http://www.gracechristian.edu" TargetMode="External"/><Relationship Id="rId3091" Type="http://schemas.openxmlformats.org/officeDocument/2006/relationships/hyperlink" Target="http://www.gracechristian.edu" TargetMode="External"/><Relationship Id="rId3094" Type="http://schemas.openxmlformats.org/officeDocument/2006/relationships/hyperlink" Target="http://www.gracechristian.edu" TargetMode="External"/><Relationship Id="rId3093" Type="http://schemas.openxmlformats.org/officeDocument/2006/relationships/hyperlink" Target="http://www.gracechristian.edu" TargetMode="External"/><Relationship Id="rId3096" Type="http://schemas.openxmlformats.org/officeDocument/2006/relationships/hyperlink" Target="http://www.gracechristian.edu" TargetMode="External"/><Relationship Id="rId3095" Type="http://schemas.openxmlformats.org/officeDocument/2006/relationships/hyperlink" Target="http://www.gracechristian.edu" TargetMode="External"/><Relationship Id="rId3098" Type="http://schemas.openxmlformats.org/officeDocument/2006/relationships/hyperlink" Target="http://www.gracechristian.edu" TargetMode="External"/><Relationship Id="rId3097" Type="http://schemas.openxmlformats.org/officeDocument/2006/relationships/hyperlink" Target="http://www.gracechristian.edu" TargetMode="External"/><Relationship Id="rId3099" Type="http://schemas.openxmlformats.org/officeDocument/2006/relationships/hyperlink" Target="http://www.gracechristian.edu" TargetMode="External"/><Relationship Id="rId3081" Type="http://schemas.openxmlformats.org/officeDocument/2006/relationships/hyperlink" Target="http://www.grace.edu" TargetMode="External"/><Relationship Id="rId3080" Type="http://schemas.openxmlformats.org/officeDocument/2006/relationships/hyperlink" Target="http://www.grace.edu" TargetMode="External"/><Relationship Id="rId3083" Type="http://schemas.openxmlformats.org/officeDocument/2006/relationships/hyperlink" Target="http://www.grace.edu" TargetMode="External"/><Relationship Id="rId3082" Type="http://schemas.openxmlformats.org/officeDocument/2006/relationships/hyperlink" Target="http://www.grace.edu" TargetMode="External"/><Relationship Id="rId3085" Type="http://schemas.openxmlformats.org/officeDocument/2006/relationships/hyperlink" Target="http://www.gracechristian.edu" TargetMode="External"/><Relationship Id="rId3084" Type="http://schemas.openxmlformats.org/officeDocument/2006/relationships/hyperlink" Target="http://www.grace.edu" TargetMode="External"/><Relationship Id="rId3087" Type="http://schemas.openxmlformats.org/officeDocument/2006/relationships/hyperlink" Target="http://www.gracechristian.edu" TargetMode="External"/><Relationship Id="rId3086" Type="http://schemas.openxmlformats.org/officeDocument/2006/relationships/hyperlink" Target="http://www.gracechristian.edu" TargetMode="External"/><Relationship Id="rId3089" Type="http://schemas.openxmlformats.org/officeDocument/2006/relationships/hyperlink" Target="http://www.gracechristian.edu" TargetMode="External"/><Relationship Id="rId3088" Type="http://schemas.openxmlformats.org/officeDocument/2006/relationships/hyperlink" Target="http://www.gracechristian.edu" TargetMode="External"/><Relationship Id="rId3039" Type="http://schemas.openxmlformats.org/officeDocument/2006/relationships/hyperlink" Target="http://www.grace.edu" TargetMode="External"/><Relationship Id="rId5691" Type="http://schemas.openxmlformats.org/officeDocument/2006/relationships/hyperlink" Target="http://www.mvnu.edu" TargetMode="External"/><Relationship Id="rId5692" Type="http://schemas.openxmlformats.org/officeDocument/2006/relationships/hyperlink" Target="http://www.mvnu.edu" TargetMode="External"/><Relationship Id="rId3030" Type="http://schemas.openxmlformats.org/officeDocument/2006/relationships/hyperlink" Target="http://www.grace.edu" TargetMode="External"/><Relationship Id="rId4361" Type="http://schemas.openxmlformats.org/officeDocument/2006/relationships/hyperlink" Target="http://www.lc.edu" TargetMode="External"/><Relationship Id="rId4360" Type="http://schemas.openxmlformats.org/officeDocument/2006/relationships/hyperlink" Target="http://www.lc.edu" TargetMode="External"/><Relationship Id="rId5690" Type="http://schemas.openxmlformats.org/officeDocument/2006/relationships/hyperlink" Target="http://www.mvnu.edu" TargetMode="External"/><Relationship Id="rId3032" Type="http://schemas.openxmlformats.org/officeDocument/2006/relationships/hyperlink" Target="http://www.grace.edu" TargetMode="External"/><Relationship Id="rId4363" Type="http://schemas.openxmlformats.org/officeDocument/2006/relationships/hyperlink" Target="http://www.lccc.edu" TargetMode="External"/><Relationship Id="rId5695" Type="http://schemas.openxmlformats.org/officeDocument/2006/relationships/hyperlink" Target="http://www.mvnu.edu" TargetMode="External"/><Relationship Id="rId3031" Type="http://schemas.openxmlformats.org/officeDocument/2006/relationships/hyperlink" Target="http://www.grace.edu" TargetMode="External"/><Relationship Id="rId4362" Type="http://schemas.openxmlformats.org/officeDocument/2006/relationships/hyperlink" Target="http://www.lccc.edu" TargetMode="External"/><Relationship Id="rId5696" Type="http://schemas.openxmlformats.org/officeDocument/2006/relationships/hyperlink" Target="http://www.mvnu.edu" TargetMode="External"/><Relationship Id="rId3034" Type="http://schemas.openxmlformats.org/officeDocument/2006/relationships/hyperlink" Target="http://www.grace.edu" TargetMode="External"/><Relationship Id="rId4365" Type="http://schemas.openxmlformats.org/officeDocument/2006/relationships/hyperlink" Target="http://www.lccc.edu" TargetMode="External"/><Relationship Id="rId5693" Type="http://schemas.openxmlformats.org/officeDocument/2006/relationships/hyperlink" Target="http://www.mvnu.edu" TargetMode="External"/><Relationship Id="rId3033" Type="http://schemas.openxmlformats.org/officeDocument/2006/relationships/hyperlink" Target="http://www.grace.edu" TargetMode="External"/><Relationship Id="rId4364" Type="http://schemas.openxmlformats.org/officeDocument/2006/relationships/hyperlink" Target="http://www.lccc.edu" TargetMode="External"/><Relationship Id="rId5694" Type="http://schemas.openxmlformats.org/officeDocument/2006/relationships/hyperlink" Target="http://www.mvnu.edu" TargetMode="External"/><Relationship Id="rId3036" Type="http://schemas.openxmlformats.org/officeDocument/2006/relationships/hyperlink" Target="http://www.grace.edu" TargetMode="External"/><Relationship Id="rId4367" Type="http://schemas.openxmlformats.org/officeDocument/2006/relationships/hyperlink" Target="http://www.lccc.edu" TargetMode="External"/><Relationship Id="rId5699" Type="http://schemas.openxmlformats.org/officeDocument/2006/relationships/hyperlink" Target="http://www.mvnu.edu" TargetMode="External"/><Relationship Id="rId3035" Type="http://schemas.openxmlformats.org/officeDocument/2006/relationships/hyperlink" Target="http://www.grace.edu" TargetMode="External"/><Relationship Id="rId4366" Type="http://schemas.openxmlformats.org/officeDocument/2006/relationships/hyperlink" Target="http://www.lccc.edu" TargetMode="External"/><Relationship Id="rId3038" Type="http://schemas.openxmlformats.org/officeDocument/2006/relationships/hyperlink" Target="http://www.grace.edu" TargetMode="External"/><Relationship Id="rId4369" Type="http://schemas.openxmlformats.org/officeDocument/2006/relationships/hyperlink" Target="http://www.lccc.edu" TargetMode="External"/><Relationship Id="rId5697" Type="http://schemas.openxmlformats.org/officeDocument/2006/relationships/hyperlink" Target="http://www.mvnu.edu" TargetMode="External"/><Relationship Id="rId3037" Type="http://schemas.openxmlformats.org/officeDocument/2006/relationships/hyperlink" Target="http://www.grace.edu" TargetMode="External"/><Relationship Id="rId4368" Type="http://schemas.openxmlformats.org/officeDocument/2006/relationships/hyperlink" Target="http://www.lccc.edu" TargetMode="External"/><Relationship Id="rId5698" Type="http://schemas.openxmlformats.org/officeDocument/2006/relationships/hyperlink" Target="http://www.mvnu.edu" TargetMode="External"/><Relationship Id="rId3029" Type="http://schemas.openxmlformats.org/officeDocument/2006/relationships/hyperlink" Target="http://www.grace.edu" TargetMode="External"/><Relationship Id="rId3028" Type="http://schemas.openxmlformats.org/officeDocument/2006/relationships/hyperlink" Target="http://www.goldenwestcollege.edu" TargetMode="External"/><Relationship Id="rId4359" Type="http://schemas.openxmlformats.org/officeDocument/2006/relationships/hyperlink" Target="http://www.lc.edu" TargetMode="External"/><Relationship Id="rId10309" Type="http://schemas.openxmlformats.org/officeDocument/2006/relationships/hyperlink" Target="http://www.wc.edu" TargetMode="External"/><Relationship Id="rId10303" Type="http://schemas.openxmlformats.org/officeDocument/2006/relationships/hyperlink" Target="http://www.wc.edu" TargetMode="External"/><Relationship Id="rId10304" Type="http://schemas.openxmlformats.org/officeDocument/2006/relationships/hyperlink" Target="http://www.wc.edu" TargetMode="External"/><Relationship Id="rId10301" Type="http://schemas.openxmlformats.org/officeDocument/2006/relationships/hyperlink" Target="http://www.wc.edu" TargetMode="External"/><Relationship Id="rId10302" Type="http://schemas.openxmlformats.org/officeDocument/2006/relationships/hyperlink" Target="http://www.wc.edu" TargetMode="External"/><Relationship Id="rId5680" Type="http://schemas.openxmlformats.org/officeDocument/2006/relationships/hyperlink" Target="http://www.mvnu.edu" TargetMode="External"/><Relationship Id="rId10307" Type="http://schemas.openxmlformats.org/officeDocument/2006/relationships/hyperlink" Target="http://www.wc.edu" TargetMode="External"/><Relationship Id="rId5681" Type="http://schemas.openxmlformats.org/officeDocument/2006/relationships/hyperlink" Target="http://www.mvnu.edu" TargetMode="External"/><Relationship Id="rId10308" Type="http://schemas.openxmlformats.org/officeDocument/2006/relationships/hyperlink" Target="http://www.wc.edu" TargetMode="External"/><Relationship Id="rId4350" Type="http://schemas.openxmlformats.org/officeDocument/2006/relationships/hyperlink" Target="http://www.lc.edu" TargetMode="External"/><Relationship Id="rId10305" Type="http://schemas.openxmlformats.org/officeDocument/2006/relationships/hyperlink" Target="http://www.wc.edu" TargetMode="External"/><Relationship Id="rId10306" Type="http://schemas.openxmlformats.org/officeDocument/2006/relationships/hyperlink" Target="http://www.wc.edu" TargetMode="External"/><Relationship Id="rId3021" Type="http://schemas.openxmlformats.org/officeDocument/2006/relationships/hyperlink" Target="http://www.gnomon.edu" TargetMode="External"/><Relationship Id="rId4352" Type="http://schemas.openxmlformats.org/officeDocument/2006/relationships/hyperlink" Target="http://www.lc.edu" TargetMode="External"/><Relationship Id="rId5684" Type="http://schemas.openxmlformats.org/officeDocument/2006/relationships/hyperlink" Target="http://www.mvnu.edu" TargetMode="External"/><Relationship Id="rId3020" Type="http://schemas.openxmlformats.org/officeDocument/2006/relationships/hyperlink" Target="http://www.gnomon.edu" TargetMode="External"/><Relationship Id="rId4351" Type="http://schemas.openxmlformats.org/officeDocument/2006/relationships/hyperlink" Target="http://www.lc.edu" TargetMode="External"/><Relationship Id="rId5685" Type="http://schemas.openxmlformats.org/officeDocument/2006/relationships/hyperlink" Target="http://www.mvnu.edu" TargetMode="External"/><Relationship Id="rId3023" Type="http://schemas.openxmlformats.org/officeDocument/2006/relationships/hyperlink" Target="http://www.goldenwestcollege.edu" TargetMode="External"/><Relationship Id="rId4354" Type="http://schemas.openxmlformats.org/officeDocument/2006/relationships/hyperlink" Target="http://www.lc.edu" TargetMode="External"/><Relationship Id="rId5682" Type="http://schemas.openxmlformats.org/officeDocument/2006/relationships/hyperlink" Target="http://www.mvnu.edu" TargetMode="External"/><Relationship Id="rId3022" Type="http://schemas.openxmlformats.org/officeDocument/2006/relationships/hyperlink" Target="http://www.goldenwestcollege.edu" TargetMode="External"/><Relationship Id="rId4353" Type="http://schemas.openxmlformats.org/officeDocument/2006/relationships/hyperlink" Target="http://www.lc.edu" TargetMode="External"/><Relationship Id="rId5683" Type="http://schemas.openxmlformats.org/officeDocument/2006/relationships/hyperlink" Target="http://www.mvnu.edu" TargetMode="External"/><Relationship Id="rId3025" Type="http://schemas.openxmlformats.org/officeDocument/2006/relationships/hyperlink" Target="http://www.goldenwestcollege.edu" TargetMode="External"/><Relationship Id="rId4356" Type="http://schemas.openxmlformats.org/officeDocument/2006/relationships/hyperlink" Target="http://www.lc.edu" TargetMode="External"/><Relationship Id="rId5688" Type="http://schemas.openxmlformats.org/officeDocument/2006/relationships/hyperlink" Target="http://www.mvnu.edu" TargetMode="External"/><Relationship Id="rId3024" Type="http://schemas.openxmlformats.org/officeDocument/2006/relationships/hyperlink" Target="http://www.goldenwestcollege.edu" TargetMode="External"/><Relationship Id="rId4355" Type="http://schemas.openxmlformats.org/officeDocument/2006/relationships/hyperlink" Target="http://www.lc.edu" TargetMode="External"/><Relationship Id="rId5689" Type="http://schemas.openxmlformats.org/officeDocument/2006/relationships/hyperlink" Target="http://www.mvnu.edu" TargetMode="External"/><Relationship Id="rId10300" Type="http://schemas.openxmlformats.org/officeDocument/2006/relationships/hyperlink" Target="http://www.wc.edu" TargetMode="External"/><Relationship Id="rId3027" Type="http://schemas.openxmlformats.org/officeDocument/2006/relationships/hyperlink" Target="http://www.goldenwestcollege.edu" TargetMode="External"/><Relationship Id="rId4358" Type="http://schemas.openxmlformats.org/officeDocument/2006/relationships/hyperlink" Target="http://www.lc.edu" TargetMode="External"/><Relationship Id="rId5686" Type="http://schemas.openxmlformats.org/officeDocument/2006/relationships/hyperlink" Target="http://www.mvnu.edu" TargetMode="External"/><Relationship Id="rId3026" Type="http://schemas.openxmlformats.org/officeDocument/2006/relationships/hyperlink" Target="http://www.goldenwestcollege.edu" TargetMode="External"/><Relationship Id="rId4357" Type="http://schemas.openxmlformats.org/officeDocument/2006/relationships/hyperlink" Target="http://www.lc.edu" TargetMode="External"/><Relationship Id="rId5687" Type="http://schemas.openxmlformats.org/officeDocument/2006/relationships/hyperlink" Target="http://www.mvnu.edu" TargetMode="External"/><Relationship Id="rId3050" Type="http://schemas.openxmlformats.org/officeDocument/2006/relationships/hyperlink" Target="http://www.grace.edu" TargetMode="External"/><Relationship Id="rId4381" Type="http://schemas.openxmlformats.org/officeDocument/2006/relationships/hyperlink" Target="http://www.lenoircc.edu" TargetMode="External"/><Relationship Id="rId4380" Type="http://schemas.openxmlformats.org/officeDocument/2006/relationships/hyperlink" Target="http://www.lcu.edu" TargetMode="External"/><Relationship Id="rId3052" Type="http://schemas.openxmlformats.org/officeDocument/2006/relationships/hyperlink" Target="http://www.grace.edu" TargetMode="External"/><Relationship Id="rId4383" Type="http://schemas.openxmlformats.org/officeDocument/2006/relationships/hyperlink" Target="http://www.lenoircc.edu" TargetMode="External"/><Relationship Id="rId3051" Type="http://schemas.openxmlformats.org/officeDocument/2006/relationships/hyperlink" Target="http://www.grace.edu" TargetMode="External"/><Relationship Id="rId4382" Type="http://schemas.openxmlformats.org/officeDocument/2006/relationships/hyperlink" Target="http://www.lenoircc.edu" TargetMode="External"/><Relationship Id="rId3054" Type="http://schemas.openxmlformats.org/officeDocument/2006/relationships/hyperlink" Target="http://www.grace.edu" TargetMode="External"/><Relationship Id="rId4385" Type="http://schemas.openxmlformats.org/officeDocument/2006/relationships/hyperlink" Target="http://www.lenoircc.edu" TargetMode="External"/><Relationship Id="rId3053" Type="http://schemas.openxmlformats.org/officeDocument/2006/relationships/hyperlink" Target="http://www.grace.edu" TargetMode="External"/><Relationship Id="rId4384" Type="http://schemas.openxmlformats.org/officeDocument/2006/relationships/hyperlink" Target="http://www.lenoircc.edu" TargetMode="External"/><Relationship Id="rId3056" Type="http://schemas.openxmlformats.org/officeDocument/2006/relationships/hyperlink" Target="http://www.grace.edu" TargetMode="External"/><Relationship Id="rId4387" Type="http://schemas.openxmlformats.org/officeDocument/2006/relationships/hyperlink" Target="http://www.lenoircc.edu" TargetMode="External"/><Relationship Id="rId3055" Type="http://schemas.openxmlformats.org/officeDocument/2006/relationships/hyperlink" Target="http://www.grace.edu" TargetMode="External"/><Relationship Id="rId4386" Type="http://schemas.openxmlformats.org/officeDocument/2006/relationships/hyperlink" Target="http://www.lenoircc.edu" TargetMode="External"/><Relationship Id="rId3058" Type="http://schemas.openxmlformats.org/officeDocument/2006/relationships/hyperlink" Target="http://www.grace.edu" TargetMode="External"/><Relationship Id="rId4389" Type="http://schemas.openxmlformats.org/officeDocument/2006/relationships/hyperlink" Target="http://www.lenoircc.edu" TargetMode="External"/><Relationship Id="rId3057" Type="http://schemas.openxmlformats.org/officeDocument/2006/relationships/hyperlink" Target="http://www.grace.edu" TargetMode="External"/><Relationship Id="rId4388" Type="http://schemas.openxmlformats.org/officeDocument/2006/relationships/hyperlink" Target="http://www.lenoircc.edu" TargetMode="External"/><Relationship Id="rId3059" Type="http://schemas.openxmlformats.org/officeDocument/2006/relationships/hyperlink" Target="http://www.grace.edu" TargetMode="External"/><Relationship Id="rId4370" Type="http://schemas.openxmlformats.org/officeDocument/2006/relationships/hyperlink" Target="http://www.lccc.edu" TargetMode="External"/><Relationship Id="rId3041" Type="http://schemas.openxmlformats.org/officeDocument/2006/relationships/hyperlink" Target="http://www.grace.edu" TargetMode="External"/><Relationship Id="rId4372" Type="http://schemas.openxmlformats.org/officeDocument/2006/relationships/hyperlink" Target="http://www.lcu.edu" TargetMode="External"/><Relationship Id="rId3040" Type="http://schemas.openxmlformats.org/officeDocument/2006/relationships/hyperlink" Target="http://www.grace.edu" TargetMode="External"/><Relationship Id="rId4371" Type="http://schemas.openxmlformats.org/officeDocument/2006/relationships/hyperlink" Target="http://www.lcu.edu" TargetMode="External"/><Relationship Id="rId3043" Type="http://schemas.openxmlformats.org/officeDocument/2006/relationships/hyperlink" Target="http://www.grace.edu" TargetMode="External"/><Relationship Id="rId4374" Type="http://schemas.openxmlformats.org/officeDocument/2006/relationships/hyperlink" Target="http://www.lcu.edu" TargetMode="External"/><Relationship Id="rId3042" Type="http://schemas.openxmlformats.org/officeDocument/2006/relationships/hyperlink" Target="http://www.grace.edu" TargetMode="External"/><Relationship Id="rId4373" Type="http://schemas.openxmlformats.org/officeDocument/2006/relationships/hyperlink" Target="http://www.lcu.edu" TargetMode="External"/><Relationship Id="rId3045" Type="http://schemas.openxmlformats.org/officeDocument/2006/relationships/hyperlink" Target="http://www.grace.edu" TargetMode="External"/><Relationship Id="rId4376" Type="http://schemas.openxmlformats.org/officeDocument/2006/relationships/hyperlink" Target="http://www.lcu.edu" TargetMode="External"/><Relationship Id="rId3044" Type="http://schemas.openxmlformats.org/officeDocument/2006/relationships/hyperlink" Target="http://www.grace.edu" TargetMode="External"/><Relationship Id="rId4375" Type="http://schemas.openxmlformats.org/officeDocument/2006/relationships/hyperlink" Target="http://www.lcu.edu" TargetMode="External"/><Relationship Id="rId3047" Type="http://schemas.openxmlformats.org/officeDocument/2006/relationships/hyperlink" Target="http://www.grace.edu" TargetMode="External"/><Relationship Id="rId4378" Type="http://schemas.openxmlformats.org/officeDocument/2006/relationships/hyperlink" Target="http://www.lcu.edu" TargetMode="External"/><Relationship Id="rId3046" Type="http://schemas.openxmlformats.org/officeDocument/2006/relationships/hyperlink" Target="http://www.grace.edu" TargetMode="External"/><Relationship Id="rId4377" Type="http://schemas.openxmlformats.org/officeDocument/2006/relationships/hyperlink" Target="http://www.lcu.edu" TargetMode="External"/><Relationship Id="rId3049" Type="http://schemas.openxmlformats.org/officeDocument/2006/relationships/hyperlink" Target="http://www.grace.edu" TargetMode="External"/><Relationship Id="rId3048" Type="http://schemas.openxmlformats.org/officeDocument/2006/relationships/hyperlink" Target="http://www.grace.edu" TargetMode="External"/><Relationship Id="rId4379" Type="http://schemas.openxmlformats.org/officeDocument/2006/relationships/hyperlink" Target="http://www.lcu.edu" TargetMode="External"/><Relationship Id="rId9210" Type="http://schemas.openxmlformats.org/officeDocument/2006/relationships/hyperlink" Target="http://www.uis.edu" TargetMode="External"/><Relationship Id="rId9211" Type="http://schemas.openxmlformats.org/officeDocument/2006/relationships/hyperlink" Target="http://www.uis.edu" TargetMode="External"/><Relationship Id="rId9212" Type="http://schemas.openxmlformats.org/officeDocument/2006/relationships/hyperlink" Target="http://www.uis.edu" TargetMode="External"/><Relationship Id="rId9217" Type="http://schemas.openxmlformats.org/officeDocument/2006/relationships/hyperlink" Target="http://www.uis.edu" TargetMode="External"/><Relationship Id="rId9218" Type="http://schemas.openxmlformats.org/officeDocument/2006/relationships/hyperlink" Target="http://www.uis.edu" TargetMode="External"/><Relationship Id="rId9219" Type="http://schemas.openxmlformats.org/officeDocument/2006/relationships/hyperlink" Target="http://www.uis.edu" TargetMode="External"/><Relationship Id="rId9213" Type="http://schemas.openxmlformats.org/officeDocument/2006/relationships/hyperlink" Target="http://www.uis.edu" TargetMode="External"/><Relationship Id="rId9214" Type="http://schemas.openxmlformats.org/officeDocument/2006/relationships/hyperlink" Target="http://www.uis.edu" TargetMode="External"/><Relationship Id="rId9215" Type="http://schemas.openxmlformats.org/officeDocument/2006/relationships/hyperlink" Target="http://www.uis.edu" TargetMode="External"/><Relationship Id="rId9216" Type="http://schemas.openxmlformats.org/officeDocument/2006/relationships/hyperlink" Target="http://www.uis.edu" TargetMode="External"/><Relationship Id="rId9200" Type="http://schemas.openxmlformats.org/officeDocument/2006/relationships/hyperlink" Target="http://www.uis.edu" TargetMode="External"/><Relationship Id="rId9201" Type="http://schemas.openxmlformats.org/officeDocument/2006/relationships/hyperlink" Target="http://www.uis.edu" TargetMode="External"/><Relationship Id="rId9206" Type="http://schemas.openxmlformats.org/officeDocument/2006/relationships/hyperlink" Target="http://www.uis.edu" TargetMode="External"/><Relationship Id="rId9207" Type="http://schemas.openxmlformats.org/officeDocument/2006/relationships/hyperlink" Target="http://www.uis.edu" TargetMode="External"/><Relationship Id="rId9208" Type="http://schemas.openxmlformats.org/officeDocument/2006/relationships/hyperlink" Target="http://www.uis.edu" TargetMode="External"/><Relationship Id="rId9209" Type="http://schemas.openxmlformats.org/officeDocument/2006/relationships/hyperlink" Target="http://www.uis.edu" TargetMode="External"/><Relationship Id="rId9202" Type="http://schemas.openxmlformats.org/officeDocument/2006/relationships/hyperlink" Target="http://www.uis.edu" TargetMode="External"/><Relationship Id="rId9203" Type="http://schemas.openxmlformats.org/officeDocument/2006/relationships/hyperlink" Target="http://www.uis.edu" TargetMode="External"/><Relationship Id="rId9204" Type="http://schemas.openxmlformats.org/officeDocument/2006/relationships/hyperlink" Target="http://www.uis.edu" TargetMode="External"/><Relationship Id="rId9205" Type="http://schemas.openxmlformats.org/officeDocument/2006/relationships/hyperlink" Target="http://www.uis.edu" TargetMode="External"/><Relationship Id="rId9231" Type="http://schemas.openxmlformats.org/officeDocument/2006/relationships/hyperlink" Target="http://www.uj.edu" TargetMode="External"/><Relationship Id="rId9232" Type="http://schemas.openxmlformats.org/officeDocument/2006/relationships/hyperlink" Target="http://www.uj.edu" TargetMode="External"/><Relationship Id="rId9233" Type="http://schemas.openxmlformats.org/officeDocument/2006/relationships/hyperlink" Target="http://www.uj.edu" TargetMode="External"/><Relationship Id="rId9234" Type="http://schemas.openxmlformats.org/officeDocument/2006/relationships/hyperlink" Target="http://www.uj.edu" TargetMode="External"/><Relationship Id="rId9230" Type="http://schemas.openxmlformats.org/officeDocument/2006/relationships/hyperlink" Target="http://www.uj.edu" TargetMode="External"/><Relationship Id="rId9239" Type="http://schemas.openxmlformats.org/officeDocument/2006/relationships/hyperlink" Target="http://www.uj.edu" TargetMode="External"/><Relationship Id="rId9235" Type="http://schemas.openxmlformats.org/officeDocument/2006/relationships/hyperlink" Target="http://www.uj.edu" TargetMode="External"/><Relationship Id="rId9236" Type="http://schemas.openxmlformats.org/officeDocument/2006/relationships/hyperlink" Target="http://www.uj.edu" TargetMode="External"/><Relationship Id="rId9237" Type="http://schemas.openxmlformats.org/officeDocument/2006/relationships/hyperlink" Target="http://www.uj.edu" TargetMode="External"/><Relationship Id="rId9238" Type="http://schemas.openxmlformats.org/officeDocument/2006/relationships/hyperlink" Target="http://www.uj.edu" TargetMode="External"/><Relationship Id="rId9220" Type="http://schemas.openxmlformats.org/officeDocument/2006/relationships/hyperlink" Target="http://www.uis.edu" TargetMode="External"/><Relationship Id="rId9221" Type="http://schemas.openxmlformats.org/officeDocument/2006/relationships/hyperlink" Target="http://www.uiw.edu" TargetMode="External"/><Relationship Id="rId9222" Type="http://schemas.openxmlformats.org/officeDocument/2006/relationships/hyperlink" Target="http://www.uiw.edu" TargetMode="External"/><Relationship Id="rId9223" Type="http://schemas.openxmlformats.org/officeDocument/2006/relationships/hyperlink" Target="http://www.uiw.edu" TargetMode="External"/><Relationship Id="rId9228" Type="http://schemas.openxmlformats.org/officeDocument/2006/relationships/hyperlink" Target="http://www.uj.edu" TargetMode="External"/><Relationship Id="rId9229" Type="http://schemas.openxmlformats.org/officeDocument/2006/relationships/hyperlink" Target="http://www.uj.edu" TargetMode="External"/><Relationship Id="rId9224" Type="http://schemas.openxmlformats.org/officeDocument/2006/relationships/hyperlink" Target="http://www.uiw.edu" TargetMode="External"/><Relationship Id="rId9225" Type="http://schemas.openxmlformats.org/officeDocument/2006/relationships/hyperlink" Target="http://www.uiw.edu" TargetMode="External"/><Relationship Id="rId9226" Type="http://schemas.openxmlformats.org/officeDocument/2006/relationships/hyperlink" Target="http://www.uiw.edu" TargetMode="External"/><Relationship Id="rId9227" Type="http://schemas.openxmlformats.org/officeDocument/2006/relationships/hyperlink" Target="http://www.uiw.edu" TargetMode="External"/><Relationship Id="rId9297" Type="http://schemas.openxmlformats.org/officeDocument/2006/relationships/hyperlink" Target="http://www.umassmed.edu" TargetMode="External"/><Relationship Id="rId9298" Type="http://schemas.openxmlformats.org/officeDocument/2006/relationships/hyperlink" Target="http://www.umassmed.edu" TargetMode="External"/><Relationship Id="rId9299" Type="http://schemas.openxmlformats.org/officeDocument/2006/relationships/hyperlink" Target="http://www.umassmed.edu" TargetMode="External"/><Relationship Id="rId9293" Type="http://schemas.openxmlformats.org/officeDocument/2006/relationships/hyperlink" Target="http://www.umassmed.edu" TargetMode="External"/><Relationship Id="rId9294" Type="http://schemas.openxmlformats.org/officeDocument/2006/relationships/hyperlink" Target="http://www.umassmed.edu" TargetMode="External"/><Relationship Id="rId9295" Type="http://schemas.openxmlformats.org/officeDocument/2006/relationships/hyperlink" Target="http://www.umassmed.edu" TargetMode="External"/><Relationship Id="rId9296" Type="http://schemas.openxmlformats.org/officeDocument/2006/relationships/hyperlink" Target="http://www.umassmed.edu" TargetMode="External"/><Relationship Id="rId9290" Type="http://schemas.openxmlformats.org/officeDocument/2006/relationships/hyperlink" Target="http://www.umassmed.edu" TargetMode="External"/><Relationship Id="rId9291" Type="http://schemas.openxmlformats.org/officeDocument/2006/relationships/hyperlink" Target="http://www.umassmed.edu" TargetMode="External"/><Relationship Id="rId9292" Type="http://schemas.openxmlformats.org/officeDocument/2006/relationships/hyperlink" Target="http://www.umassmed.edu" TargetMode="External"/><Relationship Id="rId9286" Type="http://schemas.openxmlformats.org/officeDocument/2006/relationships/hyperlink" Target="http://www.umassmed.edu" TargetMode="External"/><Relationship Id="rId9287" Type="http://schemas.openxmlformats.org/officeDocument/2006/relationships/hyperlink" Target="http://www.umassmed.edu" TargetMode="External"/><Relationship Id="rId9288" Type="http://schemas.openxmlformats.org/officeDocument/2006/relationships/hyperlink" Target="http://www.umassmed.edu" TargetMode="External"/><Relationship Id="rId9289" Type="http://schemas.openxmlformats.org/officeDocument/2006/relationships/hyperlink" Target="http://www.umassmed.edu" TargetMode="External"/><Relationship Id="rId9282" Type="http://schemas.openxmlformats.org/officeDocument/2006/relationships/hyperlink" Target="http://www.umassmed.edu" TargetMode="External"/><Relationship Id="rId9283" Type="http://schemas.openxmlformats.org/officeDocument/2006/relationships/hyperlink" Target="http://www.umassmed.edu" TargetMode="External"/><Relationship Id="rId9284" Type="http://schemas.openxmlformats.org/officeDocument/2006/relationships/hyperlink" Target="http://www.umassmed.edu" TargetMode="External"/><Relationship Id="rId9285" Type="http://schemas.openxmlformats.org/officeDocument/2006/relationships/hyperlink" Target="http://www.umassmed.edu" TargetMode="External"/><Relationship Id="rId5714" Type="http://schemas.openxmlformats.org/officeDocument/2006/relationships/hyperlink" Target="http://www.mvnu.edu" TargetMode="External"/><Relationship Id="rId5715" Type="http://schemas.openxmlformats.org/officeDocument/2006/relationships/hyperlink" Target="http://www.mvnu.edu" TargetMode="External"/><Relationship Id="rId5712" Type="http://schemas.openxmlformats.org/officeDocument/2006/relationships/hyperlink" Target="http://www.mvnu.edu" TargetMode="External"/><Relationship Id="rId5713" Type="http://schemas.openxmlformats.org/officeDocument/2006/relationships/hyperlink" Target="http://www.mvnu.edu" TargetMode="External"/><Relationship Id="rId5718" Type="http://schemas.openxmlformats.org/officeDocument/2006/relationships/hyperlink" Target="http://www.mvnu.edu" TargetMode="External"/><Relationship Id="rId5719" Type="http://schemas.openxmlformats.org/officeDocument/2006/relationships/hyperlink" Target="http://www.mvnu.edu" TargetMode="External"/><Relationship Id="rId5716" Type="http://schemas.openxmlformats.org/officeDocument/2006/relationships/hyperlink" Target="http://www.mvnu.edu" TargetMode="External"/><Relationship Id="rId5717" Type="http://schemas.openxmlformats.org/officeDocument/2006/relationships/hyperlink" Target="http://www.mvnu.edu" TargetMode="External"/><Relationship Id="rId10394" Type="http://schemas.openxmlformats.org/officeDocument/2006/relationships/hyperlink" Target="http://www.westcliff.edu" TargetMode="External"/><Relationship Id="rId10395" Type="http://schemas.openxmlformats.org/officeDocument/2006/relationships/hyperlink" Target="http://www.westcliff.edu" TargetMode="External"/><Relationship Id="rId10392" Type="http://schemas.openxmlformats.org/officeDocument/2006/relationships/hyperlink" Target="http://www.westcliff.edu" TargetMode="External"/><Relationship Id="rId10393" Type="http://schemas.openxmlformats.org/officeDocument/2006/relationships/hyperlink" Target="http://www.westcliff.edu" TargetMode="External"/><Relationship Id="rId5710" Type="http://schemas.openxmlformats.org/officeDocument/2006/relationships/hyperlink" Target="http://www.mvnu.edu" TargetMode="External"/><Relationship Id="rId10398" Type="http://schemas.openxmlformats.org/officeDocument/2006/relationships/hyperlink" Target="http://www.westcliff.edu" TargetMode="External"/><Relationship Id="rId5711" Type="http://schemas.openxmlformats.org/officeDocument/2006/relationships/hyperlink" Target="http://www.mvnu.edu" TargetMode="External"/><Relationship Id="rId10399" Type="http://schemas.openxmlformats.org/officeDocument/2006/relationships/hyperlink" Target="http://www.westcliff.edu" TargetMode="External"/><Relationship Id="rId10396" Type="http://schemas.openxmlformats.org/officeDocument/2006/relationships/hyperlink" Target="http://www.westcliff.edu" TargetMode="External"/><Relationship Id="rId10397" Type="http://schemas.openxmlformats.org/officeDocument/2006/relationships/hyperlink" Target="http://www.westcliff.edu" TargetMode="External"/><Relationship Id="rId5703" Type="http://schemas.openxmlformats.org/officeDocument/2006/relationships/hyperlink" Target="http://www.mvnu.edu" TargetMode="External"/><Relationship Id="rId5704" Type="http://schemas.openxmlformats.org/officeDocument/2006/relationships/hyperlink" Target="http://www.mvnu.edu" TargetMode="External"/><Relationship Id="rId5701" Type="http://schemas.openxmlformats.org/officeDocument/2006/relationships/hyperlink" Target="http://www.mvnu.edu" TargetMode="External"/><Relationship Id="rId5702" Type="http://schemas.openxmlformats.org/officeDocument/2006/relationships/hyperlink" Target="http://www.mvnu.edu" TargetMode="External"/><Relationship Id="rId5707" Type="http://schemas.openxmlformats.org/officeDocument/2006/relationships/hyperlink" Target="http://www.mvnu.edu" TargetMode="External"/><Relationship Id="rId5708" Type="http://schemas.openxmlformats.org/officeDocument/2006/relationships/hyperlink" Target="http://www.mvnu.edu" TargetMode="External"/><Relationship Id="rId5705" Type="http://schemas.openxmlformats.org/officeDocument/2006/relationships/hyperlink" Target="http://www.mvnu.edu" TargetMode="External"/><Relationship Id="rId5706" Type="http://schemas.openxmlformats.org/officeDocument/2006/relationships/hyperlink" Target="http://www.mvnu.edu" TargetMode="External"/><Relationship Id="rId5709" Type="http://schemas.openxmlformats.org/officeDocument/2006/relationships/hyperlink" Target="http://www.mvnu.edu" TargetMode="External"/><Relationship Id="rId5700" Type="http://schemas.openxmlformats.org/officeDocument/2006/relationships/hyperlink" Target="http://www.mvnu.edu" TargetMode="External"/><Relationship Id="rId9253" Type="http://schemas.openxmlformats.org/officeDocument/2006/relationships/hyperlink" Target="http://www.umass.edu" TargetMode="External"/><Relationship Id="rId9254" Type="http://schemas.openxmlformats.org/officeDocument/2006/relationships/hyperlink" Target="http://www.umass.edu" TargetMode="External"/><Relationship Id="rId9255" Type="http://schemas.openxmlformats.org/officeDocument/2006/relationships/hyperlink" Target="http://www.umass.edu" TargetMode="External"/><Relationship Id="rId9256" Type="http://schemas.openxmlformats.org/officeDocument/2006/relationships/hyperlink" Target="http://www.umass.edu" TargetMode="External"/><Relationship Id="rId9250" Type="http://schemas.openxmlformats.org/officeDocument/2006/relationships/hyperlink" Target="http://www.umass.edu" TargetMode="External"/><Relationship Id="rId9251" Type="http://schemas.openxmlformats.org/officeDocument/2006/relationships/hyperlink" Target="http://www.umass.edu" TargetMode="External"/><Relationship Id="rId9252" Type="http://schemas.openxmlformats.org/officeDocument/2006/relationships/hyperlink" Target="http://www.umass.edu" TargetMode="External"/><Relationship Id="rId9257" Type="http://schemas.openxmlformats.org/officeDocument/2006/relationships/hyperlink" Target="http://www.umass.edu" TargetMode="External"/><Relationship Id="rId9258" Type="http://schemas.openxmlformats.org/officeDocument/2006/relationships/hyperlink" Target="http://www.umass.edu" TargetMode="External"/><Relationship Id="rId9259" Type="http://schemas.openxmlformats.org/officeDocument/2006/relationships/hyperlink" Target="http://www.umass.edu" TargetMode="External"/><Relationship Id="rId9242" Type="http://schemas.openxmlformats.org/officeDocument/2006/relationships/hyperlink" Target="http://www.uj.edu" TargetMode="External"/><Relationship Id="rId9243" Type="http://schemas.openxmlformats.org/officeDocument/2006/relationships/hyperlink" Target="http://www.umass.edu" TargetMode="External"/><Relationship Id="rId9244" Type="http://schemas.openxmlformats.org/officeDocument/2006/relationships/hyperlink" Target="http://www.umass.edu" TargetMode="External"/><Relationship Id="rId9245" Type="http://schemas.openxmlformats.org/officeDocument/2006/relationships/hyperlink" Target="http://www.umass.edu" TargetMode="External"/><Relationship Id="rId9240" Type="http://schemas.openxmlformats.org/officeDocument/2006/relationships/hyperlink" Target="http://www.uj.edu" TargetMode="External"/><Relationship Id="rId9241" Type="http://schemas.openxmlformats.org/officeDocument/2006/relationships/hyperlink" Target="http://www.uj.edu" TargetMode="External"/><Relationship Id="rId9246" Type="http://schemas.openxmlformats.org/officeDocument/2006/relationships/hyperlink" Target="http://www.umass.edu" TargetMode="External"/><Relationship Id="rId9247" Type="http://schemas.openxmlformats.org/officeDocument/2006/relationships/hyperlink" Target="http://www.umass.edu" TargetMode="External"/><Relationship Id="rId9248" Type="http://schemas.openxmlformats.org/officeDocument/2006/relationships/hyperlink" Target="http://www.umass.edu" TargetMode="External"/><Relationship Id="rId9249" Type="http://schemas.openxmlformats.org/officeDocument/2006/relationships/hyperlink" Target="http://www.umass.edu" TargetMode="External"/><Relationship Id="rId9280" Type="http://schemas.openxmlformats.org/officeDocument/2006/relationships/hyperlink" Target="http://www.umassmed.edu" TargetMode="External"/><Relationship Id="rId9281" Type="http://schemas.openxmlformats.org/officeDocument/2006/relationships/hyperlink" Target="http://www.umassmed.edu" TargetMode="External"/><Relationship Id="rId9275" Type="http://schemas.openxmlformats.org/officeDocument/2006/relationships/hyperlink" Target="http://www.umassmed.edu" TargetMode="External"/><Relationship Id="rId9276" Type="http://schemas.openxmlformats.org/officeDocument/2006/relationships/hyperlink" Target="http://www.umassmed.edu" TargetMode="External"/><Relationship Id="rId9277" Type="http://schemas.openxmlformats.org/officeDocument/2006/relationships/hyperlink" Target="http://www.umassmed.edu" TargetMode="External"/><Relationship Id="rId9278" Type="http://schemas.openxmlformats.org/officeDocument/2006/relationships/hyperlink" Target="http://www.umassmed.edu" TargetMode="External"/><Relationship Id="rId9271" Type="http://schemas.openxmlformats.org/officeDocument/2006/relationships/hyperlink" Target="http://www.umass.edu" TargetMode="External"/><Relationship Id="rId9272" Type="http://schemas.openxmlformats.org/officeDocument/2006/relationships/hyperlink" Target="http://www.umass.edu" TargetMode="External"/><Relationship Id="rId9273" Type="http://schemas.openxmlformats.org/officeDocument/2006/relationships/hyperlink" Target="http://www.umassmed.edu" TargetMode="External"/><Relationship Id="rId9274" Type="http://schemas.openxmlformats.org/officeDocument/2006/relationships/hyperlink" Target="http://www.umassmed.edu" TargetMode="External"/><Relationship Id="rId9279" Type="http://schemas.openxmlformats.org/officeDocument/2006/relationships/hyperlink" Target="http://www.umassmed.edu" TargetMode="External"/><Relationship Id="rId9270" Type="http://schemas.openxmlformats.org/officeDocument/2006/relationships/hyperlink" Target="http://www.umass.edu" TargetMode="External"/><Relationship Id="rId9264" Type="http://schemas.openxmlformats.org/officeDocument/2006/relationships/hyperlink" Target="http://www.umass.edu" TargetMode="External"/><Relationship Id="rId9265" Type="http://schemas.openxmlformats.org/officeDocument/2006/relationships/hyperlink" Target="http://www.umass.edu" TargetMode="External"/><Relationship Id="rId9266" Type="http://schemas.openxmlformats.org/officeDocument/2006/relationships/hyperlink" Target="http://www.umass.edu" TargetMode="External"/><Relationship Id="rId9267" Type="http://schemas.openxmlformats.org/officeDocument/2006/relationships/hyperlink" Target="http://www.umass.edu" TargetMode="External"/><Relationship Id="rId9260" Type="http://schemas.openxmlformats.org/officeDocument/2006/relationships/hyperlink" Target="http://www.umass.edu" TargetMode="External"/><Relationship Id="rId9261" Type="http://schemas.openxmlformats.org/officeDocument/2006/relationships/hyperlink" Target="http://www.umass.edu" TargetMode="External"/><Relationship Id="rId9262" Type="http://schemas.openxmlformats.org/officeDocument/2006/relationships/hyperlink" Target="http://www.umass.edu" TargetMode="External"/><Relationship Id="rId9263" Type="http://schemas.openxmlformats.org/officeDocument/2006/relationships/hyperlink" Target="http://www.umass.edu" TargetMode="External"/><Relationship Id="rId9268" Type="http://schemas.openxmlformats.org/officeDocument/2006/relationships/hyperlink" Target="http://www.umass.edu" TargetMode="External"/><Relationship Id="rId9269" Type="http://schemas.openxmlformats.org/officeDocument/2006/relationships/hyperlink" Target="http://www.umass.edu" TargetMode="External"/><Relationship Id="rId3117" Type="http://schemas.openxmlformats.org/officeDocument/2006/relationships/hyperlink" Target="http://www.greensboro.edu" TargetMode="External"/><Relationship Id="rId4448" Type="http://schemas.openxmlformats.org/officeDocument/2006/relationships/hyperlink" Target="http://www.lifepacific.edu" TargetMode="External"/><Relationship Id="rId3116" Type="http://schemas.openxmlformats.org/officeDocument/2006/relationships/hyperlink" Target="http://www.greensboro.edu" TargetMode="External"/><Relationship Id="rId4447" Type="http://schemas.openxmlformats.org/officeDocument/2006/relationships/hyperlink" Target="http://www.lifepacific.edu" TargetMode="External"/><Relationship Id="rId3119" Type="http://schemas.openxmlformats.org/officeDocument/2006/relationships/hyperlink" Target="http://www.greensboro.edu" TargetMode="External"/><Relationship Id="rId5778" Type="http://schemas.openxmlformats.org/officeDocument/2006/relationships/hyperlink" Target="http://www.mybrcc.edu" TargetMode="External"/><Relationship Id="rId3118" Type="http://schemas.openxmlformats.org/officeDocument/2006/relationships/hyperlink" Target="http://www.greensboro.edu" TargetMode="External"/><Relationship Id="rId4449" Type="http://schemas.openxmlformats.org/officeDocument/2006/relationships/hyperlink" Target="http://www.lifepacific.edu" TargetMode="External"/><Relationship Id="rId5779" Type="http://schemas.openxmlformats.org/officeDocument/2006/relationships/hyperlink" Target="http://www.mybrcc.edu" TargetMode="External"/><Relationship Id="rId10336" Type="http://schemas.openxmlformats.org/officeDocument/2006/relationships/hyperlink" Target="http://www.wcui.edu" TargetMode="External"/><Relationship Id="rId10337" Type="http://schemas.openxmlformats.org/officeDocument/2006/relationships/hyperlink" Target="http://www.wcui.edu" TargetMode="External"/><Relationship Id="rId10334" Type="http://schemas.openxmlformats.org/officeDocument/2006/relationships/hyperlink" Target="http://www.wcui.edu" TargetMode="External"/><Relationship Id="rId10335" Type="http://schemas.openxmlformats.org/officeDocument/2006/relationships/hyperlink" Target="http://www.wcui.edu" TargetMode="External"/><Relationship Id="rId10338" Type="http://schemas.openxmlformats.org/officeDocument/2006/relationships/hyperlink" Target="http://www.webster.edu" TargetMode="External"/><Relationship Id="rId10339" Type="http://schemas.openxmlformats.org/officeDocument/2006/relationships/hyperlink" Target="http://www.webster.edu" TargetMode="External"/><Relationship Id="rId4440" Type="http://schemas.openxmlformats.org/officeDocument/2006/relationships/hyperlink" Target="http://www.lifepacific.edu" TargetMode="External"/><Relationship Id="rId5772" Type="http://schemas.openxmlformats.org/officeDocument/2006/relationships/hyperlink" Target="http://www.mybrcc.edu" TargetMode="External"/><Relationship Id="rId5773" Type="http://schemas.openxmlformats.org/officeDocument/2006/relationships/hyperlink" Target="http://www.mybrcc.edu" TargetMode="External"/><Relationship Id="rId3111" Type="http://schemas.openxmlformats.org/officeDocument/2006/relationships/hyperlink" Target="http://www.greensboro.edu" TargetMode="External"/><Relationship Id="rId4442" Type="http://schemas.openxmlformats.org/officeDocument/2006/relationships/hyperlink" Target="http://www.lifepacific.edu" TargetMode="External"/><Relationship Id="rId5770" Type="http://schemas.openxmlformats.org/officeDocument/2006/relationships/hyperlink" Target="http://www.mxschool.edu" TargetMode="External"/><Relationship Id="rId3110" Type="http://schemas.openxmlformats.org/officeDocument/2006/relationships/hyperlink" Target="http://www.greensboro.edu" TargetMode="External"/><Relationship Id="rId4441" Type="http://schemas.openxmlformats.org/officeDocument/2006/relationships/hyperlink" Target="http://www.lifepacific.edu" TargetMode="External"/><Relationship Id="rId5771" Type="http://schemas.openxmlformats.org/officeDocument/2006/relationships/hyperlink" Target="http://www.mxschool.edu" TargetMode="External"/><Relationship Id="rId3113" Type="http://schemas.openxmlformats.org/officeDocument/2006/relationships/hyperlink" Target="http://www.greensboro.edu" TargetMode="External"/><Relationship Id="rId4444" Type="http://schemas.openxmlformats.org/officeDocument/2006/relationships/hyperlink" Target="http://www.lifepacific.edu" TargetMode="External"/><Relationship Id="rId5776" Type="http://schemas.openxmlformats.org/officeDocument/2006/relationships/hyperlink" Target="http://www.mybrcc.edu" TargetMode="External"/><Relationship Id="rId10332" Type="http://schemas.openxmlformats.org/officeDocument/2006/relationships/hyperlink" Target="http://www.wcui.edu" TargetMode="External"/><Relationship Id="rId3112" Type="http://schemas.openxmlformats.org/officeDocument/2006/relationships/hyperlink" Target="http://www.greensboro.edu" TargetMode="External"/><Relationship Id="rId4443" Type="http://schemas.openxmlformats.org/officeDocument/2006/relationships/hyperlink" Target="http://www.lifepacific.edu" TargetMode="External"/><Relationship Id="rId5777" Type="http://schemas.openxmlformats.org/officeDocument/2006/relationships/hyperlink" Target="http://www.mybrcc.edu" TargetMode="External"/><Relationship Id="rId10333" Type="http://schemas.openxmlformats.org/officeDocument/2006/relationships/hyperlink" Target="http://www.wcui.edu" TargetMode="External"/><Relationship Id="rId3115" Type="http://schemas.openxmlformats.org/officeDocument/2006/relationships/hyperlink" Target="http://www.greensboro.edu" TargetMode="External"/><Relationship Id="rId4446" Type="http://schemas.openxmlformats.org/officeDocument/2006/relationships/hyperlink" Target="http://www.lifepacific.edu" TargetMode="External"/><Relationship Id="rId5774" Type="http://schemas.openxmlformats.org/officeDocument/2006/relationships/hyperlink" Target="http://www.mybrcc.edu" TargetMode="External"/><Relationship Id="rId10330" Type="http://schemas.openxmlformats.org/officeDocument/2006/relationships/hyperlink" Target="http://www.wcui.edu" TargetMode="External"/><Relationship Id="rId3114" Type="http://schemas.openxmlformats.org/officeDocument/2006/relationships/hyperlink" Target="http://www.greensboro.edu" TargetMode="External"/><Relationship Id="rId4445" Type="http://schemas.openxmlformats.org/officeDocument/2006/relationships/hyperlink" Target="http://www.lifepacific.edu" TargetMode="External"/><Relationship Id="rId5775" Type="http://schemas.openxmlformats.org/officeDocument/2006/relationships/hyperlink" Target="http://www.mybrcc.edu" TargetMode="External"/><Relationship Id="rId10331" Type="http://schemas.openxmlformats.org/officeDocument/2006/relationships/hyperlink" Target="http://www.wcui.edu" TargetMode="External"/><Relationship Id="rId3106" Type="http://schemas.openxmlformats.org/officeDocument/2006/relationships/hyperlink" Target="http://www.graceland.edu" TargetMode="External"/><Relationship Id="rId4437" Type="http://schemas.openxmlformats.org/officeDocument/2006/relationships/hyperlink" Target="http://www.lifepacific.edu" TargetMode="External"/><Relationship Id="rId5769" Type="http://schemas.openxmlformats.org/officeDocument/2006/relationships/hyperlink" Target="http://www.mxschool.edu" TargetMode="External"/><Relationship Id="rId3105" Type="http://schemas.openxmlformats.org/officeDocument/2006/relationships/hyperlink" Target="http://www.graceland.edu" TargetMode="External"/><Relationship Id="rId4436" Type="http://schemas.openxmlformats.org/officeDocument/2006/relationships/hyperlink" Target="http://www.lifepacific.edu" TargetMode="External"/><Relationship Id="rId3108" Type="http://schemas.openxmlformats.org/officeDocument/2006/relationships/hyperlink" Target="http://www.greensboro.edu" TargetMode="External"/><Relationship Id="rId4439" Type="http://schemas.openxmlformats.org/officeDocument/2006/relationships/hyperlink" Target="http://www.lifepacific.edu" TargetMode="External"/><Relationship Id="rId5767" Type="http://schemas.openxmlformats.org/officeDocument/2006/relationships/hyperlink" Target="http://www.mxschool.edu" TargetMode="External"/><Relationship Id="rId3107" Type="http://schemas.openxmlformats.org/officeDocument/2006/relationships/hyperlink" Target="http://www.greensboro.edu" TargetMode="External"/><Relationship Id="rId4438" Type="http://schemas.openxmlformats.org/officeDocument/2006/relationships/hyperlink" Target="http://www.lifepacific.edu" TargetMode="External"/><Relationship Id="rId5768" Type="http://schemas.openxmlformats.org/officeDocument/2006/relationships/hyperlink" Target="http://www.mxschool.edu" TargetMode="External"/><Relationship Id="rId3109" Type="http://schemas.openxmlformats.org/officeDocument/2006/relationships/hyperlink" Target="http://www.greensboro.edu" TargetMode="External"/><Relationship Id="rId10347" Type="http://schemas.openxmlformats.org/officeDocument/2006/relationships/hyperlink" Target="http://www.webster.edu" TargetMode="External"/><Relationship Id="rId10348" Type="http://schemas.openxmlformats.org/officeDocument/2006/relationships/hyperlink" Target="http://www.webster.edu" TargetMode="External"/><Relationship Id="rId10345" Type="http://schemas.openxmlformats.org/officeDocument/2006/relationships/hyperlink" Target="http://www.webster.edu" TargetMode="External"/><Relationship Id="rId10346" Type="http://schemas.openxmlformats.org/officeDocument/2006/relationships/hyperlink" Target="http://www.webster.edu" TargetMode="External"/><Relationship Id="rId10349" Type="http://schemas.openxmlformats.org/officeDocument/2006/relationships/hyperlink" Target="http://www.webster.edu" TargetMode="External"/><Relationship Id="rId5761" Type="http://schemas.openxmlformats.org/officeDocument/2006/relationships/hyperlink" Target="http://www.mxschool.edu" TargetMode="External"/><Relationship Id="rId5762" Type="http://schemas.openxmlformats.org/officeDocument/2006/relationships/hyperlink" Target="http://www.mxschool.edu" TargetMode="External"/><Relationship Id="rId10340" Type="http://schemas.openxmlformats.org/officeDocument/2006/relationships/hyperlink" Target="http://www.webster.edu" TargetMode="External"/><Relationship Id="rId3100" Type="http://schemas.openxmlformats.org/officeDocument/2006/relationships/hyperlink" Target="http://www.graceland.edu" TargetMode="External"/><Relationship Id="rId4431" Type="http://schemas.openxmlformats.org/officeDocument/2006/relationships/hyperlink" Target="http://www.lifepacific.edu" TargetMode="External"/><Relationship Id="rId4430" Type="http://schemas.openxmlformats.org/officeDocument/2006/relationships/hyperlink" Target="http://www.lifepacific.edu" TargetMode="External"/><Relationship Id="rId5760" Type="http://schemas.openxmlformats.org/officeDocument/2006/relationships/hyperlink" Target="http://www.mxschool.edu" TargetMode="External"/><Relationship Id="rId3102" Type="http://schemas.openxmlformats.org/officeDocument/2006/relationships/hyperlink" Target="http://www.graceland.edu" TargetMode="External"/><Relationship Id="rId4433" Type="http://schemas.openxmlformats.org/officeDocument/2006/relationships/hyperlink" Target="http://www.lifepacific.edu" TargetMode="External"/><Relationship Id="rId5765" Type="http://schemas.openxmlformats.org/officeDocument/2006/relationships/hyperlink" Target="http://www.mxschool.edu" TargetMode="External"/><Relationship Id="rId10343" Type="http://schemas.openxmlformats.org/officeDocument/2006/relationships/hyperlink" Target="http://www.webster.edu" TargetMode="External"/><Relationship Id="rId3101" Type="http://schemas.openxmlformats.org/officeDocument/2006/relationships/hyperlink" Target="http://www.graceland.edu" TargetMode="External"/><Relationship Id="rId4432" Type="http://schemas.openxmlformats.org/officeDocument/2006/relationships/hyperlink" Target="http://www.lifepacific.edu" TargetMode="External"/><Relationship Id="rId5766" Type="http://schemas.openxmlformats.org/officeDocument/2006/relationships/hyperlink" Target="http://www.mxschool.edu" TargetMode="External"/><Relationship Id="rId10344" Type="http://schemas.openxmlformats.org/officeDocument/2006/relationships/hyperlink" Target="http://www.webster.edu" TargetMode="External"/><Relationship Id="rId3104" Type="http://schemas.openxmlformats.org/officeDocument/2006/relationships/hyperlink" Target="http://www.graceland.edu" TargetMode="External"/><Relationship Id="rId4435" Type="http://schemas.openxmlformats.org/officeDocument/2006/relationships/hyperlink" Target="http://www.lifepacific.edu" TargetMode="External"/><Relationship Id="rId5763" Type="http://schemas.openxmlformats.org/officeDocument/2006/relationships/hyperlink" Target="http://www.mxschool.edu" TargetMode="External"/><Relationship Id="rId10341" Type="http://schemas.openxmlformats.org/officeDocument/2006/relationships/hyperlink" Target="http://www.webster.edu" TargetMode="External"/><Relationship Id="rId3103" Type="http://schemas.openxmlformats.org/officeDocument/2006/relationships/hyperlink" Target="http://www.graceland.edu" TargetMode="External"/><Relationship Id="rId4434" Type="http://schemas.openxmlformats.org/officeDocument/2006/relationships/hyperlink" Target="http://www.lifepacific.edu" TargetMode="External"/><Relationship Id="rId5764" Type="http://schemas.openxmlformats.org/officeDocument/2006/relationships/hyperlink" Target="http://www.mxschool.edu" TargetMode="External"/><Relationship Id="rId10342" Type="http://schemas.openxmlformats.org/officeDocument/2006/relationships/hyperlink" Target="http://www.webster.edu" TargetMode="External"/><Relationship Id="rId3139" Type="http://schemas.openxmlformats.org/officeDocument/2006/relationships/hyperlink" Target="http://www.gtu.edu" TargetMode="External"/><Relationship Id="rId3138" Type="http://schemas.openxmlformats.org/officeDocument/2006/relationships/hyperlink" Target="http://www.gtu.edu" TargetMode="External"/><Relationship Id="rId4469" Type="http://schemas.openxmlformats.org/officeDocument/2006/relationships/hyperlink" Target="http://www.limcollege.edu" TargetMode="External"/><Relationship Id="rId10314" Type="http://schemas.openxmlformats.org/officeDocument/2006/relationships/hyperlink" Target="http://www.wcbc.edu" TargetMode="External"/><Relationship Id="rId10315" Type="http://schemas.openxmlformats.org/officeDocument/2006/relationships/hyperlink" Target="http://www.wcbc.edu" TargetMode="External"/><Relationship Id="rId10312" Type="http://schemas.openxmlformats.org/officeDocument/2006/relationships/hyperlink" Target="http://www.wcbc.edu" TargetMode="External"/><Relationship Id="rId10313" Type="http://schemas.openxmlformats.org/officeDocument/2006/relationships/hyperlink" Target="http://www.wcbc.edu" TargetMode="External"/><Relationship Id="rId5790" Type="http://schemas.openxmlformats.org/officeDocument/2006/relationships/hyperlink" Target="http://www.nashcc.edu" TargetMode="External"/><Relationship Id="rId10318" Type="http://schemas.openxmlformats.org/officeDocument/2006/relationships/hyperlink" Target="http://www.wcbc.edu" TargetMode="External"/><Relationship Id="rId5791" Type="http://schemas.openxmlformats.org/officeDocument/2006/relationships/hyperlink" Target="http://www.nashcc.edu" TargetMode="External"/><Relationship Id="rId10319" Type="http://schemas.openxmlformats.org/officeDocument/2006/relationships/hyperlink" Target="http://www.wcbc.edu" TargetMode="External"/><Relationship Id="rId4460" Type="http://schemas.openxmlformats.org/officeDocument/2006/relationships/hyperlink" Target="http://www.lifepacific.edu" TargetMode="External"/><Relationship Id="rId10316" Type="http://schemas.openxmlformats.org/officeDocument/2006/relationships/hyperlink" Target="http://www.wcbc.edu" TargetMode="External"/><Relationship Id="rId10317" Type="http://schemas.openxmlformats.org/officeDocument/2006/relationships/hyperlink" Target="http://www.wcbc.edu" TargetMode="External"/><Relationship Id="rId3131" Type="http://schemas.openxmlformats.org/officeDocument/2006/relationships/hyperlink" Target="http://www.gtcc.edu" TargetMode="External"/><Relationship Id="rId4462" Type="http://schemas.openxmlformats.org/officeDocument/2006/relationships/hyperlink" Target="http://www.lifepacific.edu" TargetMode="External"/><Relationship Id="rId5794" Type="http://schemas.openxmlformats.org/officeDocument/2006/relationships/hyperlink" Target="http://www.nashcc.edu" TargetMode="External"/><Relationship Id="rId3130" Type="http://schemas.openxmlformats.org/officeDocument/2006/relationships/hyperlink" Target="http://www.gtcc.edu" TargetMode="External"/><Relationship Id="rId4461" Type="http://schemas.openxmlformats.org/officeDocument/2006/relationships/hyperlink" Target="http://www.lifepacific.edu" TargetMode="External"/><Relationship Id="rId5795" Type="http://schemas.openxmlformats.org/officeDocument/2006/relationships/hyperlink" Target="http://www.necmusic.edu" TargetMode="External"/><Relationship Id="rId3133" Type="http://schemas.openxmlformats.org/officeDocument/2006/relationships/hyperlink" Target="http://www.gtcc.edu" TargetMode="External"/><Relationship Id="rId4464" Type="http://schemas.openxmlformats.org/officeDocument/2006/relationships/hyperlink" Target="http://www.limcollege.edu" TargetMode="External"/><Relationship Id="rId5792" Type="http://schemas.openxmlformats.org/officeDocument/2006/relationships/hyperlink" Target="http://www.nashcc.edu" TargetMode="External"/><Relationship Id="rId3132" Type="http://schemas.openxmlformats.org/officeDocument/2006/relationships/hyperlink" Target="http://www.gtcc.edu" TargetMode="External"/><Relationship Id="rId4463" Type="http://schemas.openxmlformats.org/officeDocument/2006/relationships/hyperlink" Target="http://www.limcollege.edu" TargetMode="External"/><Relationship Id="rId5793" Type="http://schemas.openxmlformats.org/officeDocument/2006/relationships/hyperlink" Target="http://www.nashcc.edu" TargetMode="External"/><Relationship Id="rId3135" Type="http://schemas.openxmlformats.org/officeDocument/2006/relationships/hyperlink" Target="http://www.gtcc.edu" TargetMode="External"/><Relationship Id="rId4466" Type="http://schemas.openxmlformats.org/officeDocument/2006/relationships/hyperlink" Target="http://www.limcollege.edu" TargetMode="External"/><Relationship Id="rId5798" Type="http://schemas.openxmlformats.org/officeDocument/2006/relationships/hyperlink" Target="http://www.necmusic.edu" TargetMode="External"/><Relationship Id="rId10310" Type="http://schemas.openxmlformats.org/officeDocument/2006/relationships/hyperlink" Target="http://www.wcbc.edu" TargetMode="External"/><Relationship Id="rId3134" Type="http://schemas.openxmlformats.org/officeDocument/2006/relationships/hyperlink" Target="http://www.gtcc.edu" TargetMode="External"/><Relationship Id="rId4465" Type="http://schemas.openxmlformats.org/officeDocument/2006/relationships/hyperlink" Target="http://www.limcollege.edu" TargetMode="External"/><Relationship Id="rId5799" Type="http://schemas.openxmlformats.org/officeDocument/2006/relationships/hyperlink" Target="http://www.necmusic.edu" TargetMode="External"/><Relationship Id="rId10311" Type="http://schemas.openxmlformats.org/officeDocument/2006/relationships/hyperlink" Target="http://www.wcbc.edu" TargetMode="External"/><Relationship Id="rId3137" Type="http://schemas.openxmlformats.org/officeDocument/2006/relationships/hyperlink" Target="http://www.gtu.edu" TargetMode="External"/><Relationship Id="rId4468" Type="http://schemas.openxmlformats.org/officeDocument/2006/relationships/hyperlink" Target="http://www.limcollege.edu" TargetMode="External"/><Relationship Id="rId5796" Type="http://schemas.openxmlformats.org/officeDocument/2006/relationships/hyperlink" Target="http://www.necmusic.edu" TargetMode="External"/><Relationship Id="rId3136" Type="http://schemas.openxmlformats.org/officeDocument/2006/relationships/hyperlink" Target="http://www.gtcc.edu" TargetMode="External"/><Relationship Id="rId4467" Type="http://schemas.openxmlformats.org/officeDocument/2006/relationships/hyperlink" Target="http://www.limcollege.edu" TargetMode="External"/><Relationship Id="rId5797" Type="http://schemas.openxmlformats.org/officeDocument/2006/relationships/hyperlink" Target="http://www.necmusic.edu" TargetMode="External"/><Relationship Id="rId3128" Type="http://schemas.openxmlformats.org/officeDocument/2006/relationships/hyperlink" Target="http://www.gtcc.edu" TargetMode="External"/><Relationship Id="rId4459" Type="http://schemas.openxmlformats.org/officeDocument/2006/relationships/hyperlink" Target="http://www.lifepacific.edu" TargetMode="External"/><Relationship Id="rId3127" Type="http://schemas.openxmlformats.org/officeDocument/2006/relationships/hyperlink" Target="http://www.gtcc.edu" TargetMode="External"/><Relationship Id="rId4458" Type="http://schemas.openxmlformats.org/officeDocument/2006/relationships/hyperlink" Target="http://www.lifepacific.edu" TargetMode="External"/><Relationship Id="rId5789" Type="http://schemas.openxmlformats.org/officeDocument/2006/relationships/hyperlink" Target="http://www.nashcc.edu" TargetMode="External"/><Relationship Id="rId3129" Type="http://schemas.openxmlformats.org/officeDocument/2006/relationships/hyperlink" Target="http://www.gtcc.edu" TargetMode="External"/><Relationship Id="rId10325" Type="http://schemas.openxmlformats.org/officeDocument/2006/relationships/hyperlink" Target="http://www.wccs.edu" TargetMode="External"/><Relationship Id="rId10326" Type="http://schemas.openxmlformats.org/officeDocument/2006/relationships/hyperlink" Target="http://www.wccs.edu" TargetMode="External"/><Relationship Id="rId10323" Type="http://schemas.openxmlformats.org/officeDocument/2006/relationships/hyperlink" Target="http://www.wcbc.edu" TargetMode="External"/><Relationship Id="rId10324" Type="http://schemas.openxmlformats.org/officeDocument/2006/relationships/hyperlink" Target="http://www.wccs.edu" TargetMode="External"/><Relationship Id="rId10329" Type="http://schemas.openxmlformats.org/officeDocument/2006/relationships/hyperlink" Target="http://www.wccs.edu" TargetMode="External"/><Relationship Id="rId5780" Type="http://schemas.openxmlformats.org/officeDocument/2006/relationships/hyperlink" Target="http://www.mybrcc.edu" TargetMode="External"/><Relationship Id="rId10327" Type="http://schemas.openxmlformats.org/officeDocument/2006/relationships/hyperlink" Target="http://www.wccs.edu" TargetMode="External"/><Relationship Id="rId10328" Type="http://schemas.openxmlformats.org/officeDocument/2006/relationships/hyperlink" Target="http://www.wccs.edu" TargetMode="External"/><Relationship Id="rId3120" Type="http://schemas.openxmlformats.org/officeDocument/2006/relationships/hyperlink" Target="http://www.greensboro.edu" TargetMode="External"/><Relationship Id="rId4451" Type="http://schemas.openxmlformats.org/officeDocument/2006/relationships/hyperlink" Target="http://www.lifepacific.edu" TargetMode="External"/><Relationship Id="rId5783" Type="http://schemas.openxmlformats.org/officeDocument/2006/relationships/hyperlink" Target="http://www.mybrcc.edu" TargetMode="External"/><Relationship Id="rId4450" Type="http://schemas.openxmlformats.org/officeDocument/2006/relationships/hyperlink" Target="http://www.lifepacific.edu" TargetMode="External"/><Relationship Id="rId5784" Type="http://schemas.openxmlformats.org/officeDocument/2006/relationships/hyperlink" Target="http://www.mybrcc.edu" TargetMode="External"/><Relationship Id="rId3122" Type="http://schemas.openxmlformats.org/officeDocument/2006/relationships/hyperlink" Target="http://www.greensboro.edu" TargetMode="External"/><Relationship Id="rId4453" Type="http://schemas.openxmlformats.org/officeDocument/2006/relationships/hyperlink" Target="http://www.lifepacific.edu" TargetMode="External"/><Relationship Id="rId5781" Type="http://schemas.openxmlformats.org/officeDocument/2006/relationships/hyperlink" Target="http://www.mybrcc.edu" TargetMode="External"/><Relationship Id="rId3121" Type="http://schemas.openxmlformats.org/officeDocument/2006/relationships/hyperlink" Target="http://www.greensboro.edu" TargetMode="External"/><Relationship Id="rId4452" Type="http://schemas.openxmlformats.org/officeDocument/2006/relationships/hyperlink" Target="http://www.lifepacific.edu" TargetMode="External"/><Relationship Id="rId5782" Type="http://schemas.openxmlformats.org/officeDocument/2006/relationships/hyperlink" Target="http://www.mybrcc.edu" TargetMode="External"/><Relationship Id="rId3124" Type="http://schemas.openxmlformats.org/officeDocument/2006/relationships/hyperlink" Target="http://www.greensboro.edu" TargetMode="External"/><Relationship Id="rId4455" Type="http://schemas.openxmlformats.org/officeDocument/2006/relationships/hyperlink" Target="http://www.lifepacific.edu" TargetMode="External"/><Relationship Id="rId5787" Type="http://schemas.openxmlformats.org/officeDocument/2006/relationships/hyperlink" Target="http://www.mybrcc.edu" TargetMode="External"/><Relationship Id="rId10321" Type="http://schemas.openxmlformats.org/officeDocument/2006/relationships/hyperlink" Target="http://www.wcbc.edu" TargetMode="External"/><Relationship Id="rId3123" Type="http://schemas.openxmlformats.org/officeDocument/2006/relationships/hyperlink" Target="http://www.greensboro.edu" TargetMode="External"/><Relationship Id="rId4454" Type="http://schemas.openxmlformats.org/officeDocument/2006/relationships/hyperlink" Target="http://www.lifepacific.edu" TargetMode="External"/><Relationship Id="rId5788" Type="http://schemas.openxmlformats.org/officeDocument/2006/relationships/hyperlink" Target="http://www.nashcc.edu" TargetMode="External"/><Relationship Id="rId10322" Type="http://schemas.openxmlformats.org/officeDocument/2006/relationships/hyperlink" Target="http://www.wcbc.edu" TargetMode="External"/><Relationship Id="rId3126" Type="http://schemas.openxmlformats.org/officeDocument/2006/relationships/hyperlink" Target="http://www.gtcc.edu" TargetMode="External"/><Relationship Id="rId4457" Type="http://schemas.openxmlformats.org/officeDocument/2006/relationships/hyperlink" Target="http://www.lifepacific.edu" TargetMode="External"/><Relationship Id="rId5785" Type="http://schemas.openxmlformats.org/officeDocument/2006/relationships/hyperlink" Target="http://www.mybrcc.edu" TargetMode="External"/><Relationship Id="rId3125" Type="http://schemas.openxmlformats.org/officeDocument/2006/relationships/hyperlink" Target="http://www.gtcc.edu" TargetMode="External"/><Relationship Id="rId4456" Type="http://schemas.openxmlformats.org/officeDocument/2006/relationships/hyperlink" Target="http://www.lifepacific.edu" TargetMode="External"/><Relationship Id="rId5786" Type="http://schemas.openxmlformats.org/officeDocument/2006/relationships/hyperlink" Target="http://www.mybrcc.edu" TargetMode="External"/><Relationship Id="rId10320" Type="http://schemas.openxmlformats.org/officeDocument/2006/relationships/hyperlink" Target="http://www.wcbc.edu" TargetMode="External"/><Relationship Id="rId4404" Type="http://schemas.openxmlformats.org/officeDocument/2006/relationships/hyperlink" Target="http://www.lifepacific.edu" TargetMode="External"/><Relationship Id="rId5736" Type="http://schemas.openxmlformats.org/officeDocument/2006/relationships/hyperlink" Target="http://www.mvnu.edu" TargetMode="External"/><Relationship Id="rId4403" Type="http://schemas.openxmlformats.org/officeDocument/2006/relationships/hyperlink" Target="http://www.lifepacific.edu" TargetMode="External"/><Relationship Id="rId5737" Type="http://schemas.openxmlformats.org/officeDocument/2006/relationships/hyperlink" Target="http://www.mvnu.edu" TargetMode="External"/><Relationship Id="rId4406" Type="http://schemas.openxmlformats.org/officeDocument/2006/relationships/hyperlink" Target="http://www.lifepacific.edu" TargetMode="External"/><Relationship Id="rId5734" Type="http://schemas.openxmlformats.org/officeDocument/2006/relationships/hyperlink" Target="http://www.mvnu.edu" TargetMode="External"/><Relationship Id="rId4405" Type="http://schemas.openxmlformats.org/officeDocument/2006/relationships/hyperlink" Target="http://www.lifepacific.edu" TargetMode="External"/><Relationship Id="rId5735" Type="http://schemas.openxmlformats.org/officeDocument/2006/relationships/hyperlink" Target="http://www.mvnu.edu" TargetMode="External"/><Relationship Id="rId4408" Type="http://schemas.openxmlformats.org/officeDocument/2006/relationships/hyperlink" Target="http://www.lifepacific.edu" TargetMode="External"/><Relationship Id="rId4407" Type="http://schemas.openxmlformats.org/officeDocument/2006/relationships/hyperlink" Target="http://www.lifepacific.edu" TargetMode="External"/><Relationship Id="rId10380" Type="http://schemas.openxmlformats.org/officeDocument/2006/relationships/hyperlink" Target="http://www.westcliff.edu" TargetMode="External"/><Relationship Id="rId5738" Type="http://schemas.openxmlformats.org/officeDocument/2006/relationships/hyperlink" Target="http://www.mvnu.edu" TargetMode="External"/><Relationship Id="rId4409" Type="http://schemas.openxmlformats.org/officeDocument/2006/relationships/hyperlink" Target="http://www.lifepacific.edu" TargetMode="External"/><Relationship Id="rId5739" Type="http://schemas.openxmlformats.org/officeDocument/2006/relationships/hyperlink" Target="http://www.mvnu.edu" TargetMode="External"/><Relationship Id="rId10378" Type="http://schemas.openxmlformats.org/officeDocument/2006/relationships/hyperlink" Target="http://www.westcliff.edu" TargetMode="External"/><Relationship Id="rId10379" Type="http://schemas.openxmlformats.org/officeDocument/2006/relationships/hyperlink" Target="http://www.westcliff.edu" TargetMode="External"/><Relationship Id="rId10372" Type="http://schemas.openxmlformats.org/officeDocument/2006/relationships/hyperlink" Target="http://www.westcliff.edu" TargetMode="External"/><Relationship Id="rId10373" Type="http://schemas.openxmlformats.org/officeDocument/2006/relationships/hyperlink" Target="http://www.westcliff.edu" TargetMode="External"/><Relationship Id="rId10370" Type="http://schemas.openxmlformats.org/officeDocument/2006/relationships/hyperlink" Target="http://www.westcliff.edu" TargetMode="External"/><Relationship Id="rId10371" Type="http://schemas.openxmlformats.org/officeDocument/2006/relationships/hyperlink" Target="http://www.westcliff.edu" TargetMode="External"/><Relationship Id="rId4400" Type="http://schemas.openxmlformats.org/officeDocument/2006/relationships/hyperlink" Target="http://www.lifepacific.edu" TargetMode="External"/><Relationship Id="rId5732" Type="http://schemas.openxmlformats.org/officeDocument/2006/relationships/hyperlink" Target="http://www.mvnu.edu" TargetMode="External"/><Relationship Id="rId10376" Type="http://schemas.openxmlformats.org/officeDocument/2006/relationships/hyperlink" Target="http://www.westcliff.edu" TargetMode="External"/><Relationship Id="rId5733" Type="http://schemas.openxmlformats.org/officeDocument/2006/relationships/hyperlink" Target="http://www.mvnu.edu" TargetMode="External"/><Relationship Id="rId10377" Type="http://schemas.openxmlformats.org/officeDocument/2006/relationships/hyperlink" Target="http://www.westcliff.edu" TargetMode="External"/><Relationship Id="rId4402" Type="http://schemas.openxmlformats.org/officeDocument/2006/relationships/hyperlink" Target="http://www.lifepacific.edu" TargetMode="External"/><Relationship Id="rId5730" Type="http://schemas.openxmlformats.org/officeDocument/2006/relationships/hyperlink" Target="http://www.mvnu.edu" TargetMode="External"/><Relationship Id="rId10374" Type="http://schemas.openxmlformats.org/officeDocument/2006/relationships/hyperlink" Target="http://www.westcliff.edu" TargetMode="External"/><Relationship Id="rId4401" Type="http://schemas.openxmlformats.org/officeDocument/2006/relationships/hyperlink" Target="http://www.lifepacific.edu" TargetMode="External"/><Relationship Id="rId5731" Type="http://schemas.openxmlformats.org/officeDocument/2006/relationships/hyperlink" Target="http://www.mvnu.edu" TargetMode="External"/><Relationship Id="rId10375" Type="http://schemas.openxmlformats.org/officeDocument/2006/relationships/hyperlink" Target="http://www.westcliff.edu" TargetMode="External"/><Relationship Id="rId5725" Type="http://schemas.openxmlformats.org/officeDocument/2006/relationships/hyperlink" Target="http://www.mvnu.edu" TargetMode="External"/><Relationship Id="rId5726" Type="http://schemas.openxmlformats.org/officeDocument/2006/relationships/hyperlink" Target="http://www.mvnu.edu" TargetMode="External"/><Relationship Id="rId5723" Type="http://schemas.openxmlformats.org/officeDocument/2006/relationships/hyperlink" Target="http://www.mvnu.edu" TargetMode="External"/><Relationship Id="rId5724" Type="http://schemas.openxmlformats.org/officeDocument/2006/relationships/hyperlink" Target="http://www.mvnu.edu" TargetMode="External"/><Relationship Id="rId5729" Type="http://schemas.openxmlformats.org/officeDocument/2006/relationships/hyperlink" Target="http://www.mvnu.edu" TargetMode="External"/><Relationship Id="rId10390" Type="http://schemas.openxmlformats.org/officeDocument/2006/relationships/hyperlink" Target="http://www.westcliff.edu" TargetMode="External"/><Relationship Id="rId10391" Type="http://schemas.openxmlformats.org/officeDocument/2006/relationships/hyperlink" Target="http://www.westcliff.edu" TargetMode="External"/><Relationship Id="rId5727" Type="http://schemas.openxmlformats.org/officeDocument/2006/relationships/hyperlink" Target="http://www.mvnu.edu" TargetMode="External"/><Relationship Id="rId5728" Type="http://schemas.openxmlformats.org/officeDocument/2006/relationships/hyperlink" Target="http://www.mvnu.edu" TargetMode="External"/><Relationship Id="rId10389" Type="http://schemas.openxmlformats.org/officeDocument/2006/relationships/hyperlink" Target="http://www.westcliff.edu" TargetMode="External"/><Relationship Id="rId10383" Type="http://schemas.openxmlformats.org/officeDocument/2006/relationships/hyperlink" Target="http://www.westcliff.edu" TargetMode="External"/><Relationship Id="rId10384" Type="http://schemas.openxmlformats.org/officeDocument/2006/relationships/hyperlink" Target="http://www.westcliff.edu" TargetMode="External"/><Relationship Id="rId10381" Type="http://schemas.openxmlformats.org/officeDocument/2006/relationships/hyperlink" Target="http://www.westcliff.edu" TargetMode="External"/><Relationship Id="rId10382" Type="http://schemas.openxmlformats.org/officeDocument/2006/relationships/hyperlink" Target="http://www.westcliff.edu" TargetMode="External"/><Relationship Id="rId5721" Type="http://schemas.openxmlformats.org/officeDocument/2006/relationships/hyperlink" Target="http://www.mvnu.edu" TargetMode="External"/><Relationship Id="rId10387" Type="http://schemas.openxmlformats.org/officeDocument/2006/relationships/hyperlink" Target="http://www.westcliff.edu" TargetMode="External"/><Relationship Id="rId5722" Type="http://schemas.openxmlformats.org/officeDocument/2006/relationships/hyperlink" Target="http://www.mvnu.edu" TargetMode="External"/><Relationship Id="rId10388" Type="http://schemas.openxmlformats.org/officeDocument/2006/relationships/hyperlink" Target="http://www.westcliff.edu" TargetMode="External"/><Relationship Id="rId10385" Type="http://schemas.openxmlformats.org/officeDocument/2006/relationships/hyperlink" Target="http://www.westcliff.edu" TargetMode="External"/><Relationship Id="rId5720" Type="http://schemas.openxmlformats.org/officeDocument/2006/relationships/hyperlink" Target="http://www.mvnu.edu" TargetMode="External"/><Relationship Id="rId10386" Type="http://schemas.openxmlformats.org/officeDocument/2006/relationships/hyperlink" Target="http://www.westcliff.edu" TargetMode="External"/><Relationship Id="rId4426" Type="http://schemas.openxmlformats.org/officeDocument/2006/relationships/hyperlink" Target="http://www.lifepacific.edu" TargetMode="External"/><Relationship Id="rId5758" Type="http://schemas.openxmlformats.org/officeDocument/2006/relationships/hyperlink" Target="http://www.mxschool.edu" TargetMode="External"/><Relationship Id="rId4425" Type="http://schemas.openxmlformats.org/officeDocument/2006/relationships/hyperlink" Target="http://www.lifepacific.edu" TargetMode="External"/><Relationship Id="rId5759" Type="http://schemas.openxmlformats.org/officeDocument/2006/relationships/hyperlink" Target="http://www.mxschool.edu" TargetMode="External"/><Relationship Id="rId4428" Type="http://schemas.openxmlformats.org/officeDocument/2006/relationships/hyperlink" Target="http://www.lifepacific.edu" TargetMode="External"/><Relationship Id="rId5756" Type="http://schemas.openxmlformats.org/officeDocument/2006/relationships/hyperlink" Target="http://www.mxschool.edu" TargetMode="External"/><Relationship Id="rId4427" Type="http://schemas.openxmlformats.org/officeDocument/2006/relationships/hyperlink" Target="http://www.lifepacific.edu" TargetMode="External"/><Relationship Id="rId5757" Type="http://schemas.openxmlformats.org/officeDocument/2006/relationships/hyperlink" Target="http://www.mxschool.edu" TargetMode="External"/><Relationship Id="rId4429" Type="http://schemas.openxmlformats.org/officeDocument/2006/relationships/hyperlink" Target="http://www.lifepacific.edu" TargetMode="External"/><Relationship Id="rId10358" Type="http://schemas.openxmlformats.org/officeDocument/2006/relationships/hyperlink" Target="http://www.westcliff.edu" TargetMode="External"/><Relationship Id="rId10359" Type="http://schemas.openxmlformats.org/officeDocument/2006/relationships/hyperlink" Target="http://www.westcliff.edu" TargetMode="External"/><Relationship Id="rId10356" Type="http://schemas.openxmlformats.org/officeDocument/2006/relationships/hyperlink" Target="http://www.westcliff.edu" TargetMode="External"/><Relationship Id="rId10357" Type="http://schemas.openxmlformats.org/officeDocument/2006/relationships/hyperlink" Target="http://www.westcliff.edu" TargetMode="External"/><Relationship Id="rId5750" Type="http://schemas.openxmlformats.org/officeDocument/2006/relationships/hyperlink" Target="http://www.mxschool.edu" TargetMode="External"/><Relationship Id="rId10350" Type="http://schemas.openxmlformats.org/officeDocument/2006/relationships/hyperlink" Target="http://www.webster.edu" TargetMode="External"/><Relationship Id="rId5751" Type="http://schemas.openxmlformats.org/officeDocument/2006/relationships/hyperlink" Target="http://www.mxschool.edu" TargetMode="External"/><Relationship Id="rId10351" Type="http://schemas.openxmlformats.org/officeDocument/2006/relationships/hyperlink" Target="http://www.webster.edu" TargetMode="External"/><Relationship Id="rId4420" Type="http://schemas.openxmlformats.org/officeDocument/2006/relationships/hyperlink" Target="http://www.lifepacific.edu" TargetMode="External"/><Relationship Id="rId4422" Type="http://schemas.openxmlformats.org/officeDocument/2006/relationships/hyperlink" Target="http://www.lifepacific.edu" TargetMode="External"/><Relationship Id="rId5754" Type="http://schemas.openxmlformats.org/officeDocument/2006/relationships/hyperlink" Target="http://www.mxschool.edu" TargetMode="External"/><Relationship Id="rId10354" Type="http://schemas.openxmlformats.org/officeDocument/2006/relationships/hyperlink" Target="http://www.westcliff.edu" TargetMode="External"/><Relationship Id="rId4421" Type="http://schemas.openxmlformats.org/officeDocument/2006/relationships/hyperlink" Target="http://www.lifepacific.edu" TargetMode="External"/><Relationship Id="rId5755" Type="http://schemas.openxmlformats.org/officeDocument/2006/relationships/hyperlink" Target="http://www.mxschool.edu" TargetMode="External"/><Relationship Id="rId10355" Type="http://schemas.openxmlformats.org/officeDocument/2006/relationships/hyperlink" Target="http://www.westcliff.edu" TargetMode="External"/><Relationship Id="rId4424" Type="http://schemas.openxmlformats.org/officeDocument/2006/relationships/hyperlink" Target="http://www.lifepacific.edu" TargetMode="External"/><Relationship Id="rId5752" Type="http://schemas.openxmlformats.org/officeDocument/2006/relationships/hyperlink" Target="http://www.mxschool.edu" TargetMode="External"/><Relationship Id="rId10352" Type="http://schemas.openxmlformats.org/officeDocument/2006/relationships/hyperlink" Target="http://www.webster.edu" TargetMode="External"/><Relationship Id="rId4423" Type="http://schemas.openxmlformats.org/officeDocument/2006/relationships/hyperlink" Target="http://www.lifepacific.edu" TargetMode="External"/><Relationship Id="rId5753" Type="http://schemas.openxmlformats.org/officeDocument/2006/relationships/hyperlink" Target="http://www.mxschool.edu" TargetMode="External"/><Relationship Id="rId10353" Type="http://schemas.openxmlformats.org/officeDocument/2006/relationships/hyperlink" Target="http://www.westcliff.edu" TargetMode="External"/><Relationship Id="rId4415" Type="http://schemas.openxmlformats.org/officeDocument/2006/relationships/hyperlink" Target="http://www.lifepacific.edu" TargetMode="External"/><Relationship Id="rId5747" Type="http://schemas.openxmlformats.org/officeDocument/2006/relationships/hyperlink" Target="http://www.mxschool.edu" TargetMode="External"/><Relationship Id="rId4414" Type="http://schemas.openxmlformats.org/officeDocument/2006/relationships/hyperlink" Target="http://www.lifepacific.edu" TargetMode="External"/><Relationship Id="rId5748" Type="http://schemas.openxmlformats.org/officeDocument/2006/relationships/hyperlink" Target="http://www.mxschool.edu" TargetMode="External"/><Relationship Id="rId4417" Type="http://schemas.openxmlformats.org/officeDocument/2006/relationships/hyperlink" Target="http://www.lifepacific.edu" TargetMode="External"/><Relationship Id="rId5745" Type="http://schemas.openxmlformats.org/officeDocument/2006/relationships/hyperlink" Target="http://www.mxschool.edu" TargetMode="External"/><Relationship Id="rId4416" Type="http://schemas.openxmlformats.org/officeDocument/2006/relationships/hyperlink" Target="http://www.lifepacific.edu" TargetMode="External"/><Relationship Id="rId5746" Type="http://schemas.openxmlformats.org/officeDocument/2006/relationships/hyperlink" Target="http://www.mxschool.edu" TargetMode="External"/><Relationship Id="rId4419" Type="http://schemas.openxmlformats.org/officeDocument/2006/relationships/hyperlink" Target="http://www.lifepacific.edu" TargetMode="External"/><Relationship Id="rId4418" Type="http://schemas.openxmlformats.org/officeDocument/2006/relationships/hyperlink" Target="http://www.lifepacific.edu" TargetMode="External"/><Relationship Id="rId5749" Type="http://schemas.openxmlformats.org/officeDocument/2006/relationships/hyperlink" Target="http://www.mxschool.edu" TargetMode="External"/><Relationship Id="rId10369" Type="http://schemas.openxmlformats.org/officeDocument/2006/relationships/hyperlink" Target="http://www.westcliff.edu" TargetMode="External"/><Relationship Id="rId10367" Type="http://schemas.openxmlformats.org/officeDocument/2006/relationships/hyperlink" Target="http://www.westcliff.edu" TargetMode="External"/><Relationship Id="rId10368" Type="http://schemas.openxmlformats.org/officeDocument/2006/relationships/hyperlink" Target="http://www.westcliff.edu" TargetMode="External"/><Relationship Id="rId10361" Type="http://schemas.openxmlformats.org/officeDocument/2006/relationships/hyperlink" Target="http://www.westcliff.edu" TargetMode="External"/><Relationship Id="rId5740" Type="http://schemas.openxmlformats.org/officeDocument/2006/relationships/hyperlink" Target="http://www.mxschool.edu" TargetMode="External"/><Relationship Id="rId10362" Type="http://schemas.openxmlformats.org/officeDocument/2006/relationships/hyperlink" Target="http://www.westcliff.edu" TargetMode="External"/><Relationship Id="rId10360" Type="http://schemas.openxmlformats.org/officeDocument/2006/relationships/hyperlink" Target="http://www.westcliff.edu" TargetMode="External"/><Relationship Id="rId4411" Type="http://schemas.openxmlformats.org/officeDocument/2006/relationships/hyperlink" Target="http://www.lifepacific.edu" TargetMode="External"/><Relationship Id="rId5743" Type="http://schemas.openxmlformats.org/officeDocument/2006/relationships/hyperlink" Target="http://www.mxschool.edu" TargetMode="External"/><Relationship Id="rId10365" Type="http://schemas.openxmlformats.org/officeDocument/2006/relationships/hyperlink" Target="http://www.westcliff.edu" TargetMode="External"/><Relationship Id="rId4410" Type="http://schemas.openxmlformats.org/officeDocument/2006/relationships/hyperlink" Target="http://www.lifepacific.edu" TargetMode="External"/><Relationship Id="rId5744" Type="http://schemas.openxmlformats.org/officeDocument/2006/relationships/hyperlink" Target="http://www.mxschool.edu" TargetMode="External"/><Relationship Id="rId10366" Type="http://schemas.openxmlformats.org/officeDocument/2006/relationships/hyperlink" Target="http://www.westcliff.edu" TargetMode="External"/><Relationship Id="rId4413" Type="http://schemas.openxmlformats.org/officeDocument/2006/relationships/hyperlink" Target="http://www.lifepacific.edu" TargetMode="External"/><Relationship Id="rId5741" Type="http://schemas.openxmlformats.org/officeDocument/2006/relationships/hyperlink" Target="http://www.mxschool.edu" TargetMode="External"/><Relationship Id="rId10363" Type="http://schemas.openxmlformats.org/officeDocument/2006/relationships/hyperlink" Target="http://www.westcliff.edu" TargetMode="External"/><Relationship Id="rId4412" Type="http://schemas.openxmlformats.org/officeDocument/2006/relationships/hyperlink" Target="http://www.lifepacific.edu" TargetMode="External"/><Relationship Id="rId5742" Type="http://schemas.openxmlformats.org/officeDocument/2006/relationships/hyperlink" Target="http://www.mxschool.edu" TargetMode="External"/><Relationship Id="rId10364" Type="http://schemas.openxmlformats.org/officeDocument/2006/relationships/hyperlink" Target="http://www.westcliff.edu" TargetMode="External"/><Relationship Id="rId3191" Type="http://schemas.openxmlformats.org/officeDocument/2006/relationships/hyperlink" Target="http://www.gwu.edu" TargetMode="External"/><Relationship Id="rId3190" Type="http://schemas.openxmlformats.org/officeDocument/2006/relationships/hyperlink" Target="http://www.gwu.edu" TargetMode="External"/><Relationship Id="rId3193" Type="http://schemas.openxmlformats.org/officeDocument/2006/relationships/hyperlink" Target="http://www.hanover.edu" TargetMode="External"/><Relationship Id="rId3192" Type="http://schemas.openxmlformats.org/officeDocument/2006/relationships/hyperlink" Target="http://www.hanover.edu" TargetMode="External"/><Relationship Id="rId3195" Type="http://schemas.openxmlformats.org/officeDocument/2006/relationships/hyperlink" Target="http://www.hanover.edu" TargetMode="External"/><Relationship Id="rId3194" Type="http://schemas.openxmlformats.org/officeDocument/2006/relationships/hyperlink" Target="http://www.hanover.edu" TargetMode="External"/><Relationship Id="rId3197" Type="http://schemas.openxmlformats.org/officeDocument/2006/relationships/hyperlink" Target="http://www.hanover.edu" TargetMode="External"/><Relationship Id="rId3196" Type="http://schemas.openxmlformats.org/officeDocument/2006/relationships/hyperlink" Target="http://www.hanover.edu" TargetMode="External"/><Relationship Id="rId3199" Type="http://schemas.openxmlformats.org/officeDocument/2006/relationships/hyperlink" Target="http://www.hanover.edu" TargetMode="External"/><Relationship Id="rId3198" Type="http://schemas.openxmlformats.org/officeDocument/2006/relationships/hyperlink" Target="http://www.hanover.edu" TargetMode="External"/><Relationship Id="rId3180" Type="http://schemas.openxmlformats.org/officeDocument/2006/relationships/hyperlink" Target="http://www.gwu.edu" TargetMode="External"/><Relationship Id="rId3182" Type="http://schemas.openxmlformats.org/officeDocument/2006/relationships/hyperlink" Target="http://www.gwu.edu" TargetMode="External"/><Relationship Id="rId3181" Type="http://schemas.openxmlformats.org/officeDocument/2006/relationships/hyperlink" Target="http://www.gwu.edu" TargetMode="External"/><Relationship Id="rId3184" Type="http://schemas.openxmlformats.org/officeDocument/2006/relationships/hyperlink" Target="http://www.gwu.edu" TargetMode="External"/><Relationship Id="rId3183" Type="http://schemas.openxmlformats.org/officeDocument/2006/relationships/hyperlink" Target="http://www.gwu.edu" TargetMode="External"/><Relationship Id="rId3186" Type="http://schemas.openxmlformats.org/officeDocument/2006/relationships/hyperlink" Target="http://www.gwu.edu" TargetMode="External"/><Relationship Id="rId3185" Type="http://schemas.openxmlformats.org/officeDocument/2006/relationships/hyperlink" Target="http://www.gwu.edu" TargetMode="External"/><Relationship Id="rId3188" Type="http://schemas.openxmlformats.org/officeDocument/2006/relationships/hyperlink" Target="http://www.gwu.edu" TargetMode="External"/><Relationship Id="rId3187" Type="http://schemas.openxmlformats.org/officeDocument/2006/relationships/hyperlink" Target="http://www.gwu.edu" TargetMode="External"/><Relationship Id="rId3189" Type="http://schemas.openxmlformats.org/officeDocument/2006/relationships/hyperlink" Target="http://www.gwu.edu" TargetMode="External"/><Relationship Id="rId4480" Type="http://schemas.openxmlformats.org/officeDocument/2006/relationships/hyperlink" Target="http://www.lindenwood.edu" TargetMode="External"/><Relationship Id="rId3151" Type="http://schemas.openxmlformats.org/officeDocument/2006/relationships/hyperlink" Target="http://www.gulfcoast.edu" TargetMode="External"/><Relationship Id="rId4482" Type="http://schemas.openxmlformats.org/officeDocument/2006/relationships/hyperlink" Target="http://www.lindenwood.edu" TargetMode="External"/><Relationship Id="rId3150" Type="http://schemas.openxmlformats.org/officeDocument/2006/relationships/hyperlink" Target="http://www.gulfcoast.edu" TargetMode="External"/><Relationship Id="rId4481" Type="http://schemas.openxmlformats.org/officeDocument/2006/relationships/hyperlink" Target="http://www.lindenwood.edu" TargetMode="External"/><Relationship Id="rId3153" Type="http://schemas.openxmlformats.org/officeDocument/2006/relationships/hyperlink" Target="http://www.gulfcoast.edu" TargetMode="External"/><Relationship Id="rId4484" Type="http://schemas.openxmlformats.org/officeDocument/2006/relationships/hyperlink" Target="http://www.lindenwood.edu" TargetMode="External"/><Relationship Id="rId3152" Type="http://schemas.openxmlformats.org/officeDocument/2006/relationships/hyperlink" Target="http://www.gulfcoast.edu" TargetMode="External"/><Relationship Id="rId4483" Type="http://schemas.openxmlformats.org/officeDocument/2006/relationships/hyperlink" Target="http://www.lindenwood.edu" TargetMode="External"/><Relationship Id="rId3155" Type="http://schemas.openxmlformats.org/officeDocument/2006/relationships/hyperlink" Target="http://www.gulfcoast.edu" TargetMode="External"/><Relationship Id="rId4486" Type="http://schemas.openxmlformats.org/officeDocument/2006/relationships/hyperlink" Target="http://www.lindenwood.edu" TargetMode="External"/><Relationship Id="rId3154" Type="http://schemas.openxmlformats.org/officeDocument/2006/relationships/hyperlink" Target="http://www.gulfcoast.edu" TargetMode="External"/><Relationship Id="rId4485" Type="http://schemas.openxmlformats.org/officeDocument/2006/relationships/hyperlink" Target="http://www.lindenwood.edu" TargetMode="External"/><Relationship Id="rId3157" Type="http://schemas.openxmlformats.org/officeDocument/2006/relationships/hyperlink" Target="http://www.gustavus.edu" TargetMode="External"/><Relationship Id="rId4488" Type="http://schemas.openxmlformats.org/officeDocument/2006/relationships/hyperlink" Target="http://www.lindenwood.edu" TargetMode="External"/><Relationship Id="rId3156" Type="http://schemas.openxmlformats.org/officeDocument/2006/relationships/hyperlink" Target="http://www.gustavus.edu" TargetMode="External"/><Relationship Id="rId4487" Type="http://schemas.openxmlformats.org/officeDocument/2006/relationships/hyperlink" Target="http://www.lindenwood.edu" TargetMode="External"/><Relationship Id="rId3159" Type="http://schemas.openxmlformats.org/officeDocument/2006/relationships/hyperlink" Target="http://www.gustavus.edu" TargetMode="External"/><Relationship Id="rId3158" Type="http://schemas.openxmlformats.org/officeDocument/2006/relationships/hyperlink" Target="http://www.gustavus.edu" TargetMode="External"/><Relationship Id="rId4489" Type="http://schemas.openxmlformats.org/officeDocument/2006/relationships/hyperlink" Target="http://www.lindenwood.edu" TargetMode="External"/><Relationship Id="rId3149" Type="http://schemas.openxmlformats.org/officeDocument/2006/relationships/hyperlink" Target="http://www.gulfcoast.edu" TargetMode="External"/><Relationship Id="rId3140" Type="http://schemas.openxmlformats.org/officeDocument/2006/relationships/hyperlink" Target="http://www.gtu.edu" TargetMode="External"/><Relationship Id="rId4471" Type="http://schemas.openxmlformats.org/officeDocument/2006/relationships/hyperlink" Target="http://www.limcollege.edu" TargetMode="External"/><Relationship Id="rId4470" Type="http://schemas.openxmlformats.org/officeDocument/2006/relationships/hyperlink" Target="http://www.limcollege.edu" TargetMode="External"/><Relationship Id="rId3142" Type="http://schemas.openxmlformats.org/officeDocument/2006/relationships/hyperlink" Target="http://www.gtu.edu" TargetMode="External"/><Relationship Id="rId4473" Type="http://schemas.openxmlformats.org/officeDocument/2006/relationships/hyperlink" Target="http://www.limcollege.edu" TargetMode="External"/><Relationship Id="rId3141" Type="http://schemas.openxmlformats.org/officeDocument/2006/relationships/hyperlink" Target="http://www.gtu.edu" TargetMode="External"/><Relationship Id="rId4472" Type="http://schemas.openxmlformats.org/officeDocument/2006/relationships/hyperlink" Target="http://www.limcollege.edu" TargetMode="External"/><Relationship Id="rId3144" Type="http://schemas.openxmlformats.org/officeDocument/2006/relationships/hyperlink" Target="http://www.gtu.edu" TargetMode="External"/><Relationship Id="rId4475" Type="http://schemas.openxmlformats.org/officeDocument/2006/relationships/hyperlink" Target="http://www.limcollege.edu" TargetMode="External"/><Relationship Id="rId3143" Type="http://schemas.openxmlformats.org/officeDocument/2006/relationships/hyperlink" Target="http://www.gtu.edu" TargetMode="External"/><Relationship Id="rId4474" Type="http://schemas.openxmlformats.org/officeDocument/2006/relationships/hyperlink" Target="http://www.limcollege.edu" TargetMode="External"/><Relationship Id="rId3146" Type="http://schemas.openxmlformats.org/officeDocument/2006/relationships/hyperlink" Target="http://www.gulfcoast.edu" TargetMode="External"/><Relationship Id="rId4477" Type="http://schemas.openxmlformats.org/officeDocument/2006/relationships/hyperlink" Target="http://www.lindenwood.edu" TargetMode="External"/><Relationship Id="rId3145" Type="http://schemas.openxmlformats.org/officeDocument/2006/relationships/hyperlink" Target="http://www.gtu.edu" TargetMode="External"/><Relationship Id="rId4476" Type="http://schemas.openxmlformats.org/officeDocument/2006/relationships/hyperlink" Target="http://www.lindenwood.edu" TargetMode="External"/><Relationship Id="rId3148" Type="http://schemas.openxmlformats.org/officeDocument/2006/relationships/hyperlink" Target="http://www.gulfcoast.edu" TargetMode="External"/><Relationship Id="rId4479" Type="http://schemas.openxmlformats.org/officeDocument/2006/relationships/hyperlink" Target="http://www.lindenwood.edu" TargetMode="External"/><Relationship Id="rId3147" Type="http://schemas.openxmlformats.org/officeDocument/2006/relationships/hyperlink" Target="http://www.gulfcoast.edu" TargetMode="External"/><Relationship Id="rId4478" Type="http://schemas.openxmlformats.org/officeDocument/2006/relationships/hyperlink" Target="http://www.lindenwood.edu" TargetMode="External"/><Relationship Id="rId3171" Type="http://schemas.openxmlformats.org/officeDocument/2006/relationships/hyperlink" Target="http://www.gustavus.edu" TargetMode="External"/><Relationship Id="rId3170" Type="http://schemas.openxmlformats.org/officeDocument/2006/relationships/hyperlink" Target="http://www.gustavus.edu" TargetMode="External"/><Relationship Id="rId3173" Type="http://schemas.openxmlformats.org/officeDocument/2006/relationships/hyperlink" Target="http://www.gustavus.edu" TargetMode="External"/><Relationship Id="rId3172" Type="http://schemas.openxmlformats.org/officeDocument/2006/relationships/hyperlink" Target="http://www.gustavus.edu" TargetMode="External"/><Relationship Id="rId3175" Type="http://schemas.openxmlformats.org/officeDocument/2006/relationships/hyperlink" Target="http://www.gustavus.edu" TargetMode="External"/><Relationship Id="rId3174" Type="http://schemas.openxmlformats.org/officeDocument/2006/relationships/hyperlink" Target="http://www.gustavus.edu" TargetMode="External"/><Relationship Id="rId3177" Type="http://schemas.openxmlformats.org/officeDocument/2006/relationships/hyperlink" Target="http://www.gwu.edu" TargetMode="External"/><Relationship Id="rId3176" Type="http://schemas.openxmlformats.org/officeDocument/2006/relationships/hyperlink" Target="http://www.gustavus.edu" TargetMode="External"/><Relationship Id="rId3179" Type="http://schemas.openxmlformats.org/officeDocument/2006/relationships/hyperlink" Target="http://www.gwu.edu" TargetMode="External"/><Relationship Id="rId3178" Type="http://schemas.openxmlformats.org/officeDocument/2006/relationships/hyperlink" Target="http://www.gwu.edu" TargetMode="External"/><Relationship Id="rId3160" Type="http://schemas.openxmlformats.org/officeDocument/2006/relationships/hyperlink" Target="http://www.gustavus.edu" TargetMode="External"/><Relationship Id="rId4491" Type="http://schemas.openxmlformats.org/officeDocument/2006/relationships/hyperlink" Target="http://www.lindenwood.edu" TargetMode="External"/><Relationship Id="rId4490" Type="http://schemas.openxmlformats.org/officeDocument/2006/relationships/hyperlink" Target="http://www.lindenwood.edu" TargetMode="External"/><Relationship Id="rId3162" Type="http://schemas.openxmlformats.org/officeDocument/2006/relationships/hyperlink" Target="http://www.gustavus.edu" TargetMode="External"/><Relationship Id="rId4493" Type="http://schemas.openxmlformats.org/officeDocument/2006/relationships/hyperlink" Target="http://www.lindenwood.edu" TargetMode="External"/><Relationship Id="rId3161" Type="http://schemas.openxmlformats.org/officeDocument/2006/relationships/hyperlink" Target="http://www.gustavus.edu" TargetMode="External"/><Relationship Id="rId4492" Type="http://schemas.openxmlformats.org/officeDocument/2006/relationships/hyperlink" Target="http://www.lindenwood.edu" TargetMode="External"/><Relationship Id="rId3164" Type="http://schemas.openxmlformats.org/officeDocument/2006/relationships/hyperlink" Target="http://www.gustavus.edu" TargetMode="External"/><Relationship Id="rId4495" Type="http://schemas.openxmlformats.org/officeDocument/2006/relationships/hyperlink" Target="http://www.lindenwood.edu" TargetMode="External"/><Relationship Id="rId3163" Type="http://schemas.openxmlformats.org/officeDocument/2006/relationships/hyperlink" Target="http://www.gustavus.edu" TargetMode="External"/><Relationship Id="rId4494" Type="http://schemas.openxmlformats.org/officeDocument/2006/relationships/hyperlink" Target="http://www.lindenwood.edu" TargetMode="External"/><Relationship Id="rId3166" Type="http://schemas.openxmlformats.org/officeDocument/2006/relationships/hyperlink" Target="http://www.gustavus.edu" TargetMode="External"/><Relationship Id="rId4497" Type="http://schemas.openxmlformats.org/officeDocument/2006/relationships/hyperlink" Target="http://www.lindenwood.edu" TargetMode="External"/><Relationship Id="rId3165" Type="http://schemas.openxmlformats.org/officeDocument/2006/relationships/hyperlink" Target="http://www.gustavus.edu" TargetMode="External"/><Relationship Id="rId4496" Type="http://schemas.openxmlformats.org/officeDocument/2006/relationships/hyperlink" Target="http://www.lindenwood.edu" TargetMode="External"/><Relationship Id="rId3168" Type="http://schemas.openxmlformats.org/officeDocument/2006/relationships/hyperlink" Target="http://www.gustavus.edu" TargetMode="External"/><Relationship Id="rId4499" Type="http://schemas.openxmlformats.org/officeDocument/2006/relationships/hyperlink" Target="http://www.lindenwood.edu" TargetMode="External"/><Relationship Id="rId3167" Type="http://schemas.openxmlformats.org/officeDocument/2006/relationships/hyperlink" Target="http://www.gustavus.edu" TargetMode="External"/><Relationship Id="rId4498" Type="http://schemas.openxmlformats.org/officeDocument/2006/relationships/hyperlink" Target="http://www.lindenwood.edu" TargetMode="External"/><Relationship Id="rId3169" Type="http://schemas.openxmlformats.org/officeDocument/2006/relationships/hyperlink" Target="http://www.gustavus.edu" TargetMode="External"/><Relationship Id="rId9330" Type="http://schemas.openxmlformats.org/officeDocument/2006/relationships/hyperlink" Target="http://www.umd.edu" TargetMode="External"/><Relationship Id="rId9331" Type="http://schemas.openxmlformats.org/officeDocument/2006/relationships/hyperlink" Target="http://www.umes.edu" TargetMode="External"/><Relationship Id="rId9332" Type="http://schemas.openxmlformats.org/officeDocument/2006/relationships/hyperlink" Target="http://www.umes.edu" TargetMode="External"/><Relationship Id="rId9333" Type="http://schemas.openxmlformats.org/officeDocument/2006/relationships/hyperlink" Target="http://www.umes.edu" TargetMode="External"/><Relationship Id="rId8002" Type="http://schemas.openxmlformats.org/officeDocument/2006/relationships/hyperlink" Target="http://www.sjc.edu" TargetMode="External"/><Relationship Id="rId8001" Type="http://schemas.openxmlformats.org/officeDocument/2006/relationships/hyperlink" Target="http://www.sjc.edu" TargetMode="External"/><Relationship Id="rId8000" Type="http://schemas.openxmlformats.org/officeDocument/2006/relationships/hyperlink" Target="http://www.sjc.edu" TargetMode="External"/><Relationship Id="rId8006" Type="http://schemas.openxmlformats.org/officeDocument/2006/relationships/hyperlink" Target="http://www.sjc.edu" TargetMode="External"/><Relationship Id="rId9338" Type="http://schemas.openxmlformats.org/officeDocument/2006/relationships/hyperlink" Target="http://www.umes.edu" TargetMode="External"/><Relationship Id="rId8005" Type="http://schemas.openxmlformats.org/officeDocument/2006/relationships/hyperlink" Target="http://www.sjc.edu" TargetMode="External"/><Relationship Id="rId9339" Type="http://schemas.openxmlformats.org/officeDocument/2006/relationships/hyperlink" Target="http://www.umes.edu" TargetMode="External"/><Relationship Id="rId8004" Type="http://schemas.openxmlformats.org/officeDocument/2006/relationships/hyperlink" Target="http://www.sjc.edu" TargetMode="External"/><Relationship Id="rId8003" Type="http://schemas.openxmlformats.org/officeDocument/2006/relationships/hyperlink" Target="http://www.sjc.edu" TargetMode="External"/><Relationship Id="rId9334" Type="http://schemas.openxmlformats.org/officeDocument/2006/relationships/hyperlink" Target="http://www.umes.edu" TargetMode="External"/><Relationship Id="rId8009" Type="http://schemas.openxmlformats.org/officeDocument/2006/relationships/hyperlink" Target="http://www.sjc.edu" TargetMode="External"/><Relationship Id="rId9335" Type="http://schemas.openxmlformats.org/officeDocument/2006/relationships/hyperlink" Target="http://www.umes.edu" TargetMode="External"/><Relationship Id="rId8008" Type="http://schemas.openxmlformats.org/officeDocument/2006/relationships/hyperlink" Target="http://www.sjc.edu" TargetMode="External"/><Relationship Id="rId9336" Type="http://schemas.openxmlformats.org/officeDocument/2006/relationships/hyperlink" Target="http://www.umes.edu" TargetMode="External"/><Relationship Id="rId8007" Type="http://schemas.openxmlformats.org/officeDocument/2006/relationships/hyperlink" Target="http://www.sjc.edu" TargetMode="External"/><Relationship Id="rId9337" Type="http://schemas.openxmlformats.org/officeDocument/2006/relationships/hyperlink" Target="http://www.umes.edu" TargetMode="External"/><Relationship Id="rId9320" Type="http://schemas.openxmlformats.org/officeDocument/2006/relationships/hyperlink" Target="http://www.umd.edu" TargetMode="External"/><Relationship Id="rId9321" Type="http://schemas.openxmlformats.org/officeDocument/2006/relationships/hyperlink" Target="http://www.umd.edu" TargetMode="External"/><Relationship Id="rId9322" Type="http://schemas.openxmlformats.org/officeDocument/2006/relationships/hyperlink" Target="http://www.umd.edu" TargetMode="External"/><Relationship Id="rId9327" Type="http://schemas.openxmlformats.org/officeDocument/2006/relationships/hyperlink" Target="http://www.umd.edu" TargetMode="External"/><Relationship Id="rId9328" Type="http://schemas.openxmlformats.org/officeDocument/2006/relationships/hyperlink" Target="http://www.umd.edu" TargetMode="External"/><Relationship Id="rId9329" Type="http://schemas.openxmlformats.org/officeDocument/2006/relationships/hyperlink" Target="http://www.umd.edu" TargetMode="External"/><Relationship Id="rId9323" Type="http://schemas.openxmlformats.org/officeDocument/2006/relationships/hyperlink" Target="http://www.umd.edu" TargetMode="External"/><Relationship Id="rId9324" Type="http://schemas.openxmlformats.org/officeDocument/2006/relationships/hyperlink" Target="http://www.umd.edu" TargetMode="External"/><Relationship Id="rId9325" Type="http://schemas.openxmlformats.org/officeDocument/2006/relationships/hyperlink" Target="http://www.umd.edu" TargetMode="External"/><Relationship Id="rId9326" Type="http://schemas.openxmlformats.org/officeDocument/2006/relationships/hyperlink" Target="http://www.umd.edu" TargetMode="External"/><Relationship Id="rId8020" Type="http://schemas.openxmlformats.org/officeDocument/2006/relationships/hyperlink" Target="http://www.sjc.edu" TargetMode="External"/><Relationship Id="rId9352" Type="http://schemas.openxmlformats.org/officeDocument/2006/relationships/hyperlink" Target="http://www.umes.edu" TargetMode="External"/><Relationship Id="rId9353" Type="http://schemas.openxmlformats.org/officeDocument/2006/relationships/hyperlink" Target="http://www.umes.edu" TargetMode="External"/><Relationship Id="rId9354" Type="http://schemas.openxmlformats.org/officeDocument/2006/relationships/hyperlink" Target="http://www.umes.edu" TargetMode="External"/><Relationship Id="rId9355" Type="http://schemas.openxmlformats.org/officeDocument/2006/relationships/hyperlink" Target="http://www.umes.edu" TargetMode="External"/><Relationship Id="rId8024" Type="http://schemas.openxmlformats.org/officeDocument/2006/relationships/hyperlink" Target="http://www.sjc.edu" TargetMode="External"/><Relationship Id="rId8023" Type="http://schemas.openxmlformats.org/officeDocument/2006/relationships/hyperlink" Target="http://www.sjc.edu" TargetMode="External"/><Relationship Id="rId8022" Type="http://schemas.openxmlformats.org/officeDocument/2006/relationships/hyperlink" Target="http://www.sjc.edu" TargetMode="External"/><Relationship Id="rId9350" Type="http://schemas.openxmlformats.org/officeDocument/2006/relationships/hyperlink" Target="http://www.umes.edu" TargetMode="External"/><Relationship Id="rId8021" Type="http://schemas.openxmlformats.org/officeDocument/2006/relationships/hyperlink" Target="http://www.sjc.edu" TargetMode="External"/><Relationship Id="rId9351" Type="http://schemas.openxmlformats.org/officeDocument/2006/relationships/hyperlink" Target="http://www.umes.edu" TargetMode="External"/><Relationship Id="rId8028" Type="http://schemas.openxmlformats.org/officeDocument/2006/relationships/hyperlink" Target="http://www.sjcc.edu" TargetMode="External"/><Relationship Id="rId8027" Type="http://schemas.openxmlformats.org/officeDocument/2006/relationships/hyperlink" Target="http://www.sjcc.edu" TargetMode="External"/><Relationship Id="rId8026" Type="http://schemas.openxmlformats.org/officeDocument/2006/relationships/hyperlink" Target="http://www.sjcc.edu" TargetMode="External"/><Relationship Id="rId8025" Type="http://schemas.openxmlformats.org/officeDocument/2006/relationships/hyperlink" Target="http://www.sjcc.edu" TargetMode="External"/><Relationship Id="rId9356" Type="http://schemas.openxmlformats.org/officeDocument/2006/relationships/hyperlink" Target="http://www.umes.edu" TargetMode="External"/><Relationship Id="rId9357" Type="http://schemas.openxmlformats.org/officeDocument/2006/relationships/hyperlink" Target="http://www.umes.edu" TargetMode="External"/><Relationship Id="rId9358" Type="http://schemas.openxmlformats.org/officeDocument/2006/relationships/hyperlink" Target="http://www.umes.edu" TargetMode="External"/><Relationship Id="rId8029" Type="http://schemas.openxmlformats.org/officeDocument/2006/relationships/hyperlink" Target="http://www.sjcc.edu" TargetMode="External"/><Relationship Id="rId9359" Type="http://schemas.openxmlformats.org/officeDocument/2006/relationships/hyperlink" Target="http://www.umes.edu" TargetMode="External"/><Relationship Id="rId9341" Type="http://schemas.openxmlformats.org/officeDocument/2006/relationships/hyperlink" Target="http://www.umes.edu" TargetMode="External"/><Relationship Id="rId9342" Type="http://schemas.openxmlformats.org/officeDocument/2006/relationships/hyperlink" Target="http://www.umes.edu" TargetMode="External"/><Relationship Id="rId9343" Type="http://schemas.openxmlformats.org/officeDocument/2006/relationships/hyperlink" Target="http://www.umes.edu" TargetMode="External"/><Relationship Id="rId9344" Type="http://schemas.openxmlformats.org/officeDocument/2006/relationships/hyperlink" Target="http://www.umes.edu" TargetMode="External"/><Relationship Id="rId8013" Type="http://schemas.openxmlformats.org/officeDocument/2006/relationships/hyperlink" Target="http://www.sjc.edu" TargetMode="External"/><Relationship Id="rId8012" Type="http://schemas.openxmlformats.org/officeDocument/2006/relationships/hyperlink" Target="http://www.sjc.edu" TargetMode="External"/><Relationship Id="rId8011" Type="http://schemas.openxmlformats.org/officeDocument/2006/relationships/hyperlink" Target="http://www.sjc.edu" TargetMode="External"/><Relationship Id="rId8010" Type="http://schemas.openxmlformats.org/officeDocument/2006/relationships/hyperlink" Target="http://www.sjc.edu" TargetMode="External"/><Relationship Id="rId9340" Type="http://schemas.openxmlformats.org/officeDocument/2006/relationships/hyperlink" Target="http://www.umes.edu" TargetMode="External"/><Relationship Id="rId8017" Type="http://schemas.openxmlformats.org/officeDocument/2006/relationships/hyperlink" Target="http://www.sjc.edu" TargetMode="External"/><Relationship Id="rId9349" Type="http://schemas.openxmlformats.org/officeDocument/2006/relationships/hyperlink" Target="http://www.umes.edu" TargetMode="External"/><Relationship Id="rId8016" Type="http://schemas.openxmlformats.org/officeDocument/2006/relationships/hyperlink" Target="http://www.sjc.edu" TargetMode="External"/><Relationship Id="rId8015" Type="http://schemas.openxmlformats.org/officeDocument/2006/relationships/hyperlink" Target="http://www.sjc.edu" TargetMode="External"/><Relationship Id="rId8014" Type="http://schemas.openxmlformats.org/officeDocument/2006/relationships/hyperlink" Target="http://www.sjc.edu" TargetMode="External"/><Relationship Id="rId9345" Type="http://schemas.openxmlformats.org/officeDocument/2006/relationships/hyperlink" Target="http://www.umes.edu" TargetMode="External"/><Relationship Id="rId9346" Type="http://schemas.openxmlformats.org/officeDocument/2006/relationships/hyperlink" Target="http://www.umes.edu" TargetMode="External"/><Relationship Id="rId8019" Type="http://schemas.openxmlformats.org/officeDocument/2006/relationships/hyperlink" Target="http://www.sjc.edu" TargetMode="External"/><Relationship Id="rId9347" Type="http://schemas.openxmlformats.org/officeDocument/2006/relationships/hyperlink" Target="http://www.umes.edu" TargetMode="External"/><Relationship Id="rId8018" Type="http://schemas.openxmlformats.org/officeDocument/2006/relationships/hyperlink" Target="http://www.sjc.edu" TargetMode="External"/><Relationship Id="rId9348" Type="http://schemas.openxmlformats.org/officeDocument/2006/relationships/hyperlink" Target="http://www.umes.edu" TargetMode="External"/><Relationship Id="rId9310" Type="http://schemas.openxmlformats.org/officeDocument/2006/relationships/hyperlink" Target="http://www.umb.edu" TargetMode="External"/><Relationship Id="rId9311" Type="http://schemas.openxmlformats.org/officeDocument/2006/relationships/hyperlink" Target="http://www.umb.edu" TargetMode="External"/><Relationship Id="rId9316" Type="http://schemas.openxmlformats.org/officeDocument/2006/relationships/hyperlink" Target="http://www.umb.edu" TargetMode="External"/><Relationship Id="rId9317" Type="http://schemas.openxmlformats.org/officeDocument/2006/relationships/hyperlink" Target="http://www.umd.edu" TargetMode="External"/><Relationship Id="rId9318" Type="http://schemas.openxmlformats.org/officeDocument/2006/relationships/hyperlink" Target="http://www.umd.edu" TargetMode="External"/><Relationship Id="rId9319" Type="http://schemas.openxmlformats.org/officeDocument/2006/relationships/hyperlink" Target="http://www.umd.edu" TargetMode="External"/><Relationship Id="rId9312" Type="http://schemas.openxmlformats.org/officeDocument/2006/relationships/hyperlink" Target="http://www.umb.edu" TargetMode="External"/><Relationship Id="rId9313" Type="http://schemas.openxmlformats.org/officeDocument/2006/relationships/hyperlink" Target="http://www.umb.edu" TargetMode="External"/><Relationship Id="rId9314" Type="http://schemas.openxmlformats.org/officeDocument/2006/relationships/hyperlink" Target="http://www.umb.edu" TargetMode="External"/><Relationship Id="rId9315" Type="http://schemas.openxmlformats.org/officeDocument/2006/relationships/hyperlink" Target="http://www.umb.edu" TargetMode="External"/><Relationship Id="rId9309" Type="http://schemas.openxmlformats.org/officeDocument/2006/relationships/hyperlink" Target="http://www.umb.edu" TargetMode="External"/><Relationship Id="rId9300" Type="http://schemas.openxmlformats.org/officeDocument/2006/relationships/hyperlink" Target="http://www.umassmed.edu" TargetMode="External"/><Relationship Id="rId9305" Type="http://schemas.openxmlformats.org/officeDocument/2006/relationships/hyperlink" Target="http://www.umb.edu" TargetMode="External"/><Relationship Id="rId9306" Type="http://schemas.openxmlformats.org/officeDocument/2006/relationships/hyperlink" Target="http://www.umb.edu" TargetMode="External"/><Relationship Id="rId9307" Type="http://schemas.openxmlformats.org/officeDocument/2006/relationships/hyperlink" Target="http://www.umb.edu" TargetMode="External"/><Relationship Id="rId9308" Type="http://schemas.openxmlformats.org/officeDocument/2006/relationships/hyperlink" Target="http://www.umb.edu" TargetMode="External"/><Relationship Id="rId9301" Type="http://schemas.openxmlformats.org/officeDocument/2006/relationships/hyperlink" Target="http://www.umassmed.edu" TargetMode="External"/><Relationship Id="rId9302" Type="http://schemas.openxmlformats.org/officeDocument/2006/relationships/hyperlink" Target="http://www.umb.edu" TargetMode="External"/><Relationship Id="rId9303" Type="http://schemas.openxmlformats.org/officeDocument/2006/relationships/hyperlink" Target="http://www.umb.edu" TargetMode="External"/><Relationship Id="rId9304" Type="http://schemas.openxmlformats.org/officeDocument/2006/relationships/hyperlink" Target="http://www.umb.edu" TargetMode="External"/><Relationship Id="rId5813" Type="http://schemas.openxmlformats.org/officeDocument/2006/relationships/hyperlink" Target="http://www.necmusic.edu" TargetMode="External"/><Relationship Id="rId5814" Type="http://schemas.openxmlformats.org/officeDocument/2006/relationships/hyperlink" Target="http://www.necmusic.edu" TargetMode="External"/><Relationship Id="rId5811" Type="http://schemas.openxmlformats.org/officeDocument/2006/relationships/hyperlink" Target="http://www.necmusic.edu" TargetMode="External"/><Relationship Id="rId5812" Type="http://schemas.openxmlformats.org/officeDocument/2006/relationships/hyperlink" Target="http://www.necmusic.edu" TargetMode="External"/><Relationship Id="rId5817" Type="http://schemas.openxmlformats.org/officeDocument/2006/relationships/hyperlink" Target="http://www.necmusic.edu" TargetMode="External"/><Relationship Id="rId5818" Type="http://schemas.openxmlformats.org/officeDocument/2006/relationships/hyperlink" Target="http://www.necmusic.edu" TargetMode="External"/><Relationship Id="rId5815" Type="http://schemas.openxmlformats.org/officeDocument/2006/relationships/hyperlink" Target="http://www.necmusic.edu" TargetMode="External"/><Relationship Id="rId5816" Type="http://schemas.openxmlformats.org/officeDocument/2006/relationships/hyperlink" Target="http://www.necmusic.edu" TargetMode="External"/><Relationship Id="rId5819" Type="http://schemas.openxmlformats.org/officeDocument/2006/relationships/hyperlink" Target="http://www.necmusic.edu" TargetMode="External"/><Relationship Id="rId8093" Type="http://schemas.openxmlformats.org/officeDocument/2006/relationships/hyperlink" Target="http://www.smwc.edu" TargetMode="External"/><Relationship Id="rId8092" Type="http://schemas.openxmlformats.org/officeDocument/2006/relationships/hyperlink" Target="http://www.smwc.edu" TargetMode="External"/><Relationship Id="rId8091" Type="http://schemas.openxmlformats.org/officeDocument/2006/relationships/hyperlink" Target="http://www.smwc.edu" TargetMode="External"/><Relationship Id="rId8090" Type="http://schemas.openxmlformats.org/officeDocument/2006/relationships/hyperlink" Target="http://www.smwc.edu" TargetMode="External"/><Relationship Id="rId8086" Type="http://schemas.openxmlformats.org/officeDocument/2006/relationships/hyperlink" Target="http://www.smwc.edu" TargetMode="External"/><Relationship Id="rId8085" Type="http://schemas.openxmlformats.org/officeDocument/2006/relationships/hyperlink" Target="http://www.smith.edu" TargetMode="External"/><Relationship Id="rId8084" Type="http://schemas.openxmlformats.org/officeDocument/2006/relationships/hyperlink" Target="http://www.smith.edu" TargetMode="External"/><Relationship Id="rId8083" Type="http://schemas.openxmlformats.org/officeDocument/2006/relationships/hyperlink" Target="http://www.smith.edu" TargetMode="External"/><Relationship Id="rId8089" Type="http://schemas.openxmlformats.org/officeDocument/2006/relationships/hyperlink" Target="http://www.smwc.edu" TargetMode="External"/><Relationship Id="rId8088" Type="http://schemas.openxmlformats.org/officeDocument/2006/relationships/hyperlink" Target="http://www.smwc.edu" TargetMode="External"/><Relationship Id="rId8087" Type="http://schemas.openxmlformats.org/officeDocument/2006/relationships/hyperlink" Target="http://www.smwc.edu" TargetMode="External"/><Relationship Id="rId10295" Type="http://schemas.openxmlformats.org/officeDocument/2006/relationships/hyperlink" Target="http://www.wc.edu" TargetMode="External"/><Relationship Id="rId10296" Type="http://schemas.openxmlformats.org/officeDocument/2006/relationships/hyperlink" Target="http://www.wc.edu" TargetMode="External"/><Relationship Id="rId10293" Type="http://schemas.openxmlformats.org/officeDocument/2006/relationships/hyperlink" Target="http://www.wc.edu" TargetMode="External"/><Relationship Id="rId10294" Type="http://schemas.openxmlformats.org/officeDocument/2006/relationships/hyperlink" Target="http://www.wc.edu" TargetMode="External"/><Relationship Id="rId10299" Type="http://schemas.openxmlformats.org/officeDocument/2006/relationships/hyperlink" Target="http://www.wc.edu" TargetMode="External"/><Relationship Id="rId5810" Type="http://schemas.openxmlformats.org/officeDocument/2006/relationships/hyperlink" Target="http://www.necmusic.edu" TargetMode="External"/><Relationship Id="rId10297" Type="http://schemas.openxmlformats.org/officeDocument/2006/relationships/hyperlink" Target="http://www.wc.edu" TargetMode="External"/><Relationship Id="rId10298" Type="http://schemas.openxmlformats.org/officeDocument/2006/relationships/hyperlink" Target="http://www.wc.edu" TargetMode="External"/><Relationship Id="rId5802" Type="http://schemas.openxmlformats.org/officeDocument/2006/relationships/hyperlink" Target="http://www.necmusic.edu" TargetMode="External"/><Relationship Id="rId5803" Type="http://schemas.openxmlformats.org/officeDocument/2006/relationships/hyperlink" Target="http://www.necmusic.edu" TargetMode="External"/><Relationship Id="rId5800" Type="http://schemas.openxmlformats.org/officeDocument/2006/relationships/hyperlink" Target="http://www.necmusic.edu" TargetMode="External"/><Relationship Id="rId5801" Type="http://schemas.openxmlformats.org/officeDocument/2006/relationships/hyperlink" Target="http://www.necmusic.edu" TargetMode="External"/><Relationship Id="rId5806" Type="http://schemas.openxmlformats.org/officeDocument/2006/relationships/hyperlink" Target="http://www.necmusic.edu" TargetMode="External"/><Relationship Id="rId5807" Type="http://schemas.openxmlformats.org/officeDocument/2006/relationships/hyperlink" Target="http://www.necmusic.edu" TargetMode="External"/><Relationship Id="rId5804" Type="http://schemas.openxmlformats.org/officeDocument/2006/relationships/hyperlink" Target="http://www.necmusic.edu" TargetMode="External"/><Relationship Id="rId5805" Type="http://schemas.openxmlformats.org/officeDocument/2006/relationships/hyperlink" Target="http://www.necmusic.edu" TargetMode="External"/><Relationship Id="rId5808" Type="http://schemas.openxmlformats.org/officeDocument/2006/relationships/hyperlink" Target="http://www.necmusic.edu" TargetMode="External"/><Relationship Id="rId5809" Type="http://schemas.openxmlformats.org/officeDocument/2006/relationships/hyperlink" Target="http://www.necmusic.edu" TargetMode="External"/><Relationship Id="rId8082" Type="http://schemas.openxmlformats.org/officeDocument/2006/relationships/hyperlink" Target="http://www.smith.edu" TargetMode="External"/><Relationship Id="rId8081" Type="http://schemas.openxmlformats.org/officeDocument/2006/relationships/hyperlink" Target="http://www.smith.edu" TargetMode="External"/><Relationship Id="rId8080" Type="http://schemas.openxmlformats.org/officeDocument/2006/relationships/hyperlink" Target="http://www.smith.edu" TargetMode="External"/><Relationship Id="rId8075" Type="http://schemas.openxmlformats.org/officeDocument/2006/relationships/hyperlink" Target="http://www.slu.edu" TargetMode="External"/><Relationship Id="rId8074" Type="http://schemas.openxmlformats.org/officeDocument/2006/relationships/hyperlink" Target="http://www.slu.edu" TargetMode="External"/><Relationship Id="rId8073" Type="http://schemas.openxmlformats.org/officeDocument/2006/relationships/hyperlink" Target="http://www.slu.edu" TargetMode="External"/><Relationship Id="rId8072" Type="http://schemas.openxmlformats.org/officeDocument/2006/relationships/hyperlink" Target="http://www.slu.edu" TargetMode="External"/><Relationship Id="rId8079" Type="http://schemas.openxmlformats.org/officeDocument/2006/relationships/hyperlink" Target="http://www.smith.edu" TargetMode="External"/><Relationship Id="rId8078" Type="http://schemas.openxmlformats.org/officeDocument/2006/relationships/hyperlink" Target="http://www.smith.edu" TargetMode="External"/><Relationship Id="rId8077" Type="http://schemas.openxmlformats.org/officeDocument/2006/relationships/hyperlink" Target="http://www.slu.edu" TargetMode="External"/><Relationship Id="rId8076" Type="http://schemas.openxmlformats.org/officeDocument/2006/relationships/hyperlink" Target="http://www.slu.edu" TargetMode="External"/><Relationship Id="rId4503" Type="http://schemas.openxmlformats.org/officeDocument/2006/relationships/hyperlink" Target="http://www.lindenwood.edu" TargetMode="External"/><Relationship Id="rId5835" Type="http://schemas.openxmlformats.org/officeDocument/2006/relationships/hyperlink" Target="http://www.necmusic.edu" TargetMode="External"/><Relationship Id="rId4502" Type="http://schemas.openxmlformats.org/officeDocument/2006/relationships/hyperlink" Target="http://www.lindenwood.edu" TargetMode="External"/><Relationship Id="rId5836" Type="http://schemas.openxmlformats.org/officeDocument/2006/relationships/hyperlink" Target="http://www.necmusic.edu" TargetMode="External"/><Relationship Id="rId4505" Type="http://schemas.openxmlformats.org/officeDocument/2006/relationships/hyperlink" Target="http://www.lindenwood.edu" TargetMode="External"/><Relationship Id="rId5833" Type="http://schemas.openxmlformats.org/officeDocument/2006/relationships/hyperlink" Target="http://www.necmusic.edu" TargetMode="External"/><Relationship Id="rId4504" Type="http://schemas.openxmlformats.org/officeDocument/2006/relationships/hyperlink" Target="http://www.lindenwood.edu" TargetMode="External"/><Relationship Id="rId5834" Type="http://schemas.openxmlformats.org/officeDocument/2006/relationships/hyperlink" Target="http://www.necmusic.edu" TargetMode="External"/><Relationship Id="rId4507" Type="http://schemas.openxmlformats.org/officeDocument/2006/relationships/hyperlink" Target="http://www.lindenwood.edu" TargetMode="External"/><Relationship Id="rId5839" Type="http://schemas.openxmlformats.org/officeDocument/2006/relationships/hyperlink" Target="http://www.necmusic.edu" TargetMode="External"/><Relationship Id="rId10280" Type="http://schemas.openxmlformats.org/officeDocument/2006/relationships/hyperlink" Target="http://www.wc.edu" TargetMode="External"/><Relationship Id="rId4506" Type="http://schemas.openxmlformats.org/officeDocument/2006/relationships/hyperlink" Target="http://www.lindenwood.edu" TargetMode="External"/><Relationship Id="rId10281" Type="http://schemas.openxmlformats.org/officeDocument/2006/relationships/hyperlink" Target="http://www.wc.edu" TargetMode="External"/><Relationship Id="rId4509" Type="http://schemas.openxmlformats.org/officeDocument/2006/relationships/hyperlink" Target="http://www.lindenwood.edu" TargetMode="External"/><Relationship Id="rId5837" Type="http://schemas.openxmlformats.org/officeDocument/2006/relationships/hyperlink" Target="http://www.necmusic.edu" TargetMode="External"/><Relationship Id="rId4508" Type="http://schemas.openxmlformats.org/officeDocument/2006/relationships/hyperlink" Target="http://www.lindenwood.edu" TargetMode="External"/><Relationship Id="rId5838" Type="http://schemas.openxmlformats.org/officeDocument/2006/relationships/hyperlink" Target="http://www.necmusic.edu" TargetMode="External"/><Relationship Id="rId10279" Type="http://schemas.openxmlformats.org/officeDocument/2006/relationships/hyperlink" Target="http://www.wc.edu" TargetMode="External"/><Relationship Id="rId10273" Type="http://schemas.openxmlformats.org/officeDocument/2006/relationships/hyperlink" Target="http://www.wbu.edu" TargetMode="External"/><Relationship Id="rId10274" Type="http://schemas.openxmlformats.org/officeDocument/2006/relationships/hyperlink" Target="http://www.wbu.edu" TargetMode="External"/><Relationship Id="rId10271" Type="http://schemas.openxmlformats.org/officeDocument/2006/relationships/hyperlink" Target="http://www.wbu.edu" TargetMode="External"/><Relationship Id="rId10272" Type="http://schemas.openxmlformats.org/officeDocument/2006/relationships/hyperlink" Target="http://www.wbu.edu" TargetMode="External"/><Relationship Id="rId5831" Type="http://schemas.openxmlformats.org/officeDocument/2006/relationships/hyperlink" Target="http://www.necmusic.edu" TargetMode="External"/><Relationship Id="rId10277" Type="http://schemas.openxmlformats.org/officeDocument/2006/relationships/hyperlink" Target="http://www.wbu.edu" TargetMode="External"/><Relationship Id="rId5832" Type="http://schemas.openxmlformats.org/officeDocument/2006/relationships/hyperlink" Target="http://www.necmusic.edu" TargetMode="External"/><Relationship Id="rId10278" Type="http://schemas.openxmlformats.org/officeDocument/2006/relationships/hyperlink" Target="http://www.wbu.edu" TargetMode="External"/><Relationship Id="rId4501" Type="http://schemas.openxmlformats.org/officeDocument/2006/relationships/hyperlink" Target="http://www.lindenwood.edu" TargetMode="External"/><Relationship Id="rId10275" Type="http://schemas.openxmlformats.org/officeDocument/2006/relationships/hyperlink" Target="http://www.wbu.edu" TargetMode="External"/><Relationship Id="rId4500" Type="http://schemas.openxmlformats.org/officeDocument/2006/relationships/hyperlink" Target="http://www.lindenwood.edu" TargetMode="External"/><Relationship Id="rId5830" Type="http://schemas.openxmlformats.org/officeDocument/2006/relationships/hyperlink" Target="http://www.necmusic.edu" TargetMode="External"/><Relationship Id="rId10276" Type="http://schemas.openxmlformats.org/officeDocument/2006/relationships/hyperlink" Target="http://www.wbu.edu" TargetMode="External"/><Relationship Id="rId5824" Type="http://schemas.openxmlformats.org/officeDocument/2006/relationships/hyperlink" Target="http://www.necmusic.edu" TargetMode="External"/><Relationship Id="rId5825" Type="http://schemas.openxmlformats.org/officeDocument/2006/relationships/hyperlink" Target="http://www.necmusic.edu" TargetMode="External"/><Relationship Id="rId5822" Type="http://schemas.openxmlformats.org/officeDocument/2006/relationships/hyperlink" Target="http://www.necmusic.edu" TargetMode="External"/><Relationship Id="rId5823" Type="http://schemas.openxmlformats.org/officeDocument/2006/relationships/hyperlink" Target="http://www.necmusic.edu" TargetMode="External"/><Relationship Id="rId5828" Type="http://schemas.openxmlformats.org/officeDocument/2006/relationships/hyperlink" Target="http://www.necmusic.edu" TargetMode="External"/><Relationship Id="rId10291" Type="http://schemas.openxmlformats.org/officeDocument/2006/relationships/hyperlink" Target="http://www.wc.edu" TargetMode="External"/><Relationship Id="rId5829" Type="http://schemas.openxmlformats.org/officeDocument/2006/relationships/hyperlink" Target="http://www.necmusic.edu" TargetMode="External"/><Relationship Id="rId10292" Type="http://schemas.openxmlformats.org/officeDocument/2006/relationships/hyperlink" Target="http://www.wc.edu" TargetMode="External"/><Relationship Id="rId5826" Type="http://schemas.openxmlformats.org/officeDocument/2006/relationships/hyperlink" Target="http://www.necmusic.edu" TargetMode="External"/><Relationship Id="rId5827" Type="http://schemas.openxmlformats.org/officeDocument/2006/relationships/hyperlink" Target="http://www.necmusic.edu" TargetMode="External"/><Relationship Id="rId10290" Type="http://schemas.openxmlformats.org/officeDocument/2006/relationships/hyperlink" Target="http://www.wc.edu" TargetMode="External"/><Relationship Id="rId8097" Type="http://schemas.openxmlformats.org/officeDocument/2006/relationships/hyperlink" Target="http://www.snc.edu" TargetMode="External"/><Relationship Id="rId8096" Type="http://schemas.openxmlformats.org/officeDocument/2006/relationships/hyperlink" Target="http://www.snc.edu" TargetMode="External"/><Relationship Id="rId8095" Type="http://schemas.openxmlformats.org/officeDocument/2006/relationships/hyperlink" Target="http://www.snc.edu" TargetMode="External"/><Relationship Id="rId8094" Type="http://schemas.openxmlformats.org/officeDocument/2006/relationships/hyperlink" Target="http://www.snc.edu" TargetMode="External"/><Relationship Id="rId8099" Type="http://schemas.openxmlformats.org/officeDocument/2006/relationships/hyperlink" Target="http://www.snc.edu" TargetMode="External"/><Relationship Id="rId8098" Type="http://schemas.openxmlformats.org/officeDocument/2006/relationships/hyperlink" Target="http://www.snc.edu" TargetMode="External"/><Relationship Id="rId10284" Type="http://schemas.openxmlformats.org/officeDocument/2006/relationships/hyperlink" Target="http://www.wc.edu" TargetMode="External"/><Relationship Id="rId10285" Type="http://schemas.openxmlformats.org/officeDocument/2006/relationships/hyperlink" Target="http://www.wc.edu" TargetMode="External"/><Relationship Id="rId10282" Type="http://schemas.openxmlformats.org/officeDocument/2006/relationships/hyperlink" Target="http://www.wc.edu" TargetMode="External"/><Relationship Id="rId10283" Type="http://schemas.openxmlformats.org/officeDocument/2006/relationships/hyperlink" Target="http://www.wc.edu" TargetMode="External"/><Relationship Id="rId5820" Type="http://schemas.openxmlformats.org/officeDocument/2006/relationships/hyperlink" Target="http://www.necmusic.edu" TargetMode="External"/><Relationship Id="rId10288" Type="http://schemas.openxmlformats.org/officeDocument/2006/relationships/hyperlink" Target="http://www.wc.edu" TargetMode="External"/><Relationship Id="rId5821" Type="http://schemas.openxmlformats.org/officeDocument/2006/relationships/hyperlink" Target="http://www.necmusic.edu" TargetMode="External"/><Relationship Id="rId10289" Type="http://schemas.openxmlformats.org/officeDocument/2006/relationships/hyperlink" Target="http://www.wc.edu" TargetMode="External"/><Relationship Id="rId10286" Type="http://schemas.openxmlformats.org/officeDocument/2006/relationships/hyperlink" Target="http://www.wc.edu" TargetMode="External"/><Relationship Id="rId10287" Type="http://schemas.openxmlformats.org/officeDocument/2006/relationships/hyperlink" Target="http://www.wc.edu" TargetMode="External"/><Relationship Id="rId9380" Type="http://schemas.openxmlformats.org/officeDocument/2006/relationships/hyperlink" Target="http://www.umes.edu" TargetMode="External"/><Relationship Id="rId8042" Type="http://schemas.openxmlformats.org/officeDocument/2006/relationships/hyperlink" Target="http://www.skidmore.edu" TargetMode="External"/><Relationship Id="rId9374" Type="http://schemas.openxmlformats.org/officeDocument/2006/relationships/hyperlink" Target="http://www.umes.edu" TargetMode="External"/><Relationship Id="rId8041" Type="http://schemas.openxmlformats.org/officeDocument/2006/relationships/hyperlink" Target="http://www.skidmore.edu" TargetMode="External"/><Relationship Id="rId9375" Type="http://schemas.openxmlformats.org/officeDocument/2006/relationships/hyperlink" Target="http://www.umes.edu" TargetMode="External"/><Relationship Id="rId8040" Type="http://schemas.openxmlformats.org/officeDocument/2006/relationships/hyperlink" Target="http://www.skidmore.edu" TargetMode="External"/><Relationship Id="rId9376" Type="http://schemas.openxmlformats.org/officeDocument/2006/relationships/hyperlink" Target="http://www.umes.edu" TargetMode="External"/><Relationship Id="rId9377" Type="http://schemas.openxmlformats.org/officeDocument/2006/relationships/hyperlink" Target="http://www.umes.edu" TargetMode="External"/><Relationship Id="rId8046" Type="http://schemas.openxmlformats.org/officeDocument/2006/relationships/hyperlink" Target="http://www.skidmore.edu" TargetMode="External"/><Relationship Id="rId9370" Type="http://schemas.openxmlformats.org/officeDocument/2006/relationships/hyperlink" Target="http://www.umes.edu" TargetMode="External"/><Relationship Id="rId8045" Type="http://schemas.openxmlformats.org/officeDocument/2006/relationships/hyperlink" Target="http://www.skidmore.edu" TargetMode="External"/><Relationship Id="rId9371" Type="http://schemas.openxmlformats.org/officeDocument/2006/relationships/hyperlink" Target="http://www.umes.edu" TargetMode="External"/><Relationship Id="rId8044" Type="http://schemas.openxmlformats.org/officeDocument/2006/relationships/hyperlink" Target="http://www.skidmore.edu" TargetMode="External"/><Relationship Id="rId9372" Type="http://schemas.openxmlformats.org/officeDocument/2006/relationships/hyperlink" Target="http://www.umes.edu" TargetMode="External"/><Relationship Id="rId8043" Type="http://schemas.openxmlformats.org/officeDocument/2006/relationships/hyperlink" Target="http://www.skidmore.edu" TargetMode="External"/><Relationship Id="rId9373" Type="http://schemas.openxmlformats.org/officeDocument/2006/relationships/hyperlink" Target="http://www.umes.edu" TargetMode="External"/><Relationship Id="rId8049" Type="http://schemas.openxmlformats.org/officeDocument/2006/relationships/hyperlink" Target="http://www.skidmore.edu" TargetMode="External"/><Relationship Id="rId8048" Type="http://schemas.openxmlformats.org/officeDocument/2006/relationships/hyperlink" Target="http://www.skidmore.edu" TargetMode="External"/><Relationship Id="rId8047" Type="http://schemas.openxmlformats.org/officeDocument/2006/relationships/hyperlink" Target="http://www.skidmore.edu" TargetMode="External"/><Relationship Id="rId9378" Type="http://schemas.openxmlformats.org/officeDocument/2006/relationships/hyperlink" Target="http://www.umes.edu" TargetMode="External"/><Relationship Id="rId9379" Type="http://schemas.openxmlformats.org/officeDocument/2006/relationships/hyperlink" Target="http://www.umes.edu" TargetMode="External"/><Relationship Id="rId8031" Type="http://schemas.openxmlformats.org/officeDocument/2006/relationships/hyperlink" Target="http://www.sju.edu" TargetMode="External"/><Relationship Id="rId9363" Type="http://schemas.openxmlformats.org/officeDocument/2006/relationships/hyperlink" Target="http://www.umes.edu" TargetMode="External"/><Relationship Id="rId8030" Type="http://schemas.openxmlformats.org/officeDocument/2006/relationships/hyperlink" Target="http://www.sjcc.edu" TargetMode="External"/><Relationship Id="rId9364" Type="http://schemas.openxmlformats.org/officeDocument/2006/relationships/hyperlink" Target="http://www.umes.edu" TargetMode="External"/><Relationship Id="rId9365" Type="http://schemas.openxmlformats.org/officeDocument/2006/relationships/hyperlink" Target="http://www.umes.edu" TargetMode="External"/><Relationship Id="rId9366" Type="http://schemas.openxmlformats.org/officeDocument/2006/relationships/hyperlink" Target="http://www.umes.edu" TargetMode="External"/><Relationship Id="rId8035" Type="http://schemas.openxmlformats.org/officeDocument/2006/relationships/hyperlink" Target="http://www.sju.edu" TargetMode="External"/><Relationship Id="rId8034" Type="http://schemas.openxmlformats.org/officeDocument/2006/relationships/hyperlink" Target="http://www.sju.edu" TargetMode="External"/><Relationship Id="rId9360" Type="http://schemas.openxmlformats.org/officeDocument/2006/relationships/hyperlink" Target="http://www.umes.edu" TargetMode="External"/><Relationship Id="rId8033" Type="http://schemas.openxmlformats.org/officeDocument/2006/relationships/hyperlink" Target="http://www.sju.edu" TargetMode="External"/><Relationship Id="rId9361" Type="http://schemas.openxmlformats.org/officeDocument/2006/relationships/hyperlink" Target="http://www.umes.edu" TargetMode="External"/><Relationship Id="rId8032" Type="http://schemas.openxmlformats.org/officeDocument/2006/relationships/hyperlink" Target="http://www.sju.edu" TargetMode="External"/><Relationship Id="rId9362" Type="http://schemas.openxmlformats.org/officeDocument/2006/relationships/hyperlink" Target="http://www.umes.edu" TargetMode="External"/><Relationship Id="rId8039" Type="http://schemas.openxmlformats.org/officeDocument/2006/relationships/hyperlink" Target="http://www.skidmore.edu" TargetMode="External"/><Relationship Id="rId8038" Type="http://schemas.openxmlformats.org/officeDocument/2006/relationships/hyperlink" Target="http://www.sju.edu" TargetMode="External"/><Relationship Id="rId8037" Type="http://schemas.openxmlformats.org/officeDocument/2006/relationships/hyperlink" Target="http://www.sju.edu" TargetMode="External"/><Relationship Id="rId8036" Type="http://schemas.openxmlformats.org/officeDocument/2006/relationships/hyperlink" Target="http://www.sju.edu" TargetMode="External"/><Relationship Id="rId9367" Type="http://schemas.openxmlformats.org/officeDocument/2006/relationships/hyperlink" Target="http://www.umes.edu" TargetMode="External"/><Relationship Id="rId9368" Type="http://schemas.openxmlformats.org/officeDocument/2006/relationships/hyperlink" Target="http://www.umes.edu" TargetMode="External"/><Relationship Id="rId9369" Type="http://schemas.openxmlformats.org/officeDocument/2006/relationships/hyperlink" Target="http://www.umes.edu" TargetMode="External"/><Relationship Id="rId8071" Type="http://schemas.openxmlformats.org/officeDocument/2006/relationships/hyperlink" Target="http://www.slu.edu" TargetMode="External"/><Relationship Id="rId8070" Type="http://schemas.openxmlformats.org/officeDocument/2006/relationships/hyperlink" Target="http://www.slu.edu" TargetMode="External"/><Relationship Id="rId8064" Type="http://schemas.openxmlformats.org/officeDocument/2006/relationships/hyperlink" Target="http://www.slu.edu" TargetMode="External"/><Relationship Id="rId9396" Type="http://schemas.openxmlformats.org/officeDocument/2006/relationships/hyperlink" Target="http://www.umsl.edu" TargetMode="External"/><Relationship Id="rId8063" Type="http://schemas.openxmlformats.org/officeDocument/2006/relationships/hyperlink" Target="http://www.slu.edu" TargetMode="External"/><Relationship Id="rId9397" Type="http://schemas.openxmlformats.org/officeDocument/2006/relationships/hyperlink" Target="http://www.umsl.edu" TargetMode="External"/><Relationship Id="rId8062" Type="http://schemas.openxmlformats.org/officeDocument/2006/relationships/hyperlink" Target="http://www.slu.edu" TargetMode="External"/><Relationship Id="rId9398" Type="http://schemas.openxmlformats.org/officeDocument/2006/relationships/hyperlink" Target="http://www.umsl.edu" TargetMode="External"/><Relationship Id="rId8061" Type="http://schemas.openxmlformats.org/officeDocument/2006/relationships/hyperlink" Target="http://www.slu.edu" TargetMode="External"/><Relationship Id="rId9399" Type="http://schemas.openxmlformats.org/officeDocument/2006/relationships/hyperlink" Target="http://www.umsl.edu" TargetMode="External"/><Relationship Id="rId8068" Type="http://schemas.openxmlformats.org/officeDocument/2006/relationships/hyperlink" Target="http://www.slu.edu" TargetMode="External"/><Relationship Id="rId9392" Type="http://schemas.openxmlformats.org/officeDocument/2006/relationships/hyperlink" Target="http://www.umsl.edu" TargetMode="External"/><Relationship Id="rId8067" Type="http://schemas.openxmlformats.org/officeDocument/2006/relationships/hyperlink" Target="http://www.slu.edu" TargetMode="External"/><Relationship Id="rId9393" Type="http://schemas.openxmlformats.org/officeDocument/2006/relationships/hyperlink" Target="http://www.umsl.edu" TargetMode="External"/><Relationship Id="rId8066" Type="http://schemas.openxmlformats.org/officeDocument/2006/relationships/hyperlink" Target="http://www.slu.edu" TargetMode="External"/><Relationship Id="rId9394" Type="http://schemas.openxmlformats.org/officeDocument/2006/relationships/hyperlink" Target="http://www.umsl.edu" TargetMode="External"/><Relationship Id="rId8065" Type="http://schemas.openxmlformats.org/officeDocument/2006/relationships/hyperlink" Target="http://www.slu.edu" TargetMode="External"/><Relationship Id="rId9395" Type="http://schemas.openxmlformats.org/officeDocument/2006/relationships/hyperlink" Target="http://www.umsl.edu" TargetMode="External"/><Relationship Id="rId8069" Type="http://schemas.openxmlformats.org/officeDocument/2006/relationships/hyperlink" Target="http://www.slu.edu" TargetMode="External"/><Relationship Id="rId9390" Type="http://schemas.openxmlformats.org/officeDocument/2006/relationships/hyperlink" Target="http://www.uml.edu" TargetMode="External"/><Relationship Id="rId9391" Type="http://schemas.openxmlformats.org/officeDocument/2006/relationships/hyperlink" Target="http://www.umsl.edu" TargetMode="External"/><Relationship Id="rId8060" Type="http://schemas.openxmlformats.org/officeDocument/2006/relationships/hyperlink" Target="http://www.slu.edu" TargetMode="External"/><Relationship Id="rId8053" Type="http://schemas.openxmlformats.org/officeDocument/2006/relationships/hyperlink" Target="http://www.skidmore.edu" TargetMode="External"/><Relationship Id="rId9385" Type="http://schemas.openxmlformats.org/officeDocument/2006/relationships/hyperlink" Target="http://www.uml.edu" TargetMode="External"/><Relationship Id="rId8052" Type="http://schemas.openxmlformats.org/officeDocument/2006/relationships/hyperlink" Target="http://www.skidmore.edu" TargetMode="External"/><Relationship Id="rId9386" Type="http://schemas.openxmlformats.org/officeDocument/2006/relationships/hyperlink" Target="http://www.uml.edu" TargetMode="External"/><Relationship Id="rId8051" Type="http://schemas.openxmlformats.org/officeDocument/2006/relationships/hyperlink" Target="http://www.skidmore.edu" TargetMode="External"/><Relationship Id="rId9387" Type="http://schemas.openxmlformats.org/officeDocument/2006/relationships/hyperlink" Target="http://www.uml.edu" TargetMode="External"/><Relationship Id="rId8050" Type="http://schemas.openxmlformats.org/officeDocument/2006/relationships/hyperlink" Target="http://www.skidmore.edu" TargetMode="External"/><Relationship Id="rId9388" Type="http://schemas.openxmlformats.org/officeDocument/2006/relationships/hyperlink" Target="http://www.uml.edu" TargetMode="External"/><Relationship Id="rId8057" Type="http://schemas.openxmlformats.org/officeDocument/2006/relationships/hyperlink" Target="http://www.slu.edu" TargetMode="External"/><Relationship Id="rId9381" Type="http://schemas.openxmlformats.org/officeDocument/2006/relationships/hyperlink" Target="http://www.umes.edu" TargetMode="External"/><Relationship Id="rId8056" Type="http://schemas.openxmlformats.org/officeDocument/2006/relationships/hyperlink" Target="http://www.skidmore.edu" TargetMode="External"/><Relationship Id="rId9382" Type="http://schemas.openxmlformats.org/officeDocument/2006/relationships/hyperlink" Target="http://www.umes.edu" TargetMode="External"/><Relationship Id="rId8055" Type="http://schemas.openxmlformats.org/officeDocument/2006/relationships/hyperlink" Target="http://www.skidmore.edu" TargetMode="External"/><Relationship Id="rId9383" Type="http://schemas.openxmlformats.org/officeDocument/2006/relationships/hyperlink" Target="http://www.umes.edu" TargetMode="External"/><Relationship Id="rId8054" Type="http://schemas.openxmlformats.org/officeDocument/2006/relationships/hyperlink" Target="http://www.skidmore.edu" TargetMode="External"/><Relationship Id="rId9384" Type="http://schemas.openxmlformats.org/officeDocument/2006/relationships/hyperlink" Target="http://www.uml.edu" TargetMode="External"/><Relationship Id="rId8059" Type="http://schemas.openxmlformats.org/officeDocument/2006/relationships/hyperlink" Target="http://www.slu.edu" TargetMode="External"/><Relationship Id="rId8058" Type="http://schemas.openxmlformats.org/officeDocument/2006/relationships/hyperlink" Target="http://www.slu.edu" TargetMode="External"/><Relationship Id="rId9389" Type="http://schemas.openxmlformats.org/officeDocument/2006/relationships/hyperlink" Target="http://www.uml.edu" TargetMode="External"/><Relationship Id="rId3238" Type="http://schemas.openxmlformats.org/officeDocument/2006/relationships/hyperlink" Target="http://www.haverford.edu" TargetMode="External"/><Relationship Id="rId4569" Type="http://schemas.openxmlformats.org/officeDocument/2006/relationships/hyperlink" Target="http://www.lit.edu" TargetMode="External"/><Relationship Id="rId3237" Type="http://schemas.openxmlformats.org/officeDocument/2006/relationships/hyperlink" Target="http://www.haverford.edu" TargetMode="External"/><Relationship Id="rId4568" Type="http://schemas.openxmlformats.org/officeDocument/2006/relationships/hyperlink" Target="http://www.lit.edu" TargetMode="External"/><Relationship Id="rId5899" Type="http://schemas.openxmlformats.org/officeDocument/2006/relationships/hyperlink" Target="http://www.newmanu.edu" TargetMode="External"/><Relationship Id="rId3239" Type="http://schemas.openxmlformats.org/officeDocument/2006/relationships/hyperlink" Target="http://www.haverford.edu" TargetMode="External"/><Relationship Id="rId10215" Type="http://schemas.openxmlformats.org/officeDocument/2006/relationships/hyperlink" Target="http://www.warrenwilson.edu" TargetMode="External"/><Relationship Id="rId10216" Type="http://schemas.openxmlformats.org/officeDocument/2006/relationships/hyperlink" Target="http://www.warrenwilson.edu" TargetMode="External"/><Relationship Id="rId10213" Type="http://schemas.openxmlformats.org/officeDocument/2006/relationships/hyperlink" Target="http://www.warrenwilson.edu" TargetMode="External"/><Relationship Id="rId10214" Type="http://schemas.openxmlformats.org/officeDocument/2006/relationships/hyperlink" Target="http://www.warrenwilson.edu" TargetMode="External"/><Relationship Id="rId10219" Type="http://schemas.openxmlformats.org/officeDocument/2006/relationships/hyperlink" Target="http://www.warrenwilson.edu" TargetMode="External"/><Relationship Id="rId5890" Type="http://schemas.openxmlformats.org/officeDocument/2006/relationships/hyperlink" Target="http://www.newberry.edu" TargetMode="External"/><Relationship Id="rId10217" Type="http://schemas.openxmlformats.org/officeDocument/2006/relationships/hyperlink" Target="http://www.warrenwilson.edu" TargetMode="External"/><Relationship Id="rId10218" Type="http://schemas.openxmlformats.org/officeDocument/2006/relationships/hyperlink" Target="http://www.warrenwilson.edu" TargetMode="External"/><Relationship Id="rId3230" Type="http://schemas.openxmlformats.org/officeDocument/2006/relationships/hyperlink" Target="http://www.haverford.edu" TargetMode="External"/><Relationship Id="rId4561" Type="http://schemas.openxmlformats.org/officeDocument/2006/relationships/hyperlink" Target="http://www.lit.edu" TargetMode="External"/><Relationship Id="rId5893" Type="http://schemas.openxmlformats.org/officeDocument/2006/relationships/hyperlink" Target="http://www.newberry.edu" TargetMode="External"/><Relationship Id="rId4560" Type="http://schemas.openxmlformats.org/officeDocument/2006/relationships/hyperlink" Target="http://www.lit.edu" TargetMode="External"/><Relationship Id="rId5894" Type="http://schemas.openxmlformats.org/officeDocument/2006/relationships/hyperlink" Target="http://www.newberry.edu" TargetMode="External"/><Relationship Id="rId3232" Type="http://schemas.openxmlformats.org/officeDocument/2006/relationships/hyperlink" Target="http://www.haverford.edu" TargetMode="External"/><Relationship Id="rId4563" Type="http://schemas.openxmlformats.org/officeDocument/2006/relationships/hyperlink" Target="http://www.lit.edu" TargetMode="External"/><Relationship Id="rId5891" Type="http://schemas.openxmlformats.org/officeDocument/2006/relationships/hyperlink" Target="http://www.newberry.edu" TargetMode="External"/><Relationship Id="rId3231" Type="http://schemas.openxmlformats.org/officeDocument/2006/relationships/hyperlink" Target="http://www.haverford.edu" TargetMode="External"/><Relationship Id="rId4562" Type="http://schemas.openxmlformats.org/officeDocument/2006/relationships/hyperlink" Target="http://www.lit.edu" TargetMode="External"/><Relationship Id="rId5892" Type="http://schemas.openxmlformats.org/officeDocument/2006/relationships/hyperlink" Target="http://www.newberry.edu" TargetMode="External"/><Relationship Id="rId3234" Type="http://schemas.openxmlformats.org/officeDocument/2006/relationships/hyperlink" Target="http://www.haverford.edu" TargetMode="External"/><Relationship Id="rId4565" Type="http://schemas.openxmlformats.org/officeDocument/2006/relationships/hyperlink" Target="http://www.lit.edu" TargetMode="External"/><Relationship Id="rId5897" Type="http://schemas.openxmlformats.org/officeDocument/2006/relationships/hyperlink" Target="http://www.newmanu.edu" TargetMode="External"/><Relationship Id="rId10211" Type="http://schemas.openxmlformats.org/officeDocument/2006/relationships/hyperlink" Target="http://www.warrenwilson.edu" TargetMode="External"/><Relationship Id="rId3233" Type="http://schemas.openxmlformats.org/officeDocument/2006/relationships/hyperlink" Target="http://www.haverford.edu" TargetMode="External"/><Relationship Id="rId4564" Type="http://schemas.openxmlformats.org/officeDocument/2006/relationships/hyperlink" Target="http://www.lit.edu" TargetMode="External"/><Relationship Id="rId5898" Type="http://schemas.openxmlformats.org/officeDocument/2006/relationships/hyperlink" Target="http://www.newmanu.edu" TargetMode="External"/><Relationship Id="rId10212" Type="http://schemas.openxmlformats.org/officeDocument/2006/relationships/hyperlink" Target="http://www.warrenwilson.edu" TargetMode="External"/><Relationship Id="rId3236" Type="http://schemas.openxmlformats.org/officeDocument/2006/relationships/hyperlink" Target="http://www.haverford.edu" TargetMode="External"/><Relationship Id="rId4567" Type="http://schemas.openxmlformats.org/officeDocument/2006/relationships/hyperlink" Target="http://www.lit.edu" TargetMode="External"/><Relationship Id="rId5895" Type="http://schemas.openxmlformats.org/officeDocument/2006/relationships/hyperlink" Target="http://www.newmanu.edu" TargetMode="External"/><Relationship Id="rId3235" Type="http://schemas.openxmlformats.org/officeDocument/2006/relationships/hyperlink" Target="http://www.haverford.edu" TargetMode="External"/><Relationship Id="rId4566" Type="http://schemas.openxmlformats.org/officeDocument/2006/relationships/hyperlink" Target="http://www.lit.edu" TargetMode="External"/><Relationship Id="rId5896" Type="http://schemas.openxmlformats.org/officeDocument/2006/relationships/hyperlink" Target="http://www.newmanu.edu" TargetMode="External"/><Relationship Id="rId10210" Type="http://schemas.openxmlformats.org/officeDocument/2006/relationships/hyperlink" Target="http://www.warrenwilson.edu" TargetMode="External"/><Relationship Id="rId3227" Type="http://schemas.openxmlformats.org/officeDocument/2006/relationships/hyperlink" Target="http://www.haverford.edu" TargetMode="External"/><Relationship Id="rId4558" Type="http://schemas.openxmlformats.org/officeDocument/2006/relationships/hyperlink" Target="http://www.lit.edu" TargetMode="External"/><Relationship Id="rId3226" Type="http://schemas.openxmlformats.org/officeDocument/2006/relationships/hyperlink" Target="http://www.haverford.edu" TargetMode="External"/><Relationship Id="rId4557" Type="http://schemas.openxmlformats.org/officeDocument/2006/relationships/hyperlink" Target="http://www.lit.edu" TargetMode="External"/><Relationship Id="rId3229" Type="http://schemas.openxmlformats.org/officeDocument/2006/relationships/hyperlink" Target="http://www.haverford.edu" TargetMode="External"/><Relationship Id="rId5888" Type="http://schemas.openxmlformats.org/officeDocument/2006/relationships/hyperlink" Target="http://www.newberry.edu" TargetMode="External"/><Relationship Id="rId3228" Type="http://schemas.openxmlformats.org/officeDocument/2006/relationships/hyperlink" Target="http://www.haverford.edu" TargetMode="External"/><Relationship Id="rId4559" Type="http://schemas.openxmlformats.org/officeDocument/2006/relationships/hyperlink" Target="http://www.lit.edu" TargetMode="External"/><Relationship Id="rId5889" Type="http://schemas.openxmlformats.org/officeDocument/2006/relationships/hyperlink" Target="http://www.newberry.edu" TargetMode="External"/><Relationship Id="rId10226" Type="http://schemas.openxmlformats.org/officeDocument/2006/relationships/hyperlink" Target="http://www.warrenwilson.edu" TargetMode="External"/><Relationship Id="rId10227" Type="http://schemas.openxmlformats.org/officeDocument/2006/relationships/hyperlink" Target="http://www.warrenwilson.edu" TargetMode="External"/><Relationship Id="rId10224" Type="http://schemas.openxmlformats.org/officeDocument/2006/relationships/hyperlink" Target="http://www.warrenwilson.edu" TargetMode="External"/><Relationship Id="rId10225" Type="http://schemas.openxmlformats.org/officeDocument/2006/relationships/hyperlink" Target="http://www.warrenwilson.edu" TargetMode="External"/><Relationship Id="rId10228" Type="http://schemas.openxmlformats.org/officeDocument/2006/relationships/hyperlink" Target="http://www.warrenwilson.edu" TargetMode="External"/><Relationship Id="rId10229" Type="http://schemas.openxmlformats.org/officeDocument/2006/relationships/hyperlink" Target="http://www.warrenwilson.edu" TargetMode="External"/><Relationship Id="rId4550" Type="http://schemas.openxmlformats.org/officeDocument/2006/relationships/hyperlink" Target="http://www.lit.edu" TargetMode="External"/><Relationship Id="rId5882" Type="http://schemas.openxmlformats.org/officeDocument/2006/relationships/hyperlink" Target="http://www.nemcc.edu" TargetMode="External"/><Relationship Id="rId5883" Type="http://schemas.openxmlformats.org/officeDocument/2006/relationships/hyperlink" Target="http://www.nemcc.edu" TargetMode="External"/><Relationship Id="rId3221" Type="http://schemas.openxmlformats.org/officeDocument/2006/relationships/hyperlink" Target="http://www.haverford.edu" TargetMode="External"/><Relationship Id="rId4552" Type="http://schemas.openxmlformats.org/officeDocument/2006/relationships/hyperlink" Target="http://www.lit.edu" TargetMode="External"/><Relationship Id="rId5880" Type="http://schemas.openxmlformats.org/officeDocument/2006/relationships/hyperlink" Target="http://www.nemcc.edu" TargetMode="External"/><Relationship Id="rId3220" Type="http://schemas.openxmlformats.org/officeDocument/2006/relationships/hyperlink" Target="http://www.haverford.edu" TargetMode="External"/><Relationship Id="rId4551" Type="http://schemas.openxmlformats.org/officeDocument/2006/relationships/hyperlink" Target="http://www.lit.edu" TargetMode="External"/><Relationship Id="rId5881" Type="http://schemas.openxmlformats.org/officeDocument/2006/relationships/hyperlink" Target="http://www.nemcc.edu" TargetMode="External"/><Relationship Id="rId3223" Type="http://schemas.openxmlformats.org/officeDocument/2006/relationships/hyperlink" Target="http://www.haverford.edu" TargetMode="External"/><Relationship Id="rId4554" Type="http://schemas.openxmlformats.org/officeDocument/2006/relationships/hyperlink" Target="http://www.lit.edu" TargetMode="External"/><Relationship Id="rId5886" Type="http://schemas.openxmlformats.org/officeDocument/2006/relationships/hyperlink" Target="http://www.newberry.edu" TargetMode="External"/><Relationship Id="rId10222" Type="http://schemas.openxmlformats.org/officeDocument/2006/relationships/hyperlink" Target="http://www.warrenwilson.edu" TargetMode="External"/><Relationship Id="rId3222" Type="http://schemas.openxmlformats.org/officeDocument/2006/relationships/hyperlink" Target="http://www.haverford.edu" TargetMode="External"/><Relationship Id="rId4553" Type="http://schemas.openxmlformats.org/officeDocument/2006/relationships/hyperlink" Target="http://www.lit.edu" TargetMode="External"/><Relationship Id="rId5887" Type="http://schemas.openxmlformats.org/officeDocument/2006/relationships/hyperlink" Target="http://www.newberry.edu" TargetMode="External"/><Relationship Id="rId10223" Type="http://schemas.openxmlformats.org/officeDocument/2006/relationships/hyperlink" Target="http://www.warrenwilson.edu" TargetMode="External"/><Relationship Id="rId3225" Type="http://schemas.openxmlformats.org/officeDocument/2006/relationships/hyperlink" Target="http://www.haverford.edu" TargetMode="External"/><Relationship Id="rId4556" Type="http://schemas.openxmlformats.org/officeDocument/2006/relationships/hyperlink" Target="http://www.lit.edu" TargetMode="External"/><Relationship Id="rId5884" Type="http://schemas.openxmlformats.org/officeDocument/2006/relationships/hyperlink" Target="http://www.nemcc.edu" TargetMode="External"/><Relationship Id="rId10220" Type="http://schemas.openxmlformats.org/officeDocument/2006/relationships/hyperlink" Target="http://www.warrenwilson.edu" TargetMode="External"/><Relationship Id="rId3224" Type="http://schemas.openxmlformats.org/officeDocument/2006/relationships/hyperlink" Target="http://www.haverford.edu" TargetMode="External"/><Relationship Id="rId4555" Type="http://schemas.openxmlformats.org/officeDocument/2006/relationships/hyperlink" Target="http://www.lit.edu" TargetMode="External"/><Relationship Id="rId5885" Type="http://schemas.openxmlformats.org/officeDocument/2006/relationships/hyperlink" Target="http://www.newberry.edu" TargetMode="External"/><Relationship Id="rId10221" Type="http://schemas.openxmlformats.org/officeDocument/2006/relationships/hyperlink" Target="http://www.warrenwilson.edu" TargetMode="External"/><Relationship Id="rId3259" Type="http://schemas.openxmlformats.org/officeDocument/2006/relationships/hyperlink" Target="http://www.helms.edu" TargetMode="External"/><Relationship Id="rId3250" Type="http://schemas.openxmlformats.org/officeDocument/2006/relationships/hyperlink" Target="http://www.haverford.edu" TargetMode="External"/><Relationship Id="rId4581" Type="http://schemas.openxmlformats.org/officeDocument/2006/relationships/hyperlink" Target="http://www.livingartscollege.edu" TargetMode="External"/><Relationship Id="rId4580" Type="http://schemas.openxmlformats.org/officeDocument/2006/relationships/hyperlink" Target="http://www.livingartscollege.edu" TargetMode="External"/><Relationship Id="rId3252" Type="http://schemas.openxmlformats.org/officeDocument/2006/relationships/hyperlink" Target="http://www.haverford.edu" TargetMode="External"/><Relationship Id="rId4583" Type="http://schemas.openxmlformats.org/officeDocument/2006/relationships/hyperlink" Target="http://www.loc.edu" TargetMode="External"/><Relationship Id="rId3251" Type="http://schemas.openxmlformats.org/officeDocument/2006/relationships/hyperlink" Target="http://www.haverford.edu" TargetMode="External"/><Relationship Id="rId4582" Type="http://schemas.openxmlformats.org/officeDocument/2006/relationships/hyperlink" Target="http://www.livingartscollege.edu" TargetMode="External"/><Relationship Id="rId3254" Type="http://schemas.openxmlformats.org/officeDocument/2006/relationships/hyperlink" Target="http://www.helms.edu" TargetMode="External"/><Relationship Id="rId4585" Type="http://schemas.openxmlformats.org/officeDocument/2006/relationships/hyperlink" Target="http://www.loc.edu" TargetMode="External"/><Relationship Id="rId3253" Type="http://schemas.openxmlformats.org/officeDocument/2006/relationships/hyperlink" Target="http://www.haverford.edu" TargetMode="External"/><Relationship Id="rId4584" Type="http://schemas.openxmlformats.org/officeDocument/2006/relationships/hyperlink" Target="http://www.loc.edu" TargetMode="External"/><Relationship Id="rId3256" Type="http://schemas.openxmlformats.org/officeDocument/2006/relationships/hyperlink" Target="http://www.helms.edu" TargetMode="External"/><Relationship Id="rId4587" Type="http://schemas.openxmlformats.org/officeDocument/2006/relationships/hyperlink" Target="http://www.loc.edu" TargetMode="External"/><Relationship Id="rId3255" Type="http://schemas.openxmlformats.org/officeDocument/2006/relationships/hyperlink" Target="http://www.helms.edu" TargetMode="External"/><Relationship Id="rId4586" Type="http://schemas.openxmlformats.org/officeDocument/2006/relationships/hyperlink" Target="http://www.loc.edu" TargetMode="External"/><Relationship Id="rId3258" Type="http://schemas.openxmlformats.org/officeDocument/2006/relationships/hyperlink" Target="http://www.helms.edu" TargetMode="External"/><Relationship Id="rId4589" Type="http://schemas.openxmlformats.org/officeDocument/2006/relationships/hyperlink" Target="http://www.loc.edu" TargetMode="External"/><Relationship Id="rId3257" Type="http://schemas.openxmlformats.org/officeDocument/2006/relationships/hyperlink" Target="http://www.helms.edu" TargetMode="External"/><Relationship Id="rId4588" Type="http://schemas.openxmlformats.org/officeDocument/2006/relationships/hyperlink" Target="http://www.loc.edu" TargetMode="External"/><Relationship Id="rId3249" Type="http://schemas.openxmlformats.org/officeDocument/2006/relationships/hyperlink" Target="http://www.haverford.edu" TargetMode="External"/><Relationship Id="rId3248" Type="http://schemas.openxmlformats.org/officeDocument/2006/relationships/hyperlink" Target="http://www.haverford.edu" TargetMode="External"/><Relationship Id="rId4579" Type="http://schemas.openxmlformats.org/officeDocument/2006/relationships/hyperlink" Target="http://www.livingartscollege.edu" TargetMode="External"/><Relationship Id="rId10204" Type="http://schemas.openxmlformats.org/officeDocument/2006/relationships/hyperlink" Target="http://www.warner.edu" TargetMode="External"/><Relationship Id="rId10205" Type="http://schemas.openxmlformats.org/officeDocument/2006/relationships/hyperlink" Target="http://www.warner.edu" TargetMode="External"/><Relationship Id="rId10202" Type="http://schemas.openxmlformats.org/officeDocument/2006/relationships/hyperlink" Target="http://www.warner.edu" TargetMode="External"/><Relationship Id="rId10203" Type="http://schemas.openxmlformats.org/officeDocument/2006/relationships/hyperlink" Target="http://www.warner.edu" TargetMode="External"/><Relationship Id="rId10208" Type="http://schemas.openxmlformats.org/officeDocument/2006/relationships/hyperlink" Target="http://www.warrenwilson.edu" TargetMode="External"/><Relationship Id="rId10209" Type="http://schemas.openxmlformats.org/officeDocument/2006/relationships/hyperlink" Target="http://www.warrenwilson.edu" TargetMode="External"/><Relationship Id="rId4570" Type="http://schemas.openxmlformats.org/officeDocument/2006/relationships/hyperlink" Target="http://www.lit.edu" TargetMode="External"/><Relationship Id="rId10206" Type="http://schemas.openxmlformats.org/officeDocument/2006/relationships/hyperlink" Target="http://www.warner.edu" TargetMode="External"/><Relationship Id="rId10207" Type="http://schemas.openxmlformats.org/officeDocument/2006/relationships/hyperlink" Target="http://www.warner.edu" TargetMode="External"/><Relationship Id="rId3241" Type="http://schemas.openxmlformats.org/officeDocument/2006/relationships/hyperlink" Target="http://www.haverford.edu" TargetMode="External"/><Relationship Id="rId4572" Type="http://schemas.openxmlformats.org/officeDocument/2006/relationships/hyperlink" Target="http://www.livingartscollege.edu" TargetMode="External"/><Relationship Id="rId3240" Type="http://schemas.openxmlformats.org/officeDocument/2006/relationships/hyperlink" Target="http://www.haverford.edu" TargetMode="External"/><Relationship Id="rId4571" Type="http://schemas.openxmlformats.org/officeDocument/2006/relationships/hyperlink" Target="http://www.livingartscollege.edu" TargetMode="External"/><Relationship Id="rId3243" Type="http://schemas.openxmlformats.org/officeDocument/2006/relationships/hyperlink" Target="http://www.haverford.edu" TargetMode="External"/><Relationship Id="rId4574" Type="http://schemas.openxmlformats.org/officeDocument/2006/relationships/hyperlink" Target="http://www.livingartscollege.edu" TargetMode="External"/><Relationship Id="rId3242" Type="http://schemas.openxmlformats.org/officeDocument/2006/relationships/hyperlink" Target="http://www.haverford.edu" TargetMode="External"/><Relationship Id="rId4573" Type="http://schemas.openxmlformats.org/officeDocument/2006/relationships/hyperlink" Target="http://www.livingartscollege.edu" TargetMode="External"/><Relationship Id="rId3245" Type="http://schemas.openxmlformats.org/officeDocument/2006/relationships/hyperlink" Target="http://www.haverford.edu" TargetMode="External"/><Relationship Id="rId4576" Type="http://schemas.openxmlformats.org/officeDocument/2006/relationships/hyperlink" Target="http://www.livingartscollege.edu" TargetMode="External"/><Relationship Id="rId10200" Type="http://schemas.openxmlformats.org/officeDocument/2006/relationships/hyperlink" Target="http://www.warner.edu" TargetMode="External"/><Relationship Id="rId3244" Type="http://schemas.openxmlformats.org/officeDocument/2006/relationships/hyperlink" Target="http://www.haverford.edu" TargetMode="External"/><Relationship Id="rId4575" Type="http://schemas.openxmlformats.org/officeDocument/2006/relationships/hyperlink" Target="http://www.livingartscollege.edu" TargetMode="External"/><Relationship Id="rId10201" Type="http://schemas.openxmlformats.org/officeDocument/2006/relationships/hyperlink" Target="http://www.warner.edu" TargetMode="External"/><Relationship Id="rId3247" Type="http://schemas.openxmlformats.org/officeDocument/2006/relationships/hyperlink" Target="http://www.haverford.edu" TargetMode="External"/><Relationship Id="rId4578" Type="http://schemas.openxmlformats.org/officeDocument/2006/relationships/hyperlink" Target="http://www.livingartscollege.edu" TargetMode="External"/><Relationship Id="rId3246" Type="http://schemas.openxmlformats.org/officeDocument/2006/relationships/hyperlink" Target="http://www.haverford.edu" TargetMode="External"/><Relationship Id="rId4577" Type="http://schemas.openxmlformats.org/officeDocument/2006/relationships/hyperlink" Target="http://www.livingartscollege.edu" TargetMode="External"/><Relationship Id="rId4525" Type="http://schemas.openxmlformats.org/officeDocument/2006/relationships/hyperlink" Target="http://www.linnbenton.edu" TargetMode="External"/><Relationship Id="rId5857" Type="http://schemas.openxmlformats.org/officeDocument/2006/relationships/hyperlink" Target="http://www.nemcc.edu" TargetMode="External"/><Relationship Id="rId4524" Type="http://schemas.openxmlformats.org/officeDocument/2006/relationships/hyperlink" Target="http://www.linnbenton.edu" TargetMode="External"/><Relationship Id="rId5858" Type="http://schemas.openxmlformats.org/officeDocument/2006/relationships/hyperlink" Target="http://www.nemcc.edu" TargetMode="External"/><Relationship Id="rId4527" Type="http://schemas.openxmlformats.org/officeDocument/2006/relationships/hyperlink" Target="http://www.linnbenton.edu" TargetMode="External"/><Relationship Id="rId5855" Type="http://schemas.openxmlformats.org/officeDocument/2006/relationships/hyperlink" Target="http://www.neiu.edu" TargetMode="External"/><Relationship Id="rId4526" Type="http://schemas.openxmlformats.org/officeDocument/2006/relationships/hyperlink" Target="http://www.linnbenton.edu" TargetMode="External"/><Relationship Id="rId5856" Type="http://schemas.openxmlformats.org/officeDocument/2006/relationships/hyperlink" Target="http://www.neiu.edu" TargetMode="External"/><Relationship Id="rId4529" Type="http://schemas.openxmlformats.org/officeDocument/2006/relationships/hyperlink" Target="http://www.linnbenton.edu" TargetMode="External"/><Relationship Id="rId4528" Type="http://schemas.openxmlformats.org/officeDocument/2006/relationships/hyperlink" Target="http://www.linnbenton.edu" TargetMode="External"/><Relationship Id="rId5859" Type="http://schemas.openxmlformats.org/officeDocument/2006/relationships/hyperlink" Target="http://www.nemcc.edu" TargetMode="External"/><Relationship Id="rId10259" Type="http://schemas.openxmlformats.org/officeDocument/2006/relationships/hyperlink" Target="http://www.wbu.edu" TargetMode="External"/><Relationship Id="rId10257" Type="http://schemas.openxmlformats.org/officeDocument/2006/relationships/hyperlink" Target="http://www.wbu.edu" TargetMode="External"/><Relationship Id="rId10258" Type="http://schemas.openxmlformats.org/officeDocument/2006/relationships/hyperlink" Target="http://www.wbu.edu" TargetMode="External"/><Relationship Id="rId10251" Type="http://schemas.openxmlformats.org/officeDocument/2006/relationships/hyperlink" Target="http://www.wbu.edu" TargetMode="External"/><Relationship Id="rId5850" Type="http://schemas.openxmlformats.org/officeDocument/2006/relationships/hyperlink" Target="http://www.necmusic.edu" TargetMode="External"/><Relationship Id="rId10252" Type="http://schemas.openxmlformats.org/officeDocument/2006/relationships/hyperlink" Target="http://www.wbu.edu" TargetMode="External"/><Relationship Id="rId10250" Type="http://schemas.openxmlformats.org/officeDocument/2006/relationships/hyperlink" Target="http://www.wbu.edu" TargetMode="External"/><Relationship Id="rId4521" Type="http://schemas.openxmlformats.org/officeDocument/2006/relationships/hyperlink" Target="http://www.linnbenton.edu" TargetMode="External"/><Relationship Id="rId5853" Type="http://schemas.openxmlformats.org/officeDocument/2006/relationships/hyperlink" Target="http://www.neiu.edu" TargetMode="External"/><Relationship Id="rId10255" Type="http://schemas.openxmlformats.org/officeDocument/2006/relationships/hyperlink" Target="http://www.wbu.edu" TargetMode="External"/><Relationship Id="rId4520" Type="http://schemas.openxmlformats.org/officeDocument/2006/relationships/hyperlink" Target="http://www.linnbenton.edu" TargetMode="External"/><Relationship Id="rId5854" Type="http://schemas.openxmlformats.org/officeDocument/2006/relationships/hyperlink" Target="http://www.neiu.edu" TargetMode="External"/><Relationship Id="rId10256" Type="http://schemas.openxmlformats.org/officeDocument/2006/relationships/hyperlink" Target="http://www.wbu.edu" TargetMode="External"/><Relationship Id="rId4523" Type="http://schemas.openxmlformats.org/officeDocument/2006/relationships/hyperlink" Target="http://www.linnbenton.edu" TargetMode="External"/><Relationship Id="rId5851" Type="http://schemas.openxmlformats.org/officeDocument/2006/relationships/hyperlink" Target="http://www.neiu.edu" TargetMode="External"/><Relationship Id="rId10253" Type="http://schemas.openxmlformats.org/officeDocument/2006/relationships/hyperlink" Target="http://www.wbu.edu" TargetMode="External"/><Relationship Id="rId4522" Type="http://schemas.openxmlformats.org/officeDocument/2006/relationships/hyperlink" Target="http://www.linnbenton.edu" TargetMode="External"/><Relationship Id="rId5852" Type="http://schemas.openxmlformats.org/officeDocument/2006/relationships/hyperlink" Target="http://www.neiu.edu" TargetMode="External"/><Relationship Id="rId10254" Type="http://schemas.openxmlformats.org/officeDocument/2006/relationships/hyperlink" Target="http://www.wbu.edu" TargetMode="External"/><Relationship Id="rId4514" Type="http://schemas.openxmlformats.org/officeDocument/2006/relationships/hyperlink" Target="http://www.linnbenton.edu" TargetMode="External"/><Relationship Id="rId5846" Type="http://schemas.openxmlformats.org/officeDocument/2006/relationships/hyperlink" Target="http://www.necmusic.edu" TargetMode="External"/><Relationship Id="rId4513" Type="http://schemas.openxmlformats.org/officeDocument/2006/relationships/hyperlink" Target="http://www.linnbenton.edu" TargetMode="External"/><Relationship Id="rId5847" Type="http://schemas.openxmlformats.org/officeDocument/2006/relationships/hyperlink" Target="http://www.necmusic.edu" TargetMode="External"/><Relationship Id="rId4516" Type="http://schemas.openxmlformats.org/officeDocument/2006/relationships/hyperlink" Target="http://www.linnbenton.edu" TargetMode="External"/><Relationship Id="rId5844" Type="http://schemas.openxmlformats.org/officeDocument/2006/relationships/hyperlink" Target="http://www.necmusic.edu" TargetMode="External"/><Relationship Id="rId4515" Type="http://schemas.openxmlformats.org/officeDocument/2006/relationships/hyperlink" Target="http://www.linnbenton.edu" TargetMode="External"/><Relationship Id="rId5845" Type="http://schemas.openxmlformats.org/officeDocument/2006/relationships/hyperlink" Target="http://www.necmusic.edu" TargetMode="External"/><Relationship Id="rId4518" Type="http://schemas.openxmlformats.org/officeDocument/2006/relationships/hyperlink" Target="http://www.linnbenton.edu" TargetMode="External"/><Relationship Id="rId4517" Type="http://schemas.openxmlformats.org/officeDocument/2006/relationships/hyperlink" Target="http://www.linnbenton.edu" TargetMode="External"/><Relationship Id="rId10270" Type="http://schemas.openxmlformats.org/officeDocument/2006/relationships/hyperlink" Target="http://www.wbu.edu" TargetMode="External"/><Relationship Id="rId5848" Type="http://schemas.openxmlformats.org/officeDocument/2006/relationships/hyperlink" Target="http://www.necmusic.edu" TargetMode="External"/><Relationship Id="rId4519" Type="http://schemas.openxmlformats.org/officeDocument/2006/relationships/hyperlink" Target="http://www.linnbenton.edu" TargetMode="External"/><Relationship Id="rId5849" Type="http://schemas.openxmlformats.org/officeDocument/2006/relationships/hyperlink" Target="http://www.necmusic.edu" TargetMode="External"/><Relationship Id="rId10268" Type="http://schemas.openxmlformats.org/officeDocument/2006/relationships/hyperlink" Target="http://www.wbu.edu" TargetMode="External"/><Relationship Id="rId10269" Type="http://schemas.openxmlformats.org/officeDocument/2006/relationships/hyperlink" Target="http://www.wbu.edu" TargetMode="External"/><Relationship Id="rId10262" Type="http://schemas.openxmlformats.org/officeDocument/2006/relationships/hyperlink" Target="http://www.wbu.edu" TargetMode="External"/><Relationship Id="rId10263" Type="http://schemas.openxmlformats.org/officeDocument/2006/relationships/hyperlink" Target="http://www.wbu.edu" TargetMode="External"/><Relationship Id="rId10260" Type="http://schemas.openxmlformats.org/officeDocument/2006/relationships/hyperlink" Target="http://www.wbu.edu" TargetMode="External"/><Relationship Id="rId10261" Type="http://schemas.openxmlformats.org/officeDocument/2006/relationships/hyperlink" Target="http://www.wbu.edu" TargetMode="External"/><Relationship Id="rId4510" Type="http://schemas.openxmlformats.org/officeDocument/2006/relationships/hyperlink" Target="http://www.lindenwood.edu" TargetMode="External"/><Relationship Id="rId5842" Type="http://schemas.openxmlformats.org/officeDocument/2006/relationships/hyperlink" Target="http://www.necmusic.edu" TargetMode="External"/><Relationship Id="rId10266" Type="http://schemas.openxmlformats.org/officeDocument/2006/relationships/hyperlink" Target="http://www.wbu.edu" TargetMode="External"/><Relationship Id="rId5843" Type="http://schemas.openxmlformats.org/officeDocument/2006/relationships/hyperlink" Target="http://www.necmusic.edu" TargetMode="External"/><Relationship Id="rId10267" Type="http://schemas.openxmlformats.org/officeDocument/2006/relationships/hyperlink" Target="http://www.wbu.edu" TargetMode="External"/><Relationship Id="rId4512" Type="http://schemas.openxmlformats.org/officeDocument/2006/relationships/hyperlink" Target="http://www.lindenwood.edu" TargetMode="External"/><Relationship Id="rId5840" Type="http://schemas.openxmlformats.org/officeDocument/2006/relationships/hyperlink" Target="http://www.necmusic.edu" TargetMode="External"/><Relationship Id="rId10264" Type="http://schemas.openxmlformats.org/officeDocument/2006/relationships/hyperlink" Target="http://www.wbu.edu" TargetMode="External"/><Relationship Id="rId4511" Type="http://schemas.openxmlformats.org/officeDocument/2006/relationships/hyperlink" Target="http://www.lindenwood.edu" TargetMode="External"/><Relationship Id="rId5841" Type="http://schemas.openxmlformats.org/officeDocument/2006/relationships/hyperlink" Target="http://www.necmusic.edu" TargetMode="External"/><Relationship Id="rId10265" Type="http://schemas.openxmlformats.org/officeDocument/2006/relationships/hyperlink" Target="http://www.wbu.edu" TargetMode="External"/><Relationship Id="rId3216" Type="http://schemas.openxmlformats.org/officeDocument/2006/relationships/hyperlink" Target="http://www.haverford.edu" TargetMode="External"/><Relationship Id="rId4547" Type="http://schemas.openxmlformats.org/officeDocument/2006/relationships/hyperlink" Target="http://www.linnbenton.edu" TargetMode="External"/><Relationship Id="rId5879" Type="http://schemas.openxmlformats.org/officeDocument/2006/relationships/hyperlink" Target="http://www.nemcc.edu" TargetMode="External"/><Relationship Id="rId3215" Type="http://schemas.openxmlformats.org/officeDocument/2006/relationships/hyperlink" Target="http://www.haverford.edu" TargetMode="External"/><Relationship Id="rId4546" Type="http://schemas.openxmlformats.org/officeDocument/2006/relationships/hyperlink" Target="http://www.linnbenton.edu" TargetMode="External"/><Relationship Id="rId3218" Type="http://schemas.openxmlformats.org/officeDocument/2006/relationships/hyperlink" Target="http://www.haverford.edu" TargetMode="External"/><Relationship Id="rId4549" Type="http://schemas.openxmlformats.org/officeDocument/2006/relationships/hyperlink" Target="http://www.lit.edu" TargetMode="External"/><Relationship Id="rId5877" Type="http://schemas.openxmlformats.org/officeDocument/2006/relationships/hyperlink" Target="http://www.nemcc.edu" TargetMode="External"/><Relationship Id="rId3217" Type="http://schemas.openxmlformats.org/officeDocument/2006/relationships/hyperlink" Target="http://www.haverford.edu" TargetMode="External"/><Relationship Id="rId4548" Type="http://schemas.openxmlformats.org/officeDocument/2006/relationships/hyperlink" Target="http://www.linnbenton.edu" TargetMode="External"/><Relationship Id="rId5878" Type="http://schemas.openxmlformats.org/officeDocument/2006/relationships/hyperlink" Target="http://www.nemcc.edu" TargetMode="External"/><Relationship Id="rId3219" Type="http://schemas.openxmlformats.org/officeDocument/2006/relationships/hyperlink" Target="http://www.haverford.edu" TargetMode="External"/><Relationship Id="rId10237" Type="http://schemas.openxmlformats.org/officeDocument/2006/relationships/hyperlink" Target="http://www.washburnlaw.edu" TargetMode="External"/><Relationship Id="rId10238" Type="http://schemas.openxmlformats.org/officeDocument/2006/relationships/hyperlink" Target="http://www.washburnlaw.edu" TargetMode="External"/><Relationship Id="rId10235" Type="http://schemas.openxmlformats.org/officeDocument/2006/relationships/hyperlink" Target="http://www.washburnlaw.edu" TargetMode="External"/><Relationship Id="rId10236" Type="http://schemas.openxmlformats.org/officeDocument/2006/relationships/hyperlink" Target="http://www.washburnlaw.edu" TargetMode="External"/><Relationship Id="rId10239" Type="http://schemas.openxmlformats.org/officeDocument/2006/relationships/hyperlink" Target="http://www.washburnlaw.edu" TargetMode="External"/><Relationship Id="rId5871" Type="http://schemas.openxmlformats.org/officeDocument/2006/relationships/hyperlink" Target="http://www.nemcc.edu" TargetMode="External"/><Relationship Id="rId5872" Type="http://schemas.openxmlformats.org/officeDocument/2006/relationships/hyperlink" Target="http://www.nemcc.edu" TargetMode="External"/><Relationship Id="rId10230" Type="http://schemas.openxmlformats.org/officeDocument/2006/relationships/hyperlink" Target="http://www.warrenwilson.edu" TargetMode="External"/><Relationship Id="rId3210" Type="http://schemas.openxmlformats.org/officeDocument/2006/relationships/hyperlink" Target="http://www.haverford.edu" TargetMode="External"/><Relationship Id="rId4541" Type="http://schemas.openxmlformats.org/officeDocument/2006/relationships/hyperlink" Target="http://www.linnbenton.edu" TargetMode="External"/><Relationship Id="rId4540" Type="http://schemas.openxmlformats.org/officeDocument/2006/relationships/hyperlink" Target="http://www.linnbenton.edu" TargetMode="External"/><Relationship Id="rId5870" Type="http://schemas.openxmlformats.org/officeDocument/2006/relationships/hyperlink" Target="http://www.nemcc.edu" TargetMode="External"/><Relationship Id="rId3212" Type="http://schemas.openxmlformats.org/officeDocument/2006/relationships/hyperlink" Target="http://www.haverford.edu" TargetMode="External"/><Relationship Id="rId4543" Type="http://schemas.openxmlformats.org/officeDocument/2006/relationships/hyperlink" Target="http://www.linnbenton.edu" TargetMode="External"/><Relationship Id="rId5875" Type="http://schemas.openxmlformats.org/officeDocument/2006/relationships/hyperlink" Target="http://www.nemcc.edu" TargetMode="External"/><Relationship Id="rId10233" Type="http://schemas.openxmlformats.org/officeDocument/2006/relationships/hyperlink" Target="http://www.warrenwilson.edu" TargetMode="External"/><Relationship Id="rId3211" Type="http://schemas.openxmlformats.org/officeDocument/2006/relationships/hyperlink" Target="http://www.haverford.edu" TargetMode="External"/><Relationship Id="rId4542" Type="http://schemas.openxmlformats.org/officeDocument/2006/relationships/hyperlink" Target="http://www.linnbenton.edu" TargetMode="External"/><Relationship Id="rId5876" Type="http://schemas.openxmlformats.org/officeDocument/2006/relationships/hyperlink" Target="http://www.nemcc.edu" TargetMode="External"/><Relationship Id="rId10234" Type="http://schemas.openxmlformats.org/officeDocument/2006/relationships/hyperlink" Target="http://www.washburnlaw.edu" TargetMode="External"/><Relationship Id="rId3214" Type="http://schemas.openxmlformats.org/officeDocument/2006/relationships/hyperlink" Target="http://www.haverford.edu" TargetMode="External"/><Relationship Id="rId4545" Type="http://schemas.openxmlformats.org/officeDocument/2006/relationships/hyperlink" Target="http://www.linnbenton.edu" TargetMode="External"/><Relationship Id="rId5873" Type="http://schemas.openxmlformats.org/officeDocument/2006/relationships/hyperlink" Target="http://www.nemcc.edu" TargetMode="External"/><Relationship Id="rId10231" Type="http://schemas.openxmlformats.org/officeDocument/2006/relationships/hyperlink" Target="http://www.warrenwilson.edu" TargetMode="External"/><Relationship Id="rId3213" Type="http://schemas.openxmlformats.org/officeDocument/2006/relationships/hyperlink" Target="http://www.haverford.edu" TargetMode="External"/><Relationship Id="rId4544" Type="http://schemas.openxmlformats.org/officeDocument/2006/relationships/hyperlink" Target="http://www.linnbenton.edu" TargetMode="External"/><Relationship Id="rId5874" Type="http://schemas.openxmlformats.org/officeDocument/2006/relationships/hyperlink" Target="http://www.nemcc.edu" TargetMode="External"/><Relationship Id="rId10232" Type="http://schemas.openxmlformats.org/officeDocument/2006/relationships/hyperlink" Target="http://www.warrenwilson.edu" TargetMode="External"/><Relationship Id="rId3205" Type="http://schemas.openxmlformats.org/officeDocument/2006/relationships/hyperlink" Target="http://www.hastings.edu" TargetMode="External"/><Relationship Id="rId4536" Type="http://schemas.openxmlformats.org/officeDocument/2006/relationships/hyperlink" Target="http://www.linnbenton.edu" TargetMode="External"/><Relationship Id="rId5868" Type="http://schemas.openxmlformats.org/officeDocument/2006/relationships/hyperlink" Target="http://www.nemcc.edu" TargetMode="External"/><Relationship Id="rId3204" Type="http://schemas.openxmlformats.org/officeDocument/2006/relationships/hyperlink" Target="http://www.hastings.edu" TargetMode="External"/><Relationship Id="rId4535" Type="http://schemas.openxmlformats.org/officeDocument/2006/relationships/hyperlink" Target="http://www.linnbenton.edu" TargetMode="External"/><Relationship Id="rId5869" Type="http://schemas.openxmlformats.org/officeDocument/2006/relationships/hyperlink" Target="http://www.nemcc.edu" TargetMode="External"/><Relationship Id="rId3207" Type="http://schemas.openxmlformats.org/officeDocument/2006/relationships/hyperlink" Target="http://www.hastings.edu" TargetMode="External"/><Relationship Id="rId4538" Type="http://schemas.openxmlformats.org/officeDocument/2006/relationships/hyperlink" Target="http://www.linnbenton.edu" TargetMode="External"/><Relationship Id="rId5866" Type="http://schemas.openxmlformats.org/officeDocument/2006/relationships/hyperlink" Target="http://www.nemcc.edu" TargetMode="External"/><Relationship Id="rId3206" Type="http://schemas.openxmlformats.org/officeDocument/2006/relationships/hyperlink" Target="http://www.hastings.edu" TargetMode="External"/><Relationship Id="rId4537" Type="http://schemas.openxmlformats.org/officeDocument/2006/relationships/hyperlink" Target="http://www.linnbenton.edu" TargetMode="External"/><Relationship Id="rId5867" Type="http://schemas.openxmlformats.org/officeDocument/2006/relationships/hyperlink" Target="http://www.nemcc.edu" TargetMode="External"/><Relationship Id="rId3209" Type="http://schemas.openxmlformats.org/officeDocument/2006/relationships/hyperlink" Target="http://www.hastings.edu" TargetMode="External"/><Relationship Id="rId3208" Type="http://schemas.openxmlformats.org/officeDocument/2006/relationships/hyperlink" Target="http://www.hastings.edu" TargetMode="External"/><Relationship Id="rId4539" Type="http://schemas.openxmlformats.org/officeDocument/2006/relationships/hyperlink" Target="http://www.linnbenton.edu" TargetMode="External"/><Relationship Id="rId10248" Type="http://schemas.openxmlformats.org/officeDocument/2006/relationships/hyperlink" Target="http://www.washcoll.edu" TargetMode="External"/><Relationship Id="rId10249" Type="http://schemas.openxmlformats.org/officeDocument/2006/relationships/hyperlink" Target="http://www.washcoll.edu" TargetMode="External"/><Relationship Id="rId10246" Type="http://schemas.openxmlformats.org/officeDocument/2006/relationships/hyperlink" Target="http://www.washcoll.edu" TargetMode="External"/><Relationship Id="rId10247" Type="http://schemas.openxmlformats.org/officeDocument/2006/relationships/hyperlink" Target="http://www.washcoll.edu" TargetMode="External"/><Relationship Id="rId5860" Type="http://schemas.openxmlformats.org/officeDocument/2006/relationships/hyperlink" Target="http://www.nemcc.edu" TargetMode="External"/><Relationship Id="rId10240" Type="http://schemas.openxmlformats.org/officeDocument/2006/relationships/hyperlink" Target="http://www.washburnlaw.edu" TargetMode="External"/><Relationship Id="rId5861" Type="http://schemas.openxmlformats.org/officeDocument/2006/relationships/hyperlink" Target="http://www.nemcc.edu" TargetMode="External"/><Relationship Id="rId10241" Type="http://schemas.openxmlformats.org/officeDocument/2006/relationships/hyperlink" Target="http://www.washburnlaw.edu" TargetMode="External"/><Relationship Id="rId4530" Type="http://schemas.openxmlformats.org/officeDocument/2006/relationships/hyperlink" Target="http://www.linnbenton.edu" TargetMode="External"/><Relationship Id="rId3201" Type="http://schemas.openxmlformats.org/officeDocument/2006/relationships/hyperlink" Target="http://www.hanover.edu" TargetMode="External"/><Relationship Id="rId4532" Type="http://schemas.openxmlformats.org/officeDocument/2006/relationships/hyperlink" Target="http://www.linnbenton.edu" TargetMode="External"/><Relationship Id="rId5864" Type="http://schemas.openxmlformats.org/officeDocument/2006/relationships/hyperlink" Target="http://www.nemcc.edu" TargetMode="External"/><Relationship Id="rId10244" Type="http://schemas.openxmlformats.org/officeDocument/2006/relationships/hyperlink" Target="http://www.washcoll.edu" TargetMode="External"/><Relationship Id="rId3200" Type="http://schemas.openxmlformats.org/officeDocument/2006/relationships/hyperlink" Target="http://www.hanover.edu" TargetMode="External"/><Relationship Id="rId4531" Type="http://schemas.openxmlformats.org/officeDocument/2006/relationships/hyperlink" Target="http://www.linnbenton.edu" TargetMode="External"/><Relationship Id="rId5865" Type="http://schemas.openxmlformats.org/officeDocument/2006/relationships/hyperlink" Target="http://www.nemcc.edu" TargetMode="External"/><Relationship Id="rId10245" Type="http://schemas.openxmlformats.org/officeDocument/2006/relationships/hyperlink" Target="http://www.washcoll.edu" TargetMode="External"/><Relationship Id="rId3203" Type="http://schemas.openxmlformats.org/officeDocument/2006/relationships/hyperlink" Target="http://www.hanover.edu" TargetMode="External"/><Relationship Id="rId4534" Type="http://schemas.openxmlformats.org/officeDocument/2006/relationships/hyperlink" Target="http://www.linnbenton.edu" TargetMode="External"/><Relationship Id="rId5862" Type="http://schemas.openxmlformats.org/officeDocument/2006/relationships/hyperlink" Target="http://www.nemcc.edu" TargetMode="External"/><Relationship Id="rId10242" Type="http://schemas.openxmlformats.org/officeDocument/2006/relationships/hyperlink" Target="http://www.washburnlaw.edu" TargetMode="External"/><Relationship Id="rId3202" Type="http://schemas.openxmlformats.org/officeDocument/2006/relationships/hyperlink" Target="http://www.hanover.edu" TargetMode="External"/><Relationship Id="rId4533" Type="http://schemas.openxmlformats.org/officeDocument/2006/relationships/hyperlink" Target="http://www.linnbenton.edu" TargetMode="External"/><Relationship Id="rId5863" Type="http://schemas.openxmlformats.org/officeDocument/2006/relationships/hyperlink" Target="http://www.nemcc.edu" TargetMode="External"/><Relationship Id="rId10243" Type="http://schemas.openxmlformats.org/officeDocument/2006/relationships/hyperlink" Target="http://www.washcoll.edu" TargetMode="External"/><Relationship Id="rId190" Type="http://schemas.openxmlformats.org/officeDocument/2006/relationships/hyperlink" Target="http://www.acp.edu" TargetMode="External"/><Relationship Id="rId194" Type="http://schemas.openxmlformats.org/officeDocument/2006/relationships/hyperlink" Target="http://www.acp.edu" TargetMode="External"/><Relationship Id="rId193" Type="http://schemas.openxmlformats.org/officeDocument/2006/relationships/hyperlink" Target="http://www.acp.edu" TargetMode="External"/><Relationship Id="rId192" Type="http://schemas.openxmlformats.org/officeDocument/2006/relationships/hyperlink" Target="http://www.acp.edu" TargetMode="External"/><Relationship Id="rId191" Type="http://schemas.openxmlformats.org/officeDocument/2006/relationships/hyperlink" Target="http://www.acp.edu" TargetMode="External"/><Relationship Id="rId187" Type="http://schemas.openxmlformats.org/officeDocument/2006/relationships/hyperlink" Target="http://www.acp.edu" TargetMode="External"/><Relationship Id="rId186" Type="http://schemas.openxmlformats.org/officeDocument/2006/relationships/hyperlink" Target="http://www.acp.edu" TargetMode="External"/><Relationship Id="rId185" Type="http://schemas.openxmlformats.org/officeDocument/2006/relationships/hyperlink" Target="http://www.acp.edu" TargetMode="External"/><Relationship Id="rId184" Type="http://schemas.openxmlformats.org/officeDocument/2006/relationships/hyperlink" Target="http://www.acp.edu" TargetMode="External"/><Relationship Id="rId189" Type="http://schemas.openxmlformats.org/officeDocument/2006/relationships/hyperlink" Target="http://www.acp.edu" TargetMode="External"/><Relationship Id="rId188" Type="http://schemas.openxmlformats.org/officeDocument/2006/relationships/hyperlink" Target="http://www.acp.edu" TargetMode="External"/><Relationship Id="rId183" Type="http://schemas.openxmlformats.org/officeDocument/2006/relationships/hyperlink" Target="http://www.acp.edu" TargetMode="External"/><Relationship Id="rId182" Type="http://schemas.openxmlformats.org/officeDocument/2006/relationships/hyperlink" Target="http://www.acp.edu" TargetMode="External"/><Relationship Id="rId181" Type="http://schemas.openxmlformats.org/officeDocument/2006/relationships/hyperlink" Target="http://www.acp.edu" TargetMode="External"/><Relationship Id="rId180" Type="http://schemas.openxmlformats.org/officeDocument/2006/relationships/hyperlink" Target="http://www.acp.edu" TargetMode="External"/><Relationship Id="rId10509" Type="http://schemas.openxmlformats.org/officeDocument/2006/relationships/hyperlink" Target="http://www.wilson.edu" TargetMode="External"/><Relationship Id="rId10507" Type="http://schemas.openxmlformats.org/officeDocument/2006/relationships/hyperlink" Target="http://www.wilson.edu" TargetMode="External"/><Relationship Id="rId10508" Type="http://schemas.openxmlformats.org/officeDocument/2006/relationships/hyperlink" Target="http://www.wilson.edu" TargetMode="External"/><Relationship Id="rId10501" Type="http://schemas.openxmlformats.org/officeDocument/2006/relationships/hyperlink" Target="http://www.wilson.edu" TargetMode="External"/><Relationship Id="rId10502" Type="http://schemas.openxmlformats.org/officeDocument/2006/relationships/hyperlink" Target="http://www.wilson.edu" TargetMode="External"/><Relationship Id="rId10500" Type="http://schemas.openxmlformats.org/officeDocument/2006/relationships/hyperlink" Target="http://www.wilson.edu" TargetMode="External"/><Relationship Id="rId10505" Type="http://schemas.openxmlformats.org/officeDocument/2006/relationships/hyperlink" Target="http://www.wilson.edu" TargetMode="External"/><Relationship Id="rId10506" Type="http://schemas.openxmlformats.org/officeDocument/2006/relationships/hyperlink" Target="http://www.wilson.edu" TargetMode="External"/><Relationship Id="rId10503" Type="http://schemas.openxmlformats.org/officeDocument/2006/relationships/hyperlink" Target="http://www.wilson.edu" TargetMode="External"/><Relationship Id="rId10504" Type="http://schemas.openxmlformats.org/officeDocument/2006/relationships/hyperlink" Target="http://www.wilson.edu" TargetMode="External"/><Relationship Id="rId176" Type="http://schemas.openxmlformats.org/officeDocument/2006/relationships/hyperlink" Target="http://www.acp.edu" TargetMode="External"/><Relationship Id="rId175" Type="http://schemas.openxmlformats.org/officeDocument/2006/relationships/hyperlink" Target="http://www.acp.edu" TargetMode="External"/><Relationship Id="rId174" Type="http://schemas.openxmlformats.org/officeDocument/2006/relationships/hyperlink" Target="http://www.acp.edu" TargetMode="External"/><Relationship Id="rId173" Type="http://schemas.openxmlformats.org/officeDocument/2006/relationships/hyperlink" Target="http://www.acp.edu" TargetMode="External"/><Relationship Id="rId179" Type="http://schemas.openxmlformats.org/officeDocument/2006/relationships/hyperlink" Target="http://www.acp.edu" TargetMode="External"/><Relationship Id="rId178" Type="http://schemas.openxmlformats.org/officeDocument/2006/relationships/hyperlink" Target="http://www.acp.edu" TargetMode="External"/><Relationship Id="rId177" Type="http://schemas.openxmlformats.org/officeDocument/2006/relationships/hyperlink" Target="http://www.acp.edu" TargetMode="External"/><Relationship Id="rId198" Type="http://schemas.openxmlformats.org/officeDocument/2006/relationships/hyperlink" Target="http://www.acp.edu" TargetMode="External"/><Relationship Id="rId197" Type="http://schemas.openxmlformats.org/officeDocument/2006/relationships/hyperlink" Target="http://www.acp.edu" TargetMode="External"/><Relationship Id="rId196" Type="http://schemas.openxmlformats.org/officeDocument/2006/relationships/hyperlink" Target="http://www.acp.edu" TargetMode="External"/><Relationship Id="rId195" Type="http://schemas.openxmlformats.org/officeDocument/2006/relationships/hyperlink" Target="http://www.acp.edu" TargetMode="External"/><Relationship Id="rId199" Type="http://schemas.openxmlformats.org/officeDocument/2006/relationships/hyperlink" Target="http://www.acp.edu" TargetMode="External"/><Relationship Id="rId150" Type="http://schemas.openxmlformats.org/officeDocument/2006/relationships/hyperlink" Target="http://www.abu.edu" TargetMode="External"/><Relationship Id="rId10534" Type="http://schemas.openxmlformats.org/officeDocument/2006/relationships/hyperlink" Target="http://www.wiltech.edu" TargetMode="External"/><Relationship Id="rId10535" Type="http://schemas.openxmlformats.org/officeDocument/2006/relationships/hyperlink" Target="http://www.wiltech.edu" TargetMode="External"/><Relationship Id="rId149" Type="http://schemas.openxmlformats.org/officeDocument/2006/relationships/hyperlink" Target="http://www.abu.edu" TargetMode="External"/><Relationship Id="rId10532" Type="http://schemas.openxmlformats.org/officeDocument/2006/relationships/hyperlink" Target="http://www.wiltech.edu" TargetMode="External"/><Relationship Id="rId148" Type="http://schemas.openxmlformats.org/officeDocument/2006/relationships/hyperlink" Target="http://www.abu.edu" TargetMode="External"/><Relationship Id="rId10533" Type="http://schemas.openxmlformats.org/officeDocument/2006/relationships/hyperlink" Target="http://www.wiltech.edu" TargetMode="External"/><Relationship Id="rId3270" Type="http://schemas.openxmlformats.org/officeDocument/2006/relationships/hyperlink" Target="http://www.helms.edu" TargetMode="External"/><Relationship Id="rId10538" Type="http://schemas.openxmlformats.org/officeDocument/2006/relationships/hyperlink" Target="http://www.wiltech.edu" TargetMode="External"/><Relationship Id="rId10539" Type="http://schemas.openxmlformats.org/officeDocument/2006/relationships/hyperlink" Target="http://www.wiltech.edu" TargetMode="External"/><Relationship Id="rId3272" Type="http://schemas.openxmlformats.org/officeDocument/2006/relationships/hyperlink" Target="http://www.highlands.edu" TargetMode="External"/><Relationship Id="rId10536" Type="http://schemas.openxmlformats.org/officeDocument/2006/relationships/hyperlink" Target="http://www.wiltech.edu" TargetMode="External"/><Relationship Id="rId3271" Type="http://schemas.openxmlformats.org/officeDocument/2006/relationships/hyperlink" Target="http://www.highlands.edu" TargetMode="External"/><Relationship Id="rId10537" Type="http://schemas.openxmlformats.org/officeDocument/2006/relationships/hyperlink" Target="http://www.wiltech.edu" TargetMode="External"/><Relationship Id="rId143" Type="http://schemas.openxmlformats.org/officeDocument/2006/relationships/hyperlink" Target="http://www.abu.edu" TargetMode="External"/><Relationship Id="rId3274" Type="http://schemas.openxmlformats.org/officeDocument/2006/relationships/hyperlink" Target="http://www.highlands.edu" TargetMode="External"/><Relationship Id="rId142" Type="http://schemas.openxmlformats.org/officeDocument/2006/relationships/hyperlink" Target="http://www.abu.edu" TargetMode="External"/><Relationship Id="rId3273" Type="http://schemas.openxmlformats.org/officeDocument/2006/relationships/hyperlink" Target="http://www.highlands.edu" TargetMode="External"/><Relationship Id="rId141" Type="http://schemas.openxmlformats.org/officeDocument/2006/relationships/hyperlink" Target="http://www.abu.edu" TargetMode="External"/><Relationship Id="rId3276" Type="http://schemas.openxmlformats.org/officeDocument/2006/relationships/hyperlink" Target="http://www.highlands.edu" TargetMode="External"/><Relationship Id="rId140" Type="http://schemas.openxmlformats.org/officeDocument/2006/relationships/hyperlink" Target="http://www.abu.edu" TargetMode="External"/><Relationship Id="rId3275" Type="http://schemas.openxmlformats.org/officeDocument/2006/relationships/hyperlink" Target="http://www.highlands.edu" TargetMode="External"/><Relationship Id="rId147" Type="http://schemas.openxmlformats.org/officeDocument/2006/relationships/hyperlink" Target="http://www.abu.edu" TargetMode="External"/><Relationship Id="rId3278" Type="http://schemas.openxmlformats.org/officeDocument/2006/relationships/hyperlink" Target="http://www.highlands.edu" TargetMode="External"/><Relationship Id="rId10530" Type="http://schemas.openxmlformats.org/officeDocument/2006/relationships/hyperlink" Target="http://www.wiltech.edu" TargetMode="External"/><Relationship Id="rId146" Type="http://schemas.openxmlformats.org/officeDocument/2006/relationships/hyperlink" Target="http://www.abu.edu" TargetMode="External"/><Relationship Id="rId3277" Type="http://schemas.openxmlformats.org/officeDocument/2006/relationships/hyperlink" Target="http://www.highlands.edu" TargetMode="External"/><Relationship Id="rId10531" Type="http://schemas.openxmlformats.org/officeDocument/2006/relationships/hyperlink" Target="http://www.wiltech.edu" TargetMode="External"/><Relationship Id="rId145" Type="http://schemas.openxmlformats.org/officeDocument/2006/relationships/hyperlink" Target="http://www.abu.edu" TargetMode="External"/><Relationship Id="rId144" Type="http://schemas.openxmlformats.org/officeDocument/2006/relationships/hyperlink" Target="http://www.abu.edu" TargetMode="External"/><Relationship Id="rId3279" Type="http://schemas.openxmlformats.org/officeDocument/2006/relationships/hyperlink" Target="http://www.highlands.edu" TargetMode="External"/><Relationship Id="rId10545" Type="http://schemas.openxmlformats.org/officeDocument/2006/relationships/hyperlink" Target="http://www.wiltech.edu" TargetMode="External"/><Relationship Id="rId139" Type="http://schemas.openxmlformats.org/officeDocument/2006/relationships/hyperlink" Target="http://www.abu.edu" TargetMode="External"/><Relationship Id="rId10546" Type="http://schemas.openxmlformats.org/officeDocument/2006/relationships/hyperlink" Target="http://www.wiltech.edu" TargetMode="External"/><Relationship Id="rId138" Type="http://schemas.openxmlformats.org/officeDocument/2006/relationships/hyperlink" Target="http://www.abu.edu" TargetMode="External"/><Relationship Id="rId10543" Type="http://schemas.openxmlformats.org/officeDocument/2006/relationships/hyperlink" Target="http://www.wiltech.edu" TargetMode="External"/><Relationship Id="rId137" Type="http://schemas.openxmlformats.org/officeDocument/2006/relationships/hyperlink" Target="http://www.abu.edu" TargetMode="External"/><Relationship Id="rId10544" Type="http://schemas.openxmlformats.org/officeDocument/2006/relationships/hyperlink" Target="http://www.wiltech.edu" TargetMode="External"/><Relationship Id="rId4590" Type="http://schemas.openxmlformats.org/officeDocument/2006/relationships/hyperlink" Target="http://www.loc.edu" TargetMode="External"/><Relationship Id="rId10549" Type="http://schemas.openxmlformats.org/officeDocument/2006/relationships/hyperlink" Target="http://www.wiltech.edu" TargetMode="External"/><Relationship Id="rId3261" Type="http://schemas.openxmlformats.org/officeDocument/2006/relationships/hyperlink" Target="http://www.helms.edu" TargetMode="External"/><Relationship Id="rId4592" Type="http://schemas.openxmlformats.org/officeDocument/2006/relationships/hyperlink" Target="http://www.loc.edu" TargetMode="External"/><Relationship Id="rId10547" Type="http://schemas.openxmlformats.org/officeDocument/2006/relationships/hyperlink" Target="http://www.wiltech.edu" TargetMode="External"/><Relationship Id="rId3260" Type="http://schemas.openxmlformats.org/officeDocument/2006/relationships/hyperlink" Target="http://www.helms.edu" TargetMode="External"/><Relationship Id="rId4591" Type="http://schemas.openxmlformats.org/officeDocument/2006/relationships/hyperlink" Target="http://www.loc.edu" TargetMode="External"/><Relationship Id="rId10548" Type="http://schemas.openxmlformats.org/officeDocument/2006/relationships/hyperlink" Target="http://www.wiltech.edu" TargetMode="External"/><Relationship Id="rId132" Type="http://schemas.openxmlformats.org/officeDocument/2006/relationships/hyperlink" Target="http://www.abu.edu" TargetMode="External"/><Relationship Id="rId3263" Type="http://schemas.openxmlformats.org/officeDocument/2006/relationships/hyperlink" Target="http://www.helms.edu" TargetMode="External"/><Relationship Id="rId4594" Type="http://schemas.openxmlformats.org/officeDocument/2006/relationships/hyperlink" Target="http://www.loc.edu" TargetMode="External"/><Relationship Id="rId131" Type="http://schemas.openxmlformats.org/officeDocument/2006/relationships/hyperlink" Target="http://www.abu.edu" TargetMode="External"/><Relationship Id="rId3262" Type="http://schemas.openxmlformats.org/officeDocument/2006/relationships/hyperlink" Target="http://www.helms.edu" TargetMode="External"/><Relationship Id="rId4593" Type="http://schemas.openxmlformats.org/officeDocument/2006/relationships/hyperlink" Target="http://www.loc.edu" TargetMode="External"/><Relationship Id="rId130" Type="http://schemas.openxmlformats.org/officeDocument/2006/relationships/hyperlink" Target="http://www.abu.edu" TargetMode="External"/><Relationship Id="rId3265" Type="http://schemas.openxmlformats.org/officeDocument/2006/relationships/hyperlink" Target="http://www.helms.edu" TargetMode="External"/><Relationship Id="rId4596" Type="http://schemas.openxmlformats.org/officeDocument/2006/relationships/hyperlink" Target="http://www.loc.edu" TargetMode="External"/><Relationship Id="rId3264" Type="http://schemas.openxmlformats.org/officeDocument/2006/relationships/hyperlink" Target="http://www.helms.edu" TargetMode="External"/><Relationship Id="rId4595" Type="http://schemas.openxmlformats.org/officeDocument/2006/relationships/hyperlink" Target="http://www.loc.edu" TargetMode="External"/><Relationship Id="rId136" Type="http://schemas.openxmlformats.org/officeDocument/2006/relationships/hyperlink" Target="http://www.abu.edu" TargetMode="External"/><Relationship Id="rId3267" Type="http://schemas.openxmlformats.org/officeDocument/2006/relationships/hyperlink" Target="http://www.helms.edu" TargetMode="External"/><Relationship Id="rId4598" Type="http://schemas.openxmlformats.org/officeDocument/2006/relationships/hyperlink" Target="http://www.loc.edu" TargetMode="External"/><Relationship Id="rId10541" Type="http://schemas.openxmlformats.org/officeDocument/2006/relationships/hyperlink" Target="http://www.wiltech.edu" TargetMode="External"/><Relationship Id="rId135" Type="http://schemas.openxmlformats.org/officeDocument/2006/relationships/hyperlink" Target="http://www.abu.edu" TargetMode="External"/><Relationship Id="rId3266" Type="http://schemas.openxmlformats.org/officeDocument/2006/relationships/hyperlink" Target="http://www.helms.edu" TargetMode="External"/><Relationship Id="rId4597" Type="http://schemas.openxmlformats.org/officeDocument/2006/relationships/hyperlink" Target="http://www.loc.edu" TargetMode="External"/><Relationship Id="rId10542" Type="http://schemas.openxmlformats.org/officeDocument/2006/relationships/hyperlink" Target="http://www.wiltech.edu" TargetMode="External"/><Relationship Id="rId134" Type="http://schemas.openxmlformats.org/officeDocument/2006/relationships/hyperlink" Target="http://www.abu.edu" TargetMode="External"/><Relationship Id="rId3269" Type="http://schemas.openxmlformats.org/officeDocument/2006/relationships/hyperlink" Target="http://www.helms.edu" TargetMode="External"/><Relationship Id="rId133" Type="http://schemas.openxmlformats.org/officeDocument/2006/relationships/hyperlink" Target="http://www.abu.edu" TargetMode="External"/><Relationship Id="rId3268" Type="http://schemas.openxmlformats.org/officeDocument/2006/relationships/hyperlink" Target="http://www.helms.edu" TargetMode="External"/><Relationship Id="rId4599" Type="http://schemas.openxmlformats.org/officeDocument/2006/relationships/hyperlink" Target="http://www.loc.edu" TargetMode="External"/><Relationship Id="rId10540" Type="http://schemas.openxmlformats.org/officeDocument/2006/relationships/hyperlink" Target="http://www.wiltech.edu" TargetMode="External"/><Relationship Id="rId172" Type="http://schemas.openxmlformats.org/officeDocument/2006/relationships/hyperlink" Target="http://www.acp.edu" TargetMode="External"/><Relationship Id="rId171" Type="http://schemas.openxmlformats.org/officeDocument/2006/relationships/hyperlink" Target="http://www.acp.edu" TargetMode="External"/><Relationship Id="rId170" Type="http://schemas.openxmlformats.org/officeDocument/2006/relationships/hyperlink" Target="http://www.acp.edu" TargetMode="External"/><Relationship Id="rId10518" Type="http://schemas.openxmlformats.org/officeDocument/2006/relationships/hyperlink" Target="http://www.wiltech.edu" TargetMode="External"/><Relationship Id="rId10519" Type="http://schemas.openxmlformats.org/officeDocument/2006/relationships/hyperlink" Target="http://www.wiltech.edu" TargetMode="External"/><Relationship Id="rId10512" Type="http://schemas.openxmlformats.org/officeDocument/2006/relationships/hyperlink" Target="http://www.wilson.edu" TargetMode="External"/><Relationship Id="rId10513" Type="http://schemas.openxmlformats.org/officeDocument/2006/relationships/hyperlink" Target="http://www.wilson.edu" TargetMode="External"/><Relationship Id="rId3290" Type="http://schemas.openxmlformats.org/officeDocument/2006/relationships/hyperlink" Target="http://www.highline.edu" TargetMode="External"/><Relationship Id="rId10510" Type="http://schemas.openxmlformats.org/officeDocument/2006/relationships/hyperlink" Target="http://www.wilson.edu" TargetMode="External"/><Relationship Id="rId10511" Type="http://schemas.openxmlformats.org/officeDocument/2006/relationships/hyperlink" Target="http://www.wilson.edu" TargetMode="External"/><Relationship Id="rId3292" Type="http://schemas.openxmlformats.org/officeDocument/2006/relationships/hyperlink" Target="http://www.highline.edu" TargetMode="External"/><Relationship Id="rId10516" Type="http://schemas.openxmlformats.org/officeDocument/2006/relationships/hyperlink" Target="http://www.wilson.edu" TargetMode="External"/><Relationship Id="rId3291" Type="http://schemas.openxmlformats.org/officeDocument/2006/relationships/hyperlink" Target="http://www.highline.edu" TargetMode="External"/><Relationship Id="rId10517" Type="http://schemas.openxmlformats.org/officeDocument/2006/relationships/hyperlink" Target="http://www.wiltech.edu" TargetMode="External"/><Relationship Id="rId3294" Type="http://schemas.openxmlformats.org/officeDocument/2006/relationships/hyperlink" Target="http://www.highline.edu" TargetMode="External"/><Relationship Id="rId10514" Type="http://schemas.openxmlformats.org/officeDocument/2006/relationships/hyperlink" Target="http://www.wilson.edu" TargetMode="External"/><Relationship Id="rId3293" Type="http://schemas.openxmlformats.org/officeDocument/2006/relationships/hyperlink" Target="http://www.highline.edu" TargetMode="External"/><Relationship Id="rId10515" Type="http://schemas.openxmlformats.org/officeDocument/2006/relationships/hyperlink" Target="http://www.wilson.edu" TargetMode="External"/><Relationship Id="rId165" Type="http://schemas.openxmlformats.org/officeDocument/2006/relationships/hyperlink" Target="http://www.acp.edu" TargetMode="External"/><Relationship Id="rId3296" Type="http://schemas.openxmlformats.org/officeDocument/2006/relationships/hyperlink" Target="http://www.highline.edu" TargetMode="External"/><Relationship Id="rId164" Type="http://schemas.openxmlformats.org/officeDocument/2006/relationships/hyperlink" Target="http://www.acp.edu" TargetMode="External"/><Relationship Id="rId3295" Type="http://schemas.openxmlformats.org/officeDocument/2006/relationships/hyperlink" Target="http://www.highline.edu" TargetMode="External"/><Relationship Id="rId163" Type="http://schemas.openxmlformats.org/officeDocument/2006/relationships/hyperlink" Target="http://www.acp.edu" TargetMode="External"/><Relationship Id="rId3298" Type="http://schemas.openxmlformats.org/officeDocument/2006/relationships/hyperlink" Target="http://www.highline.edu" TargetMode="External"/><Relationship Id="rId162" Type="http://schemas.openxmlformats.org/officeDocument/2006/relationships/hyperlink" Target="http://www.acp.edu" TargetMode="External"/><Relationship Id="rId3297" Type="http://schemas.openxmlformats.org/officeDocument/2006/relationships/hyperlink" Target="http://www.highline.edu" TargetMode="External"/><Relationship Id="rId169" Type="http://schemas.openxmlformats.org/officeDocument/2006/relationships/hyperlink" Target="http://www.acp.edu" TargetMode="External"/><Relationship Id="rId168" Type="http://schemas.openxmlformats.org/officeDocument/2006/relationships/hyperlink" Target="http://www.acp.edu" TargetMode="External"/><Relationship Id="rId3299" Type="http://schemas.openxmlformats.org/officeDocument/2006/relationships/hyperlink" Target="http://www.highline.edu" TargetMode="External"/><Relationship Id="rId167" Type="http://schemas.openxmlformats.org/officeDocument/2006/relationships/hyperlink" Target="http://www.acp.edu" TargetMode="External"/><Relationship Id="rId166" Type="http://schemas.openxmlformats.org/officeDocument/2006/relationships/hyperlink" Target="http://www.acp.edu" TargetMode="External"/><Relationship Id="rId161" Type="http://schemas.openxmlformats.org/officeDocument/2006/relationships/hyperlink" Target="http://www.acp.edu" TargetMode="External"/><Relationship Id="rId160" Type="http://schemas.openxmlformats.org/officeDocument/2006/relationships/hyperlink" Target="http://www.acp.edu" TargetMode="External"/><Relationship Id="rId10529" Type="http://schemas.openxmlformats.org/officeDocument/2006/relationships/hyperlink" Target="http://www.wiltech.edu" TargetMode="External"/><Relationship Id="rId10523" Type="http://schemas.openxmlformats.org/officeDocument/2006/relationships/hyperlink" Target="http://www.wiltech.edu" TargetMode="External"/><Relationship Id="rId10524" Type="http://schemas.openxmlformats.org/officeDocument/2006/relationships/hyperlink" Target="http://www.wiltech.edu" TargetMode="External"/><Relationship Id="rId10521" Type="http://schemas.openxmlformats.org/officeDocument/2006/relationships/hyperlink" Target="http://www.wiltech.edu" TargetMode="External"/><Relationship Id="rId159" Type="http://schemas.openxmlformats.org/officeDocument/2006/relationships/hyperlink" Target="http://www.acp.edu" TargetMode="External"/><Relationship Id="rId10522" Type="http://schemas.openxmlformats.org/officeDocument/2006/relationships/hyperlink" Target="http://www.wiltech.edu" TargetMode="External"/><Relationship Id="rId3281" Type="http://schemas.openxmlformats.org/officeDocument/2006/relationships/hyperlink" Target="http://www.highlands.edu" TargetMode="External"/><Relationship Id="rId10527" Type="http://schemas.openxmlformats.org/officeDocument/2006/relationships/hyperlink" Target="http://www.wiltech.edu" TargetMode="External"/><Relationship Id="rId3280" Type="http://schemas.openxmlformats.org/officeDocument/2006/relationships/hyperlink" Target="http://www.highlands.edu" TargetMode="External"/><Relationship Id="rId10528" Type="http://schemas.openxmlformats.org/officeDocument/2006/relationships/hyperlink" Target="http://www.wiltech.edu" TargetMode="External"/><Relationship Id="rId3283" Type="http://schemas.openxmlformats.org/officeDocument/2006/relationships/hyperlink" Target="http://www.highlands.edu" TargetMode="External"/><Relationship Id="rId10525" Type="http://schemas.openxmlformats.org/officeDocument/2006/relationships/hyperlink" Target="http://www.wiltech.edu" TargetMode="External"/><Relationship Id="rId3282" Type="http://schemas.openxmlformats.org/officeDocument/2006/relationships/hyperlink" Target="http://www.highlands.edu" TargetMode="External"/><Relationship Id="rId10526" Type="http://schemas.openxmlformats.org/officeDocument/2006/relationships/hyperlink" Target="http://www.wiltech.edu" TargetMode="External"/><Relationship Id="rId154" Type="http://schemas.openxmlformats.org/officeDocument/2006/relationships/hyperlink" Target="http://www.acp.edu" TargetMode="External"/><Relationship Id="rId3285" Type="http://schemas.openxmlformats.org/officeDocument/2006/relationships/hyperlink" Target="http://www.highline.edu" TargetMode="External"/><Relationship Id="rId153" Type="http://schemas.openxmlformats.org/officeDocument/2006/relationships/hyperlink" Target="http://www.acp.edu" TargetMode="External"/><Relationship Id="rId3284" Type="http://schemas.openxmlformats.org/officeDocument/2006/relationships/hyperlink" Target="http://www.highline.edu" TargetMode="External"/><Relationship Id="rId152" Type="http://schemas.openxmlformats.org/officeDocument/2006/relationships/hyperlink" Target="http://www.acp.edu" TargetMode="External"/><Relationship Id="rId3287" Type="http://schemas.openxmlformats.org/officeDocument/2006/relationships/hyperlink" Target="http://www.highline.edu" TargetMode="External"/><Relationship Id="rId151" Type="http://schemas.openxmlformats.org/officeDocument/2006/relationships/hyperlink" Target="http://www.acp.edu" TargetMode="External"/><Relationship Id="rId3286" Type="http://schemas.openxmlformats.org/officeDocument/2006/relationships/hyperlink" Target="http://www.highline.edu" TargetMode="External"/><Relationship Id="rId158" Type="http://schemas.openxmlformats.org/officeDocument/2006/relationships/hyperlink" Target="http://www.acp.edu" TargetMode="External"/><Relationship Id="rId3289" Type="http://schemas.openxmlformats.org/officeDocument/2006/relationships/hyperlink" Target="http://www.highline.edu" TargetMode="External"/><Relationship Id="rId157" Type="http://schemas.openxmlformats.org/officeDocument/2006/relationships/hyperlink" Target="http://www.acp.edu" TargetMode="External"/><Relationship Id="rId3288" Type="http://schemas.openxmlformats.org/officeDocument/2006/relationships/hyperlink" Target="http://www.highline.edu" TargetMode="External"/><Relationship Id="rId10520" Type="http://schemas.openxmlformats.org/officeDocument/2006/relationships/hyperlink" Target="http://www.wiltech.edu" TargetMode="External"/><Relationship Id="rId156" Type="http://schemas.openxmlformats.org/officeDocument/2006/relationships/hyperlink" Target="http://www.acp.edu" TargetMode="External"/><Relationship Id="rId155" Type="http://schemas.openxmlformats.org/officeDocument/2006/relationships/hyperlink" Target="http://www.acp.edu" TargetMode="External"/><Relationship Id="rId9451" Type="http://schemas.openxmlformats.org/officeDocument/2006/relationships/hyperlink" Target="http://www.uncfsu.edu" TargetMode="External"/><Relationship Id="rId9452" Type="http://schemas.openxmlformats.org/officeDocument/2006/relationships/hyperlink" Target="http://www.uncfsu.edu" TargetMode="External"/><Relationship Id="rId9453" Type="http://schemas.openxmlformats.org/officeDocument/2006/relationships/hyperlink" Target="http://www.uncfsu.edu" TargetMode="External"/><Relationship Id="rId9454" Type="http://schemas.openxmlformats.org/officeDocument/2006/relationships/hyperlink" Target="http://www.uncfsu.edu" TargetMode="External"/><Relationship Id="rId8123" Type="http://schemas.openxmlformats.org/officeDocument/2006/relationships/hyperlink" Target="http://www.socc.edu" TargetMode="External"/><Relationship Id="rId8122" Type="http://schemas.openxmlformats.org/officeDocument/2006/relationships/hyperlink" Target="http://www.socc.edu" TargetMode="External"/><Relationship Id="rId8121" Type="http://schemas.openxmlformats.org/officeDocument/2006/relationships/hyperlink" Target="http://www.socc.edu" TargetMode="External"/><Relationship Id="rId8120" Type="http://schemas.openxmlformats.org/officeDocument/2006/relationships/hyperlink" Target="http://www.snu.edu" TargetMode="External"/><Relationship Id="rId9450" Type="http://schemas.openxmlformats.org/officeDocument/2006/relationships/hyperlink" Target="http://www.uncfsu.edu" TargetMode="External"/><Relationship Id="rId8127" Type="http://schemas.openxmlformats.org/officeDocument/2006/relationships/hyperlink" Target="http://www.socc.edu" TargetMode="External"/><Relationship Id="rId9459" Type="http://schemas.openxmlformats.org/officeDocument/2006/relationships/hyperlink" Target="http://www.unco.edu" TargetMode="External"/><Relationship Id="rId8126" Type="http://schemas.openxmlformats.org/officeDocument/2006/relationships/hyperlink" Target="http://www.socc.edu" TargetMode="External"/><Relationship Id="rId8125" Type="http://schemas.openxmlformats.org/officeDocument/2006/relationships/hyperlink" Target="http://www.socc.edu" TargetMode="External"/><Relationship Id="rId8124" Type="http://schemas.openxmlformats.org/officeDocument/2006/relationships/hyperlink" Target="http://www.socc.edu" TargetMode="External"/><Relationship Id="rId9455" Type="http://schemas.openxmlformats.org/officeDocument/2006/relationships/hyperlink" Target="http://www.uncfsu.edu" TargetMode="External"/><Relationship Id="rId9456" Type="http://schemas.openxmlformats.org/officeDocument/2006/relationships/hyperlink" Target="http://www.uncfsu.edu" TargetMode="External"/><Relationship Id="rId8129" Type="http://schemas.openxmlformats.org/officeDocument/2006/relationships/hyperlink" Target="http://www.socc.edu" TargetMode="External"/><Relationship Id="rId9457" Type="http://schemas.openxmlformats.org/officeDocument/2006/relationships/hyperlink" Target="http://www.uncfsu.edu" TargetMode="External"/><Relationship Id="rId8128" Type="http://schemas.openxmlformats.org/officeDocument/2006/relationships/hyperlink" Target="http://www.socc.edu" TargetMode="External"/><Relationship Id="rId9458" Type="http://schemas.openxmlformats.org/officeDocument/2006/relationships/hyperlink" Target="http://www.uncfsu.edu" TargetMode="External"/><Relationship Id="rId9440" Type="http://schemas.openxmlformats.org/officeDocument/2006/relationships/hyperlink" Target="http://www.umsystem.edu" TargetMode="External"/><Relationship Id="rId9441" Type="http://schemas.openxmlformats.org/officeDocument/2006/relationships/hyperlink" Target="http://www.umsystem.edu" TargetMode="External"/><Relationship Id="rId9442" Type="http://schemas.openxmlformats.org/officeDocument/2006/relationships/hyperlink" Target="http://www.umsystem.edu" TargetMode="External"/><Relationship Id="rId9443" Type="http://schemas.openxmlformats.org/officeDocument/2006/relationships/hyperlink" Target="http://www.umsystem.edu" TargetMode="External"/><Relationship Id="rId8112" Type="http://schemas.openxmlformats.org/officeDocument/2006/relationships/hyperlink" Target="http://www.snu.edu" TargetMode="External"/><Relationship Id="rId8111" Type="http://schemas.openxmlformats.org/officeDocument/2006/relationships/hyperlink" Target="http://www.snu.edu" TargetMode="External"/><Relationship Id="rId8110" Type="http://schemas.openxmlformats.org/officeDocument/2006/relationships/hyperlink" Target="http://www.snu.edu" TargetMode="External"/><Relationship Id="rId8116" Type="http://schemas.openxmlformats.org/officeDocument/2006/relationships/hyperlink" Target="http://www.snu.edu" TargetMode="External"/><Relationship Id="rId9448" Type="http://schemas.openxmlformats.org/officeDocument/2006/relationships/hyperlink" Target="http://www.uncfsu.edu" TargetMode="External"/><Relationship Id="rId8115" Type="http://schemas.openxmlformats.org/officeDocument/2006/relationships/hyperlink" Target="http://www.snu.edu" TargetMode="External"/><Relationship Id="rId9449" Type="http://schemas.openxmlformats.org/officeDocument/2006/relationships/hyperlink" Target="http://www.uncfsu.edu" TargetMode="External"/><Relationship Id="rId8114" Type="http://schemas.openxmlformats.org/officeDocument/2006/relationships/hyperlink" Target="http://www.snu.edu" TargetMode="External"/><Relationship Id="rId8113" Type="http://schemas.openxmlformats.org/officeDocument/2006/relationships/hyperlink" Target="http://www.snu.edu" TargetMode="External"/><Relationship Id="rId9444" Type="http://schemas.openxmlformats.org/officeDocument/2006/relationships/hyperlink" Target="http://www.umsystem.edu" TargetMode="External"/><Relationship Id="rId8119" Type="http://schemas.openxmlformats.org/officeDocument/2006/relationships/hyperlink" Target="http://www.snu.edu" TargetMode="External"/><Relationship Id="rId9445" Type="http://schemas.openxmlformats.org/officeDocument/2006/relationships/hyperlink" Target="http://www.umsystem.edu" TargetMode="External"/><Relationship Id="rId8118" Type="http://schemas.openxmlformats.org/officeDocument/2006/relationships/hyperlink" Target="http://www.snu.edu" TargetMode="External"/><Relationship Id="rId9446" Type="http://schemas.openxmlformats.org/officeDocument/2006/relationships/hyperlink" Target="http://www.umsystem.edu" TargetMode="External"/><Relationship Id="rId8117" Type="http://schemas.openxmlformats.org/officeDocument/2006/relationships/hyperlink" Target="http://www.snu.edu" TargetMode="External"/><Relationship Id="rId9447" Type="http://schemas.openxmlformats.org/officeDocument/2006/relationships/hyperlink" Target="http://www.uncfsu.edu" TargetMode="External"/><Relationship Id="rId8141" Type="http://schemas.openxmlformats.org/officeDocument/2006/relationships/hyperlink" Target="http://www.socc.edu" TargetMode="External"/><Relationship Id="rId9473" Type="http://schemas.openxmlformats.org/officeDocument/2006/relationships/hyperlink" Target="http://www.uncsa.edu" TargetMode="External"/><Relationship Id="rId8140" Type="http://schemas.openxmlformats.org/officeDocument/2006/relationships/hyperlink" Target="http://www.socc.edu" TargetMode="External"/><Relationship Id="rId9474" Type="http://schemas.openxmlformats.org/officeDocument/2006/relationships/hyperlink" Target="http://www.uncsa.edu" TargetMode="External"/><Relationship Id="rId9475" Type="http://schemas.openxmlformats.org/officeDocument/2006/relationships/hyperlink" Target="http://www.uncsa.edu" TargetMode="External"/><Relationship Id="rId9476" Type="http://schemas.openxmlformats.org/officeDocument/2006/relationships/hyperlink" Target="http://www.uncsa.edu" TargetMode="External"/><Relationship Id="rId8145" Type="http://schemas.openxmlformats.org/officeDocument/2006/relationships/hyperlink" Target="http://www.socc.edu" TargetMode="External"/><Relationship Id="rId8144" Type="http://schemas.openxmlformats.org/officeDocument/2006/relationships/hyperlink" Target="http://www.socc.edu" TargetMode="External"/><Relationship Id="rId9470" Type="http://schemas.openxmlformats.org/officeDocument/2006/relationships/hyperlink" Target="http://www.uncsa.edu" TargetMode="External"/><Relationship Id="rId8143" Type="http://schemas.openxmlformats.org/officeDocument/2006/relationships/hyperlink" Target="http://www.socc.edu" TargetMode="External"/><Relationship Id="rId9471" Type="http://schemas.openxmlformats.org/officeDocument/2006/relationships/hyperlink" Target="http://www.uncsa.edu" TargetMode="External"/><Relationship Id="rId8142" Type="http://schemas.openxmlformats.org/officeDocument/2006/relationships/hyperlink" Target="http://www.socc.edu" TargetMode="External"/><Relationship Id="rId9472" Type="http://schemas.openxmlformats.org/officeDocument/2006/relationships/hyperlink" Target="http://www.uncsa.edu" TargetMode="External"/><Relationship Id="rId8149" Type="http://schemas.openxmlformats.org/officeDocument/2006/relationships/hyperlink" Target="http://www.socc.edu" TargetMode="External"/><Relationship Id="rId8148" Type="http://schemas.openxmlformats.org/officeDocument/2006/relationships/hyperlink" Target="http://www.socc.edu" TargetMode="External"/><Relationship Id="rId8147" Type="http://schemas.openxmlformats.org/officeDocument/2006/relationships/hyperlink" Target="http://www.socc.edu" TargetMode="External"/><Relationship Id="rId8146" Type="http://schemas.openxmlformats.org/officeDocument/2006/relationships/hyperlink" Target="http://www.socc.edu" TargetMode="External"/><Relationship Id="rId9477" Type="http://schemas.openxmlformats.org/officeDocument/2006/relationships/hyperlink" Target="http://www.uncsa.edu" TargetMode="External"/><Relationship Id="rId9478" Type="http://schemas.openxmlformats.org/officeDocument/2006/relationships/hyperlink" Target="http://www.uncsa.edu" TargetMode="External"/><Relationship Id="rId9479" Type="http://schemas.openxmlformats.org/officeDocument/2006/relationships/hyperlink" Target="http://www.uncsa.edu" TargetMode="External"/><Relationship Id="rId8130" Type="http://schemas.openxmlformats.org/officeDocument/2006/relationships/hyperlink" Target="http://www.socc.edu" TargetMode="External"/><Relationship Id="rId9462" Type="http://schemas.openxmlformats.org/officeDocument/2006/relationships/hyperlink" Target="http://www.unco.edu" TargetMode="External"/><Relationship Id="rId9463" Type="http://schemas.openxmlformats.org/officeDocument/2006/relationships/hyperlink" Target="http://www.unco.edu" TargetMode="External"/><Relationship Id="rId9464" Type="http://schemas.openxmlformats.org/officeDocument/2006/relationships/hyperlink" Target="http://www.unco.edu" TargetMode="External"/><Relationship Id="rId9465" Type="http://schemas.openxmlformats.org/officeDocument/2006/relationships/hyperlink" Target="http://www.unco.edu" TargetMode="External"/><Relationship Id="rId8134" Type="http://schemas.openxmlformats.org/officeDocument/2006/relationships/hyperlink" Target="http://www.socc.edu" TargetMode="External"/><Relationship Id="rId8133" Type="http://schemas.openxmlformats.org/officeDocument/2006/relationships/hyperlink" Target="http://www.socc.edu" TargetMode="External"/><Relationship Id="rId8132" Type="http://schemas.openxmlformats.org/officeDocument/2006/relationships/hyperlink" Target="http://www.socc.edu" TargetMode="External"/><Relationship Id="rId9460" Type="http://schemas.openxmlformats.org/officeDocument/2006/relationships/hyperlink" Target="http://www.unco.edu" TargetMode="External"/><Relationship Id="rId8131" Type="http://schemas.openxmlformats.org/officeDocument/2006/relationships/hyperlink" Target="http://www.socc.edu" TargetMode="External"/><Relationship Id="rId9461" Type="http://schemas.openxmlformats.org/officeDocument/2006/relationships/hyperlink" Target="http://www.unco.edu" TargetMode="External"/><Relationship Id="rId8138" Type="http://schemas.openxmlformats.org/officeDocument/2006/relationships/hyperlink" Target="http://www.socc.edu" TargetMode="External"/><Relationship Id="rId8137" Type="http://schemas.openxmlformats.org/officeDocument/2006/relationships/hyperlink" Target="http://www.socc.edu" TargetMode="External"/><Relationship Id="rId8136" Type="http://schemas.openxmlformats.org/officeDocument/2006/relationships/hyperlink" Target="http://www.socc.edu" TargetMode="External"/><Relationship Id="rId8135" Type="http://schemas.openxmlformats.org/officeDocument/2006/relationships/hyperlink" Target="http://www.socc.edu" TargetMode="External"/><Relationship Id="rId9466" Type="http://schemas.openxmlformats.org/officeDocument/2006/relationships/hyperlink" Target="http://www.uncsa.edu" TargetMode="External"/><Relationship Id="rId9467" Type="http://schemas.openxmlformats.org/officeDocument/2006/relationships/hyperlink" Target="http://www.uncsa.edu" TargetMode="External"/><Relationship Id="rId9468" Type="http://schemas.openxmlformats.org/officeDocument/2006/relationships/hyperlink" Target="http://www.uncsa.edu" TargetMode="External"/><Relationship Id="rId8139" Type="http://schemas.openxmlformats.org/officeDocument/2006/relationships/hyperlink" Target="http://www.socc.edu" TargetMode="External"/><Relationship Id="rId9469" Type="http://schemas.openxmlformats.org/officeDocument/2006/relationships/hyperlink" Target="http://www.uncsa.edu" TargetMode="External"/><Relationship Id="rId9419" Type="http://schemas.openxmlformats.org/officeDocument/2006/relationships/hyperlink" Target="http://www.umsystem.edu" TargetMode="External"/><Relationship Id="rId9410" Type="http://schemas.openxmlformats.org/officeDocument/2006/relationships/hyperlink" Target="http://www.umsystem.edu" TargetMode="External"/><Relationship Id="rId9415" Type="http://schemas.openxmlformats.org/officeDocument/2006/relationships/hyperlink" Target="http://www.umsystem.edu" TargetMode="External"/><Relationship Id="rId9416" Type="http://schemas.openxmlformats.org/officeDocument/2006/relationships/hyperlink" Target="http://www.umsystem.edu" TargetMode="External"/><Relationship Id="rId9417" Type="http://schemas.openxmlformats.org/officeDocument/2006/relationships/hyperlink" Target="http://www.umsystem.edu" TargetMode="External"/><Relationship Id="rId9418" Type="http://schemas.openxmlformats.org/officeDocument/2006/relationships/hyperlink" Target="http://www.umsystem.edu" TargetMode="External"/><Relationship Id="rId9411" Type="http://schemas.openxmlformats.org/officeDocument/2006/relationships/hyperlink" Target="http://www.umsystem.edu" TargetMode="External"/><Relationship Id="rId9412" Type="http://schemas.openxmlformats.org/officeDocument/2006/relationships/hyperlink" Target="http://www.umsystem.edu" TargetMode="External"/><Relationship Id="rId9413" Type="http://schemas.openxmlformats.org/officeDocument/2006/relationships/hyperlink" Target="http://www.umsystem.edu" TargetMode="External"/><Relationship Id="rId9414" Type="http://schemas.openxmlformats.org/officeDocument/2006/relationships/hyperlink" Target="http://www.umsystem.edu" TargetMode="External"/><Relationship Id="rId9408" Type="http://schemas.openxmlformats.org/officeDocument/2006/relationships/hyperlink" Target="http://www.umsl.edu" TargetMode="External"/><Relationship Id="rId9409" Type="http://schemas.openxmlformats.org/officeDocument/2006/relationships/hyperlink" Target="http://www.umsystem.edu" TargetMode="External"/><Relationship Id="rId9404" Type="http://schemas.openxmlformats.org/officeDocument/2006/relationships/hyperlink" Target="http://www.umsl.edu" TargetMode="External"/><Relationship Id="rId9405" Type="http://schemas.openxmlformats.org/officeDocument/2006/relationships/hyperlink" Target="http://www.umsl.edu" TargetMode="External"/><Relationship Id="rId9406" Type="http://schemas.openxmlformats.org/officeDocument/2006/relationships/hyperlink" Target="http://www.umsl.edu" TargetMode="External"/><Relationship Id="rId9407" Type="http://schemas.openxmlformats.org/officeDocument/2006/relationships/hyperlink" Target="http://www.umsl.edu" TargetMode="External"/><Relationship Id="rId9400" Type="http://schemas.openxmlformats.org/officeDocument/2006/relationships/hyperlink" Target="http://www.umsl.edu" TargetMode="External"/><Relationship Id="rId9401" Type="http://schemas.openxmlformats.org/officeDocument/2006/relationships/hyperlink" Target="http://www.umsl.edu" TargetMode="External"/><Relationship Id="rId9402" Type="http://schemas.openxmlformats.org/officeDocument/2006/relationships/hyperlink" Target="http://www.umsl.edu" TargetMode="External"/><Relationship Id="rId9403" Type="http://schemas.openxmlformats.org/officeDocument/2006/relationships/hyperlink" Target="http://www.umsl.edu" TargetMode="External"/><Relationship Id="rId9430" Type="http://schemas.openxmlformats.org/officeDocument/2006/relationships/hyperlink" Target="http://www.umsystem.edu" TargetMode="External"/><Relationship Id="rId9431" Type="http://schemas.openxmlformats.org/officeDocument/2006/relationships/hyperlink" Target="http://www.umsystem.edu" TargetMode="External"/><Relationship Id="rId9432" Type="http://schemas.openxmlformats.org/officeDocument/2006/relationships/hyperlink" Target="http://www.umsystem.edu" TargetMode="External"/><Relationship Id="rId8101" Type="http://schemas.openxmlformats.org/officeDocument/2006/relationships/hyperlink" Target="http://www.snc.edu" TargetMode="External"/><Relationship Id="rId8100" Type="http://schemas.openxmlformats.org/officeDocument/2006/relationships/hyperlink" Target="http://www.snc.edu" TargetMode="External"/><Relationship Id="rId8105" Type="http://schemas.openxmlformats.org/officeDocument/2006/relationships/hyperlink" Target="http://www.snc.edu" TargetMode="External"/><Relationship Id="rId9437" Type="http://schemas.openxmlformats.org/officeDocument/2006/relationships/hyperlink" Target="http://www.umsystem.edu" TargetMode="External"/><Relationship Id="rId8104" Type="http://schemas.openxmlformats.org/officeDocument/2006/relationships/hyperlink" Target="http://www.snc.edu" TargetMode="External"/><Relationship Id="rId9438" Type="http://schemas.openxmlformats.org/officeDocument/2006/relationships/hyperlink" Target="http://www.umsystem.edu" TargetMode="External"/><Relationship Id="rId8103" Type="http://schemas.openxmlformats.org/officeDocument/2006/relationships/hyperlink" Target="http://www.snc.edu" TargetMode="External"/><Relationship Id="rId9439" Type="http://schemas.openxmlformats.org/officeDocument/2006/relationships/hyperlink" Target="http://www.umsystem.edu" TargetMode="External"/><Relationship Id="rId8102" Type="http://schemas.openxmlformats.org/officeDocument/2006/relationships/hyperlink" Target="http://www.snc.edu" TargetMode="External"/><Relationship Id="rId8109" Type="http://schemas.openxmlformats.org/officeDocument/2006/relationships/hyperlink" Target="http://www.snu.edu" TargetMode="External"/><Relationship Id="rId9433" Type="http://schemas.openxmlformats.org/officeDocument/2006/relationships/hyperlink" Target="http://www.umsystem.edu" TargetMode="External"/><Relationship Id="rId8108" Type="http://schemas.openxmlformats.org/officeDocument/2006/relationships/hyperlink" Target="http://www.snu.edu" TargetMode="External"/><Relationship Id="rId9434" Type="http://schemas.openxmlformats.org/officeDocument/2006/relationships/hyperlink" Target="http://www.umsystem.edu" TargetMode="External"/><Relationship Id="rId8107" Type="http://schemas.openxmlformats.org/officeDocument/2006/relationships/hyperlink" Target="http://www.snc.edu" TargetMode="External"/><Relationship Id="rId9435" Type="http://schemas.openxmlformats.org/officeDocument/2006/relationships/hyperlink" Target="http://www.umsystem.edu" TargetMode="External"/><Relationship Id="rId8106" Type="http://schemas.openxmlformats.org/officeDocument/2006/relationships/hyperlink" Target="http://www.snc.edu" TargetMode="External"/><Relationship Id="rId9436" Type="http://schemas.openxmlformats.org/officeDocument/2006/relationships/hyperlink" Target="http://www.umsystem.edu" TargetMode="External"/><Relationship Id="rId9420" Type="http://schemas.openxmlformats.org/officeDocument/2006/relationships/hyperlink" Target="http://www.umsystem.edu" TargetMode="External"/><Relationship Id="rId9421" Type="http://schemas.openxmlformats.org/officeDocument/2006/relationships/hyperlink" Target="http://www.umsystem.edu" TargetMode="External"/><Relationship Id="rId9426" Type="http://schemas.openxmlformats.org/officeDocument/2006/relationships/hyperlink" Target="http://www.umsystem.edu" TargetMode="External"/><Relationship Id="rId9427" Type="http://schemas.openxmlformats.org/officeDocument/2006/relationships/hyperlink" Target="http://www.umsystem.edu" TargetMode="External"/><Relationship Id="rId9428" Type="http://schemas.openxmlformats.org/officeDocument/2006/relationships/hyperlink" Target="http://www.umsystem.edu" TargetMode="External"/><Relationship Id="rId9429" Type="http://schemas.openxmlformats.org/officeDocument/2006/relationships/hyperlink" Target="http://www.umsystem.edu" TargetMode="External"/><Relationship Id="rId9422" Type="http://schemas.openxmlformats.org/officeDocument/2006/relationships/hyperlink" Target="http://www.umsystem.edu" TargetMode="External"/><Relationship Id="rId9423" Type="http://schemas.openxmlformats.org/officeDocument/2006/relationships/hyperlink" Target="http://www.umsystem.edu" TargetMode="External"/><Relationship Id="rId9424" Type="http://schemas.openxmlformats.org/officeDocument/2006/relationships/hyperlink" Target="http://www.umsystem.edu" TargetMode="External"/><Relationship Id="rId9425" Type="http://schemas.openxmlformats.org/officeDocument/2006/relationships/hyperlink" Target="http://www.umsystem.edu" TargetMode="External"/><Relationship Id="rId4602" Type="http://schemas.openxmlformats.org/officeDocument/2006/relationships/hyperlink" Target="http://www.loc.edu" TargetMode="External"/><Relationship Id="rId5934" Type="http://schemas.openxmlformats.org/officeDocument/2006/relationships/hyperlink" Target="http://www.njc.edu" TargetMode="External"/><Relationship Id="rId4601" Type="http://schemas.openxmlformats.org/officeDocument/2006/relationships/hyperlink" Target="http://www.loc.edu" TargetMode="External"/><Relationship Id="rId5935" Type="http://schemas.openxmlformats.org/officeDocument/2006/relationships/hyperlink" Target="http://www.njc.edu" TargetMode="External"/><Relationship Id="rId4604" Type="http://schemas.openxmlformats.org/officeDocument/2006/relationships/hyperlink" Target="http://www.logan.edu" TargetMode="External"/><Relationship Id="rId5932" Type="http://schemas.openxmlformats.org/officeDocument/2006/relationships/hyperlink" Target="http://www.njc.edu" TargetMode="External"/><Relationship Id="rId4603" Type="http://schemas.openxmlformats.org/officeDocument/2006/relationships/hyperlink" Target="http://www.logan.edu" TargetMode="External"/><Relationship Id="rId5933" Type="http://schemas.openxmlformats.org/officeDocument/2006/relationships/hyperlink" Target="http://www.njc.edu" TargetMode="External"/><Relationship Id="rId4606" Type="http://schemas.openxmlformats.org/officeDocument/2006/relationships/hyperlink" Target="http://www.logan.edu" TargetMode="External"/><Relationship Id="rId5938" Type="http://schemas.openxmlformats.org/officeDocument/2006/relationships/hyperlink" Target="http://www.njc.edu" TargetMode="External"/><Relationship Id="rId4605" Type="http://schemas.openxmlformats.org/officeDocument/2006/relationships/hyperlink" Target="http://www.logan.edu" TargetMode="External"/><Relationship Id="rId5939" Type="http://schemas.openxmlformats.org/officeDocument/2006/relationships/hyperlink" Target="http://www.njc.edu" TargetMode="External"/><Relationship Id="rId4608" Type="http://schemas.openxmlformats.org/officeDocument/2006/relationships/hyperlink" Target="http://www.logan.edu" TargetMode="External"/><Relationship Id="rId5936" Type="http://schemas.openxmlformats.org/officeDocument/2006/relationships/hyperlink" Target="http://www.njc.edu" TargetMode="External"/><Relationship Id="rId4607" Type="http://schemas.openxmlformats.org/officeDocument/2006/relationships/hyperlink" Target="http://www.logan.edu" TargetMode="External"/><Relationship Id="rId5937" Type="http://schemas.openxmlformats.org/officeDocument/2006/relationships/hyperlink" Target="http://www.njc.edu" TargetMode="External"/><Relationship Id="rId4609" Type="http://schemas.openxmlformats.org/officeDocument/2006/relationships/hyperlink" Target="http://www.logan.edu" TargetMode="External"/><Relationship Id="rId5930" Type="http://schemas.openxmlformats.org/officeDocument/2006/relationships/hyperlink" Target="http://www.njc.edu" TargetMode="External"/><Relationship Id="rId5931" Type="http://schemas.openxmlformats.org/officeDocument/2006/relationships/hyperlink" Target="http://www.njc.edu" TargetMode="External"/><Relationship Id="rId4600" Type="http://schemas.openxmlformats.org/officeDocument/2006/relationships/hyperlink" Target="http://www.loc.edu" TargetMode="External"/><Relationship Id="rId5923" Type="http://schemas.openxmlformats.org/officeDocument/2006/relationships/hyperlink" Target="http://www.nichols.edu" TargetMode="External"/><Relationship Id="rId5924" Type="http://schemas.openxmlformats.org/officeDocument/2006/relationships/hyperlink" Target="http://www.nichols.edu" TargetMode="External"/><Relationship Id="rId5921" Type="http://schemas.openxmlformats.org/officeDocument/2006/relationships/hyperlink" Target="http://www.nichols.edu" TargetMode="External"/><Relationship Id="rId5922" Type="http://schemas.openxmlformats.org/officeDocument/2006/relationships/hyperlink" Target="http://www.nichols.edu" TargetMode="External"/><Relationship Id="rId5927" Type="http://schemas.openxmlformats.org/officeDocument/2006/relationships/hyperlink" Target="http://www.nichols.edu" TargetMode="External"/><Relationship Id="rId5928" Type="http://schemas.openxmlformats.org/officeDocument/2006/relationships/hyperlink" Target="http://www.njc.edu" TargetMode="External"/><Relationship Id="rId5925" Type="http://schemas.openxmlformats.org/officeDocument/2006/relationships/hyperlink" Target="http://www.nichols.edu" TargetMode="External"/><Relationship Id="rId5926" Type="http://schemas.openxmlformats.org/officeDocument/2006/relationships/hyperlink" Target="http://www.nichols.edu" TargetMode="External"/><Relationship Id="rId5929" Type="http://schemas.openxmlformats.org/officeDocument/2006/relationships/hyperlink" Target="http://www.njc.edu" TargetMode="External"/><Relationship Id="rId8196" Type="http://schemas.openxmlformats.org/officeDocument/2006/relationships/hyperlink" Target="http://www.spertus.edu" TargetMode="External"/><Relationship Id="rId8195" Type="http://schemas.openxmlformats.org/officeDocument/2006/relationships/hyperlink" Target="http://www.spertus.edu" TargetMode="External"/><Relationship Id="rId8194" Type="http://schemas.openxmlformats.org/officeDocument/2006/relationships/hyperlink" Target="http://www.spertus.edu" TargetMode="External"/><Relationship Id="rId8193" Type="http://schemas.openxmlformats.org/officeDocument/2006/relationships/hyperlink" Target="http://www.spertus.edu" TargetMode="External"/><Relationship Id="rId8199" Type="http://schemas.openxmlformats.org/officeDocument/2006/relationships/hyperlink" Target="http://www.spertus.edu" TargetMode="External"/><Relationship Id="rId8198" Type="http://schemas.openxmlformats.org/officeDocument/2006/relationships/hyperlink" Target="http://www.spertus.edu" TargetMode="External"/><Relationship Id="rId8197" Type="http://schemas.openxmlformats.org/officeDocument/2006/relationships/hyperlink" Target="http://www.spertus.edu" TargetMode="External"/><Relationship Id="rId5920" Type="http://schemas.openxmlformats.org/officeDocument/2006/relationships/hyperlink" Target="http://www.nichols.edu" TargetMode="External"/><Relationship Id="rId4624" Type="http://schemas.openxmlformats.org/officeDocument/2006/relationships/hyperlink" Target="http://www.longwood.edu" TargetMode="External"/><Relationship Id="rId5956" Type="http://schemas.openxmlformats.org/officeDocument/2006/relationships/hyperlink" Target="http://www.njc.edu" TargetMode="External"/><Relationship Id="rId4623" Type="http://schemas.openxmlformats.org/officeDocument/2006/relationships/hyperlink" Target="http://www.longwood.edu" TargetMode="External"/><Relationship Id="rId5957" Type="http://schemas.openxmlformats.org/officeDocument/2006/relationships/hyperlink" Target="http://www.njc.edu" TargetMode="External"/><Relationship Id="rId4626" Type="http://schemas.openxmlformats.org/officeDocument/2006/relationships/hyperlink" Target="http://www.longwood.edu" TargetMode="External"/><Relationship Id="rId5954" Type="http://schemas.openxmlformats.org/officeDocument/2006/relationships/hyperlink" Target="http://www.njc.edu" TargetMode="External"/><Relationship Id="rId4625" Type="http://schemas.openxmlformats.org/officeDocument/2006/relationships/hyperlink" Target="http://www.longwood.edu" TargetMode="External"/><Relationship Id="rId5955" Type="http://schemas.openxmlformats.org/officeDocument/2006/relationships/hyperlink" Target="http://www.njc.edu" TargetMode="External"/><Relationship Id="rId4628" Type="http://schemas.openxmlformats.org/officeDocument/2006/relationships/hyperlink" Target="http://www.longwood.edu" TargetMode="External"/><Relationship Id="rId4627" Type="http://schemas.openxmlformats.org/officeDocument/2006/relationships/hyperlink" Target="http://www.longwood.edu" TargetMode="External"/><Relationship Id="rId5958" Type="http://schemas.openxmlformats.org/officeDocument/2006/relationships/hyperlink" Target="http://www.njc.edu" TargetMode="External"/><Relationship Id="rId4629" Type="http://schemas.openxmlformats.org/officeDocument/2006/relationships/hyperlink" Target="http://www.longwood.edu" TargetMode="External"/><Relationship Id="rId5959" Type="http://schemas.openxmlformats.org/officeDocument/2006/relationships/hyperlink" Target="http://www.njc.edu" TargetMode="External"/><Relationship Id="rId4620" Type="http://schemas.openxmlformats.org/officeDocument/2006/relationships/hyperlink" Target="http://www.lonestar.edu" TargetMode="External"/><Relationship Id="rId5952" Type="http://schemas.openxmlformats.org/officeDocument/2006/relationships/hyperlink" Target="http://www.njc.edu" TargetMode="External"/><Relationship Id="rId5953" Type="http://schemas.openxmlformats.org/officeDocument/2006/relationships/hyperlink" Target="http://www.njc.edu" TargetMode="External"/><Relationship Id="rId4622" Type="http://schemas.openxmlformats.org/officeDocument/2006/relationships/hyperlink" Target="http://www.longwood.edu" TargetMode="External"/><Relationship Id="rId5950" Type="http://schemas.openxmlformats.org/officeDocument/2006/relationships/hyperlink" Target="http://www.njc.edu" TargetMode="External"/><Relationship Id="rId4621" Type="http://schemas.openxmlformats.org/officeDocument/2006/relationships/hyperlink" Target="http://www.longwood.edu" TargetMode="External"/><Relationship Id="rId5951" Type="http://schemas.openxmlformats.org/officeDocument/2006/relationships/hyperlink" Target="http://www.njc.edu" TargetMode="External"/><Relationship Id="rId4613" Type="http://schemas.openxmlformats.org/officeDocument/2006/relationships/hyperlink" Target="http://www.logan.edu" TargetMode="External"/><Relationship Id="rId5945" Type="http://schemas.openxmlformats.org/officeDocument/2006/relationships/hyperlink" Target="http://www.njc.edu" TargetMode="External"/><Relationship Id="rId4612" Type="http://schemas.openxmlformats.org/officeDocument/2006/relationships/hyperlink" Target="http://www.logan.edu" TargetMode="External"/><Relationship Id="rId5946" Type="http://schemas.openxmlformats.org/officeDocument/2006/relationships/hyperlink" Target="http://www.njc.edu" TargetMode="External"/><Relationship Id="rId4615" Type="http://schemas.openxmlformats.org/officeDocument/2006/relationships/hyperlink" Target="http://www.logan.edu" TargetMode="External"/><Relationship Id="rId5943" Type="http://schemas.openxmlformats.org/officeDocument/2006/relationships/hyperlink" Target="http://www.njc.edu" TargetMode="External"/><Relationship Id="rId4614" Type="http://schemas.openxmlformats.org/officeDocument/2006/relationships/hyperlink" Target="http://www.logan.edu" TargetMode="External"/><Relationship Id="rId5944" Type="http://schemas.openxmlformats.org/officeDocument/2006/relationships/hyperlink" Target="http://www.njc.edu" TargetMode="External"/><Relationship Id="rId4617" Type="http://schemas.openxmlformats.org/officeDocument/2006/relationships/hyperlink" Target="http://www.lonestar.edu" TargetMode="External"/><Relationship Id="rId5949" Type="http://schemas.openxmlformats.org/officeDocument/2006/relationships/hyperlink" Target="http://www.njc.edu" TargetMode="External"/><Relationship Id="rId4616" Type="http://schemas.openxmlformats.org/officeDocument/2006/relationships/hyperlink" Target="http://www.logan.edu" TargetMode="External"/><Relationship Id="rId4619" Type="http://schemas.openxmlformats.org/officeDocument/2006/relationships/hyperlink" Target="http://www.lonestar.edu" TargetMode="External"/><Relationship Id="rId5947" Type="http://schemas.openxmlformats.org/officeDocument/2006/relationships/hyperlink" Target="http://www.njc.edu" TargetMode="External"/><Relationship Id="rId4618" Type="http://schemas.openxmlformats.org/officeDocument/2006/relationships/hyperlink" Target="http://www.lonestar.edu" TargetMode="External"/><Relationship Id="rId5948" Type="http://schemas.openxmlformats.org/officeDocument/2006/relationships/hyperlink" Target="http://www.njc.edu" TargetMode="External"/><Relationship Id="rId5941" Type="http://schemas.openxmlformats.org/officeDocument/2006/relationships/hyperlink" Target="http://www.njc.edu" TargetMode="External"/><Relationship Id="rId5942" Type="http://schemas.openxmlformats.org/officeDocument/2006/relationships/hyperlink" Target="http://www.njc.edu" TargetMode="External"/><Relationship Id="rId4611" Type="http://schemas.openxmlformats.org/officeDocument/2006/relationships/hyperlink" Target="http://www.logan.edu" TargetMode="External"/><Relationship Id="rId4610" Type="http://schemas.openxmlformats.org/officeDocument/2006/relationships/hyperlink" Target="http://www.logan.edu" TargetMode="External"/><Relationship Id="rId5940" Type="http://schemas.openxmlformats.org/officeDocument/2006/relationships/hyperlink" Target="http://www.njc.edu" TargetMode="External"/><Relationship Id="rId8170" Type="http://schemas.openxmlformats.org/officeDocument/2006/relationships/hyperlink" Target="http://www.socc.edu" TargetMode="External"/><Relationship Id="rId8163" Type="http://schemas.openxmlformats.org/officeDocument/2006/relationships/hyperlink" Target="http://www.socc.edu" TargetMode="External"/><Relationship Id="rId9495" Type="http://schemas.openxmlformats.org/officeDocument/2006/relationships/hyperlink" Target="http://www.une.edu" TargetMode="External"/><Relationship Id="rId8162" Type="http://schemas.openxmlformats.org/officeDocument/2006/relationships/hyperlink" Target="http://www.socc.edu" TargetMode="External"/><Relationship Id="rId9496" Type="http://schemas.openxmlformats.org/officeDocument/2006/relationships/hyperlink" Target="http://www.une.edu" TargetMode="External"/><Relationship Id="rId8161" Type="http://schemas.openxmlformats.org/officeDocument/2006/relationships/hyperlink" Target="http://www.socc.edu" TargetMode="External"/><Relationship Id="rId9497" Type="http://schemas.openxmlformats.org/officeDocument/2006/relationships/hyperlink" Target="http://www.unh.edu" TargetMode="External"/><Relationship Id="rId8160" Type="http://schemas.openxmlformats.org/officeDocument/2006/relationships/hyperlink" Target="http://www.socc.edu" TargetMode="External"/><Relationship Id="rId9498" Type="http://schemas.openxmlformats.org/officeDocument/2006/relationships/hyperlink" Target="http://www.unh.edu" TargetMode="External"/><Relationship Id="rId8167" Type="http://schemas.openxmlformats.org/officeDocument/2006/relationships/hyperlink" Target="http://www.socc.edu" TargetMode="External"/><Relationship Id="rId9491" Type="http://schemas.openxmlformats.org/officeDocument/2006/relationships/hyperlink" Target="http://www.une.edu" TargetMode="External"/><Relationship Id="rId8166" Type="http://schemas.openxmlformats.org/officeDocument/2006/relationships/hyperlink" Target="http://www.socc.edu" TargetMode="External"/><Relationship Id="rId9492" Type="http://schemas.openxmlformats.org/officeDocument/2006/relationships/hyperlink" Target="http://www.une.edu" TargetMode="External"/><Relationship Id="rId8165" Type="http://schemas.openxmlformats.org/officeDocument/2006/relationships/hyperlink" Target="http://www.socc.edu" TargetMode="External"/><Relationship Id="rId9493" Type="http://schemas.openxmlformats.org/officeDocument/2006/relationships/hyperlink" Target="http://www.une.edu" TargetMode="External"/><Relationship Id="rId8164" Type="http://schemas.openxmlformats.org/officeDocument/2006/relationships/hyperlink" Target="http://www.socc.edu" TargetMode="External"/><Relationship Id="rId9494" Type="http://schemas.openxmlformats.org/officeDocument/2006/relationships/hyperlink" Target="http://www.une.edu" TargetMode="External"/><Relationship Id="rId8169" Type="http://schemas.openxmlformats.org/officeDocument/2006/relationships/hyperlink" Target="http://www.socc.edu" TargetMode="External"/><Relationship Id="rId8168" Type="http://schemas.openxmlformats.org/officeDocument/2006/relationships/hyperlink" Target="http://www.socc.edu" TargetMode="External"/><Relationship Id="rId9499" Type="http://schemas.openxmlformats.org/officeDocument/2006/relationships/hyperlink" Target="http://www.unh.edu" TargetMode="External"/><Relationship Id="rId9490" Type="http://schemas.openxmlformats.org/officeDocument/2006/relationships/hyperlink" Target="http://www.une.edu" TargetMode="External"/><Relationship Id="rId8152" Type="http://schemas.openxmlformats.org/officeDocument/2006/relationships/hyperlink" Target="http://www.socc.edu" TargetMode="External"/><Relationship Id="rId9484" Type="http://schemas.openxmlformats.org/officeDocument/2006/relationships/hyperlink" Target="http://www.uncsa.edu" TargetMode="External"/><Relationship Id="rId8151" Type="http://schemas.openxmlformats.org/officeDocument/2006/relationships/hyperlink" Target="http://www.socc.edu" TargetMode="External"/><Relationship Id="rId9485" Type="http://schemas.openxmlformats.org/officeDocument/2006/relationships/hyperlink" Target="http://www.uncsa.edu" TargetMode="External"/><Relationship Id="rId8150" Type="http://schemas.openxmlformats.org/officeDocument/2006/relationships/hyperlink" Target="http://www.socc.edu" TargetMode="External"/><Relationship Id="rId9486" Type="http://schemas.openxmlformats.org/officeDocument/2006/relationships/hyperlink" Target="http://www.uncsa.edu" TargetMode="External"/><Relationship Id="rId9487" Type="http://schemas.openxmlformats.org/officeDocument/2006/relationships/hyperlink" Target="http://www.uncsa.edu" TargetMode="External"/><Relationship Id="rId8156" Type="http://schemas.openxmlformats.org/officeDocument/2006/relationships/hyperlink" Target="http://www.socc.edu" TargetMode="External"/><Relationship Id="rId9480" Type="http://schemas.openxmlformats.org/officeDocument/2006/relationships/hyperlink" Target="http://www.uncsa.edu" TargetMode="External"/><Relationship Id="rId8155" Type="http://schemas.openxmlformats.org/officeDocument/2006/relationships/hyperlink" Target="http://www.socc.edu" TargetMode="External"/><Relationship Id="rId9481" Type="http://schemas.openxmlformats.org/officeDocument/2006/relationships/hyperlink" Target="http://www.uncsa.edu" TargetMode="External"/><Relationship Id="rId8154" Type="http://schemas.openxmlformats.org/officeDocument/2006/relationships/hyperlink" Target="http://www.socc.edu" TargetMode="External"/><Relationship Id="rId9482" Type="http://schemas.openxmlformats.org/officeDocument/2006/relationships/hyperlink" Target="http://www.uncsa.edu" TargetMode="External"/><Relationship Id="rId8153" Type="http://schemas.openxmlformats.org/officeDocument/2006/relationships/hyperlink" Target="http://www.socc.edu" TargetMode="External"/><Relationship Id="rId9483" Type="http://schemas.openxmlformats.org/officeDocument/2006/relationships/hyperlink" Target="http://www.uncsa.edu" TargetMode="External"/><Relationship Id="rId8159" Type="http://schemas.openxmlformats.org/officeDocument/2006/relationships/hyperlink" Target="http://www.socc.edu" TargetMode="External"/><Relationship Id="rId8158" Type="http://schemas.openxmlformats.org/officeDocument/2006/relationships/hyperlink" Target="http://www.socc.edu" TargetMode="External"/><Relationship Id="rId8157" Type="http://schemas.openxmlformats.org/officeDocument/2006/relationships/hyperlink" Target="http://www.socc.edu" TargetMode="External"/><Relationship Id="rId9488" Type="http://schemas.openxmlformats.org/officeDocument/2006/relationships/hyperlink" Target="http://www.une.edu" TargetMode="External"/><Relationship Id="rId9489" Type="http://schemas.openxmlformats.org/officeDocument/2006/relationships/hyperlink" Target="http://www.une.edu" TargetMode="External"/><Relationship Id="rId5912" Type="http://schemas.openxmlformats.org/officeDocument/2006/relationships/hyperlink" Target="http://www.nic.edu" TargetMode="External"/><Relationship Id="rId5913" Type="http://schemas.openxmlformats.org/officeDocument/2006/relationships/hyperlink" Target="http://www.nic.edu" TargetMode="External"/><Relationship Id="rId5910" Type="http://schemas.openxmlformats.org/officeDocument/2006/relationships/hyperlink" Target="http://www.nic.edu" TargetMode="External"/><Relationship Id="rId5911" Type="http://schemas.openxmlformats.org/officeDocument/2006/relationships/hyperlink" Target="http://www.nic.edu" TargetMode="External"/><Relationship Id="rId5916" Type="http://schemas.openxmlformats.org/officeDocument/2006/relationships/hyperlink" Target="http://www.nichols.edu" TargetMode="External"/><Relationship Id="rId5917" Type="http://schemas.openxmlformats.org/officeDocument/2006/relationships/hyperlink" Target="http://www.nichols.edu" TargetMode="External"/><Relationship Id="rId5914" Type="http://schemas.openxmlformats.org/officeDocument/2006/relationships/hyperlink" Target="http://www.nic.edu" TargetMode="External"/><Relationship Id="rId5915" Type="http://schemas.openxmlformats.org/officeDocument/2006/relationships/hyperlink" Target="http://www.nichols.edu" TargetMode="External"/><Relationship Id="rId5918" Type="http://schemas.openxmlformats.org/officeDocument/2006/relationships/hyperlink" Target="http://www.nichols.edu" TargetMode="External"/><Relationship Id="rId5919" Type="http://schemas.openxmlformats.org/officeDocument/2006/relationships/hyperlink" Target="http://www.nichols.edu" TargetMode="External"/><Relationship Id="rId8192" Type="http://schemas.openxmlformats.org/officeDocument/2006/relationships/hyperlink" Target="http://www.spertus.edu" TargetMode="External"/><Relationship Id="rId8191" Type="http://schemas.openxmlformats.org/officeDocument/2006/relationships/hyperlink" Target="http://www.spertus.edu" TargetMode="External"/><Relationship Id="rId8190" Type="http://schemas.openxmlformats.org/officeDocument/2006/relationships/hyperlink" Target="http://www.sou.edu" TargetMode="External"/><Relationship Id="rId8185" Type="http://schemas.openxmlformats.org/officeDocument/2006/relationships/hyperlink" Target="http://www.sou.edu" TargetMode="External"/><Relationship Id="rId8184" Type="http://schemas.openxmlformats.org/officeDocument/2006/relationships/hyperlink" Target="http://www.sou.edu" TargetMode="External"/><Relationship Id="rId8183" Type="http://schemas.openxmlformats.org/officeDocument/2006/relationships/hyperlink" Target="http://www.sou.edu" TargetMode="External"/><Relationship Id="rId8182" Type="http://schemas.openxmlformats.org/officeDocument/2006/relationships/hyperlink" Target="http://www.sou.edu" TargetMode="External"/><Relationship Id="rId8189" Type="http://schemas.openxmlformats.org/officeDocument/2006/relationships/hyperlink" Target="http://www.sou.edu" TargetMode="External"/><Relationship Id="rId8188" Type="http://schemas.openxmlformats.org/officeDocument/2006/relationships/hyperlink" Target="http://www.sou.edu" TargetMode="External"/><Relationship Id="rId8187" Type="http://schemas.openxmlformats.org/officeDocument/2006/relationships/hyperlink" Target="http://www.sou.edu" TargetMode="External"/><Relationship Id="rId8186" Type="http://schemas.openxmlformats.org/officeDocument/2006/relationships/hyperlink" Target="http://www.sou.edu" TargetMode="External"/><Relationship Id="rId5901" Type="http://schemas.openxmlformats.org/officeDocument/2006/relationships/hyperlink" Target="http://www.newmanu.edu" TargetMode="External"/><Relationship Id="rId5902" Type="http://schemas.openxmlformats.org/officeDocument/2006/relationships/hyperlink" Target="http://www.newmanu.edu" TargetMode="External"/><Relationship Id="rId5900" Type="http://schemas.openxmlformats.org/officeDocument/2006/relationships/hyperlink" Target="http://www.newmanu.edu" TargetMode="External"/><Relationship Id="rId5905" Type="http://schemas.openxmlformats.org/officeDocument/2006/relationships/hyperlink" Target="http://www.newmanu.edu" TargetMode="External"/><Relationship Id="rId5906" Type="http://schemas.openxmlformats.org/officeDocument/2006/relationships/hyperlink" Target="http://www.newmanu.edu" TargetMode="External"/><Relationship Id="rId5903" Type="http://schemas.openxmlformats.org/officeDocument/2006/relationships/hyperlink" Target="http://www.newmanu.edu" TargetMode="External"/><Relationship Id="rId5904" Type="http://schemas.openxmlformats.org/officeDocument/2006/relationships/hyperlink" Target="http://www.newmanu.edu" TargetMode="External"/><Relationship Id="rId5909" Type="http://schemas.openxmlformats.org/officeDocument/2006/relationships/hyperlink" Target="http://www.nic.edu" TargetMode="External"/><Relationship Id="rId5907" Type="http://schemas.openxmlformats.org/officeDocument/2006/relationships/hyperlink" Target="http://www.newmanu.edu" TargetMode="External"/><Relationship Id="rId5908" Type="http://schemas.openxmlformats.org/officeDocument/2006/relationships/hyperlink" Target="http://www.nic.edu" TargetMode="External"/><Relationship Id="rId8181" Type="http://schemas.openxmlformats.org/officeDocument/2006/relationships/hyperlink" Target="http://www.socc.edu" TargetMode="External"/><Relationship Id="rId8180" Type="http://schemas.openxmlformats.org/officeDocument/2006/relationships/hyperlink" Target="http://www.socc.edu" TargetMode="External"/><Relationship Id="rId8174" Type="http://schemas.openxmlformats.org/officeDocument/2006/relationships/hyperlink" Target="http://www.socc.edu" TargetMode="External"/><Relationship Id="rId8173" Type="http://schemas.openxmlformats.org/officeDocument/2006/relationships/hyperlink" Target="http://www.socc.edu" TargetMode="External"/><Relationship Id="rId8172" Type="http://schemas.openxmlformats.org/officeDocument/2006/relationships/hyperlink" Target="http://www.socc.edu" TargetMode="External"/><Relationship Id="rId8171" Type="http://schemas.openxmlformats.org/officeDocument/2006/relationships/hyperlink" Target="http://www.socc.edu" TargetMode="External"/><Relationship Id="rId8178" Type="http://schemas.openxmlformats.org/officeDocument/2006/relationships/hyperlink" Target="http://www.socc.edu" TargetMode="External"/><Relationship Id="rId8177" Type="http://schemas.openxmlformats.org/officeDocument/2006/relationships/hyperlink" Target="http://www.socc.edu" TargetMode="External"/><Relationship Id="rId8176" Type="http://schemas.openxmlformats.org/officeDocument/2006/relationships/hyperlink" Target="http://www.socc.edu" TargetMode="External"/><Relationship Id="rId8175" Type="http://schemas.openxmlformats.org/officeDocument/2006/relationships/hyperlink" Target="http://www.socc.edu" TargetMode="External"/><Relationship Id="rId8179" Type="http://schemas.openxmlformats.org/officeDocument/2006/relationships/hyperlink" Target="http://www.socc.edu" TargetMode="External"/><Relationship Id="rId2027" Type="http://schemas.openxmlformats.org/officeDocument/2006/relationships/hyperlink" Target="http://www.deanza.edu" TargetMode="External"/><Relationship Id="rId3359" Type="http://schemas.openxmlformats.org/officeDocument/2006/relationships/hyperlink" Target="http://www.hlg.edu" TargetMode="External"/><Relationship Id="rId2028" Type="http://schemas.openxmlformats.org/officeDocument/2006/relationships/hyperlink" Target="http://www.deanza.edu" TargetMode="External"/><Relationship Id="rId3358" Type="http://schemas.openxmlformats.org/officeDocument/2006/relationships/hyperlink" Target="http://www.hlg.edu" TargetMode="External"/><Relationship Id="rId4689" Type="http://schemas.openxmlformats.org/officeDocument/2006/relationships/hyperlink" Target="http://www.lssu.edu" TargetMode="External"/><Relationship Id="rId2029" Type="http://schemas.openxmlformats.org/officeDocument/2006/relationships/hyperlink" Target="http://www.deanza.edu" TargetMode="External"/><Relationship Id="rId107" Type="http://schemas.openxmlformats.org/officeDocument/2006/relationships/hyperlink" Target="http://www.abac.edu" TargetMode="External"/><Relationship Id="rId10578" Type="http://schemas.openxmlformats.org/officeDocument/2006/relationships/hyperlink" Target="http://www.wlu.edu" TargetMode="External"/><Relationship Id="rId106" Type="http://schemas.openxmlformats.org/officeDocument/2006/relationships/hyperlink" Target="http://uwm.edu" TargetMode="External"/><Relationship Id="rId10579" Type="http://schemas.openxmlformats.org/officeDocument/2006/relationships/hyperlink" Target="http://www.wlu.edu" TargetMode="External"/><Relationship Id="rId105" Type="http://schemas.openxmlformats.org/officeDocument/2006/relationships/hyperlink" Target="http://uwm.edu" TargetMode="External"/><Relationship Id="rId10576" Type="http://schemas.openxmlformats.org/officeDocument/2006/relationships/hyperlink" Target="http://www.wlu.edu" TargetMode="External"/><Relationship Id="rId104" Type="http://schemas.openxmlformats.org/officeDocument/2006/relationships/hyperlink" Target="http://uwm.edu" TargetMode="External"/><Relationship Id="rId10577" Type="http://schemas.openxmlformats.org/officeDocument/2006/relationships/hyperlink" Target="http://www.wlu.edu" TargetMode="External"/><Relationship Id="rId109" Type="http://schemas.openxmlformats.org/officeDocument/2006/relationships/hyperlink" Target="http://www.abac.edu" TargetMode="External"/><Relationship Id="rId4680" Type="http://schemas.openxmlformats.org/officeDocument/2006/relationships/hyperlink" Target="http://www.lssu.edu" TargetMode="External"/><Relationship Id="rId108" Type="http://schemas.openxmlformats.org/officeDocument/2006/relationships/hyperlink" Target="http://www.abac.edu" TargetMode="External"/><Relationship Id="rId3351" Type="http://schemas.openxmlformats.org/officeDocument/2006/relationships/hyperlink" Target="http://www.hlg.edu" TargetMode="External"/><Relationship Id="rId4682" Type="http://schemas.openxmlformats.org/officeDocument/2006/relationships/hyperlink" Target="http://www.lssu.edu" TargetMode="External"/><Relationship Id="rId10570" Type="http://schemas.openxmlformats.org/officeDocument/2006/relationships/hyperlink" Target="http://www.wlu.edu" TargetMode="External"/><Relationship Id="rId2020" Type="http://schemas.openxmlformats.org/officeDocument/2006/relationships/hyperlink" Target="http://www.dcad.edu" TargetMode="External"/><Relationship Id="rId3350" Type="http://schemas.openxmlformats.org/officeDocument/2006/relationships/hyperlink" Target="http://www.hlg.edu" TargetMode="External"/><Relationship Id="rId4681" Type="http://schemas.openxmlformats.org/officeDocument/2006/relationships/hyperlink" Target="http://www.lssu.edu" TargetMode="External"/><Relationship Id="rId10571" Type="http://schemas.openxmlformats.org/officeDocument/2006/relationships/hyperlink" Target="http://www.wlu.edu" TargetMode="External"/><Relationship Id="rId2021" Type="http://schemas.openxmlformats.org/officeDocument/2006/relationships/hyperlink" Target="http://www.dcad.edu" TargetMode="External"/><Relationship Id="rId3353" Type="http://schemas.openxmlformats.org/officeDocument/2006/relationships/hyperlink" Target="http://www.hlg.edu" TargetMode="External"/><Relationship Id="rId4684" Type="http://schemas.openxmlformats.org/officeDocument/2006/relationships/hyperlink" Target="http://www.lssu.edu" TargetMode="External"/><Relationship Id="rId2022" Type="http://schemas.openxmlformats.org/officeDocument/2006/relationships/hyperlink" Target="http://www.dcad.edu" TargetMode="External"/><Relationship Id="rId3352" Type="http://schemas.openxmlformats.org/officeDocument/2006/relationships/hyperlink" Target="http://www.hlg.edu" TargetMode="External"/><Relationship Id="rId4683" Type="http://schemas.openxmlformats.org/officeDocument/2006/relationships/hyperlink" Target="http://www.lssu.edu" TargetMode="External"/><Relationship Id="rId103" Type="http://schemas.openxmlformats.org/officeDocument/2006/relationships/hyperlink" Target="http://uwm.edu" TargetMode="External"/><Relationship Id="rId2023" Type="http://schemas.openxmlformats.org/officeDocument/2006/relationships/hyperlink" Target="http://www.dcad.edu" TargetMode="External"/><Relationship Id="rId3355" Type="http://schemas.openxmlformats.org/officeDocument/2006/relationships/hyperlink" Target="http://www.hlg.edu" TargetMode="External"/><Relationship Id="rId4686" Type="http://schemas.openxmlformats.org/officeDocument/2006/relationships/hyperlink" Target="http://www.lssu.edu" TargetMode="External"/><Relationship Id="rId10574" Type="http://schemas.openxmlformats.org/officeDocument/2006/relationships/hyperlink" Target="http://www.wlu.edu" TargetMode="External"/><Relationship Id="rId102" Type="http://schemas.openxmlformats.org/officeDocument/2006/relationships/hyperlink" Target="http://uwm.edu" TargetMode="External"/><Relationship Id="rId2024" Type="http://schemas.openxmlformats.org/officeDocument/2006/relationships/hyperlink" Target="http://www.dcad.edu" TargetMode="External"/><Relationship Id="rId3354" Type="http://schemas.openxmlformats.org/officeDocument/2006/relationships/hyperlink" Target="http://www.hlg.edu" TargetMode="External"/><Relationship Id="rId4685" Type="http://schemas.openxmlformats.org/officeDocument/2006/relationships/hyperlink" Target="http://www.lssu.edu" TargetMode="External"/><Relationship Id="rId10575" Type="http://schemas.openxmlformats.org/officeDocument/2006/relationships/hyperlink" Target="http://www.wlu.edu" TargetMode="External"/><Relationship Id="rId101" Type="http://schemas.openxmlformats.org/officeDocument/2006/relationships/hyperlink" Target="http://uwm.edu" TargetMode="External"/><Relationship Id="rId2025" Type="http://schemas.openxmlformats.org/officeDocument/2006/relationships/hyperlink" Target="http://www.dcad.edu" TargetMode="External"/><Relationship Id="rId3357" Type="http://schemas.openxmlformats.org/officeDocument/2006/relationships/hyperlink" Target="http://www.hlg.edu" TargetMode="External"/><Relationship Id="rId4688" Type="http://schemas.openxmlformats.org/officeDocument/2006/relationships/hyperlink" Target="http://www.lssu.edu" TargetMode="External"/><Relationship Id="rId10572" Type="http://schemas.openxmlformats.org/officeDocument/2006/relationships/hyperlink" Target="http://www.wlu.edu" TargetMode="External"/><Relationship Id="rId100" Type="http://schemas.openxmlformats.org/officeDocument/2006/relationships/hyperlink" Target="http://uwm.edu" TargetMode="External"/><Relationship Id="rId2026" Type="http://schemas.openxmlformats.org/officeDocument/2006/relationships/hyperlink" Target="http://www.deanza.edu" TargetMode="External"/><Relationship Id="rId3356" Type="http://schemas.openxmlformats.org/officeDocument/2006/relationships/hyperlink" Target="http://www.hlg.edu" TargetMode="External"/><Relationship Id="rId4687" Type="http://schemas.openxmlformats.org/officeDocument/2006/relationships/hyperlink" Target="http://www.lssu.edu" TargetMode="External"/><Relationship Id="rId10573" Type="http://schemas.openxmlformats.org/officeDocument/2006/relationships/hyperlink" Target="http://www.wlu.edu" TargetMode="External"/><Relationship Id="rId2016" Type="http://schemas.openxmlformats.org/officeDocument/2006/relationships/hyperlink" Target="http://www.dcad.edu" TargetMode="External"/><Relationship Id="rId3348" Type="http://schemas.openxmlformats.org/officeDocument/2006/relationships/hyperlink" Target="http://www.hlg.edu" TargetMode="External"/><Relationship Id="rId4679" Type="http://schemas.openxmlformats.org/officeDocument/2006/relationships/hyperlink" Target="http://www.lssu.edu" TargetMode="External"/><Relationship Id="rId2017" Type="http://schemas.openxmlformats.org/officeDocument/2006/relationships/hyperlink" Target="http://www.dcad.edu" TargetMode="External"/><Relationship Id="rId3347" Type="http://schemas.openxmlformats.org/officeDocument/2006/relationships/hyperlink" Target="http://www.hlg.edu" TargetMode="External"/><Relationship Id="rId4678" Type="http://schemas.openxmlformats.org/officeDocument/2006/relationships/hyperlink" Target="http://www.lssu.edu" TargetMode="External"/><Relationship Id="rId2018" Type="http://schemas.openxmlformats.org/officeDocument/2006/relationships/hyperlink" Target="http://www.dcad.edu" TargetMode="External"/><Relationship Id="rId2019" Type="http://schemas.openxmlformats.org/officeDocument/2006/relationships/hyperlink" Target="http://www.dcad.edu" TargetMode="External"/><Relationship Id="rId3349" Type="http://schemas.openxmlformats.org/officeDocument/2006/relationships/hyperlink" Target="http://www.hlg.edu" TargetMode="External"/><Relationship Id="rId10589" Type="http://schemas.openxmlformats.org/officeDocument/2006/relationships/hyperlink" Target="http://www.wne.edu" TargetMode="External"/><Relationship Id="rId10587" Type="http://schemas.openxmlformats.org/officeDocument/2006/relationships/hyperlink" Target="http://www.wlu.edu" TargetMode="External"/><Relationship Id="rId10588" Type="http://schemas.openxmlformats.org/officeDocument/2006/relationships/hyperlink" Target="http://www.wne.edu" TargetMode="External"/><Relationship Id="rId3340" Type="http://schemas.openxmlformats.org/officeDocument/2006/relationships/hyperlink" Target="http://www.hlg.edu" TargetMode="External"/><Relationship Id="rId4671" Type="http://schemas.openxmlformats.org/officeDocument/2006/relationships/hyperlink" Target="http://www.lssu.edu" TargetMode="External"/><Relationship Id="rId10581" Type="http://schemas.openxmlformats.org/officeDocument/2006/relationships/hyperlink" Target="http://www.wlu.edu" TargetMode="External"/><Relationship Id="rId4670" Type="http://schemas.openxmlformats.org/officeDocument/2006/relationships/hyperlink" Target="http://www.lssu.edu" TargetMode="External"/><Relationship Id="rId10582" Type="http://schemas.openxmlformats.org/officeDocument/2006/relationships/hyperlink" Target="http://www.wlu.edu" TargetMode="External"/><Relationship Id="rId2010" Type="http://schemas.openxmlformats.org/officeDocument/2006/relationships/hyperlink" Target="http://www.dc3.edu" TargetMode="External"/><Relationship Id="rId3342" Type="http://schemas.openxmlformats.org/officeDocument/2006/relationships/hyperlink" Target="http://www.hlg.edu" TargetMode="External"/><Relationship Id="rId4673" Type="http://schemas.openxmlformats.org/officeDocument/2006/relationships/hyperlink" Target="http://www.lssu.edu" TargetMode="External"/><Relationship Id="rId2011" Type="http://schemas.openxmlformats.org/officeDocument/2006/relationships/hyperlink" Target="http://www.dc3.edu" TargetMode="External"/><Relationship Id="rId3341" Type="http://schemas.openxmlformats.org/officeDocument/2006/relationships/hyperlink" Target="http://www.hlg.edu" TargetMode="External"/><Relationship Id="rId4672" Type="http://schemas.openxmlformats.org/officeDocument/2006/relationships/hyperlink" Target="http://www.lssu.edu" TargetMode="External"/><Relationship Id="rId10580" Type="http://schemas.openxmlformats.org/officeDocument/2006/relationships/hyperlink" Target="http://www.wlu.edu" TargetMode="External"/><Relationship Id="rId2012" Type="http://schemas.openxmlformats.org/officeDocument/2006/relationships/hyperlink" Target="http://www.dc3.edu" TargetMode="External"/><Relationship Id="rId3344" Type="http://schemas.openxmlformats.org/officeDocument/2006/relationships/hyperlink" Target="http://www.hlg.edu" TargetMode="External"/><Relationship Id="rId4675" Type="http://schemas.openxmlformats.org/officeDocument/2006/relationships/hyperlink" Target="http://www.lssu.edu" TargetMode="External"/><Relationship Id="rId10585" Type="http://schemas.openxmlformats.org/officeDocument/2006/relationships/hyperlink" Target="http://www.wlu.edu" TargetMode="External"/><Relationship Id="rId2013" Type="http://schemas.openxmlformats.org/officeDocument/2006/relationships/hyperlink" Target="http://www.dc3.edu" TargetMode="External"/><Relationship Id="rId3343" Type="http://schemas.openxmlformats.org/officeDocument/2006/relationships/hyperlink" Target="http://www.hlg.edu" TargetMode="External"/><Relationship Id="rId4674" Type="http://schemas.openxmlformats.org/officeDocument/2006/relationships/hyperlink" Target="http://www.lssu.edu" TargetMode="External"/><Relationship Id="rId10586" Type="http://schemas.openxmlformats.org/officeDocument/2006/relationships/hyperlink" Target="http://www.wlu.edu" TargetMode="External"/><Relationship Id="rId2014" Type="http://schemas.openxmlformats.org/officeDocument/2006/relationships/hyperlink" Target="http://www.dcad.edu" TargetMode="External"/><Relationship Id="rId3346" Type="http://schemas.openxmlformats.org/officeDocument/2006/relationships/hyperlink" Target="http://www.hlg.edu" TargetMode="External"/><Relationship Id="rId4677" Type="http://schemas.openxmlformats.org/officeDocument/2006/relationships/hyperlink" Target="http://www.lssu.edu" TargetMode="External"/><Relationship Id="rId10583" Type="http://schemas.openxmlformats.org/officeDocument/2006/relationships/hyperlink" Target="http://www.wlu.edu" TargetMode="External"/><Relationship Id="rId2015" Type="http://schemas.openxmlformats.org/officeDocument/2006/relationships/hyperlink" Target="http://www.dcad.edu" TargetMode="External"/><Relationship Id="rId3345" Type="http://schemas.openxmlformats.org/officeDocument/2006/relationships/hyperlink" Target="http://www.hlg.edu" TargetMode="External"/><Relationship Id="rId4676" Type="http://schemas.openxmlformats.org/officeDocument/2006/relationships/hyperlink" Target="http://www.lssu.edu" TargetMode="External"/><Relationship Id="rId10584" Type="http://schemas.openxmlformats.org/officeDocument/2006/relationships/hyperlink" Target="http://www.wlu.edu" TargetMode="External"/><Relationship Id="rId2049" Type="http://schemas.openxmlformats.org/officeDocument/2006/relationships/hyperlink" Target="http://www.delval.edu" TargetMode="External"/><Relationship Id="rId129" Type="http://schemas.openxmlformats.org/officeDocument/2006/relationships/hyperlink" Target="http://www.abu.edu" TargetMode="External"/><Relationship Id="rId10556" Type="http://schemas.openxmlformats.org/officeDocument/2006/relationships/hyperlink" Target="http://www.wlu.edu" TargetMode="External"/><Relationship Id="rId128" Type="http://schemas.openxmlformats.org/officeDocument/2006/relationships/hyperlink" Target="http://www.abu.edu" TargetMode="External"/><Relationship Id="rId10557" Type="http://schemas.openxmlformats.org/officeDocument/2006/relationships/hyperlink" Target="http://www.wlu.edu" TargetMode="External"/><Relationship Id="rId127" Type="http://schemas.openxmlformats.org/officeDocument/2006/relationships/hyperlink" Target="http://www.abu.edu" TargetMode="External"/><Relationship Id="rId10554" Type="http://schemas.openxmlformats.org/officeDocument/2006/relationships/hyperlink" Target="http://www.wlc.edu" TargetMode="External"/><Relationship Id="rId126" Type="http://schemas.openxmlformats.org/officeDocument/2006/relationships/hyperlink" Target="http://www.abu.edu" TargetMode="External"/><Relationship Id="rId10555" Type="http://schemas.openxmlformats.org/officeDocument/2006/relationships/hyperlink" Target="http://www.wlu.edu" TargetMode="External"/><Relationship Id="rId3371" Type="http://schemas.openxmlformats.org/officeDocument/2006/relationships/hyperlink" Target="http://www.hlg.edu" TargetMode="External"/><Relationship Id="rId10558" Type="http://schemas.openxmlformats.org/officeDocument/2006/relationships/hyperlink" Target="http://www.wlu.edu" TargetMode="External"/><Relationship Id="rId2040" Type="http://schemas.openxmlformats.org/officeDocument/2006/relationships/hyperlink" Target="http://www.delval.edu" TargetMode="External"/><Relationship Id="rId3370" Type="http://schemas.openxmlformats.org/officeDocument/2006/relationships/hyperlink" Target="http://www.hlg.edu" TargetMode="External"/><Relationship Id="rId10559" Type="http://schemas.openxmlformats.org/officeDocument/2006/relationships/hyperlink" Target="http://www.wlu.edu" TargetMode="External"/><Relationship Id="rId121" Type="http://schemas.openxmlformats.org/officeDocument/2006/relationships/hyperlink" Target="http://www.abac.edu" TargetMode="External"/><Relationship Id="rId2041" Type="http://schemas.openxmlformats.org/officeDocument/2006/relationships/hyperlink" Target="http://www.delval.edu" TargetMode="External"/><Relationship Id="rId3373" Type="http://schemas.openxmlformats.org/officeDocument/2006/relationships/hyperlink" Target="http://www.hlg.edu" TargetMode="External"/><Relationship Id="rId120" Type="http://schemas.openxmlformats.org/officeDocument/2006/relationships/hyperlink" Target="http://www.abac.edu" TargetMode="External"/><Relationship Id="rId2042" Type="http://schemas.openxmlformats.org/officeDocument/2006/relationships/hyperlink" Target="http://www.delval.edu" TargetMode="External"/><Relationship Id="rId3372" Type="http://schemas.openxmlformats.org/officeDocument/2006/relationships/hyperlink" Target="http://www.hlg.edu" TargetMode="External"/><Relationship Id="rId2043" Type="http://schemas.openxmlformats.org/officeDocument/2006/relationships/hyperlink" Target="http://www.delval.edu" TargetMode="External"/><Relationship Id="rId3375" Type="http://schemas.openxmlformats.org/officeDocument/2006/relationships/hyperlink" Target="http://www.hmc.edu" TargetMode="External"/><Relationship Id="rId2044" Type="http://schemas.openxmlformats.org/officeDocument/2006/relationships/hyperlink" Target="http://www.delval.edu" TargetMode="External"/><Relationship Id="rId3374" Type="http://schemas.openxmlformats.org/officeDocument/2006/relationships/hyperlink" Target="http://www.hlg.edu" TargetMode="External"/><Relationship Id="rId125" Type="http://schemas.openxmlformats.org/officeDocument/2006/relationships/hyperlink" Target="http://www.abu.edu" TargetMode="External"/><Relationship Id="rId2045" Type="http://schemas.openxmlformats.org/officeDocument/2006/relationships/hyperlink" Target="http://www.delval.edu" TargetMode="External"/><Relationship Id="rId3377" Type="http://schemas.openxmlformats.org/officeDocument/2006/relationships/hyperlink" Target="http://www.hmc.edu" TargetMode="External"/><Relationship Id="rId10552" Type="http://schemas.openxmlformats.org/officeDocument/2006/relationships/hyperlink" Target="http://www.wlc.edu" TargetMode="External"/><Relationship Id="rId124" Type="http://schemas.openxmlformats.org/officeDocument/2006/relationships/hyperlink" Target="http://www.abu.edu" TargetMode="External"/><Relationship Id="rId2046" Type="http://schemas.openxmlformats.org/officeDocument/2006/relationships/hyperlink" Target="http://www.delval.edu" TargetMode="External"/><Relationship Id="rId3376" Type="http://schemas.openxmlformats.org/officeDocument/2006/relationships/hyperlink" Target="http://www.hmc.edu" TargetMode="External"/><Relationship Id="rId10553" Type="http://schemas.openxmlformats.org/officeDocument/2006/relationships/hyperlink" Target="http://www.wlc.edu" TargetMode="External"/><Relationship Id="rId123" Type="http://schemas.openxmlformats.org/officeDocument/2006/relationships/hyperlink" Target="http://www.abac.edu" TargetMode="External"/><Relationship Id="rId2047" Type="http://schemas.openxmlformats.org/officeDocument/2006/relationships/hyperlink" Target="http://www.delval.edu" TargetMode="External"/><Relationship Id="rId3379" Type="http://schemas.openxmlformats.org/officeDocument/2006/relationships/hyperlink" Target="http://www.hmc.edu" TargetMode="External"/><Relationship Id="rId10550" Type="http://schemas.openxmlformats.org/officeDocument/2006/relationships/hyperlink" Target="http://www.wlc.edu" TargetMode="External"/><Relationship Id="rId122" Type="http://schemas.openxmlformats.org/officeDocument/2006/relationships/hyperlink" Target="http://www.abac.edu" TargetMode="External"/><Relationship Id="rId2048" Type="http://schemas.openxmlformats.org/officeDocument/2006/relationships/hyperlink" Target="http://www.delval.edu" TargetMode="External"/><Relationship Id="rId3378" Type="http://schemas.openxmlformats.org/officeDocument/2006/relationships/hyperlink" Target="http://www.hmc.edu" TargetMode="External"/><Relationship Id="rId10551" Type="http://schemas.openxmlformats.org/officeDocument/2006/relationships/hyperlink" Target="http://www.wlc.edu" TargetMode="External"/><Relationship Id="rId2038" Type="http://schemas.openxmlformats.org/officeDocument/2006/relationships/hyperlink" Target="http://www.delval.edu" TargetMode="External"/><Relationship Id="rId2039" Type="http://schemas.openxmlformats.org/officeDocument/2006/relationships/hyperlink" Target="http://www.delval.edu" TargetMode="External"/><Relationship Id="rId3369" Type="http://schemas.openxmlformats.org/officeDocument/2006/relationships/hyperlink" Target="http://www.hlg.edu" TargetMode="External"/><Relationship Id="rId118" Type="http://schemas.openxmlformats.org/officeDocument/2006/relationships/hyperlink" Target="http://www.abac.edu" TargetMode="External"/><Relationship Id="rId10567" Type="http://schemas.openxmlformats.org/officeDocument/2006/relationships/hyperlink" Target="http://www.wlu.edu" TargetMode="External"/><Relationship Id="rId117" Type="http://schemas.openxmlformats.org/officeDocument/2006/relationships/hyperlink" Target="http://www.abac.edu" TargetMode="External"/><Relationship Id="rId10568" Type="http://schemas.openxmlformats.org/officeDocument/2006/relationships/hyperlink" Target="http://www.wlu.edu" TargetMode="External"/><Relationship Id="rId116" Type="http://schemas.openxmlformats.org/officeDocument/2006/relationships/hyperlink" Target="http://www.abac.edu" TargetMode="External"/><Relationship Id="rId10565" Type="http://schemas.openxmlformats.org/officeDocument/2006/relationships/hyperlink" Target="http://www.wlu.edu" TargetMode="External"/><Relationship Id="rId115" Type="http://schemas.openxmlformats.org/officeDocument/2006/relationships/hyperlink" Target="http://www.abac.edu" TargetMode="External"/><Relationship Id="rId10566" Type="http://schemas.openxmlformats.org/officeDocument/2006/relationships/hyperlink" Target="http://www.wlu.edu" TargetMode="External"/><Relationship Id="rId3360" Type="http://schemas.openxmlformats.org/officeDocument/2006/relationships/hyperlink" Target="http://www.hlg.edu" TargetMode="External"/><Relationship Id="rId4691" Type="http://schemas.openxmlformats.org/officeDocument/2006/relationships/hyperlink" Target="http://www.lssu.edu" TargetMode="External"/><Relationship Id="rId10569" Type="http://schemas.openxmlformats.org/officeDocument/2006/relationships/hyperlink" Target="http://www.wlu.edu" TargetMode="External"/><Relationship Id="rId119" Type="http://schemas.openxmlformats.org/officeDocument/2006/relationships/hyperlink" Target="http://www.abac.edu" TargetMode="External"/><Relationship Id="rId4690" Type="http://schemas.openxmlformats.org/officeDocument/2006/relationships/hyperlink" Target="http://www.lssu.edu" TargetMode="External"/><Relationship Id="rId110" Type="http://schemas.openxmlformats.org/officeDocument/2006/relationships/hyperlink" Target="http://www.abac.edu" TargetMode="External"/><Relationship Id="rId2030" Type="http://schemas.openxmlformats.org/officeDocument/2006/relationships/hyperlink" Target="http://www.deanza.edu" TargetMode="External"/><Relationship Id="rId3362" Type="http://schemas.openxmlformats.org/officeDocument/2006/relationships/hyperlink" Target="http://www.hlg.edu" TargetMode="External"/><Relationship Id="rId4693" Type="http://schemas.openxmlformats.org/officeDocument/2006/relationships/hyperlink" Target="http://www.lssu.edu" TargetMode="External"/><Relationship Id="rId2031" Type="http://schemas.openxmlformats.org/officeDocument/2006/relationships/hyperlink" Target="http://www.deanza.edu" TargetMode="External"/><Relationship Id="rId3361" Type="http://schemas.openxmlformats.org/officeDocument/2006/relationships/hyperlink" Target="http://www.hlg.edu" TargetMode="External"/><Relationship Id="rId4692" Type="http://schemas.openxmlformats.org/officeDocument/2006/relationships/hyperlink" Target="http://www.lssu.edu" TargetMode="External"/><Relationship Id="rId10560" Type="http://schemas.openxmlformats.org/officeDocument/2006/relationships/hyperlink" Target="http://www.wlu.edu" TargetMode="External"/><Relationship Id="rId2032" Type="http://schemas.openxmlformats.org/officeDocument/2006/relationships/hyperlink" Target="http://www.deanza.edu" TargetMode="External"/><Relationship Id="rId3364" Type="http://schemas.openxmlformats.org/officeDocument/2006/relationships/hyperlink" Target="http://www.hlg.edu" TargetMode="External"/><Relationship Id="rId4695" Type="http://schemas.openxmlformats.org/officeDocument/2006/relationships/hyperlink" Target="http://www.lssu.edu" TargetMode="External"/><Relationship Id="rId2033" Type="http://schemas.openxmlformats.org/officeDocument/2006/relationships/hyperlink" Target="http://www.deanza.edu" TargetMode="External"/><Relationship Id="rId3363" Type="http://schemas.openxmlformats.org/officeDocument/2006/relationships/hyperlink" Target="http://www.hlg.edu" TargetMode="External"/><Relationship Id="rId4694" Type="http://schemas.openxmlformats.org/officeDocument/2006/relationships/hyperlink" Target="http://www.lssu.edu" TargetMode="External"/><Relationship Id="rId114" Type="http://schemas.openxmlformats.org/officeDocument/2006/relationships/hyperlink" Target="http://www.abac.edu" TargetMode="External"/><Relationship Id="rId2034" Type="http://schemas.openxmlformats.org/officeDocument/2006/relationships/hyperlink" Target="http://www.delval.edu" TargetMode="External"/><Relationship Id="rId3366" Type="http://schemas.openxmlformats.org/officeDocument/2006/relationships/hyperlink" Target="http://www.hlg.edu" TargetMode="External"/><Relationship Id="rId4697" Type="http://schemas.openxmlformats.org/officeDocument/2006/relationships/hyperlink" Target="http://www.lssu.edu" TargetMode="External"/><Relationship Id="rId10563" Type="http://schemas.openxmlformats.org/officeDocument/2006/relationships/hyperlink" Target="http://www.wlu.edu" TargetMode="External"/><Relationship Id="rId113" Type="http://schemas.openxmlformats.org/officeDocument/2006/relationships/hyperlink" Target="http://www.abac.edu" TargetMode="External"/><Relationship Id="rId2035" Type="http://schemas.openxmlformats.org/officeDocument/2006/relationships/hyperlink" Target="http://www.delval.edu" TargetMode="External"/><Relationship Id="rId3365" Type="http://schemas.openxmlformats.org/officeDocument/2006/relationships/hyperlink" Target="http://www.hlg.edu" TargetMode="External"/><Relationship Id="rId4696" Type="http://schemas.openxmlformats.org/officeDocument/2006/relationships/hyperlink" Target="http://www.lssu.edu" TargetMode="External"/><Relationship Id="rId10564" Type="http://schemas.openxmlformats.org/officeDocument/2006/relationships/hyperlink" Target="http://www.wlu.edu" TargetMode="External"/><Relationship Id="rId112" Type="http://schemas.openxmlformats.org/officeDocument/2006/relationships/hyperlink" Target="http://www.abac.edu" TargetMode="External"/><Relationship Id="rId2036" Type="http://schemas.openxmlformats.org/officeDocument/2006/relationships/hyperlink" Target="http://www.delval.edu" TargetMode="External"/><Relationship Id="rId3368" Type="http://schemas.openxmlformats.org/officeDocument/2006/relationships/hyperlink" Target="http://www.hlg.edu" TargetMode="External"/><Relationship Id="rId4699" Type="http://schemas.openxmlformats.org/officeDocument/2006/relationships/hyperlink" Target="http://www.lssu.edu" TargetMode="External"/><Relationship Id="rId10561" Type="http://schemas.openxmlformats.org/officeDocument/2006/relationships/hyperlink" Target="http://www.wlu.edu" TargetMode="External"/><Relationship Id="rId111" Type="http://schemas.openxmlformats.org/officeDocument/2006/relationships/hyperlink" Target="http://www.abac.edu" TargetMode="External"/><Relationship Id="rId2037" Type="http://schemas.openxmlformats.org/officeDocument/2006/relationships/hyperlink" Target="http://www.delval.edu" TargetMode="External"/><Relationship Id="rId3367" Type="http://schemas.openxmlformats.org/officeDocument/2006/relationships/hyperlink" Target="http://www.hlg.edu" TargetMode="External"/><Relationship Id="rId4698" Type="http://schemas.openxmlformats.org/officeDocument/2006/relationships/hyperlink" Target="http://www.lssu.edu" TargetMode="External"/><Relationship Id="rId10562" Type="http://schemas.openxmlformats.org/officeDocument/2006/relationships/hyperlink" Target="http://www.wlu.edu" TargetMode="External"/><Relationship Id="rId3315" Type="http://schemas.openxmlformats.org/officeDocument/2006/relationships/hyperlink" Target="http://www.highpoint.edu" TargetMode="External"/><Relationship Id="rId4646" Type="http://schemas.openxmlformats.org/officeDocument/2006/relationships/hyperlink" Target="http://www.loyola.edu" TargetMode="External"/><Relationship Id="rId5978" Type="http://schemas.openxmlformats.org/officeDocument/2006/relationships/hyperlink" Target="http://www.nmsu.edu" TargetMode="External"/><Relationship Id="rId3314" Type="http://schemas.openxmlformats.org/officeDocument/2006/relationships/hyperlink" Target="http://www.highpoint.edu" TargetMode="External"/><Relationship Id="rId4645" Type="http://schemas.openxmlformats.org/officeDocument/2006/relationships/hyperlink" Target="http://www.loyola.edu" TargetMode="External"/><Relationship Id="rId5979" Type="http://schemas.openxmlformats.org/officeDocument/2006/relationships/hyperlink" Target="http://www.nmsu.edu" TargetMode="External"/><Relationship Id="rId3317" Type="http://schemas.openxmlformats.org/officeDocument/2006/relationships/hyperlink" Target="http://www.hlg.edu" TargetMode="External"/><Relationship Id="rId4648" Type="http://schemas.openxmlformats.org/officeDocument/2006/relationships/hyperlink" Target="http://www.loyola.edu" TargetMode="External"/><Relationship Id="rId5976" Type="http://schemas.openxmlformats.org/officeDocument/2006/relationships/hyperlink" Target="http://www.nmsu.edu" TargetMode="External"/><Relationship Id="rId3316" Type="http://schemas.openxmlformats.org/officeDocument/2006/relationships/hyperlink" Target="http://www.highpoint.edu" TargetMode="External"/><Relationship Id="rId4647" Type="http://schemas.openxmlformats.org/officeDocument/2006/relationships/hyperlink" Target="http://www.loyola.edu" TargetMode="External"/><Relationship Id="rId5977" Type="http://schemas.openxmlformats.org/officeDocument/2006/relationships/hyperlink" Target="http://www.nmsu.edu" TargetMode="External"/><Relationship Id="rId3319" Type="http://schemas.openxmlformats.org/officeDocument/2006/relationships/hyperlink" Target="http://www.hlg.edu" TargetMode="External"/><Relationship Id="rId3318" Type="http://schemas.openxmlformats.org/officeDocument/2006/relationships/hyperlink" Target="http://www.hlg.edu" TargetMode="External"/><Relationship Id="rId4649" Type="http://schemas.openxmlformats.org/officeDocument/2006/relationships/hyperlink" Target="http://www.loyola.edu" TargetMode="External"/><Relationship Id="rId5970" Type="http://schemas.openxmlformats.org/officeDocument/2006/relationships/hyperlink" Target="http://www.nmsu.edu" TargetMode="External"/><Relationship Id="rId5971" Type="http://schemas.openxmlformats.org/officeDocument/2006/relationships/hyperlink" Target="http://www.nmsu.edu" TargetMode="External"/><Relationship Id="rId4640" Type="http://schemas.openxmlformats.org/officeDocument/2006/relationships/hyperlink" Target="http://www.longwood.edu" TargetMode="External"/><Relationship Id="rId3311" Type="http://schemas.openxmlformats.org/officeDocument/2006/relationships/hyperlink" Target="http://www.highpoint.edu" TargetMode="External"/><Relationship Id="rId4642" Type="http://schemas.openxmlformats.org/officeDocument/2006/relationships/hyperlink" Target="http://www.loyola.edu" TargetMode="External"/><Relationship Id="rId5974" Type="http://schemas.openxmlformats.org/officeDocument/2006/relationships/hyperlink" Target="http://www.nmsu.edu" TargetMode="External"/><Relationship Id="rId3310" Type="http://schemas.openxmlformats.org/officeDocument/2006/relationships/hyperlink" Target="http://www.highpoint.edu" TargetMode="External"/><Relationship Id="rId4641" Type="http://schemas.openxmlformats.org/officeDocument/2006/relationships/hyperlink" Target="http://www.loyola.edu" TargetMode="External"/><Relationship Id="rId5975" Type="http://schemas.openxmlformats.org/officeDocument/2006/relationships/hyperlink" Target="http://www.nmsu.edu" TargetMode="External"/><Relationship Id="rId3313" Type="http://schemas.openxmlformats.org/officeDocument/2006/relationships/hyperlink" Target="http://www.highpoint.edu" TargetMode="External"/><Relationship Id="rId4644" Type="http://schemas.openxmlformats.org/officeDocument/2006/relationships/hyperlink" Target="http://www.loyola.edu" TargetMode="External"/><Relationship Id="rId5972" Type="http://schemas.openxmlformats.org/officeDocument/2006/relationships/hyperlink" Target="http://www.nmsu.edu" TargetMode="External"/><Relationship Id="rId3312" Type="http://schemas.openxmlformats.org/officeDocument/2006/relationships/hyperlink" Target="http://www.highpoint.edu" TargetMode="External"/><Relationship Id="rId4643" Type="http://schemas.openxmlformats.org/officeDocument/2006/relationships/hyperlink" Target="http://www.loyola.edu" TargetMode="External"/><Relationship Id="rId5973" Type="http://schemas.openxmlformats.org/officeDocument/2006/relationships/hyperlink" Target="http://www.nmsu.edu" TargetMode="External"/><Relationship Id="rId3304" Type="http://schemas.openxmlformats.org/officeDocument/2006/relationships/hyperlink" Target="http://www.highline.edu" TargetMode="External"/><Relationship Id="rId4635" Type="http://schemas.openxmlformats.org/officeDocument/2006/relationships/hyperlink" Target="http://www.longwood.edu" TargetMode="External"/><Relationship Id="rId5967" Type="http://schemas.openxmlformats.org/officeDocument/2006/relationships/hyperlink" Target="http://www.nku.edu" TargetMode="External"/><Relationship Id="rId3303" Type="http://schemas.openxmlformats.org/officeDocument/2006/relationships/hyperlink" Target="http://www.highline.edu" TargetMode="External"/><Relationship Id="rId4634" Type="http://schemas.openxmlformats.org/officeDocument/2006/relationships/hyperlink" Target="http://www.longwood.edu" TargetMode="External"/><Relationship Id="rId5968" Type="http://schemas.openxmlformats.org/officeDocument/2006/relationships/hyperlink" Target="http://www.nmsu.edu" TargetMode="External"/><Relationship Id="rId3306" Type="http://schemas.openxmlformats.org/officeDocument/2006/relationships/hyperlink" Target="http://www.highline.edu" TargetMode="External"/><Relationship Id="rId4637" Type="http://schemas.openxmlformats.org/officeDocument/2006/relationships/hyperlink" Target="http://www.longwood.edu" TargetMode="External"/><Relationship Id="rId5965" Type="http://schemas.openxmlformats.org/officeDocument/2006/relationships/hyperlink" Target="http://www.nku.edu" TargetMode="External"/><Relationship Id="rId3305" Type="http://schemas.openxmlformats.org/officeDocument/2006/relationships/hyperlink" Target="http://www.highline.edu" TargetMode="External"/><Relationship Id="rId4636" Type="http://schemas.openxmlformats.org/officeDocument/2006/relationships/hyperlink" Target="http://www.longwood.edu" TargetMode="External"/><Relationship Id="rId5966" Type="http://schemas.openxmlformats.org/officeDocument/2006/relationships/hyperlink" Target="http://www.nku.edu" TargetMode="External"/><Relationship Id="rId3308" Type="http://schemas.openxmlformats.org/officeDocument/2006/relationships/hyperlink" Target="http://www.highpoint.edu" TargetMode="External"/><Relationship Id="rId4639" Type="http://schemas.openxmlformats.org/officeDocument/2006/relationships/hyperlink" Target="http://www.longwood.edu" TargetMode="External"/><Relationship Id="rId3307" Type="http://schemas.openxmlformats.org/officeDocument/2006/relationships/hyperlink" Target="http://www.highpoint.edu" TargetMode="External"/><Relationship Id="rId4638" Type="http://schemas.openxmlformats.org/officeDocument/2006/relationships/hyperlink" Target="http://www.longwood.edu" TargetMode="External"/><Relationship Id="rId5969" Type="http://schemas.openxmlformats.org/officeDocument/2006/relationships/hyperlink" Target="http://www.nmsu.edu" TargetMode="External"/><Relationship Id="rId3309" Type="http://schemas.openxmlformats.org/officeDocument/2006/relationships/hyperlink" Target="http://www.highpoint.edu" TargetMode="External"/><Relationship Id="rId5960" Type="http://schemas.openxmlformats.org/officeDocument/2006/relationships/hyperlink" Target="http://www.njc.edu" TargetMode="External"/><Relationship Id="rId3300" Type="http://schemas.openxmlformats.org/officeDocument/2006/relationships/hyperlink" Target="http://www.highline.edu" TargetMode="External"/><Relationship Id="rId4631" Type="http://schemas.openxmlformats.org/officeDocument/2006/relationships/hyperlink" Target="http://www.longwood.edu" TargetMode="External"/><Relationship Id="rId5963" Type="http://schemas.openxmlformats.org/officeDocument/2006/relationships/hyperlink" Target="http://www.nku.edu" TargetMode="External"/><Relationship Id="rId4630" Type="http://schemas.openxmlformats.org/officeDocument/2006/relationships/hyperlink" Target="http://www.longwood.edu" TargetMode="External"/><Relationship Id="rId5964" Type="http://schemas.openxmlformats.org/officeDocument/2006/relationships/hyperlink" Target="http://www.nku.edu" TargetMode="External"/><Relationship Id="rId3302" Type="http://schemas.openxmlformats.org/officeDocument/2006/relationships/hyperlink" Target="http://www.highline.edu" TargetMode="External"/><Relationship Id="rId4633" Type="http://schemas.openxmlformats.org/officeDocument/2006/relationships/hyperlink" Target="http://www.longwood.edu" TargetMode="External"/><Relationship Id="rId5961" Type="http://schemas.openxmlformats.org/officeDocument/2006/relationships/hyperlink" Target="http://www.nku.edu" TargetMode="External"/><Relationship Id="rId3301" Type="http://schemas.openxmlformats.org/officeDocument/2006/relationships/hyperlink" Target="http://www.highline.edu" TargetMode="External"/><Relationship Id="rId4632" Type="http://schemas.openxmlformats.org/officeDocument/2006/relationships/hyperlink" Target="http://www.longwood.edu" TargetMode="External"/><Relationship Id="rId5962" Type="http://schemas.openxmlformats.org/officeDocument/2006/relationships/hyperlink" Target="http://www.nku.edu" TargetMode="External"/><Relationship Id="rId2005" Type="http://schemas.openxmlformats.org/officeDocument/2006/relationships/hyperlink" Target="http://www.dc3.edu" TargetMode="External"/><Relationship Id="rId3337" Type="http://schemas.openxmlformats.org/officeDocument/2006/relationships/hyperlink" Target="http://www.hlg.edu" TargetMode="External"/><Relationship Id="rId4668" Type="http://schemas.openxmlformats.org/officeDocument/2006/relationships/hyperlink" Target="http://www.lssu.edu" TargetMode="External"/><Relationship Id="rId2006" Type="http://schemas.openxmlformats.org/officeDocument/2006/relationships/hyperlink" Target="http://www.dc3.edu" TargetMode="External"/><Relationship Id="rId3336" Type="http://schemas.openxmlformats.org/officeDocument/2006/relationships/hyperlink" Target="http://www.hlg.edu" TargetMode="External"/><Relationship Id="rId4667" Type="http://schemas.openxmlformats.org/officeDocument/2006/relationships/hyperlink" Target="http://www.lssu.edu" TargetMode="External"/><Relationship Id="rId2007" Type="http://schemas.openxmlformats.org/officeDocument/2006/relationships/hyperlink" Target="http://www.dc3.edu" TargetMode="External"/><Relationship Id="rId3339" Type="http://schemas.openxmlformats.org/officeDocument/2006/relationships/hyperlink" Target="http://www.hlg.edu" TargetMode="External"/><Relationship Id="rId5998" Type="http://schemas.openxmlformats.org/officeDocument/2006/relationships/hyperlink" Target="http://www.nmsu.edu" TargetMode="External"/><Relationship Id="rId2008" Type="http://schemas.openxmlformats.org/officeDocument/2006/relationships/hyperlink" Target="http://www.dc3.edu" TargetMode="External"/><Relationship Id="rId3338" Type="http://schemas.openxmlformats.org/officeDocument/2006/relationships/hyperlink" Target="http://www.hlg.edu" TargetMode="External"/><Relationship Id="rId4669" Type="http://schemas.openxmlformats.org/officeDocument/2006/relationships/hyperlink" Target="http://www.lssu.edu" TargetMode="External"/><Relationship Id="rId5999" Type="http://schemas.openxmlformats.org/officeDocument/2006/relationships/hyperlink" Target="http://www.nmsu.edu" TargetMode="External"/><Relationship Id="rId2009" Type="http://schemas.openxmlformats.org/officeDocument/2006/relationships/hyperlink" Target="http://www.dc3.edu" TargetMode="External"/><Relationship Id="rId10598" Type="http://schemas.openxmlformats.org/officeDocument/2006/relationships/hyperlink" Target="http://www.wne.edu" TargetMode="External"/><Relationship Id="rId10599" Type="http://schemas.openxmlformats.org/officeDocument/2006/relationships/hyperlink" Target="http://www.wne.edu" TargetMode="External"/><Relationship Id="rId4660" Type="http://schemas.openxmlformats.org/officeDocument/2006/relationships/hyperlink" Target="http://www.lssu.edu" TargetMode="External"/><Relationship Id="rId5992" Type="http://schemas.openxmlformats.org/officeDocument/2006/relationships/hyperlink" Target="http://www.nmsu.edu" TargetMode="External"/><Relationship Id="rId10592" Type="http://schemas.openxmlformats.org/officeDocument/2006/relationships/hyperlink" Target="http://www.wne.edu" TargetMode="External"/><Relationship Id="rId5993" Type="http://schemas.openxmlformats.org/officeDocument/2006/relationships/hyperlink" Target="http://www.nmsu.edu" TargetMode="External"/><Relationship Id="rId10593" Type="http://schemas.openxmlformats.org/officeDocument/2006/relationships/hyperlink" Target="http://www.wne.edu" TargetMode="External"/><Relationship Id="rId3331" Type="http://schemas.openxmlformats.org/officeDocument/2006/relationships/hyperlink" Target="http://www.hlg.edu" TargetMode="External"/><Relationship Id="rId4662" Type="http://schemas.openxmlformats.org/officeDocument/2006/relationships/hyperlink" Target="http://www.lssu.edu" TargetMode="External"/><Relationship Id="rId5990" Type="http://schemas.openxmlformats.org/officeDocument/2006/relationships/hyperlink" Target="http://www.nmsu.edu" TargetMode="External"/><Relationship Id="rId10590" Type="http://schemas.openxmlformats.org/officeDocument/2006/relationships/hyperlink" Target="http://www.wne.edu" TargetMode="External"/><Relationship Id="rId2000" Type="http://schemas.openxmlformats.org/officeDocument/2006/relationships/hyperlink" Target="http://www.dc3.edu" TargetMode="External"/><Relationship Id="rId3330" Type="http://schemas.openxmlformats.org/officeDocument/2006/relationships/hyperlink" Target="http://www.hlg.edu" TargetMode="External"/><Relationship Id="rId4661" Type="http://schemas.openxmlformats.org/officeDocument/2006/relationships/hyperlink" Target="http://www.lssu.edu" TargetMode="External"/><Relationship Id="rId5991" Type="http://schemas.openxmlformats.org/officeDocument/2006/relationships/hyperlink" Target="http://www.nmsu.edu" TargetMode="External"/><Relationship Id="rId10591" Type="http://schemas.openxmlformats.org/officeDocument/2006/relationships/hyperlink" Target="http://www.wne.edu" TargetMode="External"/><Relationship Id="rId2001" Type="http://schemas.openxmlformats.org/officeDocument/2006/relationships/hyperlink" Target="http://www.dc3.edu" TargetMode="External"/><Relationship Id="rId3333" Type="http://schemas.openxmlformats.org/officeDocument/2006/relationships/hyperlink" Target="http://www.hlg.edu" TargetMode="External"/><Relationship Id="rId4664" Type="http://schemas.openxmlformats.org/officeDocument/2006/relationships/hyperlink" Target="http://www.lssu.edu" TargetMode="External"/><Relationship Id="rId5996" Type="http://schemas.openxmlformats.org/officeDocument/2006/relationships/hyperlink" Target="http://www.nmsu.edu" TargetMode="External"/><Relationship Id="rId10596" Type="http://schemas.openxmlformats.org/officeDocument/2006/relationships/hyperlink" Target="http://www.wne.edu" TargetMode="External"/><Relationship Id="rId2002" Type="http://schemas.openxmlformats.org/officeDocument/2006/relationships/hyperlink" Target="http://www.dc3.edu" TargetMode="External"/><Relationship Id="rId3332" Type="http://schemas.openxmlformats.org/officeDocument/2006/relationships/hyperlink" Target="http://www.hlg.edu" TargetMode="External"/><Relationship Id="rId4663" Type="http://schemas.openxmlformats.org/officeDocument/2006/relationships/hyperlink" Target="http://www.lssu.edu" TargetMode="External"/><Relationship Id="rId5997" Type="http://schemas.openxmlformats.org/officeDocument/2006/relationships/hyperlink" Target="http://www.nmsu.edu" TargetMode="External"/><Relationship Id="rId10597" Type="http://schemas.openxmlformats.org/officeDocument/2006/relationships/hyperlink" Target="http://www.wne.edu" TargetMode="External"/><Relationship Id="rId2003" Type="http://schemas.openxmlformats.org/officeDocument/2006/relationships/hyperlink" Target="http://www.dc3.edu" TargetMode="External"/><Relationship Id="rId3335" Type="http://schemas.openxmlformats.org/officeDocument/2006/relationships/hyperlink" Target="http://www.hlg.edu" TargetMode="External"/><Relationship Id="rId4666" Type="http://schemas.openxmlformats.org/officeDocument/2006/relationships/hyperlink" Target="http://www.lssu.edu" TargetMode="External"/><Relationship Id="rId5994" Type="http://schemas.openxmlformats.org/officeDocument/2006/relationships/hyperlink" Target="http://www.nmsu.edu" TargetMode="External"/><Relationship Id="rId10594" Type="http://schemas.openxmlformats.org/officeDocument/2006/relationships/hyperlink" Target="http://www.wne.edu" TargetMode="External"/><Relationship Id="rId2004" Type="http://schemas.openxmlformats.org/officeDocument/2006/relationships/hyperlink" Target="http://www.dc3.edu" TargetMode="External"/><Relationship Id="rId3334" Type="http://schemas.openxmlformats.org/officeDocument/2006/relationships/hyperlink" Target="http://www.hlg.edu" TargetMode="External"/><Relationship Id="rId4665" Type="http://schemas.openxmlformats.org/officeDocument/2006/relationships/hyperlink" Target="http://www.lssu.edu" TargetMode="External"/><Relationship Id="rId5995" Type="http://schemas.openxmlformats.org/officeDocument/2006/relationships/hyperlink" Target="http://www.nmsu.edu" TargetMode="External"/><Relationship Id="rId10595" Type="http://schemas.openxmlformats.org/officeDocument/2006/relationships/hyperlink" Target="http://www.wne.edu" TargetMode="External"/><Relationship Id="rId3326" Type="http://schemas.openxmlformats.org/officeDocument/2006/relationships/hyperlink" Target="http://www.hlg.edu" TargetMode="External"/><Relationship Id="rId4657" Type="http://schemas.openxmlformats.org/officeDocument/2006/relationships/hyperlink" Target="http://www.loyola.edu" TargetMode="External"/><Relationship Id="rId5989" Type="http://schemas.openxmlformats.org/officeDocument/2006/relationships/hyperlink" Target="http://www.nmsu.edu" TargetMode="External"/><Relationship Id="rId3325" Type="http://schemas.openxmlformats.org/officeDocument/2006/relationships/hyperlink" Target="http://www.hlg.edu" TargetMode="External"/><Relationship Id="rId4656" Type="http://schemas.openxmlformats.org/officeDocument/2006/relationships/hyperlink" Target="http://www.loyola.edu" TargetMode="External"/><Relationship Id="rId3328" Type="http://schemas.openxmlformats.org/officeDocument/2006/relationships/hyperlink" Target="http://www.hlg.edu" TargetMode="External"/><Relationship Id="rId4659" Type="http://schemas.openxmlformats.org/officeDocument/2006/relationships/hyperlink" Target="http://www.loyola.edu" TargetMode="External"/><Relationship Id="rId5987" Type="http://schemas.openxmlformats.org/officeDocument/2006/relationships/hyperlink" Target="http://www.nmsu.edu" TargetMode="External"/><Relationship Id="rId3327" Type="http://schemas.openxmlformats.org/officeDocument/2006/relationships/hyperlink" Target="http://www.hlg.edu" TargetMode="External"/><Relationship Id="rId4658" Type="http://schemas.openxmlformats.org/officeDocument/2006/relationships/hyperlink" Target="http://www.loyola.edu" TargetMode="External"/><Relationship Id="rId5988" Type="http://schemas.openxmlformats.org/officeDocument/2006/relationships/hyperlink" Target="http://www.nmsu.edu" TargetMode="External"/><Relationship Id="rId3329" Type="http://schemas.openxmlformats.org/officeDocument/2006/relationships/hyperlink" Target="http://www.hlg.edu" TargetMode="External"/><Relationship Id="rId5981" Type="http://schemas.openxmlformats.org/officeDocument/2006/relationships/hyperlink" Target="http://www.nmsu.edu" TargetMode="External"/><Relationship Id="rId5982" Type="http://schemas.openxmlformats.org/officeDocument/2006/relationships/hyperlink" Target="http://www.nmsu.edu" TargetMode="External"/><Relationship Id="rId3320" Type="http://schemas.openxmlformats.org/officeDocument/2006/relationships/hyperlink" Target="http://www.hlg.edu" TargetMode="External"/><Relationship Id="rId4651" Type="http://schemas.openxmlformats.org/officeDocument/2006/relationships/hyperlink" Target="http://www.loyola.edu" TargetMode="External"/><Relationship Id="rId4650" Type="http://schemas.openxmlformats.org/officeDocument/2006/relationships/hyperlink" Target="http://www.loyola.edu" TargetMode="External"/><Relationship Id="rId5980" Type="http://schemas.openxmlformats.org/officeDocument/2006/relationships/hyperlink" Target="http://www.nmsu.edu" TargetMode="External"/><Relationship Id="rId3322" Type="http://schemas.openxmlformats.org/officeDocument/2006/relationships/hyperlink" Target="http://www.hlg.edu" TargetMode="External"/><Relationship Id="rId4653" Type="http://schemas.openxmlformats.org/officeDocument/2006/relationships/hyperlink" Target="http://www.loyola.edu" TargetMode="External"/><Relationship Id="rId5985" Type="http://schemas.openxmlformats.org/officeDocument/2006/relationships/hyperlink" Target="http://www.nmsu.edu" TargetMode="External"/><Relationship Id="rId3321" Type="http://schemas.openxmlformats.org/officeDocument/2006/relationships/hyperlink" Target="http://www.hlg.edu" TargetMode="External"/><Relationship Id="rId4652" Type="http://schemas.openxmlformats.org/officeDocument/2006/relationships/hyperlink" Target="http://www.loyola.edu" TargetMode="External"/><Relationship Id="rId5986" Type="http://schemas.openxmlformats.org/officeDocument/2006/relationships/hyperlink" Target="http://www.nmsu.edu" TargetMode="External"/><Relationship Id="rId3324" Type="http://schemas.openxmlformats.org/officeDocument/2006/relationships/hyperlink" Target="http://www.hlg.edu" TargetMode="External"/><Relationship Id="rId4655" Type="http://schemas.openxmlformats.org/officeDocument/2006/relationships/hyperlink" Target="http://www.loyola.edu" TargetMode="External"/><Relationship Id="rId5983" Type="http://schemas.openxmlformats.org/officeDocument/2006/relationships/hyperlink" Target="http://www.nmsu.edu" TargetMode="External"/><Relationship Id="rId3323" Type="http://schemas.openxmlformats.org/officeDocument/2006/relationships/hyperlink" Target="http://www.hlg.edu" TargetMode="External"/><Relationship Id="rId4654" Type="http://schemas.openxmlformats.org/officeDocument/2006/relationships/hyperlink" Target="http://www.loyola.edu" TargetMode="External"/><Relationship Id="rId5984" Type="http://schemas.openxmlformats.org/officeDocument/2006/relationships/hyperlink" Target="http://www.nmsu.edu" TargetMode="External"/><Relationship Id="rId2090" Type="http://schemas.openxmlformats.org/officeDocument/2006/relationships/hyperlink" Target="http://www.dhs.edu" TargetMode="External"/><Relationship Id="rId2091" Type="http://schemas.openxmlformats.org/officeDocument/2006/relationships/hyperlink" Target="http://www.dhs.edu" TargetMode="External"/><Relationship Id="rId2092" Type="http://schemas.openxmlformats.org/officeDocument/2006/relationships/hyperlink" Target="http://www.dhs.edu" TargetMode="External"/><Relationship Id="rId2093" Type="http://schemas.openxmlformats.org/officeDocument/2006/relationships/hyperlink" Target="http://www.dhs.edu" TargetMode="External"/><Relationship Id="rId2094" Type="http://schemas.openxmlformats.org/officeDocument/2006/relationships/hyperlink" Target="http://www.dhs.edu" TargetMode="External"/><Relationship Id="rId2095" Type="http://schemas.openxmlformats.org/officeDocument/2006/relationships/hyperlink" Target="http://www.dhs.edu" TargetMode="External"/><Relationship Id="rId2096" Type="http://schemas.openxmlformats.org/officeDocument/2006/relationships/hyperlink" Target="http://www.dhs.edu" TargetMode="External"/><Relationship Id="rId2097" Type="http://schemas.openxmlformats.org/officeDocument/2006/relationships/hyperlink" Target="http://www.dhs.edu" TargetMode="External"/><Relationship Id="rId2098" Type="http://schemas.openxmlformats.org/officeDocument/2006/relationships/hyperlink" Target="http://www.dhs.edu" TargetMode="External"/><Relationship Id="rId2099" Type="http://schemas.openxmlformats.org/officeDocument/2006/relationships/hyperlink" Target="http://www.drake.edu" TargetMode="External"/><Relationship Id="rId9518" Type="http://schemas.openxmlformats.org/officeDocument/2006/relationships/hyperlink" Target="http://www.unionky.edu" TargetMode="External"/><Relationship Id="rId9519" Type="http://schemas.openxmlformats.org/officeDocument/2006/relationships/hyperlink" Target="http://www.unionky.edu" TargetMode="External"/><Relationship Id="rId9514" Type="http://schemas.openxmlformats.org/officeDocument/2006/relationships/hyperlink" Target="http://www.unionky.edu" TargetMode="External"/><Relationship Id="rId9515" Type="http://schemas.openxmlformats.org/officeDocument/2006/relationships/hyperlink" Target="http://www.unionky.edu" TargetMode="External"/><Relationship Id="rId9516" Type="http://schemas.openxmlformats.org/officeDocument/2006/relationships/hyperlink" Target="http://www.unionky.edu" TargetMode="External"/><Relationship Id="rId9517" Type="http://schemas.openxmlformats.org/officeDocument/2006/relationships/hyperlink" Target="http://www.unionky.edu" TargetMode="External"/><Relationship Id="rId9510" Type="http://schemas.openxmlformats.org/officeDocument/2006/relationships/hyperlink" Target="http://www.unionky.edu" TargetMode="External"/><Relationship Id="rId9511" Type="http://schemas.openxmlformats.org/officeDocument/2006/relationships/hyperlink" Target="http://www.unionky.edu" TargetMode="External"/><Relationship Id="rId9512" Type="http://schemas.openxmlformats.org/officeDocument/2006/relationships/hyperlink" Target="http://www.unionky.edu" TargetMode="External"/><Relationship Id="rId9513" Type="http://schemas.openxmlformats.org/officeDocument/2006/relationships/hyperlink" Target="http://www.unionky.edu" TargetMode="External"/><Relationship Id="rId9507" Type="http://schemas.openxmlformats.org/officeDocument/2006/relationships/hyperlink" Target="http://www.unh.edu" TargetMode="External"/><Relationship Id="rId9508" Type="http://schemas.openxmlformats.org/officeDocument/2006/relationships/hyperlink" Target="http://www.unh.edu" TargetMode="External"/><Relationship Id="rId9509" Type="http://schemas.openxmlformats.org/officeDocument/2006/relationships/hyperlink" Target="http://www.unionky.edu" TargetMode="External"/><Relationship Id="rId9503" Type="http://schemas.openxmlformats.org/officeDocument/2006/relationships/hyperlink" Target="http://www.unh.edu" TargetMode="External"/><Relationship Id="rId9504" Type="http://schemas.openxmlformats.org/officeDocument/2006/relationships/hyperlink" Target="http://www.unh.edu" TargetMode="External"/><Relationship Id="rId9505" Type="http://schemas.openxmlformats.org/officeDocument/2006/relationships/hyperlink" Target="http://www.unh.edu" TargetMode="External"/><Relationship Id="rId9506" Type="http://schemas.openxmlformats.org/officeDocument/2006/relationships/hyperlink" Target="http://www.unh.edu" TargetMode="External"/><Relationship Id="rId9500" Type="http://schemas.openxmlformats.org/officeDocument/2006/relationships/hyperlink" Target="http://www.unh.edu" TargetMode="External"/><Relationship Id="rId9501" Type="http://schemas.openxmlformats.org/officeDocument/2006/relationships/hyperlink" Target="http://www.unh.edu" TargetMode="External"/><Relationship Id="rId9502" Type="http://schemas.openxmlformats.org/officeDocument/2006/relationships/hyperlink" Target="http://www.unh.edu" TargetMode="External"/><Relationship Id="rId10419" Type="http://schemas.openxmlformats.org/officeDocument/2006/relationships/hyperlink" Target="http://www.westga.edu" TargetMode="External"/><Relationship Id="rId10413" Type="http://schemas.openxmlformats.org/officeDocument/2006/relationships/hyperlink" Target="http://www.westga.edu" TargetMode="External"/><Relationship Id="rId10414" Type="http://schemas.openxmlformats.org/officeDocument/2006/relationships/hyperlink" Target="http://www.westga.edu" TargetMode="External"/><Relationship Id="rId10411" Type="http://schemas.openxmlformats.org/officeDocument/2006/relationships/hyperlink" Target="http://www.westga.edu" TargetMode="External"/><Relationship Id="rId10412" Type="http://schemas.openxmlformats.org/officeDocument/2006/relationships/hyperlink" Target="http://www.westga.edu" TargetMode="External"/><Relationship Id="rId3391" Type="http://schemas.openxmlformats.org/officeDocument/2006/relationships/hyperlink" Target="http://www.holyapostles.edu" TargetMode="External"/><Relationship Id="rId10417" Type="http://schemas.openxmlformats.org/officeDocument/2006/relationships/hyperlink" Target="http://www.westga.edu" TargetMode="External"/><Relationship Id="rId2060" Type="http://schemas.openxmlformats.org/officeDocument/2006/relationships/hyperlink" Target="http://www.delval.edu" TargetMode="External"/><Relationship Id="rId3390" Type="http://schemas.openxmlformats.org/officeDocument/2006/relationships/hyperlink" Target="http://www.holyapostles.edu" TargetMode="External"/><Relationship Id="rId10418" Type="http://schemas.openxmlformats.org/officeDocument/2006/relationships/hyperlink" Target="http://www.westga.edu" TargetMode="External"/><Relationship Id="rId2061" Type="http://schemas.openxmlformats.org/officeDocument/2006/relationships/hyperlink" Target="http://www.delval.edu" TargetMode="External"/><Relationship Id="rId3393" Type="http://schemas.openxmlformats.org/officeDocument/2006/relationships/hyperlink" Target="http://www.holyapostles.edu" TargetMode="External"/><Relationship Id="rId10415" Type="http://schemas.openxmlformats.org/officeDocument/2006/relationships/hyperlink" Target="http://www.westga.edu" TargetMode="External"/><Relationship Id="rId2062" Type="http://schemas.openxmlformats.org/officeDocument/2006/relationships/hyperlink" Target="http://www.delval.edu" TargetMode="External"/><Relationship Id="rId3392" Type="http://schemas.openxmlformats.org/officeDocument/2006/relationships/hyperlink" Target="http://www.holyapostles.edu" TargetMode="External"/><Relationship Id="rId10416" Type="http://schemas.openxmlformats.org/officeDocument/2006/relationships/hyperlink" Target="http://www.westga.edu" TargetMode="External"/><Relationship Id="rId2063" Type="http://schemas.openxmlformats.org/officeDocument/2006/relationships/hyperlink" Target="http://www.delval.edu" TargetMode="External"/><Relationship Id="rId3395" Type="http://schemas.openxmlformats.org/officeDocument/2006/relationships/hyperlink" Target="http://www.holyapostles.edu" TargetMode="External"/><Relationship Id="rId2064" Type="http://schemas.openxmlformats.org/officeDocument/2006/relationships/hyperlink" Target="http://www.delval.edu" TargetMode="External"/><Relationship Id="rId3394" Type="http://schemas.openxmlformats.org/officeDocument/2006/relationships/hyperlink" Target="http://www.holyapostles.edu" TargetMode="External"/><Relationship Id="rId2065" Type="http://schemas.openxmlformats.org/officeDocument/2006/relationships/hyperlink" Target="http://www.delval.edu" TargetMode="External"/><Relationship Id="rId3397" Type="http://schemas.openxmlformats.org/officeDocument/2006/relationships/hyperlink" Target="http://www.holyapostles.edu" TargetMode="External"/><Relationship Id="rId2066" Type="http://schemas.openxmlformats.org/officeDocument/2006/relationships/hyperlink" Target="http://www.dewv.edu" TargetMode="External"/><Relationship Id="rId3396" Type="http://schemas.openxmlformats.org/officeDocument/2006/relationships/hyperlink" Target="http://www.holyapostles.edu" TargetMode="External"/><Relationship Id="rId2067" Type="http://schemas.openxmlformats.org/officeDocument/2006/relationships/hyperlink" Target="http://www.dewv.edu" TargetMode="External"/><Relationship Id="rId3399" Type="http://schemas.openxmlformats.org/officeDocument/2006/relationships/hyperlink" Target="http://www.holyapostles.edu" TargetMode="External"/><Relationship Id="rId2068" Type="http://schemas.openxmlformats.org/officeDocument/2006/relationships/hyperlink" Target="http://www.dewv.edu" TargetMode="External"/><Relationship Id="rId3398" Type="http://schemas.openxmlformats.org/officeDocument/2006/relationships/hyperlink" Target="http://www.holyapostles.edu" TargetMode="External"/><Relationship Id="rId10410" Type="http://schemas.openxmlformats.org/officeDocument/2006/relationships/hyperlink" Target="http://www.westga.edu" TargetMode="External"/><Relationship Id="rId2069" Type="http://schemas.openxmlformats.org/officeDocument/2006/relationships/hyperlink" Target="http://www.dewv.edu" TargetMode="External"/><Relationship Id="rId10424" Type="http://schemas.openxmlformats.org/officeDocument/2006/relationships/hyperlink" Target="http://www.whitworth.edu" TargetMode="External"/><Relationship Id="rId10425" Type="http://schemas.openxmlformats.org/officeDocument/2006/relationships/hyperlink" Target="http://www.whitworth.edu" TargetMode="External"/><Relationship Id="rId10422" Type="http://schemas.openxmlformats.org/officeDocument/2006/relationships/hyperlink" Target="http://www.westmont.edu" TargetMode="External"/><Relationship Id="rId10423" Type="http://schemas.openxmlformats.org/officeDocument/2006/relationships/hyperlink" Target="http://www.westmont.edu" TargetMode="External"/><Relationship Id="rId3380" Type="http://schemas.openxmlformats.org/officeDocument/2006/relationships/hyperlink" Target="http://www.hmc.edu" TargetMode="External"/><Relationship Id="rId10428" Type="http://schemas.openxmlformats.org/officeDocument/2006/relationships/hyperlink" Target="http://www.whitworth.edu" TargetMode="External"/><Relationship Id="rId10429" Type="http://schemas.openxmlformats.org/officeDocument/2006/relationships/hyperlink" Target="http://www.whitworth.edu" TargetMode="External"/><Relationship Id="rId2050" Type="http://schemas.openxmlformats.org/officeDocument/2006/relationships/hyperlink" Target="http://www.delval.edu" TargetMode="External"/><Relationship Id="rId3382" Type="http://schemas.openxmlformats.org/officeDocument/2006/relationships/hyperlink" Target="http://www.hmc.edu" TargetMode="External"/><Relationship Id="rId10426" Type="http://schemas.openxmlformats.org/officeDocument/2006/relationships/hyperlink" Target="http://www.whitworth.edu" TargetMode="External"/><Relationship Id="rId2051" Type="http://schemas.openxmlformats.org/officeDocument/2006/relationships/hyperlink" Target="http://www.delval.edu" TargetMode="External"/><Relationship Id="rId3381" Type="http://schemas.openxmlformats.org/officeDocument/2006/relationships/hyperlink" Target="http://www.hmc.edu" TargetMode="External"/><Relationship Id="rId10427" Type="http://schemas.openxmlformats.org/officeDocument/2006/relationships/hyperlink" Target="http://www.whitworth.edu" TargetMode="External"/><Relationship Id="rId2052" Type="http://schemas.openxmlformats.org/officeDocument/2006/relationships/hyperlink" Target="http://www.delval.edu" TargetMode="External"/><Relationship Id="rId3384" Type="http://schemas.openxmlformats.org/officeDocument/2006/relationships/hyperlink" Target="http://www.hmc.edu" TargetMode="External"/><Relationship Id="rId2053" Type="http://schemas.openxmlformats.org/officeDocument/2006/relationships/hyperlink" Target="http://www.delval.edu" TargetMode="External"/><Relationship Id="rId3383" Type="http://schemas.openxmlformats.org/officeDocument/2006/relationships/hyperlink" Target="http://www.hmc.edu" TargetMode="External"/><Relationship Id="rId2054" Type="http://schemas.openxmlformats.org/officeDocument/2006/relationships/hyperlink" Target="http://www.delval.edu" TargetMode="External"/><Relationship Id="rId3386" Type="http://schemas.openxmlformats.org/officeDocument/2006/relationships/hyperlink" Target="http://www.holyapostles.edu" TargetMode="External"/><Relationship Id="rId2055" Type="http://schemas.openxmlformats.org/officeDocument/2006/relationships/hyperlink" Target="http://www.delval.edu" TargetMode="External"/><Relationship Id="rId3385" Type="http://schemas.openxmlformats.org/officeDocument/2006/relationships/hyperlink" Target="http://www.holyapostles.edu" TargetMode="External"/><Relationship Id="rId2056" Type="http://schemas.openxmlformats.org/officeDocument/2006/relationships/hyperlink" Target="http://www.delval.edu" TargetMode="External"/><Relationship Id="rId3388" Type="http://schemas.openxmlformats.org/officeDocument/2006/relationships/hyperlink" Target="http://www.holyapostles.edu" TargetMode="External"/><Relationship Id="rId10420" Type="http://schemas.openxmlformats.org/officeDocument/2006/relationships/hyperlink" Target="http://www.westga.edu" TargetMode="External"/><Relationship Id="rId2057" Type="http://schemas.openxmlformats.org/officeDocument/2006/relationships/hyperlink" Target="http://www.delval.edu" TargetMode="External"/><Relationship Id="rId3387" Type="http://schemas.openxmlformats.org/officeDocument/2006/relationships/hyperlink" Target="http://www.holyapostles.edu" TargetMode="External"/><Relationship Id="rId10421" Type="http://schemas.openxmlformats.org/officeDocument/2006/relationships/hyperlink" Target="http://www.westmont.edu" TargetMode="External"/><Relationship Id="rId2058" Type="http://schemas.openxmlformats.org/officeDocument/2006/relationships/hyperlink" Target="http://www.delval.edu" TargetMode="External"/><Relationship Id="rId2059" Type="http://schemas.openxmlformats.org/officeDocument/2006/relationships/hyperlink" Target="http://www.delval.edu" TargetMode="External"/><Relationship Id="rId3389" Type="http://schemas.openxmlformats.org/officeDocument/2006/relationships/hyperlink" Target="http://www.holyapostles.edu" TargetMode="External"/><Relationship Id="rId2080" Type="http://schemas.openxmlformats.org/officeDocument/2006/relationships/hyperlink" Target="http://www.dhs.edu" TargetMode="External"/><Relationship Id="rId2081" Type="http://schemas.openxmlformats.org/officeDocument/2006/relationships/hyperlink" Target="http://www.dhs.edu" TargetMode="External"/><Relationship Id="rId2082" Type="http://schemas.openxmlformats.org/officeDocument/2006/relationships/hyperlink" Target="http://www.dhs.edu" TargetMode="External"/><Relationship Id="rId2083" Type="http://schemas.openxmlformats.org/officeDocument/2006/relationships/hyperlink" Target="http://www.dhs.edu" TargetMode="External"/><Relationship Id="rId2084" Type="http://schemas.openxmlformats.org/officeDocument/2006/relationships/hyperlink" Target="http://www.dhs.edu" TargetMode="External"/><Relationship Id="rId2085" Type="http://schemas.openxmlformats.org/officeDocument/2006/relationships/hyperlink" Target="http://www.dhs.edu" TargetMode="External"/><Relationship Id="rId2086" Type="http://schemas.openxmlformats.org/officeDocument/2006/relationships/hyperlink" Target="http://www.dhs.edu" TargetMode="External"/><Relationship Id="rId2087" Type="http://schemas.openxmlformats.org/officeDocument/2006/relationships/hyperlink" Target="http://www.dhs.edu" TargetMode="External"/><Relationship Id="rId2088" Type="http://schemas.openxmlformats.org/officeDocument/2006/relationships/hyperlink" Target="http://www.dhs.edu" TargetMode="External"/><Relationship Id="rId2089" Type="http://schemas.openxmlformats.org/officeDocument/2006/relationships/hyperlink" Target="http://www.dhs.edu" TargetMode="External"/><Relationship Id="rId10408" Type="http://schemas.openxmlformats.org/officeDocument/2006/relationships/hyperlink" Target="http://www.westga.edu" TargetMode="External"/><Relationship Id="rId10409" Type="http://schemas.openxmlformats.org/officeDocument/2006/relationships/hyperlink" Target="http://www.westga.edu" TargetMode="External"/><Relationship Id="rId10402" Type="http://schemas.openxmlformats.org/officeDocument/2006/relationships/hyperlink" Target="http://www.westcliff.edu" TargetMode="External"/><Relationship Id="rId10403" Type="http://schemas.openxmlformats.org/officeDocument/2006/relationships/hyperlink" Target="http://www.westcliff.edu" TargetMode="External"/><Relationship Id="rId10400" Type="http://schemas.openxmlformats.org/officeDocument/2006/relationships/hyperlink" Target="http://www.westcliff.edu" TargetMode="External"/><Relationship Id="rId10401" Type="http://schemas.openxmlformats.org/officeDocument/2006/relationships/hyperlink" Target="http://www.westcliff.edu" TargetMode="External"/><Relationship Id="rId2070" Type="http://schemas.openxmlformats.org/officeDocument/2006/relationships/hyperlink" Target="http://www.dewv.edu" TargetMode="External"/><Relationship Id="rId10406" Type="http://schemas.openxmlformats.org/officeDocument/2006/relationships/hyperlink" Target="http://www.westga.edu" TargetMode="External"/><Relationship Id="rId2071" Type="http://schemas.openxmlformats.org/officeDocument/2006/relationships/hyperlink" Target="http://www.dewv.edu" TargetMode="External"/><Relationship Id="rId10407" Type="http://schemas.openxmlformats.org/officeDocument/2006/relationships/hyperlink" Target="http://www.westga.edu" TargetMode="External"/><Relationship Id="rId2072" Type="http://schemas.openxmlformats.org/officeDocument/2006/relationships/hyperlink" Target="http://www.dewv.edu" TargetMode="External"/><Relationship Id="rId10404" Type="http://schemas.openxmlformats.org/officeDocument/2006/relationships/hyperlink" Target="http://www.westcliff.edu" TargetMode="External"/><Relationship Id="rId2073" Type="http://schemas.openxmlformats.org/officeDocument/2006/relationships/hyperlink" Target="http://www.dewv.edu" TargetMode="External"/><Relationship Id="rId10405" Type="http://schemas.openxmlformats.org/officeDocument/2006/relationships/hyperlink" Target="http://www.westga.edu" TargetMode="External"/><Relationship Id="rId2074" Type="http://schemas.openxmlformats.org/officeDocument/2006/relationships/hyperlink" Target="http://www.dewv.edu" TargetMode="External"/><Relationship Id="rId2075" Type="http://schemas.openxmlformats.org/officeDocument/2006/relationships/hyperlink" Target="http://www.dewv.edu" TargetMode="External"/><Relationship Id="rId2076" Type="http://schemas.openxmlformats.org/officeDocument/2006/relationships/hyperlink" Target="http://www.dewv.edu" TargetMode="External"/><Relationship Id="rId2077" Type="http://schemas.openxmlformats.org/officeDocument/2006/relationships/hyperlink" Target="http://www.dewv.edu" TargetMode="External"/><Relationship Id="rId2078" Type="http://schemas.openxmlformats.org/officeDocument/2006/relationships/hyperlink" Target="http://www.dewv.edu" TargetMode="External"/><Relationship Id="rId2079" Type="http://schemas.openxmlformats.org/officeDocument/2006/relationships/hyperlink" Target="http://www.dewv.edu" TargetMode="External"/><Relationship Id="rId8240" Type="http://schemas.openxmlformats.org/officeDocument/2006/relationships/hyperlink" Target="http://www.stbernards.edu" TargetMode="External"/><Relationship Id="rId9572" Type="http://schemas.openxmlformats.org/officeDocument/2006/relationships/hyperlink" Target="http://www.unitedseminary.edu" TargetMode="External"/><Relationship Id="rId9573" Type="http://schemas.openxmlformats.org/officeDocument/2006/relationships/hyperlink" Target="http://www.unitedseminary.edu" TargetMode="External"/><Relationship Id="rId9574" Type="http://schemas.openxmlformats.org/officeDocument/2006/relationships/hyperlink" Target="http://www.unitedseminary.edu" TargetMode="External"/><Relationship Id="rId9575" Type="http://schemas.openxmlformats.org/officeDocument/2006/relationships/hyperlink" Target="http://www.unitedseminary.edu" TargetMode="External"/><Relationship Id="rId8244" Type="http://schemas.openxmlformats.org/officeDocument/2006/relationships/hyperlink" Target="http://www.stchas.edu" TargetMode="External"/><Relationship Id="rId8243" Type="http://schemas.openxmlformats.org/officeDocument/2006/relationships/hyperlink" Target="http://www.stchas.edu" TargetMode="External"/><Relationship Id="rId8242" Type="http://schemas.openxmlformats.org/officeDocument/2006/relationships/hyperlink" Target="http://www.stbernards.edu" TargetMode="External"/><Relationship Id="rId9570" Type="http://schemas.openxmlformats.org/officeDocument/2006/relationships/hyperlink" Target="http://www.unitedseminary.edu" TargetMode="External"/><Relationship Id="rId8241" Type="http://schemas.openxmlformats.org/officeDocument/2006/relationships/hyperlink" Target="http://www.stbernards.edu" TargetMode="External"/><Relationship Id="rId9571" Type="http://schemas.openxmlformats.org/officeDocument/2006/relationships/hyperlink" Target="http://www.unitedseminary.edu" TargetMode="External"/><Relationship Id="rId8248" Type="http://schemas.openxmlformats.org/officeDocument/2006/relationships/hyperlink" Target="http://www.stcloudstate.edu" TargetMode="External"/><Relationship Id="rId8247" Type="http://schemas.openxmlformats.org/officeDocument/2006/relationships/hyperlink" Target="http://www.stchas.edu" TargetMode="External"/><Relationship Id="rId8246" Type="http://schemas.openxmlformats.org/officeDocument/2006/relationships/hyperlink" Target="http://www.stchas.edu" TargetMode="External"/><Relationship Id="rId8245" Type="http://schemas.openxmlformats.org/officeDocument/2006/relationships/hyperlink" Target="http://www.stchas.edu" TargetMode="External"/><Relationship Id="rId9576" Type="http://schemas.openxmlformats.org/officeDocument/2006/relationships/hyperlink" Target="http://www.unitedseminary.edu" TargetMode="External"/><Relationship Id="rId9577" Type="http://schemas.openxmlformats.org/officeDocument/2006/relationships/hyperlink" Target="http://www.unitedseminary.edu" TargetMode="External"/><Relationship Id="rId9578" Type="http://schemas.openxmlformats.org/officeDocument/2006/relationships/hyperlink" Target="http://www.unitedseminary.edu" TargetMode="External"/><Relationship Id="rId8249" Type="http://schemas.openxmlformats.org/officeDocument/2006/relationships/hyperlink" Target="http://www.stcloudstate.edu" TargetMode="External"/><Relationship Id="rId9579" Type="http://schemas.openxmlformats.org/officeDocument/2006/relationships/hyperlink" Target="http://www.unitedseminary.edu" TargetMode="External"/><Relationship Id="rId9561" Type="http://schemas.openxmlformats.org/officeDocument/2006/relationships/hyperlink" Target="http://www.unitedseminary.edu" TargetMode="External"/><Relationship Id="rId9562" Type="http://schemas.openxmlformats.org/officeDocument/2006/relationships/hyperlink" Target="http://www.unitedseminary.edu" TargetMode="External"/><Relationship Id="rId9563" Type="http://schemas.openxmlformats.org/officeDocument/2006/relationships/hyperlink" Target="http://www.unitedseminary.edu" TargetMode="External"/><Relationship Id="rId9564" Type="http://schemas.openxmlformats.org/officeDocument/2006/relationships/hyperlink" Target="http://www.unitedseminary.edu" TargetMode="External"/><Relationship Id="rId8233" Type="http://schemas.openxmlformats.org/officeDocument/2006/relationships/hyperlink" Target="http://www.starkstate.edu" TargetMode="External"/><Relationship Id="rId8232" Type="http://schemas.openxmlformats.org/officeDocument/2006/relationships/hyperlink" Target="http://www.starkstate.edu" TargetMode="External"/><Relationship Id="rId8231" Type="http://schemas.openxmlformats.org/officeDocument/2006/relationships/hyperlink" Target="http://www.starkstate.edu" TargetMode="External"/><Relationship Id="rId8230" Type="http://schemas.openxmlformats.org/officeDocument/2006/relationships/hyperlink" Target="http://www.starkstate.edu" TargetMode="External"/><Relationship Id="rId9560" Type="http://schemas.openxmlformats.org/officeDocument/2006/relationships/hyperlink" Target="http://www.unitedseminary.edu" TargetMode="External"/><Relationship Id="rId8237" Type="http://schemas.openxmlformats.org/officeDocument/2006/relationships/hyperlink" Target="http://www.stbernards.edu" TargetMode="External"/><Relationship Id="rId9569" Type="http://schemas.openxmlformats.org/officeDocument/2006/relationships/hyperlink" Target="http://www.unitedseminary.edu" TargetMode="External"/><Relationship Id="rId8236" Type="http://schemas.openxmlformats.org/officeDocument/2006/relationships/hyperlink" Target="http://www.stbernards.edu" TargetMode="External"/><Relationship Id="rId8235" Type="http://schemas.openxmlformats.org/officeDocument/2006/relationships/hyperlink" Target="http://www.starkstate.edu" TargetMode="External"/><Relationship Id="rId8234" Type="http://schemas.openxmlformats.org/officeDocument/2006/relationships/hyperlink" Target="http://www.starkstate.edu" TargetMode="External"/><Relationship Id="rId9565" Type="http://schemas.openxmlformats.org/officeDocument/2006/relationships/hyperlink" Target="http://www.unitedseminary.edu" TargetMode="External"/><Relationship Id="rId9566" Type="http://schemas.openxmlformats.org/officeDocument/2006/relationships/hyperlink" Target="http://www.unitedseminary.edu" TargetMode="External"/><Relationship Id="rId8239" Type="http://schemas.openxmlformats.org/officeDocument/2006/relationships/hyperlink" Target="http://www.stbernards.edu" TargetMode="External"/><Relationship Id="rId9567" Type="http://schemas.openxmlformats.org/officeDocument/2006/relationships/hyperlink" Target="http://www.unitedseminary.edu" TargetMode="External"/><Relationship Id="rId8238" Type="http://schemas.openxmlformats.org/officeDocument/2006/relationships/hyperlink" Target="http://www.stbernards.edu" TargetMode="External"/><Relationship Id="rId9568" Type="http://schemas.openxmlformats.org/officeDocument/2006/relationships/hyperlink" Target="http://www.unitedseminary.edu" TargetMode="External"/><Relationship Id="rId8262" Type="http://schemas.openxmlformats.org/officeDocument/2006/relationships/hyperlink" Target="http://www.stjames.edu" TargetMode="External"/><Relationship Id="rId9594" Type="http://schemas.openxmlformats.org/officeDocument/2006/relationships/hyperlink" Target="http://www.unk.edu" TargetMode="External"/><Relationship Id="rId8261" Type="http://schemas.openxmlformats.org/officeDocument/2006/relationships/hyperlink" Target="http://www.stjames.edu" TargetMode="External"/><Relationship Id="rId9595" Type="http://schemas.openxmlformats.org/officeDocument/2006/relationships/hyperlink" Target="http://www.unk.edu" TargetMode="External"/><Relationship Id="rId8260" Type="http://schemas.openxmlformats.org/officeDocument/2006/relationships/hyperlink" Target="http://www.steu.edu" TargetMode="External"/><Relationship Id="rId9596" Type="http://schemas.openxmlformats.org/officeDocument/2006/relationships/hyperlink" Target="http://www.unk.edu" TargetMode="External"/><Relationship Id="rId9597" Type="http://schemas.openxmlformats.org/officeDocument/2006/relationships/hyperlink" Target="http://www.unk.edu" TargetMode="External"/><Relationship Id="rId8266" Type="http://schemas.openxmlformats.org/officeDocument/2006/relationships/hyperlink" Target="http://www.stjames.edu" TargetMode="External"/><Relationship Id="rId9590" Type="http://schemas.openxmlformats.org/officeDocument/2006/relationships/hyperlink" Target="http://www.universityofcalifornia.edu" TargetMode="External"/><Relationship Id="rId8265" Type="http://schemas.openxmlformats.org/officeDocument/2006/relationships/hyperlink" Target="http://www.stjames.edu" TargetMode="External"/><Relationship Id="rId9591" Type="http://schemas.openxmlformats.org/officeDocument/2006/relationships/hyperlink" Target="http://www.universityofcalifornia.edu" TargetMode="External"/><Relationship Id="rId8264" Type="http://schemas.openxmlformats.org/officeDocument/2006/relationships/hyperlink" Target="http://www.stjames.edu" TargetMode="External"/><Relationship Id="rId9592" Type="http://schemas.openxmlformats.org/officeDocument/2006/relationships/hyperlink" Target="http://www.universityofcalifornia.edu" TargetMode="External"/><Relationship Id="rId8263" Type="http://schemas.openxmlformats.org/officeDocument/2006/relationships/hyperlink" Target="http://www.stjames.edu" TargetMode="External"/><Relationship Id="rId9593" Type="http://schemas.openxmlformats.org/officeDocument/2006/relationships/hyperlink" Target="http://www.universityofcalifornia.edu" TargetMode="External"/><Relationship Id="rId8269" Type="http://schemas.openxmlformats.org/officeDocument/2006/relationships/hyperlink" Target="http://www.stjames.edu" TargetMode="External"/><Relationship Id="rId8268" Type="http://schemas.openxmlformats.org/officeDocument/2006/relationships/hyperlink" Target="http://www.stjames.edu" TargetMode="External"/><Relationship Id="rId8267" Type="http://schemas.openxmlformats.org/officeDocument/2006/relationships/hyperlink" Target="http://www.stjames.edu" TargetMode="External"/><Relationship Id="rId9598" Type="http://schemas.openxmlformats.org/officeDocument/2006/relationships/hyperlink" Target="http://www.unk.edu" TargetMode="External"/><Relationship Id="rId9599" Type="http://schemas.openxmlformats.org/officeDocument/2006/relationships/hyperlink" Target="http://www.unk.edu" TargetMode="External"/><Relationship Id="rId8251" Type="http://schemas.openxmlformats.org/officeDocument/2006/relationships/hyperlink" Target="http://www.stcloudstate.edu" TargetMode="External"/><Relationship Id="rId9583" Type="http://schemas.openxmlformats.org/officeDocument/2006/relationships/hyperlink" Target="http://www.universityofcalifornia.edu" TargetMode="External"/><Relationship Id="rId8250" Type="http://schemas.openxmlformats.org/officeDocument/2006/relationships/hyperlink" Target="http://www.stcloudstate.edu" TargetMode="External"/><Relationship Id="rId9584" Type="http://schemas.openxmlformats.org/officeDocument/2006/relationships/hyperlink" Target="http://www.universityofcalifornia.edu" TargetMode="External"/><Relationship Id="rId9585" Type="http://schemas.openxmlformats.org/officeDocument/2006/relationships/hyperlink" Target="http://www.universityofcalifornia.edu" TargetMode="External"/><Relationship Id="rId9586" Type="http://schemas.openxmlformats.org/officeDocument/2006/relationships/hyperlink" Target="http://www.universityofcalifornia.edu" TargetMode="External"/><Relationship Id="rId8255" Type="http://schemas.openxmlformats.org/officeDocument/2006/relationships/hyperlink" Target="http://www.steu.edu" TargetMode="External"/><Relationship Id="rId8254" Type="http://schemas.openxmlformats.org/officeDocument/2006/relationships/hyperlink" Target="http://www.steu.edu" TargetMode="External"/><Relationship Id="rId9580" Type="http://schemas.openxmlformats.org/officeDocument/2006/relationships/hyperlink" Target="http://www.unitedseminary.edu" TargetMode="External"/><Relationship Id="rId8253" Type="http://schemas.openxmlformats.org/officeDocument/2006/relationships/hyperlink" Target="http://www.steu.edu" TargetMode="External"/><Relationship Id="rId9581" Type="http://schemas.openxmlformats.org/officeDocument/2006/relationships/hyperlink" Target="http://www.unitedseminary.edu" TargetMode="External"/><Relationship Id="rId8252" Type="http://schemas.openxmlformats.org/officeDocument/2006/relationships/hyperlink" Target="http://www.steu.edu" TargetMode="External"/><Relationship Id="rId9582" Type="http://schemas.openxmlformats.org/officeDocument/2006/relationships/hyperlink" Target="http://www.unitedseminary.edu" TargetMode="External"/><Relationship Id="rId8259" Type="http://schemas.openxmlformats.org/officeDocument/2006/relationships/hyperlink" Target="http://www.steu.edu" TargetMode="External"/><Relationship Id="rId8258" Type="http://schemas.openxmlformats.org/officeDocument/2006/relationships/hyperlink" Target="http://www.steu.edu" TargetMode="External"/><Relationship Id="rId8257" Type="http://schemas.openxmlformats.org/officeDocument/2006/relationships/hyperlink" Target="http://www.steu.edu" TargetMode="External"/><Relationship Id="rId8256" Type="http://schemas.openxmlformats.org/officeDocument/2006/relationships/hyperlink" Target="http://www.steu.edu" TargetMode="External"/><Relationship Id="rId9587" Type="http://schemas.openxmlformats.org/officeDocument/2006/relationships/hyperlink" Target="http://www.universityofcalifornia.edu" TargetMode="External"/><Relationship Id="rId9588" Type="http://schemas.openxmlformats.org/officeDocument/2006/relationships/hyperlink" Target="http://www.universityofcalifornia.edu" TargetMode="External"/><Relationship Id="rId9589" Type="http://schemas.openxmlformats.org/officeDocument/2006/relationships/hyperlink" Target="http://www.universityofcalifornia.edu" TargetMode="External"/><Relationship Id="rId8209" Type="http://schemas.openxmlformats.org/officeDocument/2006/relationships/hyperlink" Target="http://www.spokane.edu" TargetMode="External"/><Relationship Id="rId9530" Type="http://schemas.openxmlformats.org/officeDocument/2006/relationships/hyperlink" Target="http://www.unionky.edu" TargetMode="External"/><Relationship Id="rId9531" Type="http://schemas.openxmlformats.org/officeDocument/2006/relationships/hyperlink" Target="http://www.unionky.edu" TargetMode="External"/><Relationship Id="rId8200" Type="http://schemas.openxmlformats.org/officeDocument/2006/relationships/hyperlink" Target="http://www.spertus.edu" TargetMode="External"/><Relationship Id="rId8204" Type="http://schemas.openxmlformats.org/officeDocument/2006/relationships/hyperlink" Target="http://www.spokane.edu" TargetMode="External"/><Relationship Id="rId9536" Type="http://schemas.openxmlformats.org/officeDocument/2006/relationships/hyperlink" Target="http://www.unionky.edu" TargetMode="External"/><Relationship Id="rId8203" Type="http://schemas.openxmlformats.org/officeDocument/2006/relationships/hyperlink" Target="http://www.spokane.edu" TargetMode="External"/><Relationship Id="rId9537" Type="http://schemas.openxmlformats.org/officeDocument/2006/relationships/hyperlink" Target="http://www.unionky.edu" TargetMode="External"/><Relationship Id="rId8202" Type="http://schemas.openxmlformats.org/officeDocument/2006/relationships/hyperlink" Target="http://www.spokane.edu" TargetMode="External"/><Relationship Id="rId9538" Type="http://schemas.openxmlformats.org/officeDocument/2006/relationships/hyperlink" Target="http://www.unionky.edu" TargetMode="External"/><Relationship Id="rId8201" Type="http://schemas.openxmlformats.org/officeDocument/2006/relationships/hyperlink" Target="http://www.spertus.edu" TargetMode="External"/><Relationship Id="rId9539" Type="http://schemas.openxmlformats.org/officeDocument/2006/relationships/hyperlink" Target="http://www.unionky.edu" TargetMode="External"/><Relationship Id="rId8208" Type="http://schemas.openxmlformats.org/officeDocument/2006/relationships/hyperlink" Target="http://www.spokane.edu" TargetMode="External"/><Relationship Id="rId9532" Type="http://schemas.openxmlformats.org/officeDocument/2006/relationships/hyperlink" Target="http://www.unionky.edu" TargetMode="External"/><Relationship Id="rId8207" Type="http://schemas.openxmlformats.org/officeDocument/2006/relationships/hyperlink" Target="http://www.spokane.edu" TargetMode="External"/><Relationship Id="rId9533" Type="http://schemas.openxmlformats.org/officeDocument/2006/relationships/hyperlink" Target="http://www.unionky.edu" TargetMode="External"/><Relationship Id="rId8206" Type="http://schemas.openxmlformats.org/officeDocument/2006/relationships/hyperlink" Target="http://www.spokane.edu" TargetMode="External"/><Relationship Id="rId9534" Type="http://schemas.openxmlformats.org/officeDocument/2006/relationships/hyperlink" Target="http://www.unionky.edu" TargetMode="External"/><Relationship Id="rId8205" Type="http://schemas.openxmlformats.org/officeDocument/2006/relationships/hyperlink" Target="http://www.spokane.edu" TargetMode="External"/><Relationship Id="rId9535" Type="http://schemas.openxmlformats.org/officeDocument/2006/relationships/hyperlink" Target="http://www.unionky.edu" TargetMode="External"/><Relationship Id="rId9529" Type="http://schemas.openxmlformats.org/officeDocument/2006/relationships/hyperlink" Target="http://www.unionky.edu" TargetMode="External"/><Relationship Id="rId9520" Type="http://schemas.openxmlformats.org/officeDocument/2006/relationships/hyperlink" Target="http://www.unionky.edu" TargetMode="External"/><Relationship Id="rId9525" Type="http://schemas.openxmlformats.org/officeDocument/2006/relationships/hyperlink" Target="http://www.unionky.edu" TargetMode="External"/><Relationship Id="rId9526" Type="http://schemas.openxmlformats.org/officeDocument/2006/relationships/hyperlink" Target="http://www.unionky.edu" TargetMode="External"/><Relationship Id="rId9527" Type="http://schemas.openxmlformats.org/officeDocument/2006/relationships/hyperlink" Target="http://www.unionky.edu" TargetMode="External"/><Relationship Id="rId9528" Type="http://schemas.openxmlformats.org/officeDocument/2006/relationships/hyperlink" Target="http://www.unionky.edu" TargetMode="External"/><Relationship Id="rId9521" Type="http://schemas.openxmlformats.org/officeDocument/2006/relationships/hyperlink" Target="http://www.unionky.edu" TargetMode="External"/><Relationship Id="rId9522" Type="http://schemas.openxmlformats.org/officeDocument/2006/relationships/hyperlink" Target="http://www.unionky.edu" TargetMode="External"/><Relationship Id="rId9523" Type="http://schemas.openxmlformats.org/officeDocument/2006/relationships/hyperlink" Target="http://www.unionky.edu" TargetMode="External"/><Relationship Id="rId9524" Type="http://schemas.openxmlformats.org/officeDocument/2006/relationships/hyperlink" Target="http://www.unionky.edu" TargetMode="External"/><Relationship Id="rId9550" Type="http://schemas.openxmlformats.org/officeDocument/2006/relationships/hyperlink" Target="http://www.united.edu" TargetMode="External"/><Relationship Id="rId9551" Type="http://schemas.openxmlformats.org/officeDocument/2006/relationships/hyperlink" Target="http://www.united.edu" TargetMode="External"/><Relationship Id="rId9552" Type="http://schemas.openxmlformats.org/officeDocument/2006/relationships/hyperlink" Target="http://www.united.edu" TargetMode="External"/><Relationship Id="rId9553" Type="http://schemas.openxmlformats.org/officeDocument/2006/relationships/hyperlink" Target="http://www.unitedseminary.edu" TargetMode="External"/><Relationship Id="rId8222" Type="http://schemas.openxmlformats.org/officeDocument/2006/relationships/hyperlink" Target="http://www.spokane.edu" TargetMode="External"/><Relationship Id="rId8221" Type="http://schemas.openxmlformats.org/officeDocument/2006/relationships/hyperlink" Target="http://www.spokane.edu" TargetMode="External"/><Relationship Id="rId8220" Type="http://schemas.openxmlformats.org/officeDocument/2006/relationships/hyperlink" Target="http://www.spokane.edu" TargetMode="External"/><Relationship Id="rId8226" Type="http://schemas.openxmlformats.org/officeDocument/2006/relationships/hyperlink" Target="http://www.starkstate.edu" TargetMode="External"/><Relationship Id="rId9558" Type="http://schemas.openxmlformats.org/officeDocument/2006/relationships/hyperlink" Target="http://www.unitedseminary.edu" TargetMode="External"/><Relationship Id="rId8225" Type="http://schemas.openxmlformats.org/officeDocument/2006/relationships/hyperlink" Target="http://www.starkstate.edu" TargetMode="External"/><Relationship Id="rId9559" Type="http://schemas.openxmlformats.org/officeDocument/2006/relationships/hyperlink" Target="http://www.unitedseminary.edu" TargetMode="External"/><Relationship Id="rId8224" Type="http://schemas.openxmlformats.org/officeDocument/2006/relationships/hyperlink" Target="http://www.starkstate.edu" TargetMode="External"/><Relationship Id="rId8223" Type="http://schemas.openxmlformats.org/officeDocument/2006/relationships/hyperlink" Target="http://www.starkstate.edu" TargetMode="External"/><Relationship Id="rId9554" Type="http://schemas.openxmlformats.org/officeDocument/2006/relationships/hyperlink" Target="http://www.unitedseminary.edu" TargetMode="External"/><Relationship Id="rId8229" Type="http://schemas.openxmlformats.org/officeDocument/2006/relationships/hyperlink" Target="http://www.starkstate.edu" TargetMode="External"/><Relationship Id="rId9555" Type="http://schemas.openxmlformats.org/officeDocument/2006/relationships/hyperlink" Target="http://www.unitedseminary.edu" TargetMode="External"/><Relationship Id="rId8228" Type="http://schemas.openxmlformats.org/officeDocument/2006/relationships/hyperlink" Target="http://www.starkstate.edu" TargetMode="External"/><Relationship Id="rId9556" Type="http://schemas.openxmlformats.org/officeDocument/2006/relationships/hyperlink" Target="http://www.unitedseminary.edu" TargetMode="External"/><Relationship Id="rId8227" Type="http://schemas.openxmlformats.org/officeDocument/2006/relationships/hyperlink" Target="http://www.starkstate.edu" TargetMode="External"/><Relationship Id="rId9557" Type="http://schemas.openxmlformats.org/officeDocument/2006/relationships/hyperlink" Target="http://www.unitedseminary.edu" TargetMode="External"/><Relationship Id="rId9540" Type="http://schemas.openxmlformats.org/officeDocument/2006/relationships/hyperlink" Target="http://www.united.edu" TargetMode="External"/><Relationship Id="rId9541" Type="http://schemas.openxmlformats.org/officeDocument/2006/relationships/hyperlink" Target="http://www.united.edu" TargetMode="External"/><Relationship Id="rId9542" Type="http://schemas.openxmlformats.org/officeDocument/2006/relationships/hyperlink" Target="http://www.united.edu" TargetMode="External"/><Relationship Id="rId8211" Type="http://schemas.openxmlformats.org/officeDocument/2006/relationships/hyperlink" Target="http://www.spokane.edu" TargetMode="External"/><Relationship Id="rId8210" Type="http://schemas.openxmlformats.org/officeDocument/2006/relationships/hyperlink" Target="http://www.spokane.edu" TargetMode="External"/><Relationship Id="rId8215" Type="http://schemas.openxmlformats.org/officeDocument/2006/relationships/hyperlink" Target="http://www.spokane.edu" TargetMode="External"/><Relationship Id="rId9547" Type="http://schemas.openxmlformats.org/officeDocument/2006/relationships/hyperlink" Target="http://www.united.edu" TargetMode="External"/><Relationship Id="rId8214" Type="http://schemas.openxmlformats.org/officeDocument/2006/relationships/hyperlink" Target="http://www.spokane.edu" TargetMode="External"/><Relationship Id="rId9548" Type="http://schemas.openxmlformats.org/officeDocument/2006/relationships/hyperlink" Target="http://www.united.edu" TargetMode="External"/><Relationship Id="rId8213" Type="http://schemas.openxmlformats.org/officeDocument/2006/relationships/hyperlink" Target="http://www.spokane.edu" TargetMode="External"/><Relationship Id="rId9549" Type="http://schemas.openxmlformats.org/officeDocument/2006/relationships/hyperlink" Target="http://www.united.edu" TargetMode="External"/><Relationship Id="rId8212" Type="http://schemas.openxmlformats.org/officeDocument/2006/relationships/hyperlink" Target="http://www.spokane.edu" TargetMode="External"/><Relationship Id="rId8219" Type="http://schemas.openxmlformats.org/officeDocument/2006/relationships/hyperlink" Target="http://www.spokane.edu" TargetMode="External"/><Relationship Id="rId9543" Type="http://schemas.openxmlformats.org/officeDocument/2006/relationships/hyperlink" Target="http://www.united.edu" TargetMode="External"/><Relationship Id="rId8218" Type="http://schemas.openxmlformats.org/officeDocument/2006/relationships/hyperlink" Target="http://www.spokane.edu" TargetMode="External"/><Relationship Id="rId9544" Type="http://schemas.openxmlformats.org/officeDocument/2006/relationships/hyperlink" Target="http://www.united.edu" TargetMode="External"/><Relationship Id="rId8217" Type="http://schemas.openxmlformats.org/officeDocument/2006/relationships/hyperlink" Target="http://www.spokane.edu" TargetMode="External"/><Relationship Id="rId9545" Type="http://schemas.openxmlformats.org/officeDocument/2006/relationships/hyperlink" Target="http://www.united.edu" TargetMode="External"/><Relationship Id="rId8216" Type="http://schemas.openxmlformats.org/officeDocument/2006/relationships/hyperlink" Target="http://www.spokane.edu" TargetMode="External"/><Relationship Id="rId9546" Type="http://schemas.openxmlformats.org/officeDocument/2006/relationships/hyperlink" Target="http://www.united.edu" TargetMode="External"/><Relationship Id="rId4723" Type="http://schemas.openxmlformats.org/officeDocument/2006/relationships/hyperlink" Target="http://www.lsu.edu" TargetMode="External"/><Relationship Id="rId4722" Type="http://schemas.openxmlformats.org/officeDocument/2006/relationships/hyperlink" Target="http://www.lsu.edu" TargetMode="External"/><Relationship Id="rId4725" Type="http://schemas.openxmlformats.org/officeDocument/2006/relationships/hyperlink" Target="http://www.lsu.edu" TargetMode="External"/><Relationship Id="rId4724" Type="http://schemas.openxmlformats.org/officeDocument/2006/relationships/hyperlink" Target="http://www.lsu.edu" TargetMode="External"/><Relationship Id="rId4727" Type="http://schemas.openxmlformats.org/officeDocument/2006/relationships/hyperlink" Target="http://www.lsu.edu" TargetMode="External"/><Relationship Id="rId4726" Type="http://schemas.openxmlformats.org/officeDocument/2006/relationships/hyperlink" Target="http://www.lsu.edu" TargetMode="External"/><Relationship Id="rId4729" Type="http://schemas.openxmlformats.org/officeDocument/2006/relationships/hyperlink" Target="http://www.lsu.edu" TargetMode="External"/><Relationship Id="rId4728" Type="http://schemas.openxmlformats.org/officeDocument/2006/relationships/hyperlink" Target="http://www.lsu.edu" TargetMode="External"/><Relationship Id="rId4721" Type="http://schemas.openxmlformats.org/officeDocument/2006/relationships/hyperlink" Target="http://www.lssu.edu" TargetMode="External"/><Relationship Id="rId4720" Type="http://schemas.openxmlformats.org/officeDocument/2006/relationships/hyperlink" Target="http://www.lssu.edu" TargetMode="External"/><Relationship Id="rId4712" Type="http://schemas.openxmlformats.org/officeDocument/2006/relationships/hyperlink" Target="http://www.lssu.edu" TargetMode="External"/><Relationship Id="rId4711" Type="http://schemas.openxmlformats.org/officeDocument/2006/relationships/hyperlink" Target="http://www.lssu.edu" TargetMode="External"/><Relationship Id="rId4714" Type="http://schemas.openxmlformats.org/officeDocument/2006/relationships/hyperlink" Target="http://www.lssu.edu" TargetMode="External"/><Relationship Id="rId4713" Type="http://schemas.openxmlformats.org/officeDocument/2006/relationships/hyperlink" Target="http://www.lssu.edu" TargetMode="External"/><Relationship Id="rId4716" Type="http://schemas.openxmlformats.org/officeDocument/2006/relationships/hyperlink" Target="http://www.lssu.edu" TargetMode="External"/><Relationship Id="rId4715" Type="http://schemas.openxmlformats.org/officeDocument/2006/relationships/hyperlink" Target="http://www.lssu.edu" TargetMode="External"/><Relationship Id="rId4718" Type="http://schemas.openxmlformats.org/officeDocument/2006/relationships/hyperlink" Target="http://www.lssu.edu" TargetMode="External"/><Relationship Id="rId4717" Type="http://schemas.openxmlformats.org/officeDocument/2006/relationships/hyperlink" Target="http://www.lssu.edu" TargetMode="External"/><Relationship Id="rId4719" Type="http://schemas.openxmlformats.org/officeDocument/2006/relationships/hyperlink" Target="http://www.lssu.edu" TargetMode="External"/><Relationship Id="rId4710" Type="http://schemas.openxmlformats.org/officeDocument/2006/relationships/hyperlink" Target="http://www.lssu.edu" TargetMode="External"/><Relationship Id="rId3414" Type="http://schemas.openxmlformats.org/officeDocument/2006/relationships/hyperlink" Target="http://www.holyfamily.edu" TargetMode="External"/><Relationship Id="rId4745" Type="http://schemas.openxmlformats.org/officeDocument/2006/relationships/hyperlink" Target="http://www.lsue.edu" TargetMode="External"/><Relationship Id="rId3413" Type="http://schemas.openxmlformats.org/officeDocument/2006/relationships/hyperlink" Target="http://www.holyfamily.edu" TargetMode="External"/><Relationship Id="rId4744" Type="http://schemas.openxmlformats.org/officeDocument/2006/relationships/hyperlink" Target="http://www.lsue.edu" TargetMode="External"/><Relationship Id="rId3416" Type="http://schemas.openxmlformats.org/officeDocument/2006/relationships/hyperlink" Target="http://www.hope.edu" TargetMode="External"/><Relationship Id="rId4747" Type="http://schemas.openxmlformats.org/officeDocument/2006/relationships/hyperlink" Target="http://www.lsuhs.edu" TargetMode="External"/><Relationship Id="rId3415" Type="http://schemas.openxmlformats.org/officeDocument/2006/relationships/hyperlink" Target="http://www.hope.edu" TargetMode="External"/><Relationship Id="rId4746" Type="http://schemas.openxmlformats.org/officeDocument/2006/relationships/hyperlink" Target="http://www.lsuhs.edu" TargetMode="External"/><Relationship Id="rId3418" Type="http://schemas.openxmlformats.org/officeDocument/2006/relationships/hyperlink" Target="http://www.hope.edu" TargetMode="External"/><Relationship Id="rId4749" Type="http://schemas.openxmlformats.org/officeDocument/2006/relationships/hyperlink" Target="http://www.lsuhs.edu" TargetMode="External"/><Relationship Id="rId3417" Type="http://schemas.openxmlformats.org/officeDocument/2006/relationships/hyperlink" Target="http://www.hope.edu" TargetMode="External"/><Relationship Id="rId4748" Type="http://schemas.openxmlformats.org/officeDocument/2006/relationships/hyperlink" Target="http://www.lsuhs.edu" TargetMode="External"/><Relationship Id="rId3419" Type="http://schemas.openxmlformats.org/officeDocument/2006/relationships/hyperlink" Target="http://www.hope.edu" TargetMode="External"/><Relationship Id="rId3410" Type="http://schemas.openxmlformats.org/officeDocument/2006/relationships/hyperlink" Target="http://www.holyfamily.edu" TargetMode="External"/><Relationship Id="rId4741" Type="http://schemas.openxmlformats.org/officeDocument/2006/relationships/hyperlink" Target="http://www.lsue.edu" TargetMode="External"/><Relationship Id="rId4740" Type="http://schemas.openxmlformats.org/officeDocument/2006/relationships/hyperlink" Target="http://www.lsue.edu" TargetMode="External"/><Relationship Id="rId3412" Type="http://schemas.openxmlformats.org/officeDocument/2006/relationships/hyperlink" Target="http://www.holyfamily.edu" TargetMode="External"/><Relationship Id="rId4743" Type="http://schemas.openxmlformats.org/officeDocument/2006/relationships/hyperlink" Target="http://www.lsue.edu" TargetMode="External"/><Relationship Id="rId3411" Type="http://schemas.openxmlformats.org/officeDocument/2006/relationships/hyperlink" Target="http://www.holyfamily.edu" TargetMode="External"/><Relationship Id="rId4742" Type="http://schemas.openxmlformats.org/officeDocument/2006/relationships/hyperlink" Target="http://www.lsue.edu" TargetMode="External"/><Relationship Id="rId3403" Type="http://schemas.openxmlformats.org/officeDocument/2006/relationships/hyperlink" Target="http://www.holyapostles.edu" TargetMode="External"/><Relationship Id="rId4734" Type="http://schemas.openxmlformats.org/officeDocument/2006/relationships/hyperlink" Target="http://www.lsue.edu" TargetMode="External"/><Relationship Id="rId3402" Type="http://schemas.openxmlformats.org/officeDocument/2006/relationships/hyperlink" Target="http://www.holyapostles.edu" TargetMode="External"/><Relationship Id="rId4733" Type="http://schemas.openxmlformats.org/officeDocument/2006/relationships/hyperlink" Target="http://www.lsue.edu" TargetMode="External"/><Relationship Id="rId3405" Type="http://schemas.openxmlformats.org/officeDocument/2006/relationships/hyperlink" Target="http://www.holyfamily.edu" TargetMode="External"/><Relationship Id="rId4736" Type="http://schemas.openxmlformats.org/officeDocument/2006/relationships/hyperlink" Target="http://www.lsue.edu" TargetMode="External"/><Relationship Id="rId3404" Type="http://schemas.openxmlformats.org/officeDocument/2006/relationships/hyperlink" Target="http://www.holyapostles.edu" TargetMode="External"/><Relationship Id="rId4735" Type="http://schemas.openxmlformats.org/officeDocument/2006/relationships/hyperlink" Target="http://www.lsue.edu" TargetMode="External"/><Relationship Id="rId3407" Type="http://schemas.openxmlformats.org/officeDocument/2006/relationships/hyperlink" Target="http://www.holyfamily.edu" TargetMode="External"/><Relationship Id="rId4738" Type="http://schemas.openxmlformats.org/officeDocument/2006/relationships/hyperlink" Target="http://www.lsue.edu" TargetMode="External"/><Relationship Id="rId3406" Type="http://schemas.openxmlformats.org/officeDocument/2006/relationships/hyperlink" Target="http://www.holyfamily.edu" TargetMode="External"/><Relationship Id="rId4737" Type="http://schemas.openxmlformats.org/officeDocument/2006/relationships/hyperlink" Target="http://www.lsue.edu" TargetMode="External"/><Relationship Id="rId3409" Type="http://schemas.openxmlformats.org/officeDocument/2006/relationships/hyperlink" Target="http://www.holyfamily.edu" TargetMode="External"/><Relationship Id="rId3408" Type="http://schemas.openxmlformats.org/officeDocument/2006/relationships/hyperlink" Target="http://www.holyfamily.edu" TargetMode="External"/><Relationship Id="rId4739" Type="http://schemas.openxmlformats.org/officeDocument/2006/relationships/hyperlink" Target="http://www.lsue.edu" TargetMode="External"/><Relationship Id="rId4730" Type="http://schemas.openxmlformats.org/officeDocument/2006/relationships/hyperlink" Target="http://www.lsu.edu" TargetMode="External"/><Relationship Id="rId3401" Type="http://schemas.openxmlformats.org/officeDocument/2006/relationships/hyperlink" Target="http://www.holyapostles.edu" TargetMode="External"/><Relationship Id="rId4732" Type="http://schemas.openxmlformats.org/officeDocument/2006/relationships/hyperlink" Target="http://www.lsue.edu" TargetMode="External"/><Relationship Id="rId3400" Type="http://schemas.openxmlformats.org/officeDocument/2006/relationships/hyperlink" Target="http://www.holyapostles.edu" TargetMode="External"/><Relationship Id="rId4731" Type="http://schemas.openxmlformats.org/officeDocument/2006/relationships/hyperlink" Target="http://www.lsue.edu" TargetMode="External"/><Relationship Id="rId8291" Type="http://schemas.openxmlformats.org/officeDocument/2006/relationships/hyperlink" Target="http://www.stmarytx.edu" TargetMode="External"/><Relationship Id="rId8290" Type="http://schemas.openxmlformats.org/officeDocument/2006/relationships/hyperlink" Target="http://www.stmarytx.edu" TargetMode="External"/><Relationship Id="rId8284" Type="http://schemas.openxmlformats.org/officeDocument/2006/relationships/hyperlink" Target="http://www.stmarytx.edu" TargetMode="External"/><Relationship Id="rId8283" Type="http://schemas.openxmlformats.org/officeDocument/2006/relationships/hyperlink" Target="http://www.stmarytx.edu" TargetMode="External"/><Relationship Id="rId8282" Type="http://schemas.openxmlformats.org/officeDocument/2006/relationships/hyperlink" Target="http://www.stkate.edu" TargetMode="External"/><Relationship Id="rId8281" Type="http://schemas.openxmlformats.org/officeDocument/2006/relationships/hyperlink" Target="http://www.stkate.edu" TargetMode="External"/><Relationship Id="rId8288" Type="http://schemas.openxmlformats.org/officeDocument/2006/relationships/hyperlink" Target="http://www.stmarytx.edu" TargetMode="External"/><Relationship Id="rId8287" Type="http://schemas.openxmlformats.org/officeDocument/2006/relationships/hyperlink" Target="http://www.stmarytx.edu" TargetMode="External"/><Relationship Id="rId8286" Type="http://schemas.openxmlformats.org/officeDocument/2006/relationships/hyperlink" Target="http://www.stmarytx.edu" TargetMode="External"/><Relationship Id="rId8285" Type="http://schemas.openxmlformats.org/officeDocument/2006/relationships/hyperlink" Target="http://www.stmarytx.edu" TargetMode="External"/><Relationship Id="rId8289" Type="http://schemas.openxmlformats.org/officeDocument/2006/relationships/hyperlink" Target="http://www.stmarytx.edu" TargetMode="External"/><Relationship Id="rId8280" Type="http://schemas.openxmlformats.org/officeDocument/2006/relationships/hyperlink" Target="http://www.stkate.edu" TargetMode="External"/><Relationship Id="rId8273" Type="http://schemas.openxmlformats.org/officeDocument/2006/relationships/hyperlink" Target="http://www.stjames.edu" TargetMode="External"/><Relationship Id="rId8272" Type="http://schemas.openxmlformats.org/officeDocument/2006/relationships/hyperlink" Target="http://www.stjames.edu" TargetMode="External"/><Relationship Id="rId8271" Type="http://schemas.openxmlformats.org/officeDocument/2006/relationships/hyperlink" Target="http://www.stjames.edu" TargetMode="External"/><Relationship Id="rId8270" Type="http://schemas.openxmlformats.org/officeDocument/2006/relationships/hyperlink" Target="http://www.stjames.edu" TargetMode="External"/><Relationship Id="rId8277" Type="http://schemas.openxmlformats.org/officeDocument/2006/relationships/hyperlink" Target="http://www.stkate.edu" TargetMode="External"/><Relationship Id="rId8276" Type="http://schemas.openxmlformats.org/officeDocument/2006/relationships/hyperlink" Target="http://www.stjames.edu" TargetMode="External"/><Relationship Id="rId8275" Type="http://schemas.openxmlformats.org/officeDocument/2006/relationships/hyperlink" Target="http://www.stjames.edu" TargetMode="External"/><Relationship Id="rId8274" Type="http://schemas.openxmlformats.org/officeDocument/2006/relationships/hyperlink" Target="http://www.stjames.edu" TargetMode="External"/><Relationship Id="rId8279" Type="http://schemas.openxmlformats.org/officeDocument/2006/relationships/hyperlink" Target="http://www.stkate.edu" TargetMode="External"/><Relationship Id="rId8278" Type="http://schemas.openxmlformats.org/officeDocument/2006/relationships/hyperlink" Target="http://www.stkate.edu" TargetMode="External"/><Relationship Id="rId4701" Type="http://schemas.openxmlformats.org/officeDocument/2006/relationships/hyperlink" Target="http://www.lssu.edu" TargetMode="External"/><Relationship Id="rId4700" Type="http://schemas.openxmlformats.org/officeDocument/2006/relationships/hyperlink" Target="http://www.lssu.edu" TargetMode="External"/><Relationship Id="rId4703" Type="http://schemas.openxmlformats.org/officeDocument/2006/relationships/hyperlink" Target="http://www.lssu.edu" TargetMode="External"/><Relationship Id="rId4702" Type="http://schemas.openxmlformats.org/officeDocument/2006/relationships/hyperlink" Target="http://www.lssu.edu" TargetMode="External"/><Relationship Id="rId4705" Type="http://schemas.openxmlformats.org/officeDocument/2006/relationships/hyperlink" Target="http://www.lssu.edu" TargetMode="External"/><Relationship Id="rId4704" Type="http://schemas.openxmlformats.org/officeDocument/2006/relationships/hyperlink" Target="http://www.lssu.edu" TargetMode="External"/><Relationship Id="rId4707" Type="http://schemas.openxmlformats.org/officeDocument/2006/relationships/hyperlink" Target="http://www.lssu.edu" TargetMode="External"/><Relationship Id="rId4706" Type="http://schemas.openxmlformats.org/officeDocument/2006/relationships/hyperlink" Target="http://www.lssu.edu" TargetMode="External"/><Relationship Id="rId4709" Type="http://schemas.openxmlformats.org/officeDocument/2006/relationships/hyperlink" Target="http://www.lssu.edu" TargetMode="External"/><Relationship Id="rId4708" Type="http://schemas.openxmlformats.org/officeDocument/2006/relationships/hyperlink" Target="http://www.lssu.edu" TargetMode="External"/><Relationship Id="rId8295" Type="http://schemas.openxmlformats.org/officeDocument/2006/relationships/hyperlink" Target="http://www.stmarytx.edu" TargetMode="External"/><Relationship Id="rId8294" Type="http://schemas.openxmlformats.org/officeDocument/2006/relationships/hyperlink" Target="http://www.stmarytx.edu" TargetMode="External"/><Relationship Id="rId8293" Type="http://schemas.openxmlformats.org/officeDocument/2006/relationships/hyperlink" Target="http://www.stmarytx.edu" TargetMode="External"/><Relationship Id="rId8292" Type="http://schemas.openxmlformats.org/officeDocument/2006/relationships/hyperlink" Target="http://www.stmarytx.edu" TargetMode="External"/><Relationship Id="rId8299" Type="http://schemas.openxmlformats.org/officeDocument/2006/relationships/hyperlink" Target="http://www.stmarytx.edu" TargetMode="External"/><Relationship Id="rId8298" Type="http://schemas.openxmlformats.org/officeDocument/2006/relationships/hyperlink" Target="http://www.stmarytx.edu" TargetMode="External"/><Relationship Id="rId8297" Type="http://schemas.openxmlformats.org/officeDocument/2006/relationships/hyperlink" Target="http://www.stmarytx.edu" TargetMode="External"/><Relationship Id="rId8296" Type="http://schemas.openxmlformats.org/officeDocument/2006/relationships/hyperlink" Target="http://www.stmarytx.edu" TargetMode="External"/><Relationship Id="rId2148" Type="http://schemas.openxmlformats.org/officeDocument/2006/relationships/hyperlink" Target="http://www.drexel.edu" TargetMode="External"/><Relationship Id="rId2149" Type="http://schemas.openxmlformats.org/officeDocument/2006/relationships/hyperlink" Target="http://www.drexel.edu" TargetMode="External"/><Relationship Id="rId3479" Type="http://schemas.openxmlformats.org/officeDocument/2006/relationships/hyperlink" Target="http://www.hws.edu" TargetMode="External"/><Relationship Id="rId10457" Type="http://schemas.openxmlformats.org/officeDocument/2006/relationships/hyperlink" Target="http://www.wilkes.edu" TargetMode="External"/><Relationship Id="rId10458" Type="http://schemas.openxmlformats.org/officeDocument/2006/relationships/hyperlink" Target="http://www.wilkes.edu" TargetMode="External"/><Relationship Id="rId10455" Type="http://schemas.openxmlformats.org/officeDocument/2006/relationships/hyperlink" Target="http://www.wilkes.edu" TargetMode="External"/><Relationship Id="rId10456" Type="http://schemas.openxmlformats.org/officeDocument/2006/relationships/hyperlink" Target="http://www.wilkes.edu" TargetMode="External"/><Relationship Id="rId3470" Type="http://schemas.openxmlformats.org/officeDocument/2006/relationships/hyperlink" Target="http://www.hws.edu" TargetMode="External"/><Relationship Id="rId10459" Type="http://schemas.openxmlformats.org/officeDocument/2006/relationships/hyperlink" Target="http://www.williamsbu.edu" TargetMode="External"/><Relationship Id="rId2140" Type="http://schemas.openxmlformats.org/officeDocument/2006/relationships/hyperlink" Target="http://www.drexel.edu" TargetMode="External"/><Relationship Id="rId3472" Type="http://schemas.openxmlformats.org/officeDocument/2006/relationships/hyperlink" Target="http://www.hws.edu" TargetMode="External"/><Relationship Id="rId2141" Type="http://schemas.openxmlformats.org/officeDocument/2006/relationships/hyperlink" Target="http://www.drexel.edu" TargetMode="External"/><Relationship Id="rId3471" Type="http://schemas.openxmlformats.org/officeDocument/2006/relationships/hyperlink" Target="http://www.hws.edu" TargetMode="External"/><Relationship Id="rId10450" Type="http://schemas.openxmlformats.org/officeDocument/2006/relationships/hyperlink" Target="http://www.wilkes.edu" TargetMode="External"/><Relationship Id="rId2142" Type="http://schemas.openxmlformats.org/officeDocument/2006/relationships/hyperlink" Target="http://www.drexel.edu" TargetMode="External"/><Relationship Id="rId3474" Type="http://schemas.openxmlformats.org/officeDocument/2006/relationships/hyperlink" Target="http://www.hws.edu" TargetMode="External"/><Relationship Id="rId2143" Type="http://schemas.openxmlformats.org/officeDocument/2006/relationships/hyperlink" Target="http://www.drexel.edu" TargetMode="External"/><Relationship Id="rId3473" Type="http://schemas.openxmlformats.org/officeDocument/2006/relationships/hyperlink" Target="http://www.hws.edu" TargetMode="External"/><Relationship Id="rId2144" Type="http://schemas.openxmlformats.org/officeDocument/2006/relationships/hyperlink" Target="http://www.drexel.edu" TargetMode="External"/><Relationship Id="rId3476" Type="http://schemas.openxmlformats.org/officeDocument/2006/relationships/hyperlink" Target="http://www.hws.edu" TargetMode="External"/><Relationship Id="rId10453" Type="http://schemas.openxmlformats.org/officeDocument/2006/relationships/hyperlink" Target="http://www.wilkes.edu" TargetMode="External"/><Relationship Id="rId2145" Type="http://schemas.openxmlformats.org/officeDocument/2006/relationships/hyperlink" Target="http://www.drexel.edu" TargetMode="External"/><Relationship Id="rId3475" Type="http://schemas.openxmlformats.org/officeDocument/2006/relationships/hyperlink" Target="http://www.hws.edu" TargetMode="External"/><Relationship Id="rId10454" Type="http://schemas.openxmlformats.org/officeDocument/2006/relationships/hyperlink" Target="http://www.wilkes.edu" TargetMode="External"/><Relationship Id="rId2146" Type="http://schemas.openxmlformats.org/officeDocument/2006/relationships/hyperlink" Target="http://www.drexel.edu" TargetMode="External"/><Relationship Id="rId3478" Type="http://schemas.openxmlformats.org/officeDocument/2006/relationships/hyperlink" Target="http://www.hws.edu" TargetMode="External"/><Relationship Id="rId10451" Type="http://schemas.openxmlformats.org/officeDocument/2006/relationships/hyperlink" Target="http://www.wilkes.edu" TargetMode="External"/><Relationship Id="rId2147" Type="http://schemas.openxmlformats.org/officeDocument/2006/relationships/hyperlink" Target="http://www.drexel.edu" TargetMode="External"/><Relationship Id="rId3477" Type="http://schemas.openxmlformats.org/officeDocument/2006/relationships/hyperlink" Target="http://www.hws.edu" TargetMode="External"/><Relationship Id="rId10452" Type="http://schemas.openxmlformats.org/officeDocument/2006/relationships/hyperlink" Target="http://www.wilkes.edu" TargetMode="External"/><Relationship Id="rId2137" Type="http://schemas.openxmlformats.org/officeDocument/2006/relationships/hyperlink" Target="http://www.drakestate.edu" TargetMode="External"/><Relationship Id="rId3469" Type="http://schemas.openxmlformats.org/officeDocument/2006/relationships/hyperlink" Target="http://www.hws.edu" TargetMode="External"/><Relationship Id="rId2138" Type="http://schemas.openxmlformats.org/officeDocument/2006/relationships/hyperlink" Target="http://www.drexel.edu" TargetMode="External"/><Relationship Id="rId3468" Type="http://schemas.openxmlformats.org/officeDocument/2006/relationships/hyperlink" Target="http://www.hws.edu" TargetMode="External"/><Relationship Id="rId4799" Type="http://schemas.openxmlformats.org/officeDocument/2006/relationships/hyperlink" Target="http://www.lwtech.edu" TargetMode="External"/><Relationship Id="rId2139" Type="http://schemas.openxmlformats.org/officeDocument/2006/relationships/hyperlink" Target="http://www.drexel.edu" TargetMode="External"/><Relationship Id="rId10468" Type="http://schemas.openxmlformats.org/officeDocument/2006/relationships/hyperlink" Target="http://www.williamsbu.edu" TargetMode="External"/><Relationship Id="rId10469" Type="http://schemas.openxmlformats.org/officeDocument/2006/relationships/hyperlink" Target="http://www.williamsbu.edu" TargetMode="External"/><Relationship Id="rId10466" Type="http://schemas.openxmlformats.org/officeDocument/2006/relationships/hyperlink" Target="http://www.williamsbu.edu" TargetMode="External"/><Relationship Id="rId10467" Type="http://schemas.openxmlformats.org/officeDocument/2006/relationships/hyperlink" Target="http://www.williamsbu.edu" TargetMode="External"/><Relationship Id="rId4790" Type="http://schemas.openxmlformats.org/officeDocument/2006/relationships/hyperlink" Target="http://www.lutherrice.edu" TargetMode="External"/><Relationship Id="rId3461" Type="http://schemas.openxmlformats.org/officeDocument/2006/relationships/hyperlink" Target="http://www.hws.edu" TargetMode="External"/><Relationship Id="rId4792" Type="http://schemas.openxmlformats.org/officeDocument/2006/relationships/hyperlink" Target="http://www.lutherrice.edu" TargetMode="External"/><Relationship Id="rId10460" Type="http://schemas.openxmlformats.org/officeDocument/2006/relationships/hyperlink" Target="http://www.williamsbu.edu" TargetMode="External"/><Relationship Id="rId2130" Type="http://schemas.openxmlformats.org/officeDocument/2006/relationships/hyperlink" Target="http://www.drakestate.edu" TargetMode="External"/><Relationship Id="rId3460" Type="http://schemas.openxmlformats.org/officeDocument/2006/relationships/hyperlink" Target="http://www.hws.edu" TargetMode="External"/><Relationship Id="rId4791" Type="http://schemas.openxmlformats.org/officeDocument/2006/relationships/hyperlink" Target="http://www.lutherrice.edu" TargetMode="External"/><Relationship Id="rId10461" Type="http://schemas.openxmlformats.org/officeDocument/2006/relationships/hyperlink" Target="http://www.williamsbu.edu" TargetMode="External"/><Relationship Id="rId2131" Type="http://schemas.openxmlformats.org/officeDocument/2006/relationships/hyperlink" Target="http://www.drakestate.edu" TargetMode="External"/><Relationship Id="rId3463" Type="http://schemas.openxmlformats.org/officeDocument/2006/relationships/hyperlink" Target="http://www.hws.edu" TargetMode="External"/><Relationship Id="rId4794" Type="http://schemas.openxmlformats.org/officeDocument/2006/relationships/hyperlink" Target="http://www.lutherrice.edu" TargetMode="External"/><Relationship Id="rId2132" Type="http://schemas.openxmlformats.org/officeDocument/2006/relationships/hyperlink" Target="http://www.drakestate.edu" TargetMode="External"/><Relationship Id="rId3462" Type="http://schemas.openxmlformats.org/officeDocument/2006/relationships/hyperlink" Target="http://www.hws.edu" TargetMode="External"/><Relationship Id="rId4793" Type="http://schemas.openxmlformats.org/officeDocument/2006/relationships/hyperlink" Target="http://www.lutherrice.edu" TargetMode="External"/><Relationship Id="rId2133" Type="http://schemas.openxmlformats.org/officeDocument/2006/relationships/hyperlink" Target="http://www.drakestate.edu" TargetMode="External"/><Relationship Id="rId3465" Type="http://schemas.openxmlformats.org/officeDocument/2006/relationships/hyperlink" Target="http://www.hws.edu" TargetMode="External"/><Relationship Id="rId4796" Type="http://schemas.openxmlformats.org/officeDocument/2006/relationships/hyperlink" Target="http://www.lutherrice.edu" TargetMode="External"/><Relationship Id="rId10464" Type="http://schemas.openxmlformats.org/officeDocument/2006/relationships/hyperlink" Target="http://www.williamsbu.edu" TargetMode="External"/><Relationship Id="rId2134" Type="http://schemas.openxmlformats.org/officeDocument/2006/relationships/hyperlink" Target="http://www.drakestate.edu" TargetMode="External"/><Relationship Id="rId3464" Type="http://schemas.openxmlformats.org/officeDocument/2006/relationships/hyperlink" Target="http://www.hws.edu" TargetMode="External"/><Relationship Id="rId4795" Type="http://schemas.openxmlformats.org/officeDocument/2006/relationships/hyperlink" Target="http://www.lutherrice.edu" TargetMode="External"/><Relationship Id="rId10465" Type="http://schemas.openxmlformats.org/officeDocument/2006/relationships/hyperlink" Target="http://www.williamsbu.edu" TargetMode="External"/><Relationship Id="rId2135" Type="http://schemas.openxmlformats.org/officeDocument/2006/relationships/hyperlink" Target="http://www.drakestate.edu" TargetMode="External"/><Relationship Id="rId3467" Type="http://schemas.openxmlformats.org/officeDocument/2006/relationships/hyperlink" Target="http://www.hws.edu" TargetMode="External"/><Relationship Id="rId4798" Type="http://schemas.openxmlformats.org/officeDocument/2006/relationships/hyperlink" Target="http://www.lwtech.edu" TargetMode="External"/><Relationship Id="rId10462" Type="http://schemas.openxmlformats.org/officeDocument/2006/relationships/hyperlink" Target="http://www.williamsbu.edu" TargetMode="External"/><Relationship Id="rId2136" Type="http://schemas.openxmlformats.org/officeDocument/2006/relationships/hyperlink" Target="http://www.drakestate.edu" TargetMode="External"/><Relationship Id="rId3466" Type="http://schemas.openxmlformats.org/officeDocument/2006/relationships/hyperlink" Target="http://www.hws.edu" TargetMode="External"/><Relationship Id="rId4797" Type="http://schemas.openxmlformats.org/officeDocument/2006/relationships/hyperlink" Target="http://www.lwtech.edu" TargetMode="External"/><Relationship Id="rId10463" Type="http://schemas.openxmlformats.org/officeDocument/2006/relationships/hyperlink" Target="http://www.williamsbu.edu" TargetMode="External"/><Relationship Id="rId10435" Type="http://schemas.openxmlformats.org/officeDocument/2006/relationships/hyperlink" Target="http://www.wichita.edu" TargetMode="External"/><Relationship Id="rId10436" Type="http://schemas.openxmlformats.org/officeDocument/2006/relationships/hyperlink" Target="http://www.wichita.edu" TargetMode="External"/><Relationship Id="rId10433" Type="http://schemas.openxmlformats.org/officeDocument/2006/relationships/hyperlink" Target="http://www.wichita.edu" TargetMode="External"/><Relationship Id="rId10434" Type="http://schemas.openxmlformats.org/officeDocument/2006/relationships/hyperlink" Target="http://www.wichita.edu" TargetMode="External"/><Relationship Id="rId3490" Type="http://schemas.openxmlformats.org/officeDocument/2006/relationships/hyperlink" Target="http://www.hws.edu" TargetMode="External"/><Relationship Id="rId10439" Type="http://schemas.openxmlformats.org/officeDocument/2006/relationships/hyperlink" Target="http://www.wichita.edu" TargetMode="External"/><Relationship Id="rId2160" Type="http://schemas.openxmlformats.org/officeDocument/2006/relationships/hyperlink" Target="http://www.drexel.edu" TargetMode="External"/><Relationship Id="rId3492" Type="http://schemas.openxmlformats.org/officeDocument/2006/relationships/hyperlink" Target="http://www.hws.edu" TargetMode="External"/><Relationship Id="rId10437" Type="http://schemas.openxmlformats.org/officeDocument/2006/relationships/hyperlink" Target="http://www.wichita.edu" TargetMode="External"/><Relationship Id="rId2161" Type="http://schemas.openxmlformats.org/officeDocument/2006/relationships/hyperlink" Target="http://www.drexel.edu" TargetMode="External"/><Relationship Id="rId3491" Type="http://schemas.openxmlformats.org/officeDocument/2006/relationships/hyperlink" Target="http://www.hws.edu" TargetMode="External"/><Relationship Id="rId10438" Type="http://schemas.openxmlformats.org/officeDocument/2006/relationships/hyperlink" Target="http://www.wichita.edu" TargetMode="External"/><Relationship Id="rId2162" Type="http://schemas.openxmlformats.org/officeDocument/2006/relationships/hyperlink" Target="http://www.drexel.edu" TargetMode="External"/><Relationship Id="rId3494" Type="http://schemas.openxmlformats.org/officeDocument/2006/relationships/hyperlink" Target="http://www.hws.edu" TargetMode="External"/><Relationship Id="rId2163" Type="http://schemas.openxmlformats.org/officeDocument/2006/relationships/hyperlink" Target="http://www.drexel.edu" TargetMode="External"/><Relationship Id="rId3493" Type="http://schemas.openxmlformats.org/officeDocument/2006/relationships/hyperlink" Target="http://www.hws.edu" TargetMode="External"/><Relationship Id="rId2164" Type="http://schemas.openxmlformats.org/officeDocument/2006/relationships/hyperlink" Target="http://www.drexel.edu" TargetMode="External"/><Relationship Id="rId3496" Type="http://schemas.openxmlformats.org/officeDocument/2006/relationships/hyperlink" Target="http://www.iavalley.edu" TargetMode="External"/><Relationship Id="rId2165" Type="http://schemas.openxmlformats.org/officeDocument/2006/relationships/hyperlink" Target="http://www.drexel.edu" TargetMode="External"/><Relationship Id="rId3495" Type="http://schemas.openxmlformats.org/officeDocument/2006/relationships/hyperlink" Target="http://www.iavalley.edu" TargetMode="External"/><Relationship Id="rId2166" Type="http://schemas.openxmlformats.org/officeDocument/2006/relationships/hyperlink" Target="http://www.drexel.edu" TargetMode="External"/><Relationship Id="rId3498" Type="http://schemas.openxmlformats.org/officeDocument/2006/relationships/hyperlink" Target="http://www.iavalley.edu" TargetMode="External"/><Relationship Id="rId10431" Type="http://schemas.openxmlformats.org/officeDocument/2006/relationships/hyperlink" Target="http://www.wichita.edu" TargetMode="External"/><Relationship Id="rId2167" Type="http://schemas.openxmlformats.org/officeDocument/2006/relationships/hyperlink" Target="http://www.drexel.edu" TargetMode="External"/><Relationship Id="rId3497" Type="http://schemas.openxmlformats.org/officeDocument/2006/relationships/hyperlink" Target="http://www.iavalley.edu" TargetMode="External"/><Relationship Id="rId10432" Type="http://schemas.openxmlformats.org/officeDocument/2006/relationships/hyperlink" Target="http://www.wichita.edu" TargetMode="External"/><Relationship Id="rId2168" Type="http://schemas.openxmlformats.org/officeDocument/2006/relationships/hyperlink" Target="http://www.drexel.edu" TargetMode="External"/><Relationship Id="rId2169" Type="http://schemas.openxmlformats.org/officeDocument/2006/relationships/hyperlink" Target="http://www.drexel.edu" TargetMode="External"/><Relationship Id="rId3499" Type="http://schemas.openxmlformats.org/officeDocument/2006/relationships/hyperlink" Target="http://www.iavalley.edu" TargetMode="External"/><Relationship Id="rId10430" Type="http://schemas.openxmlformats.org/officeDocument/2006/relationships/hyperlink" Target="http://www.whitworth.edu" TargetMode="External"/><Relationship Id="rId2159" Type="http://schemas.openxmlformats.org/officeDocument/2006/relationships/hyperlink" Target="http://www.drexel.edu" TargetMode="External"/><Relationship Id="rId10446" Type="http://schemas.openxmlformats.org/officeDocument/2006/relationships/hyperlink" Target="http://www.wichita.edu" TargetMode="External"/><Relationship Id="rId10447" Type="http://schemas.openxmlformats.org/officeDocument/2006/relationships/hyperlink" Target="http://www.wichita.edu" TargetMode="External"/><Relationship Id="rId10444" Type="http://schemas.openxmlformats.org/officeDocument/2006/relationships/hyperlink" Target="http://www.wichita.edu" TargetMode="External"/><Relationship Id="rId10445" Type="http://schemas.openxmlformats.org/officeDocument/2006/relationships/hyperlink" Target="http://www.wichita.edu" TargetMode="External"/><Relationship Id="rId3481" Type="http://schemas.openxmlformats.org/officeDocument/2006/relationships/hyperlink" Target="http://www.hws.edu" TargetMode="External"/><Relationship Id="rId10448" Type="http://schemas.openxmlformats.org/officeDocument/2006/relationships/hyperlink" Target="http://www.wilkes.edu" TargetMode="External"/><Relationship Id="rId2150" Type="http://schemas.openxmlformats.org/officeDocument/2006/relationships/hyperlink" Target="http://www.drexel.edu" TargetMode="External"/><Relationship Id="rId3480" Type="http://schemas.openxmlformats.org/officeDocument/2006/relationships/hyperlink" Target="http://www.hws.edu" TargetMode="External"/><Relationship Id="rId10449" Type="http://schemas.openxmlformats.org/officeDocument/2006/relationships/hyperlink" Target="http://www.wilkes.edu" TargetMode="External"/><Relationship Id="rId2151" Type="http://schemas.openxmlformats.org/officeDocument/2006/relationships/hyperlink" Target="http://www.drexel.edu" TargetMode="External"/><Relationship Id="rId3483" Type="http://schemas.openxmlformats.org/officeDocument/2006/relationships/hyperlink" Target="http://www.hws.edu" TargetMode="External"/><Relationship Id="rId2152" Type="http://schemas.openxmlformats.org/officeDocument/2006/relationships/hyperlink" Target="http://www.drexel.edu" TargetMode="External"/><Relationship Id="rId3482" Type="http://schemas.openxmlformats.org/officeDocument/2006/relationships/hyperlink" Target="http://www.hws.edu" TargetMode="External"/><Relationship Id="rId2153" Type="http://schemas.openxmlformats.org/officeDocument/2006/relationships/hyperlink" Target="http://www.drexel.edu" TargetMode="External"/><Relationship Id="rId3485" Type="http://schemas.openxmlformats.org/officeDocument/2006/relationships/hyperlink" Target="http://www.hws.edu" TargetMode="External"/><Relationship Id="rId2154" Type="http://schemas.openxmlformats.org/officeDocument/2006/relationships/hyperlink" Target="http://www.drexel.edu" TargetMode="External"/><Relationship Id="rId3484" Type="http://schemas.openxmlformats.org/officeDocument/2006/relationships/hyperlink" Target="http://www.hws.edu" TargetMode="External"/><Relationship Id="rId2155" Type="http://schemas.openxmlformats.org/officeDocument/2006/relationships/hyperlink" Target="http://www.drexel.edu" TargetMode="External"/><Relationship Id="rId3487" Type="http://schemas.openxmlformats.org/officeDocument/2006/relationships/hyperlink" Target="http://www.hws.edu" TargetMode="External"/><Relationship Id="rId10442" Type="http://schemas.openxmlformats.org/officeDocument/2006/relationships/hyperlink" Target="http://www.wichita.edu" TargetMode="External"/><Relationship Id="rId2156" Type="http://schemas.openxmlformats.org/officeDocument/2006/relationships/hyperlink" Target="http://www.drexel.edu" TargetMode="External"/><Relationship Id="rId3486" Type="http://schemas.openxmlformats.org/officeDocument/2006/relationships/hyperlink" Target="http://www.hws.edu" TargetMode="External"/><Relationship Id="rId10443" Type="http://schemas.openxmlformats.org/officeDocument/2006/relationships/hyperlink" Target="http://www.wichita.edu" TargetMode="External"/><Relationship Id="rId2157" Type="http://schemas.openxmlformats.org/officeDocument/2006/relationships/hyperlink" Target="http://www.drexel.edu" TargetMode="External"/><Relationship Id="rId3489" Type="http://schemas.openxmlformats.org/officeDocument/2006/relationships/hyperlink" Target="http://www.hws.edu" TargetMode="External"/><Relationship Id="rId10440" Type="http://schemas.openxmlformats.org/officeDocument/2006/relationships/hyperlink" Target="http://www.wichita.edu" TargetMode="External"/><Relationship Id="rId2158" Type="http://schemas.openxmlformats.org/officeDocument/2006/relationships/hyperlink" Target="http://www.drexel.edu" TargetMode="External"/><Relationship Id="rId3488" Type="http://schemas.openxmlformats.org/officeDocument/2006/relationships/hyperlink" Target="http://www.hws.edu" TargetMode="External"/><Relationship Id="rId10441" Type="http://schemas.openxmlformats.org/officeDocument/2006/relationships/hyperlink" Target="http://www.wichita.edu" TargetMode="External"/><Relationship Id="rId2104" Type="http://schemas.openxmlformats.org/officeDocument/2006/relationships/hyperlink" Target="http://www.drake.edu" TargetMode="External"/><Relationship Id="rId3436" Type="http://schemas.openxmlformats.org/officeDocument/2006/relationships/hyperlink" Target="http://www.hutchcc.edu" TargetMode="External"/><Relationship Id="rId4767" Type="http://schemas.openxmlformats.org/officeDocument/2006/relationships/hyperlink" Target="http://www.ltcc.edu" TargetMode="External"/><Relationship Id="rId2105" Type="http://schemas.openxmlformats.org/officeDocument/2006/relationships/hyperlink" Target="http://www.drake.edu" TargetMode="External"/><Relationship Id="rId3435" Type="http://schemas.openxmlformats.org/officeDocument/2006/relationships/hyperlink" Target="http://www.hutchcc.edu" TargetMode="External"/><Relationship Id="rId4766" Type="http://schemas.openxmlformats.org/officeDocument/2006/relationships/hyperlink" Target="http://www.ltcc.edu" TargetMode="External"/><Relationship Id="rId2106" Type="http://schemas.openxmlformats.org/officeDocument/2006/relationships/hyperlink" Target="http://www.drake.edu" TargetMode="External"/><Relationship Id="rId3438" Type="http://schemas.openxmlformats.org/officeDocument/2006/relationships/hyperlink" Target="http://www.hvcc.edu" TargetMode="External"/><Relationship Id="rId4769" Type="http://schemas.openxmlformats.org/officeDocument/2006/relationships/hyperlink" Target="http://www.luther.edu" TargetMode="External"/><Relationship Id="rId2107" Type="http://schemas.openxmlformats.org/officeDocument/2006/relationships/hyperlink" Target="http://www.drake.edu" TargetMode="External"/><Relationship Id="rId3437" Type="http://schemas.openxmlformats.org/officeDocument/2006/relationships/hyperlink" Target="http://www.hutchcc.edu" TargetMode="External"/><Relationship Id="rId4768" Type="http://schemas.openxmlformats.org/officeDocument/2006/relationships/hyperlink" Target="http://www.ltcc.edu" TargetMode="External"/><Relationship Id="rId2108" Type="http://schemas.openxmlformats.org/officeDocument/2006/relationships/hyperlink" Target="http://www.drake.edu" TargetMode="External"/><Relationship Id="rId2109" Type="http://schemas.openxmlformats.org/officeDocument/2006/relationships/hyperlink" Target="http://www.drake.edu" TargetMode="External"/><Relationship Id="rId3439" Type="http://schemas.openxmlformats.org/officeDocument/2006/relationships/hyperlink" Target="http://www.hvcc.edu" TargetMode="External"/><Relationship Id="rId10499" Type="http://schemas.openxmlformats.org/officeDocument/2006/relationships/hyperlink" Target="http://www.wilson.edu" TargetMode="External"/><Relationship Id="rId10493" Type="http://schemas.openxmlformats.org/officeDocument/2006/relationships/hyperlink" Target="http://www.wilmu.edu" TargetMode="External"/><Relationship Id="rId10494" Type="http://schemas.openxmlformats.org/officeDocument/2006/relationships/hyperlink" Target="http://www.wilson.edu" TargetMode="External"/><Relationship Id="rId3430" Type="http://schemas.openxmlformats.org/officeDocument/2006/relationships/hyperlink" Target="http://www.hutchcc.edu" TargetMode="External"/><Relationship Id="rId4761" Type="http://schemas.openxmlformats.org/officeDocument/2006/relationships/hyperlink" Target="http://www.ltcc.edu" TargetMode="External"/><Relationship Id="rId10491" Type="http://schemas.openxmlformats.org/officeDocument/2006/relationships/hyperlink" Target="http://www.wilmu.edu" TargetMode="External"/><Relationship Id="rId4760" Type="http://schemas.openxmlformats.org/officeDocument/2006/relationships/hyperlink" Target="http://www.ltcc.edu" TargetMode="External"/><Relationship Id="rId10492" Type="http://schemas.openxmlformats.org/officeDocument/2006/relationships/hyperlink" Target="http://www.wilmu.edu" TargetMode="External"/><Relationship Id="rId2100" Type="http://schemas.openxmlformats.org/officeDocument/2006/relationships/hyperlink" Target="http://www.drake.edu" TargetMode="External"/><Relationship Id="rId3432" Type="http://schemas.openxmlformats.org/officeDocument/2006/relationships/hyperlink" Target="http://www.hutchcc.edu" TargetMode="External"/><Relationship Id="rId4763" Type="http://schemas.openxmlformats.org/officeDocument/2006/relationships/hyperlink" Target="http://www.ltcc.edu" TargetMode="External"/><Relationship Id="rId10497" Type="http://schemas.openxmlformats.org/officeDocument/2006/relationships/hyperlink" Target="http://www.wilson.edu" TargetMode="External"/><Relationship Id="rId2101" Type="http://schemas.openxmlformats.org/officeDocument/2006/relationships/hyperlink" Target="http://www.drake.edu" TargetMode="External"/><Relationship Id="rId3431" Type="http://schemas.openxmlformats.org/officeDocument/2006/relationships/hyperlink" Target="http://www.hutchcc.edu" TargetMode="External"/><Relationship Id="rId4762" Type="http://schemas.openxmlformats.org/officeDocument/2006/relationships/hyperlink" Target="http://www.ltcc.edu" TargetMode="External"/><Relationship Id="rId10498" Type="http://schemas.openxmlformats.org/officeDocument/2006/relationships/hyperlink" Target="http://www.wilson.edu" TargetMode="External"/><Relationship Id="rId2102" Type="http://schemas.openxmlformats.org/officeDocument/2006/relationships/hyperlink" Target="http://www.drake.edu" TargetMode="External"/><Relationship Id="rId3434" Type="http://schemas.openxmlformats.org/officeDocument/2006/relationships/hyperlink" Target="http://www.hutchcc.edu" TargetMode="External"/><Relationship Id="rId4765" Type="http://schemas.openxmlformats.org/officeDocument/2006/relationships/hyperlink" Target="http://www.ltcc.edu" TargetMode="External"/><Relationship Id="rId10495" Type="http://schemas.openxmlformats.org/officeDocument/2006/relationships/hyperlink" Target="http://www.wilson.edu" TargetMode="External"/><Relationship Id="rId2103" Type="http://schemas.openxmlformats.org/officeDocument/2006/relationships/hyperlink" Target="http://www.drake.edu" TargetMode="External"/><Relationship Id="rId3433" Type="http://schemas.openxmlformats.org/officeDocument/2006/relationships/hyperlink" Target="http://www.hutchcc.edu" TargetMode="External"/><Relationship Id="rId4764" Type="http://schemas.openxmlformats.org/officeDocument/2006/relationships/hyperlink" Target="http://www.ltcc.edu" TargetMode="External"/><Relationship Id="rId10496" Type="http://schemas.openxmlformats.org/officeDocument/2006/relationships/hyperlink" Target="http://www.wilson.edu" TargetMode="External"/><Relationship Id="rId3425" Type="http://schemas.openxmlformats.org/officeDocument/2006/relationships/hyperlink" Target="http://www.huntington.edu" TargetMode="External"/><Relationship Id="rId4756" Type="http://schemas.openxmlformats.org/officeDocument/2006/relationships/hyperlink" Target="http://www.lsuhsc.edu" TargetMode="External"/><Relationship Id="rId3424" Type="http://schemas.openxmlformats.org/officeDocument/2006/relationships/hyperlink" Target="http://www.huntington.edu" TargetMode="External"/><Relationship Id="rId4755" Type="http://schemas.openxmlformats.org/officeDocument/2006/relationships/hyperlink" Target="http://www.lsuhsc.edu" TargetMode="External"/><Relationship Id="rId3427" Type="http://schemas.openxmlformats.org/officeDocument/2006/relationships/hyperlink" Target="http://www.huntington.edu" TargetMode="External"/><Relationship Id="rId4758" Type="http://schemas.openxmlformats.org/officeDocument/2006/relationships/hyperlink" Target="http://www.ltcc.edu" TargetMode="External"/><Relationship Id="rId3426" Type="http://schemas.openxmlformats.org/officeDocument/2006/relationships/hyperlink" Target="http://www.huntington.edu" TargetMode="External"/><Relationship Id="rId4757" Type="http://schemas.openxmlformats.org/officeDocument/2006/relationships/hyperlink" Target="http://www.lsuhsc.edu" TargetMode="External"/><Relationship Id="rId3429" Type="http://schemas.openxmlformats.org/officeDocument/2006/relationships/hyperlink" Target="http://www.hutchcc.edu" TargetMode="External"/><Relationship Id="rId3428" Type="http://schemas.openxmlformats.org/officeDocument/2006/relationships/hyperlink" Target="http://www.huntington.edu" TargetMode="External"/><Relationship Id="rId4759" Type="http://schemas.openxmlformats.org/officeDocument/2006/relationships/hyperlink" Target="http://www.ltcc.edu" TargetMode="External"/><Relationship Id="rId4750" Type="http://schemas.openxmlformats.org/officeDocument/2006/relationships/hyperlink" Target="http://www.lsuhs.edu" TargetMode="External"/><Relationship Id="rId3421" Type="http://schemas.openxmlformats.org/officeDocument/2006/relationships/hyperlink" Target="http://www.hope.edu" TargetMode="External"/><Relationship Id="rId4752" Type="http://schemas.openxmlformats.org/officeDocument/2006/relationships/hyperlink" Target="http://www.lsuhs.edu" TargetMode="External"/><Relationship Id="rId3420" Type="http://schemas.openxmlformats.org/officeDocument/2006/relationships/hyperlink" Target="http://www.hope.edu" TargetMode="External"/><Relationship Id="rId4751" Type="http://schemas.openxmlformats.org/officeDocument/2006/relationships/hyperlink" Target="http://www.lsuhs.edu" TargetMode="External"/><Relationship Id="rId3423" Type="http://schemas.openxmlformats.org/officeDocument/2006/relationships/hyperlink" Target="http://www.huntington.edu" TargetMode="External"/><Relationship Id="rId4754" Type="http://schemas.openxmlformats.org/officeDocument/2006/relationships/hyperlink" Target="http://www.lsuhs.edu" TargetMode="External"/><Relationship Id="rId3422" Type="http://schemas.openxmlformats.org/officeDocument/2006/relationships/hyperlink" Target="http://www.hope.edu" TargetMode="External"/><Relationship Id="rId4753" Type="http://schemas.openxmlformats.org/officeDocument/2006/relationships/hyperlink" Target="http://www.lsuhs.edu" TargetMode="External"/><Relationship Id="rId2126" Type="http://schemas.openxmlformats.org/officeDocument/2006/relationships/hyperlink" Target="http://www.drake.edu" TargetMode="External"/><Relationship Id="rId3458" Type="http://schemas.openxmlformats.org/officeDocument/2006/relationships/hyperlink" Target="http://www.hws.edu" TargetMode="External"/><Relationship Id="rId4789" Type="http://schemas.openxmlformats.org/officeDocument/2006/relationships/hyperlink" Target="http://www.lutherrice.edu" TargetMode="External"/><Relationship Id="rId2127" Type="http://schemas.openxmlformats.org/officeDocument/2006/relationships/hyperlink" Target="http://www.drake.edu" TargetMode="External"/><Relationship Id="rId3457" Type="http://schemas.openxmlformats.org/officeDocument/2006/relationships/hyperlink" Target="http://www.hws.edu" TargetMode="External"/><Relationship Id="rId4788" Type="http://schemas.openxmlformats.org/officeDocument/2006/relationships/hyperlink" Target="http://www.lutherrice.edu" TargetMode="External"/><Relationship Id="rId2128" Type="http://schemas.openxmlformats.org/officeDocument/2006/relationships/hyperlink" Target="http://www.drakestate.edu" TargetMode="External"/><Relationship Id="rId2129" Type="http://schemas.openxmlformats.org/officeDocument/2006/relationships/hyperlink" Target="http://www.drakestate.edu" TargetMode="External"/><Relationship Id="rId3459" Type="http://schemas.openxmlformats.org/officeDocument/2006/relationships/hyperlink" Target="http://www.hws.edu" TargetMode="External"/><Relationship Id="rId10479" Type="http://schemas.openxmlformats.org/officeDocument/2006/relationships/hyperlink" Target="http://www.wilmu.edu" TargetMode="External"/><Relationship Id="rId10477" Type="http://schemas.openxmlformats.org/officeDocument/2006/relationships/hyperlink" Target="http://www.wilmu.edu" TargetMode="External"/><Relationship Id="rId10478" Type="http://schemas.openxmlformats.org/officeDocument/2006/relationships/hyperlink" Target="http://www.wilmu.edu" TargetMode="External"/><Relationship Id="rId3450" Type="http://schemas.openxmlformats.org/officeDocument/2006/relationships/hyperlink" Target="http://www.hvcc.edu" TargetMode="External"/><Relationship Id="rId4781" Type="http://schemas.openxmlformats.org/officeDocument/2006/relationships/hyperlink" Target="http://www.luther.edu" TargetMode="External"/><Relationship Id="rId10471" Type="http://schemas.openxmlformats.org/officeDocument/2006/relationships/hyperlink" Target="http://www.wilmington.edu" TargetMode="External"/><Relationship Id="rId4780" Type="http://schemas.openxmlformats.org/officeDocument/2006/relationships/hyperlink" Target="http://www.luther.edu" TargetMode="External"/><Relationship Id="rId10472" Type="http://schemas.openxmlformats.org/officeDocument/2006/relationships/hyperlink" Target="http://www.wilmington.edu" TargetMode="External"/><Relationship Id="rId2120" Type="http://schemas.openxmlformats.org/officeDocument/2006/relationships/hyperlink" Target="http://www.drake.edu" TargetMode="External"/><Relationship Id="rId3452" Type="http://schemas.openxmlformats.org/officeDocument/2006/relationships/hyperlink" Target="http://www.hvcc.edu" TargetMode="External"/><Relationship Id="rId4783" Type="http://schemas.openxmlformats.org/officeDocument/2006/relationships/hyperlink" Target="http://www.lutherrice.edu" TargetMode="External"/><Relationship Id="rId2121" Type="http://schemas.openxmlformats.org/officeDocument/2006/relationships/hyperlink" Target="http://www.drake.edu" TargetMode="External"/><Relationship Id="rId3451" Type="http://schemas.openxmlformats.org/officeDocument/2006/relationships/hyperlink" Target="http://www.hvcc.edu" TargetMode="External"/><Relationship Id="rId4782" Type="http://schemas.openxmlformats.org/officeDocument/2006/relationships/hyperlink" Target="http://www.lutherrice.edu" TargetMode="External"/><Relationship Id="rId10470" Type="http://schemas.openxmlformats.org/officeDocument/2006/relationships/hyperlink" Target="http://www.williamsbu.edu" TargetMode="External"/><Relationship Id="rId2122" Type="http://schemas.openxmlformats.org/officeDocument/2006/relationships/hyperlink" Target="http://www.drake.edu" TargetMode="External"/><Relationship Id="rId3454" Type="http://schemas.openxmlformats.org/officeDocument/2006/relationships/hyperlink" Target="http://www.hvcc.edu" TargetMode="External"/><Relationship Id="rId4785" Type="http://schemas.openxmlformats.org/officeDocument/2006/relationships/hyperlink" Target="http://www.lutherrice.edu" TargetMode="External"/><Relationship Id="rId10475" Type="http://schemas.openxmlformats.org/officeDocument/2006/relationships/hyperlink" Target="http://www.wilmington.edu" TargetMode="External"/><Relationship Id="rId2123" Type="http://schemas.openxmlformats.org/officeDocument/2006/relationships/hyperlink" Target="http://www.drake.edu" TargetMode="External"/><Relationship Id="rId3453" Type="http://schemas.openxmlformats.org/officeDocument/2006/relationships/hyperlink" Target="http://www.hvcc.edu" TargetMode="External"/><Relationship Id="rId4784" Type="http://schemas.openxmlformats.org/officeDocument/2006/relationships/hyperlink" Target="http://www.lutherrice.edu" TargetMode="External"/><Relationship Id="rId10476" Type="http://schemas.openxmlformats.org/officeDocument/2006/relationships/hyperlink" Target="http://www.wilmu.edu" TargetMode="External"/><Relationship Id="rId2124" Type="http://schemas.openxmlformats.org/officeDocument/2006/relationships/hyperlink" Target="http://www.drake.edu" TargetMode="External"/><Relationship Id="rId3456" Type="http://schemas.openxmlformats.org/officeDocument/2006/relationships/hyperlink" Target="http://www.hws.edu" TargetMode="External"/><Relationship Id="rId4787" Type="http://schemas.openxmlformats.org/officeDocument/2006/relationships/hyperlink" Target="http://www.lutherrice.edu" TargetMode="External"/><Relationship Id="rId10473" Type="http://schemas.openxmlformats.org/officeDocument/2006/relationships/hyperlink" Target="http://www.wilmington.edu" TargetMode="External"/><Relationship Id="rId2125" Type="http://schemas.openxmlformats.org/officeDocument/2006/relationships/hyperlink" Target="http://www.drake.edu" TargetMode="External"/><Relationship Id="rId3455" Type="http://schemas.openxmlformats.org/officeDocument/2006/relationships/hyperlink" Target="http://www.hws.edu" TargetMode="External"/><Relationship Id="rId4786" Type="http://schemas.openxmlformats.org/officeDocument/2006/relationships/hyperlink" Target="http://www.lutherrice.edu" TargetMode="External"/><Relationship Id="rId10474" Type="http://schemas.openxmlformats.org/officeDocument/2006/relationships/hyperlink" Target="http://www.wilmington.edu" TargetMode="External"/><Relationship Id="rId2115" Type="http://schemas.openxmlformats.org/officeDocument/2006/relationships/hyperlink" Target="http://www.drake.edu" TargetMode="External"/><Relationship Id="rId3447" Type="http://schemas.openxmlformats.org/officeDocument/2006/relationships/hyperlink" Target="http://www.hvcc.edu" TargetMode="External"/><Relationship Id="rId4778" Type="http://schemas.openxmlformats.org/officeDocument/2006/relationships/hyperlink" Target="http://www.luther.edu" TargetMode="External"/><Relationship Id="rId2116" Type="http://schemas.openxmlformats.org/officeDocument/2006/relationships/hyperlink" Target="http://www.drake.edu" TargetMode="External"/><Relationship Id="rId3446" Type="http://schemas.openxmlformats.org/officeDocument/2006/relationships/hyperlink" Target="http://www.hvcc.edu" TargetMode="External"/><Relationship Id="rId4777" Type="http://schemas.openxmlformats.org/officeDocument/2006/relationships/hyperlink" Target="http://www.luther.edu" TargetMode="External"/><Relationship Id="rId2117" Type="http://schemas.openxmlformats.org/officeDocument/2006/relationships/hyperlink" Target="http://www.drake.edu" TargetMode="External"/><Relationship Id="rId3449" Type="http://schemas.openxmlformats.org/officeDocument/2006/relationships/hyperlink" Target="http://www.hvcc.edu" TargetMode="External"/><Relationship Id="rId2118" Type="http://schemas.openxmlformats.org/officeDocument/2006/relationships/hyperlink" Target="http://www.drake.edu" TargetMode="External"/><Relationship Id="rId3448" Type="http://schemas.openxmlformats.org/officeDocument/2006/relationships/hyperlink" Target="http://www.hvcc.edu" TargetMode="External"/><Relationship Id="rId4779" Type="http://schemas.openxmlformats.org/officeDocument/2006/relationships/hyperlink" Target="http://www.luther.edu" TargetMode="External"/><Relationship Id="rId2119" Type="http://schemas.openxmlformats.org/officeDocument/2006/relationships/hyperlink" Target="http://www.drake.edu" TargetMode="External"/><Relationship Id="rId10490" Type="http://schemas.openxmlformats.org/officeDocument/2006/relationships/hyperlink" Target="http://www.wilmu.edu" TargetMode="External"/><Relationship Id="rId10488" Type="http://schemas.openxmlformats.org/officeDocument/2006/relationships/hyperlink" Target="http://www.wilmu.edu" TargetMode="External"/><Relationship Id="rId10489" Type="http://schemas.openxmlformats.org/officeDocument/2006/relationships/hyperlink" Target="http://www.wilmu.edu" TargetMode="External"/><Relationship Id="rId4770" Type="http://schemas.openxmlformats.org/officeDocument/2006/relationships/hyperlink" Target="http://www.luther.edu" TargetMode="External"/><Relationship Id="rId10482" Type="http://schemas.openxmlformats.org/officeDocument/2006/relationships/hyperlink" Target="http://www.wilmu.edu" TargetMode="External"/><Relationship Id="rId10483" Type="http://schemas.openxmlformats.org/officeDocument/2006/relationships/hyperlink" Target="http://www.wilmu.edu" TargetMode="External"/><Relationship Id="rId3441" Type="http://schemas.openxmlformats.org/officeDocument/2006/relationships/hyperlink" Target="http://www.hvcc.edu" TargetMode="External"/><Relationship Id="rId4772" Type="http://schemas.openxmlformats.org/officeDocument/2006/relationships/hyperlink" Target="http://www.luther.edu" TargetMode="External"/><Relationship Id="rId10480" Type="http://schemas.openxmlformats.org/officeDocument/2006/relationships/hyperlink" Target="http://www.wilmu.edu" TargetMode="External"/><Relationship Id="rId2110" Type="http://schemas.openxmlformats.org/officeDocument/2006/relationships/hyperlink" Target="http://www.drake.edu" TargetMode="External"/><Relationship Id="rId3440" Type="http://schemas.openxmlformats.org/officeDocument/2006/relationships/hyperlink" Target="http://www.hvcc.edu" TargetMode="External"/><Relationship Id="rId4771" Type="http://schemas.openxmlformats.org/officeDocument/2006/relationships/hyperlink" Target="http://www.luther.edu" TargetMode="External"/><Relationship Id="rId10481" Type="http://schemas.openxmlformats.org/officeDocument/2006/relationships/hyperlink" Target="http://www.wilmu.edu" TargetMode="External"/><Relationship Id="rId2111" Type="http://schemas.openxmlformats.org/officeDocument/2006/relationships/hyperlink" Target="http://www.drake.edu" TargetMode="External"/><Relationship Id="rId3443" Type="http://schemas.openxmlformats.org/officeDocument/2006/relationships/hyperlink" Target="http://www.hvcc.edu" TargetMode="External"/><Relationship Id="rId4774" Type="http://schemas.openxmlformats.org/officeDocument/2006/relationships/hyperlink" Target="http://www.luther.edu" TargetMode="External"/><Relationship Id="rId10486" Type="http://schemas.openxmlformats.org/officeDocument/2006/relationships/hyperlink" Target="http://www.wilmu.edu" TargetMode="External"/><Relationship Id="rId2112" Type="http://schemas.openxmlformats.org/officeDocument/2006/relationships/hyperlink" Target="http://www.drake.edu" TargetMode="External"/><Relationship Id="rId3442" Type="http://schemas.openxmlformats.org/officeDocument/2006/relationships/hyperlink" Target="http://www.hvcc.edu" TargetMode="External"/><Relationship Id="rId4773" Type="http://schemas.openxmlformats.org/officeDocument/2006/relationships/hyperlink" Target="http://www.luther.edu" TargetMode="External"/><Relationship Id="rId10487" Type="http://schemas.openxmlformats.org/officeDocument/2006/relationships/hyperlink" Target="http://www.wilmu.edu" TargetMode="External"/><Relationship Id="rId2113" Type="http://schemas.openxmlformats.org/officeDocument/2006/relationships/hyperlink" Target="http://www.drake.edu" TargetMode="External"/><Relationship Id="rId3445" Type="http://schemas.openxmlformats.org/officeDocument/2006/relationships/hyperlink" Target="http://www.hvcc.edu" TargetMode="External"/><Relationship Id="rId4776" Type="http://schemas.openxmlformats.org/officeDocument/2006/relationships/hyperlink" Target="http://www.luther.edu" TargetMode="External"/><Relationship Id="rId10484" Type="http://schemas.openxmlformats.org/officeDocument/2006/relationships/hyperlink" Target="http://www.wilmu.edu" TargetMode="External"/><Relationship Id="rId2114" Type="http://schemas.openxmlformats.org/officeDocument/2006/relationships/hyperlink" Target="http://www.drake.edu" TargetMode="External"/><Relationship Id="rId3444" Type="http://schemas.openxmlformats.org/officeDocument/2006/relationships/hyperlink" Target="http://www.hvcc.edu" TargetMode="External"/><Relationship Id="rId4775" Type="http://schemas.openxmlformats.org/officeDocument/2006/relationships/hyperlink" Target="http://www.luther.edu" TargetMode="External"/><Relationship Id="rId10485" Type="http://schemas.openxmlformats.org/officeDocument/2006/relationships/hyperlink" Target="http://www.wilmu.edu" TargetMode="External"/><Relationship Id="rId10738" Type="http://schemas.openxmlformats.org/officeDocument/2006/relationships/hyperlink" Target="http://www.wsu.edu" TargetMode="External"/><Relationship Id="rId10739" Type="http://schemas.openxmlformats.org/officeDocument/2006/relationships/hyperlink" Target="http://www.wsu.edu" TargetMode="External"/><Relationship Id="rId10732" Type="http://schemas.openxmlformats.org/officeDocument/2006/relationships/hyperlink" Target="http://www.wspp.edu" TargetMode="External"/><Relationship Id="rId10733" Type="http://schemas.openxmlformats.org/officeDocument/2006/relationships/hyperlink" Target="http://www.wspp.edu" TargetMode="External"/><Relationship Id="rId10730" Type="http://schemas.openxmlformats.org/officeDocument/2006/relationships/hyperlink" Target="http://www.wspp.edu" TargetMode="External"/><Relationship Id="rId10731" Type="http://schemas.openxmlformats.org/officeDocument/2006/relationships/hyperlink" Target="http://www.wspp.edu" TargetMode="External"/><Relationship Id="rId5251" Type="http://schemas.openxmlformats.org/officeDocument/2006/relationships/hyperlink" Target="http://www.mercy.edu" TargetMode="External"/><Relationship Id="rId6582" Type="http://schemas.openxmlformats.org/officeDocument/2006/relationships/hyperlink" Target="http://www.odu.edu" TargetMode="External"/><Relationship Id="rId10736" Type="http://schemas.openxmlformats.org/officeDocument/2006/relationships/hyperlink" Target="http://www.wspp.edu" TargetMode="External"/><Relationship Id="rId5252" Type="http://schemas.openxmlformats.org/officeDocument/2006/relationships/hyperlink" Target="http://www.mercy.edu" TargetMode="External"/><Relationship Id="rId6583" Type="http://schemas.openxmlformats.org/officeDocument/2006/relationships/hyperlink" Target="http://www.odu.edu" TargetMode="External"/><Relationship Id="rId10737" Type="http://schemas.openxmlformats.org/officeDocument/2006/relationships/hyperlink" Target="http://www.wsu.edu" TargetMode="External"/><Relationship Id="rId6580" Type="http://schemas.openxmlformats.org/officeDocument/2006/relationships/hyperlink" Target="http://www.odessa.edu" TargetMode="External"/><Relationship Id="rId10734" Type="http://schemas.openxmlformats.org/officeDocument/2006/relationships/hyperlink" Target="http://www.wspp.edu" TargetMode="External"/><Relationship Id="rId5250" Type="http://schemas.openxmlformats.org/officeDocument/2006/relationships/hyperlink" Target="http://www.mercy.edu" TargetMode="External"/><Relationship Id="rId6581" Type="http://schemas.openxmlformats.org/officeDocument/2006/relationships/hyperlink" Target="http://www.odu.edu" TargetMode="External"/><Relationship Id="rId10735" Type="http://schemas.openxmlformats.org/officeDocument/2006/relationships/hyperlink" Target="http://www.wspp.edu" TargetMode="External"/><Relationship Id="rId5255" Type="http://schemas.openxmlformats.org/officeDocument/2006/relationships/hyperlink" Target="http://www.mercyhurst.edu" TargetMode="External"/><Relationship Id="rId6586" Type="http://schemas.openxmlformats.org/officeDocument/2006/relationships/hyperlink" Target="http://www.odu.edu" TargetMode="External"/><Relationship Id="rId5256" Type="http://schemas.openxmlformats.org/officeDocument/2006/relationships/hyperlink" Target="http://www.mercyhurst.edu" TargetMode="External"/><Relationship Id="rId6587" Type="http://schemas.openxmlformats.org/officeDocument/2006/relationships/hyperlink" Target="http://www.odu.edu" TargetMode="External"/><Relationship Id="rId5253" Type="http://schemas.openxmlformats.org/officeDocument/2006/relationships/hyperlink" Target="http://www.mercyhurst.edu" TargetMode="External"/><Relationship Id="rId6584" Type="http://schemas.openxmlformats.org/officeDocument/2006/relationships/hyperlink" Target="http://www.odu.edu" TargetMode="External"/><Relationship Id="rId5254" Type="http://schemas.openxmlformats.org/officeDocument/2006/relationships/hyperlink" Target="http://www.mercyhurst.edu" TargetMode="External"/><Relationship Id="rId6585" Type="http://schemas.openxmlformats.org/officeDocument/2006/relationships/hyperlink" Target="http://www.odu.edu" TargetMode="External"/><Relationship Id="rId5259" Type="http://schemas.openxmlformats.org/officeDocument/2006/relationships/hyperlink" Target="http://www.mercyhurst.edu" TargetMode="External"/><Relationship Id="rId5257" Type="http://schemas.openxmlformats.org/officeDocument/2006/relationships/hyperlink" Target="http://www.mercyhurst.edu" TargetMode="External"/><Relationship Id="rId6588" Type="http://schemas.openxmlformats.org/officeDocument/2006/relationships/hyperlink" Target="http://www.odu.edu" TargetMode="External"/><Relationship Id="rId5258" Type="http://schemas.openxmlformats.org/officeDocument/2006/relationships/hyperlink" Target="http://www.mercyhurst.edu" TargetMode="External"/><Relationship Id="rId6589" Type="http://schemas.openxmlformats.org/officeDocument/2006/relationships/hyperlink" Target="http://www.odu.edu" TargetMode="External"/><Relationship Id="rId10749" Type="http://schemas.openxmlformats.org/officeDocument/2006/relationships/hyperlink" Target="http://www.wsu.edu" TargetMode="External"/><Relationship Id="rId10743" Type="http://schemas.openxmlformats.org/officeDocument/2006/relationships/hyperlink" Target="http://www.wsu.edu" TargetMode="External"/><Relationship Id="rId10744" Type="http://schemas.openxmlformats.org/officeDocument/2006/relationships/hyperlink" Target="http://www.wsu.edu" TargetMode="External"/><Relationship Id="rId10741" Type="http://schemas.openxmlformats.org/officeDocument/2006/relationships/hyperlink" Target="http://www.wsu.edu" TargetMode="External"/><Relationship Id="rId10742" Type="http://schemas.openxmlformats.org/officeDocument/2006/relationships/hyperlink" Target="http://www.wsu.edu" TargetMode="External"/><Relationship Id="rId5240" Type="http://schemas.openxmlformats.org/officeDocument/2006/relationships/hyperlink" Target="http://www.mercy.edu" TargetMode="External"/><Relationship Id="rId6571" Type="http://schemas.openxmlformats.org/officeDocument/2006/relationships/hyperlink" Target="http://www.odessa.edu" TargetMode="External"/><Relationship Id="rId10747" Type="http://schemas.openxmlformats.org/officeDocument/2006/relationships/hyperlink" Target="http://www.wsu.edu" TargetMode="External"/><Relationship Id="rId5241" Type="http://schemas.openxmlformats.org/officeDocument/2006/relationships/hyperlink" Target="http://www.mercy.edu" TargetMode="External"/><Relationship Id="rId6572" Type="http://schemas.openxmlformats.org/officeDocument/2006/relationships/hyperlink" Target="http://www.odessa.edu" TargetMode="External"/><Relationship Id="rId10748" Type="http://schemas.openxmlformats.org/officeDocument/2006/relationships/hyperlink" Target="http://www.wsu.edu" TargetMode="External"/><Relationship Id="rId10745" Type="http://schemas.openxmlformats.org/officeDocument/2006/relationships/hyperlink" Target="http://www.wsu.edu" TargetMode="External"/><Relationship Id="rId6570" Type="http://schemas.openxmlformats.org/officeDocument/2006/relationships/hyperlink" Target="http://www.odessa.edu" TargetMode="External"/><Relationship Id="rId10746" Type="http://schemas.openxmlformats.org/officeDocument/2006/relationships/hyperlink" Target="http://www.wsu.edu" TargetMode="External"/><Relationship Id="rId5244" Type="http://schemas.openxmlformats.org/officeDocument/2006/relationships/hyperlink" Target="http://www.mercy.edu" TargetMode="External"/><Relationship Id="rId6575" Type="http://schemas.openxmlformats.org/officeDocument/2006/relationships/hyperlink" Target="http://www.odessa.edu" TargetMode="External"/><Relationship Id="rId5245" Type="http://schemas.openxmlformats.org/officeDocument/2006/relationships/hyperlink" Target="http://www.mercy.edu" TargetMode="External"/><Relationship Id="rId6576" Type="http://schemas.openxmlformats.org/officeDocument/2006/relationships/hyperlink" Target="http://www.odessa.edu" TargetMode="External"/><Relationship Id="rId5242" Type="http://schemas.openxmlformats.org/officeDocument/2006/relationships/hyperlink" Target="http://www.mercy.edu" TargetMode="External"/><Relationship Id="rId6573" Type="http://schemas.openxmlformats.org/officeDocument/2006/relationships/hyperlink" Target="http://www.odessa.edu" TargetMode="External"/><Relationship Id="rId5243" Type="http://schemas.openxmlformats.org/officeDocument/2006/relationships/hyperlink" Target="http://www.mercy.edu" TargetMode="External"/><Relationship Id="rId6574" Type="http://schemas.openxmlformats.org/officeDocument/2006/relationships/hyperlink" Target="http://www.odessa.edu" TargetMode="External"/><Relationship Id="rId5248" Type="http://schemas.openxmlformats.org/officeDocument/2006/relationships/hyperlink" Target="http://www.mercy.edu" TargetMode="External"/><Relationship Id="rId6579" Type="http://schemas.openxmlformats.org/officeDocument/2006/relationships/hyperlink" Target="http://www.odessa.edu" TargetMode="External"/><Relationship Id="rId5249" Type="http://schemas.openxmlformats.org/officeDocument/2006/relationships/hyperlink" Target="http://www.mercy.edu" TargetMode="External"/><Relationship Id="rId10740" Type="http://schemas.openxmlformats.org/officeDocument/2006/relationships/hyperlink" Target="http://www.wsu.edu" TargetMode="External"/><Relationship Id="rId5246" Type="http://schemas.openxmlformats.org/officeDocument/2006/relationships/hyperlink" Target="http://www.mercy.edu" TargetMode="External"/><Relationship Id="rId6577" Type="http://schemas.openxmlformats.org/officeDocument/2006/relationships/hyperlink" Target="http://www.odessa.edu" TargetMode="External"/><Relationship Id="rId5247" Type="http://schemas.openxmlformats.org/officeDocument/2006/relationships/hyperlink" Target="http://www.mercy.edu" TargetMode="External"/><Relationship Id="rId6578" Type="http://schemas.openxmlformats.org/officeDocument/2006/relationships/hyperlink" Target="http://www.odessa.edu" TargetMode="External"/><Relationship Id="rId10718" Type="http://schemas.openxmlformats.org/officeDocument/2006/relationships/hyperlink" Target="http://www.wright.edu" TargetMode="External"/><Relationship Id="rId10719" Type="http://schemas.openxmlformats.org/officeDocument/2006/relationships/hyperlink" Target="http://www.wright.edu" TargetMode="External"/><Relationship Id="rId10716" Type="http://schemas.openxmlformats.org/officeDocument/2006/relationships/hyperlink" Target="http://www.wright.edu" TargetMode="External"/><Relationship Id="rId10717" Type="http://schemas.openxmlformats.org/officeDocument/2006/relationships/hyperlink" Target="http://www.wright.edu" TargetMode="External"/><Relationship Id="rId10710" Type="http://schemas.openxmlformats.org/officeDocument/2006/relationships/hyperlink" Target="http://www.wright.edu" TargetMode="External"/><Relationship Id="rId5270" Type="http://schemas.openxmlformats.org/officeDocument/2006/relationships/hyperlink" Target="http://www.miami.edu" TargetMode="External"/><Relationship Id="rId10711" Type="http://schemas.openxmlformats.org/officeDocument/2006/relationships/hyperlink" Target="http://www.wright.edu" TargetMode="External"/><Relationship Id="rId5273" Type="http://schemas.openxmlformats.org/officeDocument/2006/relationships/hyperlink" Target="http://www.miami.edu" TargetMode="External"/><Relationship Id="rId10714" Type="http://schemas.openxmlformats.org/officeDocument/2006/relationships/hyperlink" Target="http://www.wright.edu" TargetMode="External"/><Relationship Id="rId5274" Type="http://schemas.openxmlformats.org/officeDocument/2006/relationships/hyperlink" Target="http://www.miami.edu" TargetMode="External"/><Relationship Id="rId10715" Type="http://schemas.openxmlformats.org/officeDocument/2006/relationships/hyperlink" Target="http://www.wright.edu" TargetMode="External"/><Relationship Id="rId5271" Type="http://schemas.openxmlformats.org/officeDocument/2006/relationships/hyperlink" Target="http://www.miami.edu" TargetMode="External"/><Relationship Id="rId10712" Type="http://schemas.openxmlformats.org/officeDocument/2006/relationships/hyperlink" Target="http://www.wright.edu" TargetMode="External"/><Relationship Id="rId5272" Type="http://schemas.openxmlformats.org/officeDocument/2006/relationships/hyperlink" Target="http://www.miami.edu" TargetMode="External"/><Relationship Id="rId10713" Type="http://schemas.openxmlformats.org/officeDocument/2006/relationships/hyperlink" Target="http://www.wright.edu" TargetMode="External"/><Relationship Id="rId5277" Type="http://schemas.openxmlformats.org/officeDocument/2006/relationships/hyperlink" Target="http://www.miamioh.edu" TargetMode="External"/><Relationship Id="rId5278" Type="http://schemas.openxmlformats.org/officeDocument/2006/relationships/hyperlink" Target="http://www.miamioh.edu" TargetMode="External"/><Relationship Id="rId5275" Type="http://schemas.openxmlformats.org/officeDocument/2006/relationships/hyperlink" Target="http://www.miamioh.edu" TargetMode="External"/><Relationship Id="rId5276" Type="http://schemas.openxmlformats.org/officeDocument/2006/relationships/hyperlink" Target="http://www.miamioh.edu" TargetMode="External"/><Relationship Id="rId5279" Type="http://schemas.openxmlformats.org/officeDocument/2006/relationships/hyperlink" Target="http://www.miamioh.edu" TargetMode="External"/><Relationship Id="rId10729" Type="http://schemas.openxmlformats.org/officeDocument/2006/relationships/hyperlink" Target="http://www.wspp.edu" TargetMode="External"/><Relationship Id="rId10727" Type="http://schemas.openxmlformats.org/officeDocument/2006/relationships/hyperlink" Target="http://www.ws.edu" TargetMode="External"/><Relationship Id="rId10728" Type="http://schemas.openxmlformats.org/officeDocument/2006/relationships/hyperlink" Target="http://www.ws.edu" TargetMode="External"/><Relationship Id="rId10721" Type="http://schemas.openxmlformats.org/officeDocument/2006/relationships/hyperlink" Target="http://www.ws.edu" TargetMode="External"/><Relationship Id="rId6590" Type="http://schemas.openxmlformats.org/officeDocument/2006/relationships/hyperlink" Target="http://www.odu.edu" TargetMode="External"/><Relationship Id="rId10722" Type="http://schemas.openxmlformats.org/officeDocument/2006/relationships/hyperlink" Target="http://www.ws.edu" TargetMode="External"/><Relationship Id="rId10720" Type="http://schemas.openxmlformats.org/officeDocument/2006/relationships/hyperlink" Target="http://www.wright.edu" TargetMode="External"/><Relationship Id="rId5262" Type="http://schemas.openxmlformats.org/officeDocument/2006/relationships/hyperlink" Target="http://www.miami.edu" TargetMode="External"/><Relationship Id="rId6593" Type="http://schemas.openxmlformats.org/officeDocument/2006/relationships/hyperlink" Target="http://www.oit.edu" TargetMode="External"/><Relationship Id="rId10725" Type="http://schemas.openxmlformats.org/officeDocument/2006/relationships/hyperlink" Target="http://www.ws.edu" TargetMode="External"/><Relationship Id="rId5263" Type="http://schemas.openxmlformats.org/officeDocument/2006/relationships/hyperlink" Target="http://www.miami.edu" TargetMode="External"/><Relationship Id="rId6594" Type="http://schemas.openxmlformats.org/officeDocument/2006/relationships/hyperlink" Target="http://www.oit.edu" TargetMode="External"/><Relationship Id="rId10726" Type="http://schemas.openxmlformats.org/officeDocument/2006/relationships/hyperlink" Target="http://www.ws.edu" TargetMode="External"/><Relationship Id="rId5260" Type="http://schemas.openxmlformats.org/officeDocument/2006/relationships/hyperlink" Target="http://www.mercyhurst.edu" TargetMode="External"/><Relationship Id="rId6591" Type="http://schemas.openxmlformats.org/officeDocument/2006/relationships/hyperlink" Target="http://www.oit.edu" TargetMode="External"/><Relationship Id="rId10723" Type="http://schemas.openxmlformats.org/officeDocument/2006/relationships/hyperlink" Target="http://www.ws.edu" TargetMode="External"/><Relationship Id="rId5261" Type="http://schemas.openxmlformats.org/officeDocument/2006/relationships/hyperlink" Target="http://www.miami.edu" TargetMode="External"/><Relationship Id="rId6592" Type="http://schemas.openxmlformats.org/officeDocument/2006/relationships/hyperlink" Target="http://www.oit.edu" TargetMode="External"/><Relationship Id="rId10724" Type="http://schemas.openxmlformats.org/officeDocument/2006/relationships/hyperlink" Target="http://www.ws.edu" TargetMode="External"/><Relationship Id="rId5266" Type="http://schemas.openxmlformats.org/officeDocument/2006/relationships/hyperlink" Target="http://www.miami.edu" TargetMode="External"/><Relationship Id="rId6597" Type="http://schemas.openxmlformats.org/officeDocument/2006/relationships/hyperlink" Target="http://www.oit.edu" TargetMode="External"/><Relationship Id="rId5267" Type="http://schemas.openxmlformats.org/officeDocument/2006/relationships/hyperlink" Target="http://www.miami.edu" TargetMode="External"/><Relationship Id="rId6598" Type="http://schemas.openxmlformats.org/officeDocument/2006/relationships/hyperlink" Target="http://www.oit.edu" TargetMode="External"/><Relationship Id="rId5264" Type="http://schemas.openxmlformats.org/officeDocument/2006/relationships/hyperlink" Target="http://www.miami.edu" TargetMode="External"/><Relationship Id="rId6595" Type="http://schemas.openxmlformats.org/officeDocument/2006/relationships/hyperlink" Target="http://www.oit.edu" TargetMode="External"/><Relationship Id="rId5265" Type="http://schemas.openxmlformats.org/officeDocument/2006/relationships/hyperlink" Target="http://www.miami.edu" TargetMode="External"/><Relationship Id="rId6596" Type="http://schemas.openxmlformats.org/officeDocument/2006/relationships/hyperlink" Target="http://www.oit.edu" TargetMode="External"/><Relationship Id="rId5268" Type="http://schemas.openxmlformats.org/officeDocument/2006/relationships/hyperlink" Target="http://www.miami.edu" TargetMode="External"/><Relationship Id="rId6599" Type="http://schemas.openxmlformats.org/officeDocument/2006/relationships/hyperlink" Target="http://www.oit.edu" TargetMode="External"/><Relationship Id="rId5269" Type="http://schemas.openxmlformats.org/officeDocument/2006/relationships/hyperlink" Target="http://www.miami.edu" TargetMode="External"/><Relationship Id="rId5219" Type="http://schemas.openxmlformats.org/officeDocument/2006/relationships/hyperlink" Target="http://www.mercer.edu" TargetMode="External"/><Relationship Id="rId5217" Type="http://schemas.openxmlformats.org/officeDocument/2006/relationships/hyperlink" Target="http://www.mercer.edu" TargetMode="External"/><Relationship Id="rId6548" Type="http://schemas.openxmlformats.org/officeDocument/2006/relationships/hyperlink" Target="http://www.octech.edu" TargetMode="External"/><Relationship Id="rId5218" Type="http://schemas.openxmlformats.org/officeDocument/2006/relationships/hyperlink" Target="http://www.mercer.edu" TargetMode="External"/><Relationship Id="rId6549" Type="http://schemas.openxmlformats.org/officeDocument/2006/relationships/hyperlink" Target="http://www.octech.edu" TargetMode="External"/><Relationship Id="rId7879" Type="http://schemas.openxmlformats.org/officeDocument/2006/relationships/hyperlink" Target="http://www.seattleu.edu" TargetMode="External"/><Relationship Id="rId392" Type="http://schemas.openxmlformats.org/officeDocument/2006/relationships/hyperlink" Target="http://www.aquinas.edu" TargetMode="External"/><Relationship Id="rId391" Type="http://schemas.openxmlformats.org/officeDocument/2006/relationships/hyperlink" Target="http://www.aquinas.edu" TargetMode="External"/><Relationship Id="rId390" Type="http://schemas.openxmlformats.org/officeDocument/2006/relationships/hyperlink" Target="http://www.aquinas.edu" TargetMode="External"/><Relationship Id="rId10776" Type="http://schemas.openxmlformats.org/officeDocument/2006/relationships/hyperlink" Target="http://www.wvsom.edu" TargetMode="External"/><Relationship Id="rId10777" Type="http://schemas.openxmlformats.org/officeDocument/2006/relationships/hyperlink" Target="http://www.wvsom.edu" TargetMode="External"/><Relationship Id="rId10774" Type="http://schemas.openxmlformats.org/officeDocument/2006/relationships/hyperlink" Target="http://www.wti.edu" TargetMode="External"/><Relationship Id="rId10775" Type="http://schemas.openxmlformats.org/officeDocument/2006/relationships/hyperlink" Target="http://www.wti.edu" TargetMode="External"/><Relationship Id="rId7870" Type="http://schemas.openxmlformats.org/officeDocument/2006/relationships/hyperlink" Target="http://www.seattleu.edu" TargetMode="External"/><Relationship Id="rId10778" Type="http://schemas.openxmlformats.org/officeDocument/2006/relationships/hyperlink" Target="http://www.wvsom.edu" TargetMode="External"/><Relationship Id="rId10779" Type="http://schemas.openxmlformats.org/officeDocument/2006/relationships/hyperlink" Target="http://www.wvsom.edu" TargetMode="External"/><Relationship Id="rId385" Type="http://schemas.openxmlformats.org/officeDocument/2006/relationships/hyperlink" Target="http://www.aquinas.edu" TargetMode="External"/><Relationship Id="rId5211" Type="http://schemas.openxmlformats.org/officeDocument/2006/relationships/hyperlink" Target="http://www.mchs.edu" TargetMode="External"/><Relationship Id="rId6542" Type="http://schemas.openxmlformats.org/officeDocument/2006/relationships/hyperlink" Target="http://www.octech.edu" TargetMode="External"/><Relationship Id="rId7874" Type="http://schemas.openxmlformats.org/officeDocument/2006/relationships/hyperlink" Target="http://www.seattleu.edu" TargetMode="External"/><Relationship Id="rId384" Type="http://schemas.openxmlformats.org/officeDocument/2006/relationships/hyperlink" Target="http://www.aquinas.edu" TargetMode="External"/><Relationship Id="rId5212" Type="http://schemas.openxmlformats.org/officeDocument/2006/relationships/hyperlink" Target="http://www.mchs.edu" TargetMode="External"/><Relationship Id="rId6543" Type="http://schemas.openxmlformats.org/officeDocument/2006/relationships/hyperlink" Target="http://www.octech.edu" TargetMode="External"/><Relationship Id="rId7873" Type="http://schemas.openxmlformats.org/officeDocument/2006/relationships/hyperlink" Target="http://www.seattleu.edu" TargetMode="External"/><Relationship Id="rId383" Type="http://schemas.openxmlformats.org/officeDocument/2006/relationships/hyperlink" Target="http://www.aquinas.edu" TargetMode="External"/><Relationship Id="rId6540" Type="http://schemas.openxmlformats.org/officeDocument/2006/relationships/hyperlink" Target="http://www.octech.edu" TargetMode="External"/><Relationship Id="rId7872" Type="http://schemas.openxmlformats.org/officeDocument/2006/relationships/hyperlink" Target="http://www.seattleu.edu" TargetMode="External"/><Relationship Id="rId382" Type="http://schemas.openxmlformats.org/officeDocument/2006/relationships/hyperlink" Target="http://www.aquinas.edu" TargetMode="External"/><Relationship Id="rId5210" Type="http://schemas.openxmlformats.org/officeDocument/2006/relationships/hyperlink" Target="http://www.mchs.edu" TargetMode="External"/><Relationship Id="rId6541" Type="http://schemas.openxmlformats.org/officeDocument/2006/relationships/hyperlink" Target="http://www.octech.edu" TargetMode="External"/><Relationship Id="rId7871" Type="http://schemas.openxmlformats.org/officeDocument/2006/relationships/hyperlink" Target="http://www.seattleu.edu" TargetMode="External"/><Relationship Id="rId389" Type="http://schemas.openxmlformats.org/officeDocument/2006/relationships/hyperlink" Target="http://www.aquinas.edu" TargetMode="External"/><Relationship Id="rId5215" Type="http://schemas.openxmlformats.org/officeDocument/2006/relationships/hyperlink" Target="http://www.mchs.edu" TargetMode="External"/><Relationship Id="rId6546" Type="http://schemas.openxmlformats.org/officeDocument/2006/relationships/hyperlink" Target="http://www.octech.edu" TargetMode="External"/><Relationship Id="rId7878" Type="http://schemas.openxmlformats.org/officeDocument/2006/relationships/hyperlink" Target="http://www.seattleu.edu" TargetMode="External"/><Relationship Id="rId10772" Type="http://schemas.openxmlformats.org/officeDocument/2006/relationships/hyperlink" Target="http://www.wti.edu" TargetMode="External"/><Relationship Id="rId388" Type="http://schemas.openxmlformats.org/officeDocument/2006/relationships/hyperlink" Target="http://www.aquinas.edu" TargetMode="External"/><Relationship Id="rId5216" Type="http://schemas.openxmlformats.org/officeDocument/2006/relationships/hyperlink" Target="http://www.mercer.edu" TargetMode="External"/><Relationship Id="rId6547" Type="http://schemas.openxmlformats.org/officeDocument/2006/relationships/hyperlink" Target="http://www.octech.edu" TargetMode="External"/><Relationship Id="rId7877" Type="http://schemas.openxmlformats.org/officeDocument/2006/relationships/hyperlink" Target="http://www.seattleu.edu" TargetMode="External"/><Relationship Id="rId10773" Type="http://schemas.openxmlformats.org/officeDocument/2006/relationships/hyperlink" Target="http://www.wti.edu" TargetMode="External"/><Relationship Id="rId387" Type="http://schemas.openxmlformats.org/officeDocument/2006/relationships/hyperlink" Target="http://www.aquinas.edu" TargetMode="External"/><Relationship Id="rId5213" Type="http://schemas.openxmlformats.org/officeDocument/2006/relationships/hyperlink" Target="http://www.mchs.edu" TargetMode="External"/><Relationship Id="rId6544" Type="http://schemas.openxmlformats.org/officeDocument/2006/relationships/hyperlink" Target="http://www.octech.edu" TargetMode="External"/><Relationship Id="rId7876" Type="http://schemas.openxmlformats.org/officeDocument/2006/relationships/hyperlink" Target="http://www.seattleu.edu" TargetMode="External"/><Relationship Id="rId10770" Type="http://schemas.openxmlformats.org/officeDocument/2006/relationships/hyperlink" Target="http://www.wti.edu" TargetMode="External"/><Relationship Id="rId386" Type="http://schemas.openxmlformats.org/officeDocument/2006/relationships/hyperlink" Target="http://www.aquinas.edu" TargetMode="External"/><Relationship Id="rId5214" Type="http://schemas.openxmlformats.org/officeDocument/2006/relationships/hyperlink" Target="http://www.mchs.edu" TargetMode="External"/><Relationship Id="rId6545" Type="http://schemas.openxmlformats.org/officeDocument/2006/relationships/hyperlink" Target="http://www.octech.edu" TargetMode="External"/><Relationship Id="rId7875" Type="http://schemas.openxmlformats.org/officeDocument/2006/relationships/hyperlink" Target="http://www.seattleu.edu" TargetMode="External"/><Relationship Id="rId10771" Type="http://schemas.openxmlformats.org/officeDocument/2006/relationships/hyperlink" Target="http://www.wti.edu" TargetMode="External"/><Relationship Id="rId5208" Type="http://schemas.openxmlformats.org/officeDocument/2006/relationships/hyperlink" Target="http://www.mcdaniel.edu" TargetMode="External"/><Relationship Id="rId6539" Type="http://schemas.openxmlformats.org/officeDocument/2006/relationships/hyperlink" Target="http://www.octech.edu" TargetMode="External"/><Relationship Id="rId5209" Type="http://schemas.openxmlformats.org/officeDocument/2006/relationships/hyperlink" Target="http://www.mcdaniel.edu" TargetMode="External"/><Relationship Id="rId5206" Type="http://schemas.openxmlformats.org/officeDocument/2006/relationships/hyperlink" Target="http://www.mcdaniel.edu" TargetMode="External"/><Relationship Id="rId6537" Type="http://schemas.openxmlformats.org/officeDocument/2006/relationships/hyperlink" Target="http://www.octech.edu" TargetMode="External"/><Relationship Id="rId7869" Type="http://schemas.openxmlformats.org/officeDocument/2006/relationships/hyperlink" Target="http://www.seattleu.edu" TargetMode="External"/><Relationship Id="rId5207" Type="http://schemas.openxmlformats.org/officeDocument/2006/relationships/hyperlink" Target="http://www.mcdaniel.edu" TargetMode="External"/><Relationship Id="rId6538" Type="http://schemas.openxmlformats.org/officeDocument/2006/relationships/hyperlink" Target="http://www.octech.edu" TargetMode="External"/><Relationship Id="rId7868" Type="http://schemas.openxmlformats.org/officeDocument/2006/relationships/hyperlink" Target="http://www.seattleu.edu" TargetMode="External"/><Relationship Id="rId381" Type="http://schemas.openxmlformats.org/officeDocument/2006/relationships/hyperlink" Target="http://www.apsu.edu" TargetMode="External"/><Relationship Id="rId380" Type="http://schemas.openxmlformats.org/officeDocument/2006/relationships/hyperlink" Target="http://www.apsu.edu" TargetMode="External"/><Relationship Id="rId10787" Type="http://schemas.openxmlformats.org/officeDocument/2006/relationships/hyperlink" Target="http://www.wvsom.edu" TargetMode="External"/><Relationship Id="rId10788" Type="http://schemas.openxmlformats.org/officeDocument/2006/relationships/hyperlink" Target="http://www.wvsom.edu" TargetMode="External"/><Relationship Id="rId10785" Type="http://schemas.openxmlformats.org/officeDocument/2006/relationships/hyperlink" Target="http://www.wvsom.edu" TargetMode="External"/><Relationship Id="rId379" Type="http://schemas.openxmlformats.org/officeDocument/2006/relationships/hyperlink" Target="http://www.apsu.edu" TargetMode="External"/><Relationship Id="rId10786" Type="http://schemas.openxmlformats.org/officeDocument/2006/relationships/hyperlink" Target="http://www.wvsom.edu" TargetMode="External"/><Relationship Id="rId10789" Type="http://schemas.openxmlformats.org/officeDocument/2006/relationships/hyperlink" Target="http://www.wvsom.edu" TargetMode="External"/><Relationship Id="rId374" Type="http://schemas.openxmlformats.org/officeDocument/2006/relationships/hyperlink" Target="http://www.apsu.edu" TargetMode="External"/><Relationship Id="rId5200" Type="http://schemas.openxmlformats.org/officeDocument/2006/relationships/hyperlink" Target="http://www.mcdaniel.edu" TargetMode="External"/><Relationship Id="rId6531" Type="http://schemas.openxmlformats.org/officeDocument/2006/relationships/hyperlink" Target="http://www.octech.edu" TargetMode="External"/><Relationship Id="rId7863" Type="http://schemas.openxmlformats.org/officeDocument/2006/relationships/hyperlink" Target="http://www.sdsu.edu" TargetMode="External"/><Relationship Id="rId373" Type="http://schemas.openxmlformats.org/officeDocument/2006/relationships/hyperlink" Target="http://www.apsu.edu" TargetMode="External"/><Relationship Id="rId5201" Type="http://schemas.openxmlformats.org/officeDocument/2006/relationships/hyperlink" Target="http://www.mcdaniel.edu" TargetMode="External"/><Relationship Id="rId6532" Type="http://schemas.openxmlformats.org/officeDocument/2006/relationships/hyperlink" Target="http://www.octech.edu" TargetMode="External"/><Relationship Id="rId7862" Type="http://schemas.openxmlformats.org/officeDocument/2006/relationships/hyperlink" Target="http://www.sdsu.edu" TargetMode="External"/><Relationship Id="rId10780" Type="http://schemas.openxmlformats.org/officeDocument/2006/relationships/hyperlink" Target="http://www.wvsom.edu" TargetMode="External"/><Relationship Id="rId372" Type="http://schemas.openxmlformats.org/officeDocument/2006/relationships/hyperlink" Target="http://www.apexcvt.edu" TargetMode="External"/><Relationship Id="rId7861" Type="http://schemas.openxmlformats.org/officeDocument/2006/relationships/hyperlink" Target="http://www.sdsu.edu" TargetMode="External"/><Relationship Id="rId371" Type="http://schemas.openxmlformats.org/officeDocument/2006/relationships/hyperlink" Target="http://www.apexcvt.edu" TargetMode="External"/><Relationship Id="rId6530" Type="http://schemas.openxmlformats.org/officeDocument/2006/relationships/hyperlink" Target="http://www.octech.edu" TargetMode="External"/><Relationship Id="rId7860" Type="http://schemas.openxmlformats.org/officeDocument/2006/relationships/hyperlink" Target="http://www.sdsu.edu" TargetMode="External"/><Relationship Id="rId378" Type="http://schemas.openxmlformats.org/officeDocument/2006/relationships/hyperlink" Target="http://www.apsu.edu" TargetMode="External"/><Relationship Id="rId5204" Type="http://schemas.openxmlformats.org/officeDocument/2006/relationships/hyperlink" Target="http://www.mcdaniel.edu" TargetMode="External"/><Relationship Id="rId6535" Type="http://schemas.openxmlformats.org/officeDocument/2006/relationships/hyperlink" Target="http://www.octech.edu" TargetMode="External"/><Relationship Id="rId7867" Type="http://schemas.openxmlformats.org/officeDocument/2006/relationships/hyperlink" Target="http://www.sdsu.edu" TargetMode="External"/><Relationship Id="rId10783" Type="http://schemas.openxmlformats.org/officeDocument/2006/relationships/hyperlink" Target="http://www.wvsom.edu" TargetMode="External"/><Relationship Id="rId377" Type="http://schemas.openxmlformats.org/officeDocument/2006/relationships/hyperlink" Target="http://www.apsu.edu" TargetMode="External"/><Relationship Id="rId5205" Type="http://schemas.openxmlformats.org/officeDocument/2006/relationships/hyperlink" Target="http://www.mcdaniel.edu" TargetMode="External"/><Relationship Id="rId6536" Type="http://schemas.openxmlformats.org/officeDocument/2006/relationships/hyperlink" Target="http://www.octech.edu" TargetMode="External"/><Relationship Id="rId7866" Type="http://schemas.openxmlformats.org/officeDocument/2006/relationships/hyperlink" Target="http://www.sdsu.edu" TargetMode="External"/><Relationship Id="rId10784" Type="http://schemas.openxmlformats.org/officeDocument/2006/relationships/hyperlink" Target="http://www.wvsom.edu" TargetMode="External"/><Relationship Id="rId376" Type="http://schemas.openxmlformats.org/officeDocument/2006/relationships/hyperlink" Target="http://www.apsu.edu" TargetMode="External"/><Relationship Id="rId5202" Type="http://schemas.openxmlformats.org/officeDocument/2006/relationships/hyperlink" Target="http://www.mcdaniel.edu" TargetMode="External"/><Relationship Id="rId6533" Type="http://schemas.openxmlformats.org/officeDocument/2006/relationships/hyperlink" Target="http://www.octech.edu" TargetMode="External"/><Relationship Id="rId7865" Type="http://schemas.openxmlformats.org/officeDocument/2006/relationships/hyperlink" Target="http://www.sdsu.edu" TargetMode="External"/><Relationship Id="rId10781" Type="http://schemas.openxmlformats.org/officeDocument/2006/relationships/hyperlink" Target="http://www.wvsom.edu" TargetMode="External"/><Relationship Id="rId375" Type="http://schemas.openxmlformats.org/officeDocument/2006/relationships/hyperlink" Target="http://www.apsu.edu" TargetMode="External"/><Relationship Id="rId5203" Type="http://schemas.openxmlformats.org/officeDocument/2006/relationships/hyperlink" Target="http://www.mcdaniel.edu" TargetMode="External"/><Relationship Id="rId6534" Type="http://schemas.openxmlformats.org/officeDocument/2006/relationships/hyperlink" Target="http://www.octech.edu" TargetMode="External"/><Relationship Id="rId7864" Type="http://schemas.openxmlformats.org/officeDocument/2006/relationships/hyperlink" Target="http://www.sdsu.edu" TargetMode="External"/><Relationship Id="rId10782" Type="http://schemas.openxmlformats.org/officeDocument/2006/relationships/hyperlink" Target="http://www.wvsom.edu" TargetMode="External"/><Relationship Id="rId5239" Type="http://schemas.openxmlformats.org/officeDocument/2006/relationships/hyperlink" Target="http://www.mercy.edu" TargetMode="External"/><Relationship Id="rId10754" Type="http://schemas.openxmlformats.org/officeDocument/2006/relationships/hyperlink" Target="http://www.wsu.edu" TargetMode="External"/><Relationship Id="rId10755" Type="http://schemas.openxmlformats.org/officeDocument/2006/relationships/hyperlink" Target="http://www.wsu.edu" TargetMode="External"/><Relationship Id="rId10752" Type="http://schemas.openxmlformats.org/officeDocument/2006/relationships/hyperlink" Target="http://www.wsu.edu" TargetMode="External"/><Relationship Id="rId10753" Type="http://schemas.openxmlformats.org/officeDocument/2006/relationships/hyperlink" Target="http://www.wsu.edu" TargetMode="External"/><Relationship Id="rId6560" Type="http://schemas.openxmlformats.org/officeDocument/2006/relationships/hyperlink" Target="http://www.octech.edu" TargetMode="External"/><Relationship Id="rId7892" Type="http://schemas.openxmlformats.org/officeDocument/2006/relationships/hyperlink" Target="http://www.seu.edu" TargetMode="External"/><Relationship Id="rId10758" Type="http://schemas.openxmlformats.org/officeDocument/2006/relationships/hyperlink" Target="http://www.wsu.edu" TargetMode="External"/><Relationship Id="rId5230" Type="http://schemas.openxmlformats.org/officeDocument/2006/relationships/hyperlink" Target="http://www.mercy.edu" TargetMode="External"/><Relationship Id="rId6561" Type="http://schemas.openxmlformats.org/officeDocument/2006/relationships/hyperlink" Target="http://www.octech.edu" TargetMode="External"/><Relationship Id="rId7891" Type="http://schemas.openxmlformats.org/officeDocument/2006/relationships/hyperlink" Target="http://www.seattleu.edu" TargetMode="External"/><Relationship Id="rId10759" Type="http://schemas.openxmlformats.org/officeDocument/2006/relationships/hyperlink" Target="http://www.wsu.edu" TargetMode="External"/><Relationship Id="rId7890" Type="http://schemas.openxmlformats.org/officeDocument/2006/relationships/hyperlink" Target="http://www.seattleu.edu" TargetMode="External"/><Relationship Id="rId10756" Type="http://schemas.openxmlformats.org/officeDocument/2006/relationships/hyperlink" Target="http://www.wsu.edu" TargetMode="External"/><Relationship Id="rId10757" Type="http://schemas.openxmlformats.org/officeDocument/2006/relationships/hyperlink" Target="http://www.wsu.edu" TargetMode="External"/><Relationship Id="rId5233" Type="http://schemas.openxmlformats.org/officeDocument/2006/relationships/hyperlink" Target="http://www.mercy.edu" TargetMode="External"/><Relationship Id="rId6564" Type="http://schemas.openxmlformats.org/officeDocument/2006/relationships/hyperlink" Target="http://www.odessa.edu" TargetMode="External"/><Relationship Id="rId7896" Type="http://schemas.openxmlformats.org/officeDocument/2006/relationships/hyperlink" Target="http://www.seu.edu" TargetMode="External"/><Relationship Id="rId5234" Type="http://schemas.openxmlformats.org/officeDocument/2006/relationships/hyperlink" Target="http://www.mercy.edu" TargetMode="External"/><Relationship Id="rId6565" Type="http://schemas.openxmlformats.org/officeDocument/2006/relationships/hyperlink" Target="http://www.odessa.edu" TargetMode="External"/><Relationship Id="rId7895" Type="http://schemas.openxmlformats.org/officeDocument/2006/relationships/hyperlink" Target="http://www.seu.edu" TargetMode="External"/><Relationship Id="rId5231" Type="http://schemas.openxmlformats.org/officeDocument/2006/relationships/hyperlink" Target="http://www.mercy.edu" TargetMode="External"/><Relationship Id="rId6562" Type="http://schemas.openxmlformats.org/officeDocument/2006/relationships/hyperlink" Target="http://www.octech.edu" TargetMode="External"/><Relationship Id="rId7894" Type="http://schemas.openxmlformats.org/officeDocument/2006/relationships/hyperlink" Target="http://www.seu.edu" TargetMode="External"/><Relationship Id="rId5232" Type="http://schemas.openxmlformats.org/officeDocument/2006/relationships/hyperlink" Target="http://www.mercy.edu" TargetMode="External"/><Relationship Id="rId6563" Type="http://schemas.openxmlformats.org/officeDocument/2006/relationships/hyperlink" Target="http://www.odessa.edu" TargetMode="External"/><Relationship Id="rId7893" Type="http://schemas.openxmlformats.org/officeDocument/2006/relationships/hyperlink" Target="http://www.seu.edu" TargetMode="External"/><Relationship Id="rId5237" Type="http://schemas.openxmlformats.org/officeDocument/2006/relationships/hyperlink" Target="http://www.mercy.edu" TargetMode="External"/><Relationship Id="rId6568" Type="http://schemas.openxmlformats.org/officeDocument/2006/relationships/hyperlink" Target="http://www.odessa.edu" TargetMode="External"/><Relationship Id="rId10750" Type="http://schemas.openxmlformats.org/officeDocument/2006/relationships/hyperlink" Target="http://www.wsu.edu" TargetMode="External"/><Relationship Id="rId5238" Type="http://schemas.openxmlformats.org/officeDocument/2006/relationships/hyperlink" Target="http://www.mercy.edu" TargetMode="External"/><Relationship Id="rId6569" Type="http://schemas.openxmlformats.org/officeDocument/2006/relationships/hyperlink" Target="http://www.odessa.edu" TargetMode="External"/><Relationship Id="rId7899" Type="http://schemas.openxmlformats.org/officeDocument/2006/relationships/hyperlink" Target="http://www.seu.edu" TargetMode="External"/><Relationship Id="rId10751" Type="http://schemas.openxmlformats.org/officeDocument/2006/relationships/hyperlink" Target="http://www.wsu.edu" TargetMode="External"/><Relationship Id="rId5235" Type="http://schemas.openxmlformats.org/officeDocument/2006/relationships/hyperlink" Target="http://www.mercy.edu" TargetMode="External"/><Relationship Id="rId6566" Type="http://schemas.openxmlformats.org/officeDocument/2006/relationships/hyperlink" Target="http://www.odessa.edu" TargetMode="External"/><Relationship Id="rId7898" Type="http://schemas.openxmlformats.org/officeDocument/2006/relationships/hyperlink" Target="http://www.seu.edu" TargetMode="External"/><Relationship Id="rId5236" Type="http://schemas.openxmlformats.org/officeDocument/2006/relationships/hyperlink" Target="http://www.mercy.edu" TargetMode="External"/><Relationship Id="rId6567" Type="http://schemas.openxmlformats.org/officeDocument/2006/relationships/hyperlink" Target="http://www.odessa.edu" TargetMode="External"/><Relationship Id="rId7897" Type="http://schemas.openxmlformats.org/officeDocument/2006/relationships/hyperlink" Target="http://www.seu.edu" TargetMode="External"/><Relationship Id="rId5228" Type="http://schemas.openxmlformats.org/officeDocument/2006/relationships/hyperlink" Target="http://www.mercy.edu" TargetMode="External"/><Relationship Id="rId6559" Type="http://schemas.openxmlformats.org/officeDocument/2006/relationships/hyperlink" Target="http://www.octech.edu" TargetMode="External"/><Relationship Id="rId5229" Type="http://schemas.openxmlformats.org/officeDocument/2006/relationships/hyperlink" Target="http://www.mercy.edu" TargetMode="External"/><Relationship Id="rId10765" Type="http://schemas.openxmlformats.org/officeDocument/2006/relationships/hyperlink" Target="http://www.wtamu.edu" TargetMode="External"/><Relationship Id="rId10766" Type="http://schemas.openxmlformats.org/officeDocument/2006/relationships/hyperlink" Target="http://www.wti.edu" TargetMode="External"/><Relationship Id="rId10763" Type="http://schemas.openxmlformats.org/officeDocument/2006/relationships/hyperlink" Target="http://www.wtamu.edu" TargetMode="External"/><Relationship Id="rId10764" Type="http://schemas.openxmlformats.org/officeDocument/2006/relationships/hyperlink" Target="http://www.wtamu.edu" TargetMode="External"/><Relationship Id="rId7881" Type="http://schemas.openxmlformats.org/officeDocument/2006/relationships/hyperlink" Target="http://www.seattleu.edu" TargetMode="External"/><Relationship Id="rId10769" Type="http://schemas.openxmlformats.org/officeDocument/2006/relationships/hyperlink" Target="http://www.wti.edu" TargetMode="External"/><Relationship Id="rId6550" Type="http://schemas.openxmlformats.org/officeDocument/2006/relationships/hyperlink" Target="http://www.octech.edu" TargetMode="External"/><Relationship Id="rId7880" Type="http://schemas.openxmlformats.org/officeDocument/2006/relationships/hyperlink" Target="http://www.seattleu.edu" TargetMode="External"/><Relationship Id="rId10767" Type="http://schemas.openxmlformats.org/officeDocument/2006/relationships/hyperlink" Target="http://www.wti.edu" TargetMode="External"/><Relationship Id="rId10768" Type="http://schemas.openxmlformats.org/officeDocument/2006/relationships/hyperlink" Target="http://www.wti.edu" TargetMode="External"/><Relationship Id="rId396" Type="http://schemas.openxmlformats.org/officeDocument/2006/relationships/hyperlink" Target="http://www.arcadia.edu" TargetMode="External"/><Relationship Id="rId5222" Type="http://schemas.openxmlformats.org/officeDocument/2006/relationships/hyperlink" Target="http://www.mercer.edu" TargetMode="External"/><Relationship Id="rId6553" Type="http://schemas.openxmlformats.org/officeDocument/2006/relationships/hyperlink" Target="http://www.octech.edu" TargetMode="External"/><Relationship Id="rId7885" Type="http://schemas.openxmlformats.org/officeDocument/2006/relationships/hyperlink" Target="http://www.seattleu.edu" TargetMode="External"/><Relationship Id="rId395" Type="http://schemas.openxmlformats.org/officeDocument/2006/relationships/hyperlink" Target="http://www.arcadia.edu" TargetMode="External"/><Relationship Id="rId5223" Type="http://schemas.openxmlformats.org/officeDocument/2006/relationships/hyperlink" Target="http://www.mercer.edu" TargetMode="External"/><Relationship Id="rId6554" Type="http://schemas.openxmlformats.org/officeDocument/2006/relationships/hyperlink" Target="http://www.octech.edu" TargetMode="External"/><Relationship Id="rId7884" Type="http://schemas.openxmlformats.org/officeDocument/2006/relationships/hyperlink" Target="http://www.seattleu.edu" TargetMode="External"/><Relationship Id="rId394" Type="http://schemas.openxmlformats.org/officeDocument/2006/relationships/hyperlink" Target="http://www.arcadia.edu" TargetMode="External"/><Relationship Id="rId5220" Type="http://schemas.openxmlformats.org/officeDocument/2006/relationships/hyperlink" Target="http://www.mercer.edu" TargetMode="External"/><Relationship Id="rId6551" Type="http://schemas.openxmlformats.org/officeDocument/2006/relationships/hyperlink" Target="http://www.octech.edu" TargetMode="External"/><Relationship Id="rId7883" Type="http://schemas.openxmlformats.org/officeDocument/2006/relationships/hyperlink" Target="http://www.seattleu.edu" TargetMode="External"/><Relationship Id="rId393" Type="http://schemas.openxmlformats.org/officeDocument/2006/relationships/hyperlink" Target="http://www.aquinas.edu" TargetMode="External"/><Relationship Id="rId5221" Type="http://schemas.openxmlformats.org/officeDocument/2006/relationships/hyperlink" Target="http://www.mercer.edu" TargetMode="External"/><Relationship Id="rId6552" Type="http://schemas.openxmlformats.org/officeDocument/2006/relationships/hyperlink" Target="http://www.octech.edu" TargetMode="External"/><Relationship Id="rId7882" Type="http://schemas.openxmlformats.org/officeDocument/2006/relationships/hyperlink" Target="http://www.seattleu.edu" TargetMode="External"/><Relationship Id="rId5226" Type="http://schemas.openxmlformats.org/officeDocument/2006/relationships/hyperlink" Target="http://www.mercer.edu" TargetMode="External"/><Relationship Id="rId6557" Type="http://schemas.openxmlformats.org/officeDocument/2006/relationships/hyperlink" Target="http://www.octech.edu" TargetMode="External"/><Relationship Id="rId7889" Type="http://schemas.openxmlformats.org/officeDocument/2006/relationships/hyperlink" Target="http://www.seattleu.edu" TargetMode="External"/><Relationship Id="rId10761" Type="http://schemas.openxmlformats.org/officeDocument/2006/relationships/hyperlink" Target="http://www.wtamu.edu" TargetMode="External"/><Relationship Id="rId399" Type="http://schemas.openxmlformats.org/officeDocument/2006/relationships/hyperlink" Target="http://www.arcadia.edu" TargetMode="External"/><Relationship Id="rId5227" Type="http://schemas.openxmlformats.org/officeDocument/2006/relationships/hyperlink" Target="http://www.mercy.edu" TargetMode="External"/><Relationship Id="rId6558" Type="http://schemas.openxmlformats.org/officeDocument/2006/relationships/hyperlink" Target="http://www.octech.edu" TargetMode="External"/><Relationship Id="rId7888" Type="http://schemas.openxmlformats.org/officeDocument/2006/relationships/hyperlink" Target="http://www.seattleu.edu" TargetMode="External"/><Relationship Id="rId10762" Type="http://schemas.openxmlformats.org/officeDocument/2006/relationships/hyperlink" Target="http://www.wtamu.edu" TargetMode="External"/><Relationship Id="rId398" Type="http://schemas.openxmlformats.org/officeDocument/2006/relationships/hyperlink" Target="http://www.arcadia.edu" TargetMode="External"/><Relationship Id="rId5224" Type="http://schemas.openxmlformats.org/officeDocument/2006/relationships/hyperlink" Target="http://www.mercer.edu" TargetMode="External"/><Relationship Id="rId6555" Type="http://schemas.openxmlformats.org/officeDocument/2006/relationships/hyperlink" Target="http://www.octech.edu" TargetMode="External"/><Relationship Id="rId7887" Type="http://schemas.openxmlformats.org/officeDocument/2006/relationships/hyperlink" Target="http://www.seattleu.edu" TargetMode="External"/><Relationship Id="rId397" Type="http://schemas.openxmlformats.org/officeDocument/2006/relationships/hyperlink" Target="http://www.arcadia.edu" TargetMode="External"/><Relationship Id="rId5225" Type="http://schemas.openxmlformats.org/officeDocument/2006/relationships/hyperlink" Target="http://www.mercer.edu" TargetMode="External"/><Relationship Id="rId6556" Type="http://schemas.openxmlformats.org/officeDocument/2006/relationships/hyperlink" Target="http://www.octech.edu" TargetMode="External"/><Relationship Id="rId7886" Type="http://schemas.openxmlformats.org/officeDocument/2006/relationships/hyperlink" Target="http://www.seattleu.edu" TargetMode="External"/><Relationship Id="rId10760" Type="http://schemas.openxmlformats.org/officeDocument/2006/relationships/hyperlink" Target="http://www.wtamu.edu" TargetMode="External"/><Relationship Id="rId1730" Type="http://schemas.openxmlformats.org/officeDocument/2006/relationships/hyperlink" Target="http://www.ctschicago.edu" TargetMode="External"/><Relationship Id="rId1731" Type="http://schemas.openxmlformats.org/officeDocument/2006/relationships/hyperlink" Target="http://www.ctschicago.edu" TargetMode="External"/><Relationship Id="rId1732" Type="http://schemas.openxmlformats.org/officeDocument/2006/relationships/hyperlink" Target="http://www.ctschicago.edu" TargetMode="External"/><Relationship Id="rId1733" Type="http://schemas.openxmlformats.org/officeDocument/2006/relationships/hyperlink" Target="http://www.ctschicago.edu" TargetMode="External"/><Relationship Id="rId1734" Type="http://schemas.openxmlformats.org/officeDocument/2006/relationships/hyperlink" Target="http://www.ctsfw.edu" TargetMode="External"/><Relationship Id="rId1735" Type="http://schemas.openxmlformats.org/officeDocument/2006/relationships/hyperlink" Target="http://www.ctsfw.edu" TargetMode="External"/><Relationship Id="rId1736" Type="http://schemas.openxmlformats.org/officeDocument/2006/relationships/hyperlink" Target="http://www.ctsfw.edu" TargetMode="External"/><Relationship Id="rId1737" Type="http://schemas.openxmlformats.org/officeDocument/2006/relationships/hyperlink" Target="http://www.ctsfw.edu" TargetMode="External"/><Relationship Id="rId1738" Type="http://schemas.openxmlformats.org/officeDocument/2006/relationships/hyperlink" Target="http://www.ctsfw.edu" TargetMode="External"/><Relationship Id="rId1739" Type="http://schemas.openxmlformats.org/officeDocument/2006/relationships/hyperlink" Target="http://www.ctsfw.edu" TargetMode="External"/><Relationship Id="rId1720" Type="http://schemas.openxmlformats.org/officeDocument/2006/relationships/hyperlink" Target="http://www.csustan.edu" TargetMode="External"/><Relationship Id="rId1721" Type="http://schemas.openxmlformats.org/officeDocument/2006/relationships/hyperlink" Target="http://www.csustan.edu" TargetMode="External"/><Relationship Id="rId1722" Type="http://schemas.openxmlformats.org/officeDocument/2006/relationships/hyperlink" Target="http://www.csustan.edu" TargetMode="External"/><Relationship Id="rId1723" Type="http://schemas.openxmlformats.org/officeDocument/2006/relationships/hyperlink" Target="http://www.csustan.edu" TargetMode="External"/><Relationship Id="rId1724" Type="http://schemas.openxmlformats.org/officeDocument/2006/relationships/hyperlink" Target="http://www.csustan.edu" TargetMode="External"/><Relationship Id="rId1725" Type="http://schemas.openxmlformats.org/officeDocument/2006/relationships/hyperlink" Target="http://www.csustan.edu" TargetMode="External"/><Relationship Id="rId1726" Type="http://schemas.openxmlformats.org/officeDocument/2006/relationships/hyperlink" Target="http://www.csustan.edu" TargetMode="External"/><Relationship Id="rId1727" Type="http://schemas.openxmlformats.org/officeDocument/2006/relationships/hyperlink" Target="http://www.ctschicago.edu" TargetMode="External"/><Relationship Id="rId1728" Type="http://schemas.openxmlformats.org/officeDocument/2006/relationships/hyperlink" Target="http://www.ctschicago.edu" TargetMode="External"/><Relationship Id="rId1729" Type="http://schemas.openxmlformats.org/officeDocument/2006/relationships/hyperlink" Target="http://www.ctschicago.edu" TargetMode="External"/><Relationship Id="rId1752" Type="http://schemas.openxmlformats.org/officeDocument/2006/relationships/hyperlink" Target="http://www.ctu.edu" TargetMode="External"/><Relationship Id="rId1753" Type="http://schemas.openxmlformats.org/officeDocument/2006/relationships/hyperlink" Target="http://www.ctu.edu" TargetMode="External"/><Relationship Id="rId1754" Type="http://schemas.openxmlformats.org/officeDocument/2006/relationships/hyperlink" Target="http://www.ctu.edu" TargetMode="External"/><Relationship Id="rId1755" Type="http://schemas.openxmlformats.org/officeDocument/2006/relationships/hyperlink" Target="http://www.ctu.edu" TargetMode="External"/><Relationship Id="rId1756" Type="http://schemas.openxmlformats.org/officeDocument/2006/relationships/hyperlink" Target="http://www.ctu.edu" TargetMode="External"/><Relationship Id="rId1757" Type="http://schemas.openxmlformats.org/officeDocument/2006/relationships/hyperlink" Target="http://www.ctu.edu" TargetMode="External"/><Relationship Id="rId1758" Type="http://schemas.openxmlformats.org/officeDocument/2006/relationships/hyperlink" Target="http://www.ctu.edu" TargetMode="External"/><Relationship Id="rId1759" Type="http://schemas.openxmlformats.org/officeDocument/2006/relationships/hyperlink" Target="http://www.ctu.edu" TargetMode="External"/><Relationship Id="rId1750" Type="http://schemas.openxmlformats.org/officeDocument/2006/relationships/hyperlink" Target="http://www.ctu.edu" TargetMode="External"/><Relationship Id="rId1751" Type="http://schemas.openxmlformats.org/officeDocument/2006/relationships/hyperlink" Target="http://www.ctu.edu" TargetMode="External"/><Relationship Id="rId1741" Type="http://schemas.openxmlformats.org/officeDocument/2006/relationships/hyperlink" Target="http://www.ctsfw.edu" TargetMode="External"/><Relationship Id="rId1742" Type="http://schemas.openxmlformats.org/officeDocument/2006/relationships/hyperlink" Target="http://www.ctsfw.edu" TargetMode="External"/><Relationship Id="rId1743" Type="http://schemas.openxmlformats.org/officeDocument/2006/relationships/hyperlink" Target="http://www.ctsfw.edu" TargetMode="External"/><Relationship Id="rId1744" Type="http://schemas.openxmlformats.org/officeDocument/2006/relationships/hyperlink" Target="http://www.ctsfw.edu" TargetMode="External"/><Relationship Id="rId1745" Type="http://schemas.openxmlformats.org/officeDocument/2006/relationships/hyperlink" Target="http://www.ctsfw.edu" TargetMode="External"/><Relationship Id="rId1746" Type="http://schemas.openxmlformats.org/officeDocument/2006/relationships/hyperlink" Target="http://www.ctsfw.edu" TargetMode="External"/><Relationship Id="rId1747" Type="http://schemas.openxmlformats.org/officeDocument/2006/relationships/hyperlink" Target="http://www.ctsfw.edu" TargetMode="External"/><Relationship Id="rId1748" Type="http://schemas.openxmlformats.org/officeDocument/2006/relationships/hyperlink" Target="http://www.ctsfw.edu" TargetMode="External"/><Relationship Id="rId1749" Type="http://schemas.openxmlformats.org/officeDocument/2006/relationships/hyperlink" Target="http://www.ctu.edu" TargetMode="External"/><Relationship Id="rId1740" Type="http://schemas.openxmlformats.org/officeDocument/2006/relationships/hyperlink" Target="http://www.ctsfw.edu" TargetMode="External"/><Relationship Id="rId5291" Type="http://schemas.openxmlformats.org/officeDocument/2006/relationships/hyperlink" Target="http://www.midmich.edu" TargetMode="External"/><Relationship Id="rId5292" Type="http://schemas.openxmlformats.org/officeDocument/2006/relationships/hyperlink" Target="http://www.midmich.edu" TargetMode="External"/><Relationship Id="rId5290" Type="http://schemas.openxmlformats.org/officeDocument/2006/relationships/hyperlink" Target="http://www.midmich.edu" TargetMode="External"/><Relationship Id="rId5295" Type="http://schemas.openxmlformats.org/officeDocument/2006/relationships/hyperlink" Target="http://www.midmich.edu" TargetMode="External"/><Relationship Id="rId5296" Type="http://schemas.openxmlformats.org/officeDocument/2006/relationships/hyperlink" Target="http://www.midmich.edu" TargetMode="External"/><Relationship Id="rId5293" Type="http://schemas.openxmlformats.org/officeDocument/2006/relationships/hyperlink" Target="http://www.midmich.edu" TargetMode="External"/><Relationship Id="rId5294" Type="http://schemas.openxmlformats.org/officeDocument/2006/relationships/hyperlink" Target="http://www.midmich.edu" TargetMode="External"/><Relationship Id="rId5299" Type="http://schemas.openxmlformats.org/officeDocument/2006/relationships/hyperlink" Target="http://www.midmich.edu" TargetMode="External"/><Relationship Id="rId5297" Type="http://schemas.openxmlformats.org/officeDocument/2006/relationships/hyperlink" Target="http://www.midmich.edu" TargetMode="External"/><Relationship Id="rId5298" Type="http://schemas.openxmlformats.org/officeDocument/2006/relationships/hyperlink" Target="http://www.midmich.edu" TargetMode="External"/><Relationship Id="rId10707" Type="http://schemas.openxmlformats.org/officeDocument/2006/relationships/hyperlink" Target="http://www.wright.edu" TargetMode="External"/><Relationship Id="rId10708" Type="http://schemas.openxmlformats.org/officeDocument/2006/relationships/hyperlink" Target="http://www.wright.edu" TargetMode="External"/><Relationship Id="rId10705" Type="http://schemas.openxmlformats.org/officeDocument/2006/relationships/hyperlink" Target="http://www.wpi.edu" TargetMode="External"/><Relationship Id="rId10706" Type="http://schemas.openxmlformats.org/officeDocument/2006/relationships/hyperlink" Target="http://www.wright.edu" TargetMode="External"/><Relationship Id="rId10709" Type="http://schemas.openxmlformats.org/officeDocument/2006/relationships/hyperlink" Target="http://www.wright.edu" TargetMode="External"/><Relationship Id="rId5280" Type="http://schemas.openxmlformats.org/officeDocument/2006/relationships/hyperlink" Target="http://www.miamioh.edu" TargetMode="External"/><Relationship Id="rId5281" Type="http://schemas.openxmlformats.org/officeDocument/2006/relationships/hyperlink" Target="http://www.miamioh.edu" TargetMode="External"/><Relationship Id="rId10700" Type="http://schemas.openxmlformats.org/officeDocument/2006/relationships/hyperlink" Target="http://www.wpi.edu" TargetMode="External"/><Relationship Id="rId5284" Type="http://schemas.openxmlformats.org/officeDocument/2006/relationships/hyperlink" Target="http://www.midmich.edu" TargetMode="External"/><Relationship Id="rId10703" Type="http://schemas.openxmlformats.org/officeDocument/2006/relationships/hyperlink" Target="http://www.wpi.edu" TargetMode="External"/><Relationship Id="rId5285" Type="http://schemas.openxmlformats.org/officeDocument/2006/relationships/hyperlink" Target="http://www.midmich.edu" TargetMode="External"/><Relationship Id="rId10704" Type="http://schemas.openxmlformats.org/officeDocument/2006/relationships/hyperlink" Target="http://www.wpi.edu" TargetMode="External"/><Relationship Id="rId5282" Type="http://schemas.openxmlformats.org/officeDocument/2006/relationships/hyperlink" Target="http://www.midmich.edu" TargetMode="External"/><Relationship Id="rId10701" Type="http://schemas.openxmlformats.org/officeDocument/2006/relationships/hyperlink" Target="http://www.wpi.edu" TargetMode="External"/><Relationship Id="rId5283" Type="http://schemas.openxmlformats.org/officeDocument/2006/relationships/hyperlink" Target="http://www.midmich.edu" TargetMode="External"/><Relationship Id="rId10702" Type="http://schemas.openxmlformats.org/officeDocument/2006/relationships/hyperlink" Target="http://www.wpi.edu" TargetMode="External"/><Relationship Id="rId5288" Type="http://schemas.openxmlformats.org/officeDocument/2006/relationships/hyperlink" Target="http://www.midmich.edu" TargetMode="External"/><Relationship Id="rId5289" Type="http://schemas.openxmlformats.org/officeDocument/2006/relationships/hyperlink" Target="http://www.midmich.edu" TargetMode="External"/><Relationship Id="rId5286" Type="http://schemas.openxmlformats.org/officeDocument/2006/relationships/hyperlink" Target="http://www.midmich.edu" TargetMode="External"/><Relationship Id="rId5287" Type="http://schemas.openxmlformats.org/officeDocument/2006/relationships/hyperlink" Target="http://www.midmich.edu" TargetMode="External"/><Relationship Id="rId1710" Type="http://schemas.openxmlformats.org/officeDocument/2006/relationships/hyperlink" Target="http://www.csuohio.edu" TargetMode="External"/><Relationship Id="rId1711" Type="http://schemas.openxmlformats.org/officeDocument/2006/relationships/hyperlink" Target="http://www.csustan.edu" TargetMode="External"/><Relationship Id="rId1712" Type="http://schemas.openxmlformats.org/officeDocument/2006/relationships/hyperlink" Target="http://www.csustan.edu" TargetMode="External"/><Relationship Id="rId1713" Type="http://schemas.openxmlformats.org/officeDocument/2006/relationships/hyperlink" Target="http://www.csustan.edu" TargetMode="External"/><Relationship Id="rId1714" Type="http://schemas.openxmlformats.org/officeDocument/2006/relationships/hyperlink" Target="http://www.csustan.edu" TargetMode="External"/><Relationship Id="rId1715" Type="http://schemas.openxmlformats.org/officeDocument/2006/relationships/hyperlink" Target="http://www.csustan.edu" TargetMode="External"/><Relationship Id="rId1716" Type="http://schemas.openxmlformats.org/officeDocument/2006/relationships/hyperlink" Target="http://www.csustan.edu" TargetMode="External"/><Relationship Id="rId1717" Type="http://schemas.openxmlformats.org/officeDocument/2006/relationships/hyperlink" Target="http://www.csustan.edu" TargetMode="External"/><Relationship Id="rId1718" Type="http://schemas.openxmlformats.org/officeDocument/2006/relationships/hyperlink" Target="http://www.csustan.edu" TargetMode="External"/><Relationship Id="rId1719" Type="http://schemas.openxmlformats.org/officeDocument/2006/relationships/hyperlink" Target="http://www.csustan.edu" TargetMode="External"/><Relationship Id="rId1700" Type="http://schemas.openxmlformats.org/officeDocument/2006/relationships/hyperlink" Target="http://www.csuohio.edu" TargetMode="External"/><Relationship Id="rId1701" Type="http://schemas.openxmlformats.org/officeDocument/2006/relationships/hyperlink" Target="http://www.csuohio.edu" TargetMode="External"/><Relationship Id="rId1702" Type="http://schemas.openxmlformats.org/officeDocument/2006/relationships/hyperlink" Target="http://www.csuohio.edu" TargetMode="External"/><Relationship Id="rId1703" Type="http://schemas.openxmlformats.org/officeDocument/2006/relationships/hyperlink" Target="http://www.csuohio.edu" TargetMode="External"/><Relationship Id="rId1704" Type="http://schemas.openxmlformats.org/officeDocument/2006/relationships/hyperlink" Target="http://www.csuohio.edu" TargetMode="External"/><Relationship Id="rId1705" Type="http://schemas.openxmlformats.org/officeDocument/2006/relationships/hyperlink" Target="http://www.csuohio.edu" TargetMode="External"/><Relationship Id="rId1706" Type="http://schemas.openxmlformats.org/officeDocument/2006/relationships/hyperlink" Target="http://www.csuohio.edu" TargetMode="External"/><Relationship Id="rId1707" Type="http://schemas.openxmlformats.org/officeDocument/2006/relationships/hyperlink" Target="http://www.csuohio.edu" TargetMode="External"/><Relationship Id="rId1708" Type="http://schemas.openxmlformats.org/officeDocument/2006/relationships/hyperlink" Target="http://www.csuohio.edu" TargetMode="External"/><Relationship Id="rId1709" Type="http://schemas.openxmlformats.org/officeDocument/2006/relationships/hyperlink" Target="http://www.csuohio.edu" TargetMode="External"/><Relationship Id="rId40" Type="http://schemas.openxmlformats.org/officeDocument/2006/relationships/hyperlink" Target="http://nwc.edu" TargetMode="External"/><Relationship Id="rId42" Type="http://schemas.openxmlformats.org/officeDocument/2006/relationships/hyperlink" Target="http://nwc.edu" TargetMode="External"/><Relationship Id="rId41" Type="http://schemas.openxmlformats.org/officeDocument/2006/relationships/hyperlink" Target="http://nwc.edu" TargetMode="External"/><Relationship Id="rId44" Type="http://schemas.openxmlformats.org/officeDocument/2006/relationships/hyperlink" Target="http://nwc.edu" TargetMode="External"/><Relationship Id="rId43" Type="http://schemas.openxmlformats.org/officeDocument/2006/relationships/hyperlink" Target="http://nwc.edu" TargetMode="External"/><Relationship Id="rId46" Type="http://schemas.openxmlformats.org/officeDocument/2006/relationships/hyperlink" Target="http://nwc.edu" TargetMode="External"/><Relationship Id="rId45" Type="http://schemas.openxmlformats.org/officeDocument/2006/relationships/hyperlink" Target="http://nwc.edu" TargetMode="External"/><Relationship Id="rId48" Type="http://schemas.openxmlformats.org/officeDocument/2006/relationships/hyperlink" Target="http://nwc.edu" TargetMode="External"/><Relationship Id="rId47" Type="http://schemas.openxmlformats.org/officeDocument/2006/relationships/hyperlink" Target="http://nwc.edu" TargetMode="External"/><Relationship Id="rId49" Type="http://schemas.openxmlformats.org/officeDocument/2006/relationships/hyperlink" Target="http://nwc.edu" TargetMode="External"/><Relationship Id="rId31" Type="http://schemas.openxmlformats.org/officeDocument/2006/relationships/hyperlink" Target="http://mru.edu" TargetMode="External"/><Relationship Id="rId30" Type="http://schemas.openxmlformats.org/officeDocument/2006/relationships/hyperlink" Target="http://mru.edu" TargetMode="External"/><Relationship Id="rId33" Type="http://schemas.openxmlformats.org/officeDocument/2006/relationships/hyperlink" Target="http://mru.edu" TargetMode="External"/><Relationship Id="rId32" Type="http://schemas.openxmlformats.org/officeDocument/2006/relationships/hyperlink" Target="http://mru.edu" TargetMode="External"/><Relationship Id="rId35" Type="http://schemas.openxmlformats.org/officeDocument/2006/relationships/hyperlink" Target="http://mru.edu" TargetMode="External"/><Relationship Id="rId34" Type="http://schemas.openxmlformats.org/officeDocument/2006/relationships/hyperlink" Target="http://mru.edu" TargetMode="External"/><Relationship Id="rId37" Type="http://schemas.openxmlformats.org/officeDocument/2006/relationships/hyperlink" Target="http://mru.edu" TargetMode="External"/><Relationship Id="rId36" Type="http://schemas.openxmlformats.org/officeDocument/2006/relationships/hyperlink" Target="http://mru.edu" TargetMode="External"/><Relationship Id="rId39" Type="http://schemas.openxmlformats.org/officeDocument/2006/relationships/hyperlink" Target="http://nwc.edu" TargetMode="External"/><Relationship Id="rId38" Type="http://schemas.openxmlformats.org/officeDocument/2006/relationships/hyperlink" Target="http://mru.edu" TargetMode="External"/><Relationship Id="rId20" Type="http://schemas.openxmlformats.org/officeDocument/2006/relationships/hyperlink" Target="http://mru.edu" TargetMode="External"/><Relationship Id="rId22" Type="http://schemas.openxmlformats.org/officeDocument/2006/relationships/hyperlink" Target="http://mru.edu" TargetMode="External"/><Relationship Id="rId21" Type="http://schemas.openxmlformats.org/officeDocument/2006/relationships/hyperlink" Target="http://mru.edu" TargetMode="External"/><Relationship Id="rId24" Type="http://schemas.openxmlformats.org/officeDocument/2006/relationships/hyperlink" Target="http://mru.edu" TargetMode="External"/><Relationship Id="rId23" Type="http://schemas.openxmlformats.org/officeDocument/2006/relationships/hyperlink" Target="http://mru.edu" TargetMode="External"/><Relationship Id="rId26" Type="http://schemas.openxmlformats.org/officeDocument/2006/relationships/hyperlink" Target="http://mru.edu" TargetMode="External"/><Relationship Id="rId25" Type="http://schemas.openxmlformats.org/officeDocument/2006/relationships/hyperlink" Target="http://mru.edu" TargetMode="External"/><Relationship Id="rId28" Type="http://schemas.openxmlformats.org/officeDocument/2006/relationships/hyperlink" Target="http://mru.edu" TargetMode="External"/><Relationship Id="rId27" Type="http://schemas.openxmlformats.org/officeDocument/2006/relationships/hyperlink" Target="http://mru.edu" TargetMode="External"/><Relationship Id="rId29" Type="http://schemas.openxmlformats.org/officeDocument/2006/relationships/hyperlink" Target="http://mru.edu" TargetMode="External"/><Relationship Id="rId11" Type="http://schemas.openxmlformats.org/officeDocument/2006/relationships/hyperlink" Target="http://mru.edu" TargetMode="External"/><Relationship Id="rId10" Type="http://schemas.openxmlformats.org/officeDocument/2006/relationships/hyperlink" Target="http://mru.edu" TargetMode="External"/><Relationship Id="rId13" Type="http://schemas.openxmlformats.org/officeDocument/2006/relationships/hyperlink" Target="http://mru.edu" TargetMode="External"/><Relationship Id="rId12" Type="http://schemas.openxmlformats.org/officeDocument/2006/relationships/hyperlink" Target="http://mru.edu" TargetMode="External"/><Relationship Id="rId15" Type="http://schemas.openxmlformats.org/officeDocument/2006/relationships/hyperlink" Target="http://mru.edu" TargetMode="External"/><Relationship Id="rId14" Type="http://schemas.openxmlformats.org/officeDocument/2006/relationships/hyperlink" Target="http://mru.edu" TargetMode="External"/><Relationship Id="rId17" Type="http://schemas.openxmlformats.org/officeDocument/2006/relationships/hyperlink" Target="http://mru.edu" TargetMode="External"/><Relationship Id="rId16" Type="http://schemas.openxmlformats.org/officeDocument/2006/relationships/hyperlink" Target="http://mru.edu" TargetMode="External"/><Relationship Id="rId19" Type="http://schemas.openxmlformats.org/officeDocument/2006/relationships/hyperlink" Target="http://mru.edu" TargetMode="External"/><Relationship Id="rId18" Type="http://schemas.openxmlformats.org/officeDocument/2006/relationships/hyperlink" Target="http://mru.edu" TargetMode="External"/><Relationship Id="rId84" Type="http://schemas.openxmlformats.org/officeDocument/2006/relationships/hyperlink" Target="http://uhcno.edu" TargetMode="External"/><Relationship Id="rId1774" Type="http://schemas.openxmlformats.org/officeDocument/2006/relationships/hyperlink" Target="http://www.cu.edu" TargetMode="External"/><Relationship Id="rId83" Type="http://schemas.openxmlformats.org/officeDocument/2006/relationships/hyperlink" Target="http://springfield.edu" TargetMode="External"/><Relationship Id="rId1775" Type="http://schemas.openxmlformats.org/officeDocument/2006/relationships/hyperlink" Target="http://www.cu.edu" TargetMode="External"/><Relationship Id="rId86" Type="http://schemas.openxmlformats.org/officeDocument/2006/relationships/hyperlink" Target="http://uhcno.edu" TargetMode="External"/><Relationship Id="rId1776" Type="http://schemas.openxmlformats.org/officeDocument/2006/relationships/hyperlink" Target="http://www.cu.edu" TargetMode="External"/><Relationship Id="rId85" Type="http://schemas.openxmlformats.org/officeDocument/2006/relationships/hyperlink" Target="http://uhcno.edu" TargetMode="External"/><Relationship Id="rId1777" Type="http://schemas.openxmlformats.org/officeDocument/2006/relationships/hyperlink" Target="http://www.cu.edu" TargetMode="External"/><Relationship Id="rId88" Type="http://schemas.openxmlformats.org/officeDocument/2006/relationships/hyperlink" Target="http://uhcno.edu" TargetMode="External"/><Relationship Id="rId1778" Type="http://schemas.openxmlformats.org/officeDocument/2006/relationships/hyperlink" Target="http://www.cu.edu" TargetMode="External"/><Relationship Id="rId87" Type="http://schemas.openxmlformats.org/officeDocument/2006/relationships/hyperlink" Target="http://uhcno.edu" TargetMode="External"/><Relationship Id="rId1779" Type="http://schemas.openxmlformats.org/officeDocument/2006/relationships/hyperlink" Target="http://www.cu.edu" TargetMode="External"/><Relationship Id="rId89" Type="http://schemas.openxmlformats.org/officeDocument/2006/relationships/hyperlink" Target="http://uhcno.edu" TargetMode="External"/><Relationship Id="rId80" Type="http://schemas.openxmlformats.org/officeDocument/2006/relationships/hyperlink" Target="http://springfield.edu" TargetMode="External"/><Relationship Id="rId82" Type="http://schemas.openxmlformats.org/officeDocument/2006/relationships/hyperlink" Target="http://springfield.edu" TargetMode="External"/><Relationship Id="rId81" Type="http://schemas.openxmlformats.org/officeDocument/2006/relationships/hyperlink" Target="http://springfield.edu" TargetMode="External"/><Relationship Id="rId1770" Type="http://schemas.openxmlformats.org/officeDocument/2006/relationships/hyperlink" Target="http://www.cu.edu" TargetMode="External"/><Relationship Id="rId1771" Type="http://schemas.openxmlformats.org/officeDocument/2006/relationships/hyperlink" Target="http://www.cu.edu" TargetMode="External"/><Relationship Id="rId1772" Type="http://schemas.openxmlformats.org/officeDocument/2006/relationships/hyperlink" Target="http://www.cu.edu" TargetMode="External"/><Relationship Id="rId1773" Type="http://schemas.openxmlformats.org/officeDocument/2006/relationships/hyperlink" Target="http://www.cu.edu" TargetMode="External"/><Relationship Id="rId73" Type="http://schemas.openxmlformats.org/officeDocument/2006/relationships/hyperlink" Target="http://springfield.edu" TargetMode="External"/><Relationship Id="rId1763" Type="http://schemas.openxmlformats.org/officeDocument/2006/relationships/hyperlink" Target="http://www.ctu.edu" TargetMode="External"/><Relationship Id="rId72" Type="http://schemas.openxmlformats.org/officeDocument/2006/relationships/hyperlink" Target="http://springfield.edu" TargetMode="External"/><Relationship Id="rId1764" Type="http://schemas.openxmlformats.org/officeDocument/2006/relationships/hyperlink" Target="http://www.ctu.edu" TargetMode="External"/><Relationship Id="rId75" Type="http://schemas.openxmlformats.org/officeDocument/2006/relationships/hyperlink" Target="http://springfield.edu" TargetMode="External"/><Relationship Id="rId1765" Type="http://schemas.openxmlformats.org/officeDocument/2006/relationships/hyperlink" Target="http://www.cu.edu" TargetMode="External"/><Relationship Id="rId74" Type="http://schemas.openxmlformats.org/officeDocument/2006/relationships/hyperlink" Target="http://springfield.edu" TargetMode="External"/><Relationship Id="rId1766" Type="http://schemas.openxmlformats.org/officeDocument/2006/relationships/hyperlink" Target="http://www.cu.edu" TargetMode="External"/><Relationship Id="rId77" Type="http://schemas.openxmlformats.org/officeDocument/2006/relationships/hyperlink" Target="http://springfield.edu" TargetMode="External"/><Relationship Id="rId1767" Type="http://schemas.openxmlformats.org/officeDocument/2006/relationships/hyperlink" Target="http://www.cu.edu" TargetMode="External"/><Relationship Id="rId76" Type="http://schemas.openxmlformats.org/officeDocument/2006/relationships/hyperlink" Target="http://springfield.edu" TargetMode="External"/><Relationship Id="rId1768" Type="http://schemas.openxmlformats.org/officeDocument/2006/relationships/hyperlink" Target="http://www.cu.edu" TargetMode="External"/><Relationship Id="rId79" Type="http://schemas.openxmlformats.org/officeDocument/2006/relationships/hyperlink" Target="http://springfield.edu" TargetMode="External"/><Relationship Id="rId1769" Type="http://schemas.openxmlformats.org/officeDocument/2006/relationships/hyperlink" Target="http://www.cu.edu" TargetMode="External"/><Relationship Id="rId78" Type="http://schemas.openxmlformats.org/officeDocument/2006/relationships/hyperlink" Target="http://springfield.edu" TargetMode="External"/><Relationship Id="rId71" Type="http://schemas.openxmlformats.org/officeDocument/2006/relationships/hyperlink" Target="http://springfield.edu" TargetMode="External"/><Relationship Id="rId70" Type="http://schemas.openxmlformats.org/officeDocument/2006/relationships/hyperlink" Target="http://springfield.edu" TargetMode="External"/><Relationship Id="rId1760" Type="http://schemas.openxmlformats.org/officeDocument/2006/relationships/hyperlink" Target="http://www.ctu.edu" TargetMode="External"/><Relationship Id="rId1761" Type="http://schemas.openxmlformats.org/officeDocument/2006/relationships/hyperlink" Target="http://www.ctu.edu" TargetMode="External"/><Relationship Id="rId1762" Type="http://schemas.openxmlformats.org/officeDocument/2006/relationships/hyperlink" Target="http://www.ctu.edu" TargetMode="External"/><Relationship Id="rId62" Type="http://schemas.openxmlformats.org/officeDocument/2006/relationships/hyperlink" Target="http://springfield.edu" TargetMode="External"/><Relationship Id="rId1796" Type="http://schemas.openxmlformats.org/officeDocument/2006/relationships/hyperlink" Target="http://www.culinaryinstitute.edu" TargetMode="External"/><Relationship Id="rId61" Type="http://schemas.openxmlformats.org/officeDocument/2006/relationships/hyperlink" Target="http://springfield.edu" TargetMode="External"/><Relationship Id="rId1797" Type="http://schemas.openxmlformats.org/officeDocument/2006/relationships/hyperlink" Target="http://www.culinaryinstitute.edu" TargetMode="External"/><Relationship Id="rId64" Type="http://schemas.openxmlformats.org/officeDocument/2006/relationships/hyperlink" Target="http://springfield.edu" TargetMode="External"/><Relationship Id="rId1798" Type="http://schemas.openxmlformats.org/officeDocument/2006/relationships/hyperlink" Target="http://www.culinaryinstitute.edu" TargetMode="External"/><Relationship Id="rId63" Type="http://schemas.openxmlformats.org/officeDocument/2006/relationships/hyperlink" Target="http://springfield.edu" TargetMode="External"/><Relationship Id="rId1799" Type="http://schemas.openxmlformats.org/officeDocument/2006/relationships/hyperlink" Target="http://www.culinaryinstitute.edu" TargetMode="External"/><Relationship Id="rId66" Type="http://schemas.openxmlformats.org/officeDocument/2006/relationships/hyperlink" Target="http://springfield.edu" TargetMode="External"/><Relationship Id="rId65" Type="http://schemas.openxmlformats.org/officeDocument/2006/relationships/hyperlink" Target="http://springfield.edu" TargetMode="External"/><Relationship Id="rId68" Type="http://schemas.openxmlformats.org/officeDocument/2006/relationships/hyperlink" Target="http://springfield.edu" TargetMode="External"/><Relationship Id="rId67" Type="http://schemas.openxmlformats.org/officeDocument/2006/relationships/hyperlink" Target="http://springfield.edu" TargetMode="External"/><Relationship Id="rId60" Type="http://schemas.openxmlformats.org/officeDocument/2006/relationships/hyperlink" Target="http://springfield.edu" TargetMode="External"/><Relationship Id="rId69" Type="http://schemas.openxmlformats.org/officeDocument/2006/relationships/hyperlink" Target="http://springfield.edu" TargetMode="External"/><Relationship Id="rId1790" Type="http://schemas.openxmlformats.org/officeDocument/2006/relationships/hyperlink" Target="http://www.culinaryinstitute.edu" TargetMode="External"/><Relationship Id="rId1791" Type="http://schemas.openxmlformats.org/officeDocument/2006/relationships/hyperlink" Target="http://www.culinaryinstitute.edu" TargetMode="External"/><Relationship Id="rId1792" Type="http://schemas.openxmlformats.org/officeDocument/2006/relationships/hyperlink" Target="http://www.culinaryinstitute.edu" TargetMode="External"/><Relationship Id="rId1793" Type="http://schemas.openxmlformats.org/officeDocument/2006/relationships/hyperlink" Target="http://www.culinaryinstitute.edu" TargetMode="External"/><Relationship Id="rId1794" Type="http://schemas.openxmlformats.org/officeDocument/2006/relationships/hyperlink" Target="http://www.culinaryinstitute.edu" TargetMode="External"/><Relationship Id="rId1795" Type="http://schemas.openxmlformats.org/officeDocument/2006/relationships/hyperlink" Target="http://www.culinaryinstitute.edu" TargetMode="External"/><Relationship Id="rId51" Type="http://schemas.openxmlformats.org/officeDocument/2006/relationships/hyperlink" Target="http://nwc.edu" TargetMode="External"/><Relationship Id="rId1785" Type="http://schemas.openxmlformats.org/officeDocument/2006/relationships/hyperlink" Target="http://www.culinaryinstitute.edu" TargetMode="External"/><Relationship Id="rId50" Type="http://schemas.openxmlformats.org/officeDocument/2006/relationships/hyperlink" Target="http://nwc.edu" TargetMode="External"/><Relationship Id="rId1786" Type="http://schemas.openxmlformats.org/officeDocument/2006/relationships/hyperlink" Target="http://www.culinaryinstitute.edu" TargetMode="External"/><Relationship Id="rId53" Type="http://schemas.openxmlformats.org/officeDocument/2006/relationships/hyperlink" Target="http://nwc.edu" TargetMode="External"/><Relationship Id="rId1787" Type="http://schemas.openxmlformats.org/officeDocument/2006/relationships/hyperlink" Target="http://www.culinaryinstitute.edu" TargetMode="External"/><Relationship Id="rId52" Type="http://schemas.openxmlformats.org/officeDocument/2006/relationships/hyperlink" Target="http://nwc.edu" TargetMode="External"/><Relationship Id="rId1788" Type="http://schemas.openxmlformats.org/officeDocument/2006/relationships/hyperlink" Target="http://www.culinaryinstitute.edu" TargetMode="External"/><Relationship Id="rId55" Type="http://schemas.openxmlformats.org/officeDocument/2006/relationships/hyperlink" Target="http://nwc.edu" TargetMode="External"/><Relationship Id="rId1789" Type="http://schemas.openxmlformats.org/officeDocument/2006/relationships/hyperlink" Target="http://www.culinaryinstitute.edu" TargetMode="External"/><Relationship Id="rId54" Type="http://schemas.openxmlformats.org/officeDocument/2006/relationships/hyperlink" Target="http://nwc.edu" TargetMode="External"/><Relationship Id="rId57" Type="http://schemas.openxmlformats.org/officeDocument/2006/relationships/hyperlink" Target="http://nwc.edu" TargetMode="External"/><Relationship Id="rId56" Type="http://schemas.openxmlformats.org/officeDocument/2006/relationships/hyperlink" Target="http://nwc.edu" TargetMode="External"/><Relationship Id="rId59" Type="http://schemas.openxmlformats.org/officeDocument/2006/relationships/hyperlink" Target="http://springfield.edu" TargetMode="External"/><Relationship Id="rId58" Type="http://schemas.openxmlformats.org/officeDocument/2006/relationships/hyperlink" Target="http://nwc.edu" TargetMode="External"/><Relationship Id="rId1780" Type="http://schemas.openxmlformats.org/officeDocument/2006/relationships/hyperlink" Target="http://www.culinaryinstitute.edu" TargetMode="External"/><Relationship Id="rId1781" Type="http://schemas.openxmlformats.org/officeDocument/2006/relationships/hyperlink" Target="http://www.culinaryinstitute.edu" TargetMode="External"/><Relationship Id="rId1782" Type="http://schemas.openxmlformats.org/officeDocument/2006/relationships/hyperlink" Target="http://www.culinaryinstitute.edu" TargetMode="External"/><Relationship Id="rId1783" Type="http://schemas.openxmlformats.org/officeDocument/2006/relationships/hyperlink" Target="http://www.culinaryinstitute.edu" TargetMode="External"/><Relationship Id="rId1784" Type="http://schemas.openxmlformats.org/officeDocument/2006/relationships/hyperlink" Target="http://www.culinaryinstitute.edu" TargetMode="External"/><Relationship Id="rId6627" Type="http://schemas.openxmlformats.org/officeDocument/2006/relationships/hyperlink" Target="http://www.olivet.edu" TargetMode="External"/><Relationship Id="rId7959" Type="http://schemas.openxmlformats.org/officeDocument/2006/relationships/hyperlink" Target="http://www.simpsonu.edu" TargetMode="External"/><Relationship Id="rId6628" Type="http://schemas.openxmlformats.org/officeDocument/2006/relationships/hyperlink" Target="http://www.olivet.edu" TargetMode="External"/><Relationship Id="rId7958" Type="http://schemas.openxmlformats.org/officeDocument/2006/relationships/hyperlink" Target="http://www.simpsonu.edu" TargetMode="External"/><Relationship Id="rId6625" Type="http://schemas.openxmlformats.org/officeDocument/2006/relationships/hyperlink" Target="http://www.olivet.edu" TargetMode="External"/><Relationship Id="rId7957" Type="http://schemas.openxmlformats.org/officeDocument/2006/relationships/hyperlink" Target="http://www.simpsonu.edu" TargetMode="External"/><Relationship Id="rId6626" Type="http://schemas.openxmlformats.org/officeDocument/2006/relationships/hyperlink" Target="http://www.olivet.edu" TargetMode="External"/><Relationship Id="rId7956" Type="http://schemas.openxmlformats.org/officeDocument/2006/relationships/hyperlink" Target="http://www.simpsonu.edu" TargetMode="External"/><Relationship Id="rId6629" Type="http://schemas.openxmlformats.org/officeDocument/2006/relationships/hyperlink" Target="http://www.olivet.edu" TargetMode="External"/><Relationship Id="rId349" Type="http://schemas.openxmlformats.org/officeDocument/2006/relationships/hyperlink" Target="http://www.andrewcollege.edu" TargetMode="External"/><Relationship Id="rId348" Type="http://schemas.openxmlformats.org/officeDocument/2006/relationships/hyperlink" Target="http://www.andrewcollege.edu" TargetMode="External"/><Relationship Id="rId347" Type="http://schemas.openxmlformats.org/officeDocument/2006/relationships/hyperlink" Target="http://www.anderson.edu" TargetMode="External"/><Relationship Id="rId346" Type="http://schemas.openxmlformats.org/officeDocument/2006/relationships/hyperlink" Target="http://www.anderson.edu" TargetMode="External"/><Relationship Id="rId341" Type="http://schemas.openxmlformats.org/officeDocument/2006/relationships/hyperlink" Target="http://www.anderson.edu" TargetMode="External"/><Relationship Id="rId7951" Type="http://schemas.openxmlformats.org/officeDocument/2006/relationships/hyperlink" Target="http://www.simpsonu.edu" TargetMode="External"/><Relationship Id="rId340" Type="http://schemas.openxmlformats.org/officeDocument/2006/relationships/hyperlink" Target="http://www.anderson.edu" TargetMode="External"/><Relationship Id="rId6620" Type="http://schemas.openxmlformats.org/officeDocument/2006/relationships/hyperlink" Target="http://www.okwu.edu" TargetMode="External"/><Relationship Id="rId7950" Type="http://schemas.openxmlformats.org/officeDocument/2006/relationships/hyperlink" Target="http://www.simpsonu.edu" TargetMode="External"/><Relationship Id="rId345" Type="http://schemas.openxmlformats.org/officeDocument/2006/relationships/hyperlink" Target="http://www.anderson.edu" TargetMode="External"/><Relationship Id="rId6623" Type="http://schemas.openxmlformats.org/officeDocument/2006/relationships/hyperlink" Target="http://www.okwu.edu" TargetMode="External"/><Relationship Id="rId7955" Type="http://schemas.openxmlformats.org/officeDocument/2006/relationships/hyperlink" Target="http://www.simpsonu.edu" TargetMode="External"/><Relationship Id="rId344" Type="http://schemas.openxmlformats.org/officeDocument/2006/relationships/hyperlink" Target="http://www.anderson.edu" TargetMode="External"/><Relationship Id="rId6624" Type="http://schemas.openxmlformats.org/officeDocument/2006/relationships/hyperlink" Target="http://www.okwu.edu" TargetMode="External"/><Relationship Id="rId7954" Type="http://schemas.openxmlformats.org/officeDocument/2006/relationships/hyperlink" Target="http://www.simpsonu.edu" TargetMode="External"/><Relationship Id="rId343" Type="http://schemas.openxmlformats.org/officeDocument/2006/relationships/hyperlink" Target="http://www.anderson.edu" TargetMode="External"/><Relationship Id="rId6621" Type="http://schemas.openxmlformats.org/officeDocument/2006/relationships/hyperlink" Target="http://www.okwu.edu" TargetMode="External"/><Relationship Id="rId7953" Type="http://schemas.openxmlformats.org/officeDocument/2006/relationships/hyperlink" Target="http://www.simpsonu.edu" TargetMode="External"/><Relationship Id="rId342" Type="http://schemas.openxmlformats.org/officeDocument/2006/relationships/hyperlink" Target="http://www.anderson.edu" TargetMode="External"/><Relationship Id="rId6622" Type="http://schemas.openxmlformats.org/officeDocument/2006/relationships/hyperlink" Target="http://www.okwu.edu" TargetMode="External"/><Relationship Id="rId7952" Type="http://schemas.openxmlformats.org/officeDocument/2006/relationships/hyperlink" Target="http://www.simpsonu.edu" TargetMode="External"/><Relationship Id="rId6616" Type="http://schemas.openxmlformats.org/officeDocument/2006/relationships/hyperlink" Target="http://www.okwu.edu" TargetMode="External"/><Relationship Id="rId7948" Type="http://schemas.openxmlformats.org/officeDocument/2006/relationships/hyperlink" Target="http://www.simonsrock.edu" TargetMode="External"/><Relationship Id="rId6617" Type="http://schemas.openxmlformats.org/officeDocument/2006/relationships/hyperlink" Target="http://www.okwu.edu" TargetMode="External"/><Relationship Id="rId7947" Type="http://schemas.openxmlformats.org/officeDocument/2006/relationships/hyperlink" Target="http://www.simonsrock.edu" TargetMode="External"/><Relationship Id="rId6614" Type="http://schemas.openxmlformats.org/officeDocument/2006/relationships/hyperlink" Target="http://www.okwu.edu" TargetMode="External"/><Relationship Id="rId7946" Type="http://schemas.openxmlformats.org/officeDocument/2006/relationships/hyperlink" Target="http://www.simonsrock.edu" TargetMode="External"/><Relationship Id="rId6615" Type="http://schemas.openxmlformats.org/officeDocument/2006/relationships/hyperlink" Target="http://www.okwu.edu" TargetMode="External"/><Relationship Id="rId7945" Type="http://schemas.openxmlformats.org/officeDocument/2006/relationships/hyperlink" Target="http://www.simonsrock.edu" TargetMode="External"/><Relationship Id="rId6618" Type="http://schemas.openxmlformats.org/officeDocument/2006/relationships/hyperlink" Target="http://www.okwu.edu" TargetMode="External"/><Relationship Id="rId6619" Type="http://schemas.openxmlformats.org/officeDocument/2006/relationships/hyperlink" Target="http://www.okwu.edu" TargetMode="External"/><Relationship Id="rId7949" Type="http://schemas.openxmlformats.org/officeDocument/2006/relationships/hyperlink" Target="http://www.simonsrock.edu" TargetMode="External"/><Relationship Id="rId338" Type="http://schemas.openxmlformats.org/officeDocument/2006/relationships/hyperlink" Target="http://www.alverno.edu" TargetMode="External"/><Relationship Id="rId337" Type="http://schemas.openxmlformats.org/officeDocument/2006/relationships/hyperlink" Target="http://www.alverno.edu" TargetMode="External"/><Relationship Id="rId336" Type="http://schemas.openxmlformats.org/officeDocument/2006/relationships/hyperlink" Target="http://www.alverno.edu" TargetMode="External"/><Relationship Id="rId335" Type="http://schemas.openxmlformats.org/officeDocument/2006/relationships/hyperlink" Target="http://www.alverno.edu" TargetMode="External"/><Relationship Id="rId339" Type="http://schemas.openxmlformats.org/officeDocument/2006/relationships/hyperlink" Target="http://www.anderson.edu" TargetMode="External"/><Relationship Id="rId330" Type="http://schemas.openxmlformats.org/officeDocument/2006/relationships/hyperlink" Target="http://www.alvernia.edu" TargetMode="External"/><Relationship Id="rId7940" Type="http://schemas.openxmlformats.org/officeDocument/2006/relationships/hyperlink" Target="http://www.simonsrock.edu" TargetMode="External"/><Relationship Id="rId334" Type="http://schemas.openxmlformats.org/officeDocument/2006/relationships/hyperlink" Target="http://www.alverno.edu" TargetMode="External"/><Relationship Id="rId6612" Type="http://schemas.openxmlformats.org/officeDocument/2006/relationships/hyperlink" Target="http://www.okwu.edu" TargetMode="External"/><Relationship Id="rId7944" Type="http://schemas.openxmlformats.org/officeDocument/2006/relationships/hyperlink" Target="http://www.simonsrock.edu" TargetMode="External"/><Relationship Id="rId333" Type="http://schemas.openxmlformats.org/officeDocument/2006/relationships/hyperlink" Target="http://www.alverno.edu" TargetMode="External"/><Relationship Id="rId6613" Type="http://schemas.openxmlformats.org/officeDocument/2006/relationships/hyperlink" Target="http://www.okwu.edu" TargetMode="External"/><Relationship Id="rId7943" Type="http://schemas.openxmlformats.org/officeDocument/2006/relationships/hyperlink" Target="http://www.simonsrock.edu" TargetMode="External"/><Relationship Id="rId332" Type="http://schemas.openxmlformats.org/officeDocument/2006/relationships/hyperlink" Target="http://www.alverno.edu" TargetMode="External"/><Relationship Id="rId6610" Type="http://schemas.openxmlformats.org/officeDocument/2006/relationships/hyperlink" Target="http://www.oit.edu" TargetMode="External"/><Relationship Id="rId7942" Type="http://schemas.openxmlformats.org/officeDocument/2006/relationships/hyperlink" Target="http://www.simonsrock.edu" TargetMode="External"/><Relationship Id="rId331" Type="http://schemas.openxmlformats.org/officeDocument/2006/relationships/hyperlink" Target="http://www.alverno.edu" TargetMode="External"/><Relationship Id="rId6611" Type="http://schemas.openxmlformats.org/officeDocument/2006/relationships/hyperlink" Target="http://www.okwu.edu" TargetMode="External"/><Relationship Id="rId7941" Type="http://schemas.openxmlformats.org/officeDocument/2006/relationships/hyperlink" Target="http://www.simonsrock.edu" TargetMode="External"/><Relationship Id="rId5318" Type="http://schemas.openxmlformats.org/officeDocument/2006/relationships/hyperlink" Target="http://www.midwestern.edu" TargetMode="External"/><Relationship Id="rId6649" Type="http://schemas.openxmlformats.org/officeDocument/2006/relationships/hyperlink" Target="http://www.onu.edu" TargetMode="External"/><Relationship Id="rId5319" Type="http://schemas.openxmlformats.org/officeDocument/2006/relationships/hyperlink" Target="http://www.midwestern.edu" TargetMode="External"/><Relationship Id="rId5316" Type="http://schemas.openxmlformats.org/officeDocument/2006/relationships/hyperlink" Target="http://www.midwestern.edu" TargetMode="External"/><Relationship Id="rId6647" Type="http://schemas.openxmlformats.org/officeDocument/2006/relationships/hyperlink" Target="http://www.onu.edu" TargetMode="External"/><Relationship Id="rId7979" Type="http://schemas.openxmlformats.org/officeDocument/2006/relationships/hyperlink" Target="http://www.simpsonu.edu" TargetMode="External"/><Relationship Id="rId5317" Type="http://schemas.openxmlformats.org/officeDocument/2006/relationships/hyperlink" Target="http://www.midwestern.edu" TargetMode="External"/><Relationship Id="rId6648" Type="http://schemas.openxmlformats.org/officeDocument/2006/relationships/hyperlink" Target="http://www.onu.edu" TargetMode="External"/><Relationship Id="rId7978" Type="http://schemas.openxmlformats.org/officeDocument/2006/relationships/hyperlink" Target="http://www.simpsonu.edu" TargetMode="External"/><Relationship Id="rId370" Type="http://schemas.openxmlformats.org/officeDocument/2006/relationships/hyperlink" Target="http://www.apexcvt.edu" TargetMode="External"/><Relationship Id="rId10798" Type="http://schemas.openxmlformats.org/officeDocument/2006/relationships/hyperlink" Target="http://www.yoec.edu" TargetMode="External"/><Relationship Id="rId10799" Type="http://schemas.openxmlformats.org/officeDocument/2006/relationships/hyperlink" Target="http://www.yoec.edu" TargetMode="External"/><Relationship Id="rId369" Type="http://schemas.openxmlformats.org/officeDocument/2006/relationships/hyperlink" Target="http://www.apexcvt.edu" TargetMode="External"/><Relationship Id="rId10796" Type="http://schemas.openxmlformats.org/officeDocument/2006/relationships/hyperlink" Target="http://www.yoec.edu" TargetMode="External"/><Relationship Id="rId368" Type="http://schemas.openxmlformats.org/officeDocument/2006/relationships/hyperlink" Target="http://www.apexcvt.edu" TargetMode="External"/><Relationship Id="rId10797" Type="http://schemas.openxmlformats.org/officeDocument/2006/relationships/hyperlink" Target="http://www.yoec.edu" TargetMode="External"/><Relationship Id="rId363" Type="http://schemas.openxmlformats.org/officeDocument/2006/relationships/hyperlink" Target="http://www.anselm.edu" TargetMode="External"/><Relationship Id="rId5310" Type="http://schemas.openxmlformats.org/officeDocument/2006/relationships/hyperlink" Target="http://www.midmich.edu" TargetMode="External"/><Relationship Id="rId6641" Type="http://schemas.openxmlformats.org/officeDocument/2006/relationships/hyperlink" Target="http://www.onu.edu" TargetMode="External"/><Relationship Id="rId7973" Type="http://schemas.openxmlformats.org/officeDocument/2006/relationships/hyperlink" Target="http://www.simpsonu.edu" TargetMode="External"/><Relationship Id="rId10790" Type="http://schemas.openxmlformats.org/officeDocument/2006/relationships/hyperlink" Target="http://www.wvsom.edu" TargetMode="External"/><Relationship Id="rId362" Type="http://schemas.openxmlformats.org/officeDocument/2006/relationships/hyperlink" Target="http://www.anselm.edu" TargetMode="External"/><Relationship Id="rId5311" Type="http://schemas.openxmlformats.org/officeDocument/2006/relationships/hyperlink" Target="http://www.midmich.edu" TargetMode="External"/><Relationship Id="rId6642" Type="http://schemas.openxmlformats.org/officeDocument/2006/relationships/hyperlink" Target="http://www.onu.edu" TargetMode="External"/><Relationship Id="rId7972" Type="http://schemas.openxmlformats.org/officeDocument/2006/relationships/hyperlink" Target="http://www.simpsonu.edu" TargetMode="External"/><Relationship Id="rId10791" Type="http://schemas.openxmlformats.org/officeDocument/2006/relationships/hyperlink" Target="http://www.wvsom.edu" TargetMode="External"/><Relationship Id="rId361" Type="http://schemas.openxmlformats.org/officeDocument/2006/relationships/hyperlink" Target="http://www.anselm.edu" TargetMode="External"/><Relationship Id="rId7971" Type="http://schemas.openxmlformats.org/officeDocument/2006/relationships/hyperlink" Target="http://www.simpsonu.edu" TargetMode="External"/><Relationship Id="rId360" Type="http://schemas.openxmlformats.org/officeDocument/2006/relationships/hyperlink" Target="http://www.anselm.edu" TargetMode="External"/><Relationship Id="rId6640" Type="http://schemas.openxmlformats.org/officeDocument/2006/relationships/hyperlink" Target="http://www.onu.edu" TargetMode="External"/><Relationship Id="rId7970" Type="http://schemas.openxmlformats.org/officeDocument/2006/relationships/hyperlink" Target="http://www.simpsonu.edu" TargetMode="External"/><Relationship Id="rId367" Type="http://schemas.openxmlformats.org/officeDocument/2006/relationships/hyperlink" Target="http://www.apexcvt.edu" TargetMode="External"/><Relationship Id="rId5314" Type="http://schemas.openxmlformats.org/officeDocument/2006/relationships/hyperlink" Target="http://www.midmich.edu" TargetMode="External"/><Relationship Id="rId6645" Type="http://schemas.openxmlformats.org/officeDocument/2006/relationships/hyperlink" Target="http://www.onu.edu" TargetMode="External"/><Relationship Id="rId7977" Type="http://schemas.openxmlformats.org/officeDocument/2006/relationships/hyperlink" Target="http://www.simpsonu.edu" TargetMode="External"/><Relationship Id="rId10794" Type="http://schemas.openxmlformats.org/officeDocument/2006/relationships/hyperlink" Target="http://www.yoec.edu" TargetMode="External"/><Relationship Id="rId366" Type="http://schemas.openxmlformats.org/officeDocument/2006/relationships/hyperlink" Target="http://www.apexcvt.edu" TargetMode="External"/><Relationship Id="rId5315" Type="http://schemas.openxmlformats.org/officeDocument/2006/relationships/hyperlink" Target="http://www.midwestern.edu" TargetMode="External"/><Relationship Id="rId6646" Type="http://schemas.openxmlformats.org/officeDocument/2006/relationships/hyperlink" Target="http://www.onu.edu" TargetMode="External"/><Relationship Id="rId7976" Type="http://schemas.openxmlformats.org/officeDocument/2006/relationships/hyperlink" Target="http://www.simpsonu.edu" TargetMode="External"/><Relationship Id="rId10795" Type="http://schemas.openxmlformats.org/officeDocument/2006/relationships/hyperlink" Target="http://www.yoec.edu" TargetMode="External"/><Relationship Id="rId365" Type="http://schemas.openxmlformats.org/officeDocument/2006/relationships/hyperlink" Target="http://www.anselm.edu" TargetMode="External"/><Relationship Id="rId5312" Type="http://schemas.openxmlformats.org/officeDocument/2006/relationships/hyperlink" Target="http://www.midmich.edu" TargetMode="External"/><Relationship Id="rId6643" Type="http://schemas.openxmlformats.org/officeDocument/2006/relationships/hyperlink" Target="http://www.onu.edu" TargetMode="External"/><Relationship Id="rId7975" Type="http://schemas.openxmlformats.org/officeDocument/2006/relationships/hyperlink" Target="http://www.simpsonu.edu" TargetMode="External"/><Relationship Id="rId10792" Type="http://schemas.openxmlformats.org/officeDocument/2006/relationships/hyperlink" Target="http://www.wvsom.edu" TargetMode="External"/><Relationship Id="rId364" Type="http://schemas.openxmlformats.org/officeDocument/2006/relationships/hyperlink" Target="http://www.anselm.edu" TargetMode="External"/><Relationship Id="rId5313" Type="http://schemas.openxmlformats.org/officeDocument/2006/relationships/hyperlink" Target="http://www.midmich.edu" TargetMode="External"/><Relationship Id="rId6644" Type="http://schemas.openxmlformats.org/officeDocument/2006/relationships/hyperlink" Target="http://www.onu.edu" TargetMode="External"/><Relationship Id="rId7974" Type="http://schemas.openxmlformats.org/officeDocument/2006/relationships/hyperlink" Target="http://www.simpsonu.edu" TargetMode="External"/><Relationship Id="rId10793" Type="http://schemas.openxmlformats.org/officeDocument/2006/relationships/hyperlink" Target="http://www.yoec.edu" TargetMode="External"/><Relationship Id="rId95" Type="http://schemas.openxmlformats.org/officeDocument/2006/relationships/hyperlink" Target="http://uhcno.edu" TargetMode="External"/><Relationship Id="rId5307" Type="http://schemas.openxmlformats.org/officeDocument/2006/relationships/hyperlink" Target="http://www.midmich.edu" TargetMode="External"/><Relationship Id="rId6638" Type="http://schemas.openxmlformats.org/officeDocument/2006/relationships/hyperlink" Target="http://www.onu.edu" TargetMode="External"/><Relationship Id="rId94" Type="http://schemas.openxmlformats.org/officeDocument/2006/relationships/hyperlink" Target="http://uhcno.edu" TargetMode="External"/><Relationship Id="rId5308" Type="http://schemas.openxmlformats.org/officeDocument/2006/relationships/hyperlink" Target="http://www.midmich.edu" TargetMode="External"/><Relationship Id="rId6639" Type="http://schemas.openxmlformats.org/officeDocument/2006/relationships/hyperlink" Target="http://www.onu.edu" TargetMode="External"/><Relationship Id="rId7969" Type="http://schemas.openxmlformats.org/officeDocument/2006/relationships/hyperlink" Target="http://www.simpsonu.edu" TargetMode="External"/><Relationship Id="rId97" Type="http://schemas.openxmlformats.org/officeDocument/2006/relationships/hyperlink" Target="http://uwm.edu" TargetMode="External"/><Relationship Id="rId5305" Type="http://schemas.openxmlformats.org/officeDocument/2006/relationships/hyperlink" Target="http://www.midmich.edu" TargetMode="External"/><Relationship Id="rId6636" Type="http://schemas.openxmlformats.org/officeDocument/2006/relationships/hyperlink" Target="http://www.onu.edu" TargetMode="External"/><Relationship Id="rId7968" Type="http://schemas.openxmlformats.org/officeDocument/2006/relationships/hyperlink" Target="http://www.simpsonu.edu" TargetMode="External"/><Relationship Id="rId96" Type="http://schemas.openxmlformats.org/officeDocument/2006/relationships/hyperlink" Target="http://uwm.edu" TargetMode="External"/><Relationship Id="rId5306" Type="http://schemas.openxmlformats.org/officeDocument/2006/relationships/hyperlink" Target="http://www.midmich.edu" TargetMode="External"/><Relationship Id="rId6637" Type="http://schemas.openxmlformats.org/officeDocument/2006/relationships/hyperlink" Target="http://www.onu.edu" TargetMode="External"/><Relationship Id="rId7967" Type="http://schemas.openxmlformats.org/officeDocument/2006/relationships/hyperlink" Target="http://www.simpsonu.edu" TargetMode="External"/><Relationship Id="rId99" Type="http://schemas.openxmlformats.org/officeDocument/2006/relationships/hyperlink" Target="http://uwm.edu" TargetMode="External"/><Relationship Id="rId98" Type="http://schemas.openxmlformats.org/officeDocument/2006/relationships/hyperlink" Target="http://uwm.edu" TargetMode="External"/><Relationship Id="rId5309" Type="http://schemas.openxmlformats.org/officeDocument/2006/relationships/hyperlink" Target="http://www.midmich.edu" TargetMode="External"/><Relationship Id="rId91" Type="http://schemas.openxmlformats.org/officeDocument/2006/relationships/hyperlink" Target="http://uhcno.edu" TargetMode="External"/><Relationship Id="rId90" Type="http://schemas.openxmlformats.org/officeDocument/2006/relationships/hyperlink" Target="http://uhcno.edu" TargetMode="External"/><Relationship Id="rId93" Type="http://schemas.openxmlformats.org/officeDocument/2006/relationships/hyperlink" Target="http://uhcno.edu" TargetMode="External"/><Relationship Id="rId92" Type="http://schemas.openxmlformats.org/officeDocument/2006/relationships/hyperlink" Target="http://uhcno.edu" TargetMode="External"/><Relationship Id="rId359" Type="http://schemas.openxmlformats.org/officeDocument/2006/relationships/hyperlink" Target="http://www.andrewcollege.edu" TargetMode="External"/><Relationship Id="rId358" Type="http://schemas.openxmlformats.org/officeDocument/2006/relationships/hyperlink" Target="http://www.andrewcollege.edu" TargetMode="External"/><Relationship Id="rId357" Type="http://schemas.openxmlformats.org/officeDocument/2006/relationships/hyperlink" Target="http://www.andrewcollege.edu" TargetMode="External"/><Relationship Id="rId352" Type="http://schemas.openxmlformats.org/officeDocument/2006/relationships/hyperlink" Target="http://www.andrewcollege.edu" TargetMode="External"/><Relationship Id="rId6630" Type="http://schemas.openxmlformats.org/officeDocument/2006/relationships/hyperlink" Target="http://www.olivet.edu" TargetMode="External"/><Relationship Id="rId7962" Type="http://schemas.openxmlformats.org/officeDocument/2006/relationships/hyperlink" Target="http://www.simpsonu.edu" TargetMode="External"/><Relationship Id="rId351" Type="http://schemas.openxmlformats.org/officeDocument/2006/relationships/hyperlink" Target="http://www.andrewcollege.edu" TargetMode="External"/><Relationship Id="rId5300" Type="http://schemas.openxmlformats.org/officeDocument/2006/relationships/hyperlink" Target="http://www.midmich.edu" TargetMode="External"/><Relationship Id="rId6631" Type="http://schemas.openxmlformats.org/officeDocument/2006/relationships/hyperlink" Target="http://www.olivet.edu" TargetMode="External"/><Relationship Id="rId7961" Type="http://schemas.openxmlformats.org/officeDocument/2006/relationships/hyperlink" Target="http://www.simpsonu.edu" TargetMode="External"/><Relationship Id="rId350" Type="http://schemas.openxmlformats.org/officeDocument/2006/relationships/hyperlink" Target="http://www.andrewcollege.edu" TargetMode="External"/><Relationship Id="rId7960" Type="http://schemas.openxmlformats.org/officeDocument/2006/relationships/hyperlink" Target="http://www.simpsonu.edu" TargetMode="External"/><Relationship Id="rId356" Type="http://schemas.openxmlformats.org/officeDocument/2006/relationships/hyperlink" Target="http://www.andrewcollege.edu" TargetMode="External"/><Relationship Id="rId5303" Type="http://schemas.openxmlformats.org/officeDocument/2006/relationships/hyperlink" Target="http://www.midmich.edu" TargetMode="External"/><Relationship Id="rId6634" Type="http://schemas.openxmlformats.org/officeDocument/2006/relationships/hyperlink" Target="http://www.olivet.edu" TargetMode="External"/><Relationship Id="rId7966" Type="http://schemas.openxmlformats.org/officeDocument/2006/relationships/hyperlink" Target="http://www.simpsonu.edu" TargetMode="External"/><Relationship Id="rId355" Type="http://schemas.openxmlformats.org/officeDocument/2006/relationships/hyperlink" Target="http://www.andrewcollege.edu" TargetMode="External"/><Relationship Id="rId5304" Type="http://schemas.openxmlformats.org/officeDocument/2006/relationships/hyperlink" Target="http://www.midmich.edu" TargetMode="External"/><Relationship Id="rId6635" Type="http://schemas.openxmlformats.org/officeDocument/2006/relationships/hyperlink" Target="http://www.olivet.edu" TargetMode="External"/><Relationship Id="rId7965" Type="http://schemas.openxmlformats.org/officeDocument/2006/relationships/hyperlink" Target="http://www.simpsonu.edu" TargetMode="External"/><Relationship Id="rId354" Type="http://schemas.openxmlformats.org/officeDocument/2006/relationships/hyperlink" Target="http://www.andrewcollege.edu" TargetMode="External"/><Relationship Id="rId5301" Type="http://schemas.openxmlformats.org/officeDocument/2006/relationships/hyperlink" Target="http://www.midmich.edu" TargetMode="External"/><Relationship Id="rId6632" Type="http://schemas.openxmlformats.org/officeDocument/2006/relationships/hyperlink" Target="http://www.olivet.edu" TargetMode="External"/><Relationship Id="rId7964" Type="http://schemas.openxmlformats.org/officeDocument/2006/relationships/hyperlink" Target="http://www.simpsonu.edu" TargetMode="External"/><Relationship Id="rId353" Type="http://schemas.openxmlformats.org/officeDocument/2006/relationships/hyperlink" Target="http://www.andrewcollege.edu" TargetMode="External"/><Relationship Id="rId5302" Type="http://schemas.openxmlformats.org/officeDocument/2006/relationships/hyperlink" Target="http://www.midmich.edu" TargetMode="External"/><Relationship Id="rId6633" Type="http://schemas.openxmlformats.org/officeDocument/2006/relationships/hyperlink" Target="http://www.olivet.edu" TargetMode="External"/><Relationship Id="rId7963" Type="http://schemas.openxmlformats.org/officeDocument/2006/relationships/hyperlink" Target="http://www.simpsonu.edu" TargetMode="External"/><Relationship Id="rId7915" Type="http://schemas.openxmlformats.org/officeDocument/2006/relationships/hyperlink" Target="http://www.sfccmo.edu" TargetMode="External"/><Relationship Id="rId7914" Type="http://schemas.openxmlformats.org/officeDocument/2006/relationships/hyperlink" Target="http://www.sfccmo.edu" TargetMode="External"/><Relationship Id="rId7913" Type="http://schemas.openxmlformats.org/officeDocument/2006/relationships/hyperlink" Target="http://www.sfccmo.edu" TargetMode="External"/><Relationship Id="rId7912" Type="http://schemas.openxmlformats.org/officeDocument/2006/relationships/hyperlink" Target="http://www.sfccmo.edu" TargetMode="External"/><Relationship Id="rId7919" Type="http://schemas.openxmlformats.org/officeDocument/2006/relationships/hyperlink" Target="http://www.sfccmo.edu" TargetMode="External"/><Relationship Id="rId7918" Type="http://schemas.openxmlformats.org/officeDocument/2006/relationships/hyperlink" Target="http://www.sfccmo.edu" TargetMode="External"/><Relationship Id="rId7917" Type="http://schemas.openxmlformats.org/officeDocument/2006/relationships/hyperlink" Target="http://www.sfccmo.edu" TargetMode="External"/><Relationship Id="rId7916" Type="http://schemas.openxmlformats.org/officeDocument/2006/relationships/hyperlink" Target="http://www.sfccmo.edu" TargetMode="External"/><Relationship Id="rId305" Type="http://schemas.openxmlformats.org/officeDocument/2006/relationships/hyperlink" Target="http://www.allegheny.edu" TargetMode="External"/><Relationship Id="rId304" Type="http://schemas.openxmlformats.org/officeDocument/2006/relationships/hyperlink" Target="http://www.allegheny.edu" TargetMode="External"/><Relationship Id="rId303" Type="http://schemas.openxmlformats.org/officeDocument/2006/relationships/hyperlink" Target="http://www.allegheny.edu" TargetMode="External"/><Relationship Id="rId302" Type="http://schemas.openxmlformats.org/officeDocument/2006/relationships/hyperlink" Target="http://www.allegheny.edu" TargetMode="External"/><Relationship Id="rId309" Type="http://schemas.openxmlformats.org/officeDocument/2006/relationships/hyperlink" Target="http://www.alvernia.edu" TargetMode="External"/><Relationship Id="rId308" Type="http://schemas.openxmlformats.org/officeDocument/2006/relationships/hyperlink" Target="http://www.alvernia.edu" TargetMode="External"/><Relationship Id="rId307" Type="http://schemas.openxmlformats.org/officeDocument/2006/relationships/hyperlink" Target="http://www.allegheny.edu" TargetMode="External"/><Relationship Id="rId306" Type="http://schemas.openxmlformats.org/officeDocument/2006/relationships/hyperlink" Target="http://www.allegheny.edu" TargetMode="External"/><Relationship Id="rId301" Type="http://schemas.openxmlformats.org/officeDocument/2006/relationships/hyperlink" Target="http://www.allegheny.edu" TargetMode="External"/><Relationship Id="rId7911" Type="http://schemas.openxmlformats.org/officeDocument/2006/relationships/hyperlink" Target="http://www.sfccmo.edu" TargetMode="External"/><Relationship Id="rId300" Type="http://schemas.openxmlformats.org/officeDocument/2006/relationships/hyperlink" Target="http://www.alfredstate.edu" TargetMode="External"/><Relationship Id="rId7910" Type="http://schemas.openxmlformats.org/officeDocument/2006/relationships/hyperlink" Target="http://www.seu.edu" TargetMode="External"/><Relationship Id="rId7904" Type="http://schemas.openxmlformats.org/officeDocument/2006/relationships/hyperlink" Target="http://www.seu.edu" TargetMode="External"/><Relationship Id="rId7903" Type="http://schemas.openxmlformats.org/officeDocument/2006/relationships/hyperlink" Target="http://www.seu.edu" TargetMode="External"/><Relationship Id="rId7902" Type="http://schemas.openxmlformats.org/officeDocument/2006/relationships/hyperlink" Target="http://www.seu.edu" TargetMode="External"/><Relationship Id="rId7901" Type="http://schemas.openxmlformats.org/officeDocument/2006/relationships/hyperlink" Target="http://www.seu.edu" TargetMode="External"/><Relationship Id="rId7908" Type="http://schemas.openxmlformats.org/officeDocument/2006/relationships/hyperlink" Target="http://www.seu.edu" TargetMode="External"/><Relationship Id="rId7907" Type="http://schemas.openxmlformats.org/officeDocument/2006/relationships/hyperlink" Target="http://www.seu.edu" TargetMode="External"/><Relationship Id="rId7906" Type="http://schemas.openxmlformats.org/officeDocument/2006/relationships/hyperlink" Target="http://www.seu.edu" TargetMode="External"/><Relationship Id="rId7905" Type="http://schemas.openxmlformats.org/officeDocument/2006/relationships/hyperlink" Target="http://www.seu.edu" TargetMode="External"/><Relationship Id="rId7909" Type="http://schemas.openxmlformats.org/officeDocument/2006/relationships/hyperlink" Target="http://www.seu.edu" TargetMode="External"/><Relationship Id="rId7900" Type="http://schemas.openxmlformats.org/officeDocument/2006/relationships/hyperlink" Target="http://www.seu.edu" TargetMode="External"/><Relationship Id="rId6605" Type="http://schemas.openxmlformats.org/officeDocument/2006/relationships/hyperlink" Target="http://www.oit.edu" TargetMode="External"/><Relationship Id="rId7937" Type="http://schemas.openxmlformats.org/officeDocument/2006/relationships/hyperlink" Target="http://www.simonsrock.edu" TargetMode="External"/><Relationship Id="rId6606" Type="http://schemas.openxmlformats.org/officeDocument/2006/relationships/hyperlink" Target="http://www.oit.edu" TargetMode="External"/><Relationship Id="rId7936" Type="http://schemas.openxmlformats.org/officeDocument/2006/relationships/hyperlink" Target="http://www.sherman.edu" TargetMode="External"/><Relationship Id="rId6603" Type="http://schemas.openxmlformats.org/officeDocument/2006/relationships/hyperlink" Target="http://www.oit.edu" TargetMode="External"/><Relationship Id="rId7935" Type="http://schemas.openxmlformats.org/officeDocument/2006/relationships/hyperlink" Target="http://www.sherman.edu" TargetMode="External"/><Relationship Id="rId6604" Type="http://schemas.openxmlformats.org/officeDocument/2006/relationships/hyperlink" Target="http://www.oit.edu" TargetMode="External"/><Relationship Id="rId7934" Type="http://schemas.openxmlformats.org/officeDocument/2006/relationships/hyperlink" Target="http://www.sherman.edu" TargetMode="External"/><Relationship Id="rId6609" Type="http://schemas.openxmlformats.org/officeDocument/2006/relationships/hyperlink" Target="http://www.oit.edu" TargetMode="External"/><Relationship Id="rId6607" Type="http://schemas.openxmlformats.org/officeDocument/2006/relationships/hyperlink" Target="http://www.oit.edu" TargetMode="External"/><Relationship Id="rId7939" Type="http://schemas.openxmlformats.org/officeDocument/2006/relationships/hyperlink" Target="http://www.simonsrock.edu" TargetMode="External"/><Relationship Id="rId6608" Type="http://schemas.openxmlformats.org/officeDocument/2006/relationships/hyperlink" Target="http://www.oit.edu" TargetMode="External"/><Relationship Id="rId7938" Type="http://schemas.openxmlformats.org/officeDocument/2006/relationships/hyperlink" Target="http://www.simonsrock.edu" TargetMode="External"/><Relationship Id="rId327" Type="http://schemas.openxmlformats.org/officeDocument/2006/relationships/hyperlink" Target="http://www.alvernia.edu" TargetMode="External"/><Relationship Id="rId326" Type="http://schemas.openxmlformats.org/officeDocument/2006/relationships/hyperlink" Target="http://www.alvernia.edu" TargetMode="External"/><Relationship Id="rId325" Type="http://schemas.openxmlformats.org/officeDocument/2006/relationships/hyperlink" Target="http://www.alvernia.edu" TargetMode="External"/><Relationship Id="rId324" Type="http://schemas.openxmlformats.org/officeDocument/2006/relationships/hyperlink" Target="http://www.alvernia.edu" TargetMode="External"/><Relationship Id="rId329" Type="http://schemas.openxmlformats.org/officeDocument/2006/relationships/hyperlink" Target="http://www.alvernia.edu" TargetMode="External"/><Relationship Id="rId328" Type="http://schemas.openxmlformats.org/officeDocument/2006/relationships/hyperlink" Target="http://www.alvernia.edu" TargetMode="External"/><Relationship Id="rId323" Type="http://schemas.openxmlformats.org/officeDocument/2006/relationships/hyperlink" Target="http://www.alvernia.edu" TargetMode="External"/><Relationship Id="rId6601" Type="http://schemas.openxmlformats.org/officeDocument/2006/relationships/hyperlink" Target="http://www.oit.edu" TargetMode="External"/><Relationship Id="rId7933" Type="http://schemas.openxmlformats.org/officeDocument/2006/relationships/hyperlink" Target="http://www.sherman.edu" TargetMode="External"/><Relationship Id="rId322" Type="http://schemas.openxmlformats.org/officeDocument/2006/relationships/hyperlink" Target="http://www.alvernia.edu" TargetMode="External"/><Relationship Id="rId6602" Type="http://schemas.openxmlformats.org/officeDocument/2006/relationships/hyperlink" Target="http://www.oit.edu" TargetMode="External"/><Relationship Id="rId7932" Type="http://schemas.openxmlformats.org/officeDocument/2006/relationships/hyperlink" Target="http://www.sherman.edu" TargetMode="External"/><Relationship Id="rId321" Type="http://schemas.openxmlformats.org/officeDocument/2006/relationships/hyperlink" Target="http://www.alvernia.edu" TargetMode="External"/><Relationship Id="rId7931" Type="http://schemas.openxmlformats.org/officeDocument/2006/relationships/hyperlink" Target="http://www.sherman.edu" TargetMode="External"/><Relationship Id="rId320" Type="http://schemas.openxmlformats.org/officeDocument/2006/relationships/hyperlink" Target="http://www.alvernia.edu" TargetMode="External"/><Relationship Id="rId6600" Type="http://schemas.openxmlformats.org/officeDocument/2006/relationships/hyperlink" Target="http://www.oit.edu" TargetMode="External"/><Relationship Id="rId7930" Type="http://schemas.openxmlformats.org/officeDocument/2006/relationships/hyperlink" Target="http://www.sherman.edu" TargetMode="External"/><Relationship Id="rId7926" Type="http://schemas.openxmlformats.org/officeDocument/2006/relationships/hyperlink" Target="http://www.sgsc.edu" TargetMode="External"/><Relationship Id="rId7925" Type="http://schemas.openxmlformats.org/officeDocument/2006/relationships/hyperlink" Target="http://www.sgsc.edu" TargetMode="External"/><Relationship Id="rId7924" Type="http://schemas.openxmlformats.org/officeDocument/2006/relationships/hyperlink" Target="http://www.sgsc.edu" TargetMode="External"/><Relationship Id="rId7923" Type="http://schemas.openxmlformats.org/officeDocument/2006/relationships/hyperlink" Target="http://www.sfccmo.edu" TargetMode="External"/><Relationship Id="rId7929" Type="http://schemas.openxmlformats.org/officeDocument/2006/relationships/hyperlink" Target="http://www.sherman.edu" TargetMode="External"/><Relationship Id="rId7928" Type="http://schemas.openxmlformats.org/officeDocument/2006/relationships/hyperlink" Target="http://www.sherman.edu" TargetMode="External"/><Relationship Id="rId7927" Type="http://schemas.openxmlformats.org/officeDocument/2006/relationships/hyperlink" Target="http://www.sgsc.edu" TargetMode="External"/><Relationship Id="rId316" Type="http://schemas.openxmlformats.org/officeDocument/2006/relationships/hyperlink" Target="http://www.alvernia.edu" TargetMode="External"/><Relationship Id="rId315" Type="http://schemas.openxmlformats.org/officeDocument/2006/relationships/hyperlink" Target="http://www.alvernia.edu" TargetMode="External"/><Relationship Id="rId314" Type="http://schemas.openxmlformats.org/officeDocument/2006/relationships/hyperlink" Target="http://www.alvernia.edu" TargetMode="External"/><Relationship Id="rId313" Type="http://schemas.openxmlformats.org/officeDocument/2006/relationships/hyperlink" Target="http://www.alvernia.edu" TargetMode="External"/><Relationship Id="rId319" Type="http://schemas.openxmlformats.org/officeDocument/2006/relationships/hyperlink" Target="http://www.alvernia.edu" TargetMode="External"/><Relationship Id="rId318" Type="http://schemas.openxmlformats.org/officeDocument/2006/relationships/hyperlink" Target="http://www.alvernia.edu" TargetMode="External"/><Relationship Id="rId317" Type="http://schemas.openxmlformats.org/officeDocument/2006/relationships/hyperlink" Target="http://www.alvernia.edu" TargetMode="External"/><Relationship Id="rId312" Type="http://schemas.openxmlformats.org/officeDocument/2006/relationships/hyperlink" Target="http://www.alvernia.edu" TargetMode="External"/><Relationship Id="rId7922" Type="http://schemas.openxmlformats.org/officeDocument/2006/relationships/hyperlink" Target="http://www.sfccmo.edu" TargetMode="External"/><Relationship Id="rId311" Type="http://schemas.openxmlformats.org/officeDocument/2006/relationships/hyperlink" Target="http://www.alvernia.edu" TargetMode="External"/><Relationship Id="rId7921" Type="http://schemas.openxmlformats.org/officeDocument/2006/relationships/hyperlink" Target="http://www.sfccmo.edu" TargetMode="External"/><Relationship Id="rId310" Type="http://schemas.openxmlformats.org/officeDocument/2006/relationships/hyperlink" Target="http://www.alvernia.edu" TargetMode="External"/><Relationship Id="rId7920" Type="http://schemas.openxmlformats.org/officeDocument/2006/relationships/hyperlink" Target="http://www.sfccmo.edu" TargetMode="External"/><Relationship Id="rId10619" Type="http://schemas.openxmlformats.org/officeDocument/2006/relationships/hyperlink" Target="http://www.worcester.edu" TargetMode="External"/><Relationship Id="rId10617" Type="http://schemas.openxmlformats.org/officeDocument/2006/relationships/hyperlink" Target="http://www.worcester.edu" TargetMode="External"/><Relationship Id="rId10618" Type="http://schemas.openxmlformats.org/officeDocument/2006/relationships/hyperlink" Target="http://www.worcester.edu" TargetMode="External"/><Relationship Id="rId10611" Type="http://schemas.openxmlformats.org/officeDocument/2006/relationships/hyperlink" Target="http://www.wofford.edu" TargetMode="External"/><Relationship Id="rId10612" Type="http://schemas.openxmlformats.org/officeDocument/2006/relationships/hyperlink" Target="http://www.wofford.edu" TargetMode="External"/><Relationship Id="rId10610" Type="http://schemas.openxmlformats.org/officeDocument/2006/relationships/hyperlink" Target="http://www.wofford.edu" TargetMode="External"/><Relationship Id="rId4040" Type="http://schemas.openxmlformats.org/officeDocument/2006/relationships/hyperlink" Target="http://www.kwu.edu" TargetMode="External"/><Relationship Id="rId5372" Type="http://schemas.openxmlformats.org/officeDocument/2006/relationships/hyperlink" Target="http://www.mildredelley.edu" TargetMode="External"/><Relationship Id="rId10615" Type="http://schemas.openxmlformats.org/officeDocument/2006/relationships/hyperlink" Target="http://www.wofford.edu" TargetMode="External"/><Relationship Id="rId5373" Type="http://schemas.openxmlformats.org/officeDocument/2006/relationships/hyperlink" Target="http://www.mildredelley.edu" TargetMode="External"/><Relationship Id="rId10616" Type="http://schemas.openxmlformats.org/officeDocument/2006/relationships/hyperlink" Target="http://www.worcester.edu" TargetMode="External"/><Relationship Id="rId4042" Type="http://schemas.openxmlformats.org/officeDocument/2006/relationships/hyperlink" Target="http://www.kwu.edu" TargetMode="External"/><Relationship Id="rId5370" Type="http://schemas.openxmlformats.org/officeDocument/2006/relationships/hyperlink" Target="http://www.mildredelley.edu" TargetMode="External"/><Relationship Id="rId10613" Type="http://schemas.openxmlformats.org/officeDocument/2006/relationships/hyperlink" Target="http://www.wofford.edu" TargetMode="External"/><Relationship Id="rId4041" Type="http://schemas.openxmlformats.org/officeDocument/2006/relationships/hyperlink" Target="http://www.kwu.edu" TargetMode="External"/><Relationship Id="rId5371" Type="http://schemas.openxmlformats.org/officeDocument/2006/relationships/hyperlink" Target="http://www.mildredelley.edu" TargetMode="External"/><Relationship Id="rId10614" Type="http://schemas.openxmlformats.org/officeDocument/2006/relationships/hyperlink" Target="http://www.wofford.edu" TargetMode="External"/><Relationship Id="rId4044" Type="http://schemas.openxmlformats.org/officeDocument/2006/relationships/hyperlink" Target="http://www.kwu.edu" TargetMode="External"/><Relationship Id="rId5376" Type="http://schemas.openxmlformats.org/officeDocument/2006/relationships/hyperlink" Target="http://www.mildredelley.edu" TargetMode="External"/><Relationship Id="rId4043" Type="http://schemas.openxmlformats.org/officeDocument/2006/relationships/hyperlink" Target="http://www.kwu.edu" TargetMode="External"/><Relationship Id="rId5377" Type="http://schemas.openxmlformats.org/officeDocument/2006/relationships/hyperlink" Target="http://www.mildredelley.edu" TargetMode="External"/><Relationship Id="rId4046" Type="http://schemas.openxmlformats.org/officeDocument/2006/relationships/hyperlink" Target="http://www.kwu.edu" TargetMode="External"/><Relationship Id="rId5374" Type="http://schemas.openxmlformats.org/officeDocument/2006/relationships/hyperlink" Target="http://www.mildredelley.edu" TargetMode="External"/><Relationship Id="rId4045" Type="http://schemas.openxmlformats.org/officeDocument/2006/relationships/hyperlink" Target="http://www.kwu.edu" TargetMode="External"/><Relationship Id="rId5375" Type="http://schemas.openxmlformats.org/officeDocument/2006/relationships/hyperlink" Target="http://www.mildredelley.edu" TargetMode="External"/><Relationship Id="rId4048" Type="http://schemas.openxmlformats.org/officeDocument/2006/relationships/hyperlink" Target="http://www.kwu.edu" TargetMode="External"/><Relationship Id="rId4047" Type="http://schemas.openxmlformats.org/officeDocument/2006/relationships/hyperlink" Target="http://www.kwu.edu" TargetMode="External"/><Relationship Id="rId5378" Type="http://schemas.openxmlformats.org/officeDocument/2006/relationships/hyperlink" Target="http://www.mildredelley.edu" TargetMode="External"/><Relationship Id="rId4049" Type="http://schemas.openxmlformats.org/officeDocument/2006/relationships/hyperlink" Target="http://www.kwu.edu" TargetMode="External"/><Relationship Id="rId5379" Type="http://schemas.openxmlformats.org/officeDocument/2006/relationships/hyperlink" Target="http://www.mildredelley.edu" TargetMode="External"/><Relationship Id="rId10628" Type="http://schemas.openxmlformats.org/officeDocument/2006/relationships/hyperlink" Target="http://www.worcester.edu" TargetMode="External"/><Relationship Id="rId10629" Type="http://schemas.openxmlformats.org/officeDocument/2006/relationships/hyperlink" Target="http://www.worcester.edu" TargetMode="External"/><Relationship Id="rId10622" Type="http://schemas.openxmlformats.org/officeDocument/2006/relationships/hyperlink" Target="http://www.worcester.edu" TargetMode="External"/><Relationship Id="rId10623" Type="http://schemas.openxmlformats.org/officeDocument/2006/relationships/hyperlink" Target="http://www.worcester.edu" TargetMode="External"/><Relationship Id="rId10620" Type="http://schemas.openxmlformats.org/officeDocument/2006/relationships/hyperlink" Target="http://www.worcester.edu" TargetMode="External"/><Relationship Id="rId10621" Type="http://schemas.openxmlformats.org/officeDocument/2006/relationships/hyperlink" Target="http://www.worcester.edu" TargetMode="External"/><Relationship Id="rId5361" Type="http://schemas.openxmlformats.org/officeDocument/2006/relationships/hyperlink" Target="http://www.midwestern.edu" TargetMode="External"/><Relationship Id="rId6692" Type="http://schemas.openxmlformats.org/officeDocument/2006/relationships/hyperlink" Target="http://www.oswego.edu" TargetMode="External"/><Relationship Id="rId10626" Type="http://schemas.openxmlformats.org/officeDocument/2006/relationships/hyperlink" Target="http://www.worcester.edu" TargetMode="External"/><Relationship Id="rId5362" Type="http://schemas.openxmlformats.org/officeDocument/2006/relationships/hyperlink" Target="http://www.midwestern.edu" TargetMode="External"/><Relationship Id="rId6693" Type="http://schemas.openxmlformats.org/officeDocument/2006/relationships/hyperlink" Target="http://www.oswego.edu" TargetMode="External"/><Relationship Id="rId10627" Type="http://schemas.openxmlformats.org/officeDocument/2006/relationships/hyperlink" Target="http://www.worcester.edu" TargetMode="External"/><Relationship Id="rId4031" Type="http://schemas.openxmlformats.org/officeDocument/2006/relationships/hyperlink" Target="http://www.kutztown.edu" TargetMode="External"/><Relationship Id="rId6690" Type="http://schemas.openxmlformats.org/officeDocument/2006/relationships/hyperlink" Target="http://www.oswego.edu" TargetMode="External"/><Relationship Id="rId10624" Type="http://schemas.openxmlformats.org/officeDocument/2006/relationships/hyperlink" Target="http://www.worcester.edu" TargetMode="External"/><Relationship Id="rId4030" Type="http://schemas.openxmlformats.org/officeDocument/2006/relationships/hyperlink" Target="http://www.kutztown.edu" TargetMode="External"/><Relationship Id="rId5360" Type="http://schemas.openxmlformats.org/officeDocument/2006/relationships/hyperlink" Target="http://www.midwestern.edu" TargetMode="External"/><Relationship Id="rId6691" Type="http://schemas.openxmlformats.org/officeDocument/2006/relationships/hyperlink" Target="http://www.oswego.edu" TargetMode="External"/><Relationship Id="rId10625" Type="http://schemas.openxmlformats.org/officeDocument/2006/relationships/hyperlink" Target="http://www.worcester.edu" TargetMode="External"/><Relationship Id="rId297" Type="http://schemas.openxmlformats.org/officeDocument/2006/relationships/hyperlink" Target="http://www.alfredstate.edu" TargetMode="External"/><Relationship Id="rId4033" Type="http://schemas.openxmlformats.org/officeDocument/2006/relationships/hyperlink" Target="http://www.kutztown.edu" TargetMode="External"/><Relationship Id="rId5365" Type="http://schemas.openxmlformats.org/officeDocument/2006/relationships/hyperlink" Target="http://www.midwestern.edu" TargetMode="External"/><Relationship Id="rId6696" Type="http://schemas.openxmlformats.org/officeDocument/2006/relationships/hyperlink" Target="http://www.otc.edu" TargetMode="External"/><Relationship Id="rId296" Type="http://schemas.openxmlformats.org/officeDocument/2006/relationships/hyperlink" Target="http://www.alfredstate.edu" TargetMode="External"/><Relationship Id="rId4032" Type="http://schemas.openxmlformats.org/officeDocument/2006/relationships/hyperlink" Target="http://www.kutztown.edu" TargetMode="External"/><Relationship Id="rId5366" Type="http://schemas.openxmlformats.org/officeDocument/2006/relationships/hyperlink" Target="http://www.mildredelley.edu" TargetMode="External"/><Relationship Id="rId6697" Type="http://schemas.openxmlformats.org/officeDocument/2006/relationships/hyperlink" Target="http://www.otc.edu" TargetMode="External"/><Relationship Id="rId295" Type="http://schemas.openxmlformats.org/officeDocument/2006/relationships/hyperlink" Target="http://www.alfredstate.edu" TargetMode="External"/><Relationship Id="rId4035" Type="http://schemas.openxmlformats.org/officeDocument/2006/relationships/hyperlink" Target="http://www.kutztown.edu" TargetMode="External"/><Relationship Id="rId5363" Type="http://schemas.openxmlformats.org/officeDocument/2006/relationships/hyperlink" Target="http://www.midwestern.edu" TargetMode="External"/><Relationship Id="rId6694" Type="http://schemas.openxmlformats.org/officeDocument/2006/relationships/hyperlink" Target="http://www.oswego.edu" TargetMode="External"/><Relationship Id="rId294" Type="http://schemas.openxmlformats.org/officeDocument/2006/relationships/hyperlink" Target="http://www.alfredstate.edu" TargetMode="External"/><Relationship Id="rId4034" Type="http://schemas.openxmlformats.org/officeDocument/2006/relationships/hyperlink" Target="http://www.kutztown.edu" TargetMode="External"/><Relationship Id="rId5364" Type="http://schemas.openxmlformats.org/officeDocument/2006/relationships/hyperlink" Target="http://www.midwestern.edu" TargetMode="External"/><Relationship Id="rId6695" Type="http://schemas.openxmlformats.org/officeDocument/2006/relationships/hyperlink" Target="http://www.otc.edu" TargetMode="External"/><Relationship Id="rId4037" Type="http://schemas.openxmlformats.org/officeDocument/2006/relationships/hyperlink" Target="http://www.kutztown.edu" TargetMode="External"/><Relationship Id="rId5369" Type="http://schemas.openxmlformats.org/officeDocument/2006/relationships/hyperlink" Target="http://www.mildredelley.edu" TargetMode="External"/><Relationship Id="rId4036" Type="http://schemas.openxmlformats.org/officeDocument/2006/relationships/hyperlink" Target="http://www.kutztown.edu" TargetMode="External"/><Relationship Id="rId299" Type="http://schemas.openxmlformats.org/officeDocument/2006/relationships/hyperlink" Target="http://www.alfredstate.edu" TargetMode="External"/><Relationship Id="rId4039" Type="http://schemas.openxmlformats.org/officeDocument/2006/relationships/hyperlink" Target="http://www.kwu.edu" TargetMode="External"/><Relationship Id="rId5367" Type="http://schemas.openxmlformats.org/officeDocument/2006/relationships/hyperlink" Target="http://www.mildredelley.edu" TargetMode="External"/><Relationship Id="rId6698" Type="http://schemas.openxmlformats.org/officeDocument/2006/relationships/hyperlink" Target="http://www.otc.edu" TargetMode="External"/><Relationship Id="rId298" Type="http://schemas.openxmlformats.org/officeDocument/2006/relationships/hyperlink" Target="http://www.alfredstate.edu" TargetMode="External"/><Relationship Id="rId4038" Type="http://schemas.openxmlformats.org/officeDocument/2006/relationships/hyperlink" Target="http://www.kwu.edu" TargetMode="External"/><Relationship Id="rId5368" Type="http://schemas.openxmlformats.org/officeDocument/2006/relationships/hyperlink" Target="http://www.mildredelley.edu" TargetMode="External"/><Relationship Id="rId6699" Type="http://schemas.openxmlformats.org/officeDocument/2006/relationships/hyperlink" Target="http://www.otc.edu" TargetMode="External"/><Relationship Id="rId5390" Type="http://schemas.openxmlformats.org/officeDocument/2006/relationships/hyperlink" Target="http://www.millsaps.edu" TargetMode="External"/><Relationship Id="rId5391" Type="http://schemas.openxmlformats.org/officeDocument/2006/relationships/hyperlink" Target="http://www.millsaps.edu" TargetMode="External"/><Relationship Id="rId4060" Type="http://schemas.openxmlformats.org/officeDocument/2006/relationships/hyperlink" Target="http://www.lafayette.edu" TargetMode="External"/><Relationship Id="rId4062" Type="http://schemas.openxmlformats.org/officeDocument/2006/relationships/hyperlink" Target="http://www.lafayette.edu" TargetMode="External"/><Relationship Id="rId5394" Type="http://schemas.openxmlformats.org/officeDocument/2006/relationships/hyperlink" Target="http://www.millsaps.edu" TargetMode="External"/><Relationship Id="rId4061" Type="http://schemas.openxmlformats.org/officeDocument/2006/relationships/hyperlink" Target="http://www.lafayette.edu" TargetMode="External"/><Relationship Id="rId5395" Type="http://schemas.openxmlformats.org/officeDocument/2006/relationships/hyperlink" Target="http://www.millsaps.edu" TargetMode="External"/><Relationship Id="rId4064" Type="http://schemas.openxmlformats.org/officeDocument/2006/relationships/hyperlink" Target="http://www.lafayette.edu" TargetMode="External"/><Relationship Id="rId5392" Type="http://schemas.openxmlformats.org/officeDocument/2006/relationships/hyperlink" Target="http://www.millsaps.edu" TargetMode="External"/><Relationship Id="rId4063" Type="http://schemas.openxmlformats.org/officeDocument/2006/relationships/hyperlink" Target="http://www.lafayette.edu" TargetMode="External"/><Relationship Id="rId5393" Type="http://schemas.openxmlformats.org/officeDocument/2006/relationships/hyperlink" Target="http://www.millsaps.edu" TargetMode="External"/><Relationship Id="rId4066" Type="http://schemas.openxmlformats.org/officeDocument/2006/relationships/hyperlink" Target="http://www.lafayette.edu" TargetMode="External"/><Relationship Id="rId5398" Type="http://schemas.openxmlformats.org/officeDocument/2006/relationships/hyperlink" Target="http://www.missio.edu" TargetMode="External"/><Relationship Id="rId4065" Type="http://schemas.openxmlformats.org/officeDocument/2006/relationships/hyperlink" Target="http://www.lafayette.edu" TargetMode="External"/><Relationship Id="rId5399" Type="http://schemas.openxmlformats.org/officeDocument/2006/relationships/hyperlink" Target="http://www.missio.edu" TargetMode="External"/><Relationship Id="rId4068" Type="http://schemas.openxmlformats.org/officeDocument/2006/relationships/hyperlink" Target="http://www.lafayette.edu" TargetMode="External"/><Relationship Id="rId5396" Type="http://schemas.openxmlformats.org/officeDocument/2006/relationships/hyperlink" Target="http://www.missio.edu" TargetMode="External"/><Relationship Id="rId4067" Type="http://schemas.openxmlformats.org/officeDocument/2006/relationships/hyperlink" Target="http://www.lafayette.edu" TargetMode="External"/><Relationship Id="rId5397" Type="http://schemas.openxmlformats.org/officeDocument/2006/relationships/hyperlink" Target="http://www.missio.edu" TargetMode="External"/><Relationship Id="rId4069" Type="http://schemas.openxmlformats.org/officeDocument/2006/relationships/hyperlink" Target="http://www.lafayette.edu" TargetMode="External"/><Relationship Id="rId10608" Type="http://schemas.openxmlformats.org/officeDocument/2006/relationships/hyperlink" Target="http://www.wofford.edu" TargetMode="External"/><Relationship Id="rId10609" Type="http://schemas.openxmlformats.org/officeDocument/2006/relationships/hyperlink" Target="http://www.wofford.edu" TargetMode="External"/><Relationship Id="rId10606" Type="http://schemas.openxmlformats.org/officeDocument/2006/relationships/hyperlink" Target="http://www.wofford.edu" TargetMode="External"/><Relationship Id="rId10607" Type="http://schemas.openxmlformats.org/officeDocument/2006/relationships/hyperlink" Target="http://www.wofford.edu" TargetMode="External"/><Relationship Id="rId10600" Type="http://schemas.openxmlformats.org/officeDocument/2006/relationships/hyperlink" Target="http://www.wofford.edu" TargetMode="External"/><Relationship Id="rId5380" Type="http://schemas.openxmlformats.org/officeDocument/2006/relationships/hyperlink" Target="http://www.mildredelley.edu" TargetMode="External"/><Relationship Id="rId10601" Type="http://schemas.openxmlformats.org/officeDocument/2006/relationships/hyperlink" Target="http://www.wofford.edu" TargetMode="External"/><Relationship Id="rId4051" Type="http://schemas.openxmlformats.org/officeDocument/2006/relationships/hyperlink" Target="http://www.kwu.edu" TargetMode="External"/><Relationship Id="rId5383" Type="http://schemas.openxmlformats.org/officeDocument/2006/relationships/hyperlink" Target="http://www.mildredelley.edu" TargetMode="External"/><Relationship Id="rId10604" Type="http://schemas.openxmlformats.org/officeDocument/2006/relationships/hyperlink" Target="http://www.wofford.edu" TargetMode="External"/><Relationship Id="rId4050" Type="http://schemas.openxmlformats.org/officeDocument/2006/relationships/hyperlink" Target="http://www.kwu.edu" TargetMode="External"/><Relationship Id="rId5384" Type="http://schemas.openxmlformats.org/officeDocument/2006/relationships/hyperlink" Target="http://www.millsaps.edu" TargetMode="External"/><Relationship Id="rId10605" Type="http://schemas.openxmlformats.org/officeDocument/2006/relationships/hyperlink" Target="http://www.wofford.edu" TargetMode="External"/><Relationship Id="rId4053" Type="http://schemas.openxmlformats.org/officeDocument/2006/relationships/hyperlink" Target="http://www.kwu.edu" TargetMode="External"/><Relationship Id="rId5381" Type="http://schemas.openxmlformats.org/officeDocument/2006/relationships/hyperlink" Target="http://www.mildredelley.edu" TargetMode="External"/><Relationship Id="rId10602" Type="http://schemas.openxmlformats.org/officeDocument/2006/relationships/hyperlink" Target="http://www.wofford.edu" TargetMode="External"/><Relationship Id="rId4052" Type="http://schemas.openxmlformats.org/officeDocument/2006/relationships/hyperlink" Target="http://www.kwu.edu" TargetMode="External"/><Relationship Id="rId5382" Type="http://schemas.openxmlformats.org/officeDocument/2006/relationships/hyperlink" Target="http://www.mildredelley.edu" TargetMode="External"/><Relationship Id="rId10603" Type="http://schemas.openxmlformats.org/officeDocument/2006/relationships/hyperlink" Target="http://www.wofford.edu" TargetMode="External"/><Relationship Id="rId4055" Type="http://schemas.openxmlformats.org/officeDocument/2006/relationships/hyperlink" Target="http://www.kwu.edu" TargetMode="External"/><Relationship Id="rId5387" Type="http://schemas.openxmlformats.org/officeDocument/2006/relationships/hyperlink" Target="http://www.millsaps.edu" TargetMode="External"/><Relationship Id="rId4054" Type="http://schemas.openxmlformats.org/officeDocument/2006/relationships/hyperlink" Target="http://www.kwu.edu" TargetMode="External"/><Relationship Id="rId5388" Type="http://schemas.openxmlformats.org/officeDocument/2006/relationships/hyperlink" Target="http://www.millsaps.edu" TargetMode="External"/><Relationship Id="rId4057" Type="http://schemas.openxmlformats.org/officeDocument/2006/relationships/hyperlink" Target="http://www.lafayette.edu" TargetMode="External"/><Relationship Id="rId5385" Type="http://schemas.openxmlformats.org/officeDocument/2006/relationships/hyperlink" Target="http://www.millsaps.edu" TargetMode="External"/><Relationship Id="rId4056" Type="http://schemas.openxmlformats.org/officeDocument/2006/relationships/hyperlink" Target="http://www.lafayette.edu" TargetMode="External"/><Relationship Id="rId5386" Type="http://schemas.openxmlformats.org/officeDocument/2006/relationships/hyperlink" Target="http://www.millsaps.edu" TargetMode="External"/><Relationship Id="rId4059" Type="http://schemas.openxmlformats.org/officeDocument/2006/relationships/hyperlink" Target="http://www.lafayette.edu" TargetMode="External"/><Relationship Id="rId4058" Type="http://schemas.openxmlformats.org/officeDocument/2006/relationships/hyperlink" Target="http://www.lafayette.edu" TargetMode="External"/><Relationship Id="rId5389" Type="http://schemas.openxmlformats.org/officeDocument/2006/relationships/hyperlink" Target="http://www.millsaps.edu" TargetMode="External"/><Relationship Id="rId4008" Type="http://schemas.openxmlformats.org/officeDocument/2006/relationships/hyperlink" Target="http://www.kirkwood.edu" TargetMode="External"/><Relationship Id="rId4007" Type="http://schemas.openxmlformats.org/officeDocument/2006/relationships/hyperlink" Target="http://www.kirkwood.edu" TargetMode="External"/><Relationship Id="rId5338" Type="http://schemas.openxmlformats.org/officeDocument/2006/relationships/hyperlink" Target="http://www.midwestern.edu" TargetMode="External"/><Relationship Id="rId6669" Type="http://schemas.openxmlformats.org/officeDocument/2006/relationships/hyperlink" Target="http://www.onu.edu" TargetMode="External"/><Relationship Id="rId4009" Type="http://schemas.openxmlformats.org/officeDocument/2006/relationships/hyperlink" Target="http://www.kirkwood.edu" TargetMode="External"/><Relationship Id="rId5339" Type="http://schemas.openxmlformats.org/officeDocument/2006/relationships/hyperlink" Target="http://www.midwestern.edu" TargetMode="External"/><Relationship Id="rId271" Type="http://schemas.openxmlformats.org/officeDocument/2006/relationships/hyperlink" Target="http://www.alfred.edu" TargetMode="External"/><Relationship Id="rId270" Type="http://schemas.openxmlformats.org/officeDocument/2006/relationships/hyperlink" Target="http://www.alfred.edu" TargetMode="External"/><Relationship Id="rId10655" Type="http://schemas.openxmlformats.org/officeDocument/2006/relationships/hyperlink" Target="http://www.worcester.edu" TargetMode="External"/><Relationship Id="rId10656" Type="http://schemas.openxmlformats.org/officeDocument/2006/relationships/hyperlink" Target="http://www.worcester.edu" TargetMode="External"/><Relationship Id="rId10653" Type="http://schemas.openxmlformats.org/officeDocument/2006/relationships/hyperlink" Target="http://www.worcester.edu" TargetMode="External"/><Relationship Id="rId269" Type="http://schemas.openxmlformats.org/officeDocument/2006/relationships/hyperlink" Target="http://www.alfred.edu" TargetMode="External"/><Relationship Id="rId10654" Type="http://schemas.openxmlformats.org/officeDocument/2006/relationships/hyperlink" Target="http://www.worcester.edu" TargetMode="External"/><Relationship Id="rId7991" Type="http://schemas.openxmlformats.org/officeDocument/2006/relationships/hyperlink" Target="http://www.simpsonu.edu" TargetMode="External"/><Relationship Id="rId10659" Type="http://schemas.openxmlformats.org/officeDocument/2006/relationships/hyperlink" Target="http://www.worcester.edu" TargetMode="External"/><Relationship Id="rId6660" Type="http://schemas.openxmlformats.org/officeDocument/2006/relationships/hyperlink" Target="http://www.onu.edu" TargetMode="External"/><Relationship Id="rId7990" Type="http://schemas.openxmlformats.org/officeDocument/2006/relationships/hyperlink" Target="http://www.simpsonu.edu" TargetMode="External"/><Relationship Id="rId10657" Type="http://schemas.openxmlformats.org/officeDocument/2006/relationships/hyperlink" Target="http://www.worcester.edu" TargetMode="External"/><Relationship Id="rId10658" Type="http://schemas.openxmlformats.org/officeDocument/2006/relationships/hyperlink" Target="http://www.worcester.edu" TargetMode="External"/><Relationship Id="rId264" Type="http://schemas.openxmlformats.org/officeDocument/2006/relationships/hyperlink" Target="http://www.albright.edu" TargetMode="External"/><Relationship Id="rId4000" Type="http://schemas.openxmlformats.org/officeDocument/2006/relationships/hyperlink" Target="http://www.king.edu" TargetMode="External"/><Relationship Id="rId5332" Type="http://schemas.openxmlformats.org/officeDocument/2006/relationships/hyperlink" Target="http://www.midwestern.edu" TargetMode="External"/><Relationship Id="rId6663" Type="http://schemas.openxmlformats.org/officeDocument/2006/relationships/hyperlink" Target="http://www.onu.edu" TargetMode="External"/><Relationship Id="rId7995" Type="http://schemas.openxmlformats.org/officeDocument/2006/relationships/hyperlink" Target="http://www.sjc.edu" TargetMode="External"/><Relationship Id="rId263" Type="http://schemas.openxmlformats.org/officeDocument/2006/relationships/hyperlink" Target="http://www.albright.edu" TargetMode="External"/><Relationship Id="rId5333" Type="http://schemas.openxmlformats.org/officeDocument/2006/relationships/hyperlink" Target="http://www.midwestern.edu" TargetMode="External"/><Relationship Id="rId6664" Type="http://schemas.openxmlformats.org/officeDocument/2006/relationships/hyperlink" Target="http://www.onu.edu" TargetMode="External"/><Relationship Id="rId7994" Type="http://schemas.openxmlformats.org/officeDocument/2006/relationships/hyperlink" Target="http://www.simpsonu.edu" TargetMode="External"/><Relationship Id="rId262" Type="http://schemas.openxmlformats.org/officeDocument/2006/relationships/hyperlink" Target="http://www.albright.edu" TargetMode="External"/><Relationship Id="rId4002" Type="http://schemas.openxmlformats.org/officeDocument/2006/relationships/hyperlink" Target="http://www.kirkwood.edu" TargetMode="External"/><Relationship Id="rId5330" Type="http://schemas.openxmlformats.org/officeDocument/2006/relationships/hyperlink" Target="http://www.midwestern.edu" TargetMode="External"/><Relationship Id="rId6661" Type="http://schemas.openxmlformats.org/officeDocument/2006/relationships/hyperlink" Target="http://www.onu.edu" TargetMode="External"/><Relationship Id="rId7993" Type="http://schemas.openxmlformats.org/officeDocument/2006/relationships/hyperlink" Target="http://www.simpsonu.edu" TargetMode="External"/><Relationship Id="rId261" Type="http://schemas.openxmlformats.org/officeDocument/2006/relationships/hyperlink" Target="http://www.albright.edu" TargetMode="External"/><Relationship Id="rId4001" Type="http://schemas.openxmlformats.org/officeDocument/2006/relationships/hyperlink" Target="http://www.king.edu" TargetMode="External"/><Relationship Id="rId5331" Type="http://schemas.openxmlformats.org/officeDocument/2006/relationships/hyperlink" Target="http://www.midwestern.edu" TargetMode="External"/><Relationship Id="rId6662" Type="http://schemas.openxmlformats.org/officeDocument/2006/relationships/hyperlink" Target="http://www.onu.edu" TargetMode="External"/><Relationship Id="rId7992" Type="http://schemas.openxmlformats.org/officeDocument/2006/relationships/hyperlink" Target="http://www.simpsonu.edu" TargetMode="External"/><Relationship Id="rId268" Type="http://schemas.openxmlformats.org/officeDocument/2006/relationships/hyperlink" Target="http://www.alfred.edu" TargetMode="External"/><Relationship Id="rId4004" Type="http://schemas.openxmlformats.org/officeDocument/2006/relationships/hyperlink" Target="http://www.kirkwood.edu" TargetMode="External"/><Relationship Id="rId5336" Type="http://schemas.openxmlformats.org/officeDocument/2006/relationships/hyperlink" Target="http://www.midwestern.edu" TargetMode="External"/><Relationship Id="rId6667" Type="http://schemas.openxmlformats.org/officeDocument/2006/relationships/hyperlink" Target="http://www.onu.edu" TargetMode="External"/><Relationship Id="rId7999" Type="http://schemas.openxmlformats.org/officeDocument/2006/relationships/hyperlink" Target="http://www.sjc.edu" TargetMode="External"/><Relationship Id="rId10651" Type="http://schemas.openxmlformats.org/officeDocument/2006/relationships/hyperlink" Target="http://www.worcester.edu" TargetMode="External"/><Relationship Id="rId267" Type="http://schemas.openxmlformats.org/officeDocument/2006/relationships/hyperlink" Target="http://www.alfred.edu" TargetMode="External"/><Relationship Id="rId4003" Type="http://schemas.openxmlformats.org/officeDocument/2006/relationships/hyperlink" Target="http://www.kirkwood.edu" TargetMode="External"/><Relationship Id="rId5337" Type="http://schemas.openxmlformats.org/officeDocument/2006/relationships/hyperlink" Target="http://www.midwestern.edu" TargetMode="External"/><Relationship Id="rId6668" Type="http://schemas.openxmlformats.org/officeDocument/2006/relationships/hyperlink" Target="http://www.onu.edu" TargetMode="External"/><Relationship Id="rId7998" Type="http://schemas.openxmlformats.org/officeDocument/2006/relationships/hyperlink" Target="http://www.sjc.edu" TargetMode="External"/><Relationship Id="rId10652" Type="http://schemas.openxmlformats.org/officeDocument/2006/relationships/hyperlink" Target="http://www.worcester.edu" TargetMode="External"/><Relationship Id="rId266" Type="http://schemas.openxmlformats.org/officeDocument/2006/relationships/hyperlink" Target="http://www.albright.edu" TargetMode="External"/><Relationship Id="rId4006" Type="http://schemas.openxmlformats.org/officeDocument/2006/relationships/hyperlink" Target="http://www.kirkwood.edu" TargetMode="External"/><Relationship Id="rId5334" Type="http://schemas.openxmlformats.org/officeDocument/2006/relationships/hyperlink" Target="http://www.midwestern.edu" TargetMode="External"/><Relationship Id="rId6665" Type="http://schemas.openxmlformats.org/officeDocument/2006/relationships/hyperlink" Target="http://www.onu.edu" TargetMode="External"/><Relationship Id="rId7997" Type="http://schemas.openxmlformats.org/officeDocument/2006/relationships/hyperlink" Target="http://www.sjc.edu" TargetMode="External"/><Relationship Id="rId265" Type="http://schemas.openxmlformats.org/officeDocument/2006/relationships/hyperlink" Target="http://www.albright.edu" TargetMode="External"/><Relationship Id="rId4005" Type="http://schemas.openxmlformats.org/officeDocument/2006/relationships/hyperlink" Target="http://www.kirkwood.edu" TargetMode="External"/><Relationship Id="rId5335" Type="http://schemas.openxmlformats.org/officeDocument/2006/relationships/hyperlink" Target="http://www.midwestern.edu" TargetMode="External"/><Relationship Id="rId6666" Type="http://schemas.openxmlformats.org/officeDocument/2006/relationships/hyperlink" Target="http://www.onu.edu" TargetMode="External"/><Relationship Id="rId7996" Type="http://schemas.openxmlformats.org/officeDocument/2006/relationships/hyperlink" Target="http://www.sjc.edu" TargetMode="External"/><Relationship Id="rId10650" Type="http://schemas.openxmlformats.org/officeDocument/2006/relationships/hyperlink" Target="http://www.worcester.edu" TargetMode="External"/><Relationship Id="rId5329" Type="http://schemas.openxmlformats.org/officeDocument/2006/relationships/hyperlink" Target="http://www.midwestern.edu" TargetMode="External"/><Relationship Id="rId5327" Type="http://schemas.openxmlformats.org/officeDocument/2006/relationships/hyperlink" Target="http://www.midwestern.edu" TargetMode="External"/><Relationship Id="rId6658" Type="http://schemas.openxmlformats.org/officeDocument/2006/relationships/hyperlink" Target="http://www.onu.edu" TargetMode="External"/><Relationship Id="rId5328" Type="http://schemas.openxmlformats.org/officeDocument/2006/relationships/hyperlink" Target="http://www.midwestern.edu" TargetMode="External"/><Relationship Id="rId6659" Type="http://schemas.openxmlformats.org/officeDocument/2006/relationships/hyperlink" Target="http://www.onu.edu" TargetMode="External"/><Relationship Id="rId7989" Type="http://schemas.openxmlformats.org/officeDocument/2006/relationships/hyperlink" Target="http://www.simpsonu.edu" TargetMode="External"/><Relationship Id="rId260" Type="http://schemas.openxmlformats.org/officeDocument/2006/relationships/hyperlink" Target="http://www.albright.edu" TargetMode="External"/><Relationship Id="rId10666" Type="http://schemas.openxmlformats.org/officeDocument/2006/relationships/hyperlink" Target="http://www.worcester.edu" TargetMode="External"/><Relationship Id="rId10667" Type="http://schemas.openxmlformats.org/officeDocument/2006/relationships/hyperlink" Target="http://www.wpcc.edu" TargetMode="External"/><Relationship Id="rId259" Type="http://schemas.openxmlformats.org/officeDocument/2006/relationships/hyperlink" Target="http://www.alaskapacific.edu" TargetMode="External"/><Relationship Id="rId10664" Type="http://schemas.openxmlformats.org/officeDocument/2006/relationships/hyperlink" Target="http://www.worcester.edu" TargetMode="External"/><Relationship Id="rId258" Type="http://schemas.openxmlformats.org/officeDocument/2006/relationships/hyperlink" Target="http://www.alaskapacific.edu" TargetMode="External"/><Relationship Id="rId10665" Type="http://schemas.openxmlformats.org/officeDocument/2006/relationships/hyperlink" Target="http://www.worcester.edu" TargetMode="External"/><Relationship Id="rId7980" Type="http://schemas.openxmlformats.org/officeDocument/2006/relationships/hyperlink" Target="http://www.simpsonu.edu" TargetMode="External"/><Relationship Id="rId10668" Type="http://schemas.openxmlformats.org/officeDocument/2006/relationships/hyperlink" Target="http://www.wpcc.edu" TargetMode="External"/><Relationship Id="rId10669" Type="http://schemas.openxmlformats.org/officeDocument/2006/relationships/hyperlink" Target="http://www.wpcc.edu" TargetMode="External"/><Relationship Id="rId253" Type="http://schemas.openxmlformats.org/officeDocument/2006/relationships/hyperlink" Target="http://www.alaskapacific.edu" TargetMode="External"/><Relationship Id="rId5321" Type="http://schemas.openxmlformats.org/officeDocument/2006/relationships/hyperlink" Target="http://www.midwestern.edu" TargetMode="External"/><Relationship Id="rId6652" Type="http://schemas.openxmlformats.org/officeDocument/2006/relationships/hyperlink" Target="http://www.onu.edu" TargetMode="External"/><Relationship Id="rId7984" Type="http://schemas.openxmlformats.org/officeDocument/2006/relationships/hyperlink" Target="http://www.simpsonu.edu" TargetMode="External"/><Relationship Id="rId252" Type="http://schemas.openxmlformats.org/officeDocument/2006/relationships/hyperlink" Target="http://www.alaskapacific.edu" TargetMode="External"/><Relationship Id="rId5322" Type="http://schemas.openxmlformats.org/officeDocument/2006/relationships/hyperlink" Target="http://www.midwestern.edu" TargetMode="External"/><Relationship Id="rId6653" Type="http://schemas.openxmlformats.org/officeDocument/2006/relationships/hyperlink" Target="http://www.onu.edu" TargetMode="External"/><Relationship Id="rId7983" Type="http://schemas.openxmlformats.org/officeDocument/2006/relationships/hyperlink" Target="http://www.simpsonu.edu" TargetMode="External"/><Relationship Id="rId251" Type="http://schemas.openxmlformats.org/officeDocument/2006/relationships/hyperlink" Target="http://www.alaskapacific.edu" TargetMode="External"/><Relationship Id="rId6650" Type="http://schemas.openxmlformats.org/officeDocument/2006/relationships/hyperlink" Target="http://www.onu.edu" TargetMode="External"/><Relationship Id="rId7982" Type="http://schemas.openxmlformats.org/officeDocument/2006/relationships/hyperlink" Target="http://www.simpsonu.edu" TargetMode="External"/><Relationship Id="rId250" Type="http://schemas.openxmlformats.org/officeDocument/2006/relationships/hyperlink" Target="http://www.alaskapacific.edu" TargetMode="External"/><Relationship Id="rId5320" Type="http://schemas.openxmlformats.org/officeDocument/2006/relationships/hyperlink" Target="http://www.midwestern.edu" TargetMode="External"/><Relationship Id="rId6651" Type="http://schemas.openxmlformats.org/officeDocument/2006/relationships/hyperlink" Target="http://www.onu.edu" TargetMode="External"/><Relationship Id="rId7981" Type="http://schemas.openxmlformats.org/officeDocument/2006/relationships/hyperlink" Target="http://www.simpsonu.edu" TargetMode="External"/><Relationship Id="rId257" Type="http://schemas.openxmlformats.org/officeDocument/2006/relationships/hyperlink" Target="http://www.alaskapacific.edu" TargetMode="External"/><Relationship Id="rId5325" Type="http://schemas.openxmlformats.org/officeDocument/2006/relationships/hyperlink" Target="http://www.midwestern.edu" TargetMode="External"/><Relationship Id="rId6656" Type="http://schemas.openxmlformats.org/officeDocument/2006/relationships/hyperlink" Target="http://www.onu.edu" TargetMode="External"/><Relationship Id="rId7988" Type="http://schemas.openxmlformats.org/officeDocument/2006/relationships/hyperlink" Target="http://www.simpsonu.edu" TargetMode="External"/><Relationship Id="rId10662" Type="http://schemas.openxmlformats.org/officeDocument/2006/relationships/hyperlink" Target="http://www.worcester.edu" TargetMode="External"/><Relationship Id="rId256" Type="http://schemas.openxmlformats.org/officeDocument/2006/relationships/hyperlink" Target="http://www.alaskapacific.edu" TargetMode="External"/><Relationship Id="rId5326" Type="http://schemas.openxmlformats.org/officeDocument/2006/relationships/hyperlink" Target="http://www.midwestern.edu" TargetMode="External"/><Relationship Id="rId6657" Type="http://schemas.openxmlformats.org/officeDocument/2006/relationships/hyperlink" Target="http://www.onu.edu" TargetMode="External"/><Relationship Id="rId7987" Type="http://schemas.openxmlformats.org/officeDocument/2006/relationships/hyperlink" Target="http://www.simpsonu.edu" TargetMode="External"/><Relationship Id="rId10663" Type="http://schemas.openxmlformats.org/officeDocument/2006/relationships/hyperlink" Target="http://www.worcester.edu" TargetMode="External"/><Relationship Id="rId255" Type="http://schemas.openxmlformats.org/officeDocument/2006/relationships/hyperlink" Target="http://www.alaskapacific.edu" TargetMode="External"/><Relationship Id="rId5323" Type="http://schemas.openxmlformats.org/officeDocument/2006/relationships/hyperlink" Target="http://www.midwestern.edu" TargetMode="External"/><Relationship Id="rId6654" Type="http://schemas.openxmlformats.org/officeDocument/2006/relationships/hyperlink" Target="http://www.onu.edu" TargetMode="External"/><Relationship Id="rId7986" Type="http://schemas.openxmlformats.org/officeDocument/2006/relationships/hyperlink" Target="http://www.simpsonu.edu" TargetMode="External"/><Relationship Id="rId10660" Type="http://schemas.openxmlformats.org/officeDocument/2006/relationships/hyperlink" Target="http://www.worcester.edu" TargetMode="External"/><Relationship Id="rId254" Type="http://schemas.openxmlformats.org/officeDocument/2006/relationships/hyperlink" Target="http://www.alaskapacific.edu" TargetMode="External"/><Relationship Id="rId5324" Type="http://schemas.openxmlformats.org/officeDocument/2006/relationships/hyperlink" Target="http://www.midwestern.edu" TargetMode="External"/><Relationship Id="rId6655" Type="http://schemas.openxmlformats.org/officeDocument/2006/relationships/hyperlink" Target="http://www.onu.edu" TargetMode="External"/><Relationship Id="rId7985" Type="http://schemas.openxmlformats.org/officeDocument/2006/relationships/hyperlink" Target="http://www.simpsonu.edu" TargetMode="External"/><Relationship Id="rId10661" Type="http://schemas.openxmlformats.org/officeDocument/2006/relationships/hyperlink" Target="http://www.worcester.edu" TargetMode="External"/><Relationship Id="rId4029" Type="http://schemas.openxmlformats.org/officeDocument/2006/relationships/hyperlink" Target="http://www.kutztown.edu" TargetMode="External"/><Relationship Id="rId293" Type="http://schemas.openxmlformats.org/officeDocument/2006/relationships/hyperlink" Target="http://www.alfredstate.edu" TargetMode="External"/><Relationship Id="rId292" Type="http://schemas.openxmlformats.org/officeDocument/2006/relationships/hyperlink" Target="http://www.alfredstate.edu" TargetMode="External"/><Relationship Id="rId291" Type="http://schemas.openxmlformats.org/officeDocument/2006/relationships/hyperlink" Target="http://www.alfredstate.edu" TargetMode="External"/><Relationship Id="rId290" Type="http://schemas.openxmlformats.org/officeDocument/2006/relationships/hyperlink" Target="http://www.alfredstate.edu" TargetMode="External"/><Relationship Id="rId10639" Type="http://schemas.openxmlformats.org/officeDocument/2006/relationships/hyperlink" Target="http://www.worcester.edu" TargetMode="External"/><Relationship Id="rId10633" Type="http://schemas.openxmlformats.org/officeDocument/2006/relationships/hyperlink" Target="http://www.worcester.edu" TargetMode="External"/><Relationship Id="rId10634" Type="http://schemas.openxmlformats.org/officeDocument/2006/relationships/hyperlink" Target="http://www.worcester.edu" TargetMode="External"/><Relationship Id="rId10631" Type="http://schemas.openxmlformats.org/officeDocument/2006/relationships/hyperlink" Target="http://www.worcester.edu" TargetMode="External"/><Relationship Id="rId10632" Type="http://schemas.openxmlformats.org/officeDocument/2006/relationships/hyperlink" Target="http://www.worcester.edu" TargetMode="External"/><Relationship Id="rId5350" Type="http://schemas.openxmlformats.org/officeDocument/2006/relationships/hyperlink" Target="http://www.midwestern.edu" TargetMode="External"/><Relationship Id="rId6681" Type="http://schemas.openxmlformats.org/officeDocument/2006/relationships/hyperlink" Target="http://www.oswego.edu" TargetMode="External"/><Relationship Id="rId10637" Type="http://schemas.openxmlformats.org/officeDocument/2006/relationships/hyperlink" Target="http://www.worcester.edu" TargetMode="External"/><Relationship Id="rId5351" Type="http://schemas.openxmlformats.org/officeDocument/2006/relationships/hyperlink" Target="http://www.midwestern.edu" TargetMode="External"/><Relationship Id="rId6682" Type="http://schemas.openxmlformats.org/officeDocument/2006/relationships/hyperlink" Target="http://www.oswego.edu" TargetMode="External"/><Relationship Id="rId10638" Type="http://schemas.openxmlformats.org/officeDocument/2006/relationships/hyperlink" Target="http://www.worcester.edu" TargetMode="External"/><Relationship Id="rId4020" Type="http://schemas.openxmlformats.org/officeDocument/2006/relationships/hyperlink" Target="http://www.kutztown.edu" TargetMode="External"/><Relationship Id="rId10635" Type="http://schemas.openxmlformats.org/officeDocument/2006/relationships/hyperlink" Target="http://www.worcester.edu" TargetMode="External"/><Relationship Id="rId6680" Type="http://schemas.openxmlformats.org/officeDocument/2006/relationships/hyperlink" Target="http://www.opsu.edu" TargetMode="External"/><Relationship Id="rId10636" Type="http://schemas.openxmlformats.org/officeDocument/2006/relationships/hyperlink" Target="http://www.worcester.edu" TargetMode="External"/><Relationship Id="rId286" Type="http://schemas.openxmlformats.org/officeDocument/2006/relationships/hyperlink" Target="http://www.alfredstate.edu" TargetMode="External"/><Relationship Id="rId4022" Type="http://schemas.openxmlformats.org/officeDocument/2006/relationships/hyperlink" Target="http://www.kutztown.edu" TargetMode="External"/><Relationship Id="rId5354" Type="http://schemas.openxmlformats.org/officeDocument/2006/relationships/hyperlink" Target="http://www.midwestern.edu" TargetMode="External"/><Relationship Id="rId6685" Type="http://schemas.openxmlformats.org/officeDocument/2006/relationships/hyperlink" Target="http://www.oswego.edu" TargetMode="External"/><Relationship Id="rId285" Type="http://schemas.openxmlformats.org/officeDocument/2006/relationships/hyperlink" Target="http://www.alfredstate.edu" TargetMode="External"/><Relationship Id="rId4021" Type="http://schemas.openxmlformats.org/officeDocument/2006/relationships/hyperlink" Target="http://www.kutztown.edu" TargetMode="External"/><Relationship Id="rId5355" Type="http://schemas.openxmlformats.org/officeDocument/2006/relationships/hyperlink" Target="http://www.midwestern.edu" TargetMode="External"/><Relationship Id="rId6686" Type="http://schemas.openxmlformats.org/officeDocument/2006/relationships/hyperlink" Target="http://www.oswego.edu" TargetMode="External"/><Relationship Id="rId284" Type="http://schemas.openxmlformats.org/officeDocument/2006/relationships/hyperlink" Target="http://www.alfred.edu" TargetMode="External"/><Relationship Id="rId4024" Type="http://schemas.openxmlformats.org/officeDocument/2006/relationships/hyperlink" Target="http://www.kutztown.edu" TargetMode="External"/><Relationship Id="rId5352" Type="http://schemas.openxmlformats.org/officeDocument/2006/relationships/hyperlink" Target="http://www.midwestern.edu" TargetMode="External"/><Relationship Id="rId6683" Type="http://schemas.openxmlformats.org/officeDocument/2006/relationships/hyperlink" Target="http://www.oswego.edu" TargetMode="External"/><Relationship Id="rId283" Type="http://schemas.openxmlformats.org/officeDocument/2006/relationships/hyperlink" Target="http://www.alfred.edu" TargetMode="External"/><Relationship Id="rId4023" Type="http://schemas.openxmlformats.org/officeDocument/2006/relationships/hyperlink" Target="http://www.kutztown.edu" TargetMode="External"/><Relationship Id="rId5353" Type="http://schemas.openxmlformats.org/officeDocument/2006/relationships/hyperlink" Target="http://www.midwestern.edu" TargetMode="External"/><Relationship Id="rId6684" Type="http://schemas.openxmlformats.org/officeDocument/2006/relationships/hyperlink" Target="http://www.oswego.edu" TargetMode="External"/><Relationship Id="rId4026" Type="http://schemas.openxmlformats.org/officeDocument/2006/relationships/hyperlink" Target="http://www.kutztown.edu" TargetMode="External"/><Relationship Id="rId5358" Type="http://schemas.openxmlformats.org/officeDocument/2006/relationships/hyperlink" Target="http://www.midwestern.edu" TargetMode="External"/><Relationship Id="rId6689" Type="http://schemas.openxmlformats.org/officeDocument/2006/relationships/hyperlink" Target="http://www.oswego.edu" TargetMode="External"/><Relationship Id="rId289" Type="http://schemas.openxmlformats.org/officeDocument/2006/relationships/hyperlink" Target="http://www.alfredstate.edu" TargetMode="External"/><Relationship Id="rId4025" Type="http://schemas.openxmlformats.org/officeDocument/2006/relationships/hyperlink" Target="http://www.kutztown.edu" TargetMode="External"/><Relationship Id="rId5359" Type="http://schemas.openxmlformats.org/officeDocument/2006/relationships/hyperlink" Target="http://www.midwestern.edu" TargetMode="External"/><Relationship Id="rId10630" Type="http://schemas.openxmlformats.org/officeDocument/2006/relationships/hyperlink" Target="http://www.worcester.edu" TargetMode="External"/><Relationship Id="rId288" Type="http://schemas.openxmlformats.org/officeDocument/2006/relationships/hyperlink" Target="http://www.alfredstate.edu" TargetMode="External"/><Relationship Id="rId4028" Type="http://schemas.openxmlformats.org/officeDocument/2006/relationships/hyperlink" Target="http://www.kutztown.edu" TargetMode="External"/><Relationship Id="rId5356" Type="http://schemas.openxmlformats.org/officeDocument/2006/relationships/hyperlink" Target="http://www.midwestern.edu" TargetMode="External"/><Relationship Id="rId6687" Type="http://schemas.openxmlformats.org/officeDocument/2006/relationships/hyperlink" Target="http://www.oswego.edu" TargetMode="External"/><Relationship Id="rId287" Type="http://schemas.openxmlformats.org/officeDocument/2006/relationships/hyperlink" Target="http://www.alfredstate.edu" TargetMode="External"/><Relationship Id="rId4027" Type="http://schemas.openxmlformats.org/officeDocument/2006/relationships/hyperlink" Target="http://www.kutztown.edu" TargetMode="External"/><Relationship Id="rId5357" Type="http://schemas.openxmlformats.org/officeDocument/2006/relationships/hyperlink" Target="http://www.midwestern.edu" TargetMode="External"/><Relationship Id="rId6688" Type="http://schemas.openxmlformats.org/officeDocument/2006/relationships/hyperlink" Target="http://www.oswego.edu" TargetMode="External"/><Relationship Id="rId4019" Type="http://schemas.openxmlformats.org/officeDocument/2006/relationships/hyperlink" Target="http://www.kirkwood.edu" TargetMode="External"/><Relationship Id="rId4018" Type="http://schemas.openxmlformats.org/officeDocument/2006/relationships/hyperlink" Target="http://www.kirkwood.edu" TargetMode="External"/><Relationship Id="rId5349" Type="http://schemas.openxmlformats.org/officeDocument/2006/relationships/hyperlink" Target="http://www.midwestern.edu" TargetMode="External"/><Relationship Id="rId282" Type="http://schemas.openxmlformats.org/officeDocument/2006/relationships/hyperlink" Target="http://www.alfred.edu" TargetMode="External"/><Relationship Id="rId281" Type="http://schemas.openxmlformats.org/officeDocument/2006/relationships/hyperlink" Target="http://www.alfred.edu" TargetMode="External"/><Relationship Id="rId280" Type="http://schemas.openxmlformats.org/officeDocument/2006/relationships/hyperlink" Target="http://www.alfred.edu" TargetMode="External"/><Relationship Id="rId10644" Type="http://schemas.openxmlformats.org/officeDocument/2006/relationships/hyperlink" Target="http://www.worcester.edu" TargetMode="External"/><Relationship Id="rId10645" Type="http://schemas.openxmlformats.org/officeDocument/2006/relationships/hyperlink" Target="http://www.worcester.edu" TargetMode="External"/><Relationship Id="rId10642" Type="http://schemas.openxmlformats.org/officeDocument/2006/relationships/hyperlink" Target="http://www.worcester.edu" TargetMode="External"/><Relationship Id="rId10643" Type="http://schemas.openxmlformats.org/officeDocument/2006/relationships/hyperlink" Target="http://www.worcester.edu" TargetMode="External"/><Relationship Id="rId6670" Type="http://schemas.openxmlformats.org/officeDocument/2006/relationships/hyperlink" Target="http://www.onu.edu" TargetMode="External"/><Relationship Id="rId10648" Type="http://schemas.openxmlformats.org/officeDocument/2006/relationships/hyperlink" Target="http://www.worcester.edu" TargetMode="External"/><Relationship Id="rId5340" Type="http://schemas.openxmlformats.org/officeDocument/2006/relationships/hyperlink" Target="http://www.midwestern.edu" TargetMode="External"/><Relationship Id="rId6671" Type="http://schemas.openxmlformats.org/officeDocument/2006/relationships/hyperlink" Target="http://www.onu.edu" TargetMode="External"/><Relationship Id="rId10649" Type="http://schemas.openxmlformats.org/officeDocument/2006/relationships/hyperlink" Target="http://www.worcester.edu" TargetMode="External"/><Relationship Id="rId10646" Type="http://schemas.openxmlformats.org/officeDocument/2006/relationships/hyperlink" Target="http://www.worcester.edu" TargetMode="External"/><Relationship Id="rId10647" Type="http://schemas.openxmlformats.org/officeDocument/2006/relationships/hyperlink" Target="http://www.worcester.edu" TargetMode="External"/><Relationship Id="rId275" Type="http://schemas.openxmlformats.org/officeDocument/2006/relationships/hyperlink" Target="http://www.alfred.edu" TargetMode="External"/><Relationship Id="rId4011" Type="http://schemas.openxmlformats.org/officeDocument/2006/relationships/hyperlink" Target="http://www.kirkwood.edu" TargetMode="External"/><Relationship Id="rId5343" Type="http://schemas.openxmlformats.org/officeDocument/2006/relationships/hyperlink" Target="http://www.midwestern.edu" TargetMode="External"/><Relationship Id="rId6674" Type="http://schemas.openxmlformats.org/officeDocument/2006/relationships/hyperlink" Target="http://www.onu.edu" TargetMode="External"/><Relationship Id="rId274" Type="http://schemas.openxmlformats.org/officeDocument/2006/relationships/hyperlink" Target="http://www.alfred.edu" TargetMode="External"/><Relationship Id="rId4010" Type="http://schemas.openxmlformats.org/officeDocument/2006/relationships/hyperlink" Target="http://www.kirkwood.edu" TargetMode="External"/><Relationship Id="rId5344" Type="http://schemas.openxmlformats.org/officeDocument/2006/relationships/hyperlink" Target="http://www.midwestern.edu" TargetMode="External"/><Relationship Id="rId6675" Type="http://schemas.openxmlformats.org/officeDocument/2006/relationships/hyperlink" Target="http://www.opsu.edu" TargetMode="External"/><Relationship Id="rId273" Type="http://schemas.openxmlformats.org/officeDocument/2006/relationships/hyperlink" Target="http://www.alfred.edu" TargetMode="External"/><Relationship Id="rId4013" Type="http://schemas.openxmlformats.org/officeDocument/2006/relationships/hyperlink" Target="http://www.kirkwood.edu" TargetMode="External"/><Relationship Id="rId5341" Type="http://schemas.openxmlformats.org/officeDocument/2006/relationships/hyperlink" Target="http://www.midwestern.edu" TargetMode="External"/><Relationship Id="rId6672" Type="http://schemas.openxmlformats.org/officeDocument/2006/relationships/hyperlink" Target="http://www.onu.edu" TargetMode="External"/><Relationship Id="rId272" Type="http://schemas.openxmlformats.org/officeDocument/2006/relationships/hyperlink" Target="http://www.alfred.edu" TargetMode="External"/><Relationship Id="rId4012" Type="http://schemas.openxmlformats.org/officeDocument/2006/relationships/hyperlink" Target="http://www.kirkwood.edu" TargetMode="External"/><Relationship Id="rId5342" Type="http://schemas.openxmlformats.org/officeDocument/2006/relationships/hyperlink" Target="http://www.midwestern.edu" TargetMode="External"/><Relationship Id="rId6673" Type="http://schemas.openxmlformats.org/officeDocument/2006/relationships/hyperlink" Target="http://www.onu.edu" TargetMode="External"/><Relationship Id="rId279" Type="http://schemas.openxmlformats.org/officeDocument/2006/relationships/hyperlink" Target="http://www.alfred.edu" TargetMode="External"/><Relationship Id="rId4015" Type="http://schemas.openxmlformats.org/officeDocument/2006/relationships/hyperlink" Target="http://www.kirkwood.edu" TargetMode="External"/><Relationship Id="rId5347" Type="http://schemas.openxmlformats.org/officeDocument/2006/relationships/hyperlink" Target="http://www.midwestern.edu" TargetMode="External"/><Relationship Id="rId6678" Type="http://schemas.openxmlformats.org/officeDocument/2006/relationships/hyperlink" Target="http://www.opsu.edu" TargetMode="External"/><Relationship Id="rId10640" Type="http://schemas.openxmlformats.org/officeDocument/2006/relationships/hyperlink" Target="http://www.worcester.edu" TargetMode="External"/><Relationship Id="rId278" Type="http://schemas.openxmlformats.org/officeDocument/2006/relationships/hyperlink" Target="http://www.alfred.edu" TargetMode="External"/><Relationship Id="rId4014" Type="http://schemas.openxmlformats.org/officeDocument/2006/relationships/hyperlink" Target="http://www.kirkwood.edu" TargetMode="External"/><Relationship Id="rId5348" Type="http://schemas.openxmlformats.org/officeDocument/2006/relationships/hyperlink" Target="http://www.midwestern.edu" TargetMode="External"/><Relationship Id="rId6679" Type="http://schemas.openxmlformats.org/officeDocument/2006/relationships/hyperlink" Target="http://www.opsu.edu" TargetMode="External"/><Relationship Id="rId10641" Type="http://schemas.openxmlformats.org/officeDocument/2006/relationships/hyperlink" Target="http://www.worcester.edu" TargetMode="External"/><Relationship Id="rId277" Type="http://schemas.openxmlformats.org/officeDocument/2006/relationships/hyperlink" Target="http://www.alfred.edu" TargetMode="External"/><Relationship Id="rId4017" Type="http://schemas.openxmlformats.org/officeDocument/2006/relationships/hyperlink" Target="http://www.kirkwood.edu" TargetMode="External"/><Relationship Id="rId5345" Type="http://schemas.openxmlformats.org/officeDocument/2006/relationships/hyperlink" Target="http://www.midwestern.edu" TargetMode="External"/><Relationship Id="rId6676" Type="http://schemas.openxmlformats.org/officeDocument/2006/relationships/hyperlink" Target="http://www.opsu.edu" TargetMode="External"/><Relationship Id="rId276" Type="http://schemas.openxmlformats.org/officeDocument/2006/relationships/hyperlink" Target="http://www.alfred.edu" TargetMode="External"/><Relationship Id="rId4016" Type="http://schemas.openxmlformats.org/officeDocument/2006/relationships/hyperlink" Target="http://www.kirkwood.edu" TargetMode="External"/><Relationship Id="rId5346" Type="http://schemas.openxmlformats.org/officeDocument/2006/relationships/hyperlink" Target="http://www.midwestern.edu" TargetMode="External"/><Relationship Id="rId6677" Type="http://schemas.openxmlformats.org/officeDocument/2006/relationships/hyperlink" Target="http://www.opsu.edu" TargetMode="External"/><Relationship Id="rId1851" Type="http://schemas.openxmlformats.org/officeDocument/2006/relationships/hyperlink" Target="http://www.davidson.edu" TargetMode="External"/><Relationship Id="rId1852" Type="http://schemas.openxmlformats.org/officeDocument/2006/relationships/hyperlink" Target="http://www.davidson.edu" TargetMode="External"/><Relationship Id="rId1853" Type="http://schemas.openxmlformats.org/officeDocument/2006/relationships/hyperlink" Target="http://www.davidson.edu" TargetMode="External"/><Relationship Id="rId1854" Type="http://schemas.openxmlformats.org/officeDocument/2006/relationships/hyperlink" Target="http://www.davidson.edu" TargetMode="External"/><Relationship Id="rId1855" Type="http://schemas.openxmlformats.org/officeDocument/2006/relationships/hyperlink" Target="http://www.davidson.edu" TargetMode="External"/><Relationship Id="rId1856" Type="http://schemas.openxmlformats.org/officeDocument/2006/relationships/hyperlink" Target="http://www.davidson.edu" TargetMode="External"/><Relationship Id="rId1857" Type="http://schemas.openxmlformats.org/officeDocument/2006/relationships/hyperlink" Target="http://www.davidson.edu" TargetMode="External"/><Relationship Id="rId1858" Type="http://schemas.openxmlformats.org/officeDocument/2006/relationships/hyperlink" Target="http://www.davidson.edu" TargetMode="External"/><Relationship Id="rId1859" Type="http://schemas.openxmlformats.org/officeDocument/2006/relationships/hyperlink" Target="http://www.davidson.edu" TargetMode="External"/><Relationship Id="rId1850" Type="http://schemas.openxmlformats.org/officeDocument/2006/relationships/hyperlink" Target="http://www.davidson.edu" TargetMode="External"/><Relationship Id="rId1840" Type="http://schemas.openxmlformats.org/officeDocument/2006/relationships/hyperlink" Target="http://www.davidson.edu" TargetMode="External"/><Relationship Id="rId1841" Type="http://schemas.openxmlformats.org/officeDocument/2006/relationships/hyperlink" Target="http://www.davidson.edu" TargetMode="External"/><Relationship Id="rId1842" Type="http://schemas.openxmlformats.org/officeDocument/2006/relationships/hyperlink" Target="http://www.davidson.edu" TargetMode="External"/><Relationship Id="rId1843" Type="http://schemas.openxmlformats.org/officeDocument/2006/relationships/hyperlink" Target="http://www.davidson.edu" TargetMode="External"/><Relationship Id="rId1844" Type="http://schemas.openxmlformats.org/officeDocument/2006/relationships/hyperlink" Target="http://www.davidson.edu" TargetMode="External"/><Relationship Id="rId1845" Type="http://schemas.openxmlformats.org/officeDocument/2006/relationships/hyperlink" Target="http://www.davidson.edu" TargetMode="External"/><Relationship Id="rId1846" Type="http://schemas.openxmlformats.org/officeDocument/2006/relationships/hyperlink" Target="http://www.davidson.edu" TargetMode="External"/><Relationship Id="rId1847" Type="http://schemas.openxmlformats.org/officeDocument/2006/relationships/hyperlink" Target="http://www.davidson.edu" TargetMode="External"/><Relationship Id="rId1848" Type="http://schemas.openxmlformats.org/officeDocument/2006/relationships/hyperlink" Target="http://www.davidson.edu" TargetMode="External"/><Relationship Id="rId1849" Type="http://schemas.openxmlformats.org/officeDocument/2006/relationships/hyperlink" Target="http://www.davidson.edu" TargetMode="External"/><Relationship Id="rId1873" Type="http://schemas.openxmlformats.org/officeDocument/2006/relationships/hyperlink" Target="http://www.daytonastate.edu" TargetMode="External"/><Relationship Id="rId1874" Type="http://schemas.openxmlformats.org/officeDocument/2006/relationships/hyperlink" Target="http://www.daytonastate.edu" TargetMode="External"/><Relationship Id="rId1875" Type="http://schemas.openxmlformats.org/officeDocument/2006/relationships/hyperlink" Target="http://www.daytonastate.edu" TargetMode="External"/><Relationship Id="rId1876" Type="http://schemas.openxmlformats.org/officeDocument/2006/relationships/hyperlink" Target="http://www.daytonastate.edu" TargetMode="External"/><Relationship Id="rId1877" Type="http://schemas.openxmlformats.org/officeDocument/2006/relationships/hyperlink" Target="http://www.daytonastate.edu" TargetMode="External"/><Relationship Id="rId1878" Type="http://schemas.openxmlformats.org/officeDocument/2006/relationships/hyperlink" Target="http://www.daytonastate.edu" TargetMode="External"/><Relationship Id="rId1879" Type="http://schemas.openxmlformats.org/officeDocument/2006/relationships/hyperlink" Target="http://www.daytonastate.edu" TargetMode="External"/><Relationship Id="rId1870" Type="http://schemas.openxmlformats.org/officeDocument/2006/relationships/hyperlink" Target="http://www.daytonastate.edu" TargetMode="External"/><Relationship Id="rId1871" Type="http://schemas.openxmlformats.org/officeDocument/2006/relationships/hyperlink" Target="http://www.daytonastate.edu" TargetMode="External"/><Relationship Id="rId1872" Type="http://schemas.openxmlformats.org/officeDocument/2006/relationships/hyperlink" Target="http://www.daytonastate.edu" TargetMode="External"/><Relationship Id="rId1862" Type="http://schemas.openxmlformats.org/officeDocument/2006/relationships/hyperlink" Target="http://www.davidson.edu" TargetMode="External"/><Relationship Id="rId1863" Type="http://schemas.openxmlformats.org/officeDocument/2006/relationships/hyperlink" Target="http://www.davidson.edu" TargetMode="External"/><Relationship Id="rId1864" Type="http://schemas.openxmlformats.org/officeDocument/2006/relationships/hyperlink" Target="http://www.davidson.edu" TargetMode="External"/><Relationship Id="rId1865" Type="http://schemas.openxmlformats.org/officeDocument/2006/relationships/hyperlink" Target="http://www.davidson.edu" TargetMode="External"/><Relationship Id="rId1866" Type="http://schemas.openxmlformats.org/officeDocument/2006/relationships/hyperlink" Target="http://www.daytonastate.edu" TargetMode="External"/><Relationship Id="rId1867" Type="http://schemas.openxmlformats.org/officeDocument/2006/relationships/hyperlink" Target="http://www.daytonastate.edu" TargetMode="External"/><Relationship Id="rId1868" Type="http://schemas.openxmlformats.org/officeDocument/2006/relationships/hyperlink" Target="http://www.daytonastate.edu" TargetMode="External"/><Relationship Id="rId1869" Type="http://schemas.openxmlformats.org/officeDocument/2006/relationships/hyperlink" Target="http://www.daytonastate.edu" TargetMode="External"/><Relationship Id="rId1860" Type="http://schemas.openxmlformats.org/officeDocument/2006/relationships/hyperlink" Target="http://www.davidson.edu" TargetMode="External"/><Relationship Id="rId1861" Type="http://schemas.openxmlformats.org/officeDocument/2006/relationships/hyperlink" Target="http://www.davidson.edu" TargetMode="External"/><Relationship Id="rId1810" Type="http://schemas.openxmlformats.org/officeDocument/2006/relationships/hyperlink" Target="http://www.cuny.edu" TargetMode="External"/><Relationship Id="rId1811" Type="http://schemas.openxmlformats.org/officeDocument/2006/relationships/hyperlink" Target="http://www.cuny.edu" TargetMode="External"/><Relationship Id="rId1812" Type="http://schemas.openxmlformats.org/officeDocument/2006/relationships/hyperlink" Target="http://www.cuny.edu" TargetMode="External"/><Relationship Id="rId1813" Type="http://schemas.openxmlformats.org/officeDocument/2006/relationships/hyperlink" Target="http://www.cuny.edu" TargetMode="External"/><Relationship Id="rId1814" Type="http://schemas.openxmlformats.org/officeDocument/2006/relationships/hyperlink" Target="http://www.cuny.edu" TargetMode="External"/><Relationship Id="rId1815" Type="http://schemas.openxmlformats.org/officeDocument/2006/relationships/hyperlink" Target="http://www.cuny.edu" TargetMode="External"/><Relationship Id="rId1816" Type="http://schemas.openxmlformats.org/officeDocument/2006/relationships/hyperlink" Target="http://www.cuny.edu" TargetMode="External"/><Relationship Id="rId1817" Type="http://schemas.openxmlformats.org/officeDocument/2006/relationships/hyperlink" Target="http://www.cuny.edu" TargetMode="External"/><Relationship Id="rId1818" Type="http://schemas.openxmlformats.org/officeDocument/2006/relationships/hyperlink" Target="http://www.cuny.edu" TargetMode="External"/><Relationship Id="rId1819" Type="http://schemas.openxmlformats.org/officeDocument/2006/relationships/hyperlink" Target="http://www.cwu.edu" TargetMode="External"/><Relationship Id="rId4080" Type="http://schemas.openxmlformats.org/officeDocument/2006/relationships/hyperlink" Target="http://www.lakeareatech.edu" TargetMode="External"/><Relationship Id="rId4082" Type="http://schemas.openxmlformats.org/officeDocument/2006/relationships/hyperlink" Target="http://www.lakeareatech.edu" TargetMode="External"/><Relationship Id="rId4081" Type="http://schemas.openxmlformats.org/officeDocument/2006/relationships/hyperlink" Target="http://www.lakeareatech.edu" TargetMode="External"/><Relationship Id="rId4084" Type="http://schemas.openxmlformats.org/officeDocument/2006/relationships/hyperlink" Target="http://www.lakeareatech.edu" TargetMode="External"/><Relationship Id="rId4083" Type="http://schemas.openxmlformats.org/officeDocument/2006/relationships/hyperlink" Target="http://www.lakeareatech.edu" TargetMode="External"/><Relationship Id="rId4086" Type="http://schemas.openxmlformats.org/officeDocument/2006/relationships/hyperlink" Target="http://www.lakeareatech.edu" TargetMode="External"/><Relationship Id="rId4085" Type="http://schemas.openxmlformats.org/officeDocument/2006/relationships/hyperlink" Target="http://www.lakeareatech.edu" TargetMode="External"/><Relationship Id="rId4088" Type="http://schemas.openxmlformats.org/officeDocument/2006/relationships/hyperlink" Target="http://www.lakeareatech.edu" TargetMode="External"/><Relationship Id="rId4087" Type="http://schemas.openxmlformats.org/officeDocument/2006/relationships/hyperlink" Target="http://www.lakeareatech.edu" TargetMode="External"/><Relationship Id="rId4089" Type="http://schemas.openxmlformats.org/officeDocument/2006/relationships/hyperlink" Target="http://www.lakeareatech.edu" TargetMode="External"/><Relationship Id="rId1800" Type="http://schemas.openxmlformats.org/officeDocument/2006/relationships/hyperlink" Target="http://www.culinaryinstitute.edu" TargetMode="External"/><Relationship Id="rId1801" Type="http://schemas.openxmlformats.org/officeDocument/2006/relationships/hyperlink" Target="http://www.culinaryinstitute.edu" TargetMode="External"/><Relationship Id="rId1802" Type="http://schemas.openxmlformats.org/officeDocument/2006/relationships/hyperlink" Target="http://www.culinaryinstitute.edu" TargetMode="External"/><Relationship Id="rId1803" Type="http://schemas.openxmlformats.org/officeDocument/2006/relationships/hyperlink" Target="http://www.culinaryinstitute.edu" TargetMode="External"/><Relationship Id="rId1804" Type="http://schemas.openxmlformats.org/officeDocument/2006/relationships/hyperlink" Target="http://www.culinaryinstitute.edu" TargetMode="External"/><Relationship Id="rId1805" Type="http://schemas.openxmlformats.org/officeDocument/2006/relationships/hyperlink" Target="http://www.culinaryinstitute.edu" TargetMode="External"/><Relationship Id="rId1806" Type="http://schemas.openxmlformats.org/officeDocument/2006/relationships/hyperlink" Target="http://www.culinaryinstitute.edu" TargetMode="External"/><Relationship Id="rId1807" Type="http://schemas.openxmlformats.org/officeDocument/2006/relationships/hyperlink" Target="http://www.cuny.edu" TargetMode="External"/><Relationship Id="rId1808" Type="http://schemas.openxmlformats.org/officeDocument/2006/relationships/hyperlink" Target="http://www.cuny.edu" TargetMode="External"/><Relationship Id="rId1809" Type="http://schemas.openxmlformats.org/officeDocument/2006/relationships/hyperlink" Target="http://www.cuny.edu" TargetMode="External"/><Relationship Id="rId4071" Type="http://schemas.openxmlformats.org/officeDocument/2006/relationships/hyperlink" Target="http://www.lafayette.edu" TargetMode="External"/><Relationship Id="rId4070" Type="http://schemas.openxmlformats.org/officeDocument/2006/relationships/hyperlink" Target="http://www.lafayette.edu" TargetMode="External"/><Relationship Id="rId4073" Type="http://schemas.openxmlformats.org/officeDocument/2006/relationships/hyperlink" Target="http://www.lafilm.edu" TargetMode="External"/><Relationship Id="rId4072" Type="http://schemas.openxmlformats.org/officeDocument/2006/relationships/hyperlink" Target="http://www.lafilm.edu" TargetMode="External"/><Relationship Id="rId4075" Type="http://schemas.openxmlformats.org/officeDocument/2006/relationships/hyperlink" Target="http://www.lafilm.edu" TargetMode="External"/><Relationship Id="rId4074" Type="http://schemas.openxmlformats.org/officeDocument/2006/relationships/hyperlink" Target="http://www.lafilm.edu" TargetMode="External"/><Relationship Id="rId4077" Type="http://schemas.openxmlformats.org/officeDocument/2006/relationships/hyperlink" Target="http://www.lafilm.edu" TargetMode="External"/><Relationship Id="rId4076" Type="http://schemas.openxmlformats.org/officeDocument/2006/relationships/hyperlink" Target="http://www.lafilm.edu" TargetMode="External"/><Relationship Id="rId4079" Type="http://schemas.openxmlformats.org/officeDocument/2006/relationships/hyperlink" Target="http://www.lakeareatech.edu" TargetMode="External"/><Relationship Id="rId4078" Type="http://schemas.openxmlformats.org/officeDocument/2006/relationships/hyperlink" Target="http://www.lafilm.edu" TargetMode="External"/><Relationship Id="rId1830" Type="http://schemas.openxmlformats.org/officeDocument/2006/relationships/hyperlink" Target="http://www.davidson.edu" TargetMode="External"/><Relationship Id="rId1831" Type="http://schemas.openxmlformats.org/officeDocument/2006/relationships/hyperlink" Target="http://www.davidson.edu" TargetMode="External"/><Relationship Id="rId1832" Type="http://schemas.openxmlformats.org/officeDocument/2006/relationships/hyperlink" Target="http://www.davidson.edu" TargetMode="External"/><Relationship Id="rId1833" Type="http://schemas.openxmlformats.org/officeDocument/2006/relationships/hyperlink" Target="http://www.davidson.edu" TargetMode="External"/><Relationship Id="rId1834" Type="http://schemas.openxmlformats.org/officeDocument/2006/relationships/hyperlink" Target="http://www.davidson.edu" TargetMode="External"/><Relationship Id="rId1835" Type="http://schemas.openxmlformats.org/officeDocument/2006/relationships/hyperlink" Target="http://www.davidson.edu" TargetMode="External"/><Relationship Id="rId1836" Type="http://schemas.openxmlformats.org/officeDocument/2006/relationships/hyperlink" Target="http://www.davidson.edu" TargetMode="External"/><Relationship Id="rId1837" Type="http://schemas.openxmlformats.org/officeDocument/2006/relationships/hyperlink" Target="http://www.davidson.edu" TargetMode="External"/><Relationship Id="rId1838" Type="http://schemas.openxmlformats.org/officeDocument/2006/relationships/hyperlink" Target="http://www.davidson.edu" TargetMode="External"/><Relationship Id="rId1839" Type="http://schemas.openxmlformats.org/officeDocument/2006/relationships/hyperlink" Target="http://www.davidson.edu" TargetMode="External"/><Relationship Id="rId1820" Type="http://schemas.openxmlformats.org/officeDocument/2006/relationships/hyperlink" Target="http://www.cwu.edu" TargetMode="External"/><Relationship Id="rId1821" Type="http://schemas.openxmlformats.org/officeDocument/2006/relationships/hyperlink" Target="http://www.cwu.edu" TargetMode="External"/><Relationship Id="rId1822" Type="http://schemas.openxmlformats.org/officeDocument/2006/relationships/hyperlink" Target="http://www.cwu.edu" TargetMode="External"/><Relationship Id="rId1823" Type="http://schemas.openxmlformats.org/officeDocument/2006/relationships/hyperlink" Target="http://www.cwu.edu" TargetMode="External"/><Relationship Id="rId1824" Type="http://schemas.openxmlformats.org/officeDocument/2006/relationships/hyperlink" Target="http://www.cwu.edu" TargetMode="External"/><Relationship Id="rId1825" Type="http://schemas.openxmlformats.org/officeDocument/2006/relationships/hyperlink" Target="http://www.cwu.edu" TargetMode="External"/><Relationship Id="rId1826" Type="http://schemas.openxmlformats.org/officeDocument/2006/relationships/hyperlink" Target="http://www.cwu.edu" TargetMode="External"/><Relationship Id="rId1827" Type="http://schemas.openxmlformats.org/officeDocument/2006/relationships/hyperlink" Target="http://www.cwu.edu" TargetMode="External"/><Relationship Id="rId1828" Type="http://schemas.openxmlformats.org/officeDocument/2006/relationships/hyperlink" Target="http://www.cwu.edu" TargetMode="External"/><Relationship Id="rId1829" Type="http://schemas.openxmlformats.org/officeDocument/2006/relationships/hyperlink" Target="http://www.cwu.edu" TargetMode="External"/><Relationship Id="rId4091" Type="http://schemas.openxmlformats.org/officeDocument/2006/relationships/hyperlink" Target="http://www.lakeareatech.edu" TargetMode="External"/><Relationship Id="rId4090" Type="http://schemas.openxmlformats.org/officeDocument/2006/relationships/hyperlink" Target="http://www.lakeareatech.edu" TargetMode="External"/><Relationship Id="rId4093" Type="http://schemas.openxmlformats.org/officeDocument/2006/relationships/hyperlink" Target="http://www.lakeareatech.edu" TargetMode="External"/><Relationship Id="rId4092" Type="http://schemas.openxmlformats.org/officeDocument/2006/relationships/hyperlink" Target="http://www.lakeareatech.edu" TargetMode="External"/><Relationship Id="rId4095" Type="http://schemas.openxmlformats.org/officeDocument/2006/relationships/hyperlink" Target="http://www.lakeareatech.edu" TargetMode="External"/><Relationship Id="rId4094" Type="http://schemas.openxmlformats.org/officeDocument/2006/relationships/hyperlink" Target="http://www.lakeareatech.edu" TargetMode="External"/><Relationship Id="rId4097" Type="http://schemas.openxmlformats.org/officeDocument/2006/relationships/hyperlink" Target="http://www.lakeareatech.edu" TargetMode="External"/><Relationship Id="rId4096" Type="http://schemas.openxmlformats.org/officeDocument/2006/relationships/hyperlink" Target="http://www.lakeareatech.edu" TargetMode="External"/><Relationship Id="rId4099" Type="http://schemas.openxmlformats.org/officeDocument/2006/relationships/hyperlink" Target="http://www.lakeareatech.edu" TargetMode="External"/><Relationship Id="rId4098" Type="http://schemas.openxmlformats.org/officeDocument/2006/relationships/hyperlink" Target="http://www.lakeareatech.edu" TargetMode="External"/><Relationship Id="rId1895" Type="http://schemas.openxmlformats.org/officeDocument/2006/relationships/hyperlink" Target="http://www.dbu.edu" TargetMode="External"/><Relationship Id="rId1896" Type="http://schemas.openxmlformats.org/officeDocument/2006/relationships/hyperlink" Target="http://www.dbu.edu" TargetMode="External"/><Relationship Id="rId1897" Type="http://schemas.openxmlformats.org/officeDocument/2006/relationships/hyperlink" Target="http://www.dbu.edu" TargetMode="External"/><Relationship Id="rId1898" Type="http://schemas.openxmlformats.org/officeDocument/2006/relationships/hyperlink" Target="http://www.dbu.edu" TargetMode="External"/><Relationship Id="rId1899" Type="http://schemas.openxmlformats.org/officeDocument/2006/relationships/hyperlink" Target="http://www.dbu.edu" TargetMode="External"/><Relationship Id="rId1890" Type="http://schemas.openxmlformats.org/officeDocument/2006/relationships/hyperlink" Target="http://www.dbu.edu" TargetMode="External"/><Relationship Id="rId1891" Type="http://schemas.openxmlformats.org/officeDocument/2006/relationships/hyperlink" Target="http://www.dbu.edu" TargetMode="External"/><Relationship Id="rId1892" Type="http://schemas.openxmlformats.org/officeDocument/2006/relationships/hyperlink" Target="http://www.dbu.edu" TargetMode="External"/><Relationship Id="rId1893" Type="http://schemas.openxmlformats.org/officeDocument/2006/relationships/hyperlink" Target="http://www.dbu.edu" TargetMode="External"/><Relationship Id="rId1894" Type="http://schemas.openxmlformats.org/officeDocument/2006/relationships/hyperlink" Target="http://www.dbu.edu" TargetMode="External"/><Relationship Id="rId1884" Type="http://schemas.openxmlformats.org/officeDocument/2006/relationships/hyperlink" Target="http://www.dbu.edu" TargetMode="External"/><Relationship Id="rId1885" Type="http://schemas.openxmlformats.org/officeDocument/2006/relationships/hyperlink" Target="http://www.dbu.edu" TargetMode="External"/><Relationship Id="rId1886" Type="http://schemas.openxmlformats.org/officeDocument/2006/relationships/hyperlink" Target="http://www.dbu.edu" TargetMode="External"/><Relationship Id="rId1887" Type="http://schemas.openxmlformats.org/officeDocument/2006/relationships/hyperlink" Target="http://www.dbu.edu" TargetMode="External"/><Relationship Id="rId1888" Type="http://schemas.openxmlformats.org/officeDocument/2006/relationships/hyperlink" Target="http://www.dbu.edu" TargetMode="External"/><Relationship Id="rId1889" Type="http://schemas.openxmlformats.org/officeDocument/2006/relationships/hyperlink" Target="http://www.dbu.edu" TargetMode="External"/><Relationship Id="rId1880" Type="http://schemas.openxmlformats.org/officeDocument/2006/relationships/hyperlink" Target="http://www.daytonastate.edu" TargetMode="External"/><Relationship Id="rId1881" Type="http://schemas.openxmlformats.org/officeDocument/2006/relationships/hyperlink" Target="http://www.daytonastate.edu" TargetMode="External"/><Relationship Id="rId1882" Type="http://schemas.openxmlformats.org/officeDocument/2006/relationships/hyperlink" Target="http://www.daytonastate.edu" TargetMode="External"/><Relationship Id="rId1883" Type="http://schemas.openxmlformats.org/officeDocument/2006/relationships/hyperlink" Target="http://www.dbu.edu" TargetMode="External"/><Relationship Id="rId5417" Type="http://schemas.openxmlformats.org/officeDocument/2006/relationships/hyperlink" Target="http://www.missouristate.edu" TargetMode="External"/><Relationship Id="rId6748" Type="http://schemas.openxmlformats.org/officeDocument/2006/relationships/hyperlink" Target="http://www.ou.edu" TargetMode="External"/><Relationship Id="rId5418" Type="http://schemas.openxmlformats.org/officeDocument/2006/relationships/hyperlink" Target="http://www.missouristate.edu" TargetMode="External"/><Relationship Id="rId6749" Type="http://schemas.openxmlformats.org/officeDocument/2006/relationships/hyperlink" Target="http://www.ou.edu" TargetMode="External"/><Relationship Id="rId5415" Type="http://schemas.openxmlformats.org/officeDocument/2006/relationships/hyperlink" Target="http://www.missouristate.edu" TargetMode="External"/><Relationship Id="rId6746" Type="http://schemas.openxmlformats.org/officeDocument/2006/relationships/hyperlink" Target="http://www.ou.edu" TargetMode="External"/><Relationship Id="rId5416" Type="http://schemas.openxmlformats.org/officeDocument/2006/relationships/hyperlink" Target="http://www.missouristate.edu" TargetMode="External"/><Relationship Id="rId6747" Type="http://schemas.openxmlformats.org/officeDocument/2006/relationships/hyperlink" Target="http://www.ou.edu" TargetMode="External"/><Relationship Id="rId5419" Type="http://schemas.openxmlformats.org/officeDocument/2006/relationships/hyperlink" Target="http://www.missouristate.edu" TargetMode="External"/><Relationship Id="rId228" Type="http://schemas.openxmlformats.org/officeDocument/2006/relationships/hyperlink" Target="http://www.adelphi.edu" TargetMode="External"/><Relationship Id="rId10699" Type="http://schemas.openxmlformats.org/officeDocument/2006/relationships/hyperlink" Target="http://www.wpi.edu" TargetMode="External"/><Relationship Id="rId227" Type="http://schemas.openxmlformats.org/officeDocument/2006/relationships/hyperlink" Target="http://www.adelphi.edu" TargetMode="External"/><Relationship Id="rId226" Type="http://schemas.openxmlformats.org/officeDocument/2006/relationships/hyperlink" Target="http://www.adelphi.edu" TargetMode="External"/><Relationship Id="rId10697" Type="http://schemas.openxmlformats.org/officeDocument/2006/relationships/hyperlink" Target="http://www.wpi.edu" TargetMode="External"/><Relationship Id="rId225" Type="http://schemas.openxmlformats.org/officeDocument/2006/relationships/hyperlink" Target="http://www.adelphi.edu" TargetMode="External"/><Relationship Id="rId10698" Type="http://schemas.openxmlformats.org/officeDocument/2006/relationships/hyperlink" Target="http://www.wpi.edu" TargetMode="External"/><Relationship Id="rId229" Type="http://schemas.openxmlformats.org/officeDocument/2006/relationships/hyperlink" Target="http://www.adelphi.edu" TargetMode="External"/><Relationship Id="rId220" Type="http://schemas.openxmlformats.org/officeDocument/2006/relationships/hyperlink" Target="http://www.acu.edu" TargetMode="External"/><Relationship Id="rId6740" Type="http://schemas.openxmlformats.org/officeDocument/2006/relationships/hyperlink" Target="http://www.ou.edu" TargetMode="External"/><Relationship Id="rId10691" Type="http://schemas.openxmlformats.org/officeDocument/2006/relationships/hyperlink" Target="http://www.wpi.edu" TargetMode="External"/><Relationship Id="rId5410" Type="http://schemas.openxmlformats.org/officeDocument/2006/relationships/hyperlink" Target="http://www.missio.edu" TargetMode="External"/><Relationship Id="rId6741" Type="http://schemas.openxmlformats.org/officeDocument/2006/relationships/hyperlink" Target="http://www.ou.edu" TargetMode="External"/><Relationship Id="rId10692" Type="http://schemas.openxmlformats.org/officeDocument/2006/relationships/hyperlink" Target="http://www.wpi.edu" TargetMode="External"/><Relationship Id="rId10690" Type="http://schemas.openxmlformats.org/officeDocument/2006/relationships/hyperlink" Target="http://www.wpi.edu" TargetMode="External"/><Relationship Id="rId224" Type="http://schemas.openxmlformats.org/officeDocument/2006/relationships/hyperlink" Target="http://www.adelphi.edu" TargetMode="External"/><Relationship Id="rId5413" Type="http://schemas.openxmlformats.org/officeDocument/2006/relationships/hyperlink" Target="http://www.missouristate.edu" TargetMode="External"/><Relationship Id="rId6744" Type="http://schemas.openxmlformats.org/officeDocument/2006/relationships/hyperlink" Target="http://www.ou.edu" TargetMode="External"/><Relationship Id="rId10695" Type="http://schemas.openxmlformats.org/officeDocument/2006/relationships/hyperlink" Target="http://www.wpi.edu" TargetMode="External"/><Relationship Id="rId223" Type="http://schemas.openxmlformats.org/officeDocument/2006/relationships/hyperlink" Target="http://www.adelphi.edu" TargetMode="External"/><Relationship Id="rId5414" Type="http://schemas.openxmlformats.org/officeDocument/2006/relationships/hyperlink" Target="http://www.missouristate.edu" TargetMode="External"/><Relationship Id="rId6745" Type="http://schemas.openxmlformats.org/officeDocument/2006/relationships/hyperlink" Target="http://www.ou.edu" TargetMode="External"/><Relationship Id="rId10696" Type="http://schemas.openxmlformats.org/officeDocument/2006/relationships/hyperlink" Target="http://www.wpi.edu" TargetMode="External"/><Relationship Id="rId222" Type="http://schemas.openxmlformats.org/officeDocument/2006/relationships/hyperlink" Target="http://www.adelphi.edu" TargetMode="External"/><Relationship Id="rId5411" Type="http://schemas.openxmlformats.org/officeDocument/2006/relationships/hyperlink" Target="http://www.missouristate.edu" TargetMode="External"/><Relationship Id="rId6742" Type="http://schemas.openxmlformats.org/officeDocument/2006/relationships/hyperlink" Target="http://www.ou.edu" TargetMode="External"/><Relationship Id="rId10693" Type="http://schemas.openxmlformats.org/officeDocument/2006/relationships/hyperlink" Target="http://www.wpi.edu" TargetMode="External"/><Relationship Id="rId221" Type="http://schemas.openxmlformats.org/officeDocument/2006/relationships/hyperlink" Target="http://www.adelphi.edu" TargetMode="External"/><Relationship Id="rId5412" Type="http://schemas.openxmlformats.org/officeDocument/2006/relationships/hyperlink" Target="http://www.missouristate.edu" TargetMode="External"/><Relationship Id="rId6743" Type="http://schemas.openxmlformats.org/officeDocument/2006/relationships/hyperlink" Target="http://www.ou.edu" TargetMode="External"/><Relationship Id="rId10694" Type="http://schemas.openxmlformats.org/officeDocument/2006/relationships/hyperlink" Target="http://www.wpi.edu" TargetMode="External"/><Relationship Id="rId5406" Type="http://schemas.openxmlformats.org/officeDocument/2006/relationships/hyperlink" Target="http://www.missio.edu" TargetMode="External"/><Relationship Id="rId6737" Type="http://schemas.openxmlformats.org/officeDocument/2006/relationships/hyperlink" Target="http://www.ou.edu" TargetMode="External"/><Relationship Id="rId5407" Type="http://schemas.openxmlformats.org/officeDocument/2006/relationships/hyperlink" Target="http://www.missio.edu" TargetMode="External"/><Relationship Id="rId6738" Type="http://schemas.openxmlformats.org/officeDocument/2006/relationships/hyperlink" Target="http://www.ou.edu" TargetMode="External"/><Relationship Id="rId5404" Type="http://schemas.openxmlformats.org/officeDocument/2006/relationships/hyperlink" Target="http://www.missio.edu" TargetMode="External"/><Relationship Id="rId6735" Type="http://schemas.openxmlformats.org/officeDocument/2006/relationships/hyperlink" Target="http://www.ou.edu" TargetMode="External"/><Relationship Id="rId5405" Type="http://schemas.openxmlformats.org/officeDocument/2006/relationships/hyperlink" Target="http://www.missio.edu" TargetMode="External"/><Relationship Id="rId6736" Type="http://schemas.openxmlformats.org/officeDocument/2006/relationships/hyperlink" Target="http://www.ou.edu" TargetMode="External"/><Relationship Id="rId5408" Type="http://schemas.openxmlformats.org/officeDocument/2006/relationships/hyperlink" Target="http://www.missio.edu" TargetMode="External"/><Relationship Id="rId6739" Type="http://schemas.openxmlformats.org/officeDocument/2006/relationships/hyperlink" Target="http://www.ou.edu" TargetMode="External"/><Relationship Id="rId5409" Type="http://schemas.openxmlformats.org/officeDocument/2006/relationships/hyperlink" Target="http://www.missio.edu" TargetMode="External"/><Relationship Id="rId217" Type="http://schemas.openxmlformats.org/officeDocument/2006/relationships/hyperlink" Target="http://www.acu.edu" TargetMode="External"/><Relationship Id="rId216" Type="http://schemas.openxmlformats.org/officeDocument/2006/relationships/hyperlink" Target="http://www.acu.edu" TargetMode="External"/><Relationship Id="rId215" Type="http://schemas.openxmlformats.org/officeDocument/2006/relationships/hyperlink" Target="http://www.acu.edu" TargetMode="External"/><Relationship Id="rId214" Type="http://schemas.openxmlformats.org/officeDocument/2006/relationships/hyperlink" Target="http://www.acu.edu" TargetMode="External"/><Relationship Id="rId219" Type="http://schemas.openxmlformats.org/officeDocument/2006/relationships/hyperlink" Target="http://www.acu.edu" TargetMode="External"/><Relationship Id="rId218" Type="http://schemas.openxmlformats.org/officeDocument/2006/relationships/hyperlink" Target="http://www.acu.edu" TargetMode="External"/><Relationship Id="rId6730" Type="http://schemas.openxmlformats.org/officeDocument/2006/relationships/hyperlink" Target="http://www.ou.edu" TargetMode="External"/><Relationship Id="rId213" Type="http://schemas.openxmlformats.org/officeDocument/2006/relationships/hyperlink" Target="http://www.acu.edu" TargetMode="External"/><Relationship Id="rId5402" Type="http://schemas.openxmlformats.org/officeDocument/2006/relationships/hyperlink" Target="http://www.missio.edu" TargetMode="External"/><Relationship Id="rId6733" Type="http://schemas.openxmlformats.org/officeDocument/2006/relationships/hyperlink" Target="http://www.ou.edu" TargetMode="External"/><Relationship Id="rId212" Type="http://schemas.openxmlformats.org/officeDocument/2006/relationships/hyperlink" Target="http://www.acu.edu" TargetMode="External"/><Relationship Id="rId5403" Type="http://schemas.openxmlformats.org/officeDocument/2006/relationships/hyperlink" Target="http://www.missio.edu" TargetMode="External"/><Relationship Id="rId6734" Type="http://schemas.openxmlformats.org/officeDocument/2006/relationships/hyperlink" Target="http://www.ou.edu" TargetMode="External"/><Relationship Id="rId211" Type="http://schemas.openxmlformats.org/officeDocument/2006/relationships/hyperlink" Target="http://www.acu.edu" TargetMode="External"/><Relationship Id="rId5400" Type="http://schemas.openxmlformats.org/officeDocument/2006/relationships/hyperlink" Target="http://www.missio.edu" TargetMode="External"/><Relationship Id="rId6731" Type="http://schemas.openxmlformats.org/officeDocument/2006/relationships/hyperlink" Target="http://www.ou.edu" TargetMode="External"/><Relationship Id="rId210" Type="http://schemas.openxmlformats.org/officeDocument/2006/relationships/hyperlink" Target="http://www.acu.edu" TargetMode="External"/><Relationship Id="rId5401" Type="http://schemas.openxmlformats.org/officeDocument/2006/relationships/hyperlink" Target="http://www.missio.edu" TargetMode="External"/><Relationship Id="rId6732" Type="http://schemas.openxmlformats.org/officeDocument/2006/relationships/hyperlink" Target="http://www.ou.edu" TargetMode="External"/><Relationship Id="rId4107" Type="http://schemas.openxmlformats.org/officeDocument/2006/relationships/hyperlink" Target="http://www.lakeareatech.edu" TargetMode="External"/><Relationship Id="rId5439" Type="http://schemas.openxmlformats.org/officeDocument/2006/relationships/hyperlink" Target="http://www.mohave.edu" TargetMode="External"/><Relationship Id="rId4106" Type="http://schemas.openxmlformats.org/officeDocument/2006/relationships/hyperlink" Target="http://www.lakeareatech.edu" TargetMode="External"/><Relationship Id="rId4109" Type="http://schemas.openxmlformats.org/officeDocument/2006/relationships/hyperlink" Target="http://www.lakeforest.edu" TargetMode="External"/><Relationship Id="rId5437" Type="http://schemas.openxmlformats.org/officeDocument/2006/relationships/hyperlink" Target="http://www.mohave.edu" TargetMode="External"/><Relationship Id="rId6768" Type="http://schemas.openxmlformats.org/officeDocument/2006/relationships/hyperlink" Target="http://www.ou.edu" TargetMode="External"/><Relationship Id="rId4108" Type="http://schemas.openxmlformats.org/officeDocument/2006/relationships/hyperlink" Target="http://www.lakeareatech.edu" TargetMode="External"/><Relationship Id="rId5438" Type="http://schemas.openxmlformats.org/officeDocument/2006/relationships/hyperlink" Target="http://www.mohave.edu" TargetMode="External"/><Relationship Id="rId6769" Type="http://schemas.openxmlformats.org/officeDocument/2006/relationships/hyperlink" Target="http://www.ou.edu" TargetMode="External"/><Relationship Id="rId10677" Type="http://schemas.openxmlformats.org/officeDocument/2006/relationships/hyperlink" Target="http://www.wpi.edu" TargetMode="External"/><Relationship Id="rId249" Type="http://schemas.openxmlformats.org/officeDocument/2006/relationships/hyperlink" Target="http://www.alaskapacific.edu" TargetMode="External"/><Relationship Id="rId10678" Type="http://schemas.openxmlformats.org/officeDocument/2006/relationships/hyperlink" Target="http://www.wpi.edu" TargetMode="External"/><Relationship Id="rId248" Type="http://schemas.openxmlformats.org/officeDocument/2006/relationships/hyperlink" Target="http://www.alaskapacific.edu" TargetMode="External"/><Relationship Id="rId10675" Type="http://schemas.openxmlformats.org/officeDocument/2006/relationships/hyperlink" Target="http://www.wpcc.edu" TargetMode="External"/><Relationship Id="rId247" Type="http://schemas.openxmlformats.org/officeDocument/2006/relationships/hyperlink" Target="http://www.alaskapacific.edu" TargetMode="External"/><Relationship Id="rId10676" Type="http://schemas.openxmlformats.org/officeDocument/2006/relationships/hyperlink" Target="http://www.wpcc.edu" TargetMode="External"/><Relationship Id="rId10679" Type="http://schemas.openxmlformats.org/officeDocument/2006/relationships/hyperlink" Target="http://www.wpi.edu" TargetMode="External"/><Relationship Id="rId242" Type="http://schemas.openxmlformats.org/officeDocument/2006/relationships/hyperlink" Target="http://www.aimm.edu" TargetMode="External"/><Relationship Id="rId5431" Type="http://schemas.openxmlformats.org/officeDocument/2006/relationships/hyperlink" Target="http://www.mnstate.edu" TargetMode="External"/><Relationship Id="rId6762" Type="http://schemas.openxmlformats.org/officeDocument/2006/relationships/hyperlink" Target="http://www.ou.edu" TargetMode="External"/><Relationship Id="rId241" Type="http://schemas.openxmlformats.org/officeDocument/2006/relationships/hyperlink" Target="http://www.aimm.edu" TargetMode="External"/><Relationship Id="rId5432" Type="http://schemas.openxmlformats.org/officeDocument/2006/relationships/hyperlink" Target="http://www.mnstate.edu" TargetMode="External"/><Relationship Id="rId6763" Type="http://schemas.openxmlformats.org/officeDocument/2006/relationships/hyperlink" Target="http://www.ou.edu" TargetMode="External"/><Relationship Id="rId10670" Type="http://schemas.openxmlformats.org/officeDocument/2006/relationships/hyperlink" Target="http://www.wpcc.edu" TargetMode="External"/><Relationship Id="rId240" Type="http://schemas.openxmlformats.org/officeDocument/2006/relationships/hyperlink" Target="http://www.agnesscott.edu" TargetMode="External"/><Relationship Id="rId4101" Type="http://schemas.openxmlformats.org/officeDocument/2006/relationships/hyperlink" Target="http://www.lakeareatech.edu" TargetMode="External"/><Relationship Id="rId6760" Type="http://schemas.openxmlformats.org/officeDocument/2006/relationships/hyperlink" Target="http://www.ou.edu" TargetMode="External"/><Relationship Id="rId4100" Type="http://schemas.openxmlformats.org/officeDocument/2006/relationships/hyperlink" Target="http://www.lakeareatech.edu" TargetMode="External"/><Relationship Id="rId5430" Type="http://schemas.openxmlformats.org/officeDocument/2006/relationships/hyperlink" Target="http://www.mnstate.edu" TargetMode="External"/><Relationship Id="rId6761" Type="http://schemas.openxmlformats.org/officeDocument/2006/relationships/hyperlink" Target="http://www.ou.edu" TargetMode="External"/><Relationship Id="rId246" Type="http://schemas.openxmlformats.org/officeDocument/2006/relationships/hyperlink" Target="http://www.aimm.edu" TargetMode="External"/><Relationship Id="rId4103" Type="http://schemas.openxmlformats.org/officeDocument/2006/relationships/hyperlink" Target="http://www.lakeareatech.edu" TargetMode="External"/><Relationship Id="rId5435" Type="http://schemas.openxmlformats.org/officeDocument/2006/relationships/hyperlink" Target="http://www.mohave.edu" TargetMode="External"/><Relationship Id="rId6766" Type="http://schemas.openxmlformats.org/officeDocument/2006/relationships/hyperlink" Target="http://www.ou.edu" TargetMode="External"/><Relationship Id="rId10673" Type="http://schemas.openxmlformats.org/officeDocument/2006/relationships/hyperlink" Target="http://www.wpcc.edu" TargetMode="External"/><Relationship Id="rId245" Type="http://schemas.openxmlformats.org/officeDocument/2006/relationships/hyperlink" Target="http://www.aimm.edu" TargetMode="External"/><Relationship Id="rId4102" Type="http://schemas.openxmlformats.org/officeDocument/2006/relationships/hyperlink" Target="http://www.lakeareatech.edu" TargetMode="External"/><Relationship Id="rId5436" Type="http://schemas.openxmlformats.org/officeDocument/2006/relationships/hyperlink" Target="http://www.mohave.edu" TargetMode="External"/><Relationship Id="rId6767" Type="http://schemas.openxmlformats.org/officeDocument/2006/relationships/hyperlink" Target="http://www.ou.edu" TargetMode="External"/><Relationship Id="rId10674" Type="http://schemas.openxmlformats.org/officeDocument/2006/relationships/hyperlink" Target="http://www.wpcc.edu" TargetMode="External"/><Relationship Id="rId244" Type="http://schemas.openxmlformats.org/officeDocument/2006/relationships/hyperlink" Target="http://www.aimm.edu" TargetMode="External"/><Relationship Id="rId4105" Type="http://schemas.openxmlformats.org/officeDocument/2006/relationships/hyperlink" Target="http://www.lakeareatech.edu" TargetMode="External"/><Relationship Id="rId5433" Type="http://schemas.openxmlformats.org/officeDocument/2006/relationships/hyperlink" Target="http://www.mohave.edu" TargetMode="External"/><Relationship Id="rId6764" Type="http://schemas.openxmlformats.org/officeDocument/2006/relationships/hyperlink" Target="http://www.ou.edu" TargetMode="External"/><Relationship Id="rId10671" Type="http://schemas.openxmlformats.org/officeDocument/2006/relationships/hyperlink" Target="http://www.wpcc.edu" TargetMode="External"/><Relationship Id="rId243" Type="http://schemas.openxmlformats.org/officeDocument/2006/relationships/hyperlink" Target="http://www.aimm.edu" TargetMode="External"/><Relationship Id="rId4104" Type="http://schemas.openxmlformats.org/officeDocument/2006/relationships/hyperlink" Target="http://www.lakeareatech.edu" TargetMode="External"/><Relationship Id="rId5434" Type="http://schemas.openxmlformats.org/officeDocument/2006/relationships/hyperlink" Target="http://www.mohave.edu" TargetMode="External"/><Relationship Id="rId6765" Type="http://schemas.openxmlformats.org/officeDocument/2006/relationships/hyperlink" Target="http://www.ou.edu" TargetMode="External"/><Relationship Id="rId10672" Type="http://schemas.openxmlformats.org/officeDocument/2006/relationships/hyperlink" Target="http://www.wpcc.edu" TargetMode="External"/><Relationship Id="rId5428" Type="http://schemas.openxmlformats.org/officeDocument/2006/relationships/hyperlink" Target="http://www.mnstate.edu" TargetMode="External"/><Relationship Id="rId6759" Type="http://schemas.openxmlformats.org/officeDocument/2006/relationships/hyperlink" Target="http://www.ou.edu" TargetMode="External"/><Relationship Id="rId5429" Type="http://schemas.openxmlformats.org/officeDocument/2006/relationships/hyperlink" Target="http://www.mnstate.edu" TargetMode="External"/><Relationship Id="rId5426" Type="http://schemas.openxmlformats.org/officeDocument/2006/relationships/hyperlink" Target="http://www.mnstate.edu" TargetMode="External"/><Relationship Id="rId6757" Type="http://schemas.openxmlformats.org/officeDocument/2006/relationships/hyperlink" Target="http://www.ou.edu" TargetMode="External"/><Relationship Id="rId5427" Type="http://schemas.openxmlformats.org/officeDocument/2006/relationships/hyperlink" Target="http://www.mnstate.edu" TargetMode="External"/><Relationship Id="rId6758" Type="http://schemas.openxmlformats.org/officeDocument/2006/relationships/hyperlink" Target="http://www.ou.edu" TargetMode="External"/><Relationship Id="rId239" Type="http://schemas.openxmlformats.org/officeDocument/2006/relationships/hyperlink" Target="http://www.agnesscott.edu" TargetMode="External"/><Relationship Id="rId10688" Type="http://schemas.openxmlformats.org/officeDocument/2006/relationships/hyperlink" Target="http://www.wpi.edu" TargetMode="External"/><Relationship Id="rId238" Type="http://schemas.openxmlformats.org/officeDocument/2006/relationships/hyperlink" Target="http://www.agnesscott.edu" TargetMode="External"/><Relationship Id="rId10689" Type="http://schemas.openxmlformats.org/officeDocument/2006/relationships/hyperlink" Target="http://www.wpi.edu" TargetMode="External"/><Relationship Id="rId237" Type="http://schemas.openxmlformats.org/officeDocument/2006/relationships/hyperlink" Target="http://www.agnesscott.edu" TargetMode="External"/><Relationship Id="rId10686" Type="http://schemas.openxmlformats.org/officeDocument/2006/relationships/hyperlink" Target="http://www.wpi.edu" TargetMode="External"/><Relationship Id="rId236" Type="http://schemas.openxmlformats.org/officeDocument/2006/relationships/hyperlink" Target="http://www.agnesscott.edu" TargetMode="External"/><Relationship Id="rId10687" Type="http://schemas.openxmlformats.org/officeDocument/2006/relationships/hyperlink" Target="http://www.wpi.edu" TargetMode="External"/><Relationship Id="rId231" Type="http://schemas.openxmlformats.org/officeDocument/2006/relationships/hyperlink" Target="http://www.agnesscott.edu" TargetMode="External"/><Relationship Id="rId5420" Type="http://schemas.openxmlformats.org/officeDocument/2006/relationships/hyperlink" Target="http://www.missouristate.edu" TargetMode="External"/><Relationship Id="rId6751" Type="http://schemas.openxmlformats.org/officeDocument/2006/relationships/hyperlink" Target="http://www.ou.edu" TargetMode="External"/><Relationship Id="rId10680" Type="http://schemas.openxmlformats.org/officeDocument/2006/relationships/hyperlink" Target="http://www.wpi.edu" TargetMode="External"/><Relationship Id="rId230" Type="http://schemas.openxmlformats.org/officeDocument/2006/relationships/hyperlink" Target="http://www.adelphi.edu" TargetMode="External"/><Relationship Id="rId5421" Type="http://schemas.openxmlformats.org/officeDocument/2006/relationships/hyperlink" Target="http://www.missouristate.edu" TargetMode="External"/><Relationship Id="rId6752" Type="http://schemas.openxmlformats.org/officeDocument/2006/relationships/hyperlink" Target="http://www.ou.edu" TargetMode="External"/><Relationship Id="rId10681" Type="http://schemas.openxmlformats.org/officeDocument/2006/relationships/hyperlink" Target="http://www.wpi.edu" TargetMode="External"/><Relationship Id="rId6750" Type="http://schemas.openxmlformats.org/officeDocument/2006/relationships/hyperlink" Target="http://www.ou.edu" TargetMode="External"/><Relationship Id="rId235" Type="http://schemas.openxmlformats.org/officeDocument/2006/relationships/hyperlink" Target="http://www.agnesscott.edu" TargetMode="External"/><Relationship Id="rId5424" Type="http://schemas.openxmlformats.org/officeDocument/2006/relationships/hyperlink" Target="http://www.mnstate.edu" TargetMode="External"/><Relationship Id="rId6755" Type="http://schemas.openxmlformats.org/officeDocument/2006/relationships/hyperlink" Target="http://www.ou.edu" TargetMode="External"/><Relationship Id="rId10684" Type="http://schemas.openxmlformats.org/officeDocument/2006/relationships/hyperlink" Target="http://www.wpi.edu" TargetMode="External"/><Relationship Id="rId234" Type="http://schemas.openxmlformats.org/officeDocument/2006/relationships/hyperlink" Target="http://www.agnesscott.edu" TargetMode="External"/><Relationship Id="rId5425" Type="http://schemas.openxmlformats.org/officeDocument/2006/relationships/hyperlink" Target="http://www.mnstate.edu" TargetMode="External"/><Relationship Id="rId6756" Type="http://schemas.openxmlformats.org/officeDocument/2006/relationships/hyperlink" Target="http://www.ou.edu" TargetMode="External"/><Relationship Id="rId10685" Type="http://schemas.openxmlformats.org/officeDocument/2006/relationships/hyperlink" Target="http://www.wpi.edu" TargetMode="External"/><Relationship Id="rId233" Type="http://schemas.openxmlformats.org/officeDocument/2006/relationships/hyperlink" Target="http://www.agnesscott.edu" TargetMode="External"/><Relationship Id="rId5422" Type="http://schemas.openxmlformats.org/officeDocument/2006/relationships/hyperlink" Target="http://www.missouristate.edu" TargetMode="External"/><Relationship Id="rId6753" Type="http://schemas.openxmlformats.org/officeDocument/2006/relationships/hyperlink" Target="http://www.ou.edu" TargetMode="External"/><Relationship Id="rId10682" Type="http://schemas.openxmlformats.org/officeDocument/2006/relationships/hyperlink" Target="http://www.wpi.edu" TargetMode="External"/><Relationship Id="rId232" Type="http://schemas.openxmlformats.org/officeDocument/2006/relationships/hyperlink" Target="http://www.agnesscott.edu" TargetMode="External"/><Relationship Id="rId5423" Type="http://schemas.openxmlformats.org/officeDocument/2006/relationships/hyperlink" Target="http://www.missouristate.edu" TargetMode="External"/><Relationship Id="rId6754" Type="http://schemas.openxmlformats.org/officeDocument/2006/relationships/hyperlink" Target="http://www.ou.edu" TargetMode="External"/><Relationship Id="rId10683" Type="http://schemas.openxmlformats.org/officeDocument/2006/relationships/hyperlink" Target="http://www.wpi.edu" TargetMode="External"/><Relationship Id="rId6704" Type="http://schemas.openxmlformats.org/officeDocument/2006/relationships/hyperlink" Target="http://www.otc.edu" TargetMode="External"/><Relationship Id="rId6705" Type="http://schemas.openxmlformats.org/officeDocument/2006/relationships/hyperlink" Target="http://www.otc.edu" TargetMode="External"/><Relationship Id="rId6702" Type="http://schemas.openxmlformats.org/officeDocument/2006/relationships/hyperlink" Target="http://www.otc.edu" TargetMode="External"/><Relationship Id="rId6703" Type="http://schemas.openxmlformats.org/officeDocument/2006/relationships/hyperlink" Target="http://www.otc.edu" TargetMode="External"/><Relationship Id="rId6708" Type="http://schemas.openxmlformats.org/officeDocument/2006/relationships/hyperlink" Target="http://www.otc.edu" TargetMode="External"/><Relationship Id="rId6709" Type="http://schemas.openxmlformats.org/officeDocument/2006/relationships/hyperlink" Target="http://www.otc.edu" TargetMode="External"/><Relationship Id="rId6706" Type="http://schemas.openxmlformats.org/officeDocument/2006/relationships/hyperlink" Target="http://www.otc.edu" TargetMode="External"/><Relationship Id="rId6707" Type="http://schemas.openxmlformats.org/officeDocument/2006/relationships/hyperlink" Target="http://www.otc.edu" TargetMode="External"/><Relationship Id="rId6700" Type="http://schemas.openxmlformats.org/officeDocument/2006/relationships/hyperlink" Target="http://www.otc.edu" TargetMode="External"/><Relationship Id="rId6701" Type="http://schemas.openxmlformats.org/officeDocument/2006/relationships/hyperlink" Target="http://www.otc.edu" TargetMode="External"/><Relationship Id="rId6726" Type="http://schemas.openxmlformats.org/officeDocument/2006/relationships/hyperlink" Target="http://www.ou.edu" TargetMode="External"/><Relationship Id="rId6727" Type="http://schemas.openxmlformats.org/officeDocument/2006/relationships/hyperlink" Target="http://www.ou.edu" TargetMode="External"/><Relationship Id="rId6724" Type="http://schemas.openxmlformats.org/officeDocument/2006/relationships/hyperlink" Target="http://www.ou.edu" TargetMode="External"/><Relationship Id="rId6725" Type="http://schemas.openxmlformats.org/officeDocument/2006/relationships/hyperlink" Target="http://www.ou.edu" TargetMode="External"/><Relationship Id="rId6728" Type="http://schemas.openxmlformats.org/officeDocument/2006/relationships/hyperlink" Target="http://www.ou.edu" TargetMode="External"/><Relationship Id="rId6729" Type="http://schemas.openxmlformats.org/officeDocument/2006/relationships/hyperlink" Target="http://www.ou.edu" TargetMode="External"/><Relationship Id="rId206" Type="http://schemas.openxmlformats.org/officeDocument/2006/relationships/hyperlink" Target="http://www.acu.edu" TargetMode="External"/><Relationship Id="rId205" Type="http://schemas.openxmlformats.org/officeDocument/2006/relationships/hyperlink" Target="http://www.acu.edu" TargetMode="External"/><Relationship Id="rId204" Type="http://schemas.openxmlformats.org/officeDocument/2006/relationships/hyperlink" Target="http://www.acu.edu" TargetMode="External"/><Relationship Id="rId203" Type="http://schemas.openxmlformats.org/officeDocument/2006/relationships/hyperlink" Target="http://www.acu.edu" TargetMode="External"/><Relationship Id="rId209" Type="http://schemas.openxmlformats.org/officeDocument/2006/relationships/hyperlink" Target="http://www.acu.edu" TargetMode="External"/><Relationship Id="rId208" Type="http://schemas.openxmlformats.org/officeDocument/2006/relationships/hyperlink" Target="http://www.acu.edu" TargetMode="External"/><Relationship Id="rId207" Type="http://schemas.openxmlformats.org/officeDocument/2006/relationships/hyperlink" Target="http://www.acu.edu" TargetMode="External"/><Relationship Id="rId202" Type="http://schemas.openxmlformats.org/officeDocument/2006/relationships/hyperlink" Target="http://www.acp.edu" TargetMode="External"/><Relationship Id="rId6722" Type="http://schemas.openxmlformats.org/officeDocument/2006/relationships/hyperlink" Target="http://www.ou.edu" TargetMode="External"/><Relationship Id="rId201" Type="http://schemas.openxmlformats.org/officeDocument/2006/relationships/hyperlink" Target="http://www.acp.edu" TargetMode="External"/><Relationship Id="rId6723" Type="http://schemas.openxmlformats.org/officeDocument/2006/relationships/hyperlink" Target="http://www.ou.edu" TargetMode="External"/><Relationship Id="rId200" Type="http://schemas.openxmlformats.org/officeDocument/2006/relationships/hyperlink" Target="http://www.acp.edu" TargetMode="External"/><Relationship Id="rId6720" Type="http://schemas.openxmlformats.org/officeDocument/2006/relationships/hyperlink" Target="http://www.otc.edu" TargetMode="External"/><Relationship Id="rId6721" Type="http://schemas.openxmlformats.org/officeDocument/2006/relationships/hyperlink" Target="http://www.ou.edu" TargetMode="External"/><Relationship Id="rId6715" Type="http://schemas.openxmlformats.org/officeDocument/2006/relationships/hyperlink" Target="http://www.otc.edu" TargetMode="External"/><Relationship Id="rId6716" Type="http://schemas.openxmlformats.org/officeDocument/2006/relationships/hyperlink" Target="http://www.otc.edu" TargetMode="External"/><Relationship Id="rId6713" Type="http://schemas.openxmlformats.org/officeDocument/2006/relationships/hyperlink" Target="http://www.otc.edu" TargetMode="External"/><Relationship Id="rId6714" Type="http://schemas.openxmlformats.org/officeDocument/2006/relationships/hyperlink" Target="http://www.otc.edu" TargetMode="External"/><Relationship Id="rId6719" Type="http://schemas.openxmlformats.org/officeDocument/2006/relationships/hyperlink" Target="http://www.otc.edu" TargetMode="External"/><Relationship Id="rId6717" Type="http://schemas.openxmlformats.org/officeDocument/2006/relationships/hyperlink" Target="http://www.otc.edu" TargetMode="External"/><Relationship Id="rId6718" Type="http://schemas.openxmlformats.org/officeDocument/2006/relationships/hyperlink" Target="http://www.otc.edu" TargetMode="External"/><Relationship Id="rId6711" Type="http://schemas.openxmlformats.org/officeDocument/2006/relationships/hyperlink" Target="http://www.otc.edu" TargetMode="External"/><Relationship Id="rId6712" Type="http://schemas.openxmlformats.org/officeDocument/2006/relationships/hyperlink" Target="http://www.otc.edu" TargetMode="External"/><Relationship Id="rId6710" Type="http://schemas.openxmlformats.org/officeDocument/2006/relationships/hyperlink" Target="http://www.otc.edu" TargetMode="External"/><Relationship Id="rId5490" Type="http://schemas.openxmlformats.org/officeDocument/2006/relationships/hyperlink" Target="http://www.montclair.edu" TargetMode="External"/><Relationship Id="rId4161" Type="http://schemas.openxmlformats.org/officeDocument/2006/relationships/hyperlink" Target="http://www.lakemichigancollege.edu" TargetMode="External"/><Relationship Id="rId5493" Type="http://schemas.openxmlformats.org/officeDocument/2006/relationships/hyperlink" Target="http://www.montclair.edu" TargetMode="External"/><Relationship Id="rId4160" Type="http://schemas.openxmlformats.org/officeDocument/2006/relationships/hyperlink" Target="http://www.lakemichigancollege.edu" TargetMode="External"/><Relationship Id="rId5494" Type="http://schemas.openxmlformats.org/officeDocument/2006/relationships/hyperlink" Target="http://www.montclair.edu" TargetMode="External"/><Relationship Id="rId4163" Type="http://schemas.openxmlformats.org/officeDocument/2006/relationships/hyperlink" Target="http://www.lakemichigancollege.edu" TargetMode="External"/><Relationship Id="rId5491" Type="http://schemas.openxmlformats.org/officeDocument/2006/relationships/hyperlink" Target="http://www.montclair.edu" TargetMode="External"/><Relationship Id="rId4162" Type="http://schemas.openxmlformats.org/officeDocument/2006/relationships/hyperlink" Target="http://www.lakemichigancollege.edu" TargetMode="External"/><Relationship Id="rId5492" Type="http://schemas.openxmlformats.org/officeDocument/2006/relationships/hyperlink" Target="http://www.montclair.edu" TargetMode="External"/><Relationship Id="rId4165" Type="http://schemas.openxmlformats.org/officeDocument/2006/relationships/hyperlink" Target="http://www.lakemichigancollege.edu" TargetMode="External"/><Relationship Id="rId5497" Type="http://schemas.openxmlformats.org/officeDocument/2006/relationships/hyperlink" Target="http://www.montclair.edu" TargetMode="External"/><Relationship Id="rId4164" Type="http://schemas.openxmlformats.org/officeDocument/2006/relationships/hyperlink" Target="http://www.lakemichigancollege.edu" TargetMode="External"/><Relationship Id="rId5498" Type="http://schemas.openxmlformats.org/officeDocument/2006/relationships/hyperlink" Target="http://www.montclair.edu" TargetMode="External"/><Relationship Id="rId4167" Type="http://schemas.openxmlformats.org/officeDocument/2006/relationships/hyperlink" Target="http://www.lakemichigancollege.edu" TargetMode="External"/><Relationship Id="rId5495" Type="http://schemas.openxmlformats.org/officeDocument/2006/relationships/hyperlink" Target="http://www.montclair.edu" TargetMode="External"/><Relationship Id="rId4166" Type="http://schemas.openxmlformats.org/officeDocument/2006/relationships/hyperlink" Target="http://www.lakemichigancollege.edu" TargetMode="External"/><Relationship Id="rId5496" Type="http://schemas.openxmlformats.org/officeDocument/2006/relationships/hyperlink" Target="http://www.montclair.edu" TargetMode="External"/><Relationship Id="rId4169" Type="http://schemas.openxmlformats.org/officeDocument/2006/relationships/hyperlink" Target="http://www.lakemichigancollege.edu" TargetMode="External"/><Relationship Id="rId4168" Type="http://schemas.openxmlformats.org/officeDocument/2006/relationships/hyperlink" Target="http://www.lakemichigancollege.edu" TargetMode="External"/><Relationship Id="rId5499" Type="http://schemas.openxmlformats.org/officeDocument/2006/relationships/hyperlink" Target="http://www.montclair.edu" TargetMode="External"/><Relationship Id="rId4150" Type="http://schemas.openxmlformats.org/officeDocument/2006/relationships/hyperlink" Target="http://www.lakeland.edu" TargetMode="External"/><Relationship Id="rId5482" Type="http://schemas.openxmlformats.org/officeDocument/2006/relationships/hyperlink" Target="http://www.monroecollege.edu" TargetMode="External"/><Relationship Id="rId5483" Type="http://schemas.openxmlformats.org/officeDocument/2006/relationships/hyperlink" Target="http://www.monroecollege.edu" TargetMode="External"/><Relationship Id="rId4152" Type="http://schemas.openxmlformats.org/officeDocument/2006/relationships/hyperlink" Target="http://www.lakeland.edu" TargetMode="External"/><Relationship Id="rId5480" Type="http://schemas.openxmlformats.org/officeDocument/2006/relationships/hyperlink" Target="http://www.monroecollege.edu" TargetMode="External"/><Relationship Id="rId4151" Type="http://schemas.openxmlformats.org/officeDocument/2006/relationships/hyperlink" Target="http://www.lakeland.edu" TargetMode="External"/><Relationship Id="rId5481" Type="http://schemas.openxmlformats.org/officeDocument/2006/relationships/hyperlink" Target="http://www.monroecollege.edu" TargetMode="External"/><Relationship Id="rId4154" Type="http://schemas.openxmlformats.org/officeDocument/2006/relationships/hyperlink" Target="http://www.lakeland.edu" TargetMode="External"/><Relationship Id="rId5486" Type="http://schemas.openxmlformats.org/officeDocument/2006/relationships/hyperlink" Target="http://www.monroecollege.edu" TargetMode="External"/><Relationship Id="rId4153" Type="http://schemas.openxmlformats.org/officeDocument/2006/relationships/hyperlink" Target="http://www.lakeland.edu" TargetMode="External"/><Relationship Id="rId5487" Type="http://schemas.openxmlformats.org/officeDocument/2006/relationships/hyperlink" Target="http://www.montclair.edu" TargetMode="External"/><Relationship Id="rId4156" Type="http://schemas.openxmlformats.org/officeDocument/2006/relationships/hyperlink" Target="http://www.lakeland.edu" TargetMode="External"/><Relationship Id="rId5484" Type="http://schemas.openxmlformats.org/officeDocument/2006/relationships/hyperlink" Target="http://www.monroecollege.edu" TargetMode="External"/><Relationship Id="rId4155" Type="http://schemas.openxmlformats.org/officeDocument/2006/relationships/hyperlink" Target="http://www.lakeland.edu" TargetMode="External"/><Relationship Id="rId5485" Type="http://schemas.openxmlformats.org/officeDocument/2006/relationships/hyperlink" Target="http://www.monroecollege.edu" TargetMode="External"/><Relationship Id="rId4158" Type="http://schemas.openxmlformats.org/officeDocument/2006/relationships/hyperlink" Target="http://www.lakemichigancollege.edu" TargetMode="External"/><Relationship Id="rId4157" Type="http://schemas.openxmlformats.org/officeDocument/2006/relationships/hyperlink" Target="http://www.lakeland.edu" TargetMode="External"/><Relationship Id="rId5488" Type="http://schemas.openxmlformats.org/officeDocument/2006/relationships/hyperlink" Target="http://www.montclair.edu" TargetMode="External"/><Relationship Id="rId4159" Type="http://schemas.openxmlformats.org/officeDocument/2006/relationships/hyperlink" Target="http://www.lakemichigancollege.edu" TargetMode="External"/><Relationship Id="rId5489" Type="http://schemas.openxmlformats.org/officeDocument/2006/relationships/hyperlink" Target="http://www.montclair.edu" TargetMode="External"/><Relationship Id="rId1910" Type="http://schemas.openxmlformats.org/officeDocument/2006/relationships/hyperlink" Target="http://www.dbu.edu" TargetMode="External"/><Relationship Id="rId1911" Type="http://schemas.openxmlformats.org/officeDocument/2006/relationships/hyperlink" Target="http://www.dbu.edu" TargetMode="External"/><Relationship Id="rId1912" Type="http://schemas.openxmlformats.org/officeDocument/2006/relationships/hyperlink" Target="http://www.dbu.edu" TargetMode="External"/><Relationship Id="rId1913" Type="http://schemas.openxmlformats.org/officeDocument/2006/relationships/hyperlink" Target="http://www.dbu.edu" TargetMode="External"/><Relationship Id="rId1914" Type="http://schemas.openxmlformats.org/officeDocument/2006/relationships/hyperlink" Target="http://www.dbu.edu" TargetMode="External"/><Relationship Id="rId1915" Type="http://schemas.openxmlformats.org/officeDocument/2006/relationships/hyperlink" Target="http://www.dbu.edu" TargetMode="External"/><Relationship Id="rId1916" Type="http://schemas.openxmlformats.org/officeDocument/2006/relationships/hyperlink" Target="http://www.dbu.edu" TargetMode="External"/><Relationship Id="rId1917" Type="http://schemas.openxmlformats.org/officeDocument/2006/relationships/hyperlink" Target="http://www.dbu.edu" TargetMode="External"/><Relationship Id="rId1918" Type="http://schemas.openxmlformats.org/officeDocument/2006/relationships/hyperlink" Target="http://www.dbu.edu" TargetMode="External"/><Relationship Id="rId1919" Type="http://schemas.openxmlformats.org/officeDocument/2006/relationships/hyperlink" Target="http://www.dbu.edu" TargetMode="External"/><Relationship Id="rId4181" Type="http://schemas.openxmlformats.org/officeDocument/2006/relationships/hyperlink" Target="http://www.lakemichigancollege.edu" TargetMode="External"/><Relationship Id="rId4180" Type="http://schemas.openxmlformats.org/officeDocument/2006/relationships/hyperlink" Target="http://www.lakemichigancollege.edu" TargetMode="External"/><Relationship Id="rId4183" Type="http://schemas.openxmlformats.org/officeDocument/2006/relationships/hyperlink" Target="http://www.lakemichigancollege.edu" TargetMode="External"/><Relationship Id="rId4182" Type="http://schemas.openxmlformats.org/officeDocument/2006/relationships/hyperlink" Target="http://www.lakemichigancollege.edu" TargetMode="External"/><Relationship Id="rId4185" Type="http://schemas.openxmlformats.org/officeDocument/2006/relationships/hyperlink" Target="http://www.langston.edu" TargetMode="External"/><Relationship Id="rId4184" Type="http://schemas.openxmlformats.org/officeDocument/2006/relationships/hyperlink" Target="http://www.langston.edu" TargetMode="External"/><Relationship Id="rId4187" Type="http://schemas.openxmlformats.org/officeDocument/2006/relationships/hyperlink" Target="http://www.langston.edu" TargetMode="External"/><Relationship Id="rId4186" Type="http://schemas.openxmlformats.org/officeDocument/2006/relationships/hyperlink" Target="http://www.langston.edu" TargetMode="External"/><Relationship Id="rId4189" Type="http://schemas.openxmlformats.org/officeDocument/2006/relationships/hyperlink" Target="http://www.langston.edu" TargetMode="External"/><Relationship Id="rId4188" Type="http://schemas.openxmlformats.org/officeDocument/2006/relationships/hyperlink" Target="http://www.langston.edu" TargetMode="External"/><Relationship Id="rId1900" Type="http://schemas.openxmlformats.org/officeDocument/2006/relationships/hyperlink" Target="http://www.dbu.edu" TargetMode="External"/><Relationship Id="rId1901" Type="http://schemas.openxmlformats.org/officeDocument/2006/relationships/hyperlink" Target="http://www.dbu.edu" TargetMode="External"/><Relationship Id="rId1902" Type="http://schemas.openxmlformats.org/officeDocument/2006/relationships/hyperlink" Target="http://www.dbu.edu" TargetMode="External"/><Relationship Id="rId1903" Type="http://schemas.openxmlformats.org/officeDocument/2006/relationships/hyperlink" Target="http://www.dbu.edu" TargetMode="External"/><Relationship Id="rId1904" Type="http://schemas.openxmlformats.org/officeDocument/2006/relationships/hyperlink" Target="http://www.dbu.edu" TargetMode="External"/><Relationship Id="rId1905" Type="http://schemas.openxmlformats.org/officeDocument/2006/relationships/hyperlink" Target="http://www.dbu.edu" TargetMode="External"/><Relationship Id="rId1906" Type="http://schemas.openxmlformats.org/officeDocument/2006/relationships/hyperlink" Target="http://www.dbu.edu" TargetMode="External"/><Relationship Id="rId1907" Type="http://schemas.openxmlformats.org/officeDocument/2006/relationships/hyperlink" Target="http://www.dbu.edu" TargetMode="External"/><Relationship Id="rId1908" Type="http://schemas.openxmlformats.org/officeDocument/2006/relationships/hyperlink" Target="http://www.dbu.edu" TargetMode="External"/><Relationship Id="rId1909" Type="http://schemas.openxmlformats.org/officeDocument/2006/relationships/hyperlink" Target="http://www.dbu.edu" TargetMode="External"/><Relationship Id="rId4170" Type="http://schemas.openxmlformats.org/officeDocument/2006/relationships/hyperlink" Target="http://www.lakemichigancollege.edu" TargetMode="External"/><Relationship Id="rId4172" Type="http://schemas.openxmlformats.org/officeDocument/2006/relationships/hyperlink" Target="http://www.lakemichigancollege.edu" TargetMode="External"/><Relationship Id="rId4171" Type="http://schemas.openxmlformats.org/officeDocument/2006/relationships/hyperlink" Target="http://www.lakemichigancollege.edu" TargetMode="External"/><Relationship Id="rId4174" Type="http://schemas.openxmlformats.org/officeDocument/2006/relationships/hyperlink" Target="http://www.lakemichigancollege.edu" TargetMode="External"/><Relationship Id="rId4173" Type="http://schemas.openxmlformats.org/officeDocument/2006/relationships/hyperlink" Target="http://www.lakemichigancollege.edu" TargetMode="External"/><Relationship Id="rId4176" Type="http://schemas.openxmlformats.org/officeDocument/2006/relationships/hyperlink" Target="http://www.lakemichigancollege.edu" TargetMode="External"/><Relationship Id="rId4175" Type="http://schemas.openxmlformats.org/officeDocument/2006/relationships/hyperlink" Target="http://www.lakemichigancollege.edu" TargetMode="External"/><Relationship Id="rId4178" Type="http://schemas.openxmlformats.org/officeDocument/2006/relationships/hyperlink" Target="http://www.lakemichigancollege.edu" TargetMode="External"/><Relationship Id="rId4177" Type="http://schemas.openxmlformats.org/officeDocument/2006/relationships/hyperlink" Target="http://www.lakemichigancollege.edu" TargetMode="External"/><Relationship Id="rId4179" Type="http://schemas.openxmlformats.org/officeDocument/2006/relationships/hyperlink" Target="http://www.lakemichigancollege.edu" TargetMode="External"/><Relationship Id="rId4129" Type="http://schemas.openxmlformats.org/officeDocument/2006/relationships/hyperlink" Target="http://www.lakeforest.edu" TargetMode="External"/><Relationship Id="rId4128" Type="http://schemas.openxmlformats.org/officeDocument/2006/relationships/hyperlink" Target="http://www.lakeforest.edu" TargetMode="External"/><Relationship Id="rId5459" Type="http://schemas.openxmlformats.org/officeDocument/2006/relationships/hyperlink" Target="http://www.monmouth.edu" TargetMode="External"/><Relationship Id="rId6780" Type="http://schemas.openxmlformats.org/officeDocument/2006/relationships/hyperlink" Target="http://www.ou.edu" TargetMode="External"/><Relationship Id="rId5450" Type="http://schemas.openxmlformats.org/officeDocument/2006/relationships/hyperlink" Target="http://www.monmouth.edu" TargetMode="External"/><Relationship Id="rId6781" Type="http://schemas.openxmlformats.org/officeDocument/2006/relationships/hyperlink" Target="http://www.ou.edu" TargetMode="External"/><Relationship Id="rId4121" Type="http://schemas.openxmlformats.org/officeDocument/2006/relationships/hyperlink" Target="http://www.lakeforest.edu" TargetMode="External"/><Relationship Id="rId5453" Type="http://schemas.openxmlformats.org/officeDocument/2006/relationships/hyperlink" Target="http://www.monmouth.edu" TargetMode="External"/><Relationship Id="rId6784" Type="http://schemas.openxmlformats.org/officeDocument/2006/relationships/hyperlink" Target="http://www.ou.edu" TargetMode="External"/><Relationship Id="rId4120" Type="http://schemas.openxmlformats.org/officeDocument/2006/relationships/hyperlink" Target="http://www.lakeforest.edu" TargetMode="External"/><Relationship Id="rId5454" Type="http://schemas.openxmlformats.org/officeDocument/2006/relationships/hyperlink" Target="http://www.monmouth.edu" TargetMode="External"/><Relationship Id="rId6785" Type="http://schemas.openxmlformats.org/officeDocument/2006/relationships/hyperlink" Target="http://www.ou.edu" TargetMode="External"/><Relationship Id="rId4123" Type="http://schemas.openxmlformats.org/officeDocument/2006/relationships/hyperlink" Target="http://www.lakeforest.edu" TargetMode="External"/><Relationship Id="rId5451" Type="http://schemas.openxmlformats.org/officeDocument/2006/relationships/hyperlink" Target="http://www.monmouth.edu" TargetMode="External"/><Relationship Id="rId6782" Type="http://schemas.openxmlformats.org/officeDocument/2006/relationships/hyperlink" Target="http://www.ou.edu" TargetMode="External"/><Relationship Id="rId4122" Type="http://schemas.openxmlformats.org/officeDocument/2006/relationships/hyperlink" Target="http://www.lakeforest.edu" TargetMode="External"/><Relationship Id="rId5452" Type="http://schemas.openxmlformats.org/officeDocument/2006/relationships/hyperlink" Target="http://www.monmouth.edu" TargetMode="External"/><Relationship Id="rId6783" Type="http://schemas.openxmlformats.org/officeDocument/2006/relationships/hyperlink" Target="http://www.ou.edu" TargetMode="External"/><Relationship Id="rId4125" Type="http://schemas.openxmlformats.org/officeDocument/2006/relationships/hyperlink" Target="http://www.lakeforest.edu" TargetMode="External"/><Relationship Id="rId5457" Type="http://schemas.openxmlformats.org/officeDocument/2006/relationships/hyperlink" Target="http://www.monmouth.edu" TargetMode="External"/><Relationship Id="rId6788" Type="http://schemas.openxmlformats.org/officeDocument/2006/relationships/hyperlink" Target="http://www.ou.edu" TargetMode="External"/><Relationship Id="rId4124" Type="http://schemas.openxmlformats.org/officeDocument/2006/relationships/hyperlink" Target="http://www.lakeforest.edu" TargetMode="External"/><Relationship Id="rId5458" Type="http://schemas.openxmlformats.org/officeDocument/2006/relationships/hyperlink" Target="http://www.monmouth.edu" TargetMode="External"/><Relationship Id="rId6789" Type="http://schemas.openxmlformats.org/officeDocument/2006/relationships/hyperlink" Target="http://www.ou.edu" TargetMode="External"/><Relationship Id="rId4127" Type="http://schemas.openxmlformats.org/officeDocument/2006/relationships/hyperlink" Target="http://www.lakeforest.edu" TargetMode="External"/><Relationship Id="rId5455" Type="http://schemas.openxmlformats.org/officeDocument/2006/relationships/hyperlink" Target="http://www.monmouth.edu" TargetMode="External"/><Relationship Id="rId6786" Type="http://schemas.openxmlformats.org/officeDocument/2006/relationships/hyperlink" Target="http://www.ou.edu" TargetMode="External"/><Relationship Id="rId4126" Type="http://schemas.openxmlformats.org/officeDocument/2006/relationships/hyperlink" Target="http://www.lakeforest.edu" TargetMode="External"/><Relationship Id="rId5456" Type="http://schemas.openxmlformats.org/officeDocument/2006/relationships/hyperlink" Target="http://www.monmouth.edu" TargetMode="External"/><Relationship Id="rId6787" Type="http://schemas.openxmlformats.org/officeDocument/2006/relationships/hyperlink" Target="http://www.ou.edu" TargetMode="External"/><Relationship Id="rId4118" Type="http://schemas.openxmlformats.org/officeDocument/2006/relationships/hyperlink" Target="http://www.lakeforest.edu" TargetMode="External"/><Relationship Id="rId4117" Type="http://schemas.openxmlformats.org/officeDocument/2006/relationships/hyperlink" Target="http://www.lakeforest.edu" TargetMode="External"/><Relationship Id="rId5448" Type="http://schemas.openxmlformats.org/officeDocument/2006/relationships/hyperlink" Target="http://www.monmouth.edu" TargetMode="External"/><Relationship Id="rId6779" Type="http://schemas.openxmlformats.org/officeDocument/2006/relationships/hyperlink" Target="http://www.ou.edu" TargetMode="External"/><Relationship Id="rId4119" Type="http://schemas.openxmlformats.org/officeDocument/2006/relationships/hyperlink" Target="http://www.lakeforest.edu" TargetMode="External"/><Relationship Id="rId5449" Type="http://schemas.openxmlformats.org/officeDocument/2006/relationships/hyperlink" Target="http://www.monmouth.edu" TargetMode="External"/><Relationship Id="rId6770" Type="http://schemas.openxmlformats.org/officeDocument/2006/relationships/hyperlink" Target="http://www.ou.edu" TargetMode="External"/><Relationship Id="rId4110" Type="http://schemas.openxmlformats.org/officeDocument/2006/relationships/hyperlink" Target="http://www.lakeforest.edu" TargetMode="External"/><Relationship Id="rId5442" Type="http://schemas.openxmlformats.org/officeDocument/2006/relationships/hyperlink" Target="http://www.mohave.edu" TargetMode="External"/><Relationship Id="rId6773" Type="http://schemas.openxmlformats.org/officeDocument/2006/relationships/hyperlink" Target="http://www.ou.edu" TargetMode="External"/><Relationship Id="rId5443" Type="http://schemas.openxmlformats.org/officeDocument/2006/relationships/hyperlink" Target="http://www.mohave.edu" TargetMode="External"/><Relationship Id="rId6774" Type="http://schemas.openxmlformats.org/officeDocument/2006/relationships/hyperlink" Target="http://www.ou.edu" TargetMode="External"/><Relationship Id="rId4112" Type="http://schemas.openxmlformats.org/officeDocument/2006/relationships/hyperlink" Target="http://www.lakeforest.edu" TargetMode="External"/><Relationship Id="rId5440" Type="http://schemas.openxmlformats.org/officeDocument/2006/relationships/hyperlink" Target="http://www.mohave.edu" TargetMode="External"/><Relationship Id="rId6771" Type="http://schemas.openxmlformats.org/officeDocument/2006/relationships/hyperlink" Target="http://www.ou.edu" TargetMode="External"/><Relationship Id="rId4111" Type="http://schemas.openxmlformats.org/officeDocument/2006/relationships/hyperlink" Target="http://www.lakeforest.edu" TargetMode="External"/><Relationship Id="rId5441" Type="http://schemas.openxmlformats.org/officeDocument/2006/relationships/hyperlink" Target="http://www.mohave.edu" TargetMode="External"/><Relationship Id="rId6772" Type="http://schemas.openxmlformats.org/officeDocument/2006/relationships/hyperlink" Target="http://www.ou.edu" TargetMode="External"/><Relationship Id="rId4114" Type="http://schemas.openxmlformats.org/officeDocument/2006/relationships/hyperlink" Target="http://www.lakeforest.edu" TargetMode="External"/><Relationship Id="rId5446" Type="http://schemas.openxmlformats.org/officeDocument/2006/relationships/hyperlink" Target="http://www.monmouth.edu" TargetMode="External"/><Relationship Id="rId6777" Type="http://schemas.openxmlformats.org/officeDocument/2006/relationships/hyperlink" Target="http://www.ou.edu" TargetMode="External"/><Relationship Id="rId4113" Type="http://schemas.openxmlformats.org/officeDocument/2006/relationships/hyperlink" Target="http://www.lakeforest.edu" TargetMode="External"/><Relationship Id="rId5447" Type="http://schemas.openxmlformats.org/officeDocument/2006/relationships/hyperlink" Target="http://www.monmouth.edu" TargetMode="External"/><Relationship Id="rId6778" Type="http://schemas.openxmlformats.org/officeDocument/2006/relationships/hyperlink" Target="http://www.ou.edu" TargetMode="External"/><Relationship Id="rId4116" Type="http://schemas.openxmlformats.org/officeDocument/2006/relationships/hyperlink" Target="http://www.lakeforest.edu" TargetMode="External"/><Relationship Id="rId5444" Type="http://schemas.openxmlformats.org/officeDocument/2006/relationships/hyperlink" Target="http://www.monmouth.edu" TargetMode="External"/><Relationship Id="rId6775" Type="http://schemas.openxmlformats.org/officeDocument/2006/relationships/hyperlink" Target="http://www.ou.edu" TargetMode="External"/><Relationship Id="rId4115" Type="http://schemas.openxmlformats.org/officeDocument/2006/relationships/hyperlink" Target="http://www.lakeforest.edu" TargetMode="External"/><Relationship Id="rId5445" Type="http://schemas.openxmlformats.org/officeDocument/2006/relationships/hyperlink" Target="http://www.monmouth.edu" TargetMode="External"/><Relationship Id="rId6776" Type="http://schemas.openxmlformats.org/officeDocument/2006/relationships/hyperlink" Target="http://www.ou.edu" TargetMode="External"/><Relationship Id="rId5471" Type="http://schemas.openxmlformats.org/officeDocument/2006/relationships/hyperlink" Target="http://www.monmouth.edu" TargetMode="External"/><Relationship Id="rId5472" Type="http://schemas.openxmlformats.org/officeDocument/2006/relationships/hyperlink" Target="http://www.monroecollege.edu" TargetMode="External"/><Relationship Id="rId4141" Type="http://schemas.openxmlformats.org/officeDocument/2006/relationships/hyperlink" Target="http://www.lakeforest.edu" TargetMode="External"/><Relationship Id="rId4140" Type="http://schemas.openxmlformats.org/officeDocument/2006/relationships/hyperlink" Target="http://www.lakeforest.edu" TargetMode="External"/><Relationship Id="rId5470" Type="http://schemas.openxmlformats.org/officeDocument/2006/relationships/hyperlink" Target="http://www.monmouth.edu" TargetMode="External"/><Relationship Id="rId4143" Type="http://schemas.openxmlformats.org/officeDocument/2006/relationships/hyperlink" Target="http://www.lakeforest.edu" TargetMode="External"/><Relationship Id="rId5475" Type="http://schemas.openxmlformats.org/officeDocument/2006/relationships/hyperlink" Target="http://www.monroecollege.edu" TargetMode="External"/><Relationship Id="rId4142" Type="http://schemas.openxmlformats.org/officeDocument/2006/relationships/hyperlink" Target="http://www.lakeforest.edu" TargetMode="External"/><Relationship Id="rId5476" Type="http://schemas.openxmlformats.org/officeDocument/2006/relationships/hyperlink" Target="http://www.monroecollege.edu" TargetMode="External"/><Relationship Id="rId4145" Type="http://schemas.openxmlformats.org/officeDocument/2006/relationships/hyperlink" Target="http://www.lakeforest.edu" TargetMode="External"/><Relationship Id="rId5473" Type="http://schemas.openxmlformats.org/officeDocument/2006/relationships/hyperlink" Target="http://www.monroecollege.edu" TargetMode="External"/><Relationship Id="rId4144" Type="http://schemas.openxmlformats.org/officeDocument/2006/relationships/hyperlink" Target="http://www.lakeforest.edu" TargetMode="External"/><Relationship Id="rId5474" Type="http://schemas.openxmlformats.org/officeDocument/2006/relationships/hyperlink" Target="http://www.monroecollege.edu" TargetMode="External"/><Relationship Id="rId4147" Type="http://schemas.openxmlformats.org/officeDocument/2006/relationships/hyperlink" Target="http://www.lakeforest.edu" TargetMode="External"/><Relationship Id="rId5479" Type="http://schemas.openxmlformats.org/officeDocument/2006/relationships/hyperlink" Target="http://www.monroecollege.edu" TargetMode="External"/><Relationship Id="rId4146" Type="http://schemas.openxmlformats.org/officeDocument/2006/relationships/hyperlink" Target="http://www.lakeforest.edu" TargetMode="External"/><Relationship Id="rId4149" Type="http://schemas.openxmlformats.org/officeDocument/2006/relationships/hyperlink" Target="http://www.lakeland.edu" TargetMode="External"/><Relationship Id="rId5477" Type="http://schemas.openxmlformats.org/officeDocument/2006/relationships/hyperlink" Target="http://www.monroecollege.edu" TargetMode="External"/><Relationship Id="rId4148" Type="http://schemas.openxmlformats.org/officeDocument/2006/relationships/hyperlink" Target="http://www.lakeforest.edu" TargetMode="External"/><Relationship Id="rId5478" Type="http://schemas.openxmlformats.org/officeDocument/2006/relationships/hyperlink" Target="http://www.monroecollege.edu" TargetMode="External"/><Relationship Id="rId4139" Type="http://schemas.openxmlformats.org/officeDocument/2006/relationships/hyperlink" Target="http://www.lakeforest.edu" TargetMode="External"/><Relationship Id="rId5460" Type="http://schemas.openxmlformats.org/officeDocument/2006/relationships/hyperlink" Target="http://www.monmouth.edu" TargetMode="External"/><Relationship Id="rId6791" Type="http://schemas.openxmlformats.org/officeDocument/2006/relationships/hyperlink" Target="http://www.ou.edu" TargetMode="External"/><Relationship Id="rId5461" Type="http://schemas.openxmlformats.org/officeDocument/2006/relationships/hyperlink" Target="http://www.monmouth.edu" TargetMode="External"/><Relationship Id="rId6792" Type="http://schemas.openxmlformats.org/officeDocument/2006/relationships/hyperlink" Target="http://www.ou.edu" TargetMode="External"/><Relationship Id="rId4130" Type="http://schemas.openxmlformats.org/officeDocument/2006/relationships/hyperlink" Target="http://www.lakeforest.edu" TargetMode="External"/><Relationship Id="rId6790" Type="http://schemas.openxmlformats.org/officeDocument/2006/relationships/hyperlink" Target="http://www.ou.edu" TargetMode="External"/><Relationship Id="rId4132" Type="http://schemas.openxmlformats.org/officeDocument/2006/relationships/hyperlink" Target="http://www.lakeforest.edu" TargetMode="External"/><Relationship Id="rId5464" Type="http://schemas.openxmlformats.org/officeDocument/2006/relationships/hyperlink" Target="http://www.monmouth.edu" TargetMode="External"/><Relationship Id="rId6795" Type="http://schemas.openxmlformats.org/officeDocument/2006/relationships/hyperlink" Target="http://www.ou.edu" TargetMode="External"/><Relationship Id="rId4131" Type="http://schemas.openxmlformats.org/officeDocument/2006/relationships/hyperlink" Target="http://www.lakeforest.edu" TargetMode="External"/><Relationship Id="rId5465" Type="http://schemas.openxmlformats.org/officeDocument/2006/relationships/hyperlink" Target="http://www.monmouth.edu" TargetMode="External"/><Relationship Id="rId6796" Type="http://schemas.openxmlformats.org/officeDocument/2006/relationships/hyperlink" Target="http://www.ou.edu" TargetMode="External"/><Relationship Id="rId4134" Type="http://schemas.openxmlformats.org/officeDocument/2006/relationships/hyperlink" Target="http://www.lakeforest.edu" TargetMode="External"/><Relationship Id="rId5462" Type="http://schemas.openxmlformats.org/officeDocument/2006/relationships/hyperlink" Target="http://www.monmouth.edu" TargetMode="External"/><Relationship Id="rId6793" Type="http://schemas.openxmlformats.org/officeDocument/2006/relationships/hyperlink" Target="http://www.ou.edu" TargetMode="External"/><Relationship Id="rId4133" Type="http://schemas.openxmlformats.org/officeDocument/2006/relationships/hyperlink" Target="http://www.lakeforest.edu" TargetMode="External"/><Relationship Id="rId5463" Type="http://schemas.openxmlformats.org/officeDocument/2006/relationships/hyperlink" Target="http://www.monmouth.edu" TargetMode="External"/><Relationship Id="rId6794" Type="http://schemas.openxmlformats.org/officeDocument/2006/relationships/hyperlink" Target="http://www.ou.edu" TargetMode="External"/><Relationship Id="rId4136" Type="http://schemas.openxmlformats.org/officeDocument/2006/relationships/hyperlink" Target="http://www.lakeforest.edu" TargetMode="External"/><Relationship Id="rId5468" Type="http://schemas.openxmlformats.org/officeDocument/2006/relationships/hyperlink" Target="http://www.monmouth.edu" TargetMode="External"/><Relationship Id="rId6799" Type="http://schemas.openxmlformats.org/officeDocument/2006/relationships/hyperlink" Target="http://www.ozarka.edu" TargetMode="External"/><Relationship Id="rId4135" Type="http://schemas.openxmlformats.org/officeDocument/2006/relationships/hyperlink" Target="http://www.lakeforest.edu" TargetMode="External"/><Relationship Id="rId5469" Type="http://schemas.openxmlformats.org/officeDocument/2006/relationships/hyperlink" Target="http://www.monmouth.edu" TargetMode="External"/><Relationship Id="rId4138" Type="http://schemas.openxmlformats.org/officeDocument/2006/relationships/hyperlink" Target="http://www.lakeforest.edu" TargetMode="External"/><Relationship Id="rId5466" Type="http://schemas.openxmlformats.org/officeDocument/2006/relationships/hyperlink" Target="http://www.monmouth.edu" TargetMode="External"/><Relationship Id="rId6797" Type="http://schemas.openxmlformats.org/officeDocument/2006/relationships/hyperlink" Target="http://www.ou.edu" TargetMode="External"/><Relationship Id="rId4137" Type="http://schemas.openxmlformats.org/officeDocument/2006/relationships/hyperlink" Target="http://www.lakeforest.edu" TargetMode="External"/><Relationship Id="rId5467" Type="http://schemas.openxmlformats.org/officeDocument/2006/relationships/hyperlink" Target="http://www.monmouth.edu" TargetMode="External"/><Relationship Id="rId6798" Type="http://schemas.openxmlformats.org/officeDocument/2006/relationships/hyperlink" Target="http://www.ou.edu" TargetMode="External"/><Relationship Id="rId1972" Type="http://schemas.openxmlformats.org/officeDocument/2006/relationships/hyperlink" Target="http://www.dc.edu" TargetMode="External"/><Relationship Id="rId1973" Type="http://schemas.openxmlformats.org/officeDocument/2006/relationships/hyperlink" Target="http://www.dc.edu" TargetMode="External"/><Relationship Id="rId1974" Type="http://schemas.openxmlformats.org/officeDocument/2006/relationships/hyperlink" Target="http://www.dc.edu" TargetMode="External"/><Relationship Id="rId1975" Type="http://schemas.openxmlformats.org/officeDocument/2006/relationships/hyperlink" Target="http://www.dc.edu" TargetMode="External"/><Relationship Id="rId1976" Type="http://schemas.openxmlformats.org/officeDocument/2006/relationships/hyperlink" Target="http://www.dc.edu" TargetMode="External"/><Relationship Id="rId1977" Type="http://schemas.openxmlformats.org/officeDocument/2006/relationships/hyperlink" Target="http://www.dc.edu" TargetMode="External"/><Relationship Id="rId1978" Type="http://schemas.openxmlformats.org/officeDocument/2006/relationships/hyperlink" Target="http://www.dc.edu" TargetMode="External"/><Relationship Id="rId1979" Type="http://schemas.openxmlformats.org/officeDocument/2006/relationships/hyperlink" Target="http://www.dc.edu" TargetMode="External"/><Relationship Id="rId1970" Type="http://schemas.openxmlformats.org/officeDocument/2006/relationships/hyperlink" Target="http://www.dc.edu" TargetMode="External"/><Relationship Id="rId1971" Type="http://schemas.openxmlformats.org/officeDocument/2006/relationships/hyperlink" Target="http://www.dc.edu" TargetMode="External"/><Relationship Id="rId1961" Type="http://schemas.openxmlformats.org/officeDocument/2006/relationships/hyperlink" Target="http://www.dc.edu" TargetMode="External"/><Relationship Id="rId1962" Type="http://schemas.openxmlformats.org/officeDocument/2006/relationships/hyperlink" Target="http://www.dc.edu" TargetMode="External"/><Relationship Id="rId1963" Type="http://schemas.openxmlformats.org/officeDocument/2006/relationships/hyperlink" Target="http://www.dc.edu" TargetMode="External"/><Relationship Id="rId1964" Type="http://schemas.openxmlformats.org/officeDocument/2006/relationships/hyperlink" Target="http://www.dc.edu" TargetMode="External"/><Relationship Id="rId1965" Type="http://schemas.openxmlformats.org/officeDocument/2006/relationships/hyperlink" Target="http://www.dc.edu" TargetMode="External"/><Relationship Id="rId1966" Type="http://schemas.openxmlformats.org/officeDocument/2006/relationships/hyperlink" Target="http://www.dc.edu" TargetMode="External"/><Relationship Id="rId1967" Type="http://schemas.openxmlformats.org/officeDocument/2006/relationships/hyperlink" Target="http://www.dc.edu" TargetMode="External"/><Relationship Id="rId1968" Type="http://schemas.openxmlformats.org/officeDocument/2006/relationships/hyperlink" Target="http://www.dc.edu" TargetMode="External"/><Relationship Id="rId1969" Type="http://schemas.openxmlformats.org/officeDocument/2006/relationships/hyperlink" Target="http://www.dc.edu" TargetMode="External"/><Relationship Id="rId1960" Type="http://schemas.openxmlformats.org/officeDocument/2006/relationships/hyperlink" Target="http://www.dc.edu" TargetMode="External"/><Relationship Id="rId1994" Type="http://schemas.openxmlformats.org/officeDocument/2006/relationships/hyperlink" Target="http://www.dc3.edu" TargetMode="External"/><Relationship Id="rId1995" Type="http://schemas.openxmlformats.org/officeDocument/2006/relationships/hyperlink" Target="http://www.dc3.edu" TargetMode="External"/><Relationship Id="rId1996" Type="http://schemas.openxmlformats.org/officeDocument/2006/relationships/hyperlink" Target="http://www.dc3.edu" TargetMode="External"/><Relationship Id="rId1997" Type="http://schemas.openxmlformats.org/officeDocument/2006/relationships/hyperlink" Target="http://www.dc3.edu" TargetMode="External"/><Relationship Id="rId1998" Type="http://schemas.openxmlformats.org/officeDocument/2006/relationships/hyperlink" Target="http://www.dc3.edu" TargetMode="External"/><Relationship Id="rId1999" Type="http://schemas.openxmlformats.org/officeDocument/2006/relationships/hyperlink" Target="http://www.dc3.edu" TargetMode="External"/><Relationship Id="rId1990" Type="http://schemas.openxmlformats.org/officeDocument/2006/relationships/hyperlink" Target="http://www.dc3.edu" TargetMode="External"/><Relationship Id="rId1991" Type="http://schemas.openxmlformats.org/officeDocument/2006/relationships/hyperlink" Target="http://www.dc3.edu" TargetMode="External"/><Relationship Id="rId1992" Type="http://schemas.openxmlformats.org/officeDocument/2006/relationships/hyperlink" Target="http://www.dc3.edu" TargetMode="External"/><Relationship Id="rId1993" Type="http://schemas.openxmlformats.org/officeDocument/2006/relationships/hyperlink" Target="http://www.dc3.edu" TargetMode="External"/><Relationship Id="rId1983" Type="http://schemas.openxmlformats.org/officeDocument/2006/relationships/hyperlink" Target="http://www.dc3.edu" TargetMode="External"/><Relationship Id="rId1984" Type="http://schemas.openxmlformats.org/officeDocument/2006/relationships/hyperlink" Target="http://www.dc3.edu" TargetMode="External"/><Relationship Id="rId1985" Type="http://schemas.openxmlformats.org/officeDocument/2006/relationships/hyperlink" Target="http://www.dc3.edu" TargetMode="External"/><Relationship Id="rId1986" Type="http://schemas.openxmlformats.org/officeDocument/2006/relationships/hyperlink" Target="http://www.dc3.edu" TargetMode="External"/><Relationship Id="rId1987" Type="http://schemas.openxmlformats.org/officeDocument/2006/relationships/hyperlink" Target="http://www.dc3.edu" TargetMode="External"/><Relationship Id="rId1988" Type="http://schemas.openxmlformats.org/officeDocument/2006/relationships/hyperlink" Target="http://www.dc3.edu" TargetMode="External"/><Relationship Id="rId1989" Type="http://schemas.openxmlformats.org/officeDocument/2006/relationships/hyperlink" Target="http://www.dc3.edu" TargetMode="External"/><Relationship Id="rId1980" Type="http://schemas.openxmlformats.org/officeDocument/2006/relationships/hyperlink" Target="http://www.dc.edu" TargetMode="External"/><Relationship Id="rId1981" Type="http://schemas.openxmlformats.org/officeDocument/2006/relationships/hyperlink" Target="http://www.dc3.edu" TargetMode="External"/><Relationship Id="rId1982" Type="http://schemas.openxmlformats.org/officeDocument/2006/relationships/hyperlink" Target="http://www.dc3.edu" TargetMode="External"/><Relationship Id="rId1930" Type="http://schemas.openxmlformats.org/officeDocument/2006/relationships/hyperlink" Target="http://www.dbu.edu" TargetMode="External"/><Relationship Id="rId1931" Type="http://schemas.openxmlformats.org/officeDocument/2006/relationships/hyperlink" Target="http://www.dbu.edu" TargetMode="External"/><Relationship Id="rId1932" Type="http://schemas.openxmlformats.org/officeDocument/2006/relationships/hyperlink" Target="http://www.dbu.edu" TargetMode="External"/><Relationship Id="rId1933" Type="http://schemas.openxmlformats.org/officeDocument/2006/relationships/hyperlink" Target="http://www.dbu.edu" TargetMode="External"/><Relationship Id="rId1934" Type="http://schemas.openxmlformats.org/officeDocument/2006/relationships/hyperlink" Target="http://www.dbu.edu" TargetMode="External"/><Relationship Id="rId1935" Type="http://schemas.openxmlformats.org/officeDocument/2006/relationships/hyperlink" Target="http://www.dbu.edu" TargetMode="External"/><Relationship Id="rId1936" Type="http://schemas.openxmlformats.org/officeDocument/2006/relationships/hyperlink" Target="http://www.dbu.edu" TargetMode="External"/><Relationship Id="rId1937" Type="http://schemas.openxmlformats.org/officeDocument/2006/relationships/hyperlink" Target="http://www.dbu.edu" TargetMode="External"/><Relationship Id="rId1938" Type="http://schemas.openxmlformats.org/officeDocument/2006/relationships/hyperlink" Target="http://www.dbu.edu" TargetMode="External"/><Relationship Id="rId1939" Type="http://schemas.openxmlformats.org/officeDocument/2006/relationships/hyperlink" Target="http://www.dc.edu" TargetMode="External"/><Relationship Id="rId1920" Type="http://schemas.openxmlformats.org/officeDocument/2006/relationships/hyperlink" Target="http://www.dbu.edu" TargetMode="External"/><Relationship Id="rId1921" Type="http://schemas.openxmlformats.org/officeDocument/2006/relationships/hyperlink" Target="http://www.dbu.edu" TargetMode="External"/><Relationship Id="rId1922" Type="http://schemas.openxmlformats.org/officeDocument/2006/relationships/hyperlink" Target="http://www.dbu.edu" TargetMode="External"/><Relationship Id="rId1923" Type="http://schemas.openxmlformats.org/officeDocument/2006/relationships/hyperlink" Target="http://www.dbu.edu" TargetMode="External"/><Relationship Id="rId1924" Type="http://schemas.openxmlformats.org/officeDocument/2006/relationships/hyperlink" Target="http://www.dbu.edu" TargetMode="External"/><Relationship Id="rId1925" Type="http://schemas.openxmlformats.org/officeDocument/2006/relationships/hyperlink" Target="http://www.dbu.edu" TargetMode="External"/><Relationship Id="rId1926" Type="http://schemas.openxmlformats.org/officeDocument/2006/relationships/hyperlink" Target="http://www.dbu.edu" TargetMode="External"/><Relationship Id="rId1927" Type="http://schemas.openxmlformats.org/officeDocument/2006/relationships/hyperlink" Target="http://www.dbu.edu" TargetMode="External"/><Relationship Id="rId1928" Type="http://schemas.openxmlformats.org/officeDocument/2006/relationships/hyperlink" Target="http://www.dbu.edu" TargetMode="External"/><Relationship Id="rId1929" Type="http://schemas.openxmlformats.org/officeDocument/2006/relationships/hyperlink" Target="http://www.dbu.edu" TargetMode="External"/><Relationship Id="rId4190" Type="http://schemas.openxmlformats.org/officeDocument/2006/relationships/hyperlink" Target="http://www.langston.edu" TargetMode="External"/><Relationship Id="rId4192" Type="http://schemas.openxmlformats.org/officeDocument/2006/relationships/hyperlink" Target="http://www.langston.edu" TargetMode="External"/><Relationship Id="rId4191" Type="http://schemas.openxmlformats.org/officeDocument/2006/relationships/hyperlink" Target="http://www.langston.edu" TargetMode="External"/><Relationship Id="rId4194" Type="http://schemas.openxmlformats.org/officeDocument/2006/relationships/hyperlink" Target="http://www.langston.edu" TargetMode="External"/><Relationship Id="rId4193" Type="http://schemas.openxmlformats.org/officeDocument/2006/relationships/hyperlink" Target="http://www.langston.edu" TargetMode="External"/><Relationship Id="rId4196" Type="http://schemas.openxmlformats.org/officeDocument/2006/relationships/hyperlink" Target="http://www.langston.edu" TargetMode="External"/><Relationship Id="rId4195" Type="http://schemas.openxmlformats.org/officeDocument/2006/relationships/hyperlink" Target="http://www.langston.edu" TargetMode="External"/><Relationship Id="rId4198" Type="http://schemas.openxmlformats.org/officeDocument/2006/relationships/hyperlink" Target="http://www.langston.edu" TargetMode="External"/><Relationship Id="rId4197" Type="http://schemas.openxmlformats.org/officeDocument/2006/relationships/hyperlink" Target="http://www.langston.edu" TargetMode="External"/><Relationship Id="rId4199" Type="http://schemas.openxmlformats.org/officeDocument/2006/relationships/hyperlink" Target="http://www.langston.edu" TargetMode="External"/><Relationship Id="rId1950" Type="http://schemas.openxmlformats.org/officeDocument/2006/relationships/hyperlink" Target="http://www.dc.edu" TargetMode="External"/><Relationship Id="rId1951" Type="http://schemas.openxmlformats.org/officeDocument/2006/relationships/hyperlink" Target="http://www.dc.edu" TargetMode="External"/><Relationship Id="rId1952" Type="http://schemas.openxmlformats.org/officeDocument/2006/relationships/hyperlink" Target="http://www.dc.edu" TargetMode="External"/><Relationship Id="rId1953" Type="http://schemas.openxmlformats.org/officeDocument/2006/relationships/hyperlink" Target="http://www.dc.edu" TargetMode="External"/><Relationship Id="rId1954" Type="http://schemas.openxmlformats.org/officeDocument/2006/relationships/hyperlink" Target="http://www.dc.edu" TargetMode="External"/><Relationship Id="rId1955" Type="http://schemas.openxmlformats.org/officeDocument/2006/relationships/hyperlink" Target="http://www.dc.edu" TargetMode="External"/><Relationship Id="rId1956" Type="http://schemas.openxmlformats.org/officeDocument/2006/relationships/hyperlink" Target="http://www.dc.edu" TargetMode="External"/><Relationship Id="rId1957" Type="http://schemas.openxmlformats.org/officeDocument/2006/relationships/hyperlink" Target="http://www.dc.edu" TargetMode="External"/><Relationship Id="rId1958" Type="http://schemas.openxmlformats.org/officeDocument/2006/relationships/hyperlink" Target="http://www.dc.edu" TargetMode="External"/><Relationship Id="rId1959" Type="http://schemas.openxmlformats.org/officeDocument/2006/relationships/hyperlink" Target="http://www.dc.edu" TargetMode="External"/><Relationship Id="rId1940" Type="http://schemas.openxmlformats.org/officeDocument/2006/relationships/hyperlink" Target="http://www.dc.edu" TargetMode="External"/><Relationship Id="rId1941" Type="http://schemas.openxmlformats.org/officeDocument/2006/relationships/hyperlink" Target="http://www.dc.edu" TargetMode="External"/><Relationship Id="rId1942" Type="http://schemas.openxmlformats.org/officeDocument/2006/relationships/hyperlink" Target="http://www.dc.edu" TargetMode="External"/><Relationship Id="rId1943" Type="http://schemas.openxmlformats.org/officeDocument/2006/relationships/hyperlink" Target="http://www.dc.edu" TargetMode="External"/><Relationship Id="rId1944" Type="http://schemas.openxmlformats.org/officeDocument/2006/relationships/hyperlink" Target="http://www.dc.edu" TargetMode="External"/><Relationship Id="rId1945" Type="http://schemas.openxmlformats.org/officeDocument/2006/relationships/hyperlink" Target="http://www.dc.edu" TargetMode="External"/><Relationship Id="rId1946" Type="http://schemas.openxmlformats.org/officeDocument/2006/relationships/hyperlink" Target="http://www.dc.edu" TargetMode="External"/><Relationship Id="rId1947" Type="http://schemas.openxmlformats.org/officeDocument/2006/relationships/hyperlink" Target="http://www.dc.edu" TargetMode="External"/><Relationship Id="rId1948" Type="http://schemas.openxmlformats.org/officeDocument/2006/relationships/hyperlink" Target="http://www.dc.edu" TargetMode="External"/><Relationship Id="rId1949" Type="http://schemas.openxmlformats.org/officeDocument/2006/relationships/hyperlink" Target="http://www.dc.edu" TargetMode="External"/><Relationship Id="rId509" Type="http://schemas.openxmlformats.org/officeDocument/2006/relationships/hyperlink" Target="http://www.atsu.edu" TargetMode="External"/><Relationship Id="rId508" Type="http://schemas.openxmlformats.org/officeDocument/2006/relationships/hyperlink" Target="http://www.asurams.edu" TargetMode="External"/><Relationship Id="rId9061" Type="http://schemas.openxmlformats.org/officeDocument/2006/relationships/hyperlink" Target="http://www.ucumberlands.edu" TargetMode="External"/><Relationship Id="rId9060" Type="http://schemas.openxmlformats.org/officeDocument/2006/relationships/hyperlink" Target="http://www.ucumberlands.edu" TargetMode="External"/><Relationship Id="rId503" Type="http://schemas.openxmlformats.org/officeDocument/2006/relationships/hyperlink" Target="http://www.asurams.edu" TargetMode="External"/><Relationship Id="rId9054" Type="http://schemas.openxmlformats.org/officeDocument/2006/relationships/hyperlink" Target="http://www.ucumberlands.edu" TargetMode="External"/><Relationship Id="rId502" Type="http://schemas.openxmlformats.org/officeDocument/2006/relationships/hyperlink" Target="http://www.asurams.edu" TargetMode="External"/><Relationship Id="rId9053" Type="http://schemas.openxmlformats.org/officeDocument/2006/relationships/hyperlink" Target="http://www.ucumberlands.edu" TargetMode="External"/><Relationship Id="rId501" Type="http://schemas.openxmlformats.org/officeDocument/2006/relationships/hyperlink" Target="http://www.asurams.edu" TargetMode="External"/><Relationship Id="rId9052" Type="http://schemas.openxmlformats.org/officeDocument/2006/relationships/hyperlink" Target="http://www.ucumberlands.edu" TargetMode="External"/><Relationship Id="rId500" Type="http://schemas.openxmlformats.org/officeDocument/2006/relationships/hyperlink" Target="http://www.asurams.edu" TargetMode="External"/><Relationship Id="rId9051" Type="http://schemas.openxmlformats.org/officeDocument/2006/relationships/hyperlink" Target="http://www.ucumberlands.edu" TargetMode="External"/><Relationship Id="rId507" Type="http://schemas.openxmlformats.org/officeDocument/2006/relationships/hyperlink" Target="http://www.asurams.edu" TargetMode="External"/><Relationship Id="rId9058" Type="http://schemas.openxmlformats.org/officeDocument/2006/relationships/hyperlink" Target="http://www.ucumberlands.edu" TargetMode="External"/><Relationship Id="rId506" Type="http://schemas.openxmlformats.org/officeDocument/2006/relationships/hyperlink" Target="http://www.asurams.edu" TargetMode="External"/><Relationship Id="rId9057" Type="http://schemas.openxmlformats.org/officeDocument/2006/relationships/hyperlink" Target="http://www.ucumberlands.edu" TargetMode="External"/><Relationship Id="rId505" Type="http://schemas.openxmlformats.org/officeDocument/2006/relationships/hyperlink" Target="http://www.asurams.edu" TargetMode="External"/><Relationship Id="rId9056" Type="http://schemas.openxmlformats.org/officeDocument/2006/relationships/hyperlink" Target="http://www.ucumberlands.edu" TargetMode="External"/><Relationship Id="rId504" Type="http://schemas.openxmlformats.org/officeDocument/2006/relationships/hyperlink" Target="http://www.asurams.edu" TargetMode="External"/><Relationship Id="rId9055" Type="http://schemas.openxmlformats.org/officeDocument/2006/relationships/hyperlink" Target="http://www.ucumberlands.edu" TargetMode="External"/><Relationship Id="rId9059" Type="http://schemas.openxmlformats.org/officeDocument/2006/relationships/hyperlink" Target="http://www.ucumberlands.edu" TargetMode="External"/><Relationship Id="rId9050" Type="http://schemas.openxmlformats.org/officeDocument/2006/relationships/hyperlink" Target="http://www.ucumberlands.edu" TargetMode="External"/><Relationship Id="rId9043" Type="http://schemas.openxmlformats.org/officeDocument/2006/relationships/hyperlink" Target="http://www.ucsc.edu" TargetMode="External"/><Relationship Id="rId9042" Type="http://schemas.openxmlformats.org/officeDocument/2006/relationships/hyperlink" Target="http://www.ucsc.edu" TargetMode="External"/><Relationship Id="rId9041" Type="http://schemas.openxmlformats.org/officeDocument/2006/relationships/hyperlink" Target="http://www.ucsc.edu" TargetMode="External"/><Relationship Id="rId9040" Type="http://schemas.openxmlformats.org/officeDocument/2006/relationships/hyperlink" Target="http://www.ucsc.edu" TargetMode="External"/><Relationship Id="rId9047" Type="http://schemas.openxmlformats.org/officeDocument/2006/relationships/hyperlink" Target="http://www.ucsc.edu" TargetMode="External"/><Relationship Id="rId9046" Type="http://schemas.openxmlformats.org/officeDocument/2006/relationships/hyperlink" Target="http://www.ucsc.edu" TargetMode="External"/><Relationship Id="rId9045" Type="http://schemas.openxmlformats.org/officeDocument/2006/relationships/hyperlink" Target="http://www.ucsc.edu" TargetMode="External"/><Relationship Id="rId9044" Type="http://schemas.openxmlformats.org/officeDocument/2006/relationships/hyperlink" Target="http://www.ucsc.edu" TargetMode="External"/><Relationship Id="rId9049" Type="http://schemas.openxmlformats.org/officeDocument/2006/relationships/hyperlink" Target="http://www.ucumberlands.edu" TargetMode="External"/><Relationship Id="rId9048" Type="http://schemas.openxmlformats.org/officeDocument/2006/relationships/hyperlink" Target="http://www.ucsc.edu" TargetMode="External"/><Relationship Id="rId6803" Type="http://schemas.openxmlformats.org/officeDocument/2006/relationships/hyperlink" Target="http://www.ozarka.edu" TargetMode="External"/><Relationship Id="rId6804" Type="http://schemas.openxmlformats.org/officeDocument/2006/relationships/hyperlink" Target="http://www.ozarka.edu" TargetMode="External"/><Relationship Id="rId6801" Type="http://schemas.openxmlformats.org/officeDocument/2006/relationships/hyperlink" Target="http://www.ozarka.edu" TargetMode="External"/><Relationship Id="rId6802" Type="http://schemas.openxmlformats.org/officeDocument/2006/relationships/hyperlink" Target="http://www.ozarka.edu" TargetMode="External"/><Relationship Id="rId6807" Type="http://schemas.openxmlformats.org/officeDocument/2006/relationships/hyperlink" Target="http://www.ozarks.edu" TargetMode="External"/><Relationship Id="rId6808" Type="http://schemas.openxmlformats.org/officeDocument/2006/relationships/hyperlink" Target="http://www.ozarks.edu" TargetMode="External"/><Relationship Id="rId6805" Type="http://schemas.openxmlformats.org/officeDocument/2006/relationships/hyperlink" Target="http://www.ozarks.edu" TargetMode="External"/><Relationship Id="rId6806" Type="http://schemas.openxmlformats.org/officeDocument/2006/relationships/hyperlink" Target="http://www.ozarks.edu" TargetMode="External"/><Relationship Id="rId6809" Type="http://schemas.openxmlformats.org/officeDocument/2006/relationships/hyperlink" Target="http://www.ozarks.edu" TargetMode="External"/><Relationship Id="rId9083" Type="http://schemas.openxmlformats.org/officeDocument/2006/relationships/hyperlink" Target="http://www.ucwv.edu" TargetMode="External"/><Relationship Id="rId9082" Type="http://schemas.openxmlformats.org/officeDocument/2006/relationships/hyperlink" Target="http://www.ucwv.edu" TargetMode="External"/><Relationship Id="rId9081" Type="http://schemas.openxmlformats.org/officeDocument/2006/relationships/hyperlink" Target="http://www.ucwv.edu" TargetMode="External"/><Relationship Id="rId9080" Type="http://schemas.openxmlformats.org/officeDocument/2006/relationships/hyperlink" Target="http://www.ucwv.edu" TargetMode="External"/><Relationship Id="rId525" Type="http://schemas.openxmlformats.org/officeDocument/2006/relationships/hyperlink" Target="http://www.aurora.edu" TargetMode="External"/><Relationship Id="rId9076" Type="http://schemas.openxmlformats.org/officeDocument/2006/relationships/hyperlink" Target="http://www.ucwv.edu" TargetMode="External"/><Relationship Id="rId524" Type="http://schemas.openxmlformats.org/officeDocument/2006/relationships/hyperlink" Target="http://www.aurora.edu" TargetMode="External"/><Relationship Id="rId9075" Type="http://schemas.openxmlformats.org/officeDocument/2006/relationships/hyperlink" Target="http://www.ucwv.edu" TargetMode="External"/><Relationship Id="rId523" Type="http://schemas.openxmlformats.org/officeDocument/2006/relationships/hyperlink" Target="http://www.aurora.edu" TargetMode="External"/><Relationship Id="rId9074" Type="http://schemas.openxmlformats.org/officeDocument/2006/relationships/hyperlink" Target="http://www.ucwv.edu" TargetMode="External"/><Relationship Id="rId522" Type="http://schemas.openxmlformats.org/officeDocument/2006/relationships/hyperlink" Target="http://www.augustana.edu" TargetMode="External"/><Relationship Id="rId9073" Type="http://schemas.openxmlformats.org/officeDocument/2006/relationships/hyperlink" Target="http://www.ucwv.edu" TargetMode="External"/><Relationship Id="rId529" Type="http://schemas.openxmlformats.org/officeDocument/2006/relationships/hyperlink" Target="http://www.aurora.edu" TargetMode="External"/><Relationship Id="rId528" Type="http://schemas.openxmlformats.org/officeDocument/2006/relationships/hyperlink" Target="http://www.aurora.edu" TargetMode="External"/><Relationship Id="rId9079" Type="http://schemas.openxmlformats.org/officeDocument/2006/relationships/hyperlink" Target="http://www.ucwv.edu" TargetMode="External"/><Relationship Id="rId527" Type="http://schemas.openxmlformats.org/officeDocument/2006/relationships/hyperlink" Target="http://www.aurora.edu" TargetMode="External"/><Relationship Id="rId9078" Type="http://schemas.openxmlformats.org/officeDocument/2006/relationships/hyperlink" Target="http://www.ucwv.edu" TargetMode="External"/><Relationship Id="rId526" Type="http://schemas.openxmlformats.org/officeDocument/2006/relationships/hyperlink" Target="http://www.aurora.edu" TargetMode="External"/><Relationship Id="rId9077" Type="http://schemas.openxmlformats.org/officeDocument/2006/relationships/hyperlink" Target="http://www.ucwv.edu" TargetMode="External"/><Relationship Id="rId521" Type="http://schemas.openxmlformats.org/officeDocument/2006/relationships/hyperlink" Target="http://www.augustana.edu" TargetMode="External"/><Relationship Id="rId520" Type="http://schemas.openxmlformats.org/officeDocument/2006/relationships/hyperlink" Target="http://www.augustana.edu" TargetMode="External"/><Relationship Id="rId6800" Type="http://schemas.openxmlformats.org/officeDocument/2006/relationships/hyperlink" Target="http://www.ozarka.edu" TargetMode="External"/><Relationship Id="rId519" Type="http://schemas.openxmlformats.org/officeDocument/2006/relationships/hyperlink" Target="http://www.augustana.edu" TargetMode="External"/><Relationship Id="rId9072" Type="http://schemas.openxmlformats.org/officeDocument/2006/relationships/hyperlink" Target="http://www.ucwv.edu" TargetMode="External"/><Relationship Id="rId9071" Type="http://schemas.openxmlformats.org/officeDocument/2006/relationships/hyperlink" Target="http://www.ucwv.edu" TargetMode="External"/><Relationship Id="rId9070" Type="http://schemas.openxmlformats.org/officeDocument/2006/relationships/hyperlink" Target="http://www.ucwv.edu" TargetMode="External"/><Relationship Id="rId514" Type="http://schemas.openxmlformats.org/officeDocument/2006/relationships/hyperlink" Target="http://www.augusta.edu" TargetMode="External"/><Relationship Id="rId9065" Type="http://schemas.openxmlformats.org/officeDocument/2006/relationships/hyperlink" Target="http://www.ucwv.edu" TargetMode="External"/><Relationship Id="rId513" Type="http://schemas.openxmlformats.org/officeDocument/2006/relationships/hyperlink" Target="http://www.augusta.edu" TargetMode="External"/><Relationship Id="rId9064" Type="http://schemas.openxmlformats.org/officeDocument/2006/relationships/hyperlink" Target="http://www.ucumberlands.edu" TargetMode="External"/><Relationship Id="rId512" Type="http://schemas.openxmlformats.org/officeDocument/2006/relationships/hyperlink" Target="http://www.atsu.edu" TargetMode="External"/><Relationship Id="rId9063" Type="http://schemas.openxmlformats.org/officeDocument/2006/relationships/hyperlink" Target="http://www.ucumberlands.edu" TargetMode="External"/><Relationship Id="rId511" Type="http://schemas.openxmlformats.org/officeDocument/2006/relationships/hyperlink" Target="http://www.atsu.edu" TargetMode="External"/><Relationship Id="rId9062" Type="http://schemas.openxmlformats.org/officeDocument/2006/relationships/hyperlink" Target="http://www.ucumberlands.edu" TargetMode="External"/><Relationship Id="rId518" Type="http://schemas.openxmlformats.org/officeDocument/2006/relationships/hyperlink" Target="http://www.augustana.edu" TargetMode="External"/><Relationship Id="rId9069" Type="http://schemas.openxmlformats.org/officeDocument/2006/relationships/hyperlink" Target="http://www.ucwv.edu" TargetMode="External"/><Relationship Id="rId517" Type="http://schemas.openxmlformats.org/officeDocument/2006/relationships/hyperlink" Target="http://www.augustana.edu" TargetMode="External"/><Relationship Id="rId9068" Type="http://schemas.openxmlformats.org/officeDocument/2006/relationships/hyperlink" Target="http://www.ucwv.edu" TargetMode="External"/><Relationship Id="rId516" Type="http://schemas.openxmlformats.org/officeDocument/2006/relationships/hyperlink" Target="http://www.augusta.edu" TargetMode="External"/><Relationship Id="rId9067" Type="http://schemas.openxmlformats.org/officeDocument/2006/relationships/hyperlink" Target="http://www.ucwv.edu" TargetMode="External"/><Relationship Id="rId515" Type="http://schemas.openxmlformats.org/officeDocument/2006/relationships/hyperlink" Target="http://www.augusta.edu" TargetMode="External"/><Relationship Id="rId9066" Type="http://schemas.openxmlformats.org/officeDocument/2006/relationships/hyperlink" Target="http://www.ucwv.edu" TargetMode="External"/><Relationship Id="rId510" Type="http://schemas.openxmlformats.org/officeDocument/2006/relationships/hyperlink" Target="http://www.atsu.edu" TargetMode="External"/><Relationship Id="rId9010" Type="http://schemas.openxmlformats.org/officeDocument/2006/relationships/hyperlink" Target="http://www.uchicago.edu" TargetMode="External"/><Relationship Id="rId9014" Type="http://schemas.openxmlformats.org/officeDocument/2006/relationships/hyperlink" Target="http://www.uclaextension.edu" TargetMode="External"/><Relationship Id="rId9013" Type="http://schemas.openxmlformats.org/officeDocument/2006/relationships/hyperlink" Target="http://www.uchicago.edu" TargetMode="External"/><Relationship Id="rId9012" Type="http://schemas.openxmlformats.org/officeDocument/2006/relationships/hyperlink" Target="http://www.uchicago.edu" TargetMode="External"/><Relationship Id="rId9011" Type="http://schemas.openxmlformats.org/officeDocument/2006/relationships/hyperlink" Target="http://www.uchicago.edu" TargetMode="External"/><Relationship Id="rId9018" Type="http://schemas.openxmlformats.org/officeDocument/2006/relationships/hyperlink" Target="http://www.ucmo.edu" TargetMode="External"/><Relationship Id="rId9017" Type="http://schemas.openxmlformats.org/officeDocument/2006/relationships/hyperlink" Target="http://www.uclaextension.edu" TargetMode="External"/><Relationship Id="rId9016" Type="http://schemas.openxmlformats.org/officeDocument/2006/relationships/hyperlink" Target="http://www.uclaextension.edu" TargetMode="External"/><Relationship Id="rId9015" Type="http://schemas.openxmlformats.org/officeDocument/2006/relationships/hyperlink" Target="http://www.uclaextension.edu" TargetMode="External"/><Relationship Id="rId9019" Type="http://schemas.openxmlformats.org/officeDocument/2006/relationships/hyperlink" Target="http://www.ucmo.edu" TargetMode="External"/><Relationship Id="rId9003" Type="http://schemas.openxmlformats.org/officeDocument/2006/relationships/hyperlink" Target="http://www.ucdenver.edu" TargetMode="External"/><Relationship Id="rId9002" Type="http://schemas.openxmlformats.org/officeDocument/2006/relationships/hyperlink" Target="http://www.ucdenver.edu" TargetMode="External"/><Relationship Id="rId9001" Type="http://schemas.openxmlformats.org/officeDocument/2006/relationships/hyperlink" Target="http://www.ucdenver.edu" TargetMode="External"/><Relationship Id="rId9000" Type="http://schemas.openxmlformats.org/officeDocument/2006/relationships/hyperlink" Target="http://www.ucdenver.edu" TargetMode="External"/><Relationship Id="rId9007" Type="http://schemas.openxmlformats.org/officeDocument/2006/relationships/hyperlink" Target="http://www.ucdenver.edu" TargetMode="External"/><Relationship Id="rId9006" Type="http://schemas.openxmlformats.org/officeDocument/2006/relationships/hyperlink" Target="http://www.ucdenver.edu" TargetMode="External"/><Relationship Id="rId9005" Type="http://schemas.openxmlformats.org/officeDocument/2006/relationships/hyperlink" Target="http://www.ucdenver.edu" TargetMode="External"/><Relationship Id="rId9004" Type="http://schemas.openxmlformats.org/officeDocument/2006/relationships/hyperlink" Target="http://www.ucdenver.edu" TargetMode="External"/><Relationship Id="rId9009" Type="http://schemas.openxmlformats.org/officeDocument/2006/relationships/hyperlink" Target="http://www.ucdenver.edu" TargetMode="External"/><Relationship Id="rId9008" Type="http://schemas.openxmlformats.org/officeDocument/2006/relationships/hyperlink" Target="http://www.ucdenver.edu" TargetMode="External"/><Relationship Id="rId9032" Type="http://schemas.openxmlformats.org/officeDocument/2006/relationships/hyperlink" Target="http://www.ucmo.edu" TargetMode="External"/><Relationship Id="rId9031" Type="http://schemas.openxmlformats.org/officeDocument/2006/relationships/hyperlink" Target="http://www.ucmo.edu" TargetMode="External"/><Relationship Id="rId9030" Type="http://schemas.openxmlformats.org/officeDocument/2006/relationships/hyperlink" Target="http://www.ucmo.edu" TargetMode="External"/><Relationship Id="rId9036" Type="http://schemas.openxmlformats.org/officeDocument/2006/relationships/hyperlink" Target="http://www.ucsc.edu" TargetMode="External"/><Relationship Id="rId9035" Type="http://schemas.openxmlformats.org/officeDocument/2006/relationships/hyperlink" Target="http://www.ucsc.edu" TargetMode="External"/><Relationship Id="rId9034" Type="http://schemas.openxmlformats.org/officeDocument/2006/relationships/hyperlink" Target="http://www.ucsc.edu" TargetMode="External"/><Relationship Id="rId9033" Type="http://schemas.openxmlformats.org/officeDocument/2006/relationships/hyperlink" Target="http://www.ucsc.edu" TargetMode="External"/><Relationship Id="rId9039" Type="http://schemas.openxmlformats.org/officeDocument/2006/relationships/hyperlink" Target="http://www.ucsc.edu" TargetMode="External"/><Relationship Id="rId9038" Type="http://schemas.openxmlformats.org/officeDocument/2006/relationships/hyperlink" Target="http://www.ucsc.edu" TargetMode="External"/><Relationship Id="rId9037" Type="http://schemas.openxmlformats.org/officeDocument/2006/relationships/hyperlink" Target="http://www.ucsc.edu" TargetMode="External"/><Relationship Id="rId9021" Type="http://schemas.openxmlformats.org/officeDocument/2006/relationships/hyperlink" Target="http://www.ucmo.edu" TargetMode="External"/><Relationship Id="rId9020" Type="http://schemas.openxmlformats.org/officeDocument/2006/relationships/hyperlink" Target="http://www.ucmo.edu" TargetMode="External"/><Relationship Id="rId9025" Type="http://schemas.openxmlformats.org/officeDocument/2006/relationships/hyperlink" Target="http://www.ucmo.edu" TargetMode="External"/><Relationship Id="rId9024" Type="http://schemas.openxmlformats.org/officeDocument/2006/relationships/hyperlink" Target="http://www.ucmo.edu" TargetMode="External"/><Relationship Id="rId9023" Type="http://schemas.openxmlformats.org/officeDocument/2006/relationships/hyperlink" Target="http://www.ucmo.edu" TargetMode="External"/><Relationship Id="rId9022" Type="http://schemas.openxmlformats.org/officeDocument/2006/relationships/hyperlink" Target="http://www.ucmo.edu" TargetMode="External"/><Relationship Id="rId9029" Type="http://schemas.openxmlformats.org/officeDocument/2006/relationships/hyperlink" Target="http://www.ucmo.edu" TargetMode="External"/><Relationship Id="rId9028" Type="http://schemas.openxmlformats.org/officeDocument/2006/relationships/hyperlink" Target="http://www.ucmo.edu" TargetMode="External"/><Relationship Id="rId9027" Type="http://schemas.openxmlformats.org/officeDocument/2006/relationships/hyperlink" Target="http://www.ucmo.edu" TargetMode="External"/><Relationship Id="rId9026" Type="http://schemas.openxmlformats.org/officeDocument/2006/relationships/hyperlink" Target="http://www.ucmo.edu" TargetMode="External"/><Relationship Id="rId4206" Type="http://schemas.openxmlformats.org/officeDocument/2006/relationships/hyperlink" Target="http://www.langston.edu" TargetMode="External"/><Relationship Id="rId5538" Type="http://schemas.openxmlformats.org/officeDocument/2006/relationships/hyperlink" Target="http://www.moreheadstate.edu" TargetMode="External"/><Relationship Id="rId6869" Type="http://schemas.openxmlformats.org/officeDocument/2006/relationships/hyperlink" Target="http://www.pct.edu" TargetMode="External"/><Relationship Id="rId4205" Type="http://schemas.openxmlformats.org/officeDocument/2006/relationships/hyperlink" Target="http://www.langston.edu" TargetMode="External"/><Relationship Id="rId5539" Type="http://schemas.openxmlformats.org/officeDocument/2006/relationships/hyperlink" Target="http://www.moreheadstate.edu" TargetMode="External"/><Relationship Id="rId4208" Type="http://schemas.openxmlformats.org/officeDocument/2006/relationships/hyperlink" Target="http://www.langston.edu" TargetMode="External"/><Relationship Id="rId5536" Type="http://schemas.openxmlformats.org/officeDocument/2006/relationships/hyperlink" Target="http://www.moreheadstate.edu" TargetMode="External"/><Relationship Id="rId6867" Type="http://schemas.openxmlformats.org/officeDocument/2006/relationships/hyperlink" Target="http://www.pba.edu" TargetMode="External"/><Relationship Id="rId4207" Type="http://schemas.openxmlformats.org/officeDocument/2006/relationships/hyperlink" Target="http://www.langston.edu" TargetMode="External"/><Relationship Id="rId5537" Type="http://schemas.openxmlformats.org/officeDocument/2006/relationships/hyperlink" Target="http://www.moreheadstate.edu" TargetMode="External"/><Relationship Id="rId6868" Type="http://schemas.openxmlformats.org/officeDocument/2006/relationships/hyperlink" Target="http://www.pba.edu" TargetMode="External"/><Relationship Id="rId590" Type="http://schemas.openxmlformats.org/officeDocument/2006/relationships/hyperlink" Target="http://www.bard.edu/" TargetMode="External"/><Relationship Id="rId4209" Type="http://schemas.openxmlformats.org/officeDocument/2006/relationships/hyperlink" Target="http://www.langston.edu" TargetMode="External"/><Relationship Id="rId589" Type="http://schemas.openxmlformats.org/officeDocument/2006/relationships/hyperlink" Target="http://www.bard.edu" TargetMode="External"/><Relationship Id="rId588" Type="http://schemas.openxmlformats.org/officeDocument/2006/relationships/hyperlink" Target="http://www.bard.edu" TargetMode="External"/><Relationship Id="rId583" Type="http://schemas.openxmlformats.org/officeDocument/2006/relationships/hyperlink" Target="http://www.bard.edu" TargetMode="External"/><Relationship Id="rId5530" Type="http://schemas.openxmlformats.org/officeDocument/2006/relationships/hyperlink" Target="http://www.moreheadstate.edu" TargetMode="External"/><Relationship Id="rId6861" Type="http://schemas.openxmlformats.org/officeDocument/2006/relationships/hyperlink" Target="http://www.pba.edu" TargetMode="External"/><Relationship Id="rId582" Type="http://schemas.openxmlformats.org/officeDocument/2006/relationships/hyperlink" Target="http://www.bard.edu" TargetMode="External"/><Relationship Id="rId5531" Type="http://schemas.openxmlformats.org/officeDocument/2006/relationships/hyperlink" Target="http://www.moreheadstate.edu" TargetMode="External"/><Relationship Id="rId6862" Type="http://schemas.openxmlformats.org/officeDocument/2006/relationships/hyperlink" Target="http://www.pba.edu" TargetMode="External"/><Relationship Id="rId581" Type="http://schemas.openxmlformats.org/officeDocument/2006/relationships/hyperlink" Target="http://www.bard.edu" TargetMode="External"/><Relationship Id="rId4200" Type="http://schemas.openxmlformats.org/officeDocument/2006/relationships/hyperlink" Target="http://www.langston.edu" TargetMode="External"/><Relationship Id="rId580" Type="http://schemas.openxmlformats.org/officeDocument/2006/relationships/hyperlink" Target="http://www.bard.edu" TargetMode="External"/><Relationship Id="rId6860" Type="http://schemas.openxmlformats.org/officeDocument/2006/relationships/hyperlink" Target="http://www.pba.edu" TargetMode="External"/><Relationship Id="rId587" Type="http://schemas.openxmlformats.org/officeDocument/2006/relationships/hyperlink" Target="http://www.bard.edu" TargetMode="External"/><Relationship Id="rId4202" Type="http://schemas.openxmlformats.org/officeDocument/2006/relationships/hyperlink" Target="http://www.langston.edu" TargetMode="External"/><Relationship Id="rId5534" Type="http://schemas.openxmlformats.org/officeDocument/2006/relationships/hyperlink" Target="http://www.moreheadstate.edu" TargetMode="External"/><Relationship Id="rId6865" Type="http://schemas.openxmlformats.org/officeDocument/2006/relationships/hyperlink" Target="http://www.pba.edu" TargetMode="External"/><Relationship Id="rId586" Type="http://schemas.openxmlformats.org/officeDocument/2006/relationships/hyperlink" Target="http://www.bard.edu" TargetMode="External"/><Relationship Id="rId4201" Type="http://schemas.openxmlformats.org/officeDocument/2006/relationships/hyperlink" Target="http://www.langston.edu" TargetMode="External"/><Relationship Id="rId5535" Type="http://schemas.openxmlformats.org/officeDocument/2006/relationships/hyperlink" Target="http://www.moreheadstate.edu" TargetMode="External"/><Relationship Id="rId6866" Type="http://schemas.openxmlformats.org/officeDocument/2006/relationships/hyperlink" Target="http://www.pba.edu" TargetMode="External"/><Relationship Id="rId585" Type="http://schemas.openxmlformats.org/officeDocument/2006/relationships/hyperlink" Target="http://www.bard.edu" TargetMode="External"/><Relationship Id="rId4204" Type="http://schemas.openxmlformats.org/officeDocument/2006/relationships/hyperlink" Target="http://www.langston.edu" TargetMode="External"/><Relationship Id="rId5532" Type="http://schemas.openxmlformats.org/officeDocument/2006/relationships/hyperlink" Target="http://www.moreheadstate.edu" TargetMode="External"/><Relationship Id="rId6863" Type="http://schemas.openxmlformats.org/officeDocument/2006/relationships/hyperlink" Target="http://www.pba.edu" TargetMode="External"/><Relationship Id="rId584" Type="http://schemas.openxmlformats.org/officeDocument/2006/relationships/hyperlink" Target="http://www.bard.edu" TargetMode="External"/><Relationship Id="rId4203" Type="http://schemas.openxmlformats.org/officeDocument/2006/relationships/hyperlink" Target="http://www.langston.edu" TargetMode="External"/><Relationship Id="rId5533" Type="http://schemas.openxmlformats.org/officeDocument/2006/relationships/hyperlink" Target="http://www.moreheadstate.edu" TargetMode="External"/><Relationship Id="rId6864" Type="http://schemas.openxmlformats.org/officeDocument/2006/relationships/hyperlink" Target="http://www.pba.edu" TargetMode="External"/><Relationship Id="rId5527" Type="http://schemas.openxmlformats.org/officeDocument/2006/relationships/hyperlink" Target="http://www.moreheadstate.edu" TargetMode="External"/><Relationship Id="rId6858" Type="http://schemas.openxmlformats.org/officeDocument/2006/relationships/hyperlink" Target="http://www.pba.edu" TargetMode="External"/><Relationship Id="rId5528" Type="http://schemas.openxmlformats.org/officeDocument/2006/relationships/hyperlink" Target="http://www.moreheadstate.edu" TargetMode="External"/><Relationship Id="rId6859" Type="http://schemas.openxmlformats.org/officeDocument/2006/relationships/hyperlink" Target="http://www.pba.edu" TargetMode="External"/><Relationship Id="rId5525" Type="http://schemas.openxmlformats.org/officeDocument/2006/relationships/hyperlink" Target="http://www.moreheadstate.edu" TargetMode="External"/><Relationship Id="rId6856" Type="http://schemas.openxmlformats.org/officeDocument/2006/relationships/hyperlink" Target="http://www.pacollege.edu" TargetMode="External"/><Relationship Id="rId5526" Type="http://schemas.openxmlformats.org/officeDocument/2006/relationships/hyperlink" Target="http://www.moreheadstate.edu" TargetMode="External"/><Relationship Id="rId6857" Type="http://schemas.openxmlformats.org/officeDocument/2006/relationships/hyperlink" Target="http://www.pacollege.edu" TargetMode="External"/><Relationship Id="rId5529" Type="http://schemas.openxmlformats.org/officeDocument/2006/relationships/hyperlink" Target="http://www.moreheadstate.edu" TargetMode="External"/><Relationship Id="rId579" Type="http://schemas.openxmlformats.org/officeDocument/2006/relationships/hyperlink" Target="http://www.bard.edu" TargetMode="External"/><Relationship Id="rId578" Type="http://schemas.openxmlformats.org/officeDocument/2006/relationships/hyperlink" Target="http://www.bard.edu" TargetMode="External"/><Relationship Id="rId577" Type="http://schemas.openxmlformats.org/officeDocument/2006/relationships/hyperlink" Target="http://www.bard.edu" TargetMode="External"/><Relationship Id="rId572" Type="http://schemas.openxmlformats.org/officeDocument/2006/relationships/hyperlink" Target="http://www.babson.edu" TargetMode="External"/><Relationship Id="rId6850" Type="http://schemas.openxmlformats.org/officeDocument/2006/relationships/hyperlink" Target="http://www.pacollege.edu" TargetMode="External"/><Relationship Id="rId571" Type="http://schemas.openxmlformats.org/officeDocument/2006/relationships/hyperlink" Target="http://www.babson.edu" TargetMode="External"/><Relationship Id="rId5520" Type="http://schemas.openxmlformats.org/officeDocument/2006/relationships/hyperlink" Target="http://www.moreheadstate.edu" TargetMode="External"/><Relationship Id="rId6851" Type="http://schemas.openxmlformats.org/officeDocument/2006/relationships/hyperlink" Target="http://www.pacollege.edu" TargetMode="External"/><Relationship Id="rId570" Type="http://schemas.openxmlformats.org/officeDocument/2006/relationships/hyperlink" Target="http://www.babson.edu" TargetMode="External"/><Relationship Id="rId576" Type="http://schemas.openxmlformats.org/officeDocument/2006/relationships/hyperlink" Target="http://www.bard.edu" TargetMode="External"/><Relationship Id="rId5523" Type="http://schemas.openxmlformats.org/officeDocument/2006/relationships/hyperlink" Target="http://www.moreheadstate.edu" TargetMode="External"/><Relationship Id="rId6854" Type="http://schemas.openxmlformats.org/officeDocument/2006/relationships/hyperlink" Target="http://www.pacollege.edu" TargetMode="External"/><Relationship Id="rId575" Type="http://schemas.openxmlformats.org/officeDocument/2006/relationships/hyperlink" Target="http://www.bard.edu" TargetMode="External"/><Relationship Id="rId5524" Type="http://schemas.openxmlformats.org/officeDocument/2006/relationships/hyperlink" Target="http://www.moreheadstate.edu" TargetMode="External"/><Relationship Id="rId6855" Type="http://schemas.openxmlformats.org/officeDocument/2006/relationships/hyperlink" Target="http://www.pacollege.edu" TargetMode="External"/><Relationship Id="rId574" Type="http://schemas.openxmlformats.org/officeDocument/2006/relationships/hyperlink" Target="http://www.bard.edu" TargetMode="External"/><Relationship Id="rId5521" Type="http://schemas.openxmlformats.org/officeDocument/2006/relationships/hyperlink" Target="http://www.moreheadstate.edu" TargetMode="External"/><Relationship Id="rId6852" Type="http://schemas.openxmlformats.org/officeDocument/2006/relationships/hyperlink" Target="http://www.pacollege.edu" TargetMode="External"/><Relationship Id="rId573" Type="http://schemas.openxmlformats.org/officeDocument/2006/relationships/hyperlink" Target="http://www.babson.edu" TargetMode="External"/><Relationship Id="rId5522" Type="http://schemas.openxmlformats.org/officeDocument/2006/relationships/hyperlink" Target="http://www.moreheadstate.edu" TargetMode="External"/><Relationship Id="rId6853" Type="http://schemas.openxmlformats.org/officeDocument/2006/relationships/hyperlink" Target="http://www.pacollege.edu" TargetMode="External"/><Relationship Id="rId4228" Type="http://schemas.openxmlformats.org/officeDocument/2006/relationships/hyperlink" Target="http://www.laredo.edu" TargetMode="External"/><Relationship Id="rId4227" Type="http://schemas.openxmlformats.org/officeDocument/2006/relationships/hyperlink" Target="http://www.laredo.edu" TargetMode="External"/><Relationship Id="rId5558" Type="http://schemas.openxmlformats.org/officeDocument/2006/relationships/hyperlink" Target="http://www.morehouse.edu" TargetMode="External"/><Relationship Id="rId6889" Type="http://schemas.openxmlformats.org/officeDocument/2006/relationships/hyperlink" Target="http://www.pct.edu" TargetMode="External"/><Relationship Id="rId4229" Type="http://schemas.openxmlformats.org/officeDocument/2006/relationships/hyperlink" Target="http://www.laredo.edu" TargetMode="External"/><Relationship Id="rId5559" Type="http://schemas.openxmlformats.org/officeDocument/2006/relationships/hyperlink" Target="http://www.morehouse.edu" TargetMode="External"/><Relationship Id="rId6880" Type="http://schemas.openxmlformats.org/officeDocument/2006/relationships/hyperlink" Target="http://www.pct.edu" TargetMode="External"/><Relationship Id="rId4220" Type="http://schemas.openxmlformats.org/officeDocument/2006/relationships/hyperlink" Target="http://www.laredo.edu" TargetMode="External"/><Relationship Id="rId5552" Type="http://schemas.openxmlformats.org/officeDocument/2006/relationships/hyperlink" Target="http://www.morehouse.edu" TargetMode="External"/><Relationship Id="rId6883" Type="http://schemas.openxmlformats.org/officeDocument/2006/relationships/hyperlink" Target="http://www.pct.edu" TargetMode="External"/><Relationship Id="rId5553" Type="http://schemas.openxmlformats.org/officeDocument/2006/relationships/hyperlink" Target="http://www.morehouse.edu" TargetMode="External"/><Relationship Id="rId6884" Type="http://schemas.openxmlformats.org/officeDocument/2006/relationships/hyperlink" Target="http://www.pct.edu" TargetMode="External"/><Relationship Id="rId4222" Type="http://schemas.openxmlformats.org/officeDocument/2006/relationships/hyperlink" Target="http://www.laredo.edu" TargetMode="External"/><Relationship Id="rId5550" Type="http://schemas.openxmlformats.org/officeDocument/2006/relationships/hyperlink" Target="http://www.morehouse.edu" TargetMode="External"/><Relationship Id="rId6881" Type="http://schemas.openxmlformats.org/officeDocument/2006/relationships/hyperlink" Target="http://www.pct.edu" TargetMode="External"/><Relationship Id="rId4221" Type="http://schemas.openxmlformats.org/officeDocument/2006/relationships/hyperlink" Target="http://www.laredo.edu" TargetMode="External"/><Relationship Id="rId5551" Type="http://schemas.openxmlformats.org/officeDocument/2006/relationships/hyperlink" Target="http://www.morehouse.edu" TargetMode="External"/><Relationship Id="rId6882" Type="http://schemas.openxmlformats.org/officeDocument/2006/relationships/hyperlink" Target="http://www.pct.edu" TargetMode="External"/><Relationship Id="rId4224" Type="http://schemas.openxmlformats.org/officeDocument/2006/relationships/hyperlink" Target="http://www.laredo.edu" TargetMode="External"/><Relationship Id="rId5556" Type="http://schemas.openxmlformats.org/officeDocument/2006/relationships/hyperlink" Target="http://www.morehouse.edu" TargetMode="External"/><Relationship Id="rId6887" Type="http://schemas.openxmlformats.org/officeDocument/2006/relationships/hyperlink" Target="http://www.pct.edu" TargetMode="External"/><Relationship Id="rId4223" Type="http://schemas.openxmlformats.org/officeDocument/2006/relationships/hyperlink" Target="http://www.laredo.edu" TargetMode="External"/><Relationship Id="rId5557" Type="http://schemas.openxmlformats.org/officeDocument/2006/relationships/hyperlink" Target="http://www.morehouse.edu" TargetMode="External"/><Relationship Id="rId6888" Type="http://schemas.openxmlformats.org/officeDocument/2006/relationships/hyperlink" Target="http://www.pct.edu" TargetMode="External"/><Relationship Id="rId4226" Type="http://schemas.openxmlformats.org/officeDocument/2006/relationships/hyperlink" Target="http://www.laredo.edu" TargetMode="External"/><Relationship Id="rId5554" Type="http://schemas.openxmlformats.org/officeDocument/2006/relationships/hyperlink" Target="http://www.morehouse.edu" TargetMode="External"/><Relationship Id="rId6885" Type="http://schemas.openxmlformats.org/officeDocument/2006/relationships/hyperlink" Target="http://www.pct.edu" TargetMode="External"/><Relationship Id="rId4225" Type="http://schemas.openxmlformats.org/officeDocument/2006/relationships/hyperlink" Target="http://www.laredo.edu" TargetMode="External"/><Relationship Id="rId5555" Type="http://schemas.openxmlformats.org/officeDocument/2006/relationships/hyperlink" Target="http://www.morehouse.edu" TargetMode="External"/><Relationship Id="rId6886" Type="http://schemas.openxmlformats.org/officeDocument/2006/relationships/hyperlink" Target="http://www.pct.edu" TargetMode="External"/><Relationship Id="rId4217" Type="http://schemas.openxmlformats.org/officeDocument/2006/relationships/hyperlink" Target="http://www.langston.edu" TargetMode="External"/><Relationship Id="rId5549" Type="http://schemas.openxmlformats.org/officeDocument/2006/relationships/hyperlink" Target="http://www.morehouse.edu" TargetMode="External"/><Relationship Id="rId4216" Type="http://schemas.openxmlformats.org/officeDocument/2006/relationships/hyperlink" Target="http://www.langston.edu" TargetMode="External"/><Relationship Id="rId4219" Type="http://schemas.openxmlformats.org/officeDocument/2006/relationships/hyperlink" Target="http://www.langston.edu" TargetMode="External"/><Relationship Id="rId5547" Type="http://schemas.openxmlformats.org/officeDocument/2006/relationships/hyperlink" Target="http://www.morehouse.edu" TargetMode="External"/><Relationship Id="rId6878" Type="http://schemas.openxmlformats.org/officeDocument/2006/relationships/hyperlink" Target="http://www.pct.edu" TargetMode="External"/><Relationship Id="rId4218" Type="http://schemas.openxmlformats.org/officeDocument/2006/relationships/hyperlink" Target="http://www.langston.edu" TargetMode="External"/><Relationship Id="rId5548" Type="http://schemas.openxmlformats.org/officeDocument/2006/relationships/hyperlink" Target="http://www.morehouse.edu" TargetMode="External"/><Relationship Id="rId6879" Type="http://schemas.openxmlformats.org/officeDocument/2006/relationships/hyperlink" Target="http://www.pct.edu" TargetMode="External"/><Relationship Id="rId599" Type="http://schemas.openxmlformats.org/officeDocument/2006/relationships/hyperlink" Target="http://www.baycollege.edu" TargetMode="External"/><Relationship Id="rId594" Type="http://schemas.openxmlformats.org/officeDocument/2006/relationships/hyperlink" Target="http://www.bard.edu" TargetMode="External"/><Relationship Id="rId5541" Type="http://schemas.openxmlformats.org/officeDocument/2006/relationships/hyperlink" Target="http://www.moreheadstate.edu" TargetMode="External"/><Relationship Id="rId6872" Type="http://schemas.openxmlformats.org/officeDocument/2006/relationships/hyperlink" Target="http://www.pct.edu" TargetMode="External"/><Relationship Id="rId593" Type="http://schemas.openxmlformats.org/officeDocument/2006/relationships/hyperlink" Target="http://www.bard.edu" TargetMode="External"/><Relationship Id="rId5542" Type="http://schemas.openxmlformats.org/officeDocument/2006/relationships/hyperlink" Target="http://www.moreheadstate.edu" TargetMode="External"/><Relationship Id="rId6873" Type="http://schemas.openxmlformats.org/officeDocument/2006/relationships/hyperlink" Target="http://www.pct.edu" TargetMode="External"/><Relationship Id="rId592" Type="http://schemas.openxmlformats.org/officeDocument/2006/relationships/hyperlink" Target="http://www.bard.edu" TargetMode="External"/><Relationship Id="rId4211" Type="http://schemas.openxmlformats.org/officeDocument/2006/relationships/hyperlink" Target="http://www.langston.edu" TargetMode="External"/><Relationship Id="rId6870" Type="http://schemas.openxmlformats.org/officeDocument/2006/relationships/hyperlink" Target="http://www.pct.edu" TargetMode="External"/><Relationship Id="rId591" Type="http://schemas.openxmlformats.org/officeDocument/2006/relationships/hyperlink" Target="http://www.bard.edu" TargetMode="External"/><Relationship Id="rId4210" Type="http://schemas.openxmlformats.org/officeDocument/2006/relationships/hyperlink" Target="http://www.langston.edu" TargetMode="External"/><Relationship Id="rId5540" Type="http://schemas.openxmlformats.org/officeDocument/2006/relationships/hyperlink" Target="http://www.moreheadstate.edu" TargetMode="External"/><Relationship Id="rId6871" Type="http://schemas.openxmlformats.org/officeDocument/2006/relationships/hyperlink" Target="http://www.pct.edu" TargetMode="External"/><Relationship Id="rId598" Type="http://schemas.openxmlformats.org/officeDocument/2006/relationships/hyperlink" Target="http://www.baycollege.edu" TargetMode="External"/><Relationship Id="rId4213" Type="http://schemas.openxmlformats.org/officeDocument/2006/relationships/hyperlink" Target="http://www.langston.edu" TargetMode="External"/><Relationship Id="rId5545" Type="http://schemas.openxmlformats.org/officeDocument/2006/relationships/hyperlink" Target="http://www.moreheadstate.edu" TargetMode="External"/><Relationship Id="rId6876" Type="http://schemas.openxmlformats.org/officeDocument/2006/relationships/hyperlink" Target="http://www.pct.edu" TargetMode="External"/><Relationship Id="rId597" Type="http://schemas.openxmlformats.org/officeDocument/2006/relationships/hyperlink" Target="http://www.bard.edu" TargetMode="External"/><Relationship Id="rId4212" Type="http://schemas.openxmlformats.org/officeDocument/2006/relationships/hyperlink" Target="http://www.langston.edu" TargetMode="External"/><Relationship Id="rId5546" Type="http://schemas.openxmlformats.org/officeDocument/2006/relationships/hyperlink" Target="http://www.moreheadstate.edu" TargetMode="External"/><Relationship Id="rId6877" Type="http://schemas.openxmlformats.org/officeDocument/2006/relationships/hyperlink" Target="http://www.pct.edu" TargetMode="External"/><Relationship Id="rId596" Type="http://schemas.openxmlformats.org/officeDocument/2006/relationships/hyperlink" Target="http://www.bard.edu" TargetMode="External"/><Relationship Id="rId4215" Type="http://schemas.openxmlformats.org/officeDocument/2006/relationships/hyperlink" Target="http://www.langston.edu" TargetMode="External"/><Relationship Id="rId5543" Type="http://schemas.openxmlformats.org/officeDocument/2006/relationships/hyperlink" Target="http://www.moreheadstate.edu" TargetMode="External"/><Relationship Id="rId6874" Type="http://schemas.openxmlformats.org/officeDocument/2006/relationships/hyperlink" Target="http://www.pct.edu" TargetMode="External"/><Relationship Id="rId595" Type="http://schemas.openxmlformats.org/officeDocument/2006/relationships/hyperlink" Target="http://www.bard.edu" TargetMode="External"/><Relationship Id="rId4214" Type="http://schemas.openxmlformats.org/officeDocument/2006/relationships/hyperlink" Target="http://www.langston.edu" TargetMode="External"/><Relationship Id="rId5544" Type="http://schemas.openxmlformats.org/officeDocument/2006/relationships/hyperlink" Target="http://www.moreheadstate.edu" TargetMode="External"/><Relationship Id="rId6875" Type="http://schemas.openxmlformats.org/officeDocument/2006/relationships/hyperlink" Target="http://www.pct.edu" TargetMode="External"/><Relationship Id="rId6825" Type="http://schemas.openxmlformats.org/officeDocument/2006/relationships/hyperlink" Target="http://www.ozarks.edu" TargetMode="External"/><Relationship Id="rId6826" Type="http://schemas.openxmlformats.org/officeDocument/2006/relationships/hyperlink" Target="http://www.ozarks.edu" TargetMode="External"/><Relationship Id="rId6823" Type="http://schemas.openxmlformats.org/officeDocument/2006/relationships/hyperlink" Target="http://www.ozarks.edu" TargetMode="External"/><Relationship Id="rId6824" Type="http://schemas.openxmlformats.org/officeDocument/2006/relationships/hyperlink" Target="http://www.ozarks.edu" TargetMode="External"/><Relationship Id="rId6829" Type="http://schemas.openxmlformats.org/officeDocument/2006/relationships/hyperlink" Target="http://www.pace.edu" TargetMode="External"/><Relationship Id="rId6827" Type="http://schemas.openxmlformats.org/officeDocument/2006/relationships/hyperlink" Target="http://www.ozarks.edu" TargetMode="External"/><Relationship Id="rId6828" Type="http://schemas.openxmlformats.org/officeDocument/2006/relationships/hyperlink" Target="http://www.ozarks.edu" TargetMode="External"/><Relationship Id="rId547" Type="http://schemas.openxmlformats.org/officeDocument/2006/relationships/hyperlink" Target="http://www.babson.edu" TargetMode="External"/><Relationship Id="rId9098" Type="http://schemas.openxmlformats.org/officeDocument/2006/relationships/hyperlink" Target="http://www.udallas.edu" TargetMode="External"/><Relationship Id="rId546" Type="http://schemas.openxmlformats.org/officeDocument/2006/relationships/hyperlink" Target="http://www.babson.edu" TargetMode="External"/><Relationship Id="rId9097" Type="http://schemas.openxmlformats.org/officeDocument/2006/relationships/hyperlink" Target="http://www.udallas.edu" TargetMode="External"/><Relationship Id="rId545" Type="http://schemas.openxmlformats.org/officeDocument/2006/relationships/hyperlink" Target="http://www.babson.edu" TargetMode="External"/><Relationship Id="rId9096" Type="http://schemas.openxmlformats.org/officeDocument/2006/relationships/hyperlink" Target="http://www.udallas.edu" TargetMode="External"/><Relationship Id="rId544" Type="http://schemas.openxmlformats.org/officeDocument/2006/relationships/hyperlink" Target="http://www.babson.edu" TargetMode="External"/><Relationship Id="rId9095" Type="http://schemas.openxmlformats.org/officeDocument/2006/relationships/hyperlink" Target="http://www.udallas.edu" TargetMode="External"/><Relationship Id="rId549" Type="http://schemas.openxmlformats.org/officeDocument/2006/relationships/hyperlink" Target="http://www.babson.edu" TargetMode="External"/><Relationship Id="rId548" Type="http://schemas.openxmlformats.org/officeDocument/2006/relationships/hyperlink" Target="http://www.babson.edu" TargetMode="External"/><Relationship Id="rId9099" Type="http://schemas.openxmlformats.org/officeDocument/2006/relationships/hyperlink" Target="http://www.udallas.edu" TargetMode="External"/><Relationship Id="rId543" Type="http://schemas.openxmlformats.org/officeDocument/2006/relationships/hyperlink" Target="http://www.babson.edu" TargetMode="External"/><Relationship Id="rId6821" Type="http://schemas.openxmlformats.org/officeDocument/2006/relationships/hyperlink" Target="http://www.ozarks.edu" TargetMode="External"/><Relationship Id="rId542" Type="http://schemas.openxmlformats.org/officeDocument/2006/relationships/hyperlink" Target="http://www.babson.edu" TargetMode="External"/><Relationship Id="rId6822" Type="http://schemas.openxmlformats.org/officeDocument/2006/relationships/hyperlink" Target="http://www.ozarks.edu" TargetMode="External"/><Relationship Id="rId541" Type="http://schemas.openxmlformats.org/officeDocument/2006/relationships/hyperlink" Target="http://www.auto.edu" TargetMode="External"/><Relationship Id="rId540" Type="http://schemas.openxmlformats.org/officeDocument/2006/relationships/hyperlink" Target="http://www.auto.edu" TargetMode="External"/><Relationship Id="rId6820" Type="http://schemas.openxmlformats.org/officeDocument/2006/relationships/hyperlink" Target="http://www.ozarks.edu" TargetMode="External"/><Relationship Id="rId6814" Type="http://schemas.openxmlformats.org/officeDocument/2006/relationships/hyperlink" Target="http://www.ozarks.edu" TargetMode="External"/><Relationship Id="rId6815" Type="http://schemas.openxmlformats.org/officeDocument/2006/relationships/hyperlink" Target="http://www.ozarks.edu" TargetMode="External"/><Relationship Id="rId6812" Type="http://schemas.openxmlformats.org/officeDocument/2006/relationships/hyperlink" Target="http://www.ozarks.edu" TargetMode="External"/><Relationship Id="rId6813" Type="http://schemas.openxmlformats.org/officeDocument/2006/relationships/hyperlink" Target="http://www.ozarks.edu" TargetMode="External"/><Relationship Id="rId6818" Type="http://schemas.openxmlformats.org/officeDocument/2006/relationships/hyperlink" Target="http://www.ozarks.edu" TargetMode="External"/><Relationship Id="rId6819" Type="http://schemas.openxmlformats.org/officeDocument/2006/relationships/hyperlink" Target="http://www.ozarks.edu" TargetMode="External"/><Relationship Id="rId6816" Type="http://schemas.openxmlformats.org/officeDocument/2006/relationships/hyperlink" Target="http://www.ozarks.edu" TargetMode="External"/><Relationship Id="rId6817" Type="http://schemas.openxmlformats.org/officeDocument/2006/relationships/hyperlink" Target="http://www.ozarks.edu" TargetMode="External"/><Relationship Id="rId9090" Type="http://schemas.openxmlformats.org/officeDocument/2006/relationships/hyperlink" Target="http://www.udallas.edu" TargetMode="External"/><Relationship Id="rId9094" Type="http://schemas.openxmlformats.org/officeDocument/2006/relationships/hyperlink" Target="http://www.udallas.edu" TargetMode="External"/><Relationship Id="rId9093" Type="http://schemas.openxmlformats.org/officeDocument/2006/relationships/hyperlink" Target="http://www.udallas.edu" TargetMode="External"/><Relationship Id="rId9092" Type="http://schemas.openxmlformats.org/officeDocument/2006/relationships/hyperlink" Target="http://www.udallas.edu" TargetMode="External"/><Relationship Id="rId9091" Type="http://schemas.openxmlformats.org/officeDocument/2006/relationships/hyperlink" Target="http://www.udallas.edu" TargetMode="External"/><Relationship Id="rId536" Type="http://schemas.openxmlformats.org/officeDocument/2006/relationships/hyperlink" Target="http://www.auto.edu" TargetMode="External"/><Relationship Id="rId9087" Type="http://schemas.openxmlformats.org/officeDocument/2006/relationships/hyperlink" Target="http://www.ucwv.edu" TargetMode="External"/><Relationship Id="rId535" Type="http://schemas.openxmlformats.org/officeDocument/2006/relationships/hyperlink" Target="http://www.auto.edu" TargetMode="External"/><Relationship Id="rId9086" Type="http://schemas.openxmlformats.org/officeDocument/2006/relationships/hyperlink" Target="http://www.ucwv.edu" TargetMode="External"/><Relationship Id="rId534" Type="http://schemas.openxmlformats.org/officeDocument/2006/relationships/hyperlink" Target="http://www.auto.edu" TargetMode="External"/><Relationship Id="rId9085" Type="http://schemas.openxmlformats.org/officeDocument/2006/relationships/hyperlink" Target="http://www.ucwv.edu" TargetMode="External"/><Relationship Id="rId533" Type="http://schemas.openxmlformats.org/officeDocument/2006/relationships/hyperlink" Target="http://www.auto.edu" TargetMode="External"/><Relationship Id="rId9084" Type="http://schemas.openxmlformats.org/officeDocument/2006/relationships/hyperlink" Target="http://www.ucwv.edu" TargetMode="External"/><Relationship Id="rId539" Type="http://schemas.openxmlformats.org/officeDocument/2006/relationships/hyperlink" Target="http://www.auto.edu" TargetMode="External"/><Relationship Id="rId538" Type="http://schemas.openxmlformats.org/officeDocument/2006/relationships/hyperlink" Target="http://www.auto.edu" TargetMode="External"/><Relationship Id="rId9089" Type="http://schemas.openxmlformats.org/officeDocument/2006/relationships/hyperlink" Target="http://www.udallas.edu" TargetMode="External"/><Relationship Id="rId537" Type="http://schemas.openxmlformats.org/officeDocument/2006/relationships/hyperlink" Target="http://www.auto.edu" TargetMode="External"/><Relationship Id="rId9088" Type="http://schemas.openxmlformats.org/officeDocument/2006/relationships/hyperlink" Target="http://www.ucwv.edu" TargetMode="External"/><Relationship Id="rId532" Type="http://schemas.openxmlformats.org/officeDocument/2006/relationships/hyperlink" Target="http://www.aurora.edu/" TargetMode="External"/><Relationship Id="rId6810" Type="http://schemas.openxmlformats.org/officeDocument/2006/relationships/hyperlink" Target="http://www.ozarks.edu" TargetMode="External"/><Relationship Id="rId531" Type="http://schemas.openxmlformats.org/officeDocument/2006/relationships/hyperlink" Target="http://www.aurora.edu" TargetMode="External"/><Relationship Id="rId6811" Type="http://schemas.openxmlformats.org/officeDocument/2006/relationships/hyperlink" Target="http://www.ozarks.edu" TargetMode="External"/><Relationship Id="rId530" Type="http://schemas.openxmlformats.org/officeDocument/2006/relationships/hyperlink" Target="http://www.aurora.edu" TargetMode="External"/><Relationship Id="rId5516" Type="http://schemas.openxmlformats.org/officeDocument/2006/relationships/hyperlink" Target="http://www.moreheadstate.edu" TargetMode="External"/><Relationship Id="rId6847" Type="http://schemas.openxmlformats.org/officeDocument/2006/relationships/hyperlink" Target="http://www.pacollege.edu" TargetMode="External"/><Relationship Id="rId5517" Type="http://schemas.openxmlformats.org/officeDocument/2006/relationships/hyperlink" Target="http://www.moreheadstate.edu" TargetMode="External"/><Relationship Id="rId6848" Type="http://schemas.openxmlformats.org/officeDocument/2006/relationships/hyperlink" Target="http://www.pacollege.edu" TargetMode="External"/><Relationship Id="rId5514" Type="http://schemas.openxmlformats.org/officeDocument/2006/relationships/hyperlink" Target="http://www.moreheadstate.edu" TargetMode="External"/><Relationship Id="rId6845" Type="http://schemas.openxmlformats.org/officeDocument/2006/relationships/hyperlink" Target="http://www.pacollege.edu" TargetMode="External"/><Relationship Id="rId5515" Type="http://schemas.openxmlformats.org/officeDocument/2006/relationships/hyperlink" Target="http://www.moreheadstate.edu" TargetMode="External"/><Relationship Id="rId6846" Type="http://schemas.openxmlformats.org/officeDocument/2006/relationships/hyperlink" Target="http://www.pacollege.edu" TargetMode="External"/><Relationship Id="rId5518" Type="http://schemas.openxmlformats.org/officeDocument/2006/relationships/hyperlink" Target="http://www.moreheadstate.edu" TargetMode="External"/><Relationship Id="rId6849" Type="http://schemas.openxmlformats.org/officeDocument/2006/relationships/hyperlink" Target="http://www.pacollege.edu" TargetMode="External"/><Relationship Id="rId5519" Type="http://schemas.openxmlformats.org/officeDocument/2006/relationships/hyperlink" Target="http://www.moreheadstate.edu" TargetMode="External"/><Relationship Id="rId569" Type="http://schemas.openxmlformats.org/officeDocument/2006/relationships/hyperlink" Target="http://www.babson.edu" TargetMode="External"/><Relationship Id="rId568" Type="http://schemas.openxmlformats.org/officeDocument/2006/relationships/hyperlink" Target="http://www.babson.edu" TargetMode="External"/><Relationship Id="rId567" Type="http://schemas.openxmlformats.org/officeDocument/2006/relationships/hyperlink" Target="http://www.babson.edu" TargetMode="External"/><Relationship Id="rId566" Type="http://schemas.openxmlformats.org/officeDocument/2006/relationships/hyperlink" Target="http://www.babson.edu" TargetMode="External"/><Relationship Id="rId561" Type="http://schemas.openxmlformats.org/officeDocument/2006/relationships/hyperlink" Target="http://www.babson.edu" TargetMode="External"/><Relationship Id="rId560" Type="http://schemas.openxmlformats.org/officeDocument/2006/relationships/hyperlink" Target="http://www.babson.edu" TargetMode="External"/><Relationship Id="rId6840" Type="http://schemas.openxmlformats.org/officeDocument/2006/relationships/hyperlink" Target="http://www.pace.edu" TargetMode="External"/><Relationship Id="rId565" Type="http://schemas.openxmlformats.org/officeDocument/2006/relationships/hyperlink" Target="http://www.babson.edu" TargetMode="External"/><Relationship Id="rId5512" Type="http://schemas.openxmlformats.org/officeDocument/2006/relationships/hyperlink" Target="http://www.moravian.edu" TargetMode="External"/><Relationship Id="rId6843" Type="http://schemas.openxmlformats.org/officeDocument/2006/relationships/hyperlink" Target="http://www.pace.edu" TargetMode="External"/><Relationship Id="rId564" Type="http://schemas.openxmlformats.org/officeDocument/2006/relationships/hyperlink" Target="http://www.babson.edu" TargetMode="External"/><Relationship Id="rId5513" Type="http://schemas.openxmlformats.org/officeDocument/2006/relationships/hyperlink" Target="http://www.moravian.edu" TargetMode="External"/><Relationship Id="rId6844" Type="http://schemas.openxmlformats.org/officeDocument/2006/relationships/hyperlink" Target="http://www.pacollege.edu" TargetMode="External"/><Relationship Id="rId563" Type="http://schemas.openxmlformats.org/officeDocument/2006/relationships/hyperlink" Target="http://www.babson.edu" TargetMode="External"/><Relationship Id="rId5510" Type="http://schemas.openxmlformats.org/officeDocument/2006/relationships/hyperlink" Target="http://www.moravian.edu" TargetMode="External"/><Relationship Id="rId6841" Type="http://schemas.openxmlformats.org/officeDocument/2006/relationships/hyperlink" Target="http://www.pace.edu" TargetMode="External"/><Relationship Id="rId562" Type="http://schemas.openxmlformats.org/officeDocument/2006/relationships/hyperlink" Target="http://www.babson.edu" TargetMode="External"/><Relationship Id="rId5511" Type="http://schemas.openxmlformats.org/officeDocument/2006/relationships/hyperlink" Target="http://www.moravian.edu" TargetMode="External"/><Relationship Id="rId6842" Type="http://schemas.openxmlformats.org/officeDocument/2006/relationships/hyperlink" Target="http://www.pace.edu" TargetMode="External"/><Relationship Id="rId5505" Type="http://schemas.openxmlformats.org/officeDocument/2006/relationships/hyperlink" Target="http://www.montclair.edu" TargetMode="External"/><Relationship Id="rId6836" Type="http://schemas.openxmlformats.org/officeDocument/2006/relationships/hyperlink" Target="http://www.pace.edu" TargetMode="External"/><Relationship Id="rId5506" Type="http://schemas.openxmlformats.org/officeDocument/2006/relationships/hyperlink" Target="http://www.montclair.edu" TargetMode="External"/><Relationship Id="rId6837" Type="http://schemas.openxmlformats.org/officeDocument/2006/relationships/hyperlink" Target="http://www.pace.edu" TargetMode="External"/><Relationship Id="rId5503" Type="http://schemas.openxmlformats.org/officeDocument/2006/relationships/hyperlink" Target="http://www.montclair.edu" TargetMode="External"/><Relationship Id="rId6834" Type="http://schemas.openxmlformats.org/officeDocument/2006/relationships/hyperlink" Target="http://www.pace.edu" TargetMode="External"/><Relationship Id="rId5504" Type="http://schemas.openxmlformats.org/officeDocument/2006/relationships/hyperlink" Target="http://www.montclair.edu" TargetMode="External"/><Relationship Id="rId6835" Type="http://schemas.openxmlformats.org/officeDocument/2006/relationships/hyperlink" Target="http://www.pace.edu" TargetMode="External"/><Relationship Id="rId5509" Type="http://schemas.openxmlformats.org/officeDocument/2006/relationships/hyperlink" Target="http://www.moravian.edu" TargetMode="External"/><Relationship Id="rId5507" Type="http://schemas.openxmlformats.org/officeDocument/2006/relationships/hyperlink" Target="http://www.montclair.edu" TargetMode="External"/><Relationship Id="rId6838" Type="http://schemas.openxmlformats.org/officeDocument/2006/relationships/hyperlink" Target="http://www.pace.edu" TargetMode="External"/><Relationship Id="rId5508" Type="http://schemas.openxmlformats.org/officeDocument/2006/relationships/hyperlink" Target="http://www.moravian.edu" TargetMode="External"/><Relationship Id="rId6839" Type="http://schemas.openxmlformats.org/officeDocument/2006/relationships/hyperlink" Target="http://www.pace.edu" TargetMode="External"/><Relationship Id="rId558" Type="http://schemas.openxmlformats.org/officeDocument/2006/relationships/hyperlink" Target="http://www.babson.edu" TargetMode="External"/><Relationship Id="rId557" Type="http://schemas.openxmlformats.org/officeDocument/2006/relationships/hyperlink" Target="http://www.babson.edu" TargetMode="External"/><Relationship Id="rId556" Type="http://schemas.openxmlformats.org/officeDocument/2006/relationships/hyperlink" Target="http://www.babson.edu" TargetMode="External"/><Relationship Id="rId555" Type="http://schemas.openxmlformats.org/officeDocument/2006/relationships/hyperlink" Target="http://www.babson.edu" TargetMode="External"/><Relationship Id="rId559" Type="http://schemas.openxmlformats.org/officeDocument/2006/relationships/hyperlink" Target="http://www.babson.edu" TargetMode="External"/><Relationship Id="rId550" Type="http://schemas.openxmlformats.org/officeDocument/2006/relationships/hyperlink" Target="http://www.babson.edu" TargetMode="External"/><Relationship Id="rId554" Type="http://schemas.openxmlformats.org/officeDocument/2006/relationships/hyperlink" Target="http://www.babson.edu" TargetMode="External"/><Relationship Id="rId5501" Type="http://schemas.openxmlformats.org/officeDocument/2006/relationships/hyperlink" Target="http://www.montclair.edu" TargetMode="External"/><Relationship Id="rId6832" Type="http://schemas.openxmlformats.org/officeDocument/2006/relationships/hyperlink" Target="http://www.pace.edu" TargetMode="External"/><Relationship Id="rId553" Type="http://schemas.openxmlformats.org/officeDocument/2006/relationships/hyperlink" Target="http://www.babson.edu" TargetMode="External"/><Relationship Id="rId5502" Type="http://schemas.openxmlformats.org/officeDocument/2006/relationships/hyperlink" Target="http://www.montclair.edu" TargetMode="External"/><Relationship Id="rId6833" Type="http://schemas.openxmlformats.org/officeDocument/2006/relationships/hyperlink" Target="http://www.pace.edu" TargetMode="External"/><Relationship Id="rId552" Type="http://schemas.openxmlformats.org/officeDocument/2006/relationships/hyperlink" Target="http://www.babson.edu" TargetMode="External"/><Relationship Id="rId6830" Type="http://schemas.openxmlformats.org/officeDocument/2006/relationships/hyperlink" Target="http://www.pace.edu" TargetMode="External"/><Relationship Id="rId551" Type="http://schemas.openxmlformats.org/officeDocument/2006/relationships/hyperlink" Target="http://www.babson.edu" TargetMode="External"/><Relationship Id="rId5500" Type="http://schemas.openxmlformats.org/officeDocument/2006/relationships/hyperlink" Target="http://www.montclair.edu" TargetMode="External"/><Relationship Id="rId6831" Type="http://schemas.openxmlformats.org/officeDocument/2006/relationships/hyperlink" Target="http://www.pace.edu" TargetMode="External"/><Relationship Id="rId4280" Type="http://schemas.openxmlformats.org/officeDocument/2006/relationships/hyperlink" Target="http://www.laverne.edu" TargetMode="External"/><Relationship Id="rId4282" Type="http://schemas.openxmlformats.org/officeDocument/2006/relationships/hyperlink" Target="http://www.laverne.edu" TargetMode="External"/><Relationship Id="rId4281" Type="http://schemas.openxmlformats.org/officeDocument/2006/relationships/hyperlink" Target="http://www.laverne.edu" TargetMode="External"/><Relationship Id="rId4284" Type="http://schemas.openxmlformats.org/officeDocument/2006/relationships/hyperlink" Target="http://www.laverne.edu" TargetMode="External"/><Relationship Id="rId4283" Type="http://schemas.openxmlformats.org/officeDocument/2006/relationships/hyperlink" Target="http://www.laverne.edu" TargetMode="External"/><Relationship Id="rId4286" Type="http://schemas.openxmlformats.org/officeDocument/2006/relationships/hyperlink" Target="http://www.laverne.edu" TargetMode="External"/><Relationship Id="rId4285" Type="http://schemas.openxmlformats.org/officeDocument/2006/relationships/hyperlink" Target="http://www.laverne.edu" TargetMode="External"/><Relationship Id="rId4288" Type="http://schemas.openxmlformats.org/officeDocument/2006/relationships/hyperlink" Target="http://www.laverne.edu" TargetMode="External"/><Relationship Id="rId4287" Type="http://schemas.openxmlformats.org/officeDocument/2006/relationships/hyperlink" Target="http://www.laverne.edu" TargetMode="External"/><Relationship Id="rId4289" Type="http://schemas.openxmlformats.org/officeDocument/2006/relationships/hyperlink" Target="http://www.laverne.edu" TargetMode="External"/><Relationship Id="rId4271" Type="http://schemas.openxmlformats.org/officeDocument/2006/relationships/hyperlink" Target="http://www.laverne.edu" TargetMode="External"/><Relationship Id="rId4270" Type="http://schemas.openxmlformats.org/officeDocument/2006/relationships/hyperlink" Target="http://www.laverne.edu" TargetMode="External"/><Relationship Id="rId4273" Type="http://schemas.openxmlformats.org/officeDocument/2006/relationships/hyperlink" Target="http://www.laverne.edu" TargetMode="External"/><Relationship Id="rId4272" Type="http://schemas.openxmlformats.org/officeDocument/2006/relationships/hyperlink" Target="http://www.laverne.edu" TargetMode="External"/><Relationship Id="rId4275" Type="http://schemas.openxmlformats.org/officeDocument/2006/relationships/hyperlink" Target="http://www.laverne.edu" TargetMode="External"/><Relationship Id="rId4274" Type="http://schemas.openxmlformats.org/officeDocument/2006/relationships/hyperlink" Target="http://www.laverne.edu" TargetMode="External"/><Relationship Id="rId4277" Type="http://schemas.openxmlformats.org/officeDocument/2006/relationships/hyperlink" Target="http://www.laverne.edu" TargetMode="External"/><Relationship Id="rId4276" Type="http://schemas.openxmlformats.org/officeDocument/2006/relationships/hyperlink" Target="http://www.laverne.edu" TargetMode="External"/><Relationship Id="rId4279" Type="http://schemas.openxmlformats.org/officeDocument/2006/relationships/hyperlink" Target="http://www.laverne.edu" TargetMode="External"/><Relationship Id="rId4278" Type="http://schemas.openxmlformats.org/officeDocument/2006/relationships/hyperlink" Target="http://www.laverne.edu" TargetMode="External"/><Relationship Id="rId10839" Type="http://schemas.openxmlformats.org/officeDocument/2006/relationships/hyperlink" Target="http://www.yu.edu" TargetMode="External"/><Relationship Id="rId10837" Type="http://schemas.openxmlformats.org/officeDocument/2006/relationships/hyperlink" Target="http://www.yu.edu" TargetMode="External"/><Relationship Id="rId10838" Type="http://schemas.openxmlformats.org/officeDocument/2006/relationships/hyperlink" Target="http://www.yu.edu" TargetMode="External"/><Relationship Id="rId10831" Type="http://schemas.openxmlformats.org/officeDocument/2006/relationships/hyperlink" Target="http://www.yu.edu" TargetMode="External"/><Relationship Id="rId10832" Type="http://schemas.openxmlformats.org/officeDocument/2006/relationships/hyperlink" Target="http://www.yu.edu" TargetMode="External"/><Relationship Id="rId10830" Type="http://schemas.openxmlformats.org/officeDocument/2006/relationships/hyperlink" Target="http://www.yu.edu" TargetMode="External"/><Relationship Id="rId10835" Type="http://schemas.openxmlformats.org/officeDocument/2006/relationships/hyperlink" Target="http://www.yu.edu" TargetMode="External"/><Relationship Id="rId10836" Type="http://schemas.openxmlformats.org/officeDocument/2006/relationships/hyperlink" Target="http://www.yu.edu" TargetMode="External"/><Relationship Id="rId10833" Type="http://schemas.openxmlformats.org/officeDocument/2006/relationships/hyperlink" Target="http://www.yu.edu" TargetMode="External"/><Relationship Id="rId10834" Type="http://schemas.openxmlformats.org/officeDocument/2006/relationships/hyperlink" Target="http://www.yu.edu" TargetMode="External"/><Relationship Id="rId4291" Type="http://schemas.openxmlformats.org/officeDocument/2006/relationships/hyperlink" Target="http://www.laverne.edu" TargetMode="External"/><Relationship Id="rId10840" Type="http://schemas.openxmlformats.org/officeDocument/2006/relationships/drawing" Target="../drawings/drawing1.xml"/><Relationship Id="rId4290" Type="http://schemas.openxmlformats.org/officeDocument/2006/relationships/hyperlink" Target="http://www.laverne.edu" TargetMode="External"/><Relationship Id="rId4293" Type="http://schemas.openxmlformats.org/officeDocument/2006/relationships/hyperlink" Target="http://www.laverne.edu" TargetMode="External"/><Relationship Id="rId4292" Type="http://schemas.openxmlformats.org/officeDocument/2006/relationships/hyperlink" Target="http://www.laverne.edu" TargetMode="External"/><Relationship Id="rId4295" Type="http://schemas.openxmlformats.org/officeDocument/2006/relationships/hyperlink" Target="http://www.laverne.edu" TargetMode="External"/><Relationship Id="rId4294" Type="http://schemas.openxmlformats.org/officeDocument/2006/relationships/hyperlink" Target="http://www.laverne.edu" TargetMode="External"/><Relationship Id="rId4297" Type="http://schemas.openxmlformats.org/officeDocument/2006/relationships/hyperlink" Target="http://www.laverne.edu" TargetMode="External"/><Relationship Id="rId4296" Type="http://schemas.openxmlformats.org/officeDocument/2006/relationships/hyperlink" Target="http://www.laverne.edu" TargetMode="External"/><Relationship Id="rId4299" Type="http://schemas.openxmlformats.org/officeDocument/2006/relationships/hyperlink" Target="http://www.laverne.edu" TargetMode="External"/><Relationship Id="rId4298" Type="http://schemas.openxmlformats.org/officeDocument/2006/relationships/hyperlink" Target="http://www.laverne.edu" TargetMode="External"/><Relationship Id="rId4249" Type="http://schemas.openxmlformats.org/officeDocument/2006/relationships/hyperlink" Target="http://www.laverne.edu" TargetMode="External"/><Relationship Id="rId5570" Type="http://schemas.openxmlformats.org/officeDocument/2006/relationships/hyperlink" Target="http://www.mountunion.edu" TargetMode="External"/><Relationship Id="rId5571" Type="http://schemas.openxmlformats.org/officeDocument/2006/relationships/hyperlink" Target="http://www.mountunion.edu" TargetMode="External"/><Relationship Id="rId4240" Type="http://schemas.openxmlformats.org/officeDocument/2006/relationships/hyperlink" Target="http://www.laredo.edu" TargetMode="External"/><Relationship Id="rId4242" Type="http://schemas.openxmlformats.org/officeDocument/2006/relationships/hyperlink" Target="http://www.laredo.edu" TargetMode="External"/><Relationship Id="rId5574" Type="http://schemas.openxmlformats.org/officeDocument/2006/relationships/hyperlink" Target="http://www.msudenver.edu" TargetMode="External"/><Relationship Id="rId4241" Type="http://schemas.openxmlformats.org/officeDocument/2006/relationships/hyperlink" Target="http://www.laredo.edu" TargetMode="External"/><Relationship Id="rId5575" Type="http://schemas.openxmlformats.org/officeDocument/2006/relationships/hyperlink" Target="http://www.msudenver.edu" TargetMode="External"/><Relationship Id="rId4244" Type="http://schemas.openxmlformats.org/officeDocument/2006/relationships/hyperlink" Target="http://www.laredo.edu" TargetMode="External"/><Relationship Id="rId5572" Type="http://schemas.openxmlformats.org/officeDocument/2006/relationships/hyperlink" Target="http://www.mountunion.edu" TargetMode="External"/><Relationship Id="rId4243" Type="http://schemas.openxmlformats.org/officeDocument/2006/relationships/hyperlink" Target="http://www.laredo.edu" TargetMode="External"/><Relationship Id="rId5573" Type="http://schemas.openxmlformats.org/officeDocument/2006/relationships/hyperlink" Target="http://www.msudenver.edu" TargetMode="External"/><Relationship Id="rId4246" Type="http://schemas.openxmlformats.org/officeDocument/2006/relationships/hyperlink" Target="http://www.laredo.edu" TargetMode="External"/><Relationship Id="rId5578" Type="http://schemas.openxmlformats.org/officeDocument/2006/relationships/hyperlink" Target="http://www.msudenver.edu" TargetMode="External"/><Relationship Id="rId4245" Type="http://schemas.openxmlformats.org/officeDocument/2006/relationships/hyperlink" Target="http://www.laredo.edu" TargetMode="External"/><Relationship Id="rId5579" Type="http://schemas.openxmlformats.org/officeDocument/2006/relationships/hyperlink" Target="http://www.msudenver.edu" TargetMode="External"/><Relationship Id="rId4248" Type="http://schemas.openxmlformats.org/officeDocument/2006/relationships/hyperlink" Target="http://www.laverne.edu" TargetMode="External"/><Relationship Id="rId5576" Type="http://schemas.openxmlformats.org/officeDocument/2006/relationships/hyperlink" Target="http://www.msudenver.edu" TargetMode="External"/><Relationship Id="rId4247" Type="http://schemas.openxmlformats.org/officeDocument/2006/relationships/hyperlink" Target="http://www.laverne.edu" TargetMode="External"/><Relationship Id="rId5577" Type="http://schemas.openxmlformats.org/officeDocument/2006/relationships/hyperlink" Target="http://www.msudenver.edu" TargetMode="External"/><Relationship Id="rId4239" Type="http://schemas.openxmlformats.org/officeDocument/2006/relationships/hyperlink" Target="http://www.laredo.edu" TargetMode="External"/><Relationship Id="rId4238" Type="http://schemas.openxmlformats.org/officeDocument/2006/relationships/hyperlink" Target="http://www.laredo.edu" TargetMode="External"/><Relationship Id="rId5569" Type="http://schemas.openxmlformats.org/officeDocument/2006/relationships/hyperlink" Target="http://www.mountunion.edu" TargetMode="External"/><Relationship Id="rId6890" Type="http://schemas.openxmlformats.org/officeDocument/2006/relationships/hyperlink" Target="http://www.pct.edu" TargetMode="External"/><Relationship Id="rId5560" Type="http://schemas.openxmlformats.org/officeDocument/2006/relationships/hyperlink" Target="http://www.morehouse.edu" TargetMode="External"/><Relationship Id="rId6891" Type="http://schemas.openxmlformats.org/officeDocument/2006/relationships/hyperlink" Target="http://www.pct.edu" TargetMode="External"/><Relationship Id="rId495" Type="http://schemas.openxmlformats.org/officeDocument/2006/relationships/hyperlink" Target="http://www.asurams.edu" TargetMode="External"/><Relationship Id="rId4231" Type="http://schemas.openxmlformats.org/officeDocument/2006/relationships/hyperlink" Target="http://www.laredo.edu" TargetMode="External"/><Relationship Id="rId5563" Type="http://schemas.openxmlformats.org/officeDocument/2006/relationships/hyperlink" Target="http://www.morehouse.edu" TargetMode="External"/><Relationship Id="rId6894" Type="http://schemas.openxmlformats.org/officeDocument/2006/relationships/hyperlink" Target="http://www.pct.edu" TargetMode="External"/><Relationship Id="rId494" Type="http://schemas.openxmlformats.org/officeDocument/2006/relationships/hyperlink" Target="http://www.asurams.edu" TargetMode="External"/><Relationship Id="rId4230" Type="http://schemas.openxmlformats.org/officeDocument/2006/relationships/hyperlink" Target="http://www.laredo.edu" TargetMode="External"/><Relationship Id="rId5564" Type="http://schemas.openxmlformats.org/officeDocument/2006/relationships/hyperlink" Target="http://www.mountunion.edu" TargetMode="External"/><Relationship Id="rId6895" Type="http://schemas.openxmlformats.org/officeDocument/2006/relationships/hyperlink" Target="http://www.pct.edu" TargetMode="External"/><Relationship Id="rId493" Type="http://schemas.openxmlformats.org/officeDocument/2006/relationships/hyperlink" Target="http://www.asu.edu" TargetMode="External"/><Relationship Id="rId4233" Type="http://schemas.openxmlformats.org/officeDocument/2006/relationships/hyperlink" Target="http://www.laredo.edu" TargetMode="External"/><Relationship Id="rId5561" Type="http://schemas.openxmlformats.org/officeDocument/2006/relationships/hyperlink" Target="http://www.morehouse.edu" TargetMode="External"/><Relationship Id="rId6892" Type="http://schemas.openxmlformats.org/officeDocument/2006/relationships/hyperlink" Target="http://www.pct.edu" TargetMode="External"/><Relationship Id="rId492" Type="http://schemas.openxmlformats.org/officeDocument/2006/relationships/hyperlink" Target="http://www.asu.edu" TargetMode="External"/><Relationship Id="rId4232" Type="http://schemas.openxmlformats.org/officeDocument/2006/relationships/hyperlink" Target="http://www.laredo.edu" TargetMode="External"/><Relationship Id="rId5562" Type="http://schemas.openxmlformats.org/officeDocument/2006/relationships/hyperlink" Target="http://www.morehouse.edu" TargetMode="External"/><Relationship Id="rId6893" Type="http://schemas.openxmlformats.org/officeDocument/2006/relationships/hyperlink" Target="http://www.pct.edu" TargetMode="External"/><Relationship Id="rId499" Type="http://schemas.openxmlformats.org/officeDocument/2006/relationships/hyperlink" Target="http://www.asurams.edu" TargetMode="External"/><Relationship Id="rId4235" Type="http://schemas.openxmlformats.org/officeDocument/2006/relationships/hyperlink" Target="http://www.laredo.edu" TargetMode="External"/><Relationship Id="rId5567" Type="http://schemas.openxmlformats.org/officeDocument/2006/relationships/hyperlink" Target="http://www.mountunion.edu" TargetMode="External"/><Relationship Id="rId6898" Type="http://schemas.openxmlformats.org/officeDocument/2006/relationships/hyperlink" Target="http://www.pct.edu" TargetMode="External"/><Relationship Id="rId498" Type="http://schemas.openxmlformats.org/officeDocument/2006/relationships/hyperlink" Target="http://www.asurams.edu" TargetMode="External"/><Relationship Id="rId4234" Type="http://schemas.openxmlformats.org/officeDocument/2006/relationships/hyperlink" Target="http://www.laredo.edu" TargetMode="External"/><Relationship Id="rId5568" Type="http://schemas.openxmlformats.org/officeDocument/2006/relationships/hyperlink" Target="http://www.mountunion.edu" TargetMode="External"/><Relationship Id="rId6899" Type="http://schemas.openxmlformats.org/officeDocument/2006/relationships/hyperlink" Target="http://www.pct.edu" TargetMode="External"/><Relationship Id="rId497" Type="http://schemas.openxmlformats.org/officeDocument/2006/relationships/hyperlink" Target="http://www.asurams.edu" TargetMode="External"/><Relationship Id="rId4237" Type="http://schemas.openxmlformats.org/officeDocument/2006/relationships/hyperlink" Target="http://www.laredo.edu" TargetMode="External"/><Relationship Id="rId5565" Type="http://schemas.openxmlformats.org/officeDocument/2006/relationships/hyperlink" Target="http://www.mountunion.edu" TargetMode="External"/><Relationship Id="rId6896" Type="http://schemas.openxmlformats.org/officeDocument/2006/relationships/hyperlink" Target="http://www.pct.edu" TargetMode="External"/><Relationship Id="rId496" Type="http://schemas.openxmlformats.org/officeDocument/2006/relationships/hyperlink" Target="http://www.asurams.edu" TargetMode="External"/><Relationship Id="rId4236" Type="http://schemas.openxmlformats.org/officeDocument/2006/relationships/hyperlink" Target="http://www.laredo.edu" TargetMode="External"/><Relationship Id="rId5566" Type="http://schemas.openxmlformats.org/officeDocument/2006/relationships/hyperlink" Target="http://www.mountunion.edu" TargetMode="External"/><Relationship Id="rId6897" Type="http://schemas.openxmlformats.org/officeDocument/2006/relationships/hyperlink" Target="http://www.pct.edu" TargetMode="External"/><Relationship Id="rId4260" Type="http://schemas.openxmlformats.org/officeDocument/2006/relationships/hyperlink" Target="http://www.laverne.edu" TargetMode="External"/><Relationship Id="rId5592" Type="http://schemas.openxmlformats.org/officeDocument/2006/relationships/hyperlink" Target="http://www.mtc.edu" TargetMode="External"/><Relationship Id="rId5593" Type="http://schemas.openxmlformats.org/officeDocument/2006/relationships/hyperlink" Target="http://www.mtc.edu" TargetMode="External"/><Relationship Id="rId4262" Type="http://schemas.openxmlformats.org/officeDocument/2006/relationships/hyperlink" Target="http://www.laverne.edu" TargetMode="External"/><Relationship Id="rId5590" Type="http://schemas.openxmlformats.org/officeDocument/2006/relationships/hyperlink" Target="http://www.mtc.edu" TargetMode="External"/><Relationship Id="rId4261" Type="http://schemas.openxmlformats.org/officeDocument/2006/relationships/hyperlink" Target="http://www.laverne.edu" TargetMode="External"/><Relationship Id="rId5591" Type="http://schemas.openxmlformats.org/officeDocument/2006/relationships/hyperlink" Target="http://www.mtc.edu" TargetMode="External"/><Relationship Id="rId4264" Type="http://schemas.openxmlformats.org/officeDocument/2006/relationships/hyperlink" Target="http://www.laverne.edu" TargetMode="External"/><Relationship Id="rId5596" Type="http://schemas.openxmlformats.org/officeDocument/2006/relationships/hyperlink" Target="http://www.mtc.edu" TargetMode="External"/><Relationship Id="rId4263" Type="http://schemas.openxmlformats.org/officeDocument/2006/relationships/hyperlink" Target="http://www.laverne.edu" TargetMode="External"/><Relationship Id="rId5597" Type="http://schemas.openxmlformats.org/officeDocument/2006/relationships/hyperlink" Target="http://www.mtholyoke.edu" TargetMode="External"/><Relationship Id="rId4266" Type="http://schemas.openxmlformats.org/officeDocument/2006/relationships/hyperlink" Target="http://www.laverne.edu" TargetMode="External"/><Relationship Id="rId5594" Type="http://schemas.openxmlformats.org/officeDocument/2006/relationships/hyperlink" Target="http://www.mtc.edu" TargetMode="External"/><Relationship Id="rId4265" Type="http://schemas.openxmlformats.org/officeDocument/2006/relationships/hyperlink" Target="http://www.laverne.edu" TargetMode="External"/><Relationship Id="rId5595" Type="http://schemas.openxmlformats.org/officeDocument/2006/relationships/hyperlink" Target="http://www.mtc.edu" TargetMode="External"/><Relationship Id="rId4268" Type="http://schemas.openxmlformats.org/officeDocument/2006/relationships/hyperlink" Target="http://www.laverne.edu" TargetMode="External"/><Relationship Id="rId4267" Type="http://schemas.openxmlformats.org/officeDocument/2006/relationships/hyperlink" Target="http://www.laverne.edu" TargetMode="External"/><Relationship Id="rId5598" Type="http://schemas.openxmlformats.org/officeDocument/2006/relationships/hyperlink" Target="http://www.mtholyoke.edu" TargetMode="External"/><Relationship Id="rId4269" Type="http://schemas.openxmlformats.org/officeDocument/2006/relationships/hyperlink" Target="http://www.laverne.edu" TargetMode="External"/><Relationship Id="rId5599" Type="http://schemas.openxmlformats.org/officeDocument/2006/relationships/hyperlink" Target="http://www.mtholyoke.edu" TargetMode="External"/><Relationship Id="rId5581" Type="http://schemas.openxmlformats.org/officeDocument/2006/relationships/hyperlink" Target="http://www.msudenver.edu" TargetMode="External"/><Relationship Id="rId5582" Type="http://schemas.openxmlformats.org/officeDocument/2006/relationships/hyperlink" Target="http://www.msudenver.edu" TargetMode="External"/><Relationship Id="rId4251" Type="http://schemas.openxmlformats.org/officeDocument/2006/relationships/hyperlink" Target="http://www.laverne.edu" TargetMode="External"/><Relationship Id="rId4250" Type="http://schemas.openxmlformats.org/officeDocument/2006/relationships/hyperlink" Target="http://www.laverne.edu" TargetMode="External"/><Relationship Id="rId5580" Type="http://schemas.openxmlformats.org/officeDocument/2006/relationships/hyperlink" Target="http://www.msudenver.edu" TargetMode="External"/><Relationship Id="rId4253" Type="http://schemas.openxmlformats.org/officeDocument/2006/relationships/hyperlink" Target="http://www.laverne.edu" TargetMode="External"/><Relationship Id="rId5585" Type="http://schemas.openxmlformats.org/officeDocument/2006/relationships/hyperlink" Target="http://www.msudenver.edu" TargetMode="External"/><Relationship Id="rId4252" Type="http://schemas.openxmlformats.org/officeDocument/2006/relationships/hyperlink" Target="http://www.laverne.edu" TargetMode="External"/><Relationship Id="rId5586" Type="http://schemas.openxmlformats.org/officeDocument/2006/relationships/hyperlink" Target="http://www.mtc.edu" TargetMode="External"/><Relationship Id="rId4255" Type="http://schemas.openxmlformats.org/officeDocument/2006/relationships/hyperlink" Target="http://www.laverne.edu" TargetMode="External"/><Relationship Id="rId5583" Type="http://schemas.openxmlformats.org/officeDocument/2006/relationships/hyperlink" Target="http://www.msudenver.edu" TargetMode="External"/><Relationship Id="rId4254" Type="http://schemas.openxmlformats.org/officeDocument/2006/relationships/hyperlink" Target="http://www.laverne.edu" TargetMode="External"/><Relationship Id="rId5584" Type="http://schemas.openxmlformats.org/officeDocument/2006/relationships/hyperlink" Target="http://www.msudenver.edu" TargetMode="External"/><Relationship Id="rId4257" Type="http://schemas.openxmlformats.org/officeDocument/2006/relationships/hyperlink" Target="http://www.laverne.edu" TargetMode="External"/><Relationship Id="rId5589" Type="http://schemas.openxmlformats.org/officeDocument/2006/relationships/hyperlink" Target="http://www.mtc.edu" TargetMode="External"/><Relationship Id="rId4256" Type="http://schemas.openxmlformats.org/officeDocument/2006/relationships/hyperlink" Target="http://www.laverne.edu" TargetMode="External"/><Relationship Id="rId4259" Type="http://schemas.openxmlformats.org/officeDocument/2006/relationships/hyperlink" Target="http://www.laverne.edu" TargetMode="External"/><Relationship Id="rId5587" Type="http://schemas.openxmlformats.org/officeDocument/2006/relationships/hyperlink" Target="http://www.mtc.edu" TargetMode="External"/><Relationship Id="rId4258" Type="http://schemas.openxmlformats.org/officeDocument/2006/relationships/hyperlink" Target="http://www.laverne.edu" TargetMode="External"/><Relationship Id="rId5588" Type="http://schemas.openxmlformats.org/officeDocument/2006/relationships/hyperlink" Target="http://www.mtc.edu" TargetMode="External"/><Relationship Id="rId9113" Type="http://schemas.openxmlformats.org/officeDocument/2006/relationships/hyperlink" Target="http://www.udc.edu" TargetMode="External"/><Relationship Id="rId9112" Type="http://schemas.openxmlformats.org/officeDocument/2006/relationships/hyperlink" Target="http://www.udc.edu" TargetMode="External"/><Relationship Id="rId9111" Type="http://schemas.openxmlformats.org/officeDocument/2006/relationships/hyperlink" Target="http://www.udc.edu" TargetMode="External"/><Relationship Id="rId9110" Type="http://schemas.openxmlformats.org/officeDocument/2006/relationships/hyperlink" Target="http://www.udc.edu" TargetMode="External"/><Relationship Id="rId9117" Type="http://schemas.openxmlformats.org/officeDocument/2006/relationships/hyperlink" Target="http://www.udc.edu" TargetMode="External"/><Relationship Id="rId9116" Type="http://schemas.openxmlformats.org/officeDocument/2006/relationships/hyperlink" Target="http://www.udc.edu" TargetMode="External"/><Relationship Id="rId9115" Type="http://schemas.openxmlformats.org/officeDocument/2006/relationships/hyperlink" Target="http://www.udc.edu" TargetMode="External"/><Relationship Id="rId9114" Type="http://schemas.openxmlformats.org/officeDocument/2006/relationships/hyperlink" Target="http://www.udc.edu" TargetMode="External"/><Relationship Id="rId9119" Type="http://schemas.openxmlformats.org/officeDocument/2006/relationships/hyperlink" Target="http://www.udc.edu" TargetMode="External"/><Relationship Id="rId9118" Type="http://schemas.openxmlformats.org/officeDocument/2006/relationships/hyperlink" Target="http://www.udc.edu" TargetMode="External"/><Relationship Id="rId9102" Type="http://schemas.openxmlformats.org/officeDocument/2006/relationships/hyperlink" Target="http://www.udallas.edu" TargetMode="External"/><Relationship Id="rId9101" Type="http://schemas.openxmlformats.org/officeDocument/2006/relationships/hyperlink" Target="http://www.udallas.edu" TargetMode="External"/><Relationship Id="rId9100" Type="http://schemas.openxmlformats.org/officeDocument/2006/relationships/hyperlink" Target="http://www.udallas.edu" TargetMode="External"/><Relationship Id="rId9106" Type="http://schemas.openxmlformats.org/officeDocument/2006/relationships/hyperlink" Target="http://www.udc.edu" TargetMode="External"/><Relationship Id="rId9105" Type="http://schemas.openxmlformats.org/officeDocument/2006/relationships/hyperlink" Target="http://www.udc.edu" TargetMode="External"/><Relationship Id="rId9104" Type="http://schemas.openxmlformats.org/officeDocument/2006/relationships/hyperlink" Target="http://www.udc.edu" TargetMode="External"/><Relationship Id="rId9103" Type="http://schemas.openxmlformats.org/officeDocument/2006/relationships/hyperlink" Target="http://www.udallas.edu" TargetMode="External"/><Relationship Id="rId9109" Type="http://schemas.openxmlformats.org/officeDocument/2006/relationships/hyperlink" Target="http://www.udc.edu" TargetMode="External"/><Relationship Id="rId9108" Type="http://schemas.openxmlformats.org/officeDocument/2006/relationships/hyperlink" Target="http://www.udc.edu" TargetMode="External"/><Relationship Id="rId9107" Type="http://schemas.openxmlformats.org/officeDocument/2006/relationships/hyperlink" Target="http://www.udc.edu" TargetMode="External"/><Relationship Id="rId10817" Type="http://schemas.openxmlformats.org/officeDocument/2006/relationships/hyperlink" Target="http://www.yu.edu" TargetMode="External"/><Relationship Id="rId10818" Type="http://schemas.openxmlformats.org/officeDocument/2006/relationships/hyperlink" Target="http://www.yu.edu" TargetMode="External"/><Relationship Id="rId10815" Type="http://schemas.openxmlformats.org/officeDocument/2006/relationships/hyperlink" Target="http://www.yu.edu" TargetMode="External"/><Relationship Id="rId10816" Type="http://schemas.openxmlformats.org/officeDocument/2006/relationships/hyperlink" Target="http://www.yu.edu" TargetMode="External"/><Relationship Id="rId10819" Type="http://schemas.openxmlformats.org/officeDocument/2006/relationships/hyperlink" Target="http://www.yu.edu" TargetMode="External"/><Relationship Id="rId10810" Type="http://schemas.openxmlformats.org/officeDocument/2006/relationships/hyperlink" Target="http://www.yorktech.edu" TargetMode="External"/><Relationship Id="rId10813" Type="http://schemas.openxmlformats.org/officeDocument/2006/relationships/hyperlink" Target="http://www.yorktech.edu" TargetMode="External"/><Relationship Id="rId10814" Type="http://schemas.openxmlformats.org/officeDocument/2006/relationships/hyperlink" Target="http://www.yorktech.edu" TargetMode="External"/><Relationship Id="rId10811" Type="http://schemas.openxmlformats.org/officeDocument/2006/relationships/hyperlink" Target="http://www.yorktech.edu" TargetMode="External"/><Relationship Id="rId10812" Type="http://schemas.openxmlformats.org/officeDocument/2006/relationships/hyperlink" Target="http://www.yorktech.edu" TargetMode="External"/><Relationship Id="rId10828" Type="http://schemas.openxmlformats.org/officeDocument/2006/relationships/hyperlink" Target="http://www.yu.edu" TargetMode="External"/><Relationship Id="rId10829" Type="http://schemas.openxmlformats.org/officeDocument/2006/relationships/hyperlink" Target="http://www.yu.edu" TargetMode="External"/><Relationship Id="rId10826" Type="http://schemas.openxmlformats.org/officeDocument/2006/relationships/hyperlink" Target="http://www.yu.edu" TargetMode="External"/><Relationship Id="rId10827" Type="http://schemas.openxmlformats.org/officeDocument/2006/relationships/hyperlink" Target="http://www.yu.edu" TargetMode="External"/><Relationship Id="rId10820" Type="http://schemas.openxmlformats.org/officeDocument/2006/relationships/hyperlink" Target="http://www.yu.edu" TargetMode="External"/><Relationship Id="rId10821" Type="http://schemas.openxmlformats.org/officeDocument/2006/relationships/hyperlink" Target="http://www.yu.edu" TargetMode="External"/><Relationship Id="rId10824" Type="http://schemas.openxmlformats.org/officeDocument/2006/relationships/hyperlink" Target="http://www.yu.edu" TargetMode="External"/><Relationship Id="rId10825" Type="http://schemas.openxmlformats.org/officeDocument/2006/relationships/hyperlink" Target="http://www.yu.edu" TargetMode="External"/><Relationship Id="rId10822" Type="http://schemas.openxmlformats.org/officeDocument/2006/relationships/hyperlink" Target="http://www.yu.edu" TargetMode="External"/><Relationship Id="rId10823" Type="http://schemas.openxmlformats.org/officeDocument/2006/relationships/hyperlink" Target="http://www.yu.edu" TargetMode="External"/><Relationship Id="rId10806" Type="http://schemas.openxmlformats.org/officeDocument/2006/relationships/hyperlink" Target="http://www.yorktech.edu" TargetMode="External"/><Relationship Id="rId10807" Type="http://schemas.openxmlformats.org/officeDocument/2006/relationships/hyperlink" Target="http://www.yorktech.edu" TargetMode="External"/><Relationship Id="rId10804" Type="http://schemas.openxmlformats.org/officeDocument/2006/relationships/hyperlink" Target="http://www.yoec.edu" TargetMode="External"/><Relationship Id="rId10805" Type="http://schemas.openxmlformats.org/officeDocument/2006/relationships/hyperlink" Target="http://www.yorktech.edu" TargetMode="External"/><Relationship Id="rId10808" Type="http://schemas.openxmlformats.org/officeDocument/2006/relationships/hyperlink" Target="http://www.yorktech.edu" TargetMode="External"/><Relationship Id="rId10809" Type="http://schemas.openxmlformats.org/officeDocument/2006/relationships/hyperlink" Target="http://www.yorktech.edu" TargetMode="External"/><Relationship Id="rId10802" Type="http://schemas.openxmlformats.org/officeDocument/2006/relationships/hyperlink" Target="http://www.yoec.edu" TargetMode="External"/><Relationship Id="rId10803" Type="http://schemas.openxmlformats.org/officeDocument/2006/relationships/hyperlink" Target="http://www.yoec.edu" TargetMode="External"/><Relationship Id="rId10800" Type="http://schemas.openxmlformats.org/officeDocument/2006/relationships/hyperlink" Target="http://www.yoec.edu" TargetMode="External"/><Relationship Id="rId10801" Type="http://schemas.openxmlformats.org/officeDocument/2006/relationships/hyperlink" Target="http://www.yoec.edu" TargetMode="External"/><Relationship Id="rId6902" Type="http://schemas.openxmlformats.org/officeDocument/2006/relationships/hyperlink" Target="http://www.pct.edu" TargetMode="External"/><Relationship Id="rId6903" Type="http://schemas.openxmlformats.org/officeDocument/2006/relationships/hyperlink" Target="http://www.pct.edu" TargetMode="External"/><Relationship Id="rId6900" Type="http://schemas.openxmlformats.org/officeDocument/2006/relationships/hyperlink" Target="http://www.pct.edu" TargetMode="External"/><Relationship Id="rId6901" Type="http://schemas.openxmlformats.org/officeDocument/2006/relationships/hyperlink" Target="http://www.pct.edu" TargetMode="External"/><Relationship Id="rId6906" Type="http://schemas.openxmlformats.org/officeDocument/2006/relationships/hyperlink" Target="http://www.pct.edu" TargetMode="External"/><Relationship Id="rId6907" Type="http://schemas.openxmlformats.org/officeDocument/2006/relationships/hyperlink" Target="http://www.pct.edu" TargetMode="External"/><Relationship Id="rId6904" Type="http://schemas.openxmlformats.org/officeDocument/2006/relationships/hyperlink" Target="http://www.pct.edu" TargetMode="External"/><Relationship Id="rId6905" Type="http://schemas.openxmlformats.org/officeDocument/2006/relationships/hyperlink" Target="http://www.pct.edu" TargetMode="External"/><Relationship Id="rId6908" Type="http://schemas.openxmlformats.org/officeDocument/2006/relationships/hyperlink" Target="http://www.pct.edu" TargetMode="External"/><Relationship Id="rId6909" Type="http://schemas.openxmlformats.org/officeDocument/2006/relationships/hyperlink" Target="http://www.pct.edu" TargetMode="External"/><Relationship Id="rId9182" Type="http://schemas.openxmlformats.org/officeDocument/2006/relationships/hyperlink" Target="http://www.udmercy.edu" TargetMode="External"/><Relationship Id="rId9181" Type="http://schemas.openxmlformats.org/officeDocument/2006/relationships/hyperlink" Target="http://www.udmercy.edu" TargetMode="External"/><Relationship Id="rId9180" Type="http://schemas.openxmlformats.org/officeDocument/2006/relationships/hyperlink" Target="http://www.udmercy.edu" TargetMode="External"/><Relationship Id="rId9175" Type="http://schemas.openxmlformats.org/officeDocument/2006/relationships/hyperlink" Target="http://www.udmercy.edu" TargetMode="External"/><Relationship Id="rId9174" Type="http://schemas.openxmlformats.org/officeDocument/2006/relationships/hyperlink" Target="http://www.udmercy.edu" TargetMode="External"/><Relationship Id="rId9173" Type="http://schemas.openxmlformats.org/officeDocument/2006/relationships/hyperlink" Target="http://www.udmercy.edu" TargetMode="External"/><Relationship Id="rId9172" Type="http://schemas.openxmlformats.org/officeDocument/2006/relationships/hyperlink" Target="http://www.udmercy.edu" TargetMode="External"/><Relationship Id="rId9179" Type="http://schemas.openxmlformats.org/officeDocument/2006/relationships/hyperlink" Target="http://www.udmercy.edu" TargetMode="External"/><Relationship Id="rId9178" Type="http://schemas.openxmlformats.org/officeDocument/2006/relationships/hyperlink" Target="http://www.udmercy.edu" TargetMode="External"/><Relationship Id="rId9177" Type="http://schemas.openxmlformats.org/officeDocument/2006/relationships/hyperlink" Target="http://www.udmercy.edu" TargetMode="External"/><Relationship Id="rId9176" Type="http://schemas.openxmlformats.org/officeDocument/2006/relationships/hyperlink" Target="http://www.udmercy.edu" TargetMode="External"/><Relationship Id="rId9171" Type="http://schemas.openxmlformats.org/officeDocument/2006/relationships/hyperlink" Target="http://www.udmercy.edu" TargetMode="External"/><Relationship Id="rId9170" Type="http://schemas.openxmlformats.org/officeDocument/2006/relationships/hyperlink" Target="http://www.udmercy.edu" TargetMode="External"/><Relationship Id="rId9164" Type="http://schemas.openxmlformats.org/officeDocument/2006/relationships/hyperlink" Target="http://www.udmercy.edu" TargetMode="External"/><Relationship Id="rId9163" Type="http://schemas.openxmlformats.org/officeDocument/2006/relationships/hyperlink" Target="http://www.udmercy.edu" TargetMode="External"/><Relationship Id="rId9162" Type="http://schemas.openxmlformats.org/officeDocument/2006/relationships/hyperlink" Target="http://www.udmercy.edu" TargetMode="External"/><Relationship Id="rId9161" Type="http://schemas.openxmlformats.org/officeDocument/2006/relationships/hyperlink" Target="http://www.udmercy.edu" TargetMode="External"/><Relationship Id="rId9168" Type="http://schemas.openxmlformats.org/officeDocument/2006/relationships/hyperlink" Target="http://www.udmercy.edu" TargetMode="External"/><Relationship Id="rId9167" Type="http://schemas.openxmlformats.org/officeDocument/2006/relationships/hyperlink" Target="http://www.udmercy.edu" TargetMode="External"/><Relationship Id="rId9166" Type="http://schemas.openxmlformats.org/officeDocument/2006/relationships/hyperlink" Target="http://www.udmercy.edu" TargetMode="External"/><Relationship Id="rId9165" Type="http://schemas.openxmlformats.org/officeDocument/2006/relationships/hyperlink" Target="http://www.udmercy.edu" TargetMode="External"/><Relationship Id="rId9169" Type="http://schemas.openxmlformats.org/officeDocument/2006/relationships/hyperlink" Target="http://www.udmercy.edu" TargetMode="External"/><Relationship Id="rId6924" Type="http://schemas.openxmlformats.org/officeDocument/2006/relationships/hyperlink" Target="http://www.pct.edu" TargetMode="External"/><Relationship Id="rId6925" Type="http://schemas.openxmlformats.org/officeDocument/2006/relationships/hyperlink" Target="http://www.pct.edu" TargetMode="External"/><Relationship Id="rId6922" Type="http://schemas.openxmlformats.org/officeDocument/2006/relationships/hyperlink" Target="http://www.pct.edu" TargetMode="External"/><Relationship Id="rId6923" Type="http://schemas.openxmlformats.org/officeDocument/2006/relationships/hyperlink" Target="http://www.pct.edu" TargetMode="External"/><Relationship Id="rId6928" Type="http://schemas.openxmlformats.org/officeDocument/2006/relationships/hyperlink" Target="http://www.pct.edu" TargetMode="External"/><Relationship Id="rId6929" Type="http://schemas.openxmlformats.org/officeDocument/2006/relationships/hyperlink" Target="http://www.pct.edu" TargetMode="External"/><Relationship Id="rId6926" Type="http://schemas.openxmlformats.org/officeDocument/2006/relationships/hyperlink" Target="http://www.pct.edu" TargetMode="External"/><Relationship Id="rId6927" Type="http://schemas.openxmlformats.org/officeDocument/2006/relationships/hyperlink" Target="http://www.pct.edu" TargetMode="External"/><Relationship Id="rId409" Type="http://schemas.openxmlformats.org/officeDocument/2006/relationships/hyperlink" Target="http://www.artcenter.edu" TargetMode="External"/><Relationship Id="rId404" Type="http://schemas.openxmlformats.org/officeDocument/2006/relationships/hyperlink" Target="http://www.artcenter.edu" TargetMode="External"/><Relationship Id="rId9197" Type="http://schemas.openxmlformats.org/officeDocument/2006/relationships/hyperlink" Target="http://www.uis.edu" TargetMode="External"/><Relationship Id="rId403" Type="http://schemas.openxmlformats.org/officeDocument/2006/relationships/hyperlink" Target="http://www.arcadia.edu" TargetMode="External"/><Relationship Id="rId9196" Type="http://schemas.openxmlformats.org/officeDocument/2006/relationships/hyperlink" Target="http://www.uis.edu" TargetMode="External"/><Relationship Id="rId402" Type="http://schemas.openxmlformats.org/officeDocument/2006/relationships/hyperlink" Target="http://www.arcadia.edu" TargetMode="External"/><Relationship Id="rId9195" Type="http://schemas.openxmlformats.org/officeDocument/2006/relationships/hyperlink" Target="http://www.uis.edu" TargetMode="External"/><Relationship Id="rId401" Type="http://schemas.openxmlformats.org/officeDocument/2006/relationships/hyperlink" Target="http://www.arcadia.edu" TargetMode="External"/><Relationship Id="rId9194" Type="http://schemas.openxmlformats.org/officeDocument/2006/relationships/hyperlink" Target="http://www.uis.edu" TargetMode="External"/><Relationship Id="rId408" Type="http://schemas.openxmlformats.org/officeDocument/2006/relationships/hyperlink" Target="http://www.artcenter.edu" TargetMode="External"/><Relationship Id="rId407" Type="http://schemas.openxmlformats.org/officeDocument/2006/relationships/hyperlink" Target="http://www.artcenter.edu" TargetMode="External"/><Relationship Id="rId406" Type="http://schemas.openxmlformats.org/officeDocument/2006/relationships/hyperlink" Target="http://www.artcenter.edu" TargetMode="External"/><Relationship Id="rId9199" Type="http://schemas.openxmlformats.org/officeDocument/2006/relationships/hyperlink" Target="http://www.uis.edu" TargetMode="External"/><Relationship Id="rId405" Type="http://schemas.openxmlformats.org/officeDocument/2006/relationships/hyperlink" Target="http://www.artcenter.edu" TargetMode="External"/><Relationship Id="rId9198" Type="http://schemas.openxmlformats.org/officeDocument/2006/relationships/hyperlink" Target="http://www.uis.edu" TargetMode="External"/><Relationship Id="rId400" Type="http://schemas.openxmlformats.org/officeDocument/2006/relationships/hyperlink" Target="http://www.arcadia.edu" TargetMode="External"/><Relationship Id="rId6920" Type="http://schemas.openxmlformats.org/officeDocument/2006/relationships/hyperlink" Target="http://www.pct.edu" TargetMode="External"/><Relationship Id="rId6921" Type="http://schemas.openxmlformats.org/officeDocument/2006/relationships/hyperlink" Target="http://www.pct.edu" TargetMode="External"/><Relationship Id="rId6913" Type="http://schemas.openxmlformats.org/officeDocument/2006/relationships/hyperlink" Target="http://www.pct.edu" TargetMode="External"/><Relationship Id="rId6914" Type="http://schemas.openxmlformats.org/officeDocument/2006/relationships/hyperlink" Target="http://www.pct.edu" TargetMode="External"/><Relationship Id="rId6911" Type="http://schemas.openxmlformats.org/officeDocument/2006/relationships/hyperlink" Target="http://www.pct.edu" TargetMode="External"/><Relationship Id="rId6912" Type="http://schemas.openxmlformats.org/officeDocument/2006/relationships/hyperlink" Target="http://www.pct.edu" TargetMode="External"/><Relationship Id="rId6917" Type="http://schemas.openxmlformats.org/officeDocument/2006/relationships/hyperlink" Target="http://www.pct.edu" TargetMode="External"/><Relationship Id="rId6918" Type="http://schemas.openxmlformats.org/officeDocument/2006/relationships/hyperlink" Target="http://www.pct.edu" TargetMode="External"/><Relationship Id="rId6915" Type="http://schemas.openxmlformats.org/officeDocument/2006/relationships/hyperlink" Target="http://www.pct.edu" TargetMode="External"/><Relationship Id="rId6916" Type="http://schemas.openxmlformats.org/officeDocument/2006/relationships/hyperlink" Target="http://www.pct.edu" TargetMode="External"/><Relationship Id="rId6919" Type="http://schemas.openxmlformats.org/officeDocument/2006/relationships/hyperlink" Target="http://www.pct.edu" TargetMode="External"/><Relationship Id="rId9193" Type="http://schemas.openxmlformats.org/officeDocument/2006/relationships/hyperlink" Target="http://www.uis.edu" TargetMode="External"/><Relationship Id="rId9192" Type="http://schemas.openxmlformats.org/officeDocument/2006/relationships/hyperlink" Target="http://www.uis.edu" TargetMode="External"/><Relationship Id="rId9191" Type="http://schemas.openxmlformats.org/officeDocument/2006/relationships/hyperlink" Target="http://www.uga.edu" TargetMode="External"/><Relationship Id="rId9190" Type="http://schemas.openxmlformats.org/officeDocument/2006/relationships/hyperlink" Target="http://www.uga.edu" TargetMode="External"/><Relationship Id="rId9186" Type="http://schemas.openxmlformats.org/officeDocument/2006/relationships/hyperlink" Target="http://www.uga.edu" TargetMode="External"/><Relationship Id="rId9185" Type="http://schemas.openxmlformats.org/officeDocument/2006/relationships/hyperlink" Target="http://www.uga.edu" TargetMode="External"/><Relationship Id="rId9184" Type="http://schemas.openxmlformats.org/officeDocument/2006/relationships/hyperlink" Target="http://www.uga.edu" TargetMode="External"/><Relationship Id="rId9183" Type="http://schemas.openxmlformats.org/officeDocument/2006/relationships/hyperlink" Target="http://www.uga.edu" TargetMode="External"/><Relationship Id="rId9189" Type="http://schemas.openxmlformats.org/officeDocument/2006/relationships/hyperlink" Target="http://www.uga.edu" TargetMode="External"/><Relationship Id="rId9188" Type="http://schemas.openxmlformats.org/officeDocument/2006/relationships/hyperlink" Target="http://www.uga.edu" TargetMode="External"/><Relationship Id="rId9187" Type="http://schemas.openxmlformats.org/officeDocument/2006/relationships/hyperlink" Target="http://www.uga.edu" TargetMode="External"/><Relationship Id="rId6910" Type="http://schemas.openxmlformats.org/officeDocument/2006/relationships/hyperlink" Target="http://www.pct.edu" TargetMode="External"/><Relationship Id="rId9131" Type="http://schemas.openxmlformats.org/officeDocument/2006/relationships/hyperlink" Target="http://www.udc.edu" TargetMode="External"/><Relationship Id="rId9130" Type="http://schemas.openxmlformats.org/officeDocument/2006/relationships/hyperlink" Target="http://www.udc.edu" TargetMode="External"/><Relationship Id="rId9135" Type="http://schemas.openxmlformats.org/officeDocument/2006/relationships/hyperlink" Target="http://www.udel.edu" TargetMode="External"/><Relationship Id="rId9134" Type="http://schemas.openxmlformats.org/officeDocument/2006/relationships/hyperlink" Target="http://www.udel.edu" TargetMode="External"/><Relationship Id="rId9133" Type="http://schemas.openxmlformats.org/officeDocument/2006/relationships/hyperlink" Target="http://www.udc.edu" TargetMode="External"/><Relationship Id="rId9132" Type="http://schemas.openxmlformats.org/officeDocument/2006/relationships/hyperlink" Target="http://www.udc.edu" TargetMode="External"/><Relationship Id="rId9139" Type="http://schemas.openxmlformats.org/officeDocument/2006/relationships/hyperlink" Target="http://www.udel.edu" TargetMode="External"/><Relationship Id="rId9138" Type="http://schemas.openxmlformats.org/officeDocument/2006/relationships/hyperlink" Target="http://www.udel.edu" TargetMode="External"/><Relationship Id="rId9137" Type="http://schemas.openxmlformats.org/officeDocument/2006/relationships/hyperlink" Target="http://www.udel.edu" TargetMode="External"/><Relationship Id="rId9136" Type="http://schemas.openxmlformats.org/officeDocument/2006/relationships/hyperlink" Target="http://www.udel.edu" TargetMode="External"/><Relationship Id="rId9120" Type="http://schemas.openxmlformats.org/officeDocument/2006/relationships/hyperlink" Target="http://www.udc.edu" TargetMode="External"/><Relationship Id="rId9124" Type="http://schemas.openxmlformats.org/officeDocument/2006/relationships/hyperlink" Target="http://www.udc.edu" TargetMode="External"/><Relationship Id="rId9123" Type="http://schemas.openxmlformats.org/officeDocument/2006/relationships/hyperlink" Target="http://www.udc.edu" TargetMode="External"/><Relationship Id="rId9122" Type="http://schemas.openxmlformats.org/officeDocument/2006/relationships/hyperlink" Target="http://www.udc.edu" TargetMode="External"/><Relationship Id="rId9121" Type="http://schemas.openxmlformats.org/officeDocument/2006/relationships/hyperlink" Target="http://www.udc.edu" TargetMode="External"/><Relationship Id="rId9128" Type="http://schemas.openxmlformats.org/officeDocument/2006/relationships/hyperlink" Target="http://www.udc.edu" TargetMode="External"/><Relationship Id="rId9127" Type="http://schemas.openxmlformats.org/officeDocument/2006/relationships/hyperlink" Target="http://www.udc.edu" TargetMode="External"/><Relationship Id="rId9126" Type="http://schemas.openxmlformats.org/officeDocument/2006/relationships/hyperlink" Target="http://www.udc.edu" TargetMode="External"/><Relationship Id="rId9125" Type="http://schemas.openxmlformats.org/officeDocument/2006/relationships/hyperlink" Target="http://www.udc.edu" TargetMode="External"/><Relationship Id="rId9129" Type="http://schemas.openxmlformats.org/officeDocument/2006/relationships/hyperlink" Target="http://www.udc.edu" TargetMode="External"/><Relationship Id="rId9160" Type="http://schemas.openxmlformats.org/officeDocument/2006/relationships/hyperlink" Target="http://www.udmercy.edu" TargetMode="External"/><Relationship Id="rId9153" Type="http://schemas.openxmlformats.org/officeDocument/2006/relationships/hyperlink" Target="http://www.udmercy.edu" TargetMode="External"/><Relationship Id="rId9152" Type="http://schemas.openxmlformats.org/officeDocument/2006/relationships/hyperlink" Target="http://www.udmercy.edu" TargetMode="External"/><Relationship Id="rId9151" Type="http://schemas.openxmlformats.org/officeDocument/2006/relationships/hyperlink" Target="http://www.udmercy.edu" TargetMode="External"/><Relationship Id="rId9150" Type="http://schemas.openxmlformats.org/officeDocument/2006/relationships/hyperlink" Target="http://www.udmercy.edu" TargetMode="External"/><Relationship Id="rId9157" Type="http://schemas.openxmlformats.org/officeDocument/2006/relationships/hyperlink" Target="http://www.udmercy.edu" TargetMode="External"/><Relationship Id="rId9156" Type="http://schemas.openxmlformats.org/officeDocument/2006/relationships/hyperlink" Target="http://www.udmercy.edu" TargetMode="External"/><Relationship Id="rId9155" Type="http://schemas.openxmlformats.org/officeDocument/2006/relationships/hyperlink" Target="http://www.udmercy.edu" TargetMode="External"/><Relationship Id="rId9154" Type="http://schemas.openxmlformats.org/officeDocument/2006/relationships/hyperlink" Target="http://www.udmercy.edu" TargetMode="External"/><Relationship Id="rId9159" Type="http://schemas.openxmlformats.org/officeDocument/2006/relationships/hyperlink" Target="http://www.udmercy.edu" TargetMode="External"/><Relationship Id="rId9158" Type="http://schemas.openxmlformats.org/officeDocument/2006/relationships/hyperlink" Target="http://www.udmercy.edu" TargetMode="External"/><Relationship Id="rId9142" Type="http://schemas.openxmlformats.org/officeDocument/2006/relationships/hyperlink" Target="http://www.udel.edu" TargetMode="External"/><Relationship Id="rId9141" Type="http://schemas.openxmlformats.org/officeDocument/2006/relationships/hyperlink" Target="http://www.udel.edu" TargetMode="External"/><Relationship Id="rId9140" Type="http://schemas.openxmlformats.org/officeDocument/2006/relationships/hyperlink" Target="http://www.udel.edu" TargetMode="External"/><Relationship Id="rId9146" Type="http://schemas.openxmlformats.org/officeDocument/2006/relationships/hyperlink" Target="http://www.udel.edu" TargetMode="External"/><Relationship Id="rId9145" Type="http://schemas.openxmlformats.org/officeDocument/2006/relationships/hyperlink" Target="http://www.udel.edu" TargetMode="External"/><Relationship Id="rId9144" Type="http://schemas.openxmlformats.org/officeDocument/2006/relationships/hyperlink" Target="http://www.udel.edu" TargetMode="External"/><Relationship Id="rId9143" Type="http://schemas.openxmlformats.org/officeDocument/2006/relationships/hyperlink" Target="http://www.udel.edu" TargetMode="External"/><Relationship Id="rId9149" Type="http://schemas.openxmlformats.org/officeDocument/2006/relationships/hyperlink" Target="http://www.udmercy.edu" TargetMode="External"/><Relationship Id="rId9148" Type="http://schemas.openxmlformats.org/officeDocument/2006/relationships/hyperlink" Target="http://www.udel.edu" TargetMode="External"/><Relationship Id="rId9147" Type="http://schemas.openxmlformats.org/officeDocument/2006/relationships/hyperlink" Target="http://www.udel.edu" TargetMode="External"/><Relationship Id="rId4327" Type="http://schemas.openxmlformats.org/officeDocument/2006/relationships/hyperlink" Target="http://www.lawsonstate.edu" TargetMode="External"/><Relationship Id="rId5659" Type="http://schemas.openxmlformats.org/officeDocument/2006/relationships/hyperlink" Target="http://www.mvnu.edu" TargetMode="External"/><Relationship Id="rId4326" Type="http://schemas.openxmlformats.org/officeDocument/2006/relationships/hyperlink" Target="http://www.lawsonstate.edu" TargetMode="External"/><Relationship Id="rId4329" Type="http://schemas.openxmlformats.org/officeDocument/2006/relationships/hyperlink" Target="http://www.lawsonstate.edu" TargetMode="External"/><Relationship Id="rId5657" Type="http://schemas.openxmlformats.org/officeDocument/2006/relationships/hyperlink" Target="http://www.mvnu.edu" TargetMode="External"/><Relationship Id="rId6988" Type="http://schemas.openxmlformats.org/officeDocument/2006/relationships/hyperlink" Target="http://www.pennhighlands.edu" TargetMode="External"/><Relationship Id="rId4328" Type="http://schemas.openxmlformats.org/officeDocument/2006/relationships/hyperlink" Target="http://www.lawsonstate.edu" TargetMode="External"/><Relationship Id="rId5658" Type="http://schemas.openxmlformats.org/officeDocument/2006/relationships/hyperlink" Target="http://www.mvnu.edu" TargetMode="External"/><Relationship Id="rId6989" Type="http://schemas.openxmlformats.org/officeDocument/2006/relationships/hyperlink" Target="http://www.pennhighlands.edu" TargetMode="External"/><Relationship Id="rId469" Type="http://schemas.openxmlformats.org/officeDocument/2006/relationships/hyperlink" Target="http://www.asnuntuck.edu" TargetMode="External"/><Relationship Id="rId468" Type="http://schemas.openxmlformats.org/officeDocument/2006/relationships/hyperlink" Target="http://www.asnuntuck.edu" TargetMode="External"/><Relationship Id="rId467" Type="http://schemas.openxmlformats.org/officeDocument/2006/relationships/hyperlink" Target="http://www.asnuntuck.edu" TargetMode="External"/><Relationship Id="rId462" Type="http://schemas.openxmlformats.org/officeDocument/2006/relationships/hyperlink" Target="http://www.asnuntuck.edu" TargetMode="External"/><Relationship Id="rId5651" Type="http://schemas.openxmlformats.org/officeDocument/2006/relationships/hyperlink" Target="http://www.muhlenberg.edu" TargetMode="External"/><Relationship Id="rId6982" Type="http://schemas.openxmlformats.org/officeDocument/2006/relationships/hyperlink" Target="http://www.pennhighlands.edu" TargetMode="External"/><Relationship Id="rId461" Type="http://schemas.openxmlformats.org/officeDocument/2006/relationships/hyperlink" Target="http://www.asnuntuck.edu" TargetMode="External"/><Relationship Id="rId5652" Type="http://schemas.openxmlformats.org/officeDocument/2006/relationships/hyperlink" Target="http://www.mville.edu" TargetMode="External"/><Relationship Id="rId6983" Type="http://schemas.openxmlformats.org/officeDocument/2006/relationships/hyperlink" Target="http://www.pennhighlands.edu" TargetMode="External"/><Relationship Id="rId460" Type="http://schemas.openxmlformats.org/officeDocument/2006/relationships/hyperlink" Target="http://www.asnuntuck.edu" TargetMode="External"/><Relationship Id="rId4321" Type="http://schemas.openxmlformats.org/officeDocument/2006/relationships/hyperlink" Target="http://www.lawrence.edu" TargetMode="External"/><Relationship Id="rId6980" Type="http://schemas.openxmlformats.org/officeDocument/2006/relationships/hyperlink" Target="http://www.pencol.edu" TargetMode="External"/><Relationship Id="rId4320" Type="http://schemas.openxmlformats.org/officeDocument/2006/relationships/hyperlink" Target="http://www.lawrence.edu" TargetMode="External"/><Relationship Id="rId5650" Type="http://schemas.openxmlformats.org/officeDocument/2006/relationships/hyperlink" Target="http://www.muhlenberg.edu" TargetMode="External"/><Relationship Id="rId6981" Type="http://schemas.openxmlformats.org/officeDocument/2006/relationships/hyperlink" Target="http://www.pennhighlands.edu" TargetMode="External"/><Relationship Id="rId466" Type="http://schemas.openxmlformats.org/officeDocument/2006/relationships/hyperlink" Target="http://www.asnuntuck.edu" TargetMode="External"/><Relationship Id="rId4323" Type="http://schemas.openxmlformats.org/officeDocument/2006/relationships/hyperlink" Target="http://www.lawsonstate.edu" TargetMode="External"/><Relationship Id="rId5655" Type="http://schemas.openxmlformats.org/officeDocument/2006/relationships/hyperlink" Target="http://www.mvnu.edu" TargetMode="External"/><Relationship Id="rId6986" Type="http://schemas.openxmlformats.org/officeDocument/2006/relationships/hyperlink" Target="http://www.pennhighlands.edu" TargetMode="External"/><Relationship Id="rId465" Type="http://schemas.openxmlformats.org/officeDocument/2006/relationships/hyperlink" Target="http://www.asnuntuck.edu" TargetMode="External"/><Relationship Id="rId4322" Type="http://schemas.openxmlformats.org/officeDocument/2006/relationships/hyperlink" Target="http://www.lawsonstate.edu" TargetMode="External"/><Relationship Id="rId5656" Type="http://schemas.openxmlformats.org/officeDocument/2006/relationships/hyperlink" Target="http://www.mvnu.edu" TargetMode="External"/><Relationship Id="rId6987" Type="http://schemas.openxmlformats.org/officeDocument/2006/relationships/hyperlink" Target="http://www.pennhighlands.edu" TargetMode="External"/><Relationship Id="rId464" Type="http://schemas.openxmlformats.org/officeDocument/2006/relationships/hyperlink" Target="http://www.asnuntuck.edu" TargetMode="External"/><Relationship Id="rId4325" Type="http://schemas.openxmlformats.org/officeDocument/2006/relationships/hyperlink" Target="http://www.lawsonstate.edu" TargetMode="External"/><Relationship Id="rId5653" Type="http://schemas.openxmlformats.org/officeDocument/2006/relationships/hyperlink" Target="http://www.mville.edu" TargetMode="External"/><Relationship Id="rId6984" Type="http://schemas.openxmlformats.org/officeDocument/2006/relationships/hyperlink" Target="http://www.pennhighlands.edu" TargetMode="External"/><Relationship Id="rId463" Type="http://schemas.openxmlformats.org/officeDocument/2006/relationships/hyperlink" Target="http://www.asnuntuck.edu" TargetMode="External"/><Relationship Id="rId4324" Type="http://schemas.openxmlformats.org/officeDocument/2006/relationships/hyperlink" Target="http://www.lawsonstate.edu" TargetMode="External"/><Relationship Id="rId5654" Type="http://schemas.openxmlformats.org/officeDocument/2006/relationships/hyperlink" Target="http://www.mville.edu" TargetMode="External"/><Relationship Id="rId6985" Type="http://schemas.openxmlformats.org/officeDocument/2006/relationships/hyperlink" Target="http://www.pennhighlands.edu" TargetMode="External"/><Relationship Id="rId4316" Type="http://schemas.openxmlformats.org/officeDocument/2006/relationships/hyperlink" Target="http://www.lawrence.edu" TargetMode="External"/><Relationship Id="rId5648" Type="http://schemas.openxmlformats.org/officeDocument/2006/relationships/hyperlink" Target="http://www.muhlenberg.edu" TargetMode="External"/><Relationship Id="rId6979" Type="http://schemas.openxmlformats.org/officeDocument/2006/relationships/hyperlink" Target="http://www.pencol.edu" TargetMode="External"/><Relationship Id="rId4315" Type="http://schemas.openxmlformats.org/officeDocument/2006/relationships/hyperlink" Target="http://www.lawrence.edu" TargetMode="External"/><Relationship Id="rId5649" Type="http://schemas.openxmlformats.org/officeDocument/2006/relationships/hyperlink" Target="http://www.muhlenberg.edu" TargetMode="External"/><Relationship Id="rId4318" Type="http://schemas.openxmlformats.org/officeDocument/2006/relationships/hyperlink" Target="http://www.lawrence.edu" TargetMode="External"/><Relationship Id="rId5646" Type="http://schemas.openxmlformats.org/officeDocument/2006/relationships/hyperlink" Target="http://www.muhlenberg.edu" TargetMode="External"/><Relationship Id="rId6977" Type="http://schemas.openxmlformats.org/officeDocument/2006/relationships/hyperlink" Target="http://www.pencol.edu" TargetMode="External"/><Relationship Id="rId4317" Type="http://schemas.openxmlformats.org/officeDocument/2006/relationships/hyperlink" Target="http://www.lawrence.edu" TargetMode="External"/><Relationship Id="rId5647" Type="http://schemas.openxmlformats.org/officeDocument/2006/relationships/hyperlink" Target="http://www.muhlenberg.edu" TargetMode="External"/><Relationship Id="rId6978" Type="http://schemas.openxmlformats.org/officeDocument/2006/relationships/hyperlink" Target="http://www.pencol.edu" TargetMode="External"/><Relationship Id="rId4319" Type="http://schemas.openxmlformats.org/officeDocument/2006/relationships/hyperlink" Target="http://www.lawrence.edu" TargetMode="External"/><Relationship Id="rId459" Type="http://schemas.openxmlformats.org/officeDocument/2006/relationships/hyperlink" Target="http://www.asnuntuck.edu" TargetMode="External"/><Relationship Id="rId458" Type="http://schemas.openxmlformats.org/officeDocument/2006/relationships/hyperlink" Target="http://www.asnuntuck.edu" TargetMode="External"/><Relationship Id="rId457" Type="http://schemas.openxmlformats.org/officeDocument/2006/relationships/hyperlink" Target="http://www.asnuntuck.edu" TargetMode="External"/><Relationship Id="rId456" Type="http://schemas.openxmlformats.org/officeDocument/2006/relationships/hyperlink" Target="http://www.asnuntuck.edu" TargetMode="External"/><Relationship Id="rId451" Type="http://schemas.openxmlformats.org/officeDocument/2006/relationships/hyperlink" Target="http://www.asnuntuck.edu" TargetMode="External"/><Relationship Id="rId5640" Type="http://schemas.openxmlformats.org/officeDocument/2006/relationships/hyperlink" Target="http://www.muhlenberg.edu" TargetMode="External"/><Relationship Id="rId6971" Type="http://schemas.openxmlformats.org/officeDocument/2006/relationships/hyperlink" Target="http://www.pct.edu" TargetMode="External"/><Relationship Id="rId450" Type="http://schemas.openxmlformats.org/officeDocument/2006/relationships/hyperlink" Target="http://www.asnuntuck.edu" TargetMode="External"/><Relationship Id="rId5641" Type="http://schemas.openxmlformats.org/officeDocument/2006/relationships/hyperlink" Target="http://www.muhlenberg.edu" TargetMode="External"/><Relationship Id="rId6972" Type="http://schemas.openxmlformats.org/officeDocument/2006/relationships/hyperlink" Target="http://www.pct.edu" TargetMode="External"/><Relationship Id="rId4310" Type="http://schemas.openxmlformats.org/officeDocument/2006/relationships/hyperlink" Target="http://www.lawrence.edu" TargetMode="External"/><Relationship Id="rId6970" Type="http://schemas.openxmlformats.org/officeDocument/2006/relationships/hyperlink" Target="http://www.pct.edu" TargetMode="External"/><Relationship Id="rId455" Type="http://schemas.openxmlformats.org/officeDocument/2006/relationships/hyperlink" Target="http://www.asnuntuck.edu" TargetMode="External"/><Relationship Id="rId4312" Type="http://schemas.openxmlformats.org/officeDocument/2006/relationships/hyperlink" Target="http://www.lawrence.edu" TargetMode="External"/><Relationship Id="rId5644" Type="http://schemas.openxmlformats.org/officeDocument/2006/relationships/hyperlink" Target="http://www.muhlenberg.edu" TargetMode="External"/><Relationship Id="rId6975" Type="http://schemas.openxmlformats.org/officeDocument/2006/relationships/hyperlink" Target="http://www.pencol.edu" TargetMode="External"/><Relationship Id="rId454" Type="http://schemas.openxmlformats.org/officeDocument/2006/relationships/hyperlink" Target="http://www.asnuntuck.edu" TargetMode="External"/><Relationship Id="rId4311" Type="http://schemas.openxmlformats.org/officeDocument/2006/relationships/hyperlink" Target="http://www.lawrence.edu" TargetMode="External"/><Relationship Id="rId5645" Type="http://schemas.openxmlformats.org/officeDocument/2006/relationships/hyperlink" Target="http://www.muhlenberg.edu" TargetMode="External"/><Relationship Id="rId6976" Type="http://schemas.openxmlformats.org/officeDocument/2006/relationships/hyperlink" Target="http://www.pencol.edu" TargetMode="External"/><Relationship Id="rId453" Type="http://schemas.openxmlformats.org/officeDocument/2006/relationships/hyperlink" Target="http://www.asnuntuck.edu" TargetMode="External"/><Relationship Id="rId4314" Type="http://schemas.openxmlformats.org/officeDocument/2006/relationships/hyperlink" Target="http://www.lawrence.edu" TargetMode="External"/><Relationship Id="rId5642" Type="http://schemas.openxmlformats.org/officeDocument/2006/relationships/hyperlink" Target="http://www.muhlenberg.edu" TargetMode="External"/><Relationship Id="rId6973" Type="http://schemas.openxmlformats.org/officeDocument/2006/relationships/hyperlink" Target="http://www.pct.edu" TargetMode="External"/><Relationship Id="rId452" Type="http://schemas.openxmlformats.org/officeDocument/2006/relationships/hyperlink" Target="http://www.asnuntuck.edu" TargetMode="External"/><Relationship Id="rId4313" Type="http://schemas.openxmlformats.org/officeDocument/2006/relationships/hyperlink" Target="http://www.lawrence.edu" TargetMode="External"/><Relationship Id="rId5643" Type="http://schemas.openxmlformats.org/officeDocument/2006/relationships/hyperlink" Target="http://www.muhlenberg.edu" TargetMode="External"/><Relationship Id="rId6974" Type="http://schemas.openxmlformats.org/officeDocument/2006/relationships/hyperlink" Target="http://www.pencol.edu" TargetMode="External"/><Relationship Id="rId3018" Type="http://schemas.openxmlformats.org/officeDocument/2006/relationships/hyperlink" Target="http://www.gnomon.edu" TargetMode="External"/><Relationship Id="rId4349" Type="http://schemas.openxmlformats.org/officeDocument/2006/relationships/hyperlink" Target="http://www.lc.edu" TargetMode="External"/><Relationship Id="rId3017" Type="http://schemas.openxmlformats.org/officeDocument/2006/relationships/hyperlink" Target="http://www.gnomon.edu" TargetMode="External"/><Relationship Id="rId4348" Type="http://schemas.openxmlformats.org/officeDocument/2006/relationships/hyperlink" Target="http://www.lc.edu" TargetMode="External"/><Relationship Id="rId5679" Type="http://schemas.openxmlformats.org/officeDocument/2006/relationships/hyperlink" Target="http://www.mvnu.edu" TargetMode="External"/><Relationship Id="rId3019" Type="http://schemas.openxmlformats.org/officeDocument/2006/relationships/hyperlink" Target="http://www.gnomon.edu" TargetMode="External"/><Relationship Id="rId491" Type="http://schemas.openxmlformats.org/officeDocument/2006/relationships/hyperlink" Target="http://www.asu.edu" TargetMode="External"/><Relationship Id="rId490" Type="http://schemas.openxmlformats.org/officeDocument/2006/relationships/hyperlink" Target="http://www.asu.edu" TargetMode="External"/><Relationship Id="rId489" Type="http://schemas.openxmlformats.org/officeDocument/2006/relationships/hyperlink" Target="http://www.asu.edu" TargetMode="External"/><Relationship Id="rId5670" Type="http://schemas.openxmlformats.org/officeDocument/2006/relationships/hyperlink" Target="http://www.mvnu.edu" TargetMode="External"/><Relationship Id="rId484" Type="http://schemas.openxmlformats.org/officeDocument/2006/relationships/hyperlink" Target="http://www.assumption.edu" TargetMode="External"/><Relationship Id="rId3010" Type="http://schemas.openxmlformats.org/officeDocument/2006/relationships/hyperlink" Target="http://www.glenville.edu" TargetMode="External"/><Relationship Id="rId4341" Type="http://schemas.openxmlformats.org/officeDocument/2006/relationships/hyperlink" Target="http://www.lc.edu" TargetMode="External"/><Relationship Id="rId5673" Type="http://schemas.openxmlformats.org/officeDocument/2006/relationships/hyperlink" Target="http://www.mvnu.edu" TargetMode="External"/><Relationship Id="rId483" Type="http://schemas.openxmlformats.org/officeDocument/2006/relationships/hyperlink" Target="http://www.assumption.edu" TargetMode="External"/><Relationship Id="rId4340" Type="http://schemas.openxmlformats.org/officeDocument/2006/relationships/hyperlink" Target="http://www.lc.edu" TargetMode="External"/><Relationship Id="rId5674" Type="http://schemas.openxmlformats.org/officeDocument/2006/relationships/hyperlink" Target="http://www.mvnu.edu" TargetMode="External"/><Relationship Id="rId482" Type="http://schemas.openxmlformats.org/officeDocument/2006/relationships/hyperlink" Target="http://www.assumption.edu" TargetMode="External"/><Relationship Id="rId3012" Type="http://schemas.openxmlformats.org/officeDocument/2006/relationships/hyperlink" Target="http://www.glenville.edu" TargetMode="External"/><Relationship Id="rId4343" Type="http://schemas.openxmlformats.org/officeDocument/2006/relationships/hyperlink" Target="http://www.lc.edu" TargetMode="External"/><Relationship Id="rId5671" Type="http://schemas.openxmlformats.org/officeDocument/2006/relationships/hyperlink" Target="http://www.mvnu.edu" TargetMode="External"/><Relationship Id="rId481" Type="http://schemas.openxmlformats.org/officeDocument/2006/relationships/hyperlink" Target="http://www.assumption.edu" TargetMode="External"/><Relationship Id="rId3011" Type="http://schemas.openxmlformats.org/officeDocument/2006/relationships/hyperlink" Target="http://www.glenville.edu" TargetMode="External"/><Relationship Id="rId4342" Type="http://schemas.openxmlformats.org/officeDocument/2006/relationships/hyperlink" Target="http://www.lc.edu" TargetMode="External"/><Relationship Id="rId5672" Type="http://schemas.openxmlformats.org/officeDocument/2006/relationships/hyperlink" Target="http://www.mvnu.edu" TargetMode="External"/><Relationship Id="rId488" Type="http://schemas.openxmlformats.org/officeDocument/2006/relationships/hyperlink" Target="http://www.asu.edu" TargetMode="External"/><Relationship Id="rId3014" Type="http://schemas.openxmlformats.org/officeDocument/2006/relationships/hyperlink" Target="http://www.gnomon.edu" TargetMode="External"/><Relationship Id="rId4345" Type="http://schemas.openxmlformats.org/officeDocument/2006/relationships/hyperlink" Target="http://www.lc.edu" TargetMode="External"/><Relationship Id="rId5677" Type="http://schemas.openxmlformats.org/officeDocument/2006/relationships/hyperlink" Target="http://www.mvnu.edu" TargetMode="External"/><Relationship Id="rId487" Type="http://schemas.openxmlformats.org/officeDocument/2006/relationships/hyperlink" Target="http://www.asu.edu" TargetMode="External"/><Relationship Id="rId3013" Type="http://schemas.openxmlformats.org/officeDocument/2006/relationships/hyperlink" Target="http://www.gnomon.edu" TargetMode="External"/><Relationship Id="rId4344" Type="http://schemas.openxmlformats.org/officeDocument/2006/relationships/hyperlink" Target="http://www.lc.edu" TargetMode="External"/><Relationship Id="rId5678" Type="http://schemas.openxmlformats.org/officeDocument/2006/relationships/hyperlink" Target="http://www.mvnu.edu" TargetMode="External"/><Relationship Id="rId486" Type="http://schemas.openxmlformats.org/officeDocument/2006/relationships/hyperlink" Target="http://www.asu.edu" TargetMode="External"/><Relationship Id="rId3016" Type="http://schemas.openxmlformats.org/officeDocument/2006/relationships/hyperlink" Target="http://www.gnomon.edu" TargetMode="External"/><Relationship Id="rId4347" Type="http://schemas.openxmlformats.org/officeDocument/2006/relationships/hyperlink" Target="http://www.lc.edu" TargetMode="External"/><Relationship Id="rId5675" Type="http://schemas.openxmlformats.org/officeDocument/2006/relationships/hyperlink" Target="http://www.mvnu.edu" TargetMode="External"/><Relationship Id="rId485" Type="http://schemas.openxmlformats.org/officeDocument/2006/relationships/hyperlink" Target="http://www.asu.edu" TargetMode="External"/><Relationship Id="rId3015" Type="http://schemas.openxmlformats.org/officeDocument/2006/relationships/hyperlink" Target="http://www.gnomon.edu" TargetMode="External"/><Relationship Id="rId4346" Type="http://schemas.openxmlformats.org/officeDocument/2006/relationships/hyperlink" Target="http://www.lc.edu" TargetMode="External"/><Relationship Id="rId5676" Type="http://schemas.openxmlformats.org/officeDocument/2006/relationships/hyperlink" Target="http://www.mvnu.edu" TargetMode="External"/><Relationship Id="rId3007" Type="http://schemas.openxmlformats.org/officeDocument/2006/relationships/hyperlink" Target="http://www.glenville.edu" TargetMode="External"/><Relationship Id="rId4338" Type="http://schemas.openxmlformats.org/officeDocument/2006/relationships/hyperlink" Target="http://www.lc.edu" TargetMode="External"/><Relationship Id="rId3006" Type="http://schemas.openxmlformats.org/officeDocument/2006/relationships/hyperlink" Target="http://www.glenville.edu" TargetMode="External"/><Relationship Id="rId4337" Type="http://schemas.openxmlformats.org/officeDocument/2006/relationships/hyperlink" Target="http://www.lc.edu" TargetMode="External"/><Relationship Id="rId3009" Type="http://schemas.openxmlformats.org/officeDocument/2006/relationships/hyperlink" Target="http://www.glenville.edu" TargetMode="External"/><Relationship Id="rId5668" Type="http://schemas.openxmlformats.org/officeDocument/2006/relationships/hyperlink" Target="http://www.mvnu.edu" TargetMode="External"/><Relationship Id="rId6999" Type="http://schemas.openxmlformats.org/officeDocument/2006/relationships/hyperlink" Target="http://www.peru.edu" TargetMode="External"/><Relationship Id="rId3008" Type="http://schemas.openxmlformats.org/officeDocument/2006/relationships/hyperlink" Target="http://www.glenville.edu" TargetMode="External"/><Relationship Id="rId4339" Type="http://schemas.openxmlformats.org/officeDocument/2006/relationships/hyperlink" Target="http://www.lc.edu" TargetMode="External"/><Relationship Id="rId5669" Type="http://schemas.openxmlformats.org/officeDocument/2006/relationships/hyperlink" Target="http://www.mvnu.edu" TargetMode="External"/><Relationship Id="rId480" Type="http://schemas.openxmlformats.org/officeDocument/2006/relationships/hyperlink" Target="http://www.assumption.edu" TargetMode="External"/><Relationship Id="rId479" Type="http://schemas.openxmlformats.org/officeDocument/2006/relationships/hyperlink" Target="http://www.assumption.edu" TargetMode="External"/><Relationship Id="rId478" Type="http://schemas.openxmlformats.org/officeDocument/2006/relationships/hyperlink" Target="http://www.assumption.edu" TargetMode="External"/><Relationship Id="rId6990" Type="http://schemas.openxmlformats.org/officeDocument/2006/relationships/hyperlink" Target="http://www.pennhighlands.edu" TargetMode="External"/><Relationship Id="rId473" Type="http://schemas.openxmlformats.org/officeDocument/2006/relationships/hyperlink" Target="http://www.asnuntuck.edu" TargetMode="External"/><Relationship Id="rId4330" Type="http://schemas.openxmlformats.org/officeDocument/2006/relationships/hyperlink" Target="http://www.lawsonstate.edu" TargetMode="External"/><Relationship Id="rId5662" Type="http://schemas.openxmlformats.org/officeDocument/2006/relationships/hyperlink" Target="http://www.mvnu.edu" TargetMode="External"/><Relationship Id="rId6993" Type="http://schemas.openxmlformats.org/officeDocument/2006/relationships/hyperlink" Target="http://www.pennhighlands.edu" TargetMode="External"/><Relationship Id="rId472" Type="http://schemas.openxmlformats.org/officeDocument/2006/relationships/hyperlink" Target="http://www.asnuntuck.edu" TargetMode="External"/><Relationship Id="rId5663" Type="http://schemas.openxmlformats.org/officeDocument/2006/relationships/hyperlink" Target="http://www.mvnu.edu" TargetMode="External"/><Relationship Id="rId6994" Type="http://schemas.openxmlformats.org/officeDocument/2006/relationships/hyperlink" Target="http://www.pennhighlands.edu" TargetMode="External"/><Relationship Id="rId471" Type="http://schemas.openxmlformats.org/officeDocument/2006/relationships/hyperlink" Target="http://www.asnuntuck.edu" TargetMode="External"/><Relationship Id="rId3001" Type="http://schemas.openxmlformats.org/officeDocument/2006/relationships/hyperlink" Target="http://www.glenville.edu" TargetMode="External"/><Relationship Id="rId4332" Type="http://schemas.openxmlformats.org/officeDocument/2006/relationships/hyperlink" Target="http://www.lawsonstate.edu" TargetMode="External"/><Relationship Id="rId5660" Type="http://schemas.openxmlformats.org/officeDocument/2006/relationships/hyperlink" Target="http://www.mvnu.edu" TargetMode="External"/><Relationship Id="rId6991" Type="http://schemas.openxmlformats.org/officeDocument/2006/relationships/hyperlink" Target="http://www.pennhighlands.edu" TargetMode="External"/><Relationship Id="rId470" Type="http://schemas.openxmlformats.org/officeDocument/2006/relationships/hyperlink" Target="http://www.asnuntuck.edu" TargetMode="External"/><Relationship Id="rId3000" Type="http://schemas.openxmlformats.org/officeDocument/2006/relationships/hyperlink" Target="http://www.glenville.edu" TargetMode="External"/><Relationship Id="rId4331" Type="http://schemas.openxmlformats.org/officeDocument/2006/relationships/hyperlink" Target="http://www.lawsonstate.edu" TargetMode="External"/><Relationship Id="rId5661" Type="http://schemas.openxmlformats.org/officeDocument/2006/relationships/hyperlink" Target="http://www.mvnu.edu" TargetMode="External"/><Relationship Id="rId6992" Type="http://schemas.openxmlformats.org/officeDocument/2006/relationships/hyperlink" Target="http://www.pennhighlands.edu" TargetMode="External"/><Relationship Id="rId477" Type="http://schemas.openxmlformats.org/officeDocument/2006/relationships/hyperlink" Target="http://www.assumption.edu" TargetMode="External"/><Relationship Id="rId3003" Type="http://schemas.openxmlformats.org/officeDocument/2006/relationships/hyperlink" Target="http://www.glenville.edu" TargetMode="External"/><Relationship Id="rId4334" Type="http://schemas.openxmlformats.org/officeDocument/2006/relationships/hyperlink" Target="http://www.lawsonstate.edu" TargetMode="External"/><Relationship Id="rId5666" Type="http://schemas.openxmlformats.org/officeDocument/2006/relationships/hyperlink" Target="http://www.mvnu.edu" TargetMode="External"/><Relationship Id="rId6997" Type="http://schemas.openxmlformats.org/officeDocument/2006/relationships/hyperlink" Target="http://www.peru.edu" TargetMode="External"/><Relationship Id="rId476" Type="http://schemas.openxmlformats.org/officeDocument/2006/relationships/hyperlink" Target="http://www.assumption.edu" TargetMode="External"/><Relationship Id="rId3002" Type="http://schemas.openxmlformats.org/officeDocument/2006/relationships/hyperlink" Target="http://www.glenville.edu" TargetMode="External"/><Relationship Id="rId4333" Type="http://schemas.openxmlformats.org/officeDocument/2006/relationships/hyperlink" Target="http://www.lawsonstate.edu" TargetMode="External"/><Relationship Id="rId5667" Type="http://schemas.openxmlformats.org/officeDocument/2006/relationships/hyperlink" Target="http://www.mvnu.edu" TargetMode="External"/><Relationship Id="rId6998" Type="http://schemas.openxmlformats.org/officeDocument/2006/relationships/hyperlink" Target="http://www.peru.edu" TargetMode="External"/><Relationship Id="rId475" Type="http://schemas.openxmlformats.org/officeDocument/2006/relationships/hyperlink" Target="http://www.assumption.edu" TargetMode="External"/><Relationship Id="rId3005" Type="http://schemas.openxmlformats.org/officeDocument/2006/relationships/hyperlink" Target="http://www.glenville.edu" TargetMode="External"/><Relationship Id="rId4336" Type="http://schemas.openxmlformats.org/officeDocument/2006/relationships/hyperlink" Target="http://www.lc.edu" TargetMode="External"/><Relationship Id="rId5664" Type="http://schemas.openxmlformats.org/officeDocument/2006/relationships/hyperlink" Target="http://www.mvnu.edu" TargetMode="External"/><Relationship Id="rId6995" Type="http://schemas.openxmlformats.org/officeDocument/2006/relationships/hyperlink" Target="http://www.pennhighlands.edu" TargetMode="External"/><Relationship Id="rId474" Type="http://schemas.openxmlformats.org/officeDocument/2006/relationships/hyperlink" Target="http://www.assumption.edu" TargetMode="External"/><Relationship Id="rId3004" Type="http://schemas.openxmlformats.org/officeDocument/2006/relationships/hyperlink" Target="http://www.glenville.edu" TargetMode="External"/><Relationship Id="rId4335" Type="http://schemas.openxmlformats.org/officeDocument/2006/relationships/hyperlink" Target="http://www.lawsonstate.edu" TargetMode="External"/><Relationship Id="rId5665" Type="http://schemas.openxmlformats.org/officeDocument/2006/relationships/hyperlink" Target="http://www.mvnu.edu" TargetMode="External"/><Relationship Id="rId6996" Type="http://schemas.openxmlformats.org/officeDocument/2006/relationships/hyperlink" Target="http://www.pennhighlands.edu" TargetMode="External"/><Relationship Id="rId5615" Type="http://schemas.openxmlformats.org/officeDocument/2006/relationships/hyperlink" Target="http://www.mtholyoke.edu" TargetMode="External"/><Relationship Id="rId6946" Type="http://schemas.openxmlformats.org/officeDocument/2006/relationships/hyperlink" Target="http://www.pct.edu" TargetMode="External"/><Relationship Id="rId5616" Type="http://schemas.openxmlformats.org/officeDocument/2006/relationships/hyperlink" Target="http://www.mtholyoke.edu" TargetMode="External"/><Relationship Id="rId6947" Type="http://schemas.openxmlformats.org/officeDocument/2006/relationships/hyperlink" Target="http://www.pct.edu" TargetMode="External"/><Relationship Id="rId5613" Type="http://schemas.openxmlformats.org/officeDocument/2006/relationships/hyperlink" Target="http://www.mtholyoke.edu" TargetMode="External"/><Relationship Id="rId6944" Type="http://schemas.openxmlformats.org/officeDocument/2006/relationships/hyperlink" Target="http://www.pct.edu" TargetMode="External"/><Relationship Id="rId5614" Type="http://schemas.openxmlformats.org/officeDocument/2006/relationships/hyperlink" Target="http://www.mtholyoke.edu" TargetMode="External"/><Relationship Id="rId6945" Type="http://schemas.openxmlformats.org/officeDocument/2006/relationships/hyperlink" Target="http://www.pct.edu" TargetMode="External"/><Relationship Id="rId5619" Type="http://schemas.openxmlformats.org/officeDocument/2006/relationships/hyperlink" Target="http://www.mtholyoke.edu" TargetMode="External"/><Relationship Id="rId5617" Type="http://schemas.openxmlformats.org/officeDocument/2006/relationships/hyperlink" Target="http://www.mtholyoke.edu" TargetMode="External"/><Relationship Id="rId6948" Type="http://schemas.openxmlformats.org/officeDocument/2006/relationships/hyperlink" Target="http://www.pct.edu" TargetMode="External"/><Relationship Id="rId5618" Type="http://schemas.openxmlformats.org/officeDocument/2006/relationships/hyperlink" Target="http://www.mtholyoke.edu" TargetMode="External"/><Relationship Id="rId6949" Type="http://schemas.openxmlformats.org/officeDocument/2006/relationships/hyperlink" Target="http://www.pct.edu" TargetMode="External"/><Relationship Id="rId426" Type="http://schemas.openxmlformats.org/officeDocument/2006/relationships/hyperlink" Target="http://www.ashland.edu" TargetMode="External"/><Relationship Id="rId425" Type="http://schemas.openxmlformats.org/officeDocument/2006/relationships/hyperlink" Target="http://www.ashland.edu" TargetMode="External"/><Relationship Id="rId424" Type="http://schemas.openxmlformats.org/officeDocument/2006/relationships/hyperlink" Target="http://www.ashland.edu" TargetMode="External"/><Relationship Id="rId423" Type="http://schemas.openxmlformats.org/officeDocument/2006/relationships/hyperlink" Target="http://www.ashland.edu" TargetMode="External"/><Relationship Id="rId429" Type="http://schemas.openxmlformats.org/officeDocument/2006/relationships/hyperlink" Target="http://www.ashland.edu" TargetMode="External"/><Relationship Id="rId428" Type="http://schemas.openxmlformats.org/officeDocument/2006/relationships/hyperlink" Target="http://www.ashland.edu" TargetMode="External"/><Relationship Id="rId427" Type="http://schemas.openxmlformats.org/officeDocument/2006/relationships/hyperlink" Target="http://www.ashland.edu" TargetMode="External"/><Relationship Id="rId422" Type="http://schemas.openxmlformats.org/officeDocument/2006/relationships/hyperlink" Target="http://www.ashland.edu" TargetMode="External"/><Relationship Id="rId5611" Type="http://schemas.openxmlformats.org/officeDocument/2006/relationships/hyperlink" Target="http://www.mtholyoke.edu" TargetMode="External"/><Relationship Id="rId6942" Type="http://schemas.openxmlformats.org/officeDocument/2006/relationships/hyperlink" Target="http://www.pct.edu" TargetMode="External"/><Relationship Id="rId421" Type="http://schemas.openxmlformats.org/officeDocument/2006/relationships/hyperlink" Target="http://www.ashland.edu" TargetMode="External"/><Relationship Id="rId5612" Type="http://schemas.openxmlformats.org/officeDocument/2006/relationships/hyperlink" Target="http://www.mtholyoke.edu" TargetMode="External"/><Relationship Id="rId6943" Type="http://schemas.openxmlformats.org/officeDocument/2006/relationships/hyperlink" Target="http://www.pct.edu" TargetMode="External"/><Relationship Id="rId420" Type="http://schemas.openxmlformats.org/officeDocument/2006/relationships/hyperlink" Target="http://www.ashland.edu" TargetMode="External"/><Relationship Id="rId6940" Type="http://schemas.openxmlformats.org/officeDocument/2006/relationships/hyperlink" Target="http://www.pct.edu" TargetMode="External"/><Relationship Id="rId5610" Type="http://schemas.openxmlformats.org/officeDocument/2006/relationships/hyperlink" Target="http://www.mtholyoke.edu" TargetMode="External"/><Relationship Id="rId6941" Type="http://schemas.openxmlformats.org/officeDocument/2006/relationships/hyperlink" Target="http://www.pct.edu" TargetMode="External"/><Relationship Id="rId5604" Type="http://schemas.openxmlformats.org/officeDocument/2006/relationships/hyperlink" Target="http://www.mtholyoke.edu" TargetMode="External"/><Relationship Id="rId6935" Type="http://schemas.openxmlformats.org/officeDocument/2006/relationships/hyperlink" Target="http://www.pct.edu" TargetMode="External"/><Relationship Id="rId5605" Type="http://schemas.openxmlformats.org/officeDocument/2006/relationships/hyperlink" Target="http://www.mtholyoke.edu" TargetMode="External"/><Relationship Id="rId6936" Type="http://schemas.openxmlformats.org/officeDocument/2006/relationships/hyperlink" Target="http://www.pct.edu" TargetMode="External"/><Relationship Id="rId5602" Type="http://schemas.openxmlformats.org/officeDocument/2006/relationships/hyperlink" Target="http://www.mtholyoke.edu" TargetMode="External"/><Relationship Id="rId6933" Type="http://schemas.openxmlformats.org/officeDocument/2006/relationships/hyperlink" Target="http://www.pct.edu" TargetMode="External"/><Relationship Id="rId5603" Type="http://schemas.openxmlformats.org/officeDocument/2006/relationships/hyperlink" Target="http://www.mtholyoke.edu" TargetMode="External"/><Relationship Id="rId6934" Type="http://schemas.openxmlformats.org/officeDocument/2006/relationships/hyperlink" Target="http://www.pct.edu" TargetMode="External"/><Relationship Id="rId5608" Type="http://schemas.openxmlformats.org/officeDocument/2006/relationships/hyperlink" Target="http://www.mtholyoke.edu" TargetMode="External"/><Relationship Id="rId6939" Type="http://schemas.openxmlformats.org/officeDocument/2006/relationships/hyperlink" Target="http://www.pct.edu" TargetMode="External"/><Relationship Id="rId5609" Type="http://schemas.openxmlformats.org/officeDocument/2006/relationships/hyperlink" Target="http://www.mtholyoke.edu" TargetMode="External"/><Relationship Id="rId5606" Type="http://schemas.openxmlformats.org/officeDocument/2006/relationships/hyperlink" Target="http://www.mtholyoke.edu" TargetMode="External"/><Relationship Id="rId6937" Type="http://schemas.openxmlformats.org/officeDocument/2006/relationships/hyperlink" Target="http://www.pct.edu" TargetMode="External"/><Relationship Id="rId5607" Type="http://schemas.openxmlformats.org/officeDocument/2006/relationships/hyperlink" Target="http://www.mtholyoke.edu" TargetMode="External"/><Relationship Id="rId6938" Type="http://schemas.openxmlformats.org/officeDocument/2006/relationships/hyperlink" Target="http://www.pct.edu" TargetMode="External"/><Relationship Id="rId415" Type="http://schemas.openxmlformats.org/officeDocument/2006/relationships/hyperlink" Target="http://www.asbury.edu" TargetMode="External"/><Relationship Id="rId414" Type="http://schemas.openxmlformats.org/officeDocument/2006/relationships/hyperlink" Target="http://www.asbury.edu" TargetMode="External"/><Relationship Id="rId413" Type="http://schemas.openxmlformats.org/officeDocument/2006/relationships/hyperlink" Target="http://www.asbury.edu" TargetMode="External"/><Relationship Id="rId412" Type="http://schemas.openxmlformats.org/officeDocument/2006/relationships/hyperlink" Target="http://www.asbury.edu" TargetMode="External"/><Relationship Id="rId419" Type="http://schemas.openxmlformats.org/officeDocument/2006/relationships/hyperlink" Target="http://www.ashland.edu" TargetMode="External"/><Relationship Id="rId418" Type="http://schemas.openxmlformats.org/officeDocument/2006/relationships/hyperlink" Target="http://www.ashland.edu" TargetMode="External"/><Relationship Id="rId417" Type="http://schemas.openxmlformats.org/officeDocument/2006/relationships/hyperlink" Target="http://www.ashland.edu" TargetMode="External"/><Relationship Id="rId416" Type="http://schemas.openxmlformats.org/officeDocument/2006/relationships/hyperlink" Target="http://www.ashland.edu" TargetMode="External"/><Relationship Id="rId411" Type="http://schemas.openxmlformats.org/officeDocument/2006/relationships/hyperlink" Target="http://www.asbury.edu" TargetMode="External"/><Relationship Id="rId5600" Type="http://schemas.openxmlformats.org/officeDocument/2006/relationships/hyperlink" Target="http://www.mtholyoke.edu" TargetMode="External"/><Relationship Id="rId6931" Type="http://schemas.openxmlformats.org/officeDocument/2006/relationships/hyperlink" Target="http://www.pct.edu" TargetMode="External"/><Relationship Id="rId410" Type="http://schemas.openxmlformats.org/officeDocument/2006/relationships/hyperlink" Target="http://www.artcenter.edu" TargetMode="External"/><Relationship Id="rId5601" Type="http://schemas.openxmlformats.org/officeDocument/2006/relationships/hyperlink" Target="http://www.mtholyoke.edu" TargetMode="External"/><Relationship Id="rId6932" Type="http://schemas.openxmlformats.org/officeDocument/2006/relationships/hyperlink" Target="http://www.pct.edu" TargetMode="External"/><Relationship Id="rId6930" Type="http://schemas.openxmlformats.org/officeDocument/2006/relationships/hyperlink" Target="http://www.pct.edu" TargetMode="External"/><Relationship Id="rId4305" Type="http://schemas.openxmlformats.org/officeDocument/2006/relationships/hyperlink" Target="http://www.laverne.edu" TargetMode="External"/><Relationship Id="rId5637" Type="http://schemas.openxmlformats.org/officeDocument/2006/relationships/hyperlink" Target="http://www.muhlenberg.edu" TargetMode="External"/><Relationship Id="rId6968" Type="http://schemas.openxmlformats.org/officeDocument/2006/relationships/hyperlink" Target="http://www.pct.edu" TargetMode="External"/><Relationship Id="rId4304" Type="http://schemas.openxmlformats.org/officeDocument/2006/relationships/hyperlink" Target="http://www.laverne.edu" TargetMode="External"/><Relationship Id="rId5638" Type="http://schemas.openxmlformats.org/officeDocument/2006/relationships/hyperlink" Target="http://www.muhlenberg.edu" TargetMode="External"/><Relationship Id="rId6969" Type="http://schemas.openxmlformats.org/officeDocument/2006/relationships/hyperlink" Target="http://www.pct.edu" TargetMode="External"/><Relationship Id="rId4307" Type="http://schemas.openxmlformats.org/officeDocument/2006/relationships/hyperlink" Target="http://www.lawrence.edu" TargetMode="External"/><Relationship Id="rId5635" Type="http://schemas.openxmlformats.org/officeDocument/2006/relationships/hyperlink" Target="http://www.mtmary.edu" TargetMode="External"/><Relationship Id="rId6966" Type="http://schemas.openxmlformats.org/officeDocument/2006/relationships/hyperlink" Target="http://www.pct.edu" TargetMode="External"/><Relationship Id="rId4306" Type="http://schemas.openxmlformats.org/officeDocument/2006/relationships/hyperlink" Target="http://www.laverne.edu" TargetMode="External"/><Relationship Id="rId5636" Type="http://schemas.openxmlformats.org/officeDocument/2006/relationships/hyperlink" Target="http://www.muhlenberg.edu" TargetMode="External"/><Relationship Id="rId6967" Type="http://schemas.openxmlformats.org/officeDocument/2006/relationships/hyperlink" Target="http://www.pct.edu" TargetMode="External"/><Relationship Id="rId4309" Type="http://schemas.openxmlformats.org/officeDocument/2006/relationships/hyperlink" Target="http://www.lawrence.edu" TargetMode="External"/><Relationship Id="rId4308" Type="http://schemas.openxmlformats.org/officeDocument/2006/relationships/hyperlink" Target="http://www.lawrence.edu" TargetMode="External"/><Relationship Id="rId5639" Type="http://schemas.openxmlformats.org/officeDocument/2006/relationships/hyperlink" Target="http://www.muhlenberg.edu" TargetMode="External"/><Relationship Id="rId448" Type="http://schemas.openxmlformats.org/officeDocument/2006/relationships/hyperlink" Target="http://www.asnuntuck.edu" TargetMode="External"/><Relationship Id="rId447" Type="http://schemas.openxmlformats.org/officeDocument/2006/relationships/hyperlink" Target="http://www.asnuntuck.edu" TargetMode="External"/><Relationship Id="rId446" Type="http://schemas.openxmlformats.org/officeDocument/2006/relationships/hyperlink" Target="http://www.asnuntuck.edu" TargetMode="External"/><Relationship Id="rId445" Type="http://schemas.openxmlformats.org/officeDocument/2006/relationships/hyperlink" Target="http://www.asnuntuck.edu" TargetMode="External"/><Relationship Id="rId449" Type="http://schemas.openxmlformats.org/officeDocument/2006/relationships/hyperlink" Target="http://www.asnuntuck.edu" TargetMode="External"/><Relationship Id="rId440" Type="http://schemas.openxmlformats.org/officeDocument/2006/relationships/hyperlink" Target="http://www.asnuntuck.edu" TargetMode="External"/><Relationship Id="rId6960" Type="http://schemas.openxmlformats.org/officeDocument/2006/relationships/hyperlink" Target="http://www.pct.edu" TargetMode="External"/><Relationship Id="rId5630" Type="http://schemas.openxmlformats.org/officeDocument/2006/relationships/hyperlink" Target="http://www.mtmary.edu" TargetMode="External"/><Relationship Id="rId6961" Type="http://schemas.openxmlformats.org/officeDocument/2006/relationships/hyperlink" Target="http://www.pct.edu" TargetMode="External"/><Relationship Id="rId444" Type="http://schemas.openxmlformats.org/officeDocument/2006/relationships/hyperlink" Target="http://www.asnuntuck.edu" TargetMode="External"/><Relationship Id="rId4301" Type="http://schemas.openxmlformats.org/officeDocument/2006/relationships/hyperlink" Target="http://www.laverne.edu" TargetMode="External"/><Relationship Id="rId5633" Type="http://schemas.openxmlformats.org/officeDocument/2006/relationships/hyperlink" Target="http://www.mtmary.edu" TargetMode="External"/><Relationship Id="rId6964" Type="http://schemas.openxmlformats.org/officeDocument/2006/relationships/hyperlink" Target="http://www.pct.edu" TargetMode="External"/><Relationship Id="rId443" Type="http://schemas.openxmlformats.org/officeDocument/2006/relationships/hyperlink" Target="http://www.asnuntuck.edu" TargetMode="External"/><Relationship Id="rId4300" Type="http://schemas.openxmlformats.org/officeDocument/2006/relationships/hyperlink" Target="http://www.laverne.edu" TargetMode="External"/><Relationship Id="rId5634" Type="http://schemas.openxmlformats.org/officeDocument/2006/relationships/hyperlink" Target="http://www.mtmary.edu" TargetMode="External"/><Relationship Id="rId6965" Type="http://schemas.openxmlformats.org/officeDocument/2006/relationships/hyperlink" Target="http://www.pct.edu" TargetMode="External"/><Relationship Id="rId442" Type="http://schemas.openxmlformats.org/officeDocument/2006/relationships/hyperlink" Target="http://www.asnuntuck.edu" TargetMode="External"/><Relationship Id="rId4303" Type="http://schemas.openxmlformats.org/officeDocument/2006/relationships/hyperlink" Target="http://www.laverne.edu" TargetMode="External"/><Relationship Id="rId5631" Type="http://schemas.openxmlformats.org/officeDocument/2006/relationships/hyperlink" Target="http://www.mtmary.edu" TargetMode="External"/><Relationship Id="rId6962" Type="http://schemas.openxmlformats.org/officeDocument/2006/relationships/hyperlink" Target="http://www.pct.edu" TargetMode="External"/><Relationship Id="rId441" Type="http://schemas.openxmlformats.org/officeDocument/2006/relationships/hyperlink" Target="http://www.asnuntuck.edu" TargetMode="External"/><Relationship Id="rId4302" Type="http://schemas.openxmlformats.org/officeDocument/2006/relationships/hyperlink" Target="http://www.laverne.edu" TargetMode="External"/><Relationship Id="rId5632" Type="http://schemas.openxmlformats.org/officeDocument/2006/relationships/hyperlink" Target="http://www.mtmary.edu" TargetMode="External"/><Relationship Id="rId6963" Type="http://schemas.openxmlformats.org/officeDocument/2006/relationships/hyperlink" Target="http://www.pct.edu" TargetMode="External"/><Relationship Id="rId5626" Type="http://schemas.openxmlformats.org/officeDocument/2006/relationships/hyperlink" Target="http://www.mtmary.edu" TargetMode="External"/><Relationship Id="rId6957" Type="http://schemas.openxmlformats.org/officeDocument/2006/relationships/hyperlink" Target="http://www.pct.edu" TargetMode="External"/><Relationship Id="rId5627" Type="http://schemas.openxmlformats.org/officeDocument/2006/relationships/hyperlink" Target="http://www.mtmary.edu" TargetMode="External"/><Relationship Id="rId6958" Type="http://schemas.openxmlformats.org/officeDocument/2006/relationships/hyperlink" Target="http://www.pct.edu" TargetMode="External"/><Relationship Id="rId5624" Type="http://schemas.openxmlformats.org/officeDocument/2006/relationships/hyperlink" Target="http://www.mtmary.edu" TargetMode="External"/><Relationship Id="rId6955" Type="http://schemas.openxmlformats.org/officeDocument/2006/relationships/hyperlink" Target="http://www.pct.edu" TargetMode="External"/><Relationship Id="rId5625" Type="http://schemas.openxmlformats.org/officeDocument/2006/relationships/hyperlink" Target="http://www.mtmary.edu" TargetMode="External"/><Relationship Id="rId6956" Type="http://schemas.openxmlformats.org/officeDocument/2006/relationships/hyperlink" Target="http://www.pct.edu" TargetMode="External"/><Relationship Id="rId5628" Type="http://schemas.openxmlformats.org/officeDocument/2006/relationships/hyperlink" Target="http://www.mtmary.edu" TargetMode="External"/><Relationship Id="rId6959" Type="http://schemas.openxmlformats.org/officeDocument/2006/relationships/hyperlink" Target="http://www.pct.edu" TargetMode="External"/><Relationship Id="rId5629" Type="http://schemas.openxmlformats.org/officeDocument/2006/relationships/hyperlink" Target="http://www.mtmary.edu" TargetMode="External"/><Relationship Id="rId437" Type="http://schemas.openxmlformats.org/officeDocument/2006/relationships/hyperlink" Target="http://www.asnuntuck.edu" TargetMode="External"/><Relationship Id="rId436" Type="http://schemas.openxmlformats.org/officeDocument/2006/relationships/hyperlink" Target="http://www.asnuntuck.edu" TargetMode="External"/><Relationship Id="rId435" Type="http://schemas.openxmlformats.org/officeDocument/2006/relationships/hyperlink" Target="http://www.ashland.edu" TargetMode="External"/><Relationship Id="rId434" Type="http://schemas.openxmlformats.org/officeDocument/2006/relationships/hyperlink" Target="http://www.ashland.edu" TargetMode="External"/><Relationship Id="rId439" Type="http://schemas.openxmlformats.org/officeDocument/2006/relationships/hyperlink" Target="http://www.asnuntuck.edu" TargetMode="External"/><Relationship Id="rId438" Type="http://schemas.openxmlformats.org/officeDocument/2006/relationships/hyperlink" Target="http://www.asnuntuck.edu" TargetMode="External"/><Relationship Id="rId6950" Type="http://schemas.openxmlformats.org/officeDocument/2006/relationships/hyperlink" Target="http://www.pct.edu" TargetMode="External"/><Relationship Id="rId433" Type="http://schemas.openxmlformats.org/officeDocument/2006/relationships/hyperlink" Target="http://www.ashland.edu" TargetMode="External"/><Relationship Id="rId5622" Type="http://schemas.openxmlformats.org/officeDocument/2006/relationships/hyperlink" Target="http://www.mtholyoke.edu" TargetMode="External"/><Relationship Id="rId6953" Type="http://schemas.openxmlformats.org/officeDocument/2006/relationships/hyperlink" Target="http://www.pct.edu" TargetMode="External"/><Relationship Id="rId432" Type="http://schemas.openxmlformats.org/officeDocument/2006/relationships/hyperlink" Target="http://www.ashland.edu" TargetMode="External"/><Relationship Id="rId5623" Type="http://schemas.openxmlformats.org/officeDocument/2006/relationships/hyperlink" Target="http://www.mtholyoke.edu" TargetMode="External"/><Relationship Id="rId6954" Type="http://schemas.openxmlformats.org/officeDocument/2006/relationships/hyperlink" Target="http://www.pct.edu" TargetMode="External"/><Relationship Id="rId431" Type="http://schemas.openxmlformats.org/officeDocument/2006/relationships/hyperlink" Target="http://www.ashland.edu" TargetMode="External"/><Relationship Id="rId5620" Type="http://schemas.openxmlformats.org/officeDocument/2006/relationships/hyperlink" Target="http://www.mtholyoke.edu" TargetMode="External"/><Relationship Id="rId6951" Type="http://schemas.openxmlformats.org/officeDocument/2006/relationships/hyperlink" Target="http://www.pct.edu" TargetMode="External"/><Relationship Id="rId430" Type="http://schemas.openxmlformats.org/officeDocument/2006/relationships/hyperlink" Target="http://www.ashland.edu" TargetMode="External"/><Relationship Id="rId5621" Type="http://schemas.openxmlformats.org/officeDocument/2006/relationships/hyperlink" Target="http://www.mtholyoke.edu" TargetMode="External"/><Relationship Id="rId6952" Type="http://schemas.openxmlformats.org/officeDocument/2006/relationships/hyperlink" Target="http://www.pct.edu" TargetMode="External"/><Relationship Id="rId6108" Type="http://schemas.openxmlformats.org/officeDocument/2006/relationships/hyperlink" Target="http://www.northcentralcollege.edu" TargetMode="External"/><Relationship Id="rId6109" Type="http://schemas.openxmlformats.org/officeDocument/2006/relationships/hyperlink" Target="http://www.northcentralcollege.edu" TargetMode="External"/><Relationship Id="rId7439" Type="http://schemas.openxmlformats.org/officeDocument/2006/relationships/hyperlink" Target="http://www.rosemont.edu" TargetMode="External"/><Relationship Id="rId7430" Type="http://schemas.openxmlformats.org/officeDocument/2006/relationships/hyperlink" Target="http://www.rosemont.edu" TargetMode="External"/><Relationship Id="rId8761" Type="http://schemas.openxmlformats.org/officeDocument/2006/relationships/hyperlink" Target="http://www.trincoll.edu" TargetMode="External"/><Relationship Id="rId8760" Type="http://schemas.openxmlformats.org/officeDocument/2006/relationships/hyperlink" Target="http://www.trincoll.edu" TargetMode="External"/><Relationship Id="rId6102" Type="http://schemas.openxmlformats.org/officeDocument/2006/relationships/hyperlink" Target="http://www.northcentralcollege.edu" TargetMode="External"/><Relationship Id="rId7434" Type="http://schemas.openxmlformats.org/officeDocument/2006/relationships/hyperlink" Target="http://www.rosemont.edu" TargetMode="External"/><Relationship Id="rId8765" Type="http://schemas.openxmlformats.org/officeDocument/2006/relationships/hyperlink" Target="http://www.trincoll.edu" TargetMode="External"/><Relationship Id="rId6103" Type="http://schemas.openxmlformats.org/officeDocument/2006/relationships/hyperlink" Target="http://www.northcentralcollege.edu" TargetMode="External"/><Relationship Id="rId7433" Type="http://schemas.openxmlformats.org/officeDocument/2006/relationships/hyperlink" Target="http://www.rosemont.edu" TargetMode="External"/><Relationship Id="rId8764" Type="http://schemas.openxmlformats.org/officeDocument/2006/relationships/hyperlink" Target="http://www.trincoll.edu" TargetMode="External"/><Relationship Id="rId6100" Type="http://schemas.openxmlformats.org/officeDocument/2006/relationships/hyperlink" Target="http://www.northcentral.edu" TargetMode="External"/><Relationship Id="rId7432" Type="http://schemas.openxmlformats.org/officeDocument/2006/relationships/hyperlink" Target="http://www.rosemont.edu" TargetMode="External"/><Relationship Id="rId8763" Type="http://schemas.openxmlformats.org/officeDocument/2006/relationships/hyperlink" Target="http://www.trincoll.edu" TargetMode="External"/><Relationship Id="rId6101" Type="http://schemas.openxmlformats.org/officeDocument/2006/relationships/hyperlink" Target="http://www.northcentral.edu" TargetMode="External"/><Relationship Id="rId7431" Type="http://schemas.openxmlformats.org/officeDocument/2006/relationships/hyperlink" Target="http://www.rosemont.edu" TargetMode="External"/><Relationship Id="rId8762" Type="http://schemas.openxmlformats.org/officeDocument/2006/relationships/hyperlink" Target="http://www.trincoll.edu" TargetMode="External"/><Relationship Id="rId6106" Type="http://schemas.openxmlformats.org/officeDocument/2006/relationships/hyperlink" Target="http://www.northcentralcollege.edu" TargetMode="External"/><Relationship Id="rId7438" Type="http://schemas.openxmlformats.org/officeDocument/2006/relationships/hyperlink" Target="http://www.rosemont.edu" TargetMode="External"/><Relationship Id="rId8769" Type="http://schemas.openxmlformats.org/officeDocument/2006/relationships/hyperlink" Target="http://www.trincoll.edu" TargetMode="External"/><Relationship Id="rId6107" Type="http://schemas.openxmlformats.org/officeDocument/2006/relationships/hyperlink" Target="http://www.northcentralcollege.edu" TargetMode="External"/><Relationship Id="rId7437" Type="http://schemas.openxmlformats.org/officeDocument/2006/relationships/hyperlink" Target="http://www.rosemont.edu" TargetMode="External"/><Relationship Id="rId8768" Type="http://schemas.openxmlformats.org/officeDocument/2006/relationships/hyperlink" Target="http://www.trincoll.edu" TargetMode="External"/><Relationship Id="rId6104" Type="http://schemas.openxmlformats.org/officeDocument/2006/relationships/hyperlink" Target="http://www.northcentralcollege.edu" TargetMode="External"/><Relationship Id="rId7436" Type="http://schemas.openxmlformats.org/officeDocument/2006/relationships/hyperlink" Target="http://www.rosemont.edu" TargetMode="External"/><Relationship Id="rId8767" Type="http://schemas.openxmlformats.org/officeDocument/2006/relationships/hyperlink" Target="http://www.trincoll.edu" TargetMode="External"/><Relationship Id="rId6105" Type="http://schemas.openxmlformats.org/officeDocument/2006/relationships/hyperlink" Target="http://www.northcentralcollege.edu" TargetMode="External"/><Relationship Id="rId7435" Type="http://schemas.openxmlformats.org/officeDocument/2006/relationships/hyperlink" Target="http://www.rosemont.edu" TargetMode="External"/><Relationship Id="rId8766" Type="http://schemas.openxmlformats.org/officeDocument/2006/relationships/hyperlink" Target="http://www.trincoll.edu" TargetMode="External"/><Relationship Id="rId7429" Type="http://schemas.openxmlformats.org/officeDocument/2006/relationships/hyperlink" Target="http://www.rosemont.edu" TargetMode="External"/><Relationship Id="rId7428" Type="http://schemas.openxmlformats.org/officeDocument/2006/relationships/hyperlink" Target="http://www.rosemont.edu" TargetMode="External"/><Relationship Id="rId8759" Type="http://schemas.openxmlformats.org/officeDocument/2006/relationships/hyperlink" Target="http://www.trincoll.edu" TargetMode="External"/><Relationship Id="rId8750" Type="http://schemas.openxmlformats.org/officeDocument/2006/relationships/hyperlink" Target="http://www.trincoll.edu" TargetMode="External"/><Relationship Id="rId7423" Type="http://schemas.openxmlformats.org/officeDocument/2006/relationships/hyperlink" Target="http://www.rosehulman.edu" TargetMode="External"/><Relationship Id="rId8754" Type="http://schemas.openxmlformats.org/officeDocument/2006/relationships/hyperlink" Target="http://www.trincoll.edu" TargetMode="External"/><Relationship Id="rId7422" Type="http://schemas.openxmlformats.org/officeDocument/2006/relationships/hyperlink" Target="http://www.rosehulman.edu" TargetMode="External"/><Relationship Id="rId8753" Type="http://schemas.openxmlformats.org/officeDocument/2006/relationships/hyperlink" Target="http://www.trincoll.edu" TargetMode="External"/><Relationship Id="rId7421" Type="http://schemas.openxmlformats.org/officeDocument/2006/relationships/hyperlink" Target="http://www.rosehulman.edu" TargetMode="External"/><Relationship Id="rId8752" Type="http://schemas.openxmlformats.org/officeDocument/2006/relationships/hyperlink" Target="http://www.trincoll.edu" TargetMode="External"/><Relationship Id="rId7420" Type="http://schemas.openxmlformats.org/officeDocument/2006/relationships/hyperlink" Target="http://www.rosehulman.edu" TargetMode="External"/><Relationship Id="rId8751" Type="http://schemas.openxmlformats.org/officeDocument/2006/relationships/hyperlink" Target="http://www.trincoll.edu" TargetMode="External"/><Relationship Id="rId7427" Type="http://schemas.openxmlformats.org/officeDocument/2006/relationships/hyperlink" Target="http://www.rosehulman.edu" TargetMode="External"/><Relationship Id="rId8758" Type="http://schemas.openxmlformats.org/officeDocument/2006/relationships/hyperlink" Target="http://www.trincoll.edu" TargetMode="External"/><Relationship Id="rId7426" Type="http://schemas.openxmlformats.org/officeDocument/2006/relationships/hyperlink" Target="http://www.rosehulman.edu" TargetMode="External"/><Relationship Id="rId8757" Type="http://schemas.openxmlformats.org/officeDocument/2006/relationships/hyperlink" Target="http://www.trincoll.edu" TargetMode="External"/><Relationship Id="rId7425" Type="http://schemas.openxmlformats.org/officeDocument/2006/relationships/hyperlink" Target="http://www.rosehulman.edu" TargetMode="External"/><Relationship Id="rId8756" Type="http://schemas.openxmlformats.org/officeDocument/2006/relationships/hyperlink" Target="http://www.trincoll.edu" TargetMode="External"/><Relationship Id="rId7424" Type="http://schemas.openxmlformats.org/officeDocument/2006/relationships/hyperlink" Target="http://www.rosehulman.edu" TargetMode="External"/><Relationship Id="rId8755" Type="http://schemas.openxmlformats.org/officeDocument/2006/relationships/hyperlink" Target="http://www.trincoll.edu" TargetMode="External"/><Relationship Id="rId6120" Type="http://schemas.openxmlformats.org/officeDocument/2006/relationships/hyperlink" Target="http://www.northpoint.edu" TargetMode="External"/><Relationship Id="rId7452" Type="http://schemas.openxmlformats.org/officeDocument/2006/relationships/hyperlink" Target="http://www.rrcc.edu" TargetMode="External"/><Relationship Id="rId8783" Type="http://schemas.openxmlformats.org/officeDocument/2006/relationships/hyperlink" Target="http://www.trinitybiblecollege.edu" TargetMode="External"/><Relationship Id="rId6121" Type="http://schemas.openxmlformats.org/officeDocument/2006/relationships/hyperlink" Target="http://www.northpoint.edu" TargetMode="External"/><Relationship Id="rId7451" Type="http://schemas.openxmlformats.org/officeDocument/2006/relationships/hyperlink" Target="http://www.rrcc.edu" TargetMode="External"/><Relationship Id="rId8782" Type="http://schemas.openxmlformats.org/officeDocument/2006/relationships/hyperlink" Target="http://www.trinitybiblecollege.edu" TargetMode="External"/><Relationship Id="rId7450" Type="http://schemas.openxmlformats.org/officeDocument/2006/relationships/hyperlink" Target="http://www.rrcc.edu" TargetMode="External"/><Relationship Id="rId8781" Type="http://schemas.openxmlformats.org/officeDocument/2006/relationships/hyperlink" Target="http://www.trinitybiblecollege.edu" TargetMode="External"/><Relationship Id="rId8780" Type="http://schemas.openxmlformats.org/officeDocument/2006/relationships/hyperlink" Target="http://www.trinitybiblecollege.edu" TargetMode="External"/><Relationship Id="rId6124" Type="http://schemas.openxmlformats.org/officeDocument/2006/relationships/hyperlink" Target="http://www.northpoint.edu" TargetMode="External"/><Relationship Id="rId7456" Type="http://schemas.openxmlformats.org/officeDocument/2006/relationships/hyperlink" Target="http://www.rrcc.edu" TargetMode="External"/><Relationship Id="rId8787" Type="http://schemas.openxmlformats.org/officeDocument/2006/relationships/hyperlink" Target="http://www.trinitybiblecollege.edu" TargetMode="External"/><Relationship Id="rId6125" Type="http://schemas.openxmlformats.org/officeDocument/2006/relationships/hyperlink" Target="http://www.northpoint.edu" TargetMode="External"/><Relationship Id="rId7455" Type="http://schemas.openxmlformats.org/officeDocument/2006/relationships/hyperlink" Target="http://www.rrcc.edu" TargetMode="External"/><Relationship Id="rId8786" Type="http://schemas.openxmlformats.org/officeDocument/2006/relationships/hyperlink" Target="http://www.trinitybiblecollege.edu" TargetMode="External"/><Relationship Id="rId6122" Type="http://schemas.openxmlformats.org/officeDocument/2006/relationships/hyperlink" Target="http://www.northpoint.edu" TargetMode="External"/><Relationship Id="rId7454" Type="http://schemas.openxmlformats.org/officeDocument/2006/relationships/hyperlink" Target="http://www.rrcc.edu" TargetMode="External"/><Relationship Id="rId8785" Type="http://schemas.openxmlformats.org/officeDocument/2006/relationships/hyperlink" Target="http://www.trinitybiblecollege.edu" TargetMode="External"/><Relationship Id="rId6123" Type="http://schemas.openxmlformats.org/officeDocument/2006/relationships/hyperlink" Target="http://www.northpoint.edu" TargetMode="External"/><Relationship Id="rId7453" Type="http://schemas.openxmlformats.org/officeDocument/2006/relationships/hyperlink" Target="http://www.rrcc.edu" TargetMode="External"/><Relationship Id="rId8784" Type="http://schemas.openxmlformats.org/officeDocument/2006/relationships/hyperlink" Target="http://www.trinitybiblecollege.edu" TargetMode="External"/><Relationship Id="rId6128" Type="http://schemas.openxmlformats.org/officeDocument/2006/relationships/hyperlink" Target="http://www.northshore.edu" TargetMode="External"/><Relationship Id="rId6129" Type="http://schemas.openxmlformats.org/officeDocument/2006/relationships/hyperlink" Target="http://www.northshore.edu" TargetMode="External"/><Relationship Id="rId7459" Type="http://schemas.openxmlformats.org/officeDocument/2006/relationships/hyperlink" Target="http://www.rrcc.edu" TargetMode="External"/><Relationship Id="rId6126" Type="http://schemas.openxmlformats.org/officeDocument/2006/relationships/hyperlink" Target="http://www.northpoint.edu" TargetMode="External"/><Relationship Id="rId7458" Type="http://schemas.openxmlformats.org/officeDocument/2006/relationships/hyperlink" Target="http://www.rrcc.edu" TargetMode="External"/><Relationship Id="rId8789" Type="http://schemas.openxmlformats.org/officeDocument/2006/relationships/hyperlink" Target="http://www.trinitybiblecollege.edu" TargetMode="External"/><Relationship Id="rId6127" Type="http://schemas.openxmlformats.org/officeDocument/2006/relationships/hyperlink" Target="http://www.northshore.edu" TargetMode="External"/><Relationship Id="rId7457" Type="http://schemas.openxmlformats.org/officeDocument/2006/relationships/hyperlink" Target="http://www.rrcc.edu" TargetMode="External"/><Relationship Id="rId8788" Type="http://schemas.openxmlformats.org/officeDocument/2006/relationships/hyperlink" Target="http://www.trinitybiblecollege.edu" TargetMode="External"/><Relationship Id="rId6119" Type="http://schemas.openxmlformats.org/officeDocument/2006/relationships/hyperlink" Target="http://www.northpoint.edu" TargetMode="External"/><Relationship Id="rId7441" Type="http://schemas.openxmlformats.org/officeDocument/2006/relationships/hyperlink" Target="http://www.rosemont.edu" TargetMode="External"/><Relationship Id="rId8772" Type="http://schemas.openxmlformats.org/officeDocument/2006/relationships/hyperlink" Target="http://www.trincoll.edu" TargetMode="External"/><Relationship Id="rId6110" Type="http://schemas.openxmlformats.org/officeDocument/2006/relationships/hyperlink" Target="http://www.northcentralcollege.edu" TargetMode="External"/><Relationship Id="rId7440" Type="http://schemas.openxmlformats.org/officeDocument/2006/relationships/hyperlink" Target="http://www.rosemont.edu" TargetMode="External"/><Relationship Id="rId8771" Type="http://schemas.openxmlformats.org/officeDocument/2006/relationships/hyperlink" Target="http://www.trincoll.edu" TargetMode="External"/><Relationship Id="rId8770" Type="http://schemas.openxmlformats.org/officeDocument/2006/relationships/hyperlink" Target="http://www.trincoll.edu" TargetMode="External"/><Relationship Id="rId6113" Type="http://schemas.openxmlformats.org/officeDocument/2006/relationships/hyperlink" Target="http://www.northcentralcollege.edu" TargetMode="External"/><Relationship Id="rId7445" Type="http://schemas.openxmlformats.org/officeDocument/2006/relationships/hyperlink" Target="http://www.rosemont.edu" TargetMode="External"/><Relationship Id="rId8776" Type="http://schemas.openxmlformats.org/officeDocument/2006/relationships/hyperlink" Target="http://www.trincoll.edu" TargetMode="External"/><Relationship Id="rId6114" Type="http://schemas.openxmlformats.org/officeDocument/2006/relationships/hyperlink" Target="http://www.northcentralcollege.edu" TargetMode="External"/><Relationship Id="rId7444" Type="http://schemas.openxmlformats.org/officeDocument/2006/relationships/hyperlink" Target="http://www.rosemont.edu" TargetMode="External"/><Relationship Id="rId8775" Type="http://schemas.openxmlformats.org/officeDocument/2006/relationships/hyperlink" Target="http://www.trincoll.edu" TargetMode="External"/><Relationship Id="rId6111" Type="http://schemas.openxmlformats.org/officeDocument/2006/relationships/hyperlink" Target="http://www.northcentralcollege.edu" TargetMode="External"/><Relationship Id="rId7443" Type="http://schemas.openxmlformats.org/officeDocument/2006/relationships/hyperlink" Target="http://www.rosemont.edu" TargetMode="External"/><Relationship Id="rId8774" Type="http://schemas.openxmlformats.org/officeDocument/2006/relationships/hyperlink" Target="http://www.trincoll.edu" TargetMode="External"/><Relationship Id="rId6112" Type="http://schemas.openxmlformats.org/officeDocument/2006/relationships/hyperlink" Target="http://www.northcentralcollege.edu" TargetMode="External"/><Relationship Id="rId7442" Type="http://schemas.openxmlformats.org/officeDocument/2006/relationships/hyperlink" Target="http://www.rosemont.edu" TargetMode="External"/><Relationship Id="rId8773" Type="http://schemas.openxmlformats.org/officeDocument/2006/relationships/hyperlink" Target="http://www.trincoll.edu" TargetMode="External"/><Relationship Id="rId6117" Type="http://schemas.openxmlformats.org/officeDocument/2006/relationships/hyperlink" Target="http://www.northcentralcollege.edu" TargetMode="External"/><Relationship Id="rId7449" Type="http://schemas.openxmlformats.org/officeDocument/2006/relationships/hyperlink" Target="http://www.rrcc.edu" TargetMode="External"/><Relationship Id="rId6118" Type="http://schemas.openxmlformats.org/officeDocument/2006/relationships/hyperlink" Target="http://www.northcentralcollege.edu" TargetMode="External"/><Relationship Id="rId7448" Type="http://schemas.openxmlformats.org/officeDocument/2006/relationships/hyperlink" Target="http://www.rrcc.edu" TargetMode="External"/><Relationship Id="rId8779" Type="http://schemas.openxmlformats.org/officeDocument/2006/relationships/hyperlink" Target="http://www.trinitybiblecollege.edu" TargetMode="External"/><Relationship Id="rId6115" Type="http://schemas.openxmlformats.org/officeDocument/2006/relationships/hyperlink" Target="http://www.northcentralcollege.edu" TargetMode="External"/><Relationship Id="rId7447" Type="http://schemas.openxmlformats.org/officeDocument/2006/relationships/hyperlink" Target="http://www.rosemont.edu" TargetMode="External"/><Relationship Id="rId8778" Type="http://schemas.openxmlformats.org/officeDocument/2006/relationships/hyperlink" Target="http://www.trinitybiblecollege.edu" TargetMode="External"/><Relationship Id="rId6116" Type="http://schemas.openxmlformats.org/officeDocument/2006/relationships/hyperlink" Target="http://www.northcentralcollege.edu" TargetMode="External"/><Relationship Id="rId7446" Type="http://schemas.openxmlformats.org/officeDocument/2006/relationships/hyperlink" Target="http://www.rosemont.edu" TargetMode="External"/><Relationship Id="rId8777" Type="http://schemas.openxmlformats.org/officeDocument/2006/relationships/hyperlink" Target="http://www.trincoll.edu" TargetMode="External"/><Relationship Id="rId8729" Type="http://schemas.openxmlformats.org/officeDocument/2006/relationships/hyperlink" Target="http://www.tku.edu" TargetMode="External"/><Relationship Id="rId8728" Type="http://schemas.openxmlformats.org/officeDocument/2006/relationships/hyperlink" Target="http://www.tku.edu" TargetMode="External"/><Relationship Id="rId8727" Type="http://schemas.openxmlformats.org/officeDocument/2006/relationships/hyperlink" Target="http://www.tku.edu" TargetMode="External"/><Relationship Id="rId8726" Type="http://schemas.openxmlformats.org/officeDocument/2006/relationships/hyperlink" Target="http://www.tku.edu" TargetMode="External"/><Relationship Id="rId1" Type="http://schemas.openxmlformats.org/officeDocument/2006/relationships/hyperlink" Target="http://bmc.edu/" TargetMode="External"/><Relationship Id="rId2" Type="http://schemas.openxmlformats.org/officeDocument/2006/relationships/hyperlink" Target="http://bmc.edu/" TargetMode="External"/><Relationship Id="rId3" Type="http://schemas.openxmlformats.org/officeDocument/2006/relationships/hyperlink" Target="http://mru.edu" TargetMode="External"/><Relationship Id="rId4" Type="http://schemas.openxmlformats.org/officeDocument/2006/relationships/hyperlink" Target="http://mru.edu" TargetMode="External"/><Relationship Id="rId9" Type="http://schemas.openxmlformats.org/officeDocument/2006/relationships/hyperlink" Target="http://mru.edu" TargetMode="External"/><Relationship Id="rId8721" Type="http://schemas.openxmlformats.org/officeDocument/2006/relationships/hyperlink" Target="http://www.tjsl.edu" TargetMode="External"/><Relationship Id="rId8720" Type="http://schemas.openxmlformats.org/officeDocument/2006/relationships/hyperlink" Target="http://www.tjsl.edu" TargetMode="External"/><Relationship Id="rId5" Type="http://schemas.openxmlformats.org/officeDocument/2006/relationships/hyperlink" Target="http://mru.edu" TargetMode="External"/><Relationship Id="rId8725" Type="http://schemas.openxmlformats.org/officeDocument/2006/relationships/hyperlink" Target="http://www.tku.edu" TargetMode="External"/><Relationship Id="rId6" Type="http://schemas.openxmlformats.org/officeDocument/2006/relationships/hyperlink" Target="http://mru.edu" TargetMode="External"/><Relationship Id="rId8724" Type="http://schemas.openxmlformats.org/officeDocument/2006/relationships/hyperlink" Target="http://www.tku.edu" TargetMode="External"/><Relationship Id="rId7" Type="http://schemas.openxmlformats.org/officeDocument/2006/relationships/hyperlink" Target="http://mru.edu" TargetMode="External"/><Relationship Id="rId8723" Type="http://schemas.openxmlformats.org/officeDocument/2006/relationships/hyperlink" Target="http://www.tku.edu" TargetMode="External"/><Relationship Id="rId8" Type="http://schemas.openxmlformats.org/officeDocument/2006/relationships/hyperlink" Target="http://mru.edu" TargetMode="External"/><Relationship Id="rId8722" Type="http://schemas.openxmlformats.org/officeDocument/2006/relationships/hyperlink" Target="http://www.tjsl.edu" TargetMode="External"/><Relationship Id="rId8718" Type="http://schemas.openxmlformats.org/officeDocument/2006/relationships/hyperlink" Target="http://www.tjsl.edu" TargetMode="External"/><Relationship Id="rId8717" Type="http://schemas.openxmlformats.org/officeDocument/2006/relationships/hyperlink" Target="http://www.tjsl.edu" TargetMode="External"/><Relationship Id="rId8716" Type="http://schemas.openxmlformats.org/officeDocument/2006/relationships/hyperlink" Target="http://www.tjsl.edu" TargetMode="External"/><Relationship Id="rId8715" Type="http://schemas.openxmlformats.org/officeDocument/2006/relationships/hyperlink" Target="http://www.tjsl.edu" TargetMode="External"/><Relationship Id="rId8719" Type="http://schemas.openxmlformats.org/officeDocument/2006/relationships/hyperlink" Target="http://www.tjsl.edu" TargetMode="External"/><Relationship Id="rId8710" Type="http://schemas.openxmlformats.org/officeDocument/2006/relationships/hyperlink" Target="http://www.tjsl.edu" TargetMode="External"/><Relationship Id="rId8714" Type="http://schemas.openxmlformats.org/officeDocument/2006/relationships/hyperlink" Target="http://www.tjsl.edu" TargetMode="External"/><Relationship Id="rId8713" Type="http://schemas.openxmlformats.org/officeDocument/2006/relationships/hyperlink" Target="http://www.tjsl.edu" TargetMode="External"/><Relationship Id="rId8712" Type="http://schemas.openxmlformats.org/officeDocument/2006/relationships/hyperlink" Target="http://www.tjsl.edu" TargetMode="External"/><Relationship Id="rId8711" Type="http://schemas.openxmlformats.org/officeDocument/2006/relationships/hyperlink" Target="http://www.tjsl.edu" TargetMode="External"/><Relationship Id="rId7419" Type="http://schemas.openxmlformats.org/officeDocument/2006/relationships/hyperlink" Target="http://www.roosevelt.edu" TargetMode="External"/><Relationship Id="rId7418" Type="http://schemas.openxmlformats.org/officeDocument/2006/relationships/hyperlink" Target="http://www.roosevelt.edu" TargetMode="External"/><Relationship Id="rId8749" Type="http://schemas.openxmlformats.org/officeDocument/2006/relationships/hyperlink" Target="http://www.trincoll.edu" TargetMode="External"/><Relationship Id="rId7417" Type="http://schemas.openxmlformats.org/officeDocument/2006/relationships/hyperlink" Target="http://www.roosevelt.edu" TargetMode="External"/><Relationship Id="rId8748" Type="http://schemas.openxmlformats.org/officeDocument/2006/relationships/hyperlink" Target="http://www.trincoll.edu" TargetMode="External"/><Relationship Id="rId7412" Type="http://schemas.openxmlformats.org/officeDocument/2006/relationships/hyperlink" Target="http://www.roosevelt.edu" TargetMode="External"/><Relationship Id="rId8743" Type="http://schemas.openxmlformats.org/officeDocument/2006/relationships/hyperlink" Target="http://www.towson.edu" TargetMode="External"/><Relationship Id="rId7411" Type="http://schemas.openxmlformats.org/officeDocument/2006/relationships/hyperlink" Target="http://www.roosevelt.edu" TargetMode="External"/><Relationship Id="rId8742" Type="http://schemas.openxmlformats.org/officeDocument/2006/relationships/hyperlink" Target="http://www.towson.edu" TargetMode="External"/><Relationship Id="rId7410" Type="http://schemas.openxmlformats.org/officeDocument/2006/relationships/hyperlink" Target="http://www.roosevelt.edu" TargetMode="External"/><Relationship Id="rId8741" Type="http://schemas.openxmlformats.org/officeDocument/2006/relationships/hyperlink" Target="http://www.towson.edu" TargetMode="External"/><Relationship Id="rId8740" Type="http://schemas.openxmlformats.org/officeDocument/2006/relationships/hyperlink" Target="http://www.towson.edu" TargetMode="External"/><Relationship Id="rId7416" Type="http://schemas.openxmlformats.org/officeDocument/2006/relationships/hyperlink" Target="http://www.roosevelt.edu" TargetMode="External"/><Relationship Id="rId8747" Type="http://schemas.openxmlformats.org/officeDocument/2006/relationships/hyperlink" Target="http://www.trincoll.edu" TargetMode="External"/><Relationship Id="rId7415" Type="http://schemas.openxmlformats.org/officeDocument/2006/relationships/hyperlink" Target="http://www.roosevelt.edu" TargetMode="External"/><Relationship Id="rId8746" Type="http://schemas.openxmlformats.org/officeDocument/2006/relationships/hyperlink" Target="http://www.trincoll.edu" TargetMode="External"/><Relationship Id="rId7414" Type="http://schemas.openxmlformats.org/officeDocument/2006/relationships/hyperlink" Target="http://www.roosevelt.edu" TargetMode="External"/><Relationship Id="rId8745" Type="http://schemas.openxmlformats.org/officeDocument/2006/relationships/hyperlink" Target="http://www.towson.edu" TargetMode="External"/><Relationship Id="rId7413" Type="http://schemas.openxmlformats.org/officeDocument/2006/relationships/hyperlink" Target="http://www.roosevelt.edu" TargetMode="External"/><Relationship Id="rId8744" Type="http://schemas.openxmlformats.org/officeDocument/2006/relationships/hyperlink" Target="http://www.towson.edu" TargetMode="External"/><Relationship Id="rId7409" Type="http://schemas.openxmlformats.org/officeDocument/2006/relationships/hyperlink" Target="http://www.rocky.edu" TargetMode="External"/><Relationship Id="rId7408" Type="http://schemas.openxmlformats.org/officeDocument/2006/relationships/hyperlink" Target="http://www.rocky.edu" TargetMode="External"/><Relationship Id="rId8739" Type="http://schemas.openxmlformats.org/officeDocument/2006/relationships/hyperlink" Target="http://www.towson.edu" TargetMode="External"/><Relationship Id="rId7407" Type="http://schemas.openxmlformats.org/officeDocument/2006/relationships/hyperlink" Target="http://www.rocky.edu" TargetMode="External"/><Relationship Id="rId8738" Type="http://schemas.openxmlformats.org/officeDocument/2006/relationships/hyperlink" Target="http://www.towson.edu" TargetMode="External"/><Relationship Id="rId7406" Type="http://schemas.openxmlformats.org/officeDocument/2006/relationships/hyperlink" Target="http://www.rocky.edu" TargetMode="External"/><Relationship Id="rId8737" Type="http://schemas.openxmlformats.org/officeDocument/2006/relationships/hyperlink" Target="http://www.towson.edu" TargetMode="External"/><Relationship Id="rId7401" Type="http://schemas.openxmlformats.org/officeDocument/2006/relationships/hyperlink" Target="http://www.rochester.edu" TargetMode="External"/><Relationship Id="rId8732" Type="http://schemas.openxmlformats.org/officeDocument/2006/relationships/hyperlink" Target="http://www.tku.edu" TargetMode="External"/><Relationship Id="rId7400" Type="http://schemas.openxmlformats.org/officeDocument/2006/relationships/hyperlink" Target="http://www.rochester.edu" TargetMode="External"/><Relationship Id="rId8731" Type="http://schemas.openxmlformats.org/officeDocument/2006/relationships/hyperlink" Target="http://www.tku.edu" TargetMode="External"/><Relationship Id="rId8730" Type="http://schemas.openxmlformats.org/officeDocument/2006/relationships/hyperlink" Target="http://www.tku.edu" TargetMode="External"/><Relationship Id="rId7405" Type="http://schemas.openxmlformats.org/officeDocument/2006/relationships/hyperlink" Target="http://www.rocky.edu" TargetMode="External"/><Relationship Id="rId8736" Type="http://schemas.openxmlformats.org/officeDocument/2006/relationships/hyperlink" Target="http://www.towson.edu" TargetMode="External"/><Relationship Id="rId7404" Type="http://schemas.openxmlformats.org/officeDocument/2006/relationships/hyperlink" Target="http://www.rocky.edu" TargetMode="External"/><Relationship Id="rId8735" Type="http://schemas.openxmlformats.org/officeDocument/2006/relationships/hyperlink" Target="http://www.towson.edu" TargetMode="External"/><Relationship Id="rId7403" Type="http://schemas.openxmlformats.org/officeDocument/2006/relationships/hyperlink" Target="http://www.rocky.edu" TargetMode="External"/><Relationship Id="rId8734" Type="http://schemas.openxmlformats.org/officeDocument/2006/relationships/hyperlink" Target="http://www.towson.edu" TargetMode="External"/><Relationship Id="rId7402" Type="http://schemas.openxmlformats.org/officeDocument/2006/relationships/hyperlink" Target="http://www.rocky.edu" TargetMode="External"/><Relationship Id="rId8733" Type="http://schemas.openxmlformats.org/officeDocument/2006/relationships/hyperlink" Target="http://www.towson.edu" TargetMode="External"/><Relationship Id="rId3911" Type="http://schemas.openxmlformats.org/officeDocument/2006/relationships/hyperlink" Target="http://www.kean.edu" TargetMode="External"/><Relationship Id="rId3910" Type="http://schemas.openxmlformats.org/officeDocument/2006/relationships/hyperlink" Target="http://www.kean.edu" TargetMode="External"/><Relationship Id="rId3913" Type="http://schemas.openxmlformats.org/officeDocument/2006/relationships/hyperlink" Target="http://www.kean.edu" TargetMode="External"/><Relationship Id="rId3912" Type="http://schemas.openxmlformats.org/officeDocument/2006/relationships/hyperlink" Target="http://www.kean.edu" TargetMode="External"/><Relationship Id="rId3915" Type="http://schemas.openxmlformats.org/officeDocument/2006/relationships/hyperlink" Target="http://www.kean.edu" TargetMode="External"/><Relationship Id="rId3914" Type="http://schemas.openxmlformats.org/officeDocument/2006/relationships/hyperlink" Target="http://www.kean.edu" TargetMode="External"/><Relationship Id="rId3917" Type="http://schemas.openxmlformats.org/officeDocument/2006/relationships/hyperlink" Target="http://www.kean.edu" TargetMode="External"/><Relationship Id="rId3916" Type="http://schemas.openxmlformats.org/officeDocument/2006/relationships/hyperlink" Target="http://www.kean.edu" TargetMode="External"/><Relationship Id="rId3919" Type="http://schemas.openxmlformats.org/officeDocument/2006/relationships/hyperlink" Target="http://www.kean.edu" TargetMode="External"/><Relationship Id="rId3918" Type="http://schemas.openxmlformats.org/officeDocument/2006/relationships/hyperlink" Target="http://www.kean.edu" TargetMode="External"/><Relationship Id="rId6190" Type="http://schemas.openxmlformats.org/officeDocument/2006/relationships/hyperlink" Target="http://www.nvcc.edu" TargetMode="External"/><Relationship Id="rId6182" Type="http://schemas.openxmlformats.org/officeDocument/2006/relationships/hyperlink" Target="http://www.nuhs.edu" TargetMode="External"/><Relationship Id="rId6183" Type="http://schemas.openxmlformats.org/officeDocument/2006/relationships/hyperlink" Target="http://www.nuhs.edu" TargetMode="External"/><Relationship Id="rId6180" Type="http://schemas.openxmlformats.org/officeDocument/2006/relationships/hyperlink" Target="http://www.nts.edu" TargetMode="External"/><Relationship Id="rId6181" Type="http://schemas.openxmlformats.org/officeDocument/2006/relationships/hyperlink" Target="http://www.nts.edu" TargetMode="External"/><Relationship Id="rId6186" Type="http://schemas.openxmlformats.org/officeDocument/2006/relationships/hyperlink" Target="http://www.nuhs.edu" TargetMode="External"/><Relationship Id="rId6187" Type="http://schemas.openxmlformats.org/officeDocument/2006/relationships/hyperlink" Target="http://www.nuhs.edu" TargetMode="External"/><Relationship Id="rId6184" Type="http://schemas.openxmlformats.org/officeDocument/2006/relationships/hyperlink" Target="http://www.nuhs.edu" TargetMode="External"/><Relationship Id="rId6185" Type="http://schemas.openxmlformats.org/officeDocument/2006/relationships/hyperlink" Target="http://www.nuhs.edu" TargetMode="External"/><Relationship Id="rId6188" Type="http://schemas.openxmlformats.org/officeDocument/2006/relationships/hyperlink" Target="http://www.nuhs.edu" TargetMode="External"/><Relationship Id="rId6189" Type="http://schemas.openxmlformats.org/officeDocument/2006/relationships/hyperlink" Target="http://www.nvcc.edu" TargetMode="External"/><Relationship Id="rId3900" Type="http://schemas.openxmlformats.org/officeDocument/2006/relationships/hyperlink" Target="http://www.kcc.edu" TargetMode="External"/><Relationship Id="rId3902" Type="http://schemas.openxmlformats.org/officeDocument/2006/relationships/hyperlink" Target="http://www.kean.edu" TargetMode="External"/><Relationship Id="rId3901" Type="http://schemas.openxmlformats.org/officeDocument/2006/relationships/hyperlink" Target="http://www.kean.edu" TargetMode="External"/><Relationship Id="rId3904" Type="http://schemas.openxmlformats.org/officeDocument/2006/relationships/hyperlink" Target="http://www.kean.edu" TargetMode="External"/><Relationship Id="rId3903" Type="http://schemas.openxmlformats.org/officeDocument/2006/relationships/hyperlink" Target="http://www.kean.edu" TargetMode="External"/><Relationship Id="rId3906" Type="http://schemas.openxmlformats.org/officeDocument/2006/relationships/hyperlink" Target="http://www.kean.edu" TargetMode="External"/><Relationship Id="rId3905" Type="http://schemas.openxmlformats.org/officeDocument/2006/relationships/hyperlink" Target="http://www.kean.edu" TargetMode="External"/><Relationship Id="rId3908" Type="http://schemas.openxmlformats.org/officeDocument/2006/relationships/hyperlink" Target="http://www.kean.edu" TargetMode="External"/><Relationship Id="rId3907" Type="http://schemas.openxmlformats.org/officeDocument/2006/relationships/hyperlink" Target="http://www.kean.edu" TargetMode="External"/><Relationship Id="rId3909" Type="http://schemas.openxmlformats.org/officeDocument/2006/relationships/hyperlink" Target="http://www.kean.edu" TargetMode="External"/><Relationship Id="rId6171" Type="http://schemas.openxmlformats.org/officeDocument/2006/relationships/hyperlink" Target="http://www.nts.edu" TargetMode="External"/><Relationship Id="rId6172" Type="http://schemas.openxmlformats.org/officeDocument/2006/relationships/hyperlink" Target="http://www.nts.edu" TargetMode="External"/><Relationship Id="rId6170" Type="http://schemas.openxmlformats.org/officeDocument/2006/relationships/hyperlink" Target="http://www.nscc.edu" TargetMode="External"/><Relationship Id="rId6175" Type="http://schemas.openxmlformats.org/officeDocument/2006/relationships/hyperlink" Target="http://www.nts.edu" TargetMode="External"/><Relationship Id="rId6176" Type="http://schemas.openxmlformats.org/officeDocument/2006/relationships/hyperlink" Target="http://www.nts.edu" TargetMode="External"/><Relationship Id="rId6173" Type="http://schemas.openxmlformats.org/officeDocument/2006/relationships/hyperlink" Target="http://www.nts.edu" TargetMode="External"/><Relationship Id="rId6174" Type="http://schemas.openxmlformats.org/officeDocument/2006/relationships/hyperlink" Target="http://www.nts.edu" TargetMode="External"/><Relationship Id="rId6179" Type="http://schemas.openxmlformats.org/officeDocument/2006/relationships/hyperlink" Target="http://www.nts.edu" TargetMode="External"/><Relationship Id="rId6177" Type="http://schemas.openxmlformats.org/officeDocument/2006/relationships/hyperlink" Target="http://www.nts.edu" TargetMode="External"/><Relationship Id="rId6178" Type="http://schemas.openxmlformats.org/officeDocument/2006/relationships/hyperlink" Target="http://www.nts.edu" TargetMode="External"/><Relationship Id="rId3931" Type="http://schemas.openxmlformats.org/officeDocument/2006/relationships/hyperlink" Target="http://www.kean.edu" TargetMode="External"/><Relationship Id="rId2600" Type="http://schemas.openxmlformats.org/officeDocument/2006/relationships/hyperlink" Target="http://www.fhsu.edu" TargetMode="External"/><Relationship Id="rId3930" Type="http://schemas.openxmlformats.org/officeDocument/2006/relationships/hyperlink" Target="http://www.kean.edu" TargetMode="External"/><Relationship Id="rId2601" Type="http://schemas.openxmlformats.org/officeDocument/2006/relationships/hyperlink" Target="http://www.fhsu.edu" TargetMode="External"/><Relationship Id="rId3933" Type="http://schemas.openxmlformats.org/officeDocument/2006/relationships/hyperlink" Target="http://www.kean.edu" TargetMode="External"/><Relationship Id="rId2602" Type="http://schemas.openxmlformats.org/officeDocument/2006/relationships/hyperlink" Target="http://www.fhsu.edu" TargetMode="External"/><Relationship Id="rId3932" Type="http://schemas.openxmlformats.org/officeDocument/2006/relationships/hyperlink" Target="http://www.kean.edu" TargetMode="External"/><Relationship Id="rId2603" Type="http://schemas.openxmlformats.org/officeDocument/2006/relationships/hyperlink" Target="http://www.fhsu.edu" TargetMode="External"/><Relationship Id="rId3935" Type="http://schemas.openxmlformats.org/officeDocument/2006/relationships/hyperlink" Target="http://www.kean.edu" TargetMode="External"/><Relationship Id="rId2604" Type="http://schemas.openxmlformats.org/officeDocument/2006/relationships/hyperlink" Target="http://www.fhsu.edu" TargetMode="External"/><Relationship Id="rId3934" Type="http://schemas.openxmlformats.org/officeDocument/2006/relationships/hyperlink" Target="http://www.kean.edu" TargetMode="External"/><Relationship Id="rId2605" Type="http://schemas.openxmlformats.org/officeDocument/2006/relationships/hyperlink" Target="http://www.fhsu.edu" TargetMode="External"/><Relationship Id="rId3937" Type="http://schemas.openxmlformats.org/officeDocument/2006/relationships/hyperlink" Target="http://www.kean.edu" TargetMode="External"/><Relationship Id="rId2606" Type="http://schemas.openxmlformats.org/officeDocument/2006/relationships/hyperlink" Target="http://www.fhsu.edu" TargetMode="External"/><Relationship Id="rId3936" Type="http://schemas.openxmlformats.org/officeDocument/2006/relationships/hyperlink" Target="http://www.kean.edu" TargetMode="External"/><Relationship Id="rId808" Type="http://schemas.openxmlformats.org/officeDocument/2006/relationships/hyperlink" Target="http://www.buc.edu" TargetMode="External"/><Relationship Id="rId2607" Type="http://schemas.openxmlformats.org/officeDocument/2006/relationships/hyperlink" Target="http://www.fhsu.edu" TargetMode="External"/><Relationship Id="rId3939" Type="http://schemas.openxmlformats.org/officeDocument/2006/relationships/hyperlink" Target="http://www.kean.edu" TargetMode="External"/><Relationship Id="rId807" Type="http://schemas.openxmlformats.org/officeDocument/2006/relationships/hyperlink" Target="http://www.buc.edu" TargetMode="External"/><Relationship Id="rId2608" Type="http://schemas.openxmlformats.org/officeDocument/2006/relationships/hyperlink" Target="http://www.fhsu.edu" TargetMode="External"/><Relationship Id="rId3938" Type="http://schemas.openxmlformats.org/officeDocument/2006/relationships/hyperlink" Target="http://www.kean.edu" TargetMode="External"/><Relationship Id="rId806" Type="http://schemas.openxmlformats.org/officeDocument/2006/relationships/hyperlink" Target="http://www.brookdalecc.edu" TargetMode="External"/><Relationship Id="rId2609" Type="http://schemas.openxmlformats.org/officeDocument/2006/relationships/hyperlink" Target="http://www.fhsu.edu" TargetMode="External"/><Relationship Id="rId805" Type="http://schemas.openxmlformats.org/officeDocument/2006/relationships/hyperlink" Target="http://www.brookdalecc.edu" TargetMode="External"/><Relationship Id="rId809" Type="http://schemas.openxmlformats.org/officeDocument/2006/relationships/hyperlink" Target="http://www.buc.edu" TargetMode="External"/><Relationship Id="rId800" Type="http://schemas.openxmlformats.org/officeDocument/2006/relationships/hyperlink" Target="http://www.brookdalecc.edu" TargetMode="External"/><Relationship Id="rId804" Type="http://schemas.openxmlformats.org/officeDocument/2006/relationships/hyperlink" Target="http://www.brookdalecc.edu" TargetMode="External"/><Relationship Id="rId803" Type="http://schemas.openxmlformats.org/officeDocument/2006/relationships/hyperlink" Target="http://www.brookdalecc.edu" TargetMode="External"/><Relationship Id="rId802" Type="http://schemas.openxmlformats.org/officeDocument/2006/relationships/hyperlink" Target="http://www.brookdalecc.edu" TargetMode="External"/><Relationship Id="rId801" Type="http://schemas.openxmlformats.org/officeDocument/2006/relationships/hyperlink" Target="http://www.brookdalecc.edu" TargetMode="External"/><Relationship Id="rId3920" Type="http://schemas.openxmlformats.org/officeDocument/2006/relationships/hyperlink" Target="http://www.kean.edu" TargetMode="External"/><Relationship Id="rId3922" Type="http://schemas.openxmlformats.org/officeDocument/2006/relationships/hyperlink" Target="http://www.kean.edu" TargetMode="External"/><Relationship Id="rId3921" Type="http://schemas.openxmlformats.org/officeDocument/2006/relationships/hyperlink" Target="http://www.kean.edu" TargetMode="External"/><Relationship Id="rId3924" Type="http://schemas.openxmlformats.org/officeDocument/2006/relationships/hyperlink" Target="http://www.kean.edu" TargetMode="External"/><Relationship Id="rId3923" Type="http://schemas.openxmlformats.org/officeDocument/2006/relationships/hyperlink" Target="http://www.kean.edu" TargetMode="External"/><Relationship Id="rId3926" Type="http://schemas.openxmlformats.org/officeDocument/2006/relationships/hyperlink" Target="http://www.kean.edu" TargetMode="External"/><Relationship Id="rId3925" Type="http://schemas.openxmlformats.org/officeDocument/2006/relationships/hyperlink" Target="http://www.kean.edu" TargetMode="External"/><Relationship Id="rId3928" Type="http://schemas.openxmlformats.org/officeDocument/2006/relationships/hyperlink" Target="http://www.kean.edu" TargetMode="External"/><Relationship Id="rId3927" Type="http://schemas.openxmlformats.org/officeDocument/2006/relationships/hyperlink" Target="http://www.kean.edu" TargetMode="External"/><Relationship Id="rId3929" Type="http://schemas.openxmlformats.org/officeDocument/2006/relationships/hyperlink" Target="http://www.kean.edu" TargetMode="External"/><Relationship Id="rId6193" Type="http://schemas.openxmlformats.org/officeDocument/2006/relationships/hyperlink" Target="http://www.nvcc.edu" TargetMode="External"/><Relationship Id="rId6194" Type="http://schemas.openxmlformats.org/officeDocument/2006/relationships/hyperlink" Target="http://www.nvcc.edu" TargetMode="External"/><Relationship Id="rId6191" Type="http://schemas.openxmlformats.org/officeDocument/2006/relationships/hyperlink" Target="http://www.nvcc.edu" TargetMode="External"/><Relationship Id="rId6192" Type="http://schemas.openxmlformats.org/officeDocument/2006/relationships/hyperlink" Target="http://www.nvcc.edu" TargetMode="External"/><Relationship Id="rId6197" Type="http://schemas.openxmlformats.org/officeDocument/2006/relationships/hyperlink" Target="http://www.nwacc.edu" TargetMode="External"/><Relationship Id="rId6198" Type="http://schemas.openxmlformats.org/officeDocument/2006/relationships/hyperlink" Target="http://www.nwacc.edu" TargetMode="External"/><Relationship Id="rId6195" Type="http://schemas.openxmlformats.org/officeDocument/2006/relationships/hyperlink" Target="http://www.nwacc.edu" TargetMode="External"/><Relationship Id="rId6196" Type="http://schemas.openxmlformats.org/officeDocument/2006/relationships/hyperlink" Target="http://www.nwacc.edu" TargetMode="External"/><Relationship Id="rId6199" Type="http://schemas.openxmlformats.org/officeDocument/2006/relationships/hyperlink" Target="http://www.nwacc.edu" TargetMode="External"/><Relationship Id="rId7470" Type="http://schemas.openxmlformats.org/officeDocument/2006/relationships/hyperlink" Target="http://www.rtc.edu" TargetMode="External"/><Relationship Id="rId6142" Type="http://schemas.openxmlformats.org/officeDocument/2006/relationships/hyperlink" Target="http://www.norwich.edu" TargetMode="External"/><Relationship Id="rId7474" Type="http://schemas.openxmlformats.org/officeDocument/2006/relationships/hyperlink" Target="http://www.rtc.edu" TargetMode="External"/><Relationship Id="rId6143" Type="http://schemas.openxmlformats.org/officeDocument/2006/relationships/hyperlink" Target="http://www.norwich.edu" TargetMode="External"/><Relationship Id="rId7473" Type="http://schemas.openxmlformats.org/officeDocument/2006/relationships/hyperlink" Target="http://www.rtc.edu" TargetMode="External"/><Relationship Id="rId6140" Type="http://schemas.openxmlformats.org/officeDocument/2006/relationships/hyperlink" Target="http://www.norwich.edu" TargetMode="External"/><Relationship Id="rId7472" Type="http://schemas.openxmlformats.org/officeDocument/2006/relationships/hyperlink" Target="http://www.rtc.edu" TargetMode="External"/><Relationship Id="rId6141" Type="http://schemas.openxmlformats.org/officeDocument/2006/relationships/hyperlink" Target="http://www.norwich.edu" TargetMode="External"/><Relationship Id="rId7471" Type="http://schemas.openxmlformats.org/officeDocument/2006/relationships/hyperlink" Target="http://www.rtc.edu" TargetMode="External"/><Relationship Id="rId6146" Type="http://schemas.openxmlformats.org/officeDocument/2006/relationships/hyperlink" Target="http://www.np.edu" TargetMode="External"/><Relationship Id="rId7478" Type="http://schemas.openxmlformats.org/officeDocument/2006/relationships/hyperlink" Target="http://www.rtc.edu" TargetMode="External"/><Relationship Id="rId6147" Type="http://schemas.openxmlformats.org/officeDocument/2006/relationships/hyperlink" Target="http://www.npcollege.edu" TargetMode="External"/><Relationship Id="rId7477" Type="http://schemas.openxmlformats.org/officeDocument/2006/relationships/hyperlink" Target="http://www.rtc.edu" TargetMode="External"/><Relationship Id="rId6144" Type="http://schemas.openxmlformats.org/officeDocument/2006/relationships/hyperlink" Target="http://www.norwich.edu" TargetMode="External"/><Relationship Id="rId7476" Type="http://schemas.openxmlformats.org/officeDocument/2006/relationships/hyperlink" Target="http://www.rtc.edu" TargetMode="External"/><Relationship Id="rId6145" Type="http://schemas.openxmlformats.org/officeDocument/2006/relationships/hyperlink" Target="http://www.np.edu" TargetMode="External"/><Relationship Id="rId7475" Type="http://schemas.openxmlformats.org/officeDocument/2006/relationships/hyperlink" Target="http://www.rtc.edu" TargetMode="External"/><Relationship Id="rId6148" Type="http://schemas.openxmlformats.org/officeDocument/2006/relationships/hyperlink" Target="http://www.npcollege.edu" TargetMode="External"/><Relationship Id="rId6149" Type="http://schemas.openxmlformats.org/officeDocument/2006/relationships/hyperlink" Target="http://www.npcollege.edu" TargetMode="External"/><Relationship Id="rId7479" Type="http://schemas.openxmlformats.org/officeDocument/2006/relationships/hyperlink" Target="http://www.rtc.edu" TargetMode="External"/><Relationship Id="rId8790" Type="http://schemas.openxmlformats.org/officeDocument/2006/relationships/hyperlink" Target="http://www.trinitybiblecollege.edu" TargetMode="External"/><Relationship Id="rId6131" Type="http://schemas.openxmlformats.org/officeDocument/2006/relationships/hyperlink" Target="http://www.northshore.edu" TargetMode="External"/><Relationship Id="rId7463" Type="http://schemas.openxmlformats.org/officeDocument/2006/relationships/hyperlink" Target="http://www.rtc.edu" TargetMode="External"/><Relationship Id="rId8794" Type="http://schemas.openxmlformats.org/officeDocument/2006/relationships/hyperlink" Target="http://www.trinitybiblecollege.edu" TargetMode="External"/><Relationship Id="rId6132" Type="http://schemas.openxmlformats.org/officeDocument/2006/relationships/hyperlink" Target="http://www.norwich.edu" TargetMode="External"/><Relationship Id="rId7462" Type="http://schemas.openxmlformats.org/officeDocument/2006/relationships/hyperlink" Target="http://www.rtc.edu" TargetMode="External"/><Relationship Id="rId8793" Type="http://schemas.openxmlformats.org/officeDocument/2006/relationships/hyperlink" Target="http://www.trinitybiblecollege.edu" TargetMode="External"/><Relationship Id="rId7461" Type="http://schemas.openxmlformats.org/officeDocument/2006/relationships/hyperlink" Target="http://www.rtc.edu" TargetMode="External"/><Relationship Id="rId8792" Type="http://schemas.openxmlformats.org/officeDocument/2006/relationships/hyperlink" Target="http://www.trinitybiblecollege.edu" TargetMode="External"/><Relationship Id="rId6130" Type="http://schemas.openxmlformats.org/officeDocument/2006/relationships/hyperlink" Target="http://www.northshore.edu" TargetMode="External"/><Relationship Id="rId7460" Type="http://schemas.openxmlformats.org/officeDocument/2006/relationships/hyperlink" Target="http://www.rtc.edu" TargetMode="External"/><Relationship Id="rId8791" Type="http://schemas.openxmlformats.org/officeDocument/2006/relationships/hyperlink" Target="http://www.trinitybiblecollege.edu" TargetMode="External"/><Relationship Id="rId6135" Type="http://schemas.openxmlformats.org/officeDocument/2006/relationships/hyperlink" Target="http://www.norwich.edu" TargetMode="External"/><Relationship Id="rId7467" Type="http://schemas.openxmlformats.org/officeDocument/2006/relationships/hyperlink" Target="http://www.rtc.edu" TargetMode="External"/><Relationship Id="rId8798" Type="http://schemas.openxmlformats.org/officeDocument/2006/relationships/hyperlink" Target="http://www.trinitybiblecollege.edu" TargetMode="External"/><Relationship Id="rId6136" Type="http://schemas.openxmlformats.org/officeDocument/2006/relationships/hyperlink" Target="http://www.norwich.edu" TargetMode="External"/><Relationship Id="rId7466" Type="http://schemas.openxmlformats.org/officeDocument/2006/relationships/hyperlink" Target="http://www.rtc.edu" TargetMode="External"/><Relationship Id="rId8797" Type="http://schemas.openxmlformats.org/officeDocument/2006/relationships/hyperlink" Target="http://www.trinitybiblecollege.edu" TargetMode="External"/><Relationship Id="rId6133" Type="http://schemas.openxmlformats.org/officeDocument/2006/relationships/hyperlink" Target="http://www.norwich.edu" TargetMode="External"/><Relationship Id="rId7465" Type="http://schemas.openxmlformats.org/officeDocument/2006/relationships/hyperlink" Target="http://www.rtc.edu" TargetMode="External"/><Relationship Id="rId8796" Type="http://schemas.openxmlformats.org/officeDocument/2006/relationships/hyperlink" Target="http://www.trinitybiblecollege.edu" TargetMode="External"/><Relationship Id="rId6134" Type="http://schemas.openxmlformats.org/officeDocument/2006/relationships/hyperlink" Target="http://www.norwich.edu" TargetMode="External"/><Relationship Id="rId7464" Type="http://schemas.openxmlformats.org/officeDocument/2006/relationships/hyperlink" Target="http://www.rtc.edu" TargetMode="External"/><Relationship Id="rId8795" Type="http://schemas.openxmlformats.org/officeDocument/2006/relationships/hyperlink" Target="http://www.trinitybiblecollege.edu" TargetMode="External"/><Relationship Id="rId6139" Type="http://schemas.openxmlformats.org/officeDocument/2006/relationships/hyperlink" Target="http://www.norwich.edu" TargetMode="External"/><Relationship Id="rId6137" Type="http://schemas.openxmlformats.org/officeDocument/2006/relationships/hyperlink" Target="http://www.norwich.edu" TargetMode="External"/><Relationship Id="rId7469" Type="http://schemas.openxmlformats.org/officeDocument/2006/relationships/hyperlink" Target="http://www.rtc.edu" TargetMode="External"/><Relationship Id="rId6138" Type="http://schemas.openxmlformats.org/officeDocument/2006/relationships/hyperlink" Target="http://www.norwich.edu" TargetMode="External"/><Relationship Id="rId7468" Type="http://schemas.openxmlformats.org/officeDocument/2006/relationships/hyperlink" Target="http://www.rtc.edu" TargetMode="External"/><Relationship Id="rId8799" Type="http://schemas.openxmlformats.org/officeDocument/2006/relationships/hyperlink" Target="http://www.trinitybiblecollege.edu" TargetMode="External"/><Relationship Id="rId6160" Type="http://schemas.openxmlformats.org/officeDocument/2006/relationships/hyperlink" Target="http://www.nscc.edu" TargetMode="External"/><Relationship Id="rId7492" Type="http://schemas.openxmlformats.org/officeDocument/2006/relationships/hyperlink" Target="http://www.rvu.edu" TargetMode="External"/><Relationship Id="rId6161" Type="http://schemas.openxmlformats.org/officeDocument/2006/relationships/hyperlink" Target="http://www.nscc.edu" TargetMode="External"/><Relationship Id="rId7491" Type="http://schemas.openxmlformats.org/officeDocument/2006/relationships/hyperlink" Target="http://www.rvu.edu" TargetMode="External"/><Relationship Id="rId7490" Type="http://schemas.openxmlformats.org/officeDocument/2006/relationships/hyperlink" Target="http://www.rvu.edu" TargetMode="External"/><Relationship Id="rId6164" Type="http://schemas.openxmlformats.org/officeDocument/2006/relationships/hyperlink" Target="http://www.nscc.edu" TargetMode="External"/><Relationship Id="rId7496" Type="http://schemas.openxmlformats.org/officeDocument/2006/relationships/hyperlink" Target="http://www.rvu.edu" TargetMode="External"/><Relationship Id="rId6165" Type="http://schemas.openxmlformats.org/officeDocument/2006/relationships/hyperlink" Target="http://www.nscc.edu" TargetMode="External"/><Relationship Id="rId7495" Type="http://schemas.openxmlformats.org/officeDocument/2006/relationships/hyperlink" Target="http://www.rvu.edu" TargetMode="External"/><Relationship Id="rId6162" Type="http://schemas.openxmlformats.org/officeDocument/2006/relationships/hyperlink" Target="http://www.nscc.edu" TargetMode="External"/><Relationship Id="rId7494" Type="http://schemas.openxmlformats.org/officeDocument/2006/relationships/hyperlink" Target="http://www.rvu.edu" TargetMode="External"/><Relationship Id="rId6163" Type="http://schemas.openxmlformats.org/officeDocument/2006/relationships/hyperlink" Target="http://www.nscc.edu" TargetMode="External"/><Relationship Id="rId7493" Type="http://schemas.openxmlformats.org/officeDocument/2006/relationships/hyperlink" Target="http://www.rvu.edu" TargetMode="External"/><Relationship Id="rId6168" Type="http://schemas.openxmlformats.org/officeDocument/2006/relationships/hyperlink" Target="http://www.nscc.edu" TargetMode="External"/><Relationship Id="rId6169" Type="http://schemas.openxmlformats.org/officeDocument/2006/relationships/hyperlink" Target="http://www.nscc.edu" TargetMode="External"/><Relationship Id="rId7499" Type="http://schemas.openxmlformats.org/officeDocument/2006/relationships/hyperlink" Target="http://www.rvu.edu" TargetMode="External"/><Relationship Id="rId6166" Type="http://schemas.openxmlformats.org/officeDocument/2006/relationships/hyperlink" Target="http://www.nscc.edu" TargetMode="External"/><Relationship Id="rId7498" Type="http://schemas.openxmlformats.org/officeDocument/2006/relationships/hyperlink" Target="http://www.rvu.edu" TargetMode="External"/><Relationship Id="rId6167" Type="http://schemas.openxmlformats.org/officeDocument/2006/relationships/hyperlink" Target="http://www.nscc.edu" TargetMode="External"/><Relationship Id="rId7497" Type="http://schemas.openxmlformats.org/officeDocument/2006/relationships/hyperlink" Target="http://www.rvu.edu" TargetMode="External"/><Relationship Id="rId7481" Type="http://schemas.openxmlformats.org/officeDocument/2006/relationships/hyperlink" Target="http://www.rtc.edu" TargetMode="External"/><Relationship Id="rId6150" Type="http://schemas.openxmlformats.org/officeDocument/2006/relationships/hyperlink" Target="http://www.nscc.edu" TargetMode="External"/><Relationship Id="rId7480" Type="http://schemas.openxmlformats.org/officeDocument/2006/relationships/hyperlink" Target="http://www.rtc.edu" TargetMode="External"/><Relationship Id="rId6153" Type="http://schemas.openxmlformats.org/officeDocument/2006/relationships/hyperlink" Target="http://www.nscc.edu" TargetMode="External"/><Relationship Id="rId7485" Type="http://schemas.openxmlformats.org/officeDocument/2006/relationships/hyperlink" Target="http://www.rvu.edu" TargetMode="External"/><Relationship Id="rId6154" Type="http://schemas.openxmlformats.org/officeDocument/2006/relationships/hyperlink" Target="http://www.nscc.edu" TargetMode="External"/><Relationship Id="rId7484" Type="http://schemas.openxmlformats.org/officeDocument/2006/relationships/hyperlink" Target="http://www.rvu.edu" TargetMode="External"/><Relationship Id="rId6151" Type="http://schemas.openxmlformats.org/officeDocument/2006/relationships/hyperlink" Target="http://www.nscc.edu" TargetMode="External"/><Relationship Id="rId7483" Type="http://schemas.openxmlformats.org/officeDocument/2006/relationships/hyperlink" Target="http://www.rvu.edu" TargetMode="External"/><Relationship Id="rId6152" Type="http://schemas.openxmlformats.org/officeDocument/2006/relationships/hyperlink" Target="http://www.nscc.edu" TargetMode="External"/><Relationship Id="rId7482" Type="http://schemas.openxmlformats.org/officeDocument/2006/relationships/hyperlink" Target="http://www.rtc.edu" TargetMode="External"/><Relationship Id="rId6157" Type="http://schemas.openxmlformats.org/officeDocument/2006/relationships/hyperlink" Target="http://www.nscc.edu" TargetMode="External"/><Relationship Id="rId7489" Type="http://schemas.openxmlformats.org/officeDocument/2006/relationships/hyperlink" Target="http://www.rvu.edu" TargetMode="External"/><Relationship Id="rId6158" Type="http://schemas.openxmlformats.org/officeDocument/2006/relationships/hyperlink" Target="http://www.nscc.edu" TargetMode="External"/><Relationship Id="rId7488" Type="http://schemas.openxmlformats.org/officeDocument/2006/relationships/hyperlink" Target="http://www.rvu.edu" TargetMode="External"/><Relationship Id="rId6155" Type="http://schemas.openxmlformats.org/officeDocument/2006/relationships/hyperlink" Target="http://www.nscc.edu" TargetMode="External"/><Relationship Id="rId7487" Type="http://schemas.openxmlformats.org/officeDocument/2006/relationships/hyperlink" Target="http://www.rvu.edu" TargetMode="External"/><Relationship Id="rId6156" Type="http://schemas.openxmlformats.org/officeDocument/2006/relationships/hyperlink" Target="http://www.nscc.edu" TargetMode="External"/><Relationship Id="rId7486" Type="http://schemas.openxmlformats.org/officeDocument/2006/relationships/hyperlink" Target="http://www.rvu.edu" TargetMode="External"/><Relationship Id="rId6159" Type="http://schemas.openxmlformats.org/officeDocument/2006/relationships/hyperlink" Target="http://www.nscc.edu" TargetMode="External"/><Relationship Id="rId1334" Type="http://schemas.openxmlformats.org/officeDocument/2006/relationships/hyperlink" Target="http://www.cnu.edu" TargetMode="External"/><Relationship Id="rId2665" Type="http://schemas.openxmlformats.org/officeDocument/2006/relationships/hyperlink" Target="http://www.foxcollege.edu" TargetMode="External"/><Relationship Id="rId3997" Type="http://schemas.openxmlformats.org/officeDocument/2006/relationships/hyperlink" Target="http://www.king.edu" TargetMode="External"/><Relationship Id="rId1335" Type="http://schemas.openxmlformats.org/officeDocument/2006/relationships/hyperlink" Target="http://www.cnu.edu" TargetMode="External"/><Relationship Id="rId2666" Type="http://schemas.openxmlformats.org/officeDocument/2006/relationships/hyperlink" Target="http://www.foxcollege.edu" TargetMode="External"/><Relationship Id="rId3996" Type="http://schemas.openxmlformats.org/officeDocument/2006/relationships/hyperlink" Target="http://www.king.edu" TargetMode="External"/><Relationship Id="rId1336" Type="http://schemas.openxmlformats.org/officeDocument/2006/relationships/hyperlink" Target="http://www.cnu.edu" TargetMode="External"/><Relationship Id="rId2667" Type="http://schemas.openxmlformats.org/officeDocument/2006/relationships/hyperlink" Target="http://www.foxcollege.edu" TargetMode="External"/><Relationship Id="rId3999" Type="http://schemas.openxmlformats.org/officeDocument/2006/relationships/hyperlink" Target="http://www.king.edu" TargetMode="External"/><Relationship Id="rId1337" Type="http://schemas.openxmlformats.org/officeDocument/2006/relationships/hyperlink" Target="http://www.cnu.edu" TargetMode="External"/><Relationship Id="rId2668" Type="http://schemas.openxmlformats.org/officeDocument/2006/relationships/hyperlink" Target="http://www.foxcollege.edu" TargetMode="External"/><Relationship Id="rId3998" Type="http://schemas.openxmlformats.org/officeDocument/2006/relationships/hyperlink" Target="http://www.king.edu" TargetMode="External"/><Relationship Id="rId1338" Type="http://schemas.openxmlformats.org/officeDocument/2006/relationships/hyperlink" Target="http://www.cnu.edu" TargetMode="External"/><Relationship Id="rId2669" Type="http://schemas.openxmlformats.org/officeDocument/2006/relationships/hyperlink" Target="http://www.foxcollege.edu" TargetMode="External"/><Relationship Id="rId1339" Type="http://schemas.openxmlformats.org/officeDocument/2006/relationships/hyperlink" Target="http://www.cnu.edu" TargetMode="External"/><Relationship Id="rId745" Type="http://schemas.openxmlformats.org/officeDocument/2006/relationships/hyperlink" Target="http://www.bmats.edu" TargetMode="External"/><Relationship Id="rId744" Type="http://schemas.openxmlformats.org/officeDocument/2006/relationships/hyperlink" Target="http://www.bmats.edu" TargetMode="External"/><Relationship Id="rId743" Type="http://schemas.openxmlformats.org/officeDocument/2006/relationships/hyperlink" Target="http://www.bmats.edu" TargetMode="External"/><Relationship Id="rId742" Type="http://schemas.openxmlformats.org/officeDocument/2006/relationships/hyperlink" Target="http://www.bmats.edu" TargetMode="External"/><Relationship Id="rId749" Type="http://schemas.openxmlformats.org/officeDocument/2006/relationships/hyperlink" Target="http://www.boisebible.edu" TargetMode="External"/><Relationship Id="rId748" Type="http://schemas.openxmlformats.org/officeDocument/2006/relationships/hyperlink" Target="http://www.boisebible.edu" TargetMode="External"/><Relationship Id="rId747" Type="http://schemas.openxmlformats.org/officeDocument/2006/relationships/hyperlink" Target="http://www.bmats.edu" TargetMode="External"/><Relationship Id="rId746" Type="http://schemas.openxmlformats.org/officeDocument/2006/relationships/hyperlink" Target="http://www.bmats.edu" TargetMode="External"/><Relationship Id="rId3991" Type="http://schemas.openxmlformats.org/officeDocument/2006/relationships/hyperlink" Target="http://www.kettering.edu" TargetMode="External"/><Relationship Id="rId2660" Type="http://schemas.openxmlformats.org/officeDocument/2006/relationships/hyperlink" Target="http://www.fortlewis.edu" TargetMode="External"/><Relationship Id="rId3990" Type="http://schemas.openxmlformats.org/officeDocument/2006/relationships/hyperlink" Target="http://www.kettering.edu" TargetMode="External"/><Relationship Id="rId741" Type="http://schemas.openxmlformats.org/officeDocument/2006/relationships/hyperlink" Target="http://www.bmats.edu" TargetMode="External"/><Relationship Id="rId1330" Type="http://schemas.openxmlformats.org/officeDocument/2006/relationships/hyperlink" Target="http://www.cnu.edu" TargetMode="External"/><Relationship Id="rId2661" Type="http://schemas.openxmlformats.org/officeDocument/2006/relationships/hyperlink" Target="http://www.fortlewis.edu" TargetMode="External"/><Relationship Id="rId3993" Type="http://schemas.openxmlformats.org/officeDocument/2006/relationships/hyperlink" Target="http://www.kettering.edu" TargetMode="External"/><Relationship Id="rId740" Type="http://schemas.openxmlformats.org/officeDocument/2006/relationships/hyperlink" Target="http://www.bluefieldstate.edu" TargetMode="External"/><Relationship Id="rId1331" Type="http://schemas.openxmlformats.org/officeDocument/2006/relationships/hyperlink" Target="http://www.cnu.edu" TargetMode="External"/><Relationship Id="rId2662" Type="http://schemas.openxmlformats.org/officeDocument/2006/relationships/hyperlink" Target="http://www.fortlewis.edu" TargetMode="External"/><Relationship Id="rId3992" Type="http://schemas.openxmlformats.org/officeDocument/2006/relationships/hyperlink" Target="http://www.kettering.edu" TargetMode="External"/><Relationship Id="rId1332" Type="http://schemas.openxmlformats.org/officeDocument/2006/relationships/hyperlink" Target="http://www.cnu.edu" TargetMode="External"/><Relationship Id="rId2663" Type="http://schemas.openxmlformats.org/officeDocument/2006/relationships/hyperlink" Target="http://www.fortlewis.edu" TargetMode="External"/><Relationship Id="rId3995" Type="http://schemas.openxmlformats.org/officeDocument/2006/relationships/hyperlink" Target="http://www.king.edu" TargetMode="External"/><Relationship Id="rId1333" Type="http://schemas.openxmlformats.org/officeDocument/2006/relationships/hyperlink" Target="http://www.cnu.edu" TargetMode="External"/><Relationship Id="rId2664" Type="http://schemas.openxmlformats.org/officeDocument/2006/relationships/hyperlink" Target="http://www.fortlewis.edu" TargetMode="External"/><Relationship Id="rId3994" Type="http://schemas.openxmlformats.org/officeDocument/2006/relationships/hyperlink" Target="http://www.kettering.edu" TargetMode="External"/><Relationship Id="rId1323" Type="http://schemas.openxmlformats.org/officeDocument/2006/relationships/hyperlink" Target="http://www.cnu.edu" TargetMode="External"/><Relationship Id="rId2654" Type="http://schemas.openxmlformats.org/officeDocument/2006/relationships/hyperlink" Target="http://www.fortlewis.edu" TargetMode="External"/><Relationship Id="rId3986" Type="http://schemas.openxmlformats.org/officeDocument/2006/relationships/hyperlink" Target="http://www.kettering.edu" TargetMode="External"/><Relationship Id="rId1324" Type="http://schemas.openxmlformats.org/officeDocument/2006/relationships/hyperlink" Target="http://www.cnu.edu" TargetMode="External"/><Relationship Id="rId2655" Type="http://schemas.openxmlformats.org/officeDocument/2006/relationships/hyperlink" Target="http://www.fortlewis.edu" TargetMode="External"/><Relationship Id="rId3985" Type="http://schemas.openxmlformats.org/officeDocument/2006/relationships/hyperlink" Target="http://www.kettering.edu" TargetMode="External"/><Relationship Id="rId1325" Type="http://schemas.openxmlformats.org/officeDocument/2006/relationships/hyperlink" Target="http://www.cnu.edu" TargetMode="External"/><Relationship Id="rId2656" Type="http://schemas.openxmlformats.org/officeDocument/2006/relationships/hyperlink" Target="http://www.fortlewis.edu" TargetMode="External"/><Relationship Id="rId3988" Type="http://schemas.openxmlformats.org/officeDocument/2006/relationships/hyperlink" Target="http://www.kettering.edu" TargetMode="External"/><Relationship Id="rId1326" Type="http://schemas.openxmlformats.org/officeDocument/2006/relationships/hyperlink" Target="http://www.cnu.edu" TargetMode="External"/><Relationship Id="rId2657" Type="http://schemas.openxmlformats.org/officeDocument/2006/relationships/hyperlink" Target="http://www.fortlewis.edu" TargetMode="External"/><Relationship Id="rId3987" Type="http://schemas.openxmlformats.org/officeDocument/2006/relationships/hyperlink" Target="http://www.kettering.edu" TargetMode="External"/><Relationship Id="rId1327" Type="http://schemas.openxmlformats.org/officeDocument/2006/relationships/hyperlink" Target="http://www.cnu.edu" TargetMode="External"/><Relationship Id="rId2658" Type="http://schemas.openxmlformats.org/officeDocument/2006/relationships/hyperlink" Target="http://www.fortlewis.edu" TargetMode="External"/><Relationship Id="rId1328" Type="http://schemas.openxmlformats.org/officeDocument/2006/relationships/hyperlink" Target="http://www.cnu.edu" TargetMode="External"/><Relationship Id="rId2659" Type="http://schemas.openxmlformats.org/officeDocument/2006/relationships/hyperlink" Target="http://www.fortlewis.edu" TargetMode="External"/><Relationship Id="rId3989" Type="http://schemas.openxmlformats.org/officeDocument/2006/relationships/hyperlink" Target="http://www.kettering.edu" TargetMode="External"/><Relationship Id="rId1329" Type="http://schemas.openxmlformats.org/officeDocument/2006/relationships/hyperlink" Target="http://www.cnu.edu" TargetMode="External"/><Relationship Id="rId739" Type="http://schemas.openxmlformats.org/officeDocument/2006/relationships/hyperlink" Target="http://www.bluefieldstate.edu" TargetMode="External"/><Relationship Id="rId734" Type="http://schemas.openxmlformats.org/officeDocument/2006/relationships/hyperlink" Target="http://www.bluefieldstate.edu" TargetMode="External"/><Relationship Id="rId733" Type="http://schemas.openxmlformats.org/officeDocument/2006/relationships/hyperlink" Target="http://www.bluefieldstate.edu" TargetMode="External"/><Relationship Id="rId732" Type="http://schemas.openxmlformats.org/officeDocument/2006/relationships/hyperlink" Target="http://www.bluefieldstate.edu" TargetMode="External"/><Relationship Id="rId731" Type="http://schemas.openxmlformats.org/officeDocument/2006/relationships/hyperlink" Target="http://www.bluefieldstate.edu" TargetMode="External"/><Relationship Id="rId738" Type="http://schemas.openxmlformats.org/officeDocument/2006/relationships/hyperlink" Target="http://www.bluefieldstate.edu" TargetMode="External"/><Relationship Id="rId737" Type="http://schemas.openxmlformats.org/officeDocument/2006/relationships/hyperlink" Target="http://www.bluefieldstate.edu" TargetMode="External"/><Relationship Id="rId736" Type="http://schemas.openxmlformats.org/officeDocument/2006/relationships/hyperlink" Target="http://www.bluefieldstate.edu" TargetMode="External"/><Relationship Id="rId735" Type="http://schemas.openxmlformats.org/officeDocument/2006/relationships/hyperlink" Target="http://www.bluefieldstate.edu" TargetMode="External"/><Relationship Id="rId3980" Type="http://schemas.openxmlformats.org/officeDocument/2006/relationships/hyperlink" Target="http://www.kettering.edu" TargetMode="External"/><Relationship Id="rId730" Type="http://schemas.openxmlformats.org/officeDocument/2006/relationships/hyperlink" Target="http://www.bluefieldstate.edu" TargetMode="External"/><Relationship Id="rId2650" Type="http://schemas.openxmlformats.org/officeDocument/2006/relationships/hyperlink" Target="http://www.fisk.edu" TargetMode="External"/><Relationship Id="rId3982" Type="http://schemas.openxmlformats.org/officeDocument/2006/relationships/hyperlink" Target="http://www.kettering.edu" TargetMode="External"/><Relationship Id="rId1320" Type="http://schemas.openxmlformats.org/officeDocument/2006/relationships/hyperlink" Target="http://www.cleary.edu" TargetMode="External"/><Relationship Id="rId2651" Type="http://schemas.openxmlformats.org/officeDocument/2006/relationships/hyperlink" Target="http://www.fortlewis.edu" TargetMode="External"/><Relationship Id="rId3981" Type="http://schemas.openxmlformats.org/officeDocument/2006/relationships/hyperlink" Target="http://www.kettering.edu" TargetMode="External"/><Relationship Id="rId1321" Type="http://schemas.openxmlformats.org/officeDocument/2006/relationships/hyperlink" Target="http://www.cleary.edu" TargetMode="External"/><Relationship Id="rId2652" Type="http://schemas.openxmlformats.org/officeDocument/2006/relationships/hyperlink" Target="http://www.fortlewis.edu" TargetMode="External"/><Relationship Id="rId3984" Type="http://schemas.openxmlformats.org/officeDocument/2006/relationships/hyperlink" Target="http://www.kettering.edu" TargetMode="External"/><Relationship Id="rId1322" Type="http://schemas.openxmlformats.org/officeDocument/2006/relationships/hyperlink" Target="http://www.cleary.edu" TargetMode="External"/><Relationship Id="rId2653" Type="http://schemas.openxmlformats.org/officeDocument/2006/relationships/hyperlink" Target="http://www.fortlewis.edu" TargetMode="External"/><Relationship Id="rId3983" Type="http://schemas.openxmlformats.org/officeDocument/2006/relationships/hyperlink" Target="http://www.kettering.edu" TargetMode="External"/><Relationship Id="rId1356" Type="http://schemas.openxmlformats.org/officeDocument/2006/relationships/hyperlink" Target="http://www.coastalcarolina.edu" TargetMode="External"/><Relationship Id="rId2687" Type="http://schemas.openxmlformats.org/officeDocument/2006/relationships/hyperlink" Target="http://www.fredonia.edu" TargetMode="External"/><Relationship Id="rId1357" Type="http://schemas.openxmlformats.org/officeDocument/2006/relationships/hyperlink" Target="http://www.coastalcarolina.edu" TargetMode="External"/><Relationship Id="rId2688" Type="http://schemas.openxmlformats.org/officeDocument/2006/relationships/hyperlink" Target="http://www.fresnostate.edu" TargetMode="External"/><Relationship Id="rId1358" Type="http://schemas.openxmlformats.org/officeDocument/2006/relationships/hyperlink" Target="http://www.coastalcarolina.edu" TargetMode="External"/><Relationship Id="rId2689" Type="http://schemas.openxmlformats.org/officeDocument/2006/relationships/hyperlink" Target="http://www.fresnostate.edu" TargetMode="External"/><Relationship Id="rId1359" Type="http://schemas.openxmlformats.org/officeDocument/2006/relationships/hyperlink" Target="http://www.coastalcarolina.edu" TargetMode="External"/><Relationship Id="rId767" Type="http://schemas.openxmlformats.org/officeDocument/2006/relationships/hyperlink" Target="http://www.boisebible.edu" TargetMode="External"/><Relationship Id="rId766" Type="http://schemas.openxmlformats.org/officeDocument/2006/relationships/hyperlink" Target="http://www.boisebible.edu" TargetMode="External"/><Relationship Id="rId765" Type="http://schemas.openxmlformats.org/officeDocument/2006/relationships/hyperlink" Target="http://www.boisebible.edu" TargetMode="External"/><Relationship Id="rId764" Type="http://schemas.openxmlformats.org/officeDocument/2006/relationships/hyperlink" Target="http://www.boisebible.edu" TargetMode="External"/><Relationship Id="rId769" Type="http://schemas.openxmlformats.org/officeDocument/2006/relationships/hyperlink" Target="http://www.boisebible.edu" TargetMode="External"/><Relationship Id="rId768" Type="http://schemas.openxmlformats.org/officeDocument/2006/relationships/hyperlink" Target="http://www.boisebible.edu" TargetMode="External"/><Relationship Id="rId2680" Type="http://schemas.openxmlformats.org/officeDocument/2006/relationships/hyperlink" Target="http://www.fredonia.edu" TargetMode="External"/><Relationship Id="rId1350" Type="http://schemas.openxmlformats.org/officeDocument/2006/relationships/hyperlink" Target="http://www.coastal.edu" TargetMode="External"/><Relationship Id="rId2681" Type="http://schemas.openxmlformats.org/officeDocument/2006/relationships/hyperlink" Target="http://www.fredonia.edu" TargetMode="External"/><Relationship Id="rId1351" Type="http://schemas.openxmlformats.org/officeDocument/2006/relationships/hyperlink" Target="http://www.coastalcarolina.edu" TargetMode="External"/><Relationship Id="rId2682" Type="http://schemas.openxmlformats.org/officeDocument/2006/relationships/hyperlink" Target="http://www.fredonia.edu" TargetMode="External"/><Relationship Id="rId763" Type="http://schemas.openxmlformats.org/officeDocument/2006/relationships/hyperlink" Target="http://www.boisebible.edu" TargetMode="External"/><Relationship Id="rId1352" Type="http://schemas.openxmlformats.org/officeDocument/2006/relationships/hyperlink" Target="http://www.coastalcarolina.edu" TargetMode="External"/><Relationship Id="rId2683" Type="http://schemas.openxmlformats.org/officeDocument/2006/relationships/hyperlink" Target="http://www.fredonia.edu" TargetMode="External"/><Relationship Id="rId762" Type="http://schemas.openxmlformats.org/officeDocument/2006/relationships/hyperlink" Target="http://www.boisebible.edu" TargetMode="External"/><Relationship Id="rId1353" Type="http://schemas.openxmlformats.org/officeDocument/2006/relationships/hyperlink" Target="http://www.coastalcarolina.edu" TargetMode="External"/><Relationship Id="rId2684" Type="http://schemas.openxmlformats.org/officeDocument/2006/relationships/hyperlink" Target="http://www.fredonia.edu" TargetMode="External"/><Relationship Id="rId761" Type="http://schemas.openxmlformats.org/officeDocument/2006/relationships/hyperlink" Target="http://www.boisebible.edu" TargetMode="External"/><Relationship Id="rId1354" Type="http://schemas.openxmlformats.org/officeDocument/2006/relationships/hyperlink" Target="http://www.coastalcarolina.edu" TargetMode="External"/><Relationship Id="rId2685" Type="http://schemas.openxmlformats.org/officeDocument/2006/relationships/hyperlink" Target="http://www.fredonia.edu" TargetMode="External"/><Relationship Id="rId760" Type="http://schemas.openxmlformats.org/officeDocument/2006/relationships/hyperlink" Target="http://www.boisebible.edu" TargetMode="External"/><Relationship Id="rId1355" Type="http://schemas.openxmlformats.org/officeDocument/2006/relationships/hyperlink" Target="http://www.coastalcarolina.edu" TargetMode="External"/><Relationship Id="rId2686" Type="http://schemas.openxmlformats.org/officeDocument/2006/relationships/hyperlink" Target="http://www.fredonia.edu" TargetMode="External"/><Relationship Id="rId1345" Type="http://schemas.openxmlformats.org/officeDocument/2006/relationships/hyperlink" Target="http://www.coastal.edu" TargetMode="External"/><Relationship Id="rId2676" Type="http://schemas.openxmlformats.org/officeDocument/2006/relationships/hyperlink" Target="http://www.fredonia.edu" TargetMode="External"/><Relationship Id="rId1346" Type="http://schemas.openxmlformats.org/officeDocument/2006/relationships/hyperlink" Target="http://www.coastal.edu" TargetMode="External"/><Relationship Id="rId2677" Type="http://schemas.openxmlformats.org/officeDocument/2006/relationships/hyperlink" Target="http://www.fredonia.edu" TargetMode="External"/><Relationship Id="rId1347" Type="http://schemas.openxmlformats.org/officeDocument/2006/relationships/hyperlink" Target="http://www.coastal.edu" TargetMode="External"/><Relationship Id="rId2678" Type="http://schemas.openxmlformats.org/officeDocument/2006/relationships/hyperlink" Target="http://www.fredonia.edu" TargetMode="External"/><Relationship Id="rId1348" Type="http://schemas.openxmlformats.org/officeDocument/2006/relationships/hyperlink" Target="http://www.coastal.edu" TargetMode="External"/><Relationship Id="rId2679" Type="http://schemas.openxmlformats.org/officeDocument/2006/relationships/hyperlink" Target="http://www.fredonia.edu" TargetMode="External"/><Relationship Id="rId1349" Type="http://schemas.openxmlformats.org/officeDocument/2006/relationships/hyperlink" Target="http://www.coastal.edu" TargetMode="External"/><Relationship Id="rId756" Type="http://schemas.openxmlformats.org/officeDocument/2006/relationships/hyperlink" Target="http://www.boisebible.edu" TargetMode="External"/><Relationship Id="rId755" Type="http://schemas.openxmlformats.org/officeDocument/2006/relationships/hyperlink" Target="http://www.boisebible.edu" TargetMode="External"/><Relationship Id="rId754" Type="http://schemas.openxmlformats.org/officeDocument/2006/relationships/hyperlink" Target="http://www.boisebible.edu" TargetMode="External"/><Relationship Id="rId753" Type="http://schemas.openxmlformats.org/officeDocument/2006/relationships/hyperlink" Target="http://www.boisebible.edu" TargetMode="External"/><Relationship Id="rId759" Type="http://schemas.openxmlformats.org/officeDocument/2006/relationships/hyperlink" Target="http://www.boisebible.edu" TargetMode="External"/><Relationship Id="rId758" Type="http://schemas.openxmlformats.org/officeDocument/2006/relationships/hyperlink" Target="http://www.boisebible.edu" TargetMode="External"/><Relationship Id="rId757" Type="http://schemas.openxmlformats.org/officeDocument/2006/relationships/hyperlink" Target="http://www.boisebible.edu" TargetMode="External"/><Relationship Id="rId2670" Type="http://schemas.openxmlformats.org/officeDocument/2006/relationships/hyperlink" Target="http://www.fredonia.edu" TargetMode="External"/><Relationship Id="rId1340" Type="http://schemas.openxmlformats.org/officeDocument/2006/relationships/hyperlink" Target="http://www.cnu.edu" TargetMode="External"/><Relationship Id="rId2671" Type="http://schemas.openxmlformats.org/officeDocument/2006/relationships/hyperlink" Target="http://www.fredonia.edu" TargetMode="External"/><Relationship Id="rId752" Type="http://schemas.openxmlformats.org/officeDocument/2006/relationships/hyperlink" Target="http://www.boisebible.edu" TargetMode="External"/><Relationship Id="rId1341" Type="http://schemas.openxmlformats.org/officeDocument/2006/relationships/hyperlink" Target="http://www.cnu.edu" TargetMode="External"/><Relationship Id="rId2672" Type="http://schemas.openxmlformats.org/officeDocument/2006/relationships/hyperlink" Target="http://www.fredonia.edu" TargetMode="External"/><Relationship Id="rId751" Type="http://schemas.openxmlformats.org/officeDocument/2006/relationships/hyperlink" Target="http://www.boisebible.edu" TargetMode="External"/><Relationship Id="rId1342" Type="http://schemas.openxmlformats.org/officeDocument/2006/relationships/hyperlink" Target="http://www.cnu.edu" TargetMode="External"/><Relationship Id="rId2673" Type="http://schemas.openxmlformats.org/officeDocument/2006/relationships/hyperlink" Target="http://www.fredonia.edu" TargetMode="External"/><Relationship Id="rId750" Type="http://schemas.openxmlformats.org/officeDocument/2006/relationships/hyperlink" Target="http://www.boisebible.edu" TargetMode="External"/><Relationship Id="rId1343" Type="http://schemas.openxmlformats.org/officeDocument/2006/relationships/hyperlink" Target="http://www.coastal.edu" TargetMode="External"/><Relationship Id="rId2674" Type="http://schemas.openxmlformats.org/officeDocument/2006/relationships/hyperlink" Target="http://www.fredonia.edu" TargetMode="External"/><Relationship Id="rId1344" Type="http://schemas.openxmlformats.org/officeDocument/2006/relationships/hyperlink" Target="http://www.coastal.edu" TargetMode="External"/><Relationship Id="rId2675" Type="http://schemas.openxmlformats.org/officeDocument/2006/relationships/hyperlink" Target="http://www.fredonia.edu" TargetMode="External"/><Relationship Id="rId2621" Type="http://schemas.openxmlformats.org/officeDocument/2006/relationships/hyperlink" Target="http://www.fhu.edu" TargetMode="External"/><Relationship Id="rId3953" Type="http://schemas.openxmlformats.org/officeDocument/2006/relationships/hyperlink" Target="http://www.kettering.edu" TargetMode="External"/><Relationship Id="rId2622" Type="http://schemas.openxmlformats.org/officeDocument/2006/relationships/hyperlink" Target="http://www.fhu.edu" TargetMode="External"/><Relationship Id="rId3952" Type="http://schemas.openxmlformats.org/officeDocument/2006/relationships/hyperlink" Target="http://www.kettering.edu" TargetMode="External"/><Relationship Id="rId2623" Type="http://schemas.openxmlformats.org/officeDocument/2006/relationships/hyperlink" Target="http://www.fhu.edu" TargetMode="External"/><Relationship Id="rId3955" Type="http://schemas.openxmlformats.org/officeDocument/2006/relationships/hyperlink" Target="http://www.kettering.edu" TargetMode="External"/><Relationship Id="rId2624" Type="http://schemas.openxmlformats.org/officeDocument/2006/relationships/hyperlink" Target="http://www.fhu.edu" TargetMode="External"/><Relationship Id="rId3954" Type="http://schemas.openxmlformats.org/officeDocument/2006/relationships/hyperlink" Target="http://www.kettering.edu" TargetMode="External"/><Relationship Id="rId2625" Type="http://schemas.openxmlformats.org/officeDocument/2006/relationships/hyperlink" Target="http://www.fisk.edu" TargetMode="External"/><Relationship Id="rId3957" Type="http://schemas.openxmlformats.org/officeDocument/2006/relationships/hyperlink" Target="http://www.kettering.edu" TargetMode="External"/><Relationship Id="rId2626" Type="http://schemas.openxmlformats.org/officeDocument/2006/relationships/hyperlink" Target="http://www.fisk.edu" TargetMode="External"/><Relationship Id="rId3956" Type="http://schemas.openxmlformats.org/officeDocument/2006/relationships/hyperlink" Target="http://www.kettering.edu" TargetMode="External"/><Relationship Id="rId2627" Type="http://schemas.openxmlformats.org/officeDocument/2006/relationships/hyperlink" Target="http://www.fisk.edu" TargetMode="External"/><Relationship Id="rId3959" Type="http://schemas.openxmlformats.org/officeDocument/2006/relationships/hyperlink" Target="http://www.kettering.edu" TargetMode="External"/><Relationship Id="rId2628" Type="http://schemas.openxmlformats.org/officeDocument/2006/relationships/hyperlink" Target="http://www.fisk.edu" TargetMode="External"/><Relationship Id="rId3958" Type="http://schemas.openxmlformats.org/officeDocument/2006/relationships/hyperlink" Target="http://www.kettering.edu" TargetMode="External"/><Relationship Id="rId709" Type="http://schemas.openxmlformats.org/officeDocument/2006/relationships/hyperlink" Target="http://www.bishop.edu" TargetMode="External"/><Relationship Id="rId2629" Type="http://schemas.openxmlformats.org/officeDocument/2006/relationships/hyperlink" Target="http://www.fisk.edu" TargetMode="External"/><Relationship Id="rId708" Type="http://schemas.openxmlformats.org/officeDocument/2006/relationships/hyperlink" Target="http://www.bishop.edu" TargetMode="External"/><Relationship Id="rId707" Type="http://schemas.openxmlformats.org/officeDocument/2006/relationships/hyperlink" Target="http://www.bishop.edu" TargetMode="External"/><Relationship Id="rId706" Type="http://schemas.openxmlformats.org/officeDocument/2006/relationships/hyperlink" Target="http://www.bishop.edu" TargetMode="External"/><Relationship Id="rId701" Type="http://schemas.openxmlformats.org/officeDocument/2006/relationships/hyperlink" Target="http://www.bishop.edu" TargetMode="External"/><Relationship Id="rId700" Type="http://schemas.openxmlformats.org/officeDocument/2006/relationships/hyperlink" Target="http://www.bishop.edu" TargetMode="External"/><Relationship Id="rId705" Type="http://schemas.openxmlformats.org/officeDocument/2006/relationships/hyperlink" Target="http://www.bishop.edu" TargetMode="External"/><Relationship Id="rId704" Type="http://schemas.openxmlformats.org/officeDocument/2006/relationships/hyperlink" Target="http://www.bishop.edu" TargetMode="External"/><Relationship Id="rId703" Type="http://schemas.openxmlformats.org/officeDocument/2006/relationships/hyperlink" Target="http://www.bishop.edu" TargetMode="External"/><Relationship Id="rId702" Type="http://schemas.openxmlformats.org/officeDocument/2006/relationships/hyperlink" Target="http://www.bishop.edu" TargetMode="External"/><Relationship Id="rId3951" Type="http://schemas.openxmlformats.org/officeDocument/2006/relationships/hyperlink" Target="http://www.kennesaw.edu" TargetMode="External"/><Relationship Id="rId2620" Type="http://schemas.openxmlformats.org/officeDocument/2006/relationships/hyperlink" Target="http://www.fhu.edu" TargetMode="External"/><Relationship Id="rId3950" Type="http://schemas.openxmlformats.org/officeDocument/2006/relationships/hyperlink" Target="http://www.kennesaw.edu" TargetMode="External"/><Relationship Id="rId2610" Type="http://schemas.openxmlformats.org/officeDocument/2006/relationships/hyperlink" Target="http://www.fhsu.edu" TargetMode="External"/><Relationship Id="rId3942" Type="http://schemas.openxmlformats.org/officeDocument/2006/relationships/hyperlink" Target="http://www.kennesaw.edu" TargetMode="External"/><Relationship Id="rId2611" Type="http://schemas.openxmlformats.org/officeDocument/2006/relationships/hyperlink" Target="http://www.fhu.edu" TargetMode="External"/><Relationship Id="rId3941" Type="http://schemas.openxmlformats.org/officeDocument/2006/relationships/hyperlink" Target="http://www.kennesaw.edu" TargetMode="External"/><Relationship Id="rId2612" Type="http://schemas.openxmlformats.org/officeDocument/2006/relationships/hyperlink" Target="http://www.fhu.edu" TargetMode="External"/><Relationship Id="rId3944" Type="http://schemas.openxmlformats.org/officeDocument/2006/relationships/hyperlink" Target="http://www.kennesaw.edu" TargetMode="External"/><Relationship Id="rId2613" Type="http://schemas.openxmlformats.org/officeDocument/2006/relationships/hyperlink" Target="http://www.fhu.edu" TargetMode="External"/><Relationship Id="rId3943" Type="http://schemas.openxmlformats.org/officeDocument/2006/relationships/hyperlink" Target="http://www.kennesaw.edu" TargetMode="External"/><Relationship Id="rId2614" Type="http://schemas.openxmlformats.org/officeDocument/2006/relationships/hyperlink" Target="http://www.fhu.edu" TargetMode="External"/><Relationship Id="rId3946" Type="http://schemas.openxmlformats.org/officeDocument/2006/relationships/hyperlink" Target="http://www.kennesaw.edu" TargetMode="External"/><Relationship Id="rId2615" Type="http://schemas.openxmlformats.org/officeDocument/2006/relationships/hyperlink" Target="http://www.fhu.edu" TargetMode="External"/><Relationship Id="rId3945" Type="http://schemas.openxmlformats.org/officeDocument/2006/relationships/hyperlink" Target="http://www.kennesaw.edu" TargetMode="External"/><Relationship Id="rId2616" Type="http://schemas.openxmlformats.org/officeDocument/2006/relationships/hyperlink" Target="http://www.fhu.edu" TargetMode="External"/><Relationship Id="rId3948" Type="http://schemas.openxmlformats.org/officeDocument/2006/relationships/hyperlink" Target="http://www.kennesaw.edu" TargetMode="External"/><Relationship Id="rId2617" Type="http://schemas.openxmlformats.org/officeDocument/2006/relationships/hyperlink" Target="http://www.fhu.edu" TargetMode="External"/><Relationship Id="rId3947" Type="http://schemas.openxmlformats.org/officeDocument/2006/relationships/hyperlink" Target="http://www.kennesaw.edu" TargetMode="External"/><Relationship Id="rId2618" Type="http://schemas.openxmlformats.org/officeDocument/2006/relationships/hyperlink" Target="http://www.fhu.edu" TargetMode="External"/><Relationship Id="rId2619" Type="http://schemas.openxmlformats.org/officeDocument/2006/relationships/hyperlink" Target="http://www.fhu.edu" TargetMode="External"/><Relationship Id="rId3949" Type="http://schemas.openxmlformats.org/officeDocument/2006/relationships/hyperlink" Target="http://www.kennesaw.edu" TargetMode="External"/><Relationship Id="rId3940" Type="http://schemas.openxmlformats.org/officeDocument/2006/relationships/hyperlink" Target="http://www.kean.edu" TargetMode="External"/><Relationship Id="rId1312" Type="http://schemas.openxmlformats.org/officeDocument/2006/relationships/hyperlink" Target="http://www.cleary.edu" TargetMode="External"/><Relationship Id="rId2643" Type="http://schemas.openxmlformats.org/officeDocument/2006/relationships/hyperlink" Target="http://www.fisk.edu" TargetMode="External"/><Relationship Id="rId3975" Type="http://schemas.openxmlformats.org/officeDocument/2006/relationships/hyperlink" Target="http://www.kettering.edu" TargetMode="External"/><Relationship Id="rId1313" Type="http://schemas.openxmlformats.org/officeDocument/2006/relationships/hyperlink" Target="http://www.cleary.edu" TargetMode="External"/><Relationship Id="rId2644" Type="http://schemas.openxmlformats.org/officeDocument/2006/relationships/hyperlink" Target="http://www.fisk.edu" TargetMode="External"/><Relationship Id="rId3974" Type="http://schemas.openxmlformats.org/officeDocument/2006/relationships/hyperlink" Target="http://www.kettering.edu" TargetMode="External"/><Relationship Id="rId1314" Type="http://schemas.openxmlformats.org/officeDocument/2006/relationships/hyperlink" Target="http://www.cleary.edu" TargetMode="External"/><Relationship Id="rId2645" Type="http://schemas.openxmlformats.org/officeDocument/2006/relationships/hyperlink" Target="http://www.fisk.edu" TargetMode="External"/><Relationship Id="rId3977" Type="http://schemas.openxmlformats.org/officeDocument/2006/relationships/hyperlink" Target="http://www.kettering.edu" TargetMode="External"/><Relationship Id="rId1315" Type="http://schemas.openxmlformats.org/officeDocument/2006/relationships/hyperlink" Target="http://www.cleary.edu" TargetMode="External"/><Relationship Id="rId2646" Type="http://schemas.openxmlformats.org/officeDocument/2006/relationships/hyperlink" Target="http://www.fisk.edu" TargetMode="External"/><Relationship Id="rId3976" Type="http://schemas.openxmlformats.org/officeDocument/2006/relationships/hyperlink" Target="http://www.kettering.edu" TargetMode="External"/><Relationship Id="rId1316" Type="http://schemas.openxmlformats.org/officeDocument/2006/relationships/hyperlink" Target="http://www.cleary.edu" TargetMode="External"/><Relationship Id="rId2647" Type="http://schemas.openxmlformats.org/officeDocument/2006/relationships/hyperlink" Target="http://www.fisk.edu" TargetMode="External"/><Relationship Id="rId3979" Type="http://schemas.openxmlformats.org/officeDocument/2006/relationships/hyperlink" Target="http://www.kettering.edu" TargetMode="External"/><Relationship Id="rId1317" Type="http://schemas.openxmlformats.org/officeDocument/2006/relationships/hyperlink" Target="http://www.cleary.edu" TargetMode="External"/><Relationship Id="rId2648" Type="http://schemas.openxmlformats.org/officeDocument/2006/relationships/hyperlink" Target="http://www.fisk.edu" TargetMode="External"/><Relationship Id="rId3978" Type="http://schemas.openxmlformats.org/officeDocument/2006/relationships/hyperlink" Target="http://www.kettering.edu" TargetMode="External"/><Relationship Id="rId1318" Type="http://schemas.openxmlformats.org/officeDocument/2006/relationships/hyperlink" Target="http://www.cleary.edu" TargetMode="External"/><Relationship Id="rId2649" Type="http://schemas.openxmlformats.org/officeDocument/2006/relationships/hyperlink" Target="http://www.fisk.edu" TargetMode="External"/><Relationship Id="rId1319" Type="http://schemas.openxmlformats.org/officeDocument/2006/relationships/hyperlink" Target="http://www.cleary.edu" TargetMode="External"/><Relationship Id="rId729" Type="http://schemas.openxmlformats.org/officeDocument/2006/relationships/hyperlink" Target="http://www.bluefieldstate.edu" TargetMode="External"/><Relationship Id="rId728" Type="http://schemas.openxmlformats.org/officeDocument/2006/relationships/hyperlink" Target="http://www.bluefieldstate.edu" TargetMode="External"/><Relationship Id="rId723" Type="http://schemas.openxmlformats.org/officeDocument/2006/relationships/hyperlink" Target="http://www.blinn.edu" TargetMode="External"/><Relationship Id="rId722" Type="http://schemas.openxmlformats.org/officeDocument/2006/relationships/hyperlink" Target="http://www.blinn.edu" TargetMode="External"/><Relationship Id="rId721" Type="http://schemas.openxmlformats.org/officeDocument/2006/relationships/hyperlink" Target="http://www.blinn.edu" TargetMode="External"/><Relationship Id="rId720" Type="http://schemas.openxmlformats.org/officeDocument/2006/relationships/hyperlink" Target="http://www.blinn.edu" TargetMode="External"/><Relationship Id="rId727" Type="http://schemas.openxmlformats.org/officeDocument/2006/relationships/hyperlink" Target="http://www.bluefieldstate.edu" TargetMode="External"/><Relationship Id="rId726" Type="http://schemas.openxmlformats.org/officeDocument/2006/relationships/hyperlink" Target="http://www.bluefieldstate.edu" TargetMode="External"/><Relationship Id="rId725" Type="http://schemas.openxmlformats.org/officeDocument/2006/relationships/hyperlink" Target="http://www.bluefieldstate.edu" TargetMode="External"/><Relationship Id="rId724" Type="http://schemas.openxmlformats.org/officeDocument/2006/relationships/hyperlink" Target="http://www.blinn.edu" TargetMode="External"/><Relationship Id="rId3971" Type="http://schemas.openxmlformats.org/officeDocument/2006/relationships/hyperlink" Target="http://www.kettering.edu" TargetMode="External"/><Relationship Id="rId2640" Type="http://schemas.openxmlformats.org/officeDocument/2006/relationships/hyperlink" Target="http://www.fisk.edu" TargetMode="External"/><Relationship Id="rId3970" Type="http://schemas.openxmlformats.org/officeDocument/2006/relationships/hyperlink" Target="http://www.kettering.edu" TargetMode="External"/><Relationship Id="rId1310" Type="http://schemas.openxmlformats.org/officeDocument/2006/relationships/hyperlink" Target="http://www.cleary.edu" TargetMode="External"/><Relationship Id="rId2641" Type="http://schemas.openxmlformats.org/officeDocument/2006/relationships/hyperlink" Target="http://www.fisk.edu" TargetMode="External"/><Relationship Id="rId3973" Type="http://schemas.openxmlformats.org/officeDocument/2006/relationships/hyperlink" Target="http://www.kettering.edu" TargetMode="External"/><Relationship Id="rId1311" Type="http://schemas.openxmlformats.org/officeDocument/2006/relationships/hyperlink" Target="http://www.cleary.edu" TargetMode="External"/><Relationship Id="rId2642" Type="http://schemas.openxmlformats.org/officeDocument/2006/relationships/hyperlink" Target="http://www.fisk.edu" TargetMode="External"/><Relationship Id="rId3972" Type="http://schemas.openxmlformats.org/officeDocument/2006/relationships/hyperlink" Target="http://www.kettering.edu" TargetMode="External"/><Relationship Id="rId1301" Type="http://schemas.openxmlformats.org/officeDocument/2006/relationships/hyperlink" Target="http://www.clayton.edu" TargetMode="External"/><Relationship Id="rId2632" Type="http://schemas.openxmlformats.org/officeDocument/2006/relationships/hyperlink" Target="http://www.fisk.edu" TargetMode="External"/><Relationship Id="rId3964" Type="http://schemas.openxmlformats.org/officeDocument/2006/relationships/hyperlink" Target="http://www.kettering.edu" TargetMode="External"/><Relationship Id="rId1302" Type="http://schemas.openxmlformats.org/officeDocument/2006/relationships/hyperlink" Target="http://www.clayton.edu" TargetMode="External"/><Relationship Id="rId2633" Type="http://schemas.openxmlformats.org/officeDocument/2006/relationships/hyperlink" Target="http://www.fisk.edu" TargetMode="External"/><Relationship Id="rId3963" Type="http://schemas.openxmlformats.org/officeDocument/2006/relationships/hyperlink" Target="http://www.kettering.edu" TargetMode="External"/><Relationship Id="rId1303" Type="http://schemas.openxmlformats.org/officeDocument/2006/relationships/hyperlink" Target="http://www.clayton.edu" TargetMode="External"/><Relationship Id="rId2634" Type="http://schemas.openxmlformats.org/officeDocument/2006/relationships/hyperlink" Target="http://www.fisk.edu" TargetMode="External"/><Relationship Id="rId3966" Type="http://schemas.openxmlformats.org/officeDocument/2006/relationships/hyperlink" Target="http://www.kettering.edu" TargetMode="External"/><Relationship Id="rId1304" Type="http://schemas.openxmlformats.org/officeDocument/2006/relationships/hyperlink" Target="http://www.clayton.edu" TargetMode="External"/><Relationship Id="rId2635" Type="http://schemas.openxmlformats.org/officeDocument/2006/relationships/hyperlink" Target="http://www.fisk.edu" TargetMode="External"/><Relationship Id="rId3965" Type="http://schemas.openxmlformats.org/officeDocument/2006/relationships/hyperlink" Target="http://www.kettering.edu" TargetMode="External"/><Relationship Id="rId1305" Type="http://schemas.openxmlformats.org/officeDocument/2006/relationships/hyperlink" Target="http://www.cleary.edu" TargetMode="External"/><Relationship Id="rId2636" Type="http://schemas.openxmlformats.org/officeDocument/2006/relationships/hyperlink" Target="http://www.fisk.edu" TargetMode="External"/><Relationship Id="rId3968" Type="http://schemas.openxmlformats.org/officeDocument/2006/relationships/hyperlink" Target="http://www.kettering.edu" TargetMode="External"/><Relationship Id="rId1306" Type="http://schemas.openxmlformats.org/officeDocument/2006/relationships/hyperlink" Target="http://www.cleary.edu" TargetMode="External"/><Relationship Id="rId2637" Type="http://schemas.openxmlformats.org/officeDocument/2006/relationships/hyperlink" Target="http://www.fisk.edu" TargetMode="External"/><Relationship Id="rId3967" Type="http://schemas.openxmlformats.org/officeDocument/2006/relationships/hyperlink" Target="http://www.kettering.edu" TargetMode="External"/><Relationship Id="rId1307" Type="http://schemas.openxmlformats.org/officeDocument/2006/relationships/hyperlink" Target="http://www.cleary.edu" TargetMode="External"/><Relationship Id="rId2638" Type="http://schemas.openxmlformats.org/officeDocument/2006/relationships/hyperlink" Target="http://www.fisk.edu" TargetMode="External"/><Relationship Id="rId1308" Type="http://schemas.openxmlformats.org/officeDocument/2006/relationships/hyperlink" Target="http://www.cleary.edu" TargetMode="External"/><Relationship Id="rId2639" Type="http://schemas.openxmlformats.org/officeDocument/2006/relationships/hyperlink" Target="http://www.fisk.edu" TargetMode="External"/><Relationship Id="rId3969" Type="http://schemas.openxmlformats.org/officeDocument/2006/relationships/hyperlink" Target="http://www.kettering.edu" TargetMode="External"/><Relationship Id="rId1309" Type="http://schemas.openxmlformats.org/officeDocument/2006/relationships/hyperlink" Target="http://www.cleary.edu" TargetMode="External"/><Relationship Id="rId719" Type="http://schemas.openxmlformats.org/officeDocument/2006/relationships/hyperlink" Target="http://www.blinn.edu" TargetMode="External"/><Relationship Id="rId718" Type="http://schemas.openxmlformats.org/officeDocument/2006/relationships/hyperlink" Target="http://www.blinn.edu" TargetMode="External"/><Relationship Id="rId717" Type="http://schemas.openxmlformats.org/officeDocument/2006/relationships/hyperlink" Target="http://www.blinn.edu" TargetMode="External"/><Relationship Id="rId712" Type="http://schemas.openxmlformats.org/officeDocument/2006/relationships/hyperlink" Target="http://www.bishop.edu" TargetMode="External"/><Relationship Id="rId711" Type="http://schemas.openxmlformats.org/officeDocument/2006/relationships/hyperlink" Target="http://www.bishop.edu" TargetMode="External"/><Relationship Id="rId710" Type="http://schemas.openxmlformats.org/officeDocument/2006/relationships/hyperlink" Target="http://www.bishop.edu" TargetMode="External"/><Relationship Id="rId716" Type="http://schemas.openxmlformats.org/officeDocument/2006/relationships/hyperlink" Target="http://www.blinn.edu" TargetMode="External"/><Relationship Id="rId715" Type="http://schemas.openxmlformats.org/officeDocument/2006/relationships/hyperlink" Target="http://www.bishop.edu" TargetMode="External"/><Relationship Id="rId714" Type="http://schemas.openxmlformats.org/officeDocument/2006/relationships/hyperlink" Target="http://www.bishop.edu" TargetMode="External"/><Relationship Id="rId713" Type="http://schemas.openxmlformats.org/officeDocument/2006/relationships/hyperlink" Target="http://www.bishop.edu" TargetMode="External"/><Relationship Id="rId3960" Type="http://schemas.openxmlformats.org/officeDocument/2006/relationships/hyperlink" Target="http://www.kettering.edu" TargetMode="External"/><Relationship Id="rId2630" Type="http://schemas.openxmlformats.org/officeDocument/2006/relationships/hyperlink" Target="http://www.fisk.edu" TargetMode="External"/><Relationship Id="rId3962" Type="http://schemas.openxmlformats.org/officeDocument/2006/relationships/hyperlink" Target="http://www.kettering.edu" TargetMode="External"/><Relationship Id="rId1300" Type="http://schemas.openxmlformats.org/officeDocument/2006/relationships/hyperlink" Target="http://www.clayton.edu" TargetMode="External"/><Relationship Id="rId2631" Type="http://schemas.openxmlformats.org/officeDocument/2006/relationships/hyperlink" Target="http://www.fisk.edu" TargetMode="External"/><Relationship Id="rId3961" Type="http://schemas.openxmlformats.org/officeDocument/2006/relationships/hyperlink" Target="http://www.kettering.edu" TargetMode="External"/><Relationship Id="rId8806" Type="http://schemas.openxmlformats.org/officeDocument/2006/relationships/hyperlink" Target="http://www.trinitybiblecollege.edu" TargetMode="External"/><Relationship Id="rId8805" Type="http://schemas.openxmlformats.org/officeDocument/2006/relationships/hyperlink" Target="http://www.trinitybiblecollege.edu" TargetMode="External"/><Relationship Id="rId8804" Type="http://schemas.openxmlformats.org/officeDocument/2006/relationships/hyperlink" Target="http://www.trinitybiblecollege.edu" TargetMode="External"/><Relationship Id="rId8803" Type="http://schemas.openxmlformats.org/officeDocument/2006/relationships/hyperlink" Target="http://www.trinitybiblecollege.edu" TargetMode="External"/><Relationship Id="rId8809" Type="http://schemas.openxmlformats.org/officeDocument/2006/relationships/hyperlink" Target="http://www.tsm.edu" TargetMode="External"/><Relationship Id="rId8808" Type="http://schemas.openxmlformats.org/officeDocument/2006/relationships/hyperlink" Target="http://www.tsm.edu" TargetMode="External"/><Relationship Id="rId8807" Type="http://schemas.openxmlformats.org/officeDocument/2006/relationships/hyperlink" Target="http://www.tsm.edu" TargetMode="External"/><Relationship Id="rId8802" Type="http://schemas.openxmlformats.org/officeDocument/2006/relationships/hyperlink" Target="http://www.trinitybiblecollege.edu" TargetMode="External"/><Relationship Id="rId8801" Type="http://schemas.openxmlformats.org/officeDocument/2006/relationships/hyperlink" Target="http://www.trinitybiblecollege.edu" TargetMode="External"/><Relationship Id="rId8800" Type="http://schemas.openxmlformats.org/officeDocument/2006/relationships/hyperlink" Target="http://www.trinitybiblecollege.edu" TargetMode="External"/><Relationship Id="rId8828" Type="http://schemas.openxmlformats.org/officeDocument/2006/relationships/hyperlink" Target="http://www.tsm.edu" TargetMode="External"/><Relationship Id="rId8827" Type="http://schemas.openxmlformats.org/officeDocument/2006/relationships/hyperlink" Target="http://www.tsm.edu" TargetMode="External"/><Relationship Id="rId8826" Type="http://schemas.openxmlformats.org/officeDocument/2006/relationships/hyperlink" Target="http://www.tsm.edu" TargetMode="External"/><Relationship Id="rId8825" Type="http://schemas.openxmlformats.org/officeDocument/2006/relationships/hyperlink" Target="http://www.tsm.edu" TargetMode="External"/><Relationship Id="rId8829" Type="http://schemas.openxmlformats.org/officeDocument/2006/relationships/hyperlink" Target="http://www.tsoa.edu" TargetMode="External"/><Relationship Id="rId8820" Type="http://schemas.openxmlformats.org/officeDocument/2006/relationships/hyperlink" Target="http://www.tsm.edu" TargetMode="External"/><Relationship Id="rId8824" Type="http://schemas.openxmlformats.org/officeDocument/2006/relationships/hyperlink" Target="http://www.tsm.edu" TargetMode="External"/><Relationship Id="rId8823" Type="http://schemas.openxmlformats.org/officeDocument/2006/relationships/hyperlink" Target="http://www.tsm.edu" TargetMode="External"/><Relationship Id="rId8822" Type="http://schemas.openxmlformats.org/officeDocument/2006/relationships/hyperlink" Target="http://www.tsm.edu" TargetMode="External"/><Relationship Id="rId8821" Type="http://schemas.openxmlformats.org/officeDocument/2006/relationships/hyperlink" Target="http://www.tsm.edu" TargetMode="External"/><Relationship Id="rId8817" Type="http://schemas.openxmlformats.org/officeDocument/2006/relationships/hyperlink" Target="http://www.tsm.edu" TargetMode="External"/><Relationship Id="rId8816" Type="http://schemas.openxmlformats.org/officeDocument/2006/relationships/hyperlink" Target="http://www.tsm.edu" TargetMode="External"/><Relationship Id="rId8815" Type="http://schemas.openxmlformats.org/officeDocument/2006/relationships/hyperlink" Target="http://www.tsm.edu" TargetMode="External"/><Relationship Id="rId8814" Type="http://schemas.openxmlformats.org/officeDocument/2006/relationships/hyperlink" Target="http://www.tsm.edu" TargetMode="External"/><Relationship Id="rId8819" Type="http://schemas.openxmlformats.org/officeDocument/2006/relationships/hyperlink" Target="http://www.tsm.edu" TargetMode="External"/><Relationship Id="rId8818" Type="http://schemas.openxmlformats.org/officeDocument/2006/relationships/hyperlink" Target="http://www.tsm.edu" TargetMode="External"/><Relationship Id="rId8813" Type="http://schemas.openxmlformats.org/officeDocument/2006/relationships/hyperlink" Target="http://www.tsm.edu" TargetMode="External"/><Relationship Id="rId8812" Type="http://schemas.openxmlformats.org/officeDocument/2006/relationships/hyperlink" Target="http://www.tsm.edu" TargetMode="External"/><Relationship Id="rId8811" Type="http://schemas.openxmlformats.org/officeDocument/2006/relationships/hyperlink" Target="http://www.tsm.edu" TargetMode="External"/><Relationship Id="rId8810" Type="http://schemas.openxmlformats.org/officeDocument/2006/relationships/hyperlink" Target="http://www.tsm.edu" TargetMode="External"/><Relationship Id="rId1378" Type="http://schemas.openxmlformats.org/officeDocument/2006/relationships/hyperlink" Target="http://www.cofo.edu" TargetMode="External"/><Relationship Id="rId1379" Type="http://schemas.openxmlformats.org/officeDocument/2006/relationships/hyperlink" Target="http://www.cofo.edu" TargetMode="External"/><Relationship Id="rId789" Type="http://schemas.openxmlformats.org/officeDocument/2006/relationships/hyperlink" Target="http://www.boisebible.edu" TargetMode="External"/><Relationship Id="rId788" Type="http://schemas.openxmlformats.org/officeDocument/2006/relationships/hyperlink" Target="http://www.boisebible.edu" TargetMode="External"/><Relationship Id="rId787" Type="http://schemas.openxmlformats.org/officeDocument/2006/relationships/hyperlink" Target="http://www.boisebible.edu" TargetMode="External"/><Relationship Id="rId786" Type="http://schemas.openxmlformats.org/officeDocument/2006/relationships/hyperlink" Target="http://www.boisebible.edu" TargetMode="External"/><Relationship Id="rId781" Type="http://schemas.openxmlformats.org/officeDocument/2006/relationships/hyperlink" Target="http://www.boisebible.edu" TargetMode="External"/><Relationship Id="rId1370" Type="http://schemas.openxmlformats.org/officeDocument/2006/relationships/hyperlink" Target="http://www.cofc.edu" TargetMode="External"/><Relationship Id="rId780" Type="http://schemas.openxmlformats.org/officeDocument/2006/relationships/hyperlink" Target="http://www.boisebible.edu" TargetMode="External"/><Relationship Id="rId1371" Type="http://schemas.openxmlformats.org/officeDocument/2006/relationships/hyperlink" Target="http://www.cofc.edu" TargetMode="External"/><Relationship Id="rId1372" Type="http://schemas.openxmlformats.org/officeDocument/2006/relationships/hyperlink" Target="http://www.cofc.edu" TargetMode="External"/><Relationship Id="rId1373" Type="http://schemas.openxmlformats.org/officeDocument/2006/relationships/hyperlink" Target="http://www.cofc.edu" TargetMode="External"/><Relationship Id="rId785" Type="http://schemas.openxmlformats.org/officeDocument/2006/relationships/hyperlink" Target="http://www.boisebible.edu" TargetMode="External"/><Relationship Id="rId1374" Type="http://schemas.openxmlformats.org/officeDocument/2006/relationships/hyperlink" Target="http://www.cofc.edu" TargetMode="External"/><Relationship Id="rId784" Type="http://schemas.openxmlformats.org/officeDocument/2006/relationships/hyperlink" Target="http://www.boisebible.edu" TargetMode="External"/><Relationship Id="rId1375" Type="http://schemas.openxmlformats.org/officeDocument/2006/relationships/hyperlink" Target="http://www.cofc.edu" TargetMode="External"/><Relationship Id="rId783" Type="http://schemas.openxmlformats.org/officeDocument/2006/relationships/hyperlink" Target="http://www.boisebible.edu" TargetMode="External"/><Relationship Id="rId1376" Type="http://schemas.openxmlformats.org/officeDocument/2006/relationships/hyperlink" Target="http://www.cofc.edu" TargetMode="External"/><Relationship Id="rId782" Type="http://schemas.openxmlformats.org/officeDocument/2006/relationships/hyperlink" Target="http://www.boisebible.edu" TargetMode="External"/><Relationship Id="rId1377" Type="http://schemas.openxmlformats.org/officeDocument/2006/relationships/hyperlink" Target="http://www.cofo.edu" TargetMode="External"/><Relationship Id="rId1367" Type="http://schemas.openxmlformats.org/officeDocument/2006/relationships/hyperlink" Target="http://www.cofc.edu" TargetMode="External"/><Relationship Id="rId2698" Type="http://schemas.openxmlformats.org/officeDocument/2006/relationships/hyperlink" Target="http://www.friends.edu" TargetMode="External"/><Relationship Id="rId1368" Type="http://schemas.openxmlformats.org/officeDocument/2006/relationships/hyperlink" Target="http://www.cofc.edu" TargetMode="External"/><Relationship Id="rId2699" Type="http://schemas.openxmlformats.org/officeDocument/2006/relationships/hyperlink" Target="http://www.friends.edu" TargetMode="External"/><Relationship Id="rId1369" Type="http://schemas.openxmlformats.org/officeDocument/2006/relationships/hyperlink" Target="http://www.cofc.edu" TargetMode="External"/><Relationship Id="rId778" Type="http://schemas.openxmlformats.org/officeDocument/2006/relationships/hyperlink" Target="http://www.boisebible.edu" TargetMode="External"/><Relationship Id="rId777" Type="http://schemas.openxmlformats.org/officeDocument/2006/relationships/hyperlink" Target="http://www.boisebible.edu" TargetMode="External"/><Relationship Id="rId776" Type="http://schemas.openxmlformats.org/officeDocument/2006/relationships/hyperlink" Target="http://www.boisebible.edu" TargetMode="External"/><Relationship Id="rId775" Type="http://schemas.openxmlformats.org/officeDocument/2006/relationships/hyperlink" Target="http://www.boisebible.edu" TargetMode="External"/><Relationship Id="rId779" Type="http://schemas.openxmlformats.org/officeDocument/2006/relationships/hyperlink" Target="http://www.boisebible.edu" TargetMode="External"/><Relationship Id="rId770" Type="http://schemas.openxmlformats.org/officeDocument/2006/relationships/hyperlink" Target="http://www.boisebible.edu" TargetMode="External"/><Relationship Id="rId2690" Type="http://schemas.openxmlformats.org/officeDocument/2006/relationships/hyperlink" Target="http://www.fresnostate.edu" TargetMode="External"/><Relationship Id="rId1360" Type="http://schemas.openxmlformats.org/officeDocument/2006/relationships/hyperlink" Target="http://www.coastalcarolina.edu" TargetMode="External"/><Relationship Id="rId2691" Type="http://schemas.openxmlformats.org/officeDocument/2006/relationships/hyperlink" Target="http://www.fresnostate.edu" TargetMode="External"/><Relationship Id="rId1361" Type="http://schemas.openxmlformats.org/officeDocument/2006/relationships/hyperlink" Target="http://www.coastalcarolina.edu" TargetMode="External"/><Relationship Id="rId2692" Type="http://schemas.openxmlformats.org/officeDocument/2006/relationships/hyperlink" Target="http://www.fresnostate.edu" TargetMode="External"/><Relationship Id="rId1362" Type="http://schemas.openxmlformats.org/officeDocument/2006/relationships/hyperlink" Target="http://www.coastalcarolina.edu" TargetMode="External"/><Relationship Id="rId2693" Type="http://schemas.openxmlformats.org/officeDocument/2006/relationships/hyperlink" Target="http://www.fresnostate.edu" TargetMode="External"/><Relationship Id="rId774" Type="http://schemas.openxmlformats.org/officeDocument/2006/relationships/hyperlink" Target="http://www.boisebible.edu" TargetMode="External"/><Relationship Id="rId1363" Type="http://schemas.openxmlformats.org/officeDocument/2006/relationships/hyperlink" Target="http://www.coastalcarolina.edu" TargetMode="External"/><Relationship Id="rId2694" Type="http://schemas.openxmlformats.org/officeDocument/2006/relationships/hyperlink" Target="http://www.friends.edu" TargetMode="External"/><Relationship Id="rId773" Type="http://schemas.openxmlformats.org/officeDocument/2006/relationships/hyperlink" Target="http://www.boisebible.edu" TargetMode="External"/><Relationship Id="rId1364" Type="http://schemas.openxmlformats.org/officeDocument/2006/relationships/hyperlink" Target="http://www.coastalcarolina.edu" TargetMode="External"/><Relationship Id="rId2695" Type="http://schemas.openxmlformats.org/officeDocument/2006/relationships/hyperlink" Target="http://www.friends.edu" TargetMode="External"/><Relationship Id="rId772" Type="http://schemas.openxmlformats.org/officeDocument/2006/relationships/hyperlink" Target="http://www.boisebible.edu" TargetMode="External"/><Relationship Id="rId1365" Type="http://schemas.openxmlformats.org/officeDocument/2006/relationships/hyperlink" Target="http://www.coastalcarolina.edu" TargetMode="External"/><Relationship Id="rId2696" Type="http://schemas.openxmlformats.org/officeDocument/2006/relationships/hyperlink" Target="http://www.friends.edu" TargetMode="External"/><Relationship Id="rId771" Type="http://schemas.openxmlformats.org/officeDocument/2006/relationships/hyperlink" Target="http://www.boisebible.edu" TargetMode="External"/><Relationship Id="rId1366" Type="http://schemas.openxmlformats.org/officeDocument/2006/relationships/hyperlink" Target="http://www.coastalcarolina.edu" TargetMode="External"/><Relationship Id="rId2697" Type="http://schemas.openxmlformats.org/officeDocument/2006/relationships/hyperlink" Target="http://www.friends.edu" TargetMode="External"/><Relationship Id="rId1390" Type="http://schemas.openxmlformats.org/officeDocument/2006/relationships/hyperlink" Target="http://www.cofo.edu" TargetMode="External"/><Relationship Id="rId1391" Type="http://schemas.openxmlformats.org/officeDocument/2006/relationships/hyperlink" Target="http://www.colgate.edu" TargetMode="External"/><Relationship Id="rId1392" Type="http://schemas.openxmlformats.org/officeDocument/2006/relationships/hyperlink" Target="http://www.colgate.edu" TargetMode="External"/><Relationship Id="rId1393" Type="http://schemas.openxmlformats.org/officeDocument/2006/relationships/hyperlink" Target="http://www.colgate.edu" TargetMode="External"/><Relationship Id="rId1394" Type="http://schemas.openxmlformats.org/officeDocument/2006/relationships/hyperlink" Target="http://www.colgate.edu" TargetMode="External"/><Relationship Id="rId1395" Type="http://schemas.openxmlformats.org/officeDocument/2006/relationships/hyperlink" Target="http://www.colgate.edu" TargetMode="External"/><Relationship Id="rId1396" Type="http://schemas.openxmlformats.org/officeDocument/2006/relationships/hyperlink" Target="http://www.colgate.edu" TargetMode="External"/><Relationship Id="rId1397" Type="http://schemas.openxmlformats.org/officeDocument/2006/relationships/hyperlink" Target="http://www.colin.edu" TargetMode="External"/><Relationship Id="rId1398" Type="http://schemas.openxmlformats.org/officeDocument/2006/relationships/hyperlink" Target="http://www.colin.edu" TargetMode="External"/><Relationship Id="rId1399" Type="http://schemas.openxmlformats.org/officeDocument/2006/relationships/hyperlink" Target="http://www.colin.edu" TargetMode="External"/><Relationship Id="rId1389" Type="http://schemas.openxmlformats.org/officeDocument/2006/relationships/hyperlink" Target="http://www.cofo.edu" TargetMode="External"/><Relationship Id="rId799" Type="http://schemas.openxmlformats.org/officeDocument/2006/relationships/hyperlink" Target="http://www.brookdalecc.edu" TargetMode="External"/><Relationship Id="rId798" Type="http://schemas.openxmlformats.org/officeDocument/2006/relationships/hyperlink" Target="http://www.brookdalecc.edu" TargetMode="External"/><Relationship Id="rId797" Type="http://schemas.openxmlformats.org/officeDocument/2006/relationships/hyperlink" Target="http://www.boisebible.edu" TargetMode="External"/><Relationship Id="rId1380" Type="http://schemas.openxmlformats.org/officeDocument/2006/relationships/hyperlink" Target="http://www.cofo.edu" TargetMode="External"/><Relationship Id="rId792" Type="http://schemas.openxmlformats.org/officeDocument/2006/relationships/hyperlink" Target="http://www.boisebible.edu" TargetMode="External"/><Relationship Id="rId1381" Type="http://schemas.openxmlformats.org/officeDocument/2006/relationships/hyperlink" Target="http://www.cofo.edu" TargetMode="External"/><Relationship Id="rId791" Type="http://schemas.openxmlformats.org/officeDocument/2006/relationships/hyperlink" Target="http://www.boisebible.edu" TargetMode="External"/><Relationship Id="rId1382" Type="http://schemas.openxmlformats.org/officeDocument/2006/relationships/hyperlink" Target="http://www.cofo.edu" TargetMode="External"/><Relationship Id="rId790" Type="http://schemas.openxmlformats.org/officeDocument/2006/relationships/hyperlink" Target="http://www.boisebible.edu" TargetMode="External"/><Relationship Id="rId1383" Type="http://schemas.openxmlformats.org/officeDocument/2006/relationships/hyperlink" Target="http://www.cofo.edu" TargetMode="External"/><Relationship Id="rId1384" Type="http://schemas.openxmlformats.org/officeDocument/2006/relationships/hyperlink" Target="http://www.cofo.edu" TargetMode="External"/><Relationship Id="rId796" Type="http://schemas.openxmlformats.org/officeDocument/2006/relationships/hyperlink" Target="http://www.boisebible.edu" TargetMode="External"/><Relationship Id="rId1385" Type="http://schemas.openxmlformats.org/officeDocument/2006/relationships/hyperlink" Target="http://www.cofo.edu" TargetMode="External"/><Relationship Id="rId795" Type="http://schemas.openxmlformats.org/officeDocument/2006/relationships/hyperlink" Target="http://www.boisebible.edu" TargetMode="External"/><Relationship Id="rId1386" Type="http://schemas.openxmlformats.org/officeDocument/2006/relationships/hyperlink" Target="http://www.cofo.edu" TargetMode="External"/><Relationship Id="rId794" Type="http://schemas.openxmlformats.org/officeDocument/2006/relationships/hyperlink" Target="http://www.boisebible.edu" TargetMode="External"/><Relationship Id="rId1387" Type="http://schemas.openxmlformats.org/officeDocument/2006/relationships/hyperlink" Target="http://www.cofo.edu" TargetMode="External"/><Relationship Id="rId793" Type="http://schemas.openxmlformats.org/officeDocument/2006/relationships/hyperlink" Target="http://www.boisebible.edu" TargetMode="External"/><Relationship Id="rId1388" Type="http://schemas.openxmlformats.org/officeDocument/2006/relationships/hyperlink" Target="http://www.cofo.edu" TargetMode="External"/><Relationship Id="rId6229" Type="http://schemas.openxmlformats.org/officeDocument/2006/relationships/hyperlink" Target="http://www.nwfsc.edu" TargetMode="External"/><Relationship Id="rId7551" Type="http://schemas.openxmlformats.org/officeDocument/2006/relationships/hyperlink" Target="http://www.saic.edu" TargetMode="External"/><Relationship Id="rId8882" Type="http://schemas.openxmlformats.org/officeDocument/2006/relationships/hyperlink" Target="http://www.tsu.edu" TargetMode="External"/><Relationship Id="rId6220" Type="http://schemas.openxmlformats.org/officeDocument/2006/relationships/hyperlink" Target="http://www.nwfsc.edu" TargetMode="External"/><Relationship Id="rId7550" Type="http://schemas.openxmlformats.org/officeDocument/2006/relationships/hyperlink" Target="http://www.saic.edu" TargetMode="External"/><Relationship Id="rId8881" Type="http://schemas.openxmlformats.org/officeDocument/2006/relationships/hyperlink" Target="http://www.tsu.edu" TargetMode="External"/><Relationship Id="rId8880" Type="http://schemas.openxmlformats.org/officeDocument/2006/relationships/hyperlink" Target="http://www.tsu.edu" TargetMode="External"/><Relationship Id="rId6223" Type="http://schemas.openxmlformats.org/officeDocument/2006/relationships/hyperlink" Target="http://www.nwfsc.edu" TargetMode="External"/><Relationship Id="rId7555" Type="http://schemas.openxmlformats.org/officeDocument/2006/relationships/hyperlink" Target="http://www.saintleo.edu" TargetMode="External"/><Relationship Id="rId8886" Type="http://schemas.openxmlformats.org/officeDocument/2006/relationships/hyperlink" Target="http://www.tu.edu" TargetMode="External"/><Relationship Id="rId6224" Type="http://schemas.openxmlformats.org/officeDocument/2006/relationships/hyperlink" Target="http://www.nwfsc.edu" TargetMode="External"/><Relationship Id="rId7554" Type="http://schemas.openxmlformats.org/officeDocument/2006/relationships/hyperlink" Target="http://www.saintleo.edu" TargetMode="External"/><Relationship Id="rId8885" Type="http://schemas.openxmlformats.org/officeDocument/2006/relationships/hyperlink" Target="http://www.tu.edu" TargetMode="External"/><Relationship Id="rId6221" Type="http://schemas.openxmlformats.org/officeDocument/2006/relationships/hyperlink" Target="http://www.nwfsc.edu" TargetMode="External"/><Relationship Id="rId7553" Type="http://schemas.openxmlformats.org/officeDocument/2006/relationships/hyperlink" Target="http://www.saintleo.edu" TargetMode="External"/><Relationship Id="rId8884" Type="http://schemas.openxmlformats.org/officeDocument/2006/relationships/hyperlink" Target="http://www.tu.edu" TargetMode="External"/><Relationship Id="rId6222" Type="http://schemas.openxmlformats.org/officeDocument/2006/relationships/hyperlink" Target="http://www.nwfsc.edu" TargetMode="External"/><Relationship Id="rId7552" Type="http://schemas.openxmlformats.org/officeDocument/2006/relationships/hyperlink" Target="http://www.saic.edu" TargetMode="External"/><Relationship Id="rId8883" Type="http://schemas.openxmlformats.org/officeDocument/2006/relationships/hyperlink" Target="http://www.tsu.edu" TargetMode="External"/><Relationship Id="rId6227" Type="http://schemas.openxmlformats.org/officeDocument/2006/relationships/hyperlink" Target="http://www.nwfsc.edu" TargetMode="External"/><Relationship Id="rId7559" Type="http://schemas.openxmlformats.org/officeDocument/2006/relationships/hyperlink" Target="http://www.saintmarys.edu" TargetMode="External"/><Relationship Id="rId6228" Type="http://schemas.openxmlformats.org/officeDocument/2006/relationships/hyperlink" Target="http://www.nwfsc.edu" TargetMode="External"/><Relationship Id="rId7558" Type="http://schemas.openxmlformats.org/officeDocument/2006/relationships/hyperlink" Target="http://www.saintleo.edu" TargetMode="External"/><Relationship Id="rId8889" Type="http://schemas.openxmlformats.org/officeDocument/2006/relationships/hyperlink" Target="http://www.tu.edu" TargetMode="External"/><Relationship Id="rId6225" Type="http://schemas.openxmlformats.org/officeDocument/2006/relationships/hyperlink" Target="http://www.nwfsc.edu" TargetMode="External"/><Relationship Id="rId7557" Type="http://schemas.openxmlformats.org/officeDocument/2006/relationships/hyperlink" Target="http://www.saintleo.edu" TargetMode="External"/><Relationship Id="rId8888" Type="http://schemas.openxmlformats.org/officeDocument/2006/relationships/hyperlink" Target="http://www.tu.edu" TargetMode="External"/><Relationship Id="rId6226" Type="http://schemas.openxmlformats.org/officeDocument/2006/relationships/hyperlink" Target="http://www.nwfsc.edu" TargetMode="External"/><Relationship Id="rId7556" Type="http://schemas.openxmlformats.org/officeDocument/2006/relationships/hyperlink" Target="http://www.saintleo.edu" TargetMode="External"/><Relationship Id="rId8887" Type="http://schemas.openxmlformats.org/officeDocument/2006/relationships/hyperlink" Target="http://www.tu.edu" TargetMode="External"/><Relationship Id="rId6218" Type="http://schemas.openxmlformats.org/officeDocument/2006/relationships/hyperlink" Target="http://www.nwfsc.edu" TargetMode="External"/><Relationship Id="rId6219" Type="http://schemas.openxmlformats.org/officeDocument/2006/relationships/hyperlink" Target="http://www.nwfsc.edu" TargetMode="External"/><Relationship Id="rId7549" Type="http://schemas.openxmlformats.org/officeDocument/2006/relationships/hyperlink" Target="http://www.saic.edu" TargetMode="External"/><Relationship Id="rId7540" Type="http://schemas.openxmlformats.org/officeDocument/2006/relationships/hyperlink" Target="http://www.saic.edu" TargetMode="External"/><Relationship Id="rId8871" Type="http://schemas.openxmlformats.org/officeDocument/2006/relationships/hyperlink" Target="http://www.tsu.edu" TargetMode="External"/><Relationship Id="rId8870" Type="http://schemas.openxmlformats.org/officeDocument/2006/relationships/hyperlink" Target="http://www.tsu.edu" TargetMode="External"/><Relationship Id="rId6212" Type="http://schemas.openxmlformats.org/officeDocument/2006/relationships/hyperlink" Target="http://www.nwfsc.edu" TargetMode="External"/><Relationship Id="rId7544" Type="http://schemas.openxmlformats.org/officeDocument/2006/relationships/hyperlink" Target="http://www.saic.edu" TargetMode="External"/><Relationship Id="rId8875" Type="http://schemas.openxmlformats.org/officeDocument/2006/relationships/hyperlink" Target="http://www.tsu.edu" TargetMode="External"/><Relationship Id="rId6213" Type="http://schemas.openxmlformats.org/officeDocument/2006/relationships/hyperlink" Target="http://www.nwfsc.edu" TargetMode="External"/><Relationship Id="rId7543" Type="http://schemas.openxmlformats.org/officeDocument/2006/relationships/hyperlink" Target="http://www.saic.edu" TargetMode="External"/><Relationship Id="rId8874" Type="http://schemas.openxmlformats.org/officeDocument/2006/relationships/hyperlink" Target="http://www.tsu.edu" TargetMode="External"/><Relationship Id="rId6210" Type="http://schemas.openxmlformats.org/officeDocument/2006/relationships/hyperlink" Target="http://www.nwacc.edu" TargetMode="External"/><Relationship Id="rId7542" Type="http://schemas.openxmlformats.org/officeDocument/2006/relationships/hyperlink" Target="http://www.saic.edu" TargetMode="External"/><Relationship Id="rId8873" Type="http://schemas.openxmlformats.org/officeDocument/2006/relationships/hyperlink" Target="http://www.tsu.edu" TargetMode="External"/><Relationship Id="rId6211" Type="http://schemas.openxmlformats.org/officeDocument/2006/relationships/hyperlink" Target="http://www.nwacc.edu" TargetMode="External"/><Relationship Id="rId7541" Type="http://schemas.openxmlformats.org/officeDocument/2006/relationships/hyperlink" Target="http://www.saic.edu" TargetMode="External"/><Relationship Id="rId8872" Type="http://schemas.openxmlformats.org/officeDocument/2006/relationships/hyperlink" Target="http://www.tsu.edu" TargetMode="External"/><Relationship Id="rId6216" Type="http://schemas.openxmlformats.org/officeDocument/2006/relationships/hyperlink" Target="http://www.nwfsc.edu" TargetMode="External"/><Relationship Id="rId7548" Type="http://schemas.openxmlformats.org/officeDocument/2006/relationships/hyperlink" Target="http://www.saic.edu" TargetMode="External"/><Relationship Id="rId8879" Type="http://schemas.openxmlformats.org/officeDocument/2006/relationships/hyperlink" Target="http://www.tsu.edu" TargetMode="External"/><Relationship Id="rId6217" Type="http://schemas.openxmlformats.org/officeDocument/2006/relationships/hyperlink" Target="http://www.nwfsc.edu" TargetMode="External"/><Relationship Id="rId7547" Type="http://schemas.openxmlformats.org/officeDocument/2006/relationships/hyperlink" Target="http://www.saic.edu" TargetMode="External"/><Relationship Id="rId8878" Type="http://schemas.openxmlformats.org/officeDocument/2006/relationships/hyperlink" Target="http://www.tsu.edu" TargetMode="External"/><Relationship Id="rId6214" Type="http://schemas.openxmlformats.org/officeDocument/2006/relationships/hyperlink" Target="http://www.nwfsc.edu" TargetMode="External"/><Relationship Id="rId7546" Type="http://schemas.openxmlformats.org/officeDocument/2006/relationships/hyperlink" Target="http://www.saic.edu" TargetMode="External"/><Relationship Id="rId8877" Type="http://schemas.openxmlformats.org/officeDocument/2006/relationships/hyperlink" Target="http://www.tsu.edu" TargetMode="External"/><Relationship Id="rId6215" Type="http://schemas.openxmlformats.org/officeDocument/2006/relationships/hyperlink" Target="http://www.nwfsc.edu" TargetMode="External"/><Relationship Id="rId7545" Type="http://schemas.openxmlformats.org/officeDocument/2006/relationships/hyperlink" Target="http://www.saic.edu" TargetMode="External"/><Relationship Id="rId8876" Type="http://schemas.openxmlformats.org/officeDocument/2006/relationships/hyperlink" Target="http://www.tsu.edu" TargetMode="External"/><Relationship Id="rId6241" Type="http://schemas.openxmlformats.org/officeDocument/2006/relationships/hyperlink" Target="http://www.nwhealth.edu" TargetMode="External"/><Relationship Id="rId7573" Type="http://schemas.openxmlformats.org/officeDocument/2006/relationships/hyperlink" Target="http://www.saintmarys.edu" TargetMode="External"/><Relationship Id="rId6242" Type="http://schemas.openxmlformats.org/officeDocument/2006/relationships/hyperlink" Target="http://www.nwhealth.edu" TargetMode="External"/><Relationship Id="rId7572" Type="http://schemas.openxmlformats.org/officeDocument/2006/relationships/hyperlink" Target="http://www.saintmarys.edu" TargetMode="External"/><Relationship Id="rId7571" Type="http://schemas.openxmlformats.org/officeDocument/2006/relationships/hyperlink" Target="http://www.saintmarys.edu" TargetMode="External"/><Relationship Id="rId6240" Type="http://schemas.openxmlformats.org/officeDocument/2006/relationships/hyperlink" Target="http://www.nwhealth.edu" TargetMode="External"/><Relationship Id="rId7570" Type="http://schemas.openxmlformats.org/officeDocument/2006/relationships/hyperlink" Target="http://www.saintmarys.edu" TargetMode="External"/><Relationship Id="rId6245" Type="http://schemas.openxmlformats.org/officeDocument/2006/relationships/hyperlink" Target="http://www.nwktc.edu" TargetMode="External"/><Relationship Id="rId7577" Type="http://schemas.openxmlformats.org/officeDocument/2006/relationships/hyperlink" Target="http://www.saintmarys.edu" TargetMode="External"/><Relationship Id="rId6246" Type="http://schemas.openxmlformats.org/officeDocument/2006/relationships/hyperlink" Target="http://www.nwktc.edu" TargetMode="External"/><Relationship Id="rId7576" Type="http://schemas.openxmlformats.org/officeDocument/2006/relationships/hyperlink" Target="http://www.saintmarys.edu" TargetMode="External"/><Relationship Id="rId6243" Type="http://schemas.openxmlformats.org/officeDocument/2006/relationships/hyperlink" Target="http://www.nwhealth.edu" TargetMode="External"/><Relationship Id="rId7575" Type="http://schemas.openxmlformats.org/officeDocument/2006/relationships/hyperlink" Target="http://www.saintmarys.edu" TargetMode="External"/><Relationship Id="rId6244" Type="http://schemas.openxmlformats.org/officeDocument/2006/relationships/hyperlink" Target="http://www.nwktc.edu" TargetMode="External"/><Relationship Id="rId7574" Type="http://schemas.openxmlformats.org/officeDocument/2006/relationships/hyperlink" Target="http://www.saintmarys.edu" TargetMode="External"/><Relationship Id="rId6249" Type="http://schemas.openxmlformats.org/officeDocument/2006/relationships/hyperlink" Target="http://www.nwktc.edu" TargetMode="External"/><Relationship Id="rId6247" Type="http://schemas.openxmlformats.org/officeDocument/2006/relationships/hyperlink" Target="http://www.nwktc.edu" TargetMode="External"/><Relationship Id="rId7579" Type="http://schemas.openxmlformats.org/officeDocument/2006/relationships/hyperlink" Target="http://www.saintmarys.edu" TargetMode="External"/><Relationship Id="rId6248" Type="http://schemas.openxmlformats.org/officeDocument/2006/relationships/hyperlink" Target="http://www.nwktc.edu" TargetMode="External"/><Relationship Id="rId7578" Type="http://schemas.openxmlformats.org/officeDocument/2006/relationships/hyperlink" Target="http://www.saintmarys.edu" TargetMode="External"/><Relationship Id="rId6230" Type="http://schemas.openxmlformats.org/officeDocument/2006/relationships/hyperlink" Target="http://www.nwfsc.edu" TargetMode="External"/><Relationship Id="rId7562" Type="http://schemas.openxmlformats.org/officeDocument/2006/relationships/hyperlink" Target="http://www.saintmarys.edu" TargetMode="External"/><Relationship Id="rId8893" Type="http://schemas.openxmlformats.org/officeDocument/2006/relationships/hyperlink" Target="http://www.tu.edu" TargetMode="External"/><Relationship Id="rId6231" Type="http://schemas.openxmlformats.org/officeDocument/2006/relationships/hyperlink" Target="http://www.nwfsc.edu" TargetMode="External"/><Relationship Id="rId7561" Type="http://schemas.openxmlformats.org/officeDocument/2006/relationships/hyperlink" Target="http://www.saintmarys.edu" TargetMode="External"/><Relationship Id="rId8892" Type="http://schemas.openxmlformats.org/officeDocument/2006/relationships/hyperlink" Target="http://www.tu.edu" TargetMode="External"/><Relationship Id="rId7560" Type="http://schemas.openxmlformats.org/officeDocument/2006/relationships/hyperlink" Target="http://www.saintmarys.edu" TargetMode="External"/><Relationship Id="rId8891" Type="http://schemas.openxmlformats.org/officeDocument/2006/relationships/hyperlink" Target="http://www.tu.edu" TargetMode="External"/><Relationship Id="rId8890" Type="http://schemas.openxmlformats.org/officeDocument/2006/relationships/hyperlink" Target="http://www.tu.edu" TargetMode="External"/><Relationship Id="rId6234" Type="http://schemas.openxmlformats.org/officeDocument/2006/relationships/hyperlink" Target="http://www.nwhealth.edu" TargetMode="External"/><Relationship Id="rId7566" Type="http://schemas.openxmlformats.org/officeDocument/2006/relationships/hyperlink" Target="http://www.saintmarys.edu" TargetMode="External"/><Relationship Id="rId8897" Type="http://schemas.openxmlformats.org/officeDocument/2006/relationships/hyperlink" Target="http://www.tu.edu" TargetMode="External"/><Relationship Id="rId6235" Type="http://schemas.openxmlformats.org/officeDocument/2006/relationships/hyperlink" Target="http://www.nwhealth.edu" TargetMode="External"/><Relationship Id="rId7565" Type="http://schemas.openxmlformats.org/officeDocument/2006/relationships/hyperlink" Target="http://www.saintmarys.edu" TargetMode="External"/><Relationship Id="rId8896" Type="http://schemas.openxmlformats.org/officeDocument/2006/relationships/hyperlink" Target="http://www.tu.edu" TargetMode="External"/><Relationship Id="rId6232" Type="http://schemas.openxmlformats.org/officeDocument/2006/relationships/hyperlink" Target="http://www.nwfsc.edu" TargetMode="External"/><Relationship Id="rId7564" Type="http://schemas.openxmlformats.org/officeDocument/2006/relationships/hyperlink" Target="http://www.saintmarys.edu" TargetMode="External"/><Relationship Id="rId8895" Type="http://schemas.openxmlformats.org/officeDocument/2006/relationships/hyperlink" Target="http://www.tu.edu" TargetMode="External"/><Relationship Id="rId6233" Type="http://schemas.openxmlformats.org/officeDocument/2006/relationships/hyperlink" Target="http://www.nwhealth.edu" TargetMode="External"/><Relationship Id="rId7563" Type="http://schemas.openxmlformats.org/officeDocument/2006/relationships/hyperlink" Target="http://www.saintmarys.edu" TargetMode="External"/><Relationship Id="rId8894" Type="http://schemas.openxmlformats.org/officeDocument/2006/relationships/hyperlink" Target="http://www.tu.edu" TargetMode="External"/><Relationship Id="rId6238" Type="http://schemas.openxmlformats.org/officeDocument/2006/relationships/hyperlink" Target="http://www.nwhealth.edu" TargetMode="External"/><Relationship Id="rId6239" Type="http://schemas.openxmlformats.org/officeDocument/2006/relationships/hyperlink" Target="http://www.nwhealth.edu" TargetMode="External"/><Relationship Id="rId7569" Type="http://schemas.openxmlformats.org/officeDocument/2006/relationships/hyperlink" Target="http://www.saintmarys.edu" TargetMode="External"/><Relationship Id="rId6236" Type="http://schemas.openxmlformats.org/officeDocument/2006/relationships/hyperlink" Target="http://www.nwhealth.edu" TargetMode="External"/><Relationship Id="rId7568" Type="http://schemas.openxmlformats.org/officeDocument/2006/relationships/hyperlink" Target="http://www.saintmarys.edu" TargetMode="External"/><Relationship Id="rId8899" Type="http://schemas.openxmlformats.org/officeDocument/2006/relationships/hyperlink" Target="http://www.tu.edu" TargetMode="External"/><Relationship Id="rId6237" Type="http://schemas.openxmlformats.org/officeDocument/2006/relationships/hyperlink" Target="http://www.nwhealth.edu" TargetMode="External"/><Relationship Id="rId7567" Type="http://schemas.openxmlformats.org/officeDocument/2006/relationships/hyperlink" Target="http://www.saintmarys.edu" TargetMode="External"/><Relationship Id="rId8898" Type="http://schemas.openxmlformats.org/officeDocument/2006/relationships/hyperlink" Target="http://www.tu.edu" TargetMode="External"/><Relationship Id="rId7519" Type="http://schemas.openxmlformats.org/officeDocument/2006/relationships/hyperlink" Target="http://www.sage.edu" TargetMode="External"/><Relationship Id="rId7518" Type="http://schemas.openxmlformats.org/officeDocument/2006/relationships/hyperlink" Target="http://www.sage.edu" TargetMode="External"/><Relationship Id="rId8849" Type="http://schemas.openxmlformats.org/officeDocument/2006/relationships/hyperlink" Target="http://www.tsoa.edu" TargetMode="External"/><Relationship Id="rId7517" Type="http://schemas.openxmlformats.org/officeDocument/2006/relationships/hyperlink" Target="http://www.sage.edu" TargetMode="External"/><Relationship Id="rId8848" Type="http://schemas.openxmlformats.org/officeDocument/2006/relationships/hyperlink" Target="http://www.tsoa.edu" TargetMode="External"/><Relationship Id="rId7516" Type="http://schemas.openxmlformats.org/officeDocument/2006/relationships/hyperlink" Target="http://www.sage.edu" TargetMode="External"/><Relationship Id="rId8847" Type="http://schemas.openxmlformats.org/officeDocument/2006/relationships/hyperlink" Target="http://www.tsoa.edu" TargetMode="External"/><Relationship Id="rId7511" Type="http://schemas.openxmlformats.org/officeDocument/2006/relationships/hyperlink" Target="http://www.sage.edu" TargetMode="External"/><Relationship Id="rId8842" Type="http://schemas.openxmlformats.org/officeDocument/2006/relationships/hyperlink" Target="http://www.tsoa.edu" TargetMode="External"/><Relationship Id="rId7510" Type="http://schemas.openxmlformats.org/officeDocument/2006/relationships/hyperlink" Target="http://www.sage.edu" TargetMode="External"/><Relationship Id="rId8841" Type="http://schemas.openxmlformats.org/officeDocument/2006/relationships/hyperlink" Target="http://www.tsoa.edu" TargetMode="External"/><Relationship Id="rId8840" Type="http://schemas.openxmlformats.org/officeDocument/2006/relationships/hyperlink" Target="http://www.tsoa.edu" TargetMode="External"/><Relationship Id="rId7515" Type="http://schemas.openxmlformats.org/officeDocument/2006/relationships/hyperlink" Target="http://www.sage.edu" TargetMode="External"/><Relationship Id="rId8846" Type="http://schemas.openxmlformats.org/officeDocument/2006/relationships/hyperlink" Target="http://www.tsoa.edu" TargetMode="External"/><Relationship Id="rId7514" Type="http://schemas.openxmlformats.org/officeDocument/2006/relationships/hyperlink" Target="http://www.sage.edu" TargetMode="External"/><Relationship Id="rId8845" Type="http://schemas.openxmlformats.org/officeDocument/2006/relationships/hyperlink" Target="http://www.tsoa.edu" TargetMode="External"/><Relationship Id="rId7513" Type="http://schemas.openxmlformats.org/officeDocument/2006/relationships/hyperlink" Target="http://www.sage.edu" TargetMode="External"/><Relationship Id="rId8844" Type="http://schemas.openxmlformats.org/officeDocument/2006/relationships/hyperlink" Target="http://www.tsoa.edu" TargetMode="External"/><Relationship Id="rId7512" Type="http://schemas.openxmlformats.org/officeDocument/2006/relationships/hyperlink" Target="http://www.sage.edu" TargetMode="External"/><Relationship Id="rId8843" Type="http://schemas.openxmlformats.org/officeDocument/2006/relationships/hyperlink" Target="http://www.tsoa.edu" TargetMode="External"/><Relationship Id="rId7508" Type="http://schemas.openxmlformats.org/officeDocument/2006/relationships/hyperlink" Target="http://www.sage.edu" TargetMode="External"/><Relationship Id="rId8839" Type="http://schemas.openxmlformats.org/officeDocument/2006/relationships/hyperlink" Target="http://www.tsoa.edu" TargetMode="External"/><Relationship Id="rId7507" Type="http://schemas.openxmlformats.org/officeDocument/2006/relationships/hyperlink" Target="http://www.sage.edu" TargetMode="External"/><Relationship Id="rId8838" Type="http://schemas.openxmlformats.org/officeDocument/2006/relationships/hyperlink" Target="http://www.tsoa.edu" TargetMode="External"/><Relationship Id="rId7506" Type="http://schemas.openxmlformats.org/officeDocument/2006/relationships/hyperlink" Target="http://www.rvu.edu" TargetMode="External"/><Relationship Id="rId8837" Type="http://schemas.openxmlformats.org/officeDocument/2006/relationships/hyperlink" Target="http://www.tsoa.edu" TargetMode="External"/><Relationship Id="rId7505" Type="http://schemas.openxmlformats.org/officeDocument/2006/relationships/hyperlink" Target="http://www.rvu.edu" TargetMode="External"/><Relationship Id="rId8836" Type="http://schemas.openxmlformats.org/officeDocument/2006/relationships/hyperlink" Target="http://www.tsoa.edu" TargetMode="External"/><Relationship Id="rId7509" Type="http://schemas.openxmlformats.org/officeDocument/2006/relationships/hyperlink" Target="http://www.sage.edu" TargetMode="External"/><Relationship Id="rId7500" Type="http://schemas.openxmlformats.org/officeDocument/2006/relationships/hyperlink" Target="http://www.rvu.edu" TargetMode="External"/><Relationship Id="rId8831" Type="http://schemas.openxmlformats.org/officeDocument/2006/relationships/hyperlink" Target="http://www.tsoa.edu" TargetMode="External"/><Relationship Id="rId8830" Type="http://schemas.openxmlformats.org/officeDocument/2006/relationships/hyperlink" Target="http://www.tsoa.edu" TargetMode="External"/><Relationship Id="rId7504" Type="http://schemas.openxmlformats.org/officeDocument/2006/relationships/hyperlink" Target="http://www.rvu.edu" TargetMode="External"/><Relationship Id="rId8835" Type="http://schemas.openxmlformats.org/officeDocument/2006/relationships/hyperlink" Target="http://www.tsoa.edu" TargetMode="External"/><Relationship Id="rId7503" Type="http://schemas.openxmlformats.org/officeDocument/2006/relationships/hyperlink" Target="http://www.rvu.edu" TargetMode="External"/><Relationship Id="rId8834" Type="http://schemas.openxmlformats.org/officeDocument/2006/relationships/hyperlink" Target="http://www.tsoa.edu" TargetMode="External"/><Relationship Id="rId7502" Type="http://schemas.openxmlformats.org/officeDocument/2006/relationships/hyperlink" Target="http://www.rvu.edu" TargetMode="External"/><Relationship Id="rId8833" Type="http://schemas.openxmlformats.org/officeDocument/2006/relationships/hyperlink" Target="http://www.tsoa.edu" TargetMode="External"/><Relationship Id="rId7501" Type="http://schemas.openxmlformats.org/officeDocument/2006/relationships/hyperlink" Target="http://www.rvu.edu" TargetMode="External"/><Relationship Id="rId8832" Type="http://schemas.openxmlformats.org/officeDocument/2006/relationships/hyperlink" Target="http://www.tsoa.edu" TargetMode="External"/><Relationship Id="rId6209" Type="http://schemas.openxmlformats.org/officeDocument/2006/relationships/hyperlink" Target="http://www.nwacc.edu" TargetMode="External"/><Relationship Id="rId6207" Type="http://schemas.openxmlformats.org/officeDocument/2006/relationships/hyperlink" Target="http://www.nwacc.edu" TargetMode="External"/><Relationship Id="rId7539" Type="http://schemas.openxmlformats.org/officeDocument/2006/relationships/hyperlink" Target="http://www.saic.edu" TargetMode="External"/><Relationship Id="rId6208" Type="http://schemas.openxmlformats.org/officeDocument/2006/relationships/hyperlink" Target="http://www.nwacc.edu" TargetMode="External"/><Relationship Id="rId7538" Type="http://schemas.openxmlformats.org/officeDocument/2006/relationships/hyperlink" Target="http://www.saic.edu" TargetMode="External"/><Relationship Id="rId8869" Type="http://schemas.openxmlformats.org/officeDocument/2006/relationships/hyperlink" Target="http://www.tstc.edu" TargetMode="External"/><Relationship Id="rId8860" Type="http://schemas.openxmlformats.org/officeDocument/2006/relationships/hyperlink" Target="http://www.tstc.edu" TargetMode="External"/><Relationship Id="rId6201" Type="http://schemas.openxmlformats.org/officeDocument/2006/relationships/hyperlink" Target="http://www.nwacc.edu" TargetMode="External"/><Relationship Id="rId7533" Type="http://schemas.openxmlformats.org/officeDocument/2006/relationships/hyperlink" Target="http://www.saic.edu" TargetMode="External"/><Relationship Id="rId8864" Type="http://schemas.openxmlformats.org/officeDocument/2006/relationships/hyperlink" Target="http://www.tstc.edu" TargetMode="External"/><Relationship Id="rId6202" Type="http://schemas.openxmlformats.org/officeDocument/2006/relationships/hyperlink" Target="http://www.nwacc.edu" TargetMode="External"/><Relationship Id="rId7532" Type="http://schemas.openxmlformats.org/officeDocument/2006/relationships/hyperlink" Target="http://www.saic.edu" TargetMode="External"/><Relationship Id="rId8863" Type="http://schemas.openxmlformats.org/officeDocument/2006/relationships/hyperlink" Target="http://www.tstc.edu" TargetMode="External"/><Relationship Id="rId7531" Type="http://schemas.openxmlformats.org/officeDocument/2006/relationships/hyperlink" Target="http://www.saic.edu" TargetMode="External"/><Relationship Id="rId8862" Type="http://schemas.openxmlformats.org/officeDocument/2006/relationships/hyperlink" Target="http://www.tstc.edu" TargetMode="External"/><Relationship Id="rId6200" Type="http://schemas.openxmlformats.org/officeDocument/2006/relationships/hyperlink" Target="http://www.nwacc.edu" TargetMode="External"/><Relationship Id="rId7530" Type="http://schemas.openxmlformats.org/officeDocument/2006/relationships/hyperlink" Target="http://www.saic.edu" TargetMode="External"/><Relationship Id="rId8861" Type="http://schemas.openxmlformats.org/officeDocument/2006/relationships/hyperlink" Target="http://www.tstc.edu" TargetMode="External"/><Relationship Id="rId6205" Type="http://schemas.openxmlformats.org/officeDocument/2006/relationships/hyperlink" Target="http://www.nwacc.edu" TargetMode="External"/><Relationship Id="rId7537" Type="http://schemas.openxmlformats.org/officeDocument/2006/relationships/hyperlink" Target="http://www.saic.edu" TargetMode="External"/><Relationship Id="rId8868" Type="http://schemas.openxmlformats.org/officeDocument/2006/relationships/hyperlink" Target="http://www.tstc.edu" TargetMode="External"/><Relationship Id="rId6206" Type="http://schemas.openxmlformats.org/officeDocument/2006/relationships/hyperlink" Target="http://www.nwacc.edu" TargetMode="External"/><Relationship Id="rId7536" Type="http://schemas.openxmlformats.org/officeDocument/2006/relationships/hyperlink" Target="http://www.saic.edu" TargetMode="External"/><Relationship Id="rId8867" Type="http://schemas.openxmlformats.org/officeDocument/2006/relationships/hyperlink" Target="http://www.tstc.edu" TargetMode="External"/><Relationship Id="rId6203" Type="http://schemas.openxmlformats.org/officeDocument/2006/relationships/hyperlink" Target="http://www.nwacc.edu" TargetMode="External"/><Relationship Id="rId7535" Type="http://schemas.openxmlformats.org/officeDocument/2006/relationships/hyperlink" Target="http://www.saic.edu" TargetMode="External"/><Relationship Id="rId8866" Type="http://schemas.openxmlformats.org/officeDocument/2006/relationships/hyperlink" Target="http://www.tstc.edu" TargetMode="External"/><Relationship Id="rId6204" Type="http://schemas.openxmlformats.org/officeDocument/2006/relationships/hyperlink" Target="http://www.nwacc.edu" TargetMode="External"/><Relationship Id="rId7534" Type="http://schemas.openxmlformats.org/officeDocument/2006/relationships/hyperlink" Target="http://www.saic.edu" TargetMode="External"/><Relationship Id="rId8865" Type="http://schemas.openxmlformats.org/officeDocument/2006/relationships/hyperlink" Target="http://www.tstc.edu" TargetMode="External"/><Relationship Id="rId7529" Type="http://schemas.openxmlformats.org/officeDocument/2006/relationships/hyperlink" Target="http://www.saic.edu" TargetMode="External"/><Relationship Id="rId7528" Type="http://schemas.openxmlformats.org/officeDocument/2006/relationships/hyperlink" Target="http://www.saic.edu" TargetMode="External"/><Relationship Id="rId8859" Type="http://schemas.openxmlformats.org/officeDocument/2006/relationships/hyperlink" Target="http://www.tstc.edu" TargetMode="External"/><Relationship Id="rId7527" Type="http://schemas.openxmlformats.org/officeDocument/2006/relationships/hyperlink" Target="http://www.saic.edu" TargetMode="External"/><Relationship Id="rId8858" Type="http://schemas.openxmlformats.org/officeDocument/2006/relationships/hyperlink" Target="http://www.tstc.edu" TargetMode="External"/><Relationship Id="rId7522" Type="http://schemas.openxmlformats.org/officeDocument/2006/relationships/hyperlink" Target="http://www.sage.edu" TargetMode="External"/><Relationship Id="rId8853" Type="http://schemas.openxmlformats.org/officeDocument/2006/relationships/hyperlink" Target="http://www.tsoa.edu" TargetMode="External"/><Relationship Id="rId7521" Type="http://schemas.openxmlformats.org/officeDocument/2006/relationships/hyperlink" Target="http://www.sage.edu" TargetMode="External"/><Relationship Id="rId8852" Type="http://schemas.openxmlformats.org/officeDocument/2006/relationships/hyperlink" Target="http://www.tsoa.edu" TargetMode="External"/><Relationship Id="rId7520" Type="http://schemas.openxmlformats.org/officeDocument/2006/relationships/hyperlink" Target="http://www.sage.edu" TargetMode="External"/><Relationship Id="rId8851" Type="http://schemas.openxmlformats.org/officeDocument/2006/relationships/hyperlink" Target="http://www.tsoa.edu" TargetMode="External"/><Relationship Id="rId8850" Type="http://schemas.openxmlformats.org/officeDocument/2006/relationships/hyperlink" Target="http://www.tsoa.edu" TargetMode="External"/><Relationship Id="rId7526" Type="http://schemas.openxmlformats.org/officeDocument/2006/relationships/hyperlink" Target="http://www.sage.edu" TargetMode="External"/><Relationship Id="rId8857" Type="http://schemas.openxmlformats.org/officeDocument/2006/relationships/hyperlink" Target="http://www.tstc.edu" TargetMode="External"/><Relationship Id="rId7525" Type="http://schemas.openxmlformats.org/officeDocument/2006/relationships/hyperlink" Target="http://www.sage.edu" TargetMode="External"/><Relationship Id="rId8856" Type="http://schemas.openxmlformats.org/officeDocument/2006/relationships/hyperlink" Target="http://www.tstc.edu" TargetMode="External"/><Relationship Id="rId7524" Type="http://schemas.openxmlformats.org/officeDocument/2006/relationships/hyperlink" Target="http://www.sage.edu" TargetMode="External"/><Relationship Id="rId8855" Type="http://schemas.openxmlformats.org/officeDocument/2006/relationships/hyperlink" Target="http://www.tsoa.edu" TargetMode="External"/><Relationship Id="rId7523" Type="http://schemas.openxmlformats.org/officeDocument/2006/relationships/hyperlink" Target="http://www.sage.edu" TargetMode="External"/><Relationship Id="rId8854" Type="http://schemas.openxmlformats.org/officeDocument/2006/relationships/hyperlink" Target="http://www.tsoa.edu" TargetMode="External"/><Relationship Id="rId2700" Type="http://schemas.openxmlformats.org/officeDocument/2006/relationships/hyperlink" Target="http://www.friends.edu" TargetMode="External"/><Relationship Id="rId2701" Type="http://schemas.openxmlformats.org/officeDocument/2006/relationships/hyperlink" Target="http://www.friends.edu" TargetMode="External"/><Relationship Id="rId2702" Type="http://schemas.openxmlformats.org/officeDocument/2006/relationships/hyperlink" Target="http://www.friends.edu" TargetMode="External"/><Relationship Id="rId2703" Type="http://schemas.openxmlformats.org/officeDocument/2006/relationships/hyperlink" Target="http://www.friends.edu" TargetMode="External"/><Relationship Id="rId2704" Type="http://schemas.openxmlformats.org/officeDocument/2006/relationships/hyperlink" Target="http://www.friends.edu" TargetMode="External"/><Relationship Id="rId2705" Type="http://schemas.openxmlformats.org/officeDocument/2006/relationships/hyperlink" Target="http://www.friends.edu" TargetMode="External"/><Relationship Id="rId2706" Type="http://schemas.openxmlformats.org/officeDocument/2006/relationships/hyperlink" Target="http://www.friends.edu" TargetMode="External"/><Relationship Id="rId2707" Type="http://schemas.openxmlformats.org/officeDocument/2006/relationships/hyperlink" Target="http://www.friends.edu" TargetMode="External"/><Relationship Id="rId2708" Type="http://schemas.openxmlformats.org/officeDocument/2006/relationships/hyperlink" Target="http://www.friends.edu" TargetMode="External"/><Relationship Id="rId2709" Type="http://schemas.openxmlformats.org/officeDocument/2006/relationships/hyperlink" Target="http://www.friends.edu" TargetMode="External"/><Relationship Id="rId6292" Type="http://schemas.openxmlformats.org/officeDocument/2006/relationships/hyperlink" Target="http://www.nycda.edu" TargetMode="External"/><Relationship Id="rId6293" Type="http://schemas.openxmlformats.org/officeDocument/2006/relationships/hyperlink" Target="http://www.nycda.edu" TargetMode="External"/><Relationship Id="rId6290" Type="http://schemas.openxmlformats.org/officeDocument/2006/relationships/hyperlink" Target="http://www.nycda.edu" TargetMode="External"/><Relationship Id="rId6291" Type="http://schemas.openxmlformats.org/officeDocument/2006/relationships/hyperlink" Target="http://www.nycda.edu" TargetMode="External"/><Relationship Id="rId6296" Type="http://schemas.openxmlformats.org/officeDocument/2006/relationships/hyperlink" Target="http://www.nyfa.edu" TargetMode="External"/><Relationship Id="rId6297" Type="http://schemas.openxmlformats.org/officeDocument/2006/relationships/hyperlink" Target="http://www.nyfa.edu" TargetMode="External"/><Relationship Id="rId6294" Type="http://schemas.openxmlformats.org/officeDocument/2006/relationships/hyperlink" Target="http://www.nyfa.edu" TargetMode="External"/><Relationship Id="rId6295" Type="http://schemas.openxmlformats.org/officeDocument/2006/relationships/hyperlink" Target="http://www.nyfa.edu" TargetMode="External"/><Relationship Id="rId6298" Type="http://schemas.openxmlformats.org/officeDocument/2006/relationships/hyperlink" Target="http://www.nyfa.edu" TargetMode="External"/><Relationship Id="rId6299" Type="http://schemas.openxmlformats.org/officeDocument/2006/relationships/hyperlink" Target="http://www.nyfa.edu" TargetMode="External"/><Relationship Id="rId2720" Type="http://schemas.openxmlformats.org/officeDocument/2006/relationships/hyperlink" Target="http://www.friends.edu" TargetMode="External"/><Relationship Id="rId2721" Type="http://schemas.openxmlformats.org/officeDocument/2006/relationships/hyperlink" Target="http://www.friends.edu" TargetMode="External"/><Relationship Id="rId2722" Type="http://schemas.openxmlformats.org/officeDocument/2006/relationships/hyperlink" Target="http://www.frontrange.edu" TargetMode="External"/><Relationship Id="rId2723" Type="http://schemas.openxmlformats.org/officeDocument/2006/relationships/hyperlink" Target="http://www.frontrange.edu" TargetMode="External"/><Relationship Id="rId2724" Type="http://schemas.openxmlformats.org/officeDocument/2006/relationships/hyperlink" Target="http://www.frontrange.edu" TargetMode="External"/><Relationship Id="rId2725" Type="http://schemas.openxmlformats.org/officeDocument/2006/relationships/hyperlink" Target="http://www.frontrange.edu" TargetMode="External"/><Relationship Id="rId2726" Type="http://schemas.openxmlformats.org/officeDocument/2006/relationships/hyperlink" Target="http://www.frontrange.edu" TargetMode="External"/><Relationship Id="rId2727" Type="http://schemas.openxmlformats.org/officeDocument/2006/relationships/hyperlink" Target="http://www.frontrange.edu" TargetMode="External"/><Relationship Id="rId2728" Type="http://schemas.openxmlformats.org/officeDocument/2006/relationships/hyperlink" Target="http://www.frontrange.edu" TargetMode="External"/><Relationship Id="rId2729" Type="http://schemas.openxmlformats.org/officeDocument/2006/relationships/hyperlink" Target="http://www.frontrange.edu" TargetMode="External"/><Relationship Id="rId2710" Type="http://schemas.openxmlformats.org/officeDocument/2006/relationships/hyperlink" Target="http://www.friends.edu" TargetMode="External"/><Relationship Id="rId2711" Type="http://schemas.openxmlformats.org/officeDocument/2006/relationships/hyperlink" Target="http://www.friends.edu" TargetMode="External"/><Relationship Id="rId2712" Type="http://schemas.openxmlformats.org/officeDocument/2006/relationships/hyperlink" Target="http://www.friends.edu" TargetMode="External"/><Relationship Id="rId2713" Type="http://schemas.openxmlformats.org/officeDocument/2006/relationships/hyperlink" Target="http://www.friends.edu" TargetMode="External"/><Relationship Id="rId2714" Type="http://schemas.openxmlformats.org/officeDocument/2006/relationships/hyperlink" Target="http://www.friends.edu" TargetMode="External"/><Relationship Id="rId2715" Type="http://schemas.openxmlformats.org/officeDocument/2006/relationships/hyperlink" Target="http://www.friends.edu" TargetMode="External"/><Relationship Id="rId2716" Type="http://schemas.openxmlformats.org/officeDocument/2006/relationships/hyperlink" Target="http://www.friends.edu" TargetMode="External"/><Relationship Id="rId2717" Type="http://schemas.openxmlformats.org/officeDocument/2006/relationships/hyperlink" Target="http://www.friends.edu" TargetMode="External"/><Relationship Id="rId2718" Type="http://schemas.openxmlformats.org/officeDocument/2006/relationships/hyperlink" Target="http://www.friends.edu" TargetMode="External"/><Relationship Id="rId2719" Type="http://schemas.openxmlformats.org/officeDocument/2006/relationships/hyperlink" Target="http://www.friends.edu" TargetMode="External"/><Relationship Id="rId7591" Type="http://schemas.openxmlformats.org/officeDocument/2006/relationships/hyperlink" Target="http://www.salemstate.edu" TargetMode="External"/><Relationship Id="rId6260" Type="http://schemas.openxmlformats.org/officeDocument/2006/relationships/hyperlink" Target="http://www.nwktc.edu" TargetMode="External"/><Relationship Id="rId7590" Type="http://schemas.openxmlformats.org/officeDocument/2006/relationships/hyperlink" Target="http://www.salemstate.edu" TargetMode="External"/><Relationship Id="rId6263" Type="http://schemas.openxmlformats.org/officeDocument/2006/relationships/hyperlink" Target="http://www.nwmissouri.edu" TargetMode="External"/><Relationship Id="rId7595" Type="http://schemas.openxmlformats.org/officeDocument/2006/relationships/hyperlink" Target="http://www.salemstate.edu" TargetMode="External"/><Relationship Id="rId6264" Type="http://schemas.openxmlformats.org/officeDocument/2006/relationships/hyperlink" Target="http://www.nwmissouri.edu" TargetMode="External"/><Relationship Id="rId7594" Type="http://schemas.openxmlformats.org/officeDocument/2006/relationships/hyperlink" Target="http://www.salemstate.edu" TargetMode="External"/><Relationship Id="rId6261" Type="http://schemas.openxmlformats.org/officeDocument/2006/relationships/hyperlink" Target="http://www.nwktc.edu" TargetMode="External"/><Relationship Id="rId7593" Type="http://schemas.openxmlformats.org/officeDocument/2006/relationships/hyperlink" Target="http://www.salemstate.edu" TargetMode="External"/><Relationship Id="rId6262" Type="http://schemas.openxmlformats.org/officeDocument/2006/relationships/hyperlink" Target="http://www.nwktc.edu" TargetMode="External"/><Relationship Id="rId7592" Type="http://schemas.openxmlformats.org/officeDocument/2006/relationships/hyperlink" Target="http://www.salemstate.edu" TargetMode="External"/><Relationship Id="rId6267" Type="http://schemas.openxmlformats.org/officeDocument/2006/relationships/hyperlink" Target="http://www.nwmissouri.edu" TargetMode="External"/><Relationship Id="rId7599" Type="http://schemas.openxmlformats.org/officeDocument/2006/relationships/hyperlink" Target="http://www.salisbury.edu" TargetMode="External"/><Relationship Id="rId6268" Type="http://schemas.openxmlformats.org/officeDocument/2006/relationships/hyperlink" Target="http://www.nwmissouri.edu" TargetMode="External"/><Relationship Id="rId7598" Type="http://schemas.openxmlformats.org/officeDocument/2006/relationships/hyperlink" Target="http://www.salisbury.edu" TargetMode="External"/><Relationship Id="rId6265" Type="http://schemas.openxmlformats.org/officeDocument/2006/relationships/hyperlink" Target="http://www.nwmissouri.edu" TargetMode="External"/><Relationship Id="rId7597" Type="http://schemas.openxmlformats.org/officeDocument/2006/relationships/hyperlink" Target="http://www.salisbury.edu" TargetMode="External"/><Relationship Id="rId6266" Type="http://schemas.openxmlformats.org/officeDocument/2006/relationships/hyperlink" Target="http://www.nwmissouri.edu" TargetMode="External"/><Relationship Id="rId7596" Type="http://schemas.openxmlformats.org/officeDocument/2006/relationships/hyperlink" Target="http://www.salemstate.edu" TargetMode="External"/><Relationship Id="rId6269" Type="http://schemas.openxmlformats.org/officeDocument/2006/relationships/hyperlink" Target="http://www.nwmissouri.edu" TargetMode="External"/><Relationship Id="rId7580" Type="http://schemas.openxmlformats.org/officeDocument/2006/relationships/hyperlink" Target="http://www.saintmarys.edu" TargetMode="External"/><Relationship Id="rId6252" Type="http://schemas.openxmlformats.org/officeDocument/2006/relationships/hyperlink" Target="http://www.nwktc.edu" TargetMode="External"/><Relationship Id="rId7584" Type="http://schemas.openxmlformats.org/officeDocument/2006/relationships/hyperlink" Target="http://www.saintmarys.edu" TargetMode="External"/><Relationship Id="rId6253" Type="http://schemas.openxmlformats.org/officeDocument/2006/relationships/hyperlink" Target="http://www.nwktc.edu" TargetMode="External"/><Relationship Id="rId7583" Type="http://schemas.openxmlformats.org/officeDocument/2006/relationships/hyperlink" Target="http://www.saintmarys.edu" TargetMode="External"/><Relationship Id="rId6250" Type="http://schemas.openxmlformats.org/officeDocument/2006/relationships/hyperlink" Target="http://www.nwktc.edu" TargetMode="External"/><Relationship Id="rId7582" Type="http://schemas.openxmlformats.org/officeDocument/2006/relationships/hyperlink" Target="http://www.saintmarys.edu" TargetMode="External"/><Relationship Id="rId6251" Type="http://schemas.openxmlformats.org/officeDocument/2006/relationships/hyperlink" Target="http://www.nwktc.edu" TargetMode="External"/><Relationship Id="rId7581" Type="http://schemas.openxmlformats.org/officeDocument/2006/relationships/hyperlink" Target="http://www.saintmarys.edu" TargetMode="External"/><Relationship Id="rId6256" Type="http://schemas.openxmlformats.org/officeDocument/2006/relationships/hyperlink" Target="http://www.nwktc.edu" TargetMode="External"/><Relationship Id="rId7588" Type="http://schemas.openxmlformats.org/officeDocument/2006/relationships/hyperlink" Target="http://www.salemstate.edu" TargetMode="External"/><Relationship Id="rId6257" Type="http://schemas.openxmlformats.org/officeDocument/2006/relationships/hyperlink" Target="http://www.nwktc.edu" TargetMode="External"/><Relationship Id="rId7587" Type="http://schemas.openxmlformats.org/officeDocument/2006/relationships/hyperlink" Target="http://www.saintmarys.edu" TargetMode="External"/><Relationship Id="rId6254" Type="http://schemas.openxmlformats.org/officeDocument/2006/relationships/hyperlink" Target="http://www.nwktc.edu" TargetMode="External"/><Relationship Id="rId7586" Type="http://schemas.openxmlformats.org/officeDocument/2006/relationships/hyperlink" Target="http://www.saintmarys.edu" TargetMode="External"/><Relationship Id="rId6255" Type="http://schemas.openxmlformats.org/officeDocument/2006/relationships/hyperlink" Target="http://www.nwktc.edu" TargetMode="External"/><Relationship Id="rId7585" Type="http://schemas.openxmlformats.org/officeDocument/2006/relationships/hyperlink" Target="http://www.saintmarys.edu" TargetMode="External"/><Relationship Id="rId6258" Type="http://schemas.openxmlformats.org/officeDocument/2006/relationships/hyperlink" Target="http://www.nwktc.edu" TargetMode="External"/><Relationship Id="rId6259" Type="http://schemas.openxmlformats.org/officeDocument/2006/relationships/hyperlink" Target="http://www.nwktc.edu" TargetMode="External"/><Relationship Id="rId7589" Type="http://schemas.openxmlformats.org/officeDocument/2006/relationships/hyperlink" Target="http://www.salemstate.edu" TargetMode="External"/><Relationship Id="rId6281" Type="http://schemas.openxmlformats.org/officeDocument/2006/relationships/hyperlink" Target="http://www.nycda.edu" TargetMode="External"/><Relationship Id="rId6282" Type="http://schemas.openxmlformats.org/officeDocument/2006/relationships/hyperlink" Target="http://www.nycda.edu" TargetMode="External"/><Relationship Id="rId6280" Type="http://schemas.openxmlformats.org/officeDocument/2006/relationships/hyperlink" Target="http://www.nycda.edu" TargetMode="External"/><Relationship Id="rId6285" Type="http://schemas.openxmlformats.org/officeDocument/2006/relationships/hyperlink" Target="http://www.nycda.edu" TargetMode="External"/><Relationship Id="rId6286" Type="http://schemas.openxmlformats.org/officeDocument/2006/relationships/hyperlink" Target="http://www.nycda.edu" TargetMode="External"/><Relationship Id="rId6283" Type="http://schemas.openxmlformats.org/officeDocument/2006/relationships/hyperlink" Target="http://www.nycda.edu" TargetMode="External"/><Relationship Id="rId6284" Type="http://schemas.openxmlformats.org/officeDocument/2006/relationships/hyperlink" Target="http://www.nycda.edu" TargetMode="External"/><Relationship Id="rId6289" Type="http://schemas.openxmlformats.org/officeDocument/2006/relationships/hyperlink" Target="http://www.nycda.edu" TargetMode="External"/><Relationship Id="rId6287" Type="http://schemas.openxmlformats.org/officeDocument/2006/relationships/hyperlink" Target="http://www.nycda.edu" TargetMode="External"/><Relationship Id="rId6288" Type="http://schemas.openxmlformats.org/officeDocument/2006/relationships/hyperlink" Target="http://www.nycda.edu" TargetMode="External"/><Relationship Id="rId6270" Type="http://schemas.openxmlformats.org/officeDocument/2006/relationships/hyperlink" Target="http://www.nwmissouri.edu" TargetMode="External"/><Relationship Id="rId6271" Type="http://schemas.openxmlformats.org/officeDocument/2006/relationships/hyperlink" Target="http://www.nwmissouri.edu" TargetMode="External"/><Relationship Id="rId6274" Type="http://schemas.openxmlformats.org/officeDocument/2006/relationships/hyperlink" Target="http://www.nycda.edu" TargetMode="External"/><Relationship Id="rId6275" Type="http://schemas.openxmlformats.org/officeDocument/2006/relationships/hyperlink" Target="http://www.nycda.edu" TargetMode="External"/><Relationship Id="rId6272" Type="http://schemas.openxmlformats.org/officeDocument/2006/relationships/hyperlink" Target="http://www.nycda.edu" TargetMode="External"/><Relationship Id="rId6273" Type="http://schemas.openxmlformats.org/officeDocument/2006/relationships/hyperlink" Target="http://www.nycda.edu" TargetMode="External"/><Relationship Id="rId6278" Type="http://schemas.openxmlformats.org/officeDocument/2006/relationships/hyperlink" Target="http://www.nycda.edu" TargetMode="External"/><Relationship Id="rId6279" Type="http://schemas.openxmlformats.org/officeDocument/2006/relationships/hyperlink" Target="http://www.nycda.edu" TargetMode="External"/><Relationship Id="rId6276" Type="http://schemas.openxmlformats.org/officeDocument/2006/relationships/hyperlink" Target="http://www.nycda.edu" TargetMode="External"/><Relationship Id="rId6277" Type="http://schemas.openxmlformats.org/officeDocument/2006/relationships/hyperlink" Target="http://www.nycda.edu" TargetMode="External"/><Relationship Id="rId1455" Type="http://schemas.openxmlformats.org/officeDocument/2006/relationships/hyperlink" Target="http://www.columbusstate.edu" TargetMode="External"/><Relationship Id="rId2786" Type="http://schemas.openxmlformats.org/officeDocument/2006/relationships/hyperlink" Target="http://www.ftc.edu" TargetMode="External"/><Relationship Id="rId1456" Type="http://schemas.openxmlformats.org/officeDocument/2006/relationships/hyperlink" Target="http://www.columbusstate.edu" TargetMode="External"/><Relationship Id="rId2787" Type="http://schemas.openxmlformats.org/officeDocument/2006/relationships/hyperlink" Target="http://www.ftc.edu" TargetMode="External"/><Relationship Id="rId1457" Type="http://schemas.openxmlformats.org/officeDocument/2006/relationships/hyperlink" Target="http://www.contracosta.edu" TargetMode="External"/><Relationship Id="rId2788" Type="http://schemas.openxmlformats.org/officeDocument/2006/relationships/hyperlink" Target="http://www.ftc.edu" TargetMode="External"/><Relationship Id="rId1458" Type="http://schemas.openxmlformats.org/officeDocument/2006/relationships/hyperlink" Target="http://www.contracosta.edu" TargetMode="External"/><Relationship Id="rId2789" Type="http://schemas.openxmlformats.org/officeDocument/2006/relationships/hyperlink" Target="http://www.ftc.edu" TargetMode="External"/><Relationship Id="rId1459" Type="http://schemas.openxmlformats.org/officeDocument/2006/relationships/hyperlink" Target="http://www.contracosta.edu" TargetMode="External"/><Relationship Id="rId629" Type="http://schemas.openxmlformats.org/officeDocument/2006/relationships/hyperlink" Target="http://www.bennington.edu" TargetMode="External"/><Relationship Id="rId624" Type="http://schemas.openxmlformats.org/officeDocument/2006/relationships/hyperlink" Target="http://www.belmont.edu" TargetMode="External"/><Relationship Id="rId623" Type="http://schemas.openxmlformats.org/officeDocument/2006/relationships/hyperlink" Target="http://www.belmont.edu" TargetMode="External"/><Relationship Id="rId622" Type="http://schemas.openxmlformats.org/officeDocument/2006/relationships/hyperlink" Target="http://www.belmont.edu" TargetMode="External"/><Relationship Id="rId621" Type="http://schemas.openxmlformats.org/officeDocument/2006/relationships/hyperlink" Target="http://www.belmont.edu" TargetMode="External"/><Relationship Id="rId628" Type="http://schemas.openxmlformats.org/officeDocument/2006/relationships/hyperlink" Target="http://www.bennington.edu" TargetMode="External"/><Relationship Id="rId627" Type="http://schemas.openxmlformats.org/officeDocument/2006/relationships/hyperlink" Target="http://www.bennington.edu" TargetMode="External"/><Relationship Id="rId626" Type="http://schemas.openxmlformats.org/officeDocument/2006/relationships/hyperlink" Target="http://www.belmont.edu" TargetMode="External"/><Relationship Id="rId625" Type="http://schemas.openxmlformats.org/officeDocument/2006/relationships/hyperlink" Target="http://www.belmont.edu" TargetMode="External"/><Relationship Id="rId2780" Type="http://schemas.openxmlformats.org/officeDocument/2006/relationships/hyperlink" Target="http://www.ftc.edu" TargetMode="External"/><Relationship Id="rId1450" Type="http://schemas.openxmlformats.org/officeDocument/2006/relationships/hyperlink" Target="http://www.columbusstate.edu" TargetMode="External"/><Relationship Id="rId2781" Type="http://schemas.openxmlformats.org/officeDocument/2006/relationships/hyperlink" Target="http://www.ftc.edu" TargetMode="External"/><Relationship Id="rId620" Type="http://schemas.openxmlformats.org/officeDocument/2006/relationships/hyperlink" Target="http://www.belmont.edu" TargetMode="External"/><Relationship Id="rId1451" Type="http://schemas.openxmlformats.org/officeDocument/2006/relationships/hyperlink" Target="http://www.columbusstate.edu" TargetMode="External"/><Relationship Id="rId2782" Type="http://schemas.openxmlformats.org/officeDocument/2006/relationships/hyperlink" Target="http://www.ftc.edu" TargetMode="External"/><Relationship Id="rId1452" Type="http://schemas.openxmlformats.org/officeDocument/2006/relationships/hyperlink" Target="http://www.columbusstate.edu" TargetMode="External"/><Relationship Id="rId2783" Type="http://schemas.openxmlformats.org/officeDocument/2006/relationships/hyperlink" Target="http://www.ftc.edu" TargetMode="External"/><Relationship Id="rId1453" Type="http://schemas.openxmlformats.org/officeDocument/2006/relationships/hyperlink" Target="http://www.columbusstate.edu" TargetMode="External"/><Relationship Id="rId2784" Type="http://schemas.openxmlformats.org/officeDocument/2006/relationships/hyperlink" Target="http://www.ftc.edu" TargetMode="External"/><Relationship Id="rId1454" Type="http://schemas.openxmlformats.org/officeDocument/2006/relationships/hyperlink" Target="http://www.columbusstate.edu" TargetMode="External"/><Relationship Id="rId2785" Type="http://schemas.openxmlformats.org/officeDocument/2006/relationships/hyperlink" Target="http://www.ftc.edu" TargetMode="External"/><Relationship Id="rId1444" Type="http://schemas.openxmlformats.org/officeDocument/2006/relationships/hyperlink" Target="http://www.columbusstate.edu" TargetMode="External"/><Relationship Id="rId2775" Type="http://schemas.openxmlformats.org/officeDocument/2006/relationships/hyperlink" Target="http://www.ftc.edu" TargetMode="External"/><Relationship Id="rId1445" Type="http://schemas.openxmlformats.org/officeDocument/2006/relationships/hyperlink" Target="http://www.columbusstate.edu" TargetMode="External"/><Relationship Id="rId2776" Type="http://schemas.openxmlformats.org/officeDocument/2006/relationships/hyperlink" Target="http://www.ftc.edu" TargetMode="External"/><Relationship Id="rId1446" Type="http://schemas.openxmlformats.org/officeDocument/2006/relationships/hyperlink" Target="http://www.columbusstate.edu" TargetMode="External"/><Relationship Id="rId2777" Type="http://schemas.openxmlformats.org/officeDocument/2006/relationships/hyperlink" Target="http://www.ftc.edu" TargetMode="External"/><Relationship Id="rId1447" Type="http://schemas.openxmlformats.org/officeDocument/2006/relationships/hyperlink" Target="http://www.columbusstate.edu" TargetMode="External"/><Relationship Id="rId2778" Type="http://schemas.openxmlformats.org/officeDocument/2006/relationships/hyperlink" Target="http://www.ftc.edu" TargetMode="External"/><Relationship Id="rId1448" Type="http://schemas.openxmlformats.org/officeDocument/2006/relationships/hyperlink" Target="http://www.columbusstate.edu" TargetMode="External"/><Relationship Id="rId2779" Type="http://schemas.openxmlformats.org/officeDocument/2006/relationships/hyperlink" Target="http://www.ftc.edu" TargetMode="External"/><Relationship Id="rId1449" Type="http://schemas.openxmlformats.org/officeDocument/2006/relationships/hyperlink" Target="http://www.columbusstate.edu" TargetMode="External"/><Relationship Id="rId619" Type="http://schemas.openxmlformats.org/officeDocument/2006/relationships/hyperlink" Target="http://www.belhaven.edu" TargetMode="External"/><Relationship Id="rId618" Type="http://schemas.openxmlformats.org/officeDocument/2006/relationships/hyperlink" Target="http://www.belhaven.edu" TargetMode="External"/><Relationship Id="rId613" Type="http://schemas.openxmlformats.org/officeDocument/2006/relationships/hyperlink" Target="http://www.baycollege.edu" TargetMode="External"/><Relationship Id="rId612" Type="http://schemas.openxmlformats.org/officeDocument/2006/relationships/hyperlink" Target="http://www.baycollege.edu" TargetMode="External"/><Relationship Id="rId611" Type="http://schemas.openxmlformats.org/officeDocument/2006/relationships/hyperlink" Target="http://www.baycollege.edu" TargetMode="External"/><Relationship Id="rId610" Type="http://schemas.openxmlformats.org/officeDocument/2006/relationships/hyperlink" Target="http://www.baycollege.edu" TargetMode="External"/><Relationship Id="rId617" Type="http://schemas.openxmlformats.org/officeDocument/2006/relationships/hyperlink" Target="http://www.belhaven.edu" TargetMode="External"/><Relationship Id="rId616" Type="http://schemas.openxmlformats.org/officeDocument/2006/relationships/hyperlink" Target="http://www.belhaven.edu" TargetMode="External"/><Relationship Id="rId615" Type="http://schemas.openxmlformats.org/officeDocument/2006/relationships/hyperlink" Target="http://www.belhaven.edu" TargetMode="External"/><Relationship Id="rId614" Type="http://schemas.openxmlformats.org/officeDocument/2006/relationships/hyperlink" Target="http://www.baycollege.edu" TargetMode="External"/><Relationship Id="rId2770" Type="http://schemas.openxmlformats.org/officeDocument/2006/relationships/hyperlink" Target="http://www.fst.edu" TargetMode="External"/><Relationship Id="rId1440" Type="http://schemas.openxmlformats.org/officeDocument/2006/relationships/hyperlink" Target="http://www.columbusstate.edu" TargetMode="External"/><Relationship Id="rId2771" Type="http://schemas.openxmlformats.org/officeDocument/2006/relationships/hyperlink" Target="http://www.fst.edu" TargetMode="External"/><Relationship Id="rId1441" Type="http://schemas.openxmlformats.org/officeDocument/2006/relationships/hyperlink" Target="http://www.columbusstate.edu" TargetMode="External"/><Relationship Id="rId2772" Type="http://schemas.openxmlformats.org/officeDocument/2006/relationships/hyperlink" Target="http://www.fst.edu" TargetMode="External"/><Relationship Id="rId1442" Type="http://schemas.openxmlformats.org/officeDocument/2006/relationships/hyperlink" Target="http://www.columbusstate.edu" TargetMode="External"/><Relationship Id="rId2773" Type="http://schemas.openxmlformats.org/officeDocument/2006/relationships/hyperlink" Target="http://www.fst.edu" TargetMode="External"/><Relationship Id="rId1443" Type="http://schemas.openxmlformats.org/officeDocument/2006/relationships/hyperlink" Target="http://www.columbusstate.edu" TargetMode="External"/><Relationship Id="rId2774" Type="http://schemas.openxmlformats.org/officeDocument/2006/relationships/hyperlink" Target="http://www.ftc.edu" TargetMode="External"/><Relationship Id="rId1477" Type="http://schemas.openxmlformats.org/officeDocument/2006/relationships/hyperlink" Target="http://www.contracosta.edu" TargetMode="External"/><Relationship Id="rId1478" Type="http://schemas.openxmlformats.org/officeDocument/2006/relationships/hyperlink" Target="http://www.contracosta.edu" TargetMode="External"/><Relationship Id="rId1479" Type="http://schemas.openxmlformats.org/officeDocument/2006/relationships/hyperlink" Target="http://www.contracosta.edu" TargetMode="External"/><Relationship Id="rId646" Type="http://schemas.openxmlformats.org/officeDocument/2006/relationships/hyperlink" Target="http://www.berea.edu" TargetMode="External"/><Relationship Id="rId645" Type="http://schemas.openxmlformats.org/officeDocument/2006/relationships/hyperlink" Target="http://www.berea.edu" TargetMode="External"/><Relationship Id="rId644" Type="http://schemas.openxmlformats.org/officeDocument/2006/relationships/hyperlink" Target="http://www.berea.edu" TargetMode="External"/><Relationship Id="rId643" Type="http://schemas.openxmlformats.org/officeDocument/2006/relationships/hyperlink" Target="http://www.bennington.edu" TargetMode="External"/><Relationship Id="rId649" Type="http://schemas.openxmlformats.org/officeDocument/2006/relationships/hyperlink" Target="http://www.berea.edu" TargetMode="External"/><Relationship Id="rId648" Type="http://schemas.openxmlformats.org/officeDocument/2006/relationships/hyperlink" Target="http://www.berea.edu" TargetMode="External"/><Relationship Id="rId647" Type="http://schemas.openxmlformats.org/officeDocument/2006/relationships/hyperlink" Target="http://www.berea.edu" TargetMode="External"/><Relationship Id="rId1470" Type="http://schemas.openxmlformats.org/officeDocument/2006/relationships/hyperlink" Target="http://www.contracosta.edu" TargetMode="External"/><Relationship Id="rId1471" Type="http://schemas.openxmlformats.org/officeDocument/2006/relationships/hyperlink" Target="http://www.contracosta.edu" TargetMode="External"/><Relationship Id="rId1472" Type="http://schemas.openxmlformats.org/officeDocument/2006/relationships/hyperlink" Target="http://www.contracosta.edu" TargetMode="External"/><Relationship Id="rId642" Type="http://schemas.openxmlformats.org/officeDocument/2006/relationships/hyperlink" Target="http://www.bennington.edu" TargetMode="External"/><Relationship Id="rId1473" Type="http://schemas.openxmlformats.org/officeDocument/2006/relationships/hyperlink" Target="http://www.contracosta.edu" TargetMode="External"/><Relationship Id="rId641" Type="http://schemas.openxmlformats.org/officeDocument/2006/relationships/hyperlink" Target="http://www.bennington.edu" TargetMode="External"/><Relationship Id="rId1474" Type="http://schemas.openxmlformats.org/officeDocument/2006/relationships/hyperlink" Target="http://www.contracosta.edu" TargetMode="External"/><Relationship Id="rId640" Type="http://schemas.openxmlformats.org/officeDocument/2006/relationships/hyperlink" Target="http://www.bennington.edu" TargetMode="External"/><Relationship Id="rId1475" Type="http://schemas.openxmlformats.org/officeDocument/2006/relationships/hyperlink" Target="http://www.contracosta.edu" TargetMode="External"/><Relationship Id="rId1476" Type="http://schemas.openxmlformats.org/officeDocument/2006/relationships/hyperlink" Target="http://www.contracosta.edu" TargetMode="External"/><Relationship Id="rId1466" Type="http://schemas.openxmlformats.org/officeDocument/2006/relationships/hyperlink" Target="http://www.contracosta.edu" TargetMode="External"/><Relationship Id="rId2797" Type="http://schemas.openxmlformats.org/officeDocument/2006/relationships/hyperlink" Target="http://www.gallaudet.edu" TargetMode="External"/><Relationship Id="rId1467" Type="http://schemas.openxmlformats.org/officeDocument/2006/relationships/hyperlink" Target="http://www.contracosta.edu" TargetMode="External"/><Relationship Id="rId2798" Type="http://schemas.openxmlformats.org/officeDocument/2006/relationships/hyperlink" Target="http://www.gallaudet.edu" TargetMode="External"/><Relationship Id="rId1468" Type="http://schemas.openxmlformats.org/officeDocument/2006/relationships/hyperlink" Target="http://www.contracosta.edu" TargetMode="External"/><Relationship Id="rId2799" Type="http://schemas.openxmlformats.org/officeDocument/2006/relationships/hyperlink" Target="http://www.gallaudet.edu" TargetMode="External"/><Relationship Id="rId1469" Type="http://schemas.openxmlformats.org/officeDocument/2006/relationships/hyperlink" Target="http://www.contracosta.edu" TargetMode="External"/><Relationship Id="rId635" Type="http://schemas.openxmlformats.org/officeDocument/2006/relationships/hyperlink" Target="http://www.bennington.edu" TargetMode="External"/><Relationship Id="rId634" Type="http://schemas.openxmlformats.org/officeDocument/2006/relationships/hyperlink" Target="http://www.bennington.edu" TargetMode="External"/><Relationship Id="rId633" Type="http://schemas.openxmlformats.org/officeDocument/2006/relationships/hyperlink" Target="http://www.bennington.edu" TargetMode="External"/><Relationship Id="rId632" Type="http://schemas.openxmlformats.org/officeDocument/2006/relationships/hyperlink" Target="http://www.bennington.edu" TargetMode="External"/><Relationship Id="rId639" Type="http://schemas.openxmlformats.org/officeDocument/2006/relationships/hyperlink" Target="http://www.bennington.edu" TargetMode="External"/><Relationship Id="rId638" Type="http://schemas.openxmlformats.org/officeDocument/2006/relationships/hyperlink" Target="http://www.bennington.edu" TargetMode="External"/><Relationship Id="rId637" Type="http://schemas.openxmlformats.org/officeDocument/2006/relationships/hyperlink" Target="http://www.bennington.edu" TargetMode="External"/><Relationship Id="rId636" Type="http://schemas.openxmlformats.org/officeDocument/2006/relationships/hyperlink" Target="http://www.bennington.edu" TargetMode="External"/><Relationship Id="rId2790" Type="http://schemas.openxmlformats.org/officeDocument/2006/relationships/hyperlink" Target="http://www.fvtc.edu" TargetMode="External"/><Relationship Id="rId1460" Type="http://schemas.openxmlformats.org/officeDocument/2006/relationships/hyperlink" Target="http://www.contracosta.edu" TargetMode="External"/><Relationship Id="rId2791" Type="http://schemas.openxmlformats.org/officeDocument/2006/relationships/hyperlink" Target="http://www.gallaudet.edu" TargetMode="External"/><Relationship Id="rId1461" Type="http://schemas.openxmlformats.org/officeDocument/2006/relationships/hyperlink" Target="http://www.contracosta.edu" TargetMode="External"/><Relationship Id="rId2792" Type="http://schemas.openxmlformats.org/officeDocument/2006/relationships/hyperlink" Target="http://www.gallaudet.edu" TargetMode="External"/><Relationship Id="rId631" Type="http://schemas.openxmlformats.org/officeDocument/2006/relationships/hyperlink" Target="http://www.bennington.edu" TargetMode="External"/><Relationship Id="rId1462" Type="http://schemas.openxmlformats.org/officeDocument/2006/relationships/hyperlink" Target="http://www.contracosta.edu" TargetMode="External"/><Relationship Id="rId2793" Type="http://schemas.openxmlformats.org/officeDocument/2006/relationships/hyperlink" Target="http://www.gallaudet.edu" TargetMode="External"/><Relationship Id="rId630" Type="http://schemas.openxmlformats.org/officeDocument/2006/relationships/hyperlink" Target="http://www.bennington.edu" TargetMode="External"/><Relationship Id="rId1463" Type="http://schemas.openxmlformats.org/officeDocument/2006/relationships/hyperlink" Target="http://www.contracosta.edu" TargetMode="External"/><Relationship Id="rId2794" Type="http://schemas.openxmlformats.org/officeDocument/2006/relationships/hyperlink" Target="http://www.gallaudet.edu" TargetMode="External"/><Relationship Id="rId1464" Type="http://schemas.openxmlformats.org/officeDocument/2006/relationships/hyperlink" Target="http://www.contracosta.edu" TargetMode="External"/><Relationship Id="rId2795" Type="http://schemas.openxmlformats.org/officeDocument/2006/relationships/hyperlink" Target="http://www.gallaudet.edu" TargetMode="External"/><Relationship Id="rId1465" Type="http://schemas.openxmlformats.org/officeDocument/2006/relationships/hyperlink" Target="http://www.contracosta.edu" TargetMode="External"/><Relationship Id="rId2796" Type="http://schemas.openxmlformats.org/officeDocument/2006/relationships/hyperlink" Target="http://www.gallaudet.edu" TargetMode="External"/><Relationship Id="rId1411" Type="http://schemas.openxmlformats.org/officeDocument/2006/relationships/hyperlink" Target="http://www.colum.edu" TargetMode="External"/><Relationship Id="rId2742" Type="http://schemas.openxmlformats.org/officeDocument/2006/relationships/hyperlink" Target="http://www.frontrange.edu" TargetMode="External"/><Relationship Id="rId1412" Type="http://schemas.openxmlformats.org/officeDocument/2006/relationships/hyperlink" Target="http://www.colum.edu" TargetMode="External"/><Relationship Id="rId2743" Type="http://schemas.openxmlformats.org/officeDocument/2006/relationships/hyperlink" Target="http://www.frontrange.edu" TargetMode="External"/><Relationship Id="rId1413" Type="http://schemas.openxmlformats.org/officeDocument/2006/relationships/hyperlink" Target="http://www.colum.edu" TargetMode="External"/><Relationship Id="rId2744" Type="http://schemas.openxmlformats.org/officeDocument/2006/relationships/hyperlink" Target="http://www.frontrange.edu" TargetMode="External"/><Relationship Id="rId1414" Type="http://schemas.openxmlformats.org/officeDocument/2006/relationships/hyperlink" Target="http://www.colum.edu" TargetMode="External"/><Relationship Id="rId2745" Type="http://schemas.openxmlformats.org/officeDocument/2006/relationships/hyperlink" Target="http://www.frontrange.edu" TargetMode="External"/><Relationship Id="rId1415" Type="http://schemas.openxmlformats.org/officeDocument/2006/relationships/hyperlink" Target="http://www.colum.edu" TargetMode="External"/><Relationship Id="rId2746" Type="http://schemas.openxmlformats.org/officeDocument/2006/relationships/hyperlink" Target="http://www.frontrange.edu" TargetMode="External"/><Relationship Id="rId1416" Type="http://schemas.openxmlformats.org/officeDocument/2006/relationships/hyperlink" Target="http://www.colum.edu" TargetMode="External"/><Relationship Id="rId2747" Type="http://schemas.openxmlformats.org/officeDocument/2006/relationships/hyperlink" Target="http://www.frontrange.edu" TargetMode="External"/><Relationship Id="rId1417" Type="http://schemas.openxmlformats.org/officeDocument/2006/relationships/hyperlink" Target="http://www.colum.edu" TargetMode="External"/><Relationship Id="rId2748" Type="http://schemas.openxmlformats.org/officeDocument/2006/relationships/hyperlink" Target="http://www.frontrange.edu" TargetMode="External"/><Relationship Id="rId1418" Type="http://schemas.openxmlformats.org/officeDocument/2006/relationships/hyperlink" Target="http://www.colum.edu" TargetMode="External"/><Relationship Id="rId2749" Type="http://schemas.openxmlformats.org/officeDocument/2006/relationships/hyperlink" Target="http://www.frontrange.edu" TargetMode="External"/><Relationship Id="rId1419" Type="http://schemas.openxmlformats.org/officeDocument/2006/relationships/hyperlink" Target="http://www.colum.edu" TargetMode="External"/><Relationship Id="rId2740" Type="http://schemas.openxmlformats.org/officeDocument/2006/relationships/hyperlink" Target="http://www.frontrange.edu" TargetMode="External"/><Relationship Id="rId1410" Type="http://schemas.openxmlformats.org/officeDocument/2006/relationships/hyperlink" Target="http://www.colum.edu" TargetMode="External"/><Relationship Id="rId2741" Type="http://schemas.openxmlformats.org/officeDocument/2006/relationships/hyperlink" Target="http://www.frontrange.edu" TargetMode="External"/><Relationship Id="rId1400" Type="http://schemas.openxmlformats.org/officeDocument/2006/relationships/hyperlink" Target="http://www.colin.edu" TargetMode="External"/><Relationship Id="rId2731" Type="http://schemas.openxmlformats.org/officeDocument/2006/relationships/hyperlink" Target="http://www.frontrange.edu" TargetMode="External"/><Relationship Id="rId1401" Type="http://schemas.openxmlformats.org/officeDocument/2006/relationships/hyperlink" Target="http://www.colin.edu" TargetMode="External"/><Relationship Id="rId2732" Type="http://schemas.openxmlformats.org/officeDocument/2006/relationships/hyperlink" Target="http://www.frontrange.edu" TargetMode="External"/><Relationship Id="rId1402" Type="http://schemas.openxmlformats.org/officeDocument/2006/relationships/hyperlink" Target="http://www.colin.edu" TargetMode="External"/><Relationship Id="rId2733" Type="http://schemas.openxmlformats.org/officeDocument/2006/relationships/hyperlink" Target="http://www.frontrange.edu" TargetMode="External"/><Relationship Id="rId1403" Type="http://schemas.openxmlformats.org/officeDocument/2006/relationships/hyperlink" Target="http://www.colin.edu" TargetMode="External"/><Relationship Id="rId2734" Type="http://schemas.openxmlformats.org/officeDocument/2006/relationships/hyperlink" Target="http://www.frontrange.edu" TargetMode="External"/><Relationship Id="rId1404" Type="http://schemas.openxmlformats.org/officeDocument/2006/relationships/hyperlink" Target="http://www.colin.edu" TargetMode="External"/><Relationship Id="rId2735" Type="http://schemas.openxmlformats.org/officeDocument/2006/relationships/hyperlink" Target="http://www.frontrange.edu" TargetMode="External"/><Relationship Id="rId1405" Type="http://schemas.openxmlformats.org/officeDocument/2006/relationships/hyperlink" Target="http://www.colin.edu" TargetMode="External"/><Relationship Id="rId2736" Type="http://schemas.openxmlformats.org/officeDocument/2006/relationships/hyperlink" Target="http://www.frontrange.edu" TargetMode="External"/><Relationship Id="rId1406" Type="http://schemas.openxmlformats.org/officeDocument/2006/relationships/hyperlink" Target="http://www.colin.edu" TargetMode="External"/><Relationship Id="rId2737" Type="http://schemas.openxmlformats.org/officeDocument/2006/relationships/hyperlink" Target="http://www.frontrange.edu" TargetMode="External"/><Relationship Id="rId1407" Type="http://schemas.openxmlformats.org/officeDocument/2006/relationships/hyperlink" Target="http://www.colin.edu" TargetMode="External"/><Relationship Id="rId2738" Type="http://schemas.openxmlformats.org/officeDocument/2006/relationships/hyperlink" Target="http://www.frontrange.edu" TargetMode="External"/><Relationship Id="rId1408" Type="http://schemas.openxmlformats.org/officeDocument/2006/relationships/hyperlink" Target="http://www.colin.edu" TargetMode="External"/><Relationship Id="rId2739" Type="http://schemas.openxmlformats.org/officeDocument/2006/relationships/hyperlink" Target="http://www.frontrange.edu" TargetMode="External"/><Relationship Id="rId1409" Type="http://schemas.openxmlformats.org/officeDocument/2006/relationships/hyperlink" Target="http://www.colum.edu" TargetMode="External"/><Relationship Id="rId2730" Type="http://schemas.openxmlformats.org/officeDocument/2006/relationships/hyperlink" Target="http://www.frontrange.edu" TargetMode="External"/><Relationship Id="rId1433" Type="http://schemas.openxmlformats.org/officeDocument/2006/relationships/hyperlink" Target="http://www.columbusstate.edu" TargetMode="External"/><Relationship Id="rId2764" Type="http://schemas.openxmlformats.org/officeDocument/2006/relationships/hyperlink" Target="http://www.fst.edu" TargetMode="External"/><Relationship Id="rId1434" Type="http://schemas.openxmlformats.org/officeDocument/2006/relationships/hyperlink" Target="http://www.columbusstate.edu" TargetMode="External"/><Relationship Id="rId2765" Type="http://schemas.openxmlformats.org/officeDocument/2006/relationships/hyperlink" Target="http://www.fst.edu" TargetMode="External"/><Relationship Id="rId1435" Type="http://schemas.openxmlformats.org/officeDocument/2006/relationships/hyperlink" Target="http://www.columbusstate.edu" TargetMode="External"/><Relationship Id="rId2766" Type="http://schemas.openxmlformats.org/officeDocument/2006/relationships/hyperlink" Target="http://www.fst.edu" TargetMode="External"/><Relationship Id="rId1436" Type="http://schemas.openxmlformats.org/officeDocument/2006/relationships/hyperlink" Target="http://www.columbusstate.edu" TargetMode="External"/><Relationship Id="rId2767" Type="http://schemas.openxmlformats.org/officeDocument/2006/relationships/hyperlink" Target="http://www.fst.edu" TargetMode="External"/><Relationship Id="rId1437" Type="http://schemas.openxmlformats.org/officeDocument/2006/relationships/hyperlink" Target="http://www.columbusstate.edu" TargetMode="External"/><Relationship Id="rId2768" Type="http://schemas.openxmlformats.org/officeDocument/2006/relationships/hyperlink" Target="http://www.fst.edu" TargetMode="External"/><Relationship Id="rId1438" Type="http://schemas.openxmlformats.org/officeDocument/2006/relationships/hyperlink" Target="http://www.columbusstate.edu" TargetMode="External"/><Relationship Id="rId2769" Type="http://schemas.openxmlformats.org/officeDocument/2006/relationships/hyperlink" Target="http://www.fst.edu" TargetMode="External"/><Relationship Id="rId1439" Type="http://schemas.openxmlformats.org/officeDocument/2006/relationships/hyperlink" Target="http://www.columbusstate.edu" TargetMode="External"/><Relationship Id="rId609" Type="http://schemas.openxmlformats.org/officeDocument/2006/relationships/hyperlink" Target="http://www.baycollege.edu" TargetMode="External"/><Relationship Id="rId608" Type="http://schemas.openxmlformats.org/officeDocument/2006/relationships/hyperlink" Target="http://www.baycollege.edu" TargetMode="External"/><Relationship Id="rId607" Type="http://schemas.openxmlformats.org/officeDocument/2006/relationships/hyperlink" Target="http://www.baycollege.edu" TargetMode="External"/><Relationship Id="rId602" Type="http://schemas.openxmlformats.org/officeDocument/2006/relationships/hyperlink" Target="http://www.baycollege.edu" TargetMode="External"/><Relationship Id="rId601" Type="http://schemas.openxmlformats.org/officeDocument/2006/relationships/hyperlink" Target="http://www.baycollege.edu" TargetMode="External"/><Relationship Id="rId600" Type="http://schemas.openxmlformats.org/officeDocument/2006/relationships/hyperlink" Target="http://www.baycollege.edu" TargetMode="External"/><Relationship Id="rId606" Type="http://schemas.openxmlformats.org/officeDocument/2006/relationships/hyperlink" Target="http://www.baycollege.edu" TargetMode="External"/><Relationship Id="rId605" Type="http://schemas.openxmlformats.org/officeDocument/2006/relationships/hyperlink" Target="http://www.baycollege.edu" TargetMode="External"/><Relationship Id="rId604" Type="http://schemas.openxmlformats.org/officeDocument/2006/relationships/hyperlink" Target="http://www.baycollege.edu" TargetMode="External"/><Relationship Id="rId603" Type="http://schemas.openxmlformats.org/officeDocument/2006/relationships/hyperlink" Target="http://www.baycollege.edu" TargetMode="External"/><Relationship Id="rId2760" Type="http://schemas.openxmlformats.org/officeDocument/2006/relationships/hyperlink" Target="http://www.fst.edu" TargetMode="External"/><Relationship Id="rId1430" Type="http://schemas.openxmlformats.org/officeDocument/2006/relationships/hyperlink" Target="http://www.colum.edu" TargetMode="External"/><Relationship Id="rId2761" Type="http://schemas.openxmlformats.org/officeDocument/2006/relationships/hyperlink" Target="http://www.fst.edu" TargetMode="External"/><Relationship Id="rId1431" Type="http://schemas.openxmlformats.org/officeDocument/2006/relationships/hyperlink" Target="http://www.colum.edu" TargetMode="External"/><Relationship Id="rId2762" Type="http://schemas.openxmlformats.org/officeDocument/2006/relationships/hyperlink" Target="http://www.fst.edu" TargetMode="External"/><Relationship Id="rId1432" Type="http://schemas.openxmlformats.org/officeDocument/2006/relationships/hyperlink" Target="http://www.colum.edu" TargetMode="External"/><Relationship Id="rId2763" Type="http://schemas.openxmlformats.org/officeDocument/2006/relationships/hyperlink" Target="http://www.fst.edu" TargetMode="External"/><Relationship Id="rId1422" Type="http://schemas.openxmlformats.org/officeDocument/2006/relationships/hyperlink" Target="http://www.colum.edu" TargetMode="External"/><Relationship Id="rId2753" Type="http://schemas.openxmlformats.org/officeDocument/2006/relationships/hyperlink" Target="http://www.frontrange.edu" TargetMode="External"/><Relationship Id="rId1423" Type="http://schemas.openxmlformats.org/officeDocument/2006/relationships/hyperlink" Target="http://www.colum.edu" TargetMode="External"/><Relationship Id="rId2754" Type="http://schemas.openxmlformats.org/officeDocument/2006/relationships/hyperlink" Target="http://www.frontrange.edu" TargetMode="External"/><Relationship Id="rId1424" Type="http://schemas.openxmlformats.org/officeDocument/2006/relationships/hyperlink" Target="http://www.colum.edu" TargetMode="External"/><Relationship Id="rId2755" Type="http://schemas.openxmlformats.org/officeDocument/2006/relationships/hyperlink" Target="http://www.frontrange.edu" TargetMode="External"/><Relationship Id="rId1425" Type="http://schemas.openxmlformats.org/officeDocument/2006/relationships/hyperlink" Target="http://www.colum.edu" TargetMode="External"/><Relationship Id="rId2756" Type="http://schemas.openxmlformats.org/officeDocument/2006/relationships/hyperlink" Target="http://www.fst.edu" TargetMode="External"/><Relationship Id="rId1426" Type="http://schemas.openxmlformats.org/officeDocument/2006/relationships/hyperlink" Target="http://www.colum.edu" TargetMode="External"/><Relationship Id="rId2757" Type="http://schemas.openxmlformats.org/officeDocument/2006/relationships/hyperlink" Target="http://www.fst.edu" TargetMode="External"/><Relationship Id="rId1427" Type="http://schemas.openxmlformats.org/officeDocument/2006/relationships/hyperlink" Target="http://www.colum.edu" TargetMode="External"/><Relationship Id="rId2758" Type="http://schemas.openxmlformats.org/officeDocument/2006/relationships/hyperlink" Target="http://www.fst.edu" TargetMode="External"/><Relationship Id="rId1428" Type="http://schemas.openxmlformats.org/officeDocument/2006/relationships/hyperlink" Target="http://www.colum.edu" TargetMode="External"/><Relationship Id="rId2759" Type="http://schemas.openxmlformats.org/officeDocument/2006/relationships/hyperlink" Target="http://www.fst.edu" TargetMode="External"/><Relationship Id="rId1429" Type="http://schemas.openxmlformats.org/officeDocument/2006/relationships/hyperlink" Target="http://www.colum.edu" TargetMode="External"/><Relationship Id="rId2750" Type="http://schemas.openxmlformats.org/officeDocument/2006/relationships/hyperlink" Target="http://www.frontrange.edu" TargetMode="External"/><Relationship Id="rId1420" Type="http://schemas.openxmlformats.org/officeDocument/2006/relationships/hyperlink" Target="http://www.colum.edu" TargetMode="External"/><Relationship Id="rId2751" Type="http://schemas.openxmlformats.org/officeDocument/2006/relationships/hyperlink" Target="http://www.frontrange.edu" TargetMode="External"/><Relationship Id="rId1421" Type="http://schemas.openxmlformats.org/officeDocument/2006/relationships/hyperlink" Target="http://www.colum.edu" TargetMode="External"/><Relationship Id="rId2752" Type="http://schemas.openxmlformats.org/officeDocument/2006/relationships/hyperlink" Target="http://www.frontrange.edu" TargetMode="External"/><Relationship Id="rId8927" Type="http://schemas.openxmlformats.org/officeDocument/2006/relationships/hyperlink" Target="http://www.tulane.edu" TargetMode="External"/><Relationship Id="rId8926" Type="http://schemas.openxmlformats.org/officeDocument/2006/relationships/hyperlink" Target="http://www.tulane.edu" TargetMode="External"/><Relationship Id="rId8925" Type="http://schemas.openxmlformats.org/officeDocument/2006/relationships/hyperlink" Target="http://www.tulane.edu" TargetMode="External"/><Relationship Id="rId8924" Type="http://schemas.openxmlformats.org/officeDocument/2006/relationships/hyperlink" Target="http://www.tulane.edu" TargetMode="External"/><Relationship Id="rId8929" Type="http://schemas.openxmlformats.org/officeDocument/2006/relationships/hyperlink" Target="http://www.tulane.edu" TargetMode="External"/><Relationship Id="rId8928" Type="http://schemas.openxmlformats.org/officeDocument/2006/relationships/hyperlink" Target="http://www.tulane.edu" TargetMode="External"/><Relationship Id="rId8923" Type="http://schemas.openxmlformats.org/officeDocument/2006/relationships/hyperlink" Target="http://www.tulane.edu" TargetMode="External"/><Relationship Id="rId8922" Type="http://schemas.openxmlformats.org/officeDocument/2006/relationships/hyperlink" Target="http://www.tufts.edu" TargetMode="External"/><Relationship Id="rId8921" Type="http://schemas.openxmlformats.org/officeDocument/2006/relationships/hyperlink" Target="http://www.tufts.edu" TargetMode="External"/><Relationship Id="rId8920" Type="http://schemas.openxmlformats.org/officeDocument/2006/relationships/hyperlink" Target="http://www.tufts.edu" TargetMode="External"/><Relationship Id="rId8916" Type="http://schemas.openxmlformats.org/officeDocument/2006/relationships/hyperlink" Target="http://www.tufts.edu" TargetMode="External"/><Relationship Id="rId8915" Type="http://schemas.openxmlformats.org/officeDocument/2006/relationships/hyperlink" Target="http://www.tufts.edu" TargetMode="External"/><Relationship Id="rId8914" Type="http://schemas.openxmlformats.org/officeDocument/2006/relationships/hyperlink" Target="http://www.tufts.edu" TargetMode="External"/><Relationship Id="rId8913" Type="http://schemas.openxmlformats.org/officeDocument/2006/relationships/hyperlink" Target="http://www.tufts.edu" TargetMode="External"/><Relationship Id="rId8919" Type="http://schemas.openxmlformats.org/officeDocument/2006/relationships/hyperlink" Target="http://www.tufts.edu" TargetMode="External"/><Relationship Id="rId8918" Type="http://schemas.openxmlformats.org/officeDocument/2006/relationships/hyperlink" Target="http://www.tufts.edu" TargetMode="External"/><Relationship Id="rId8917" Type="http://schemas.openxmlformats.org/officeDocument/2006/relationships/hyperlink" Target="http://www.tufts.edu" TargetMode="External"/><Relationship Id="rId699" Type="http://schemas.openxmlformats.org/officeDocument/2006/relationships/hyperlink" Target="http://www.bishop.edu" TargetMode="External"/><Relationship Id="rId698" Type="http://schemas.openxmlformats.org/officeDocument/2006/relationships/hyperlink" Target="http://www.betheluniversity.edu" TargetMode="External"/><Relationship Id="rId693" Type="http://schemas.openxmlformats.org/officeDocument/2006/relationships/hyperlink" Target="http://www.betheluniversity.edu" TargetMode="External"/><Relationship Id="rId692" Type="http://schemas.openxmlformats.org/officeDocument/2006/relationships/hyperlink" Target="http://www.betheluniversity.edu" TargetMode="External"/><Relationship Id="rId691" Type="http://schemas.openxmlformats.org/officeDocument/2006/relationships/hyperlink" Target="http://www.betheluniversity.edu" TargetMode="External"/><Relationship Id="rId690" Type="http://schemas.openxmlformats.org/officeDocument/2006/relationships/hyperlink" Target="http://www.betheluniversity.edu" TargetMode="External"/><Relationship Id="rId697" Type="http://schemas.openxmlformats.org/officeDocument/2006/relationships/hyperlink" Target="http://www.betheluniversity.edu" TargetMode="External"/><Relationship Id="rId8912" Type="http://schemas.openxmlformats.org/officeDocument/2006/relationships/hyperlink" Target="http://www.tufts.edu" TargetMode="External"/><Relationship Id="rId696" Type="http://schemas.openxmlformats.org/officeDocument/2006/relationships/hyperlink" Target="http://www.betheluniversity.edu" TargetMode="External"/><Relationship Id="rId8911" Type="http://schemas.openxmlformats.org/officeDocument/2006/relationships/hyperlink" Target="http://www.tu.edu" TargetMode="External"/><Relationship Id="rId695" Type="http://schemas.openxmlformats.org/officeDocument/2006/relationships/hyperlink" Target="http://www.betheluniversity.edu" TargetMode="External"/><Relationship Id="rId8910" Type="http://schemas.openxmlformats.org/officeDocument/2006/relationships/hyperlink" Target="http://www.tu.edu" TargetMode="External"/><Relationship Id="rId694" Type="http://schemas.openxmlformats.org/officeDocument/2006/relationships/hyperlink" Target="http://www.betheluniversity.edu" TargetMode="External"/><Relationship Id="rId7618" Type="http://schemas.openxmlformats.org/officeDocument/2006/relationships/hyperlink" Target="http://www.salve.edu" TargetMode="External"/><Relationship Id="rId8949" Type="http://schemas.openxmlformats.org/officeDocument/2006/relationships/hyperlink" Target="http://www.uagm.edu" TargetMode="External"/><Relationship Id="rId7617" Type="http://schemas.openxmlformats.org/officeDocument/2006/relationships/hyperlink" Target="http://www.salve.edu" TargetMode="External"/><Relationship Id="rId8948" Type="http://schemas.openxmlformats.org/officeDocument/2006/relationships/hyperlink" Target="http://www.uagm.edu" TargetMode="External"/><Relationship Id="rId7616" Type="http://schemas.openxmlformats.org/officeDocument/2006/relationships/hyperlink" Target="http://www.salve.edu" TargetMode="External"/><Relationship Id="rId8947" Type="http://schemas.openxmlformats.org/officeDocument/2006/relationships/hyperlink" Target="http://www.uagm.edu" TargetMode="External"/><Relationship Id="rId7615" Type="http://schemas.openxmlformats.org/officeDocument/2006/relationships/hyperlink" Target="http://www.salve.edu" TargetMode="External"/><Relationship Id="rId8946" Type="http://schemas.openxmlformats.org/officeDocument/2006/relationships/hyperlink" Target="http://www.tulsacc.edu" TargetMode="External"/><Relationship Id="rId7619" Type="http://schemas.openxmlformats.org/officeDocument/2006/relationships/hyperlink" Target="http://www.salve.edu" TargetMode="External"/><Relationship Id="rId7610" Type="http://schemas.openxmlformats.org/officeDocument/2006/relationships/hyperlink" Target="http://www.salve.edu" TargetMode="External"/><Relationship Id="rId8941" Type="http://schemas.openxmlformats.org/officeDocument/2006/relationships/hyperlink" Target="http://www.tulsacc.edu" TargetMode="External"/><Relationship Id="rId8940" Type="http://schemas.openxmlformats.org/officeDocument/2006/relationships/hyperlink" Target="http://www.tulsacc.edu" TargetMode="External"/><Relationship Id="rId7614" Type="http://schemas.openxmlformats.org/officeDocument/2006/relationships/hyperlink" Target="http://www.salve.edu" TargetMode="External"/><Relationship Id="rId8945" Type="http://schemas.openxmlformats.org/officeDocument/2006/relationships/hyperlink" Target="http://www.tulsacc.edu" TargetMode="External"/><Relationship Id="rId7613" Type="http://schemas.openxmlformats.org/officeDocument/2006/relationships/hyperlink" Target="http://www.salve.edu" TargetMode="External"/><Relationship Id="rId8944" Type="http://schemas.openxmlformats.org/officeDocument/2006/relationships/hyperlink" Target="http://www.tulsacc.edu" TargetMode="External"/><Relationship Id="rId7612" Type="http://schemas.openxmlformats.org/officeDocument/2006/relationships/hyperlink" Target="http://www.salve.edu" TargetMode="External"/><Relationship Id="rId8943" Type="http://schemas.openxmlformats.org/officeDocument/2006/relationships/hyperlink" Target="http://www.tulsacc.edu" TargetMode="External"/><Relationship Id="rId7611" Type="http://schemas.openxmlformats.org/officeDocument/2006/relationships/hyperlink" Target="http://www.salve.edu" TargetMode="External"/><Relationship Id="rId8942" Type="http://schemas.openxmlformats.org/officeDocument/2006/relationships/hyperlink" Target="http://www.tulsacc.edu" TargetMode="External"/><Relationship Id="rId7607" Type="http://schemas.openxmlformats.org/officeDocument/2006/relationships/hyperlink" Target="http://www.salisbury.edu" TargetMode="External"/><Relationship Id="rId8938" Type="http://schemas.openxmlformats.org/officeDocument/2006/relationships/hyperlink" Target="http://www.tulsacc.edu" TargetMode="External"/><Relationship Id="rId7606" Type="http://schemas.openxmlformats.org/officeDocument/2006/relationships/hyperlink" Target="http://www.salisbury.edu" TargetMode="External"/><Relationship Id="rId8937" Type="http://schemas.openxmlformats.org/officeDocument/2006/relationships/hyperlink" Target="http://www.tulsacc.edu" TargetMode="External"/><Relationship Id="rId7605" Type="http://schemas.openxmlformats.org/officeDocument/2006/relationships/hyperlink" Target="http://www.salisbury.edu" TargetMode="External"/><Relationship Id="rId8936" Type="http://schemas.openxmlformats.org/officeDocument/2006/relationships/hyperlink" Target="http://www.tulsacc.edu" TargetMode="External"/><Relationship Id="rId7604" Type="http://schemas.openxmlformats.org/officeDocument/2006/relationships/hyperlink" Target="http://www.salisbury.edu" TargetMode="External"/><Relationship Id="rId8935" Type="http://schemas.openxmlformats.org/officeDocument/2006/relationships/hyperlink" Target="http://www.tulane.edu" TargetMode="External"/><Relationship Id="rId7609" Type="http://schemas.openxmlformats.org/officeDocument/2006/relationships/hyperlink" Target="http://www.salve.edu" TargetMode="External"/><Relationship Id="rId7608" Type="http://schemas.openxmlformats.org/officeDocument/2006/relationships/hyperlink" Target="http://www.salisbury.edu" TargetMode="External"/><Relationship Id="rId8939" Type="http://schemas.openxmlformats.org/officeDocument/2006/relationships/hyperlink" Target="http://www.tulsacc.edu" TargetMode="External"/><Relationship Id="rId8930" Type="http://schemas.openxmlformats.org/officeDocument/2006/relationships/hyperlink" Target="http://www.tulane.edu" TargetMode="External"/><Relationship Id="rId7603" Type="http://schemas.openxmlformats.org/officeDocument/2006/relationships/hyperlink" Target="http://www.salisbury.edu" TargetMode="External"/><Relationship Id="rId8934" Type="http://schemas.openxmlformats.org/officeDocument/2006/relationships/hyperlink" Target="http://www.tulane.edu" TargetMode="External"/><Relationship Id="rId7602" Type="http://schemas.openxmlformats.org/officeDocument/2006/relationships/hyperlink" Target="http://www.salisbury.edu" TargetMode="External"/><Relationship Id="rId8933" Type="http://schemas.openxmlformats.org/officeDocument/2006/relationships/hyperlink" Target="http://www.tulane.edu" TargetMode="External"/><Relationship Id="rId7601" Type="http://schemas.openxmlformats.org/officeDocument/2006/relationships/hyperlink" Target="http://www.salisbury.edu" TargetMode="External"/><Relationship Id="rId8932" Type="http://schemas.openxmlformats.org/officeDocument/2006/relationships/hyperlink" Target="http://www.tulane.edu" TargetMode="External"/><Relationship Id="rId7600" Type="http://schemas.openxmlformats.org/officeDocument/2006/relationships/hyperlink" Target="http://www.salisbury.edu" TargetMode="External"/><Relationship Id="rId8931" Type="http://schemas.openxmlformats.org/officeDocument/2006/relationships/hyperlink" Target="http://www.tulane.edu" TargetMode="External"/><Relationship Id="rId1499" Type="http://schemas.openxmlformats.org/officeDocument/2006/relationships/hyperlink" Target="http://www.cooley.edu" TargetMode="External"/><Relationship Id="rId668" Type="http://schemas.openxmlformats.org/officeDocument/2006/relationships/hyperlink" Target="http://www.bethel.edu" TargetMode="External"/><Relationship Id="rId667" Type="http://schemas.openxmlformats.org/officeDocument/2006/relationships/hyperlink" Target="http://www.bethel.edu" TargetMode="External"/><Relationship Id="rId666" Type="http://schemas.openxmlformats.org/officeDocument/2006/relationships/hyperlink" Target="http://www.bethel.edu" TargetMode="External"/><Relationship Id="rId665" Type="http://schemas.openxmlformats.org/officeDocument/2006/relationships/hyperlink" Target="http://www.bethel.edu" TargetMode="External"/><Relationship Id="rId669" Type="http://schemas.openxmlformats.org/officeDocument/2006/relationships/hyperlink" Target="http://www.bethel.edu" TargetMode="External"/><Relationship Id="rId1490" Type="http://schemas.openxmlformats.org/officeDocument/2006/relationships/hyperlink" Target="http://www.contracosta.edu" TargetMode="External"/><Relationship Id="rId660" Type="http://schemas.openxmlformats.org/officeDocument/2006/relationships/hyperlink" Target="http://www.berklee.edu" TargetMode="External"/><Relationship Id="rId1491" Type="http://schemas.openxmlformats.org/officeDocument/2006/relationships/hyperlink" Target="http://www.cooley.edu" TargetMode="External"/><Relationship Id="rId1492" Type="http://schemas.openxmlformats.org/officeDocument/2006/relationships/hyperlink" Target="http://www.cooley.edu" TargetMode="External"/><Relationship Id="rId1493" Type="http://schemas.openxmlformats.org/officeDocument/2006/relationships/hyperlink" Target="http://www.cooley.edu" TargetMode="External"/><Relationship Id="rId1494" Type="http://schemas.openxmlformats.org/officeDocument/2006/relationships/hyperlink" Target="http://www.cooley.edu" TargetMode="External"/><Relationship Id="rId664" Type="http://schemas.openxmlformats.org/officeDocument/2006/relationships/hyperlink" Target="http://www.berklee.edu" TargetMode="External"/><Relationship Id="rId1495" Type="http://schemas.openxmlformats.org/officeDocument/2006/relationships/hyperlink" Target="http://www.cooley.edu" TargetMode="External"/><Relationship Id="rId663" Type="http://schemas.openxmlformats.org/officeDocument/2006/relationships/hyperlink" Target="http://www.berklee.edu" TargetMode="External"/><Relationship Id="rId1496" Type="http://schemas.openxmlformats.org/officeDocument/2006/relationships/hyperlink" Target="http://www.cooley.edu" TargetMode="External"/><Relationship Id="rId662" Type="http://schemas.openxmlformats.org/officeDocument/2006/relationships/hyperlink" Target="http://www.berklee.edu" TargetMode="External"/><Relationship Id="rId1497" Type="http://schemas.openxmlformats.org/officeDocument/2006/relationships/hyperlink" Target="http://www.cooley.edu" TargetMode="External"/><Relationship Id="rId661" Type="http://schemas.openxmlformats.org/officeDocument/2006/relationships/hyperlink" Target="http://www.berklee.edu" TargetMode="External"/><Relationship Id="rId1498" Type="http://schemas.openxmlformats.org/officeDocument/2006/relationships/hyperlink" Target="http://www.cooley.edu" TargetMode="External"/><Relationship Id="rId1488" Type="http://schemas.openxmlformats.org/officeDocument/2006/relationships/hyperlink" Target="http://www.contracosta.edu" TargetMode="External"/><Relationship Id="rId1489" Type="http://schemas.openxmlformats.org/officeDocument/2006/relationships/hyperlink" Target="http://www.contracosta.edu" TargetMode="External"/><Relationship Id="rId657" Type="http://schemas.openxmlformats.org/officeDocument/2006/relationships/hyperlink" Target="http://www.berea.edu" TargetMode="External"/><Relationship Id="rId656" Type="http://schemas.openxmlformats.org/officeDocument/2006/relationships/hyperlink" Target="http://www.berea.edu" TargetMode="External"/><Relationship Id="rId655" Type="http://schemas.openxmlformats.org/officeDocument/2006/relationships/hyperlink" Target="http://www.berea.edu" TargetMode="External"/><Relationship Id="rId654" Type="http://schemas.openxmlformats.org/officeDocument/2006/relationships/hyperlink" Target="http://www.berea.edu" TargetMode="External"/><Relationship Id="rId659" Type="http://schemas.openxmlformats.org/officeDocument/2006/relationships/hyperlink" Target="http://www.berea.edu" TargetMode="External"/><Relationship Id="rId658" Type="http://schemas.openxmlformats.org/officeDocument/2006/relationships/hyperlink" Target="http://www.berea.edu" TargetMode="External"/><Relationship Id="rId1480" Type="http://schemas.openxmlformats.org/officeDocument/2006/relationships/hyperlink" Target="http://www.contracosta.edu" TargetMode="External"/><Relationship Id="rId1481" Type="http://schemas.openxmlformats.org/officeDocument/2006/relationships/hyperlink" Target="http://www.contracosta.edu" TargetMode="External"/><Relationship Id="rId1482" Type="http://schemas.openxmlformats.org/officeDocument/2006/relationships/hyperlink" Target="http://www.contracosta.edu" TargetMode="External"/><Relationship Id="rId1483" Type="http://schemas.openxmlformats.org/officeDocument/2006/relationships/hyperlink" Target="http://www.contracosta.edu" TargetMode="External"/><Relationship Id="rId653" Type="http://schemas.openxmlformats.org/officeDocument/2006/relationships/hyperlink" Target="http://www.berea.edu" TargetMode="External"/><Relationship Id="rId1484" Type="http://schemas.openxmlformats.org/officeDocument/2006/relationships/hyperlink" Target="http://www.contracosta.edu" TargetMode="External"/><Relationship Id="rId652" Type="http://schemas.openxmlformats.org/officeDocument/2006/relationships/hyperlink" Target="http://www.berea.edu" TargetMode="External"/><Relationship Id="rId1485" Type="http://schemas.openxmlformats.org/officeDocument/2006/relationships/hyperlink" Target="http://www.contracosta.edu" TargetMode="External"/><Relationship Id="rId651" Type="http://schemas.openxmlformats.org/officeDocument/2006/relationships/hyperlink" Target="http://www.berea.edu" TargetMode="External"/><Relationship Id="rId1486" Type="http://schemas.openxmlformats.org/officeDocument/2006/relationships/hyperlink" Target="http://www.contracosta.edu" TargetMode="External"/><Relationship Id="rId650" Type="http://schemas.openxmlformats.org/officeDocument/2006/relationships/hyperlink" Target="http://www.berea.edu" TargetMode="External"/><Relationship Id="rId1487" Type="http://schemas.openxmlformats.org/officeDocument/2006/relationships/hyperlink" Target="http://www.contracosta.edu" TargetMode="External"/><Relationship Id="rId8905" Type="http://schemas.openxmlformats.org/officeDocument/2006/relationships/hyperlink" Target="http://www.tu.edu" TargetMode="External"/><Relationship Id="rId8904" Type="http://schemas.openxmlformats.org/officeDocument/2006/relationships/hyperlink" Target="http://www.tu.edu" TargetMode="External"/><Relationship Id="rId8903" Type="http://schemas.openxmlformats.org/officeDocument/2006/relationships/hyperlink" Target="http://www.tu.edu" TargetMode="External"/><Relationship Id="rId8902" Type="http://schemas.openxmlformats.org/officeDocument/2006/relationships/hyperlink" Target="http://www.tu.edu" TargetMode="External"/><Relationship Id="rId8909" Type="http://schemas.openxmlformats.org/officeDocument/2006/relationships/hyperlink" Target="http://www.tu.edu" TargetMode="External"/><Relationship Id="rId8908" Type="http://schemas.openxmlformats.org/officeDocument/2006/relationships/hyperlink" Target="http://www.tu.edu" TargetMode="External"/><Relationship Id="rId8907" Type="http://schemas.openxmlformats.org/officeDocument/2006/relationships/hyperlink" Target="http://www.tu.edu" TargetMode="External"/><Relationship Id="rId8906" Type="http://schemas.openxmlformats.org/officeDocument/2006/relationships/hyperlink" Target="http://www.tu.edu" TargetMode="External"/><Relationship Id="rId689" Type="http://schemas.openxmlformats.org/officeDocument/2006/relationships/hyperlink" Target="http://www.betheluniversity.edu" TargetMode="External"/><Relationship Id="rId688" Type="http://schemas.openxmlformats.org/officeDocument/2006/relationships/hyperlink" Target="http://www.betheluniversity.edu" TargetMode="External"/><Relationship Id="rId687" Type="http://schemas.openxmlformats.org/officeDocument/2006/relationships/hyperlink" Target="http://www.betheluniversity.edu" TargetMode="External"/><Relationship Id="rId682" Type="http://schemas.openxmlformats.org/officeDocument/2006/relationships/hyperlink" Target="http://www.betheluniversity.edu" TargetMode="External"/><Relationship Id="rId681" Type="http://schemas.openxmlformats.org/officeDocument/2006/relationships/hyperlink" Target="http://www.betheluniversity.edu" TargetMode="External"/><Relationship Id="rId680" Type="http://schemas.openxmlformats.org/officeDocument/2006/relationships/hyperlink" Target="http://www.betheluniversity.edu" TargetMode="External"/><Relationship Id="rId686" Type="http://schemas.openxmlformats.org/officeDocument/2006/relationships/hyperlink" Target="http://www.betheluniversity.edu" TargetMode="External"/><Relationship Id="rId8901" Type="http://schemas.openxmlformats.org/officeDocument/2006/relationships/hyperlink" Target="http://www.tu.edu" TargetMode="External"/><Relationship Id="rId685" Type="http://schemas.openxmlformats.org/officeDocument/2006/relationships/hyperlink" Target="http://www.betheluniversity.edu" TargetMode="External"/><Relationship Id="rId8900" Type="http://schemas.openxmlformats.org/officeDocument/2006/relationships/hyperlink" Target="http://www.tu.edu" TargetMode="External"/><Relationship Id="rId684" Type="http://schemas.openxmlformats.org/officeDocument/2006/relationships/hyperlink" Target="http://www.betheluniversity.edu" TargetMode="External"/><Relationship Id="rId683" Type="http://schemas.openxmlformats.org/officeDocument/2006/relationships/hyperlink" Target="http://www.betheluniversity.edu" TargetMode="External"/><Relationship Id="rId679" Type="http://schemas.openxmlformats.org/officeDocument/2006/relationships/hyperlink" Target="http://www.betheluniversity.edu" TargetMode="External"/><Relationship Id="rId678" Type="http://schemas.openxmlformats.org/officeDocument/2006/relationships/hyperlink" Target="http://www.betheluniversity.edu" TargetMode="External"/><Relationship Id="rId677" Type="http://schemas.openxmlformats.org/officeDocument/2006/relationships/hyperlink" Target="http://www.betheluniversity.edu" TargetMode="External"/><Relationship Id="rId676" Type="http://schemas.openxmlformats.org/officeDocument/2006/relationships/hyperlink" Target="http://www.bethel.edu" TargetMode="External"/><Relationship Id="rId671" Type="http://schemas.openxmlformats.org/officeDocument/2006/relationships/hyperlink" Target="http://www.bethel.edu" TargetMode="External"/><Relationship Id="rId670" Type="http://schemas.openxmlformats.org/officeDocument/2006/relationships/hyperlink" Target="http://www.bethel.edu" TargetMode="External"/><Relationship Id="rId675" Type="http://schemas.openxmlformats.org/officeDocument/2006/relationships/hyperlink" Target="http://www.bethel.edu" TargetMode="External"/><Relationship Id="rId674" Type="http://schemas.openxmlformats.org/officeDocument/2006/relationships/hyperlink" Target="http://www.bethel.edu" TargetMode="External"/><Relationship Id="rId673" Type="http://schemas.openxmlformats.org/officeDocument/2006/relationships/hyperlink" Target="http://www.bethel.edu" TargetMode="External"/><Relationship Id="rId672" Type="http://schemas.openxmlformats.org/officeDocument/2006/relationships/hyperlink" Target="http://www.bethel.edu" TargetMode="External"/><Relationship Id="rId5019" Type="http://schemas.openxmlformats.org/officeDocument/2006/relationships/hyperlink" Target="http://www.marist.edu" TargetMode="External"/><Relationship Id="rId6340" Type="http://schemas.openxmlformats.org/officeDocument/2006/relationships/hyperlink" Target="http://www.nymc.edu" TargetMode="External"/><Relationship Id="rId7672" Type="http://schemas.openxmlformats.org/officeDocument/2006/relationships/hyperlink" Target="http://www.sanjac.edu" TargetMode="External"/><Relationship Id="rId5010" Type="http://schemas.openxmlformats.org/officeDocument/2006/relationships/hyperlink" Target="http://www.marist.edu" TargetMode="External"/><Relationship Id="rId6341" Type="http://schemas.openxmlformats.org/officeDocument/2006/relationships/hyperlink" Target="http://www.nymc.edu" TargetMode="External"/><Relationship Id="rId7671" Type="http://schemas.openxmlformats.org/officeDocument/2006/relationships/hyperlink" Target="http://www.sanjac.edu" TargetMode="External"/><Relationship Id="rId7670" Type="http://schemas.openxmlformats.org/officeDocument/2006/relationships/hyperlink" Target="http://www.sanjac.edu" TargetMode="External"/><Relationship Id="rId5013" Type="http://schemas.openxmlformats.org/officeDocument/2006/relationships/hyperlink" Target="http://www.marist.edu" TargetMode="External"/><Relationship Id="rId6344" Type="http://schemas.openxmlformats.org/officeDocument/2006/relationships/hyperlink" Target="http://www.nymc.edu" TargetMode="External"/><Relationship Id="rId7676" Type="http://schemas.openxmlformats.org/officeDocument/2006/relationships/hyperlink" Target="http://www.sanjac.edu" TargetMode="External"/><Relationship Id="rId5014" Type="http://schemas.openxmlformats.org/officeDocument/2006/relationships/hyperlink" Target="http://www.marist.edu" TargetMode="External"/><Relationship Id="rId6345" Type="http://schemas.openxmlformats.org/officeDocument/2006/relationships/hyperlink" Target="http://www.nymc.edu" TargetMode="External"/><Relationship Id="rId7675" Type="http://schemas.openxmlformats.org/officeDocument/2006/relationships/hyperlink" Target="http://www.sanjac.edu" TargetMode="External"/><Relationship Id="rId5011" Type="http://schemas.openxmlformats.org/officeDocument/2006/relationships/hyperlink" Target="http://www.marist.edu" TargetMode="External"/><Relationship Id="rId6342" Type="http://schemas.openxmlformats.org/officeDocument/2006/relationships/hyperlink" Target="http://www.nymc.edu" TargetMode="External"/><Relationship Id="rId7674" Type="http://schemas.openxmlformats.org/officeDocument/2006/relationships/hyperlink" Target="http://www.sanjac.edu" TargetMode="External"/><Relationship Id="rId5012" Type="http://schemas.openxmlformats.org/officeDocument/2006/relationships/hyperlink" Target="http://www.marist.edu" TargetMode="External"/><Relationship Id="rId6343" Type="http://schemas.openxmlformats.org/officeDocument/2006/relationships/hyperlink" Target="http://www.nymc.edu" TargetMode="External"/><Relationship Id="rId7673" Type="http://schemas.openxmlformats.org/officeDocument/2006/relationships/hyperlink" Target="http://www.sanjac.edu" TargetMode="External"/><Relationship Id="rId5017" Type="http://schemas.openxmlformats.org/officeDocument/2006/relationships/hyperlink" Target="http://www.marist.edu" TargetMode="External"/><Relationship Id="rId6348" Type="http://schemas.openxmlformats.org/officeDocument/2006/relationships/hyperlink" Target="http://www.nymc.edu" TargetMode="External"/><Relationship Id="rId5018" Type="http://schemas.openxmlformats.org/officeDocument/2006/relationships/hyperlink" Target="http://www.marist.edu" TargetMode="External"/><Relationship Id="rId6349" Type="http://schemas.openxmlformats.org/officeDocument/2006/relationships/hyperlink" Target="http://www.nymc.edu" TargetMode="External"/><Relationship Id="rId7679" Type="http://schemas.openxmlformats.org/officeDocument/2006/relationships/hyperlink" Target="http://www.sanjac.edu" TargetMode="External"/><Relationship Id="rId5015" Type="http://schemas.openxmlformats.org/officeDocument/2006/relationships/hyperlink" Target="http://www.marist.edu" TargetMode="External"/><Relationship Id="rId6346" Type="http://schemas.openxmlformats.org/officeDocument/2006/relationships/hyperlink" Target="http://www.nymc.edu" TargetMode="External"/><Relationship Id="rId7678" Type="http://schemas.openxmlformats.org/officeDocument/2006/relationships/hyperlink" Target="http://www.sanjac.edu" TargetMode="External"/><Relationship Id="rId5016" Type="http://schemas.openxmlformats.org/officeDocument/2006/relationships/hyperlink" Target="http://www.marist.edu" TargetMode="External"/><Relationship Id="rId6347" Type="http://schemas.openxmlformats.org/officeDocument/2006/relationships/hyperlink" Target="http://www.nymc.edu" TargetMode="External"/><Relationship Id="rId7677" Type="http://schemas.openxmlformats.org/officeDocument/2006/relationships/hyperlink" Target="http://www.sanjac.edu" TargetMode="External"/><Relationship Id="rId5008" Type="http://schemas.openxmlformats.org/officeDocument/2006/relationships/hyperlink" Target="http://www.marist.edu" TargetMode="External"/><Relationship Id="rId6339" Type="http://schemas.openxmlformats.org/officeDocument/2006/relationships/hyperlink" Target="http://www.nymc.edu" TargetMode="External"/><Relationship Id="rId5009" Type="http://schemas.openxmlformats.org/officeDocument/2006/relationships/hyperlink" Target="http://www.marist.edu" TargetMode="External"/><Relationship Id="rId7661" Type="http://schemas.openxmlformats.org/officeDocument/2006/relationships/hyperlink" Target="http://www.sanjac.edu" TargetMode="External"/><Relationship Id="rId8992" Type="http://schemas.openxmlformats.org/officeDocument/2006/relationships/hyperlink" Target="http://www.ucdenver.edu" TargetMode="External"/><Relationship Id="rId6330" Type="http://schemas.openxmlformats.org/officeDocument/2006/relationships/hyperlink" Target="http://www.nyls.edu" TargetMode="External"/><Relationship Id="rId7660" Type="http://schemas.openxmlformats.org/officeDocument/2006/relationships/hyperlink" Target="http://www.sanjac.edu" TargetMode="External"/><Relationship Id="rId8991" Type="http://schemas.openxmlformats.org/officeDocument/2006/relationships/hyperlink" Target="http://www.ucdenver.edu" TargetMode="External"/><Relationship Id="rId8990" Type="http://schemas.openxmlformats.org/officeDocument/2006/relationships/hyperlink" Target="http://www.ucdenver.edu" TargetMode="External"/><Relationship Id="rId5002" Type="http://schemas.openxmlformats.org/officeDocument/2006/relationships/hyperlink" Target="http://www.marist.edu" TargetMode="External"/><Relationship Id="rId6333" Type="http://schemas.openxmlformats.org/officeDocument/2006/relationships/hyperlink" Target="http://www.nyls.edu" TargetMode="External"/><Relationship Id="rId7665" Type="http://schemas.openxmlformats.org/officeDocument/2006/relationships/hyperlink" Target="http://www.sanjac.edu" TargetMode="External"/><Relationship Id="rId8996" Type="http://schemas.openxmlformats.org/officeDocument/2006/relationships/hyperlink" Target="http://www.ucdenver.edu" TargetMode="External"/><Relationship Id="rId5003" Type="http://schemas.openxmlformats.org/officeDocument/2006/relationships/hyperlink" Target="http://www.marist.edu" TargetMode="External"/><Relationship Id="rId6334" Type="http://schemas.openxmlformats.org/officeDocument/2006/relationships/hyperlink" Target="http://www.nyls.edu" TargetMode="External"/><Relationship Id="rId7664" Type="http://schemas.openxmlformats.org/officeDocument/2006/relationships/hyperlink" Target="http://www.sanjac.edu" TargetMode="External"/><Relationship Id="rId8995" Type="http://schemas.openxmlformats.org/officeDocument/2006/relationships/hyperlink" Target="http://www.ucdenver.edu" TargetMode="External"/><Relationship Id="rId5000" Type="http://schemas.openxmlformats.org/officeDocument/2006/relationships/hyperlink" Target="http://www.marist.edu" TargetMode="External"/><Relationship Id="rId6331" Type="http://schemas.openxmlformats.org/officeDocument/2006/relationships/hyperlink" Target="http://www.nyls.edu" TargetMode="External"/><Relationship Id="rId7663" Type="http://schemas.openxmlformats.org/officeDocument/2006/relationships/hyperlink" Target="http://www.sanjac.edu" TargetMode="External"/><Relationship Id="rId8994" Type="http://schemas.openxmlformats.org/officeDocument/2006/relationships/hyperlink" Target="http://www.ucdenver.edu" TargetMode="External"/><Relationship Id="rId5001" Type="http://schemas.openxmlformats.org/officeDocument/2006/relationships/hyperlink" Target="http://www.marist.edu" TargetMode="External"/><Relationship Id="rId6332" Type="http://schemas.openxmlformats.org/officeDocument/2006/relationships/hyperlink" Target="http://www.nyls.edu" TargetMode="External"/><Relationship Id="rId7662" Type="http://schemas.openxmlformats.org/officeDocument/2006/relationships/hyperlink" Target="http://www.sanjac.edu" TargetMode="External"/><Relationship Id="rId8993" Type="http://schemas.openxmlformats.org/officeDocument/2006/relationships/hyperlink" Target="http://www.ucdenver.edu" TargetMode="External"/><Relationship Id="rId5006" Type="http://schemas.openxmlformats.org/officeDocument/2006/relationships/hyperlink" Target="http://www.marist.edu" TargetMode="External"/><Relationship Id="rId6337" Type="http://schemas.openxmlformats.org/officeDocument/2006/relationships/hyperlink" Target="http://www.nymc.edu" TargetMode="External"/><Relationship Id="rId7669" Type="http://schemas.openxmlformats.org/officeDocument/2006/relationships/hyperlink" Target="http://www.sanjac.edu" TargetMode="External"/><Relationship Id="rId5007" Type="http://schemas.openxmlformats.org/officeDocument/2006/relationships/hyperlink" Target="http://www.marist.edu" TargetMode="External"/><Relationship Id="rId6338" Type="http://schemas.openxmlformats.org/officeDocument/2006/relationships/hyperlink" Target="http://www.nymc.edu" TargetMode="External"/><Relationship Id="rId7668" Type="http://schemas.openxmlformats.org/officeDocument/2006/relationships/hyperlink" Target="http://www.sanjac.edu" TargetMode="External"/><Relationship Id="rId8999" Type="http://schemas.openxmlformats.org/officeDocument/2006/relationships/hyperlink" Target="http://www.ucdenver.edu" TargetMode="External"/><Relationship Id="rId5004" Type="http://schemas.openxmlformats.org/officeDocument/2006/relationships/hyperlink" Target="http://www.marist.edu" TargetMode="External"/><Relationship Id="rId6335" Type="http://schemas.openxmlformats.org/officeDocument/2006/relationships/hyperlink" Target="http://www.nyls.edu" TargetMode="External"/><Relationship Id="rId7667" Type="http://schemas.openxmlformats.org/officeDocument/2006/relationships/hyperlink" Target="http://www.sanjac.edu" TargetMode="External"/><Relationship Id="rId8998" Type="http://schemas.openxmlformats.org/officeDocument/2006/relationships/hyperlink" Target="http://www.ucdenver.edu" TargetMode="External"/><Relationship Id="rId5005" Type="http://schemas.openxmlformats.org/officeDocument/2006/relationships/hyperlink" Target="http://www.marist.edu" TargetMode="External"/><Relationship Id="rId6336" Type="http://schemas.openxmlformats.org/officeDocument/2006/relationships/hyperlink" Target="http://www.nyls.edu" TargetMode="External"/><Relationship Id="rId7666" Type="http://schemas.openxmlformats.org/officeDocument/2006/relationships/hyperlink" Target="http://www.sanjac.edu" TargetMode="External"/><Relationship Id="rId8997" Type="http://schemas.openxmlformats.org/officeDocument/2006/relationships/hyperlink" Target="http://www.ucdenver.edu" TargetMode="External"/><Relationship Id="rId7690" Type="http://schemas.openxmlformats.org/officeDocument/2006/relationships/hyperlink" Target="http://www.sanjac.edu" TargetMode="External"/><Relationship Id="rId5031" Type="http://schemas.openxmlformats.org/officeDocument/2006/relationships/hyperlink" Target="http://www.marist.edu" TargetMode="External"/><Relationship Id="rId6362" Type="http://schemas.openxmlformats.org/officeDocument/2006/relationships/hyperlink" Target="http://www.oakland.edu" TargetMode="External"/><Relationship Id="rId7694" Type="http://schemas.openxmlformats.org/officeDocument/2006/relationships/hyperlink" Target="http://www.sanjuancollege.edu" TargetMode="External"/><Relationship Id="rId5032" Type="http://schemas.openxmlformats.org/officeDocument/2006/relationships/hyperlink" Target="http://www.marist.edu" TargetMode="External"/><Relationship Id="rId6363" Type="http://schemas.openxmlformats.org/officeDocument/2006/relationships/hyperlink" Target="http://www.oakland.edu" TargetMode="External"/><Relationship Id="rId7693" Type="http://schemas.openxmlformats.org/officeDocument/2006/relationships/hyperlink" Target="http://www.sanjac.edu" TargetMode="External"/><Relationship Id="rId6360" Type="http://schemas.openxmlformats.org/officeDocument/2006/relationships/hyperlink" Target="http://www.oakland.edu" TargetMode="External"/><Relationship Id="rId7692" Type="http://schemas.openxmlformats.org/officeDocument/2006/relationships/hyperlink" Target="http://www.sanjac.edu" TargetMode="External"/><Relationship Id="rId5030" Type="http://schemas.openxmlformats.org/officeDocument/2006/relationships/hyperlink" Target="http://www.marist.edu" TargetMode="External"/><Relationship Id="rId6361" Type="http://schemas.openxmlformats.org/officeDocument/2006/relationships/hyperlink" Target="http://www.oakland.edu" TargetMode="External"/><Relationship Id="rId7691" Type="http://schemas.openxmlformats.org/officeDocument/2006/relationships/hyperlink" Target="http://www.sanjac.edu" TargetMode="External"/><Relationship Id="rId5035" Type="http://schemas.openxmlformats.org/officeDocument/2006/relationships/hyperlink" Target="http://www.marist.edu" TargetMode="External"/><Relationship Id="rId6366" Type="http://schemas.openxmlformats.org/officeDocument/2006/relationships/hyperlink" Target="http://www.oakland.edu" TargetMode="External"/><Relationship Id="rId7698" Type="http://schemas.openxmlformats.org/officeDocument/2006/relationships/hyperlink" Target="http://www.sanjuancollege.edu" TargetMode="External"/><Relationship Id="rId5036" Type="http://schemas.openxmlformats.org/officeDocument/2006/relationships/hyperlink" Target="http://www.marist.edu" TargetMode="External"/><Relationship Id="rId6367" Type="http://schemas.openxmlformats.org/officeDocument/2006/relationships/hyperlink" Target="http://www.oakland.edu" TargetMode="External"/><Relationship Id="rId7697" Type="http://schemas.openxmlformats.org/officeDocument/2006/relationships/hyperlink" Target="http://www.sanjuancollege.edu" TargetMode="External"/><Relationship Id="rId5033" Type="http://schemas.openxmlformats.org/officeDocument/2006/relationships/hyperlink" Target="http://www.marist.edu" TargetMode="External"/><Relationship Id="rId6364" Type="http://schemas.openxmlformats.org/officeDocument/2006/relationships/hyperlink" Target="http://www.oakland.edu" TargetMode="External"/><Relationship Id="rId7696" Type="http://schemas.openxmlformats.org/officeDocument/2006/relationships/hyperlink" Target="http://www.sanjuancollege.edu" TargetMode="External"/><Relationship Id="rId5034" Type="http://schemas.openxmlformats.org/officeDocument/2006/relationships/hyperlink" Target="http://www.marist.edu" TargetMode="External"/><Relationship Id="rId6365" Type="http://schemas.openxmlformats.org/officeDocument/2006/relationships/hyperlink" Target="http://www.oakland.edu" TargetMode="External"/><Relationship Id="rId7695" Type="http://schemas.openxmlformats.org/officeDocument/2006/relationships/hyperlink" Target="http://www.sanjuancollege.edu" TargetMode="External"/><Relationship Id="rId5039" Type="http://schemas.openxmlformats.org/officeDocument/2006/relationships/hyperlink" Target="http://www.maritime.edu" TargetMode="External"/><Relationship Id="rId5037" Type="http://schemas.openxmlformats.org/officeDocument/2006/relationships/hyperlink" Target="http://www.marist.edu" TargetMode="External"/><Relationship Id="rId6368" Type="http://schemas.openxmlformats.org/officeDocument/2006/relationships/hyperlink" Target="http://www.oakland.edu" TargetMode="External"/><Relationship Id="rId5038" Type="http://schemas.openxmlformats.org/officeDocument/2006/relationships/hyperlink" Target="http://www.marist.edu" TargetMode="External"/><Relationship Id="rId6369" Type="http://schemas.openxmlformats.org/officeDocument/2006/relationships/hyperlink" Target="http://www.oakland.edu" TargetMode="External"/><Relationship Id="rId7699" Type="http://schemas.openxmlformats.org/officeDocument/2006/relationships/hyperlink" Target="http://www.sanjuancollege.edu" TargetMode="External"/><Relationship Id="rId5020" Type="http://schemas.openxmlformats.org/officeDocument/2006/relationships/hyperlink" Target="http://www.marist.edu" TargetMode="External"/><Relationship Id="rId6351" Type="http://schemas.openxmlformats.org/officeDocument/2006/relationships/hyperlink" Target="http://www.nymc.edu" TargetMode="External"/><Relationship Id="rId7683" Type="http://schemas.openxmlformats.org/officeDocument/2006/relationships/hyperlink" Target="http://www.sanjac.edu" TargetMode="External"/><Relationship Id="rId5021" Type="http://schemas.openxmlformats.org/officeDocument/2006/relationships/hyperlink" Target="http://www.marist.edu" TargetMode="External"/><Relationship Id="rId6352" Type="http://schemas.openxmlformats.org/officeDocument/2006/relationships/hyperlink" Target="http://www.nymc.edu" TargetMode="External"/><Relationship Id="rId7682" Type="http://schemas.openxmlformats.org/officeDocument/2006/relationships/hyperlink" Target="http://www.sanjac.edu" TargetMode="External"/><Relationship Id="rId7681" Type="http://schemas.openxmlformats.org/officeDocument/2006/relationships/hyperlink" Target="http://www.sanjac.edu" TargetMode="External"/><Relationship Id="rId6350" Type="http://schemas.openxmlformats.org/officeDocument/2006/relationships/hyperlink" Target="http://www.nymc.edu" TargetMode="External"/><Relationship Id="rId7680" Type="http://schemas.openxmlformats.org/officeDocument/2006/relationships/hyperlink" Target="http://www.sanjac.edu" TargetMode="External"/><Relationship Id="rId5024" Type="http://schemas.openxmlformats.org/officeDocument/2006/relationships/hyperlink" Target="http://www.marist.edu" TargetMode="External"/><Relationship Id="rId6355" Type="http://schemas.openxmlformats.org/officeDocument/2006/relationships/hyperlink" Target="http://www.nymc.edu" TargetMode="External"/><Relationship Id="rId7687" Type="http://schemas.openxmlformats.org/officeDocument/2006/relationships/hyperlink" Target="http://www.sanjac.edu" TargetMode="External"/><Relationship Id="rId5025" Type="http://schemas.openxmlformats.org/officeDocument/2006/relationships/hyperlink" Target="http://www.marist.edu" TargetMode="External"/><Relationship Id="rId6356" Type="http://schemas.openxmlformats.org/officeDocument/2006/relationships/hyperlink" Target="http://www.nymc.edu" TargetMode="External"/><Relationship Id="rId7686" Type="http://schemas.openxmlformats.org/officeDocument/2006/relationships/hyperlink" Target="http://www.sanjac.edu" TargetMode="External"/><Relationship Id="rId5022" Type="http://schemas.openxmlformats.org/officeDocument/2006/relationships/hyperlink" Target="http://www.marist.edu" TargetMode="External"/><Relationship Id="rId6353" Type="http://schemas.openxmlformats.org/officeDocument/2006/relationships/hyperlink" Target="http://www.nymc.edu" TargetMode="External"/><Relationship Id="rId7685" Type="http://schemas.openxmlformats.org/officeDocument/2006/relationships/hyperlink" Target="http://www.sanjac.edu" TargetMode="External"/><Relationship Id="rId5023" Type="http://schemas.openxmlformats.org/officeDocument/2006/relationships/hyperlink" Target="http://www.marist.edu" TargetMode="External"/><Relationship Id="rId6354" Type="http://schemas.openxmlformats.org/officeDocument/2006/relationships/hyperlink" Target="http://www.nymc.edu" TargetMode="External"/><Relationship Id="rId7684" Type="http://schemas.openxmlformats.org/officeDocument/2006/relationships/hyperlink" Target="http://www.sanjac.edu" TargetMode="External"/><Relationship Id="rId5028" Type="http://schemas.openxmlformats.org/officeDocument/2006/relationships/hyperlink" Target="http://www.marist.edu" TargetMode="External"/><Relationship Id="rId6359" Type="http://schemas.openxmlformats.org/officeDocument/2006/relationships/hyperlink" Target="http://www.oakland.edu" TargetMode="External"/><Relationship Id="rId5029" Type="http://schemas.openxmlformats.org/officeDocument/2006/relationships/hyperlink" Target="http://www.marist.edu" TargetMode="External"/><Relationship Id="rId5026" Type="http://schemas.openxmlformats.org/officeDocument/2006/relationships/hyperlink" Target="http://www.marist.edu" TargetMode="External"/><Relationship Id="rId6357" Type="http://schemas.openxmlformats.org/officeDocument/2006/relationships/hyperlink" Target="http://www.nymc.edu" TargetMode="External"/><Relationship Id="rId7689" Type="http://schemas.openxmlformats.org/officeDocument/2006/relationships/hyperlink" Target="http://www.sanjac.edu" TargetMode="External"/><Relationship Id="rId5027" Type="http://schemas.openxmlformats.org/officeDocument/2006/relationships/hyperlink" Target="http://www.marist.edu" TargetMode="External"/><Relationship Id="rId6358" Type="http://schemas.openxmlformats.org/officeDocument/2006/relationships/hyperlink" Target="http://www.oakland.edu" TargetMode="External"/><Relationship Id="rId7688" Type="http://schemas.openxmlformats.org/officeDocument/2006/relationships/hyperlink" Target="http://www.sanjac.edu" TargetMode="External"/><Relationship Id="rId6308" Type="http://schemas.openxmlformats.org/officeDocument/2006/relationships/hyperlink" Target="http://www.nyfa.edu" TargetMode="External"/><Relationship Id="rId6309" Type="http://schemas.openxmlformats.org/officeDocument/2006/relationships/hyperlink" Target="http://www.nyfa.edu" TargetMode="External"/><Relationship Id="rId7639" Type="http://schemas.openxmlformats.org/officeDocument/2006/relationships/hyperlink" Target="http://www.sanjac.edu" TargetMode="External"/><Relationship Id="rId6306" Type="http://schemas.openxmlformats.org/officeDocument/2006/relationships/hyperlink" Target="http://www.nyfa.edu" TargetMode="External"/><Relationship Id="rId7638" Type="http://schemas.openxmlformats.org/officeDocument/2006/relationships/hyperlink" Target="http://www.sanjac.edu" TargetMode="External"/><Relationship Id="rId8969" Type="http://schemas.openxmlformats.org/officeDocument/2006/relationships/hyperlink" Target="http://www.uapb.edu" TargetMode="External"/><Relationship Id="rId6307" Type="http://schemas.openxmlformats.org/officeDocument/2006/relationships/hyperlink" Target="http://www.nyfa.edu" TargetMode="External"/><Relationship Id="rId7637" Type="http://schemas.openxmlformats.org/officeDocument/2006/relationships/hyperlink" Target="http://www.sanjac.edu" TargetMode="External"/><Relationship Id="rId8968" Type="http://schemas.openxmlformats.org/officeDocument/2006/relationships/hyperlink" Target="http://www.uapb.edu" TargetMode="External"/><Relationship Id="rId6300" Type="http://schemas.openxmlformats.org/officeDocument/2006/relationships/hyperlink" Target="http://www.nyfa.edu" TargetMode="External"/><Relationship Id="rId7632" Type="http://schemas.openxmlformats.org/officeDocument/2006/relationships/hyperlink" Target="http://www.sandiego.edu" TargetMode="External"/><Relationship Id="rId8963" Type="http://schemas.openxmlformats.org/officeDocument/2006/relationships/hyperlink" Target="http://www.uapb.edu" TargetMode="External"/><Relationship Id="rId6301" Type="http://schemas.openxmlformats.org/officeDocument/2006/relationships/hyperlink" Target="http://www.nyfa.edu" TargetMode="External"/><Relationship Id="rId7631" Type="http://schemas.openxmlformats.org/officeDocument/2006/relationships/hyperlink" Target="http://www.sandiego.edu" TargetMode="External"/><Relationship Id="rId8962" Type="http://schemas.openxmlformats.org/officeDocument/2006/relationships/hyperlink" Target="http://www.uapb.edu" TargetMode="External"/><Relationship Id="rId7630" Type="http://schemas.openxmlformats.org/officeDocument/2006/relationships/hyperlink" Target="http://www.sandiego.edu" TargetMode="External"/><Relationship Id="rId8961" Type="http://schemas.openxmlformats.org/officeDocument/2006/relationships/hyperlink" Target="http://www.uapb.edu" TargetMode="External"/><Relationship Id="rId8960" Type="http://schemas.openxmlformats.org/officeDocument/2006/relationships/hyperlink" Target="http://www.uapb.edu" TargetMode="External"/><Relationship Id="rId6304" Type="http://schemas.openxmlformats.org/officeDocument/2006/relationships/hyperlink" Target="http://www.nyfa.edu" TargetMode="External"/><Relationship Id="rId7636" Type="http://schemas.openxmlformats.org/officeDocument/2006/relationships/hyperlink" Target="http://www.sanjac.edu" TargetMode="External"/><Relationship Id="rId8967" Type="http://schemas.openxmlformats.org/officeDocument/2006/relationships/hyperlink" Target="http://www.uapb.edu" TargetMode="External"/><Relationship Id="rId6305" Type="http://schemas.openxmlformats.org/officeDocument/2006/relationships/hyperlink" Target="http://www.nyfa.edu" TargetMode="External"/><Relationship Id="rId7635" Type="http://schemas.openxmlformats.org/officeDocument/2006/relationships/hyperlink" Target="http://www.sanjac.edu" TargetMode="External"/><Relationship Id="rId8966" Type="http://schemas.openxmlformats.org/officeDocument/2006/relationships/hyperlink" Target="http://www.uapb.edu" TargetMode="External"/><Relationship Id="rId6302" Type="http://schemas.openxmlformats.org/officeDocument/2006/relationships/hyperlink" Target="http://www.nyfa.edu" TargetMode="External"/><Relationship Id="rId7634" Type="http://schemas.openxmlformats.org/officeDocument/2006/relationships/hyperlink" Target="http://www.sanjac.edu" TargetMode="External"/><Relationship Id="rId8965" Type="http://schemas.openxmlformats.org/officeDocument/2006/relationships/hyperlink" Target="http://www.uapb.edu" TargetMode="External"/><Relationship Id="rId6303" Type="http://schemas.openxmlformats.org/officeDocument/2006/relationships/hyperlink" Target="http://www.nyfa.edu" TargetMode="External"/><Relationship Id="rId7633" Type="http://schemas.openxmlformats.org/officeDocument/2006/relationships/hyperlink" Target="http://www.sandiego.edu" TargetMode="External"/><Relationship Id="rId8964" Type="http://schemas.openxmlformats.org/officeDocument/2006/relationships/hyperlink" Target="http://www.uapb.edu" TargetMode="External"/><Relationship Id="rId7629" Type="http://schemas.openxmlformats.org/officeDocument/2006/relationships/hyperlink" Target="http://www.sandiego.edu" TargetMode="External"/><Relationship Id="rId7628" Type="http://schemas.openxmlformats.org/officeDocument/2006/relationships/hyperlink" Target="http://www.sandiego.edu" TargetMode="External"/><Relationship Id="rId8959" Type="http://schemas.openxmlformats.org/officeDocument/2006/relationships/hyperlink" Target="http://www.uapb.edu" TargetMode="External"/><Relationship Id="rId7627" Type="http://schemas.openxmlformats.org/officeDocument/2006/relationships/hyperlink" Target="http://www.sandiego.edu" TargetMode="External"/><Relationship Id="rId8958" Type="http://schemas.openxmlformats.org/officeDocument/2006/relationships/hyperlink" Target="http://www.uapb.edu" TargetMode="External"/><Relationship Id="rId7626" Type="http://schemas.openxmlformats.org/officeDocument/2006/relationships/hyperlink" Target="http://www.sandiego.edu" TargetMode="External"/><Relationship Id="rId8957" Type="http://schemas.openxmlformats.org/officeDocument/2006/relationships/hyperlink" Target="http://www.uapb.edu" TargetMode="External"/><Relationship Id="rId7621" Type="http://schemas.openxmlformats.org/officeDocument/2006/relationships/hyperlink" Target="http://www.salve.edu" TargetMode="External"/><Relationship Id="rId8952" Type="http://schemas.openxmlformats.org/officeDocument/2006/relationships/hyperlink" Target="http://www.uagm.edu" TargetMode="External"/><Relationship Id="rId7620" Type="http://schemas.openxmlformats.org/officeDocument/2006/relationships/hyperlink" Target="http://www.salve.edu" TargetMode="External"/><Relationship Id="rId8951" Type="http://schemas.openxmlformats.org/officeDocument/2006/relationships/hyperlink" Target="http://www.uagm.edu" TargetMode="External"/><Relationship Id="rId8950" Type="http://schemas.openxmlformats.org/officeDocument/2006/relationships/hyperlink" Target="http://www.uagm.edu" TargetMode="External"/><Relationship Id="rId7625" Type="http://schemas.openxmlformats.org/officeDocument/2006/relationships/hyperlink" Target="http://www.salve.edu" TargetMode="External"/><Relationship Id="rId8956" Type="http://schemas.openxmlformats.org/officeDocument/2006/relationships/hyperlink" Target="http://www.uapb.edu" TargetMode="External"/><Relationship Id="rId7624" Type="http://schemas.openxmlformats.org/officeDocument/2006/relationships/hyperlink" Target="http://www.salve.edu" TargetMode="External"/><Relationship Id="rId8955" Type="http://schemas.openxmlformats.org/officeDocument/2006/relationships/hyperlink" Target="http://www.uapb.edu" TargetMode="External"/><Relationship Id="rId7623" Type="http://schemas.openxmlformats.org/officeDocument/2006/relationships/hyperlink" Target="http://www.salve.edu" TargetMode="External"/><Relationship Id="rId8954" Type="http://schemas.openxmlformats.org/officeDocument/2006/relationships/hyperlink" Target="http://www.uapb.edu" TargetMode="External"/><Relationship Id="rId7622" Type="http://schemas.openxmlformats.org/officeDocument/2006/relationships/hyperlink" Target="http://www.salve.edu" TargetMode="External"/><Relationship Id="rId8953" Type="http://schemas.openxmlformats.org/officeDocument/2006/relationships/hyperlink" Target="http://www.uapb.edu" TargetMode="External"/><Relationship Id="rId6328" Type="http://schemas.openxmlformats.org/officeDocument/2006/relationships/hyperlink" Target="http://www.nyit.edu" TargetMode="External"/><Relationship Id="rId6329" Type="http://schemas.openxmlformats.org/officeDocument/2006/relationships/hyperlink" Target="http://www.nyit.edu" TargetMode="External"/><Relationship Id="rId7659" Type="http://schemas.openxmlformats.org/officeDocument/2006/relationships/hyperlink" Target="http://www.sanjac.edu" TargetMode="External"/><Relationship Id="rId7650" Type="http://schemas.openxmlformats.org/officeDocument/2006/relationships/hyperlink" Target="http://www.sanjac.edu" TargetMode="External"/><Relationship Id="rId8981" Type="http://schemas.openxmlformats.org/officeDocument/2006/relationships/hyperlink" Target="http://www.uapb.edu" TargetMode="External"/><Relationship Id="rId8980" Type="http://schemas.openxmlformats.org/officeDocument/2006/relationships/hyperlink" Target="http://www.uapb.edu" TargetMode="External"/><Relationship Id="rId6322" Type="http://schemas.openxmlformats.org/officeDocument/2006/relationships/hyperlink" Target="http://www.nyit.edu" TargetMode="External"/><Relationship Id="rId7654" Type="http://schemas.openxmlformats.org/officeDocument/2006/relationships/hyperlink" Target="http://www.sanjac.edu" TargetMode="External"/><Relationship Id="rId8985" Type="http://schemas.openxmlformats.org/officeDocument/2006/relationships/hyperlink" Target="http://www.uat.edu" TargetMode="External"/><Relationship Id="rId6323" Type="http://schemas.openxmlformats.org/officeDocument/2006/relationships/hyperlink" Target="http://www.nyit.edu" TargetMode="External"/><Relationship Id="rId7653" Type="http://schemas.openxmlformats.org/officeDocument/2006/relationships/hyperlink" Target="http://www.sanjac.edu" TargetMode="External"/><Relationship Id="rId8984" Type="http://schemas.openxmlformats.org/officeDocument/2006/relationships/hyperlink" Target="http://www.uapb.edu" TargetMode="External"/><Relationship Id="rId6320" Type="http://schemas.openxmlformats.org/officeDocument/2006/relationships/hyperlink" Target="http://www.nyit.edu" TargetMode="External"/><Relationship Id="rId7652" Type="http://schemas.openxmlformats.org/officeDocument/2006/relationships/hyperlink" Target="http://www.sanjac.edu" TargetMode="External"/><Relationship Id="rId8983" Type="http://schemas.openxmlformats.org/officeDocument/2006/relationships/hyperlink" Target="http://www.uapb.edu" TargetMode="External"/><Relationship Id="rId6321" Type="http://schemas.openxmlformats.org/officeDocument/2006/relationships/hyperlink" Target="http://www.nyit.edu" TargetMode="External"/><Relationship Id="rId7651" Type="http://schemas.openxmlformats.org/officeDocument/2006/relationships/hyperlink" Target="http://www.sanjac.edu" TargetMode="External"/><Relationship Id="rId8982" Type="http://schemas.openxmlformats.org/officeDocument/2006/relationships/hyperlink" Target="http://www.uapb.edu" TargetMode="External"/><Relationship Id="rId6326" Type="http://schemas.openxmlformats.org/officeDocument/2006/relationships/hyperlink" Target="http://www.nyit.edu" TargetMode="External"/><Relationship Id="rId7658" Type="http://schemas.openxmlformats.org/officeDocument/2006/relationships/hyperlink" Target="http://www.sanjac.edu" TargetMode="External"/><Relationship Id="rId8989" Type="http://schemas.openxmlformats.org/officeDocument/2006/relationships/hyperlink" Target="http://www.ucdenver.edu" TargetMode="External"/><Relationship Id="rId6327" Type="http://schemas.openxmlformats.org/officeDocument/2006/relationships/hyperlink" Target="http://www.nyit.edu" TargetMode="External"/><Relationship Id="rId7657" Type="http://schemas.openxmlformats.org/officeDocument/2006/relationships/hyperlink" Target="http://www.sanjac.edu" TargetMode="External"/><Relationship Id="rId8988" Type="http://schemas.openxmlformats.org/officeDocument/2006/relationships/hyperlink" Target="http://www.uat.edu" TargetMode="External"/><Relationship Id="rId6324" Type="http://schemas.openxmlformats.org/officeDocument/2006/relationships/hyperlink" Target="http://www.nyit.edu" TargetMode="External"/><Relationship Id="rId7656" Type="http://schemas.openxmlformats.org/officeDocument/2006/relationships/hyperlink" Target="http://www.sanjac.edu" TargetMode="External"/><Relationship Id="rId8987" Type="http://schemas.openxmlformats.org/officeDocument/2006/relationships/hyperlink" Target="http://www.uat.edu" TargetMode="External"/><Relationship Id="rId6325" Type="http://schemas.openxmlformats.org/officeDocument/2006/relationships/hyperlink" Target="http://www.nyit.edu" TargetMode="External"/><Relationship Id="rId7655" Type="http://schemas.openxmlformats.org/officeDocument/2006/relationships/hyperlink" Target="http://www.sanjac.edu" TargetMode="External"/><Relationship Id="rId8986" Type="http://schemas.openxmlformats.org/officeDocument/2006/relationships/hyperlink" Target="http://www.uat.edu" TargetMode="External"/><Relationship Id="rId6319" Type="http://schemas.openxmlformats.org/officeDocument/2006/relationships/hyperlink" Target="http://www.nyit.edu" TargetMode="External"/><Relationship Id="rId6317" Type="http://schemas.openxmlformats.org/officeDocument/2006/relationships/hyperlink" Target="http://www.nyit.edu" TargetMode="External"/><Relationship Id="rId7649" Type="http://schemas.openxmlformats.org/officeDocument/2006/relationships/hyperlink" Target="http://www.sanjac.edu" TargetMode="External"/><Relationship Id="rId6318" Type="http://schemas.openxmlformats.org/officeDocument/2006/relationships/hyperlink" Target="http://www.nyit.edu" TargetMode="External"/><Relationship Id="rId7648" Type="http://schemas.openxmlformats.org/officeDocument/2006/relationships/hyperlink" Target="http://www.sanjac.edu" TargetMode="External"/><Relationship Id="rId8979" Type="http://schemas.openxmlformats.org/officeDocument/2006/relationships/hyperlink" Target="http://www.uapb.edu" TargetMode="External"/><Relationship Id="rId8970" Type="http://schemas.openxmlformats.org/officeDocument/2006/relationships/hyperlink" Target="http://www.uapb.edu" TargetMode="External"/><Relationship Id="rId6311" Type="http://schemas.openxmlformats.org/officeDocument/2006/relationships/hyperlink" Target="http://www.nyfa.edu" TargetMode="External"/><Relationship Id="rId7643" Type="http://schemas.openxmlformats.org/officeDocument/2006/relationships/hyperlink" Target="http://www.sanjac.edu" TargetMode="External"/><Relationship Id="rId8974" Type="http://schemas.openxmlformats.org/officeDocument/2006/relationships/hyperlink" Target="http://www.uapb.edu" TargetMode="External"/><Relationship Id="rId6312" Type="http://schemas.openxmlformats.org/officeDocument/2006/relationships/hyperlink" Target="http://www.nyfa.edu" TargetMode="External"/><Relationship Id="rId7642" Type="http://schemas.openxmlformats.org/officeDocument/2006/relationships/hyperlink" Target="http://www.sanjac.edu" TargetMode="External"/><Relationship Id="rId8973" Type="http://schemas.openxmlformats.org/officeDocument/2006/relationships/hyperlink" Target="http://www.uapb.edu" TargetMode="External"/><Relationship Id="rId7641" Type="http://schemas.openxmlformats.org/officeDocument/2006/relationships/hyperlink" Target="http://www.sanjac.edu" TargetMode="External"/><Relationship Id="rId8972" Type="http://schemas.openxmlformats.org/officeDocument/2006/relationships/hyperlink" Target="http://www.uapb.edu" TargetMode="External"/><Relationship Id="rId6310" Type="http://schemas.openxmlformats.org/officeDocument/2006/relationships/hyperlink" Target="http://www.nyfa.edu" TargetMode="External"/><Relationship Id="rId7640" Type="http://schemas.openxmlformats.org/officeDocument/2006/relationships/hyperlink" Target="http://www.sanjac.edu" TargetMode="External"/><Relationship Id="rId8971" Type="http://schemas.openxmlformats.org/officeDocument/2006/relationships/hyperlink" Target="http://www.uapb.edu" TargetMode="External"/><Relationship Id="rId6315" Type="http://schemas.openxmlformats.org/officeDocument/2006/relationships/hyperlink" Target="http://www.nyfa.edu" TargetMode="External"/><Relationship Id="rId7647" Type="http://schemas.openxmlformats.org/officeDocument/2006/relationships/hyperlink" Target="http://www.sanjac.edu" TargetMode="External"/><Relationship Id="rId8978" Type="http://schemas.openxmlformats.org/officeDocument/2006/relationships/hyperlink" Target="http://www.uapb.edu" TargetMode="External"/><Relationship Id="rId6316" Type="http://schemas.openxmlformats.org/officeDocument/2006/relationships/hyperlink" Target="http://www.nyfa.edu" TargetMode="External"/><Relationship Id="rId7646" Type="http://schemas.openxmlformats.org/officeDocument/2006/relationships/hyperlink" Target="http://www.sanjac.edu" TargetMode="External"/><Relationship Id="rId8977" Type="http://schemas.openxmlformats.org/officeDocument/2006/relationships/hyperlink" Target="http://www.uapb.edu" TargetMode="External"/><Relationship Id="rId6313" Type="http://schemas.openxmlformats.org/officeDocument/2006/relationships/hyperlink" Target="http://www.nyfa.edu" TargetMode="External"/><Relationship Id="rId7645" Type="http://schemas.openxmlformats.org/officeDocument/2006/relationships/hyperlink" Target="http://www.sanjac.edu" TargetMode="External"/><Relationship Id="rId8976" Type="http://schemas.openxmlformats.org/officeDocument/2006/relationships/hyperlink" Target="http://www.uapb.edu" TargetMode="External"/><Relationship Id="rId6314" Type="http://schemas.openxmlformats.org/officeDocument/2006/relationships/hyperlink" Target="http://www.nyfa.edu" TargetMode="External"/><Relationship Id="rId7644" Type="http://schemas.openxmlformats.org/officeDocument/2006/relationships/hyperlink" Target="http://www.sanjac.edu" TargetMode="External"/><Relationship Id="rId8975" Type="http://schemas.openxmlformats.org/officeDocument/2006/relationships/hyperlink" Target="http://www.uapb.edu" TargetMode="External"/><Relationship Id="rId2820" Type="http://schemas.openxmlformats.org/officeDocument/2006/relationships/hyperlink" Target="http://www.gardnerwebb.edu" TargetMode="External"/><Relationship Id="rId2821" Type="http://schemas.openxmlformats.org/officeDocument/2006/relationships/hyperlink" Target="http://www.gatech.edu" TargetMode="External"/><Relationship Id="rId2822" Type="http://schemas.openxmlformats.org/officeDocument/2006/relationships/hyperlink" Target="http://www.gatech.edu" TargetMode="External"/><Relationship Id="rId2823" Type="http://schemas.openxmlformats.org/officeDocument/2006/relationships/hyperlink" Target="http://www.gatech.edu" TargetMode="External"/><Relationship Id="rId2824" Type="http://schemas.openxmlformats.org/officeDocument/2006/relationships/hyperlink" Target="http://www.gatech.edu" TargetMode="External"/><Relationship Id="rId2825" Type="http://schemas.openxmlformats.org/officeDocument/2006/relationships/hyperlink" Target="http://www.gatech.edu" TargetMode="External"/><Relationship Id="rId2826" Type="http://schemas.openxmlformats.org/officeDocument/2006/relationships/hyperlink" Target="http://www.gatech.edu" TargetMode="External"/><Relationship Id="rId2827" Type="http://schemas.openxmlformats.org/officeDocument/2006/relationships/hyperlink" Target="http://www.gatech.edu" TargetMode="External"/><Relationship Id="rId2828" Type="http://schemas.openxmlformats.org/officeDocument/2006/relationships/hyperlink" Target="http://www.gatech.edu" TargetMode="External"/><Relationship Id="rId2829" Type="http://schemas.openxmlformats.org/officeDocument/2006/relationships/hyperlink" Target="http://www.gatech.edu" TargetMode="External"/><Relationship Id="rId5093" Type="http://schemas.openxmlformats.org/officeDocument/2006/relationships/hyperlink" Target="http://www.masters.edu" TargetMode="External"/><Relationship Id="rId5094" Type="http://schemas.openxmlformats.org/officeDocument/2006/relationships/hyperlink" Target="http://www.masters.edu" TargetMode="External"/><Relationship Id="rId5091" Type="http://schemas.openxmlformats.org/officeDocument/2006/relationships/hyperlink" Target="http://www.massbay.edu" TargetMode="External"/><Relationship Id="rId5092" Type="http://schemas.openxmlformats.org/officeDocument/2006/relationships/hyperlink" Target="http://www.massbay.edu" TargetMode="External"/><Relationship Id="rId5097" Type="http://schemas.openxmlformats.org/officeDocument/2006/relationships/hyperlink" Target="http://www.masters.edu" TargetMode="External"/><Relationship Id="rId5098" Type="http://schemas.openxmlformats.org/officeDocument/2006/relationships/hyperlink" Target="http://www.masters.edu" TargetMode="External"/><Relationship Id="rId5095" Type="http://schemas.openxmlformats.org/officeDocument/2006/relationships/hyperlink" Target="http://www.masters.edu" TargetMode="External"/><Relationship Id="rId5096" Type="http://schemas.openxmlformats.org/officeDocument/2006/relationships/hyperlink" Target="http://www.masters.edu" TargetMode="External"/><Relationship Id="rId5099" Type="http://schemas.openxmlformats.org/officeDocument/2006/relationships/hyperlink" Target="http://www.matc.edu" TargetMode="External"/><Relationship Id="rId2810" Type="http://schemas.openxmlformats.org/officeDocument/2006/relationships/hyperlink" Target="http://www.gardnerwebb.edu" TargetMode="External"/><Relationship Id="rId2811" Type="http://schemas.openxmlformats.org/officeDocument/2006/relationships/hyperlink" Target="http://www.gardnerwebb.edu" TargetMode="External"/><Relationship Id="rId2812" Type="http://schemas.openxmlformats.org/officeDocument/2006/relationships/hyperlink" Target="http://www.gardnerwebb.edu" TargetMode="External"/><Relationship Id="rId2813" Type="http://schemas.openxmlformats.org/officeDocument/2006/relationships/hyperlink" Target="http://www.gardnerwebb.edu" TargetMode="External"/><Relationship Id="rId2814" Type="http://schemas.openxmlformats.org/officeDocument/2006/relationships/hyperlink" Target="http://www.gardnerwebb.edu" TargetMode="External"/><Relationship Id="rId2815" Type="http://schemas.openxmlformats.org/officeDocument/2006/relationships/hyperlink" Target="http://www.gardnerwebb.edu" TargetMode="External"/><Relationship Id="rId2816" Type="http://schemas.openxmlformats.org/officeDocument/2006/relationships/hyperlink" Target="http://www.gardnerwebb.edu" TargetMode="External"/><Relationship Id="rId2817" Type="http://schemas.openxmlformats.org/officeDocument/2006/relationships/hyperlink" Target="http://www.gardnerwebb.edu" TargetMode="External"/><Relationship Id="rId2818" Type="http://schemas.openxmlformats.org/officeDocument/2006/relationships/hyperlink" Target="http://www.gardnerwebb.edu" TargetMode="External"/><Relationship Id="rId2819" Type="http://schemas.openxmlformats.org/officeDocument/2006/relationships/hyperlink" Target="http://www.gardnerwebb.edu" TargetMode="External"/><Relationship Id="rId5090" Type="http://schemas.openxmlformats.org/officeDocument/2006/relationships/hyperlink" Target="http://www.massbay.edu" TargetMode="External"/><Relationship Id="rId5082" Type="http://schemas.openxmlformats.org/officeDocument/2006/relationships/hyperlink" Target="http://www.massbay.edu" TargetMode="External"/><Relationship Id="rId5083" Type="http://schemas.openxmlformats.org/officeDocument/2006/relationships/hyperlink" Target="http://www.massbay.edu" TargetMode="External"/><Relationship Id="rId5080" Type="http://schemas.openxmlformats.org/officeDocument/2006/relationships/hyperlink" Target="http://www.marybaldwin.edu" TargetMode="External"/><Relationship Id="rId5081" Type="http://schemas.openxmlformats.org/officeDocument/2006/relationships/hyperlink" Target="http://www.massbay.edu" TargetMode="External"/><Relationship Id="rId5086" Type="http://schemas.openxmlformats.org/officeDocument/2006/relationships/hyperlink" Target="http://www.massbay.edu" TargetMode="External"/><Relationship Id="rId5087" Type="http://schemas.openxmlformats.org/officeDocument/2006/relationships/hyperlink" Target="http://www.massbay.edu" TargetMode="External"/><Relationship Id="rId5084" Type="http://schemas.openxmlformats.org/officeDocument/2006/relationships/hyperlink" Target="http://www.massbay.edu" TargetMode="External"/><Relationship Id="rId5085" Type="http://schemas.openxmlformats.org/officeDocument/2006/relationships/hyperlink" Target="http://www.massbay.edu" TargetMode="External"/><Relationship Id="rId5088" Type="http://schemas.openxmlformats.org/officeDocument/2006/relationships/hyperlink" Target="http://www.massbay.edu" TargetMode="External"/><Relationship Id="rId5089" Type="http://schemas.openxmlformats.org/officeDocument/2006/relationships/hyperlink" Target="http://www.massbay.edu" TargetMode="External"/><Relationship Id="rId1510" Type="http://schemas.openxmlformats.org/officeDocument/2006/relationships/hyperlink" Target="http://www.coppin.edu" TargetMode="External"/><Relationship Id="rId2841" Type="http://schemas.openxmlformats.org/officeDocument/2006/relationships/hyperlink" Target="http://www.gbc.edu" TargetMode="External"/><Relationship Id="rId1511" Type="http://schemas.openxmlformats.org/officeDocument/2006/relationships/hyperlink" Target="http://www.coppin.edu" TargetMode="External"/><Relationship Id="rId2842" Type="http://schemas.openxmlformats.org/officeDocument/2006/relationships/hyperlink" Target="http://www.gbc.edu" TargetMode="External"/><Relationship Id="rId1512" Type="http://schemas.openxmlformats.org/officeDocument/2006/relationships/hyperlink" Target="http://www.coppin.edu" TargetMode="External"/><Relationship Id="rId2843" Type="http://schemas.openxmlformats.org/officeDocument/2006/relationships/hyperlink" Target="http://www.gbc.edu" TargetMode="External"/><Relationship Id="rId1513" Type="http://schemas.openxmlformats.org/officeDocument/2006/relationships/hyperlink" Target="http://www.coppin.edu" TargetMode="External"/><Relationship Id="rId2844" Type="http://schemas.openxmlformats.org/officeDocument/2006/relationships/hyperlink" Target="http://www.gbc.edu" TargetMode="External"/><Relationship Id="rId1514" Type="http://schemas.openxmlformats.org/officeDocument/2006/relationships/hyperlink" Target="http://www.coppin.edu" TargetMode="External"/><Relationship Id="rId2845" Type="http://schemas.openxmlformats.org/officeDocument/2006/relationships/hyperlink" Target="http://www.gbc.edu" TargetMode="External"/><Relationship Id="rId1515" Type="http://schemas.openxmlformats.org/officeDocument/2006/relationships/hyperlink" Target="http://www.coppin.edu" TargetMode="External"/><Relationship Id="rId2846" Type="http://schemas.openxmlformats.org/officeDocument/2006/relationships/hyperlink" Target="http://www.gbc.edu" TargetMode="External"/><Relationship Id="rId1516" Type="http://schemas.openxmlformats.org/officeDocument/2006/relationships/hyperlink" Target="http://www.coppin.edu" TargetMode="External"/><Relationship Id="rId2847" Type="http://schemas.openxmlformats.org/officeDocument/2006/relationships/hyperlink" Target="http://www.gbc.edu" TargetMode="External"/><Relationship Id="rId1517" Type="http://schemas.openxmlformats.org/officeDocument/2006/relationships/hyperlink" Target="http://www.coppin.edu" TargetMode="External"/><Relationship Id="rId2848" Type="http://schemas.openxmlformats.org/officeDocument/2006/relationships/hyperlink" Target="http://www.gbc.edu" TargetMode="External"/><Relationship Id="rId1518" Type="http://schemas.openxmlformats.org/officeDocument/2006/relationships/hyperlink" Target="http://www.coppin.edu" TargetMode="External"/><Relationship Id="rId2849" Type="http://schemas.openxmlformats.org/officeDocument/2006/relationships/hyperlink" Target="http://www.gbc.edu" TargetMode="External"/><Relationship Id="rId1519" Type="http://schemas.openxmlformats.org/officeDocument/2006/relationships/hyperlink" Target="http://www.coppin.edu" TargetMode="External"/><Relationship Id="rId2840" Type="http://schemas.openxmlformats.org/officeDocument/2006/relationships/hyperlink" Target="http://www.gbc.edu" TargetMode="External"/><Relationship Id="rId2830" Type="http://schemas.openxmlformats.org/officeDocument/2006/relationships/hyperlink" Target="http://www.gatech.edu" TargetMode="External"/><Relationship Id="rId1500" Type="http://schemas.openxmlformats.org/officeDocument/2006/relationships/hyperlink" Target="http://www.cooley.edu" TargetMode="External"/><Relationship Id="rId2831" Type="http://schemas.openxmlformats.org/officeDocument/2006/relationships/hyperlink" Target="http://www.gatech.edu" TargetMode="External"/><Relationship Id="rId1501" Type="http://schemas.openxmlformats.org/officeDocument/2006/relationships/hyperlink" Target="http://www.cooley.edu" TargetMode="External"/><Relationship Id="rId2832" Type="http://schemas.openxmlformats.org/officeDocument/2006/relationships/hyperlink" Target="http://www.gatech.edu" TargetMode="External"/><Relationship Id="rId1502" Type="http://schemas.openxmlformats.org/officeDocument/2006/relationships/hyperlink" Target="http://www.cooley.edu" TargetMode="External"/><Relationship Id="rId2833" Type="http://schemas.openxmlformats.org/officeDocument/2006/relationships/hyperlink" Target="http://www.gbc.edu" TargetMode="External"/><Relationship Id="rId1503" Type="http://schemas.openxmlformats.org/officeDocument/2006/relationships/hyperlink" Target="http://www.cooley.edu" TargetMode="External"/><Relationship Id="rId2834" Type="http://schemas.openxmlformats.org/officeDocument/2006/relationships/hyperlink" Target="http://www.gbc.edu" TargetMode="External"/><Relationship Id="rId1504" Type="http://schemas.openxmlformats.org/officeDocument/2006/relationships/hyperlink" Target="http://www.cooley.edu" TargetMode="External"/><Relationship Id="rId2835" Type="http://schemas.openxmlformats.org/officeDocument/2006/relationships/hyperlink" Target="http://www.gbc.edu" TargetMode="External"/><Relationship Id="rId1505" Type="http://schemas.openxmlformats.org/officeDocument/2006/relationships/hyperlink" Target="http://www.coppin.edu" TargetMode="External"/><Relationship Id="rId2836" Type="http://schemas.openxmlformats.org/officeDocument/2006/relationships/hyperlink" Target="http://www.gbc.edu" TargetMode="External"/><Relationship Id="rId1506" Type="http://schemas.openxmlformats.org/officeDocument/2006/relationships/hyperlink" Target="http://www.coppin.edu" TargetMode="External"/><Relationship Id="rId2837" Type="http://schemas.openxmlformats.org/officeDocument/2006/relationships/hyperlink" Target="http://www.gbc.edu" TargetMode="External"/><Relationship Id="rId1507" Type="http://schemas.openxmlformats.org/officeDocument/2006/relationships/hyperlink" Target="http://www.coppin.edu" TargetMode="External"/><Relationship Id="rId2838" Type="http://schemas.openxmlformats.org/officeDocument/2006/relationships/hyperlink" Target="http://www.gbc.edu" TargetMode="External"/><Relationship Id="rId1508" Type="http://schemas.openxmlformats.org/officeDocument/2006/relationships/hyperlink" Target="http://www.coppin.edu" TargetMode="External"/><Relationship Id="rId2839" Type="http://schemas.openxmlformats.org/officeDocument/2006/relationships/hyperlink" Target="http://www.gbc.edu" TargetMode="External"/><Relationship Id="rId1509" Type="http://schemas.openxmlformats.org/officeDocument/2006/relationships/hyperlink" Target="http://www.coppin.edu" TargetMode="External"/><Relationship Id="rId6380" Type="http://schemas.openxmlformats.org/officeDocument/2006/relationships/hyperlink" Target="http://www.oakwood.edu" TargetMode="External"/><Relationship Id="rId5050" Type="http://schemas.openxmlformats.org/officeDocument/2006/relationships/hyperlink" Target="http://www.maritime.edu" TargetMode="External"/><Relationship Id="rId6381" Type="http://schemas.openxmlformats.org/officeDocument/2006/relationships/hyperlink" Target="http://www.oakwood.edu" TargetMode="External"/><Relationship Id="rId5053" Type="http://schemas.openxmlformats.org/officeDocument/2006/relationships/hyperlink" Target="http://www.maritime.edu" TargetMode="External"/><Relationship Id="rId6384" Type="http://schemas.openxmlformats.org/officeDocument/2006/relationships/hyperlink" Target="http://www.oakwood.edu" TargetMode="External"/><Relationship Id="rId5054" Type="http://schemas.openxmlformats.org/officeDocument/2006/relationships/hyperlink" Target="http://www.maritime.edu" TargetMode="External"/><Relationship Id="rId6385" Type="http://schemas.openxmlformats.org/officeDocument/2006/relationships/hyperlink" Target="http://www.oakwood.edu" TargetMode="External"/><Relationship Id="rId5051" Type="http://schemas.openxmlformats.org/officeDocument/2006/relationships/hyperlink" Target="http://www.maritime.edu" TargetMode="External"/><Relationship Id="rId6382" Type="http://schemas.openxmlformats.org/officeDocument/2006/relationships/hyperlink" Target="http://www.oakwood.edu" TargetMode="External"/><Relationship Id="rId5052" Type="http://schemas.openxmlformats.org/officeDocument/2006/relationships/hyperlink" Target="http://www.maritime.edu" TargetMode="External"/><Relationship Id="rId6383" Type="http://schemas.openxmlformats.org/officeDocument/2006/relationships/hyperlink" Target="http://www.oakwood.edu" TargetMode="External"/><Relationship Id="rId5057" Type="http://schemas.openxmlformats.org/officeDocument/2006/relationships/hyperlink" Target="http://www.maritime.edu" TargetMode="External"/><Relationship Id="rId6388" Type="http://schemas.openxmlformats.org/officeDocument/2006/relationships/hyperlink" Target="http://www.oakwood.edu" TargetMode="External"/><Relationship Id="rId5058" Type="http://schemas.openxmlformats.org/officeDocument/2006/relationships/hyperlink" Target="http://www.maritime.edu" TargetMode="External"/><Relationship Id="rId6389" Type="http://schemas.openxmlformats.org/officeDocument/2006/relationships/hyperlink" Target="http://www.oakwood.edu" TargetMode="External"/><Relationship Id="rId5055" Type="http://schemas.openxmlformats.org/officeDocument/2006/relationships/hyperlink" Target="http://www.maritime.edu" TargetMode="External"/><Relationship Id="rId6386" Type="http://schemas.openxmlformats.org/officeDocument/2006/relationships/hyperlink" Target="http://www.oakwood.edu" TargetMode="External"/><Relationship Id="rId5056" Type="http://schemas.openxmlformats.org/officeDocument/2006/relationships/hyperlink" Target="http://www.maritime.edu" TargetMode="External"/><Relationship Id="rId6387" Type="http://schemas.openxmlformats.org/officeDocument/2006/relationships/hyperlink" Target="http://www.oakwood.edu" TargetMode="External"/><Relationship Id="rId5059" Type="http://schemas.openxmlformats.org/officeDocument/2006/relationships/hyperlink" Target="http://www.maritime.edu" TargetMode="External"/><Relationship Id="rId6370" Type="http://schemas.openxmlformats.org/officeDocument/2006/relationships/hyperlink" Target="http://www.oakland.edu" TargetMode="External"/><Relationship Id="rId5042" Type="http://schemas.openxmlformats.org/officeDocument/2006/relationships/hyperlink" Target="http://www.maritime.edu" TargetMode="External"/><Relationship Id="rId6373" Type="http://schemas.openxmlformats.org/officeDocument/2006/relationships/hyperlink" Target="http://www.oakton.edu" TargetMode="External"/><Relationship Id="rId5043" Type="http://schemas.openxmlformats.org/officeDocument/2006/relationships/hyperlink" Target="http://www.maritime.edu" TargetMode="External"/><Relationship Id="rId6374" Type="http://schemas.openxmlformats.org/officeDocument/2006/relationships/hyperlink" Target="http://www.oakton.edu" TargetMode="External"/><Relationship Id="rId5040" Type="http://schemas.openxmlformats.org/officeDocument/2006/relationships/hyperlink" Target="http://www.maritime.edu" TargetMode="External"/><Relationship Id="rId6371" Type="http://schemas.openxmlformats.org/officeDocument/2006/relationships/hyperlink" Target="http://www.oakton.edu" TargetMode="External"/><Relationship Id="rId5041" Type="http://schemas.openxmlformats.org/officeDocument/2006/relationships/hyperlink" Target="http://www.maritime.edu" TargetMode="External"/><Relationship Id="rId6372" Type="http://schemas.openxmlformats.org/officeDocument/2006/relationships/hyperlink" Target="http://www.oakton.edu" TargetMode="External"/><Relationship Id="rId5046" Type="http://schemas.openxmlformats.org/officeDocument/2006/relationships/hyperlink" Target="http://www.maritime.edu" TargetMode="External"/><Relationship Id="rId6377" Type="http://schemas.openxmlformats.org/officeDocument/2006/relationships/hyperlink" Target="http://www.oakton.edu" TargetMode="External"/><Relationship Id="rId5047" Type="http://schemas.openxmlformats.org/officeDocument/2006/relationships/hyperlink" Target="http://www.maritime.edu" TargetMode="External"/><Relationship Id="rId6378" Type="http://schemas.openxmlformats.org/officeDocument/2006/relationships/hyperlink" Target="http://www.oakton.edu" TargetMode="External"/><Relationship Id="rId5044" Type="http://schemas.openxmlformats.org/officeDocument/2006/relationships/hyperlink" Target="http://www.maritime.edu" TargetMode="External"/><Relationship Id="rId6375" Type="http://schemas.openxmlformats.org/officeDocument/2006/relationships/hyperlink" Target="http://www.oakton.edu" TargetMode="External"/><Relationship Id="rId5045" Type="http://schemas.openxmlformats.org/officeDocument/2006/relationships/hyperlink" Target="http://www.maritime.edu" TargetMode="External"/><Relationship Id="rId6376" Type="http://schemas.openxmlformats.org/officeDocument/2006/relationships/hyperlink" Target="http://www.oakton.edu" TargetMode="External"/><Relationship Id="rId5048" Type="http://schemas.openxmlformats.org/officeDocument/2006/relationships/hyperlink" Target="http://www.maritime.edu" TargetMode="External"/><Relationship Id="rId6379" Type="http://schemas.openxmlformats.org/officeDocument/2006/relationships/hyperlink" Target="http://www.oakwood.edu" TargetMode="External"/><Relationship Id="rId5049" Type="http://schemas.openxmlformats.org/officeDocument/2006/relationships/hyperlink" Target="http://www.maritime.edu" TargetMode="External"/><Relationship Id="rId2800" Type="http://schemas.openxmlformats.org/officeDocument/2006/relationships/hyperlink" Target="http://www.gallaudet.edu" TargetMode="External"/><Relationship Id="rId2801" Type="http://schemas.openxmlformats.org/officeDocument/2006/relationships/hyperlink" Target="http://www.gallaudet.edu" TargetMode="External"/><Relationship Id="rId2802" Type="http://schemas.openxmlformats.org/officeDocument/2006/relationships/hyperlink" Target="http://www.gallaudet.edu" TargetMode="External"/><Relationship Id="rId2803" Type="http://schemas.openxmlformats.org/officeDocument/2006/relationships/hyperlink" Target="http://www.gallaudet.edu" TargetMode="External"/><Relationship Id="rId2804" Type="http://schemas.openxmlformats.org/officeDocument/2006/relationships/hyperlink" Target="http://www.gallaudet.edu" TargetMode="External"/><Relationship Id="rId2805" Type="http://schemas.openxmlformats.org/officeDocument/2006/relationships/hyperlink" Target="http://www.gallaudet.edu" TargetMode="External"/><Relationship Id="rId2806" Type="http://schemas.openxmlformats.org/officeDocument/2006/relationships/hyperlink" Target="http://www.gallaudet.edu" TargetMode="External"/><Relationship Id="rId2807" Type="http://schemas.openxmlformats.org/officeDocument/2006/relationships/hyperlink" Target="http://www.gallaudet.edu" TargetMode="External"/><Relationship Id="rId2808" Type="http://schemas.openxmlformats.org/officeDocument/2006/relationships/hyperlink" Target="http://www.gallaudet.edu" TargetMode="External"/><Relationship Id="rId2809" Type="http://schemas.openxmlformats.org/officeDocument/2006/relationships/hyperlink" Target="http://www.gallaudet.edu" TargetMode="External"/><Relationship Id="rId5071" Type="http://schemas.openxmlformats.org/officeDocument/2006/relationships/hyperlink" Target="http://www.marybaldwin.edu" TargetMode="External"/><Relationship Id="rId5072" Type="http://schemas.openxmlformats.org/officeDocument/2006/relationships/hyperlink" Target="http://www.marybaldwin.edu" TargetMode="External"/><Relationship Id="rId5070" Type="http://schemas.openxmlformats.org/officeDocument/2006/relationships/hyperlink" Target="http://www.marybaldwin.edu" TargetMode="External"/><Relationship Id="rId5075" Type="http://schemas.openxmlformats.org/officeDocument/2006/relationships/hyperlink" Target="http://www.marybaldwin.edu" TargetMode="External"/><Relationship Id="rId5076" Type="http://schemas.openxmlformats.org/officeDocument/2006/relationships/hyperlink" Target="http://www.marybaldwin.edu" TargetMode="External"/><Relationship Id="rId5073" Type="http://schemas.openxmlformats.org/officeDocument/2006/relationships/hyperlink" Target="http://www.marybaldwin.edu" TargetMode="External"/><Relationship Id="rId5074" Type="http://schemas.openxmlformats.org/officeDocument/2006/relationships/hyperlink" Target="http://www.marybaldwin.edu" TargetMode="External"/><Relationship Id="rId5079" Type="http://schemas.openxmlformats.org/officeDocument/2006/relationships/hyperlink" Target="http://www.marybaldwin.edu" TargetMode="External"/><Relationship Id="rId5077" Type="http://schemas.openxmlformats.org/officeDocument/2006/relationships/hyperlink" Target="http://www.marybaldwin.edu" TargetMode="External"/><Relationship Id="rId5078" Type="http://schemas.openxmlformats.org/officeDocument/2006/relationships/hyperlink" Target="http://www.marybaldwin.edu" TargetMode="External"/><Relationship Id="rId5060" Type="http://schemas.openxmlformats.org/officeDocument/2006/relationships/hyperlink" Target="http://www.maritime.edu/" TargetMode="External"/><Relationship Id="rId6391" Type="http://schemas.openxmlformats.org/officeDocument/2006/relationships/hyperlink" Target="http://www.oakwood.edu" TargetMode="External"/><Relationship Id="rId5061" Type="http://schemas.openxmlformats.org/officeDocument/2006/relationships/hyperlink" Target="http://www.maritime.edu" TargetMode="External"/><Relationship Id="rId6392" Type="http://schemas.openxmlformats.org/officeDocument/2006/relationships/hyperlink" Target="http://www.oakwood.edu" TargetMode="External"/><Relationship Id="rId6390" Type="http://schemas.openxmlformats.org/officeDocument/2006/relationships/hyperlink" Target="http://www.oakwood.edu" TargetMode="External"/><Relationship Id="rId5064" Type="http://schemas.openxmlformats.org/officeDocument/2006/relationships/hyperlink" Target="http://www.marybaldwin.edu" TargetMode="External"/><Relationship Id="rId6395" Type="http://schemas.openxmlformats.org/officeDocument/2006/relationships/hyperlink" Target="http://www.oakwood.edu" TargetMode="External"/><Relationship Id="rId5065" Type="http://schemas.openxmlformats.org/officeDocument/2006/relationships/hyperlink" Target="http://www.marybaldwin.edu" TargetMode="External"/><Relationship Id="rId6396" Type="http://schemas.openxmlformats.org/officeDocument/2006/relationships/hyperlink" Target="http://www.oakwood.edu" TargetMode="External"/><Relationship Id="rId5062" Type="http://schemas.openxmlformats.org/officeDocument/2006/relationships/hyperlink" Target="http://www.maritime.edu" TargetMode="External"/><Relationship Id="rId6393" Type="http://schemas.openxmlformats.org/officeDocument/2006/relationships/hyperlink" Target="http://www.oakwood.edu" TargetMode="External"/><Relationship Id="rId5063" Type="http://schemas.openxmlformats.org/officeDocument/2006/relationships/hyperlink" Target="http://www.maritime.edu" TargetMode="External"/><Relationship Id="rId6394" Type="http://schemas.openxmlformats.org/officeDocument/2006/relationships/hyperlink" Target="http://www.oakwood.edu" TargetMode="External"/><Relationship Id="rId5068" Type="http://schemas.openxmlformats.org/officeDocument/2006/relationships/hyperlink" Target="http://www.marybaldwin.edu" TargetMode="External"/><Relationship Id="rId6399" Type="http://schemas.openxmlformats.org/officeDocument/2006/relationships/hyperlink" Target="http://www.oakwood.edu" TargetMode="External"/><Relationship Id="rId5069" Type="http://schemas.openxmlformats.org/officeDocument/2006/relationships/hyperlink" Target="http://www.marybaldwin.edu" TargetMode="External"/><Relationship Id="rId5066" Type="http://schemas.openxmlformats.org/officeDocument/2006/relationships/hyperlink" Target="http://www.marybaldwin.edu" TargetMode="External"/><Relationship Id="rId6397" Type="http://schemas.openxmlformats.org/officeDocument/2006/relationships/hyperlink" Target="http://www.oakwood.edu" TargetMode="External"/><Relationship Id="rId5067" Type="http://schemas.openxmlformats.org/officeDocument/2006/relationships/hyperlink" Target="http://www.marybaldwin.edu" TargetMode="External"/><Relationship Id="rId6398" Type="http://schemas.openxmlformats.org/officeDocument/2006/relationships/hyperlink" Target="http://www.oakwood.edu" TargetMode="External"/><Relationship Id="rId1576" Type="http://schemas.openxmlformats.org/officeDocument/2006/relationships/hyperlink" Target="http://www.cornish.edu" TargetMode="External"/><Relationship Id="rId1577" Type="http://schemas.openxmlformats.org/officeDocument/2006/relationships/hyperlink" Target="http://www.cornish.edu" TargetMode="External"/><Relationship Id="rId1578" Type="http://schemas.openxmlformats.org/officeDocument/2006/relationships/hyperlink" Target="http://www.cornish.edu" TargetMode="External"/><Relationship Id="rId1579" Type="http://schemas.openxmlformats.org/officeDocument/2006/relationships/hyperlink" Target="http://www.cornish.edu" TargetMode="External"/><Relationship Id="rId987" Type="http://schemas.openxmlformats.org/officeDocument/2006/relationships/hyperlink" Target="http://www.catawba.edu" TargetMode="External"/><Relationship Id="rId986" Type="http://schemas.openxmlformats.org/officeDocument/2006/relationships/hyperlink" Target="http://www.catawba.edu" TargetMode="External"/><Relationship Id="rId985" Type="http://schemas.openxmlformats.org/officeDocument/2006/relationships/hyperlink" Target="http://www.catawba.edu" TargetMode="External"/><Relationship Id="rId984" Type="http://schemas.openxmlformats.org/officeDocument/2006/relationships/hyperlink" Target="http://www.catawba.edu" TargetMode="External"/><Relationship Id="rId989" Type="http://schemas.openxmlformats.org/officeDocument/2006/relationships/hyperlink" Target="http://www.catawba.edu" TargetMode="External"/><Relationship Id="rId988" Type="http://schemas.openxmlformats.org/officeDocument/2006/relationships/hyperlink" Target="http://www.catawba.edu" TargetMode="External"/><Relationship Id="rId1570" Type="http://schemas.openxmlformats.org/officeDocument/2006/relationships/hyperlink" Target="http://www.cornish.edu" TargetMode="External"/><Relationship Id="rId1571" Type="http://schemas.openxmlformats.org/officeDocument/2006/relationships/hyperlink" Target="http://www.cornish.edu" TargetMode="External"/><Relationship Id="rId983" Type="http://schemas.openxmlformats.org/officeDocument/2006/relationships/hyperlink" Target="http://www.carlow.edu" TargetMode="External"/><Relationship Id="rId1572" Type="http://schemas.openxmlformats.org/officeDocument/2006/relationships/hyperlink" Target="http://www.cornish.edu" TargetMode="External"/><Relationship Id="rId982" Type="http://schemas.openxmlformats.org/officeDocument/2006/relationships/hyperlink" Target="http://www.carlow.edu" TargetMode="External"/><Relationship Id="rId1573" Type="http://schemas.openxmlformats.org/officeDocument/2006/relationships/hyperlink" Target="http://www.cornish.edu" TargetMode="External"/><Relationship Id="rId981" Type="http://schemas.openxmlformats.org/officeDocument/2006/relationships/hyperlink" Target="http://www.carlow.edu" TargetMode="External"/><Relationship Id="rId1574" Type="http://schemas.openxmlformats.org/officeDocument/2006/relationships/hyperlink" Target="http://www.cornish.edu" TargetMode="External"/><Relationship Id="rId980" Type="http://schemas.openxmlformats.org/officeDocument/2006/relationships/hyperlink" Target="http://www.carlow.edu" TargetMode="External"/><Relationship Id="rId1575" Type="http://schemas.openxmlformats.org/officeDocument/2006/relationships/hyperlink" Target="http://www.cornish.edu" TargetMode="External"/><Relationship Id="rId1565" Type="http://schemas.openxmlformats.org/officeDocument/2006/relationships/hyperlink" Target="http://www.cornish.edu" TargetMode="External"/><Relationship Id="rId2896" Type="http://schemas.openxmlformats.org/officeDocument/2006/relationships/hyperlink" Target="http://www.genesee.edu" TargetMode="External"/><Relationship Id="rId1566" Type="http://schemas.openxmlformats.org/officeDocument/2006/relationships/hyperlink" Target="http://www.cornish.edu" TargetMode="External"/><Relationship Id="rId2897" Type="http://schemas.openxmlformats.org/officeDocument/2006/relationships/hyperlink" Target="http://www.genesee.edu" TargetMode="External"/><Relationship Id="rId1567" Type="http://schemas.openxmlformats.org/officeDocument/2006/relationships/hyperlink" Target="http://www.cornish.edu" TargetMode="External"/><Relationship Id="rId2898" Type="http://schemas.openxmlformats.org/officeDocument/2006/relationships/hyperlink" Target="http://www.genesee.edu" TargetMode="External"/><Relationship Id="rId1568" Type="http://schemas.openxmlformats.org/officeDocument/2006/relationships/hyperlink" Target="http://www.cornish.edu" TargetMode="External"/><Relationship Id="rId2899" Type="http://schemas.openxmlformats.org/officeDocument/2006/relationships/hyperlink" Target="http://www.genesee.edu" TargetMode="External"/><Relationship Id="rId1569" Type="http://schemas.openxmlformats.org/officeDocument/2006/relationships/hyperlink" Target="http://www.cornish.edu" TargetMode="External"/><Relationship Id="rId976" Type="http://schemas.openxmlformats.org/officeDocument/2006/relationships/hyperlink" Target="http://www.carlow.edu" TargetMode="External"/><Relationship Id="rId975" Type="http://schemas.openxmlformats.org/officeDocument/2006/relationships/hyperlink" Target="http://www.carlow.edu" TargetMode="External"/><Relationship Id="rId974" Type="http://schemas.openxmlformats.org/officeDocument/2006/relationships/hyperlink" Target="http://www.carlow.edu" TargetMode="External"/><Relationship Id="rId973" Type="http://schemas.openxmlformats.org/officeDocument/2006/relationships/hyperlink" Target="http://www.carlow.edu" TargetMode="External"/><Relationship Id="rId979" Type="http://schemas.openxmlformats.org/officeDocument/2006/relationships/hyperlink" Target="http://www.carlow.edu" TargetMode="External"/><Relationship Id="rId978" Type="http://schemas.openxmlformats.org/officeDocument/2006/relationships/hyperlink" Target="http://www.carlow.edu" TargetMode="External"/><Relationship Id="rId977" Type="http://schemas.openxmlformats.org/officeDocument/2006/relationships/hyperlink" Target="http://www.carlow.edu" TargetMode="External"/><Relationship Id="rId2890" Type="http://schemas.openxmlformats.org/officeDocument/2006/relationships/hyperlink" Target="http://www.gcccks.edu" TargetMode="External"/><Relationship Id="rId1560" Type="http://schemas.openxmlformats.org/officeDocument/2006/relationships/hyperlink" Target="http://www.cornish.edu" TargetMode="External"/><Relationship Id="rId2891" Type="http://schemas.openxmlformats.org/officeDocument/2006/relationships/hyperlink" Target="http://www.gcccks.edu" TargetMode="External"/><Relationship Id="rId972" Type="http://schemas.openxmlformats.org/officeDocument/2006/relationships/hyperlink" Target="http://www.carlow.edu" TargetMode="External"/><Relationship Id="rId1561" Type="http://schemas.openxmlformats.org/officeDocument/2006/relationships/hyperlink" Target="http://www.cornish.edu" TargetMode="External"/><Relationship Id="rId2892" Type="http://schemas.openxmlformats.org/officeDocument/2006/relationships/hyperlink" Target="http://www.gcccks.edu" TargetMode="External"/><Relationship Id="rId971" Type="http://schemas.openxmlformats.org/officeDocument/2006/relationships/hyperlink" Target="http://www.carlow.edu" TargetMode="External"/><Relationship Id="rId1562" Type="http://schemas.openxmlformats.org/officeDocument/2006/relationships/hyperlink" Target="http://www.cornish.edu" TargetMode="External"/><Relationship Id="rId2893" Type="http://schemas.openxmlformats.org/officeDocument/2006/relationships/hyperlink" Target="http://www.gcccks.edu" TargetMode="External"/><Relationship Id="rId970" Type="http://schemas.openxmlformats.org/officeDocument/2006/relationships/hyperlink" Target="http://www.carlow.edu" TargetMode="External"/><Relationship Id="rId1563" Type="http://schemas.openxmlformats.org/officeDocument/2006/relationships/hyperlink" Target="http://www.cornish.edu" TargetMode="External"/><Relationship Id="rId2894" Type="http://schemas.openxmlformats.org/officeDocument/2006/relationships/hyperlink" Target="http://www.gcccks.edu" TargetMode="External"/><Relationship Id="rId1564" Type="http://schemas.openxmlformats.org/officeDocument/2006/relationships/hyperlink" Target="http://www.cornish.edu" TargetMode="External"/><Relationship Id="rId2895" Type="http://schemas.openxmlformats.org/officeDocument/2006/relationships/hyperlink" Target="http://www.gcccks.edu" TargetMode="External"/><Relationship Id="rId1598" Type="http://schemas.openxmlformats.org/officeDocument/2006/relationships/hyperlink" Target="http://www.cravencc.edu" TargetMode="External"/><Relationship Id="rId1599" Type="http://schemas.openxmlformats.org/officeDocument/2006/relationships/hyperlink" Target="http://www.cravencc.edu" TargetMode="External"/><Relationship Id="rId1590" Type="http://schemas.openxmlformats.org/officeDocument/2006/relationships/hyperlink" Target="http://www.cowley.edu" TargetMode="External"/><Relationship Id="rId1591" Type="http://schemas.openxmlformats.org/officeDocument/2006/relationships/hyperlink" Target="http://www.cowley.edu" TargetMode="External"/><Relationship Id="rId1592" Type="http://schemas.openxmlformats.org/officeDocument/2006/relationships/hyperlink" Target="http://www.cowley.edu" TargetMode="External"/><Relationship Id="rId1593" Type="http://schemas.openxmlformats.org/officeDocument/2006/relationships/hyperlink" Target="http://www.cowley.edu" TargetMode="External"/><Relationship Id="rId1594" Type="http://schemas.openxmlformats.org/officeDocument/2006/relationships/hyperlink" Target="http://www.cravencc.edu" TargetMode="External"/><Relationship Id="rId1595" Type="http://schemas.openxmlformats.org/officeDocument/2006/relationships/hyperlink" Target="http://www.cravencc.edu" TargetMode="External"/><Relationship Id="rId1596" Type="http://schemas.openxmlformats.org/officeDocument/2006/relationships/hyperlink" Target="http://www.cravencc.edu" TargetMode="External"/><Relationship Id="rId1597" Type="http://schemas.openxmlformats.org/officeDocument/2006/relationships/hyperlink" Target="http://www.cravencc.edu" TargetMode="External"/><Relationship Id="rId1587" Type="http://schemas.openxmlformats.org/officeDocument/2006/relationships/hyperlink" Target="http://www.cowley.edu" TargetMode="External"/><Relationship Id="rId1588" Type="http://schemas.openxmlformats.org/officeDocument/2006/relationships/hyperlink" Target="http://www.cowley.edu" TargetMode="External"/><Relationship Id="rId1589" Type="http://schemas.openxmlformats.org/officeDocument/2006/relationships/hyperlink" Target="http://www.cowley.edu" TargetMode="External"/><Relationship Id="rId998" Type="http://schemas.openxmlformats.org/officeDocument/2006/relationships/hyperlink" Target="http://www.catawba.edu" TargetMode="External"/><Relationship Id="rId997" Type="http://schemas.openxmlformats.org/officeDocument/2006/relationships/hyperlink" Target="http://www.catawba.edu" TargetMode="External"/><Relationship Id="rId996" Type="http://schemas.openxmlformats.org/officeDocument/2006/relationships/hyperlink" Target="http://www.catawba.edu" TargetMode="External"/><Relationship Id="rId995" Type="http://schemas.openxmlformats.org/officeDocument/2006/relationships/hyperlink" Target="http://www.catawba.edu" TargetMode="External"/><Relationship Id="rId999" Type="http://schemas.openxmlformats.org/officeDocument/2006/relationships/hyperlink" Target="http://www.catawba.edu" TargetMode="External"/><Relationship Id="rId990" Type="http://schemas.openxmlformats.org/officeDocument/2006/relationships/hyperlink" Target="http://www.catawba.edu" TargetMode="External"/><Relationship Id="rId1580" Type="http://schemas.openxmlformats.org/officeDocument/2006/relationships/hyperlink" Target="http://www.cowley.edu" TargetMode="External"/><Relationship Id="rId1581" Type="http://schemas.openxmlformats.org/officeDocument/2006/relationships/hyperlink" Target="http://www.cowley.edu" TargetMode="External"/><Relationship Id="rId1582" Type="http://schemas.openxmlformats.org/officeDocument/2006/relationships/hyperlink" Target="http://www.cowley.edu" TargetMode="External"/><Relationship Id="rId994" Type="http://schemas.openxmlformats.org/officeDocument/2006/relationships/hyperlink" Target="http://www.catawba.edu" TargetMode="External"/><Relationship Id="rId1583" Type="http://schemas.openxmlformats.org/officeDocument/2006/relationships/hyperlink" Target="http://www.cowley.edu" TargetMode="External"/><Relationship Id="rId993" Type="http://schemas.openxmlformats.org/officeDocument/2006/relationships/hyperlink" Target="http://www.catawba.edu" TargetMode="External"/><Relationship Id="rId1584" Type="http://schemas.openxmlformats.org/officeDocument/2006/relationships/hyperlink" Target="http://www.cowley.edu" TargetMode="External"/><Relationship Id="rId992" Type="http://schemas.openxmlformats.org/officeDocument/2006/relationships/hyperlink" Target="http://www.catawba.edu/" TargetMode="External"/><Relationship Id="rId1585" Type="http://schemas.openxmlformats.org/officeDocument/2006/relationships/hyperlink" Target="http://www.cowley.edu" TargetMode="External"/><Relationship Id="rId991" Type="http://schemas.openxmlformats.org/officeDocument/2006/relationships/hyperlink" Target="http://www.catawba.edu" TargetMode="External"/><Relationship Id="rId1586" Type="http://schemas.openxmlformats.org/officeDocument/2006/relationships/hyperlink" Target="http://www.cowley.edu" TargetMode="External"/><Relationship Id="rId1532" Type="http://schemas.openxmlformats.org/officeDocument/2006/relationships/hyperlink" Target="http://www.coppin.edu" TargetMode="External"/><Relationship Id="rId2863" Type="http://schemas.openxmlformats.org/officeDocument/2006/relationships/hyperlink" Target="http://www.gbc.edu" TargetMode="External"/><Relationship Id="rId1533" Type="http://schemas.openxmlformats.org/officeDocument/2006/relationships/hyperlink" Target="http://www.coppin.edu" TargetMode="External"/><Relationship Id="rId2864" Type="http://schemas.openxmlformats.org/officeDocument/2006/relationships/hyperlink" Target="http://www.gbc.edu" TargetMode="External"/><Relationship Id="rId1534" Type="http://schemas.openxmlformats.org/officeDocument/2006/relationships/hyperlink" Target="http://www.coppin.edu" TargetMode="External"/><Relationship Id="rId2865" Type="http://schemas.openxmlformats.org/officeDocument/2006/relationships/hyperlink" Target="http://www.gbc.edu" TargetMode="External"/><Relationship Id="rId1535" Type="http://schemas.openxmlformats.org/officeDocument/2006/relationships/hyperlink" Target="http://www.corban.edu" TargetMode="External"/><Relationship Id="rId2866" Type="http://schemas.openxmlformats.org/officeDocument/2006/relationships/hyperlink" Target="http://www.gbc.edu" TargetMode="External"/><Relationship Id="rId1536" Type="http://schemas.openxmlformats.org/officeDocument/2006/relationships/hyperlink" Target="http://www.corban.edu" TargetMode="External"/><Relationship Id="rId2867" Type="http://schemas.openxmlformats.org/officeDocument/2006/relationships/hyperlink" Target="http://www.gbc.edu" TargetMode="External"/><Relationship Id="rId1537" Type="http://schemas.openxmlformats.org/officeDocument/2006/relationships/hyperlink" Target="http://www.corban.edu" TargetMode="External"/><Relationship Id="rId2868" Type="http://schemas.openxmlformats.org/officeDocument/2006/relationships/hyperlink" Target="http://www.gbc.edu" TargetMode="External"/><Relationship Id="rId1538" Type="http://schemas.openxmlformats.org/officeDocument/2006/relationships/hyperlink" Target="http://www.corban.edu" TargetMode="External"/><Relationship Id="rId2869" Type="http://schemas.openxmlformats.org/officeDocument/2006/relationships/hyperlink" Target="http://www.gbc.edu" TargetMode="External"/><Relationship Id="rId1539" Type="http://schemas.openxmlformats.org/officeDocument/2006/relationships/hyperlink" Target="http://www.corban.edu" TargetMode="External"/><Relationship Id="rId949" Type="http://schemas.openxmlformats.org/officeDocument/2006/relationships/hyperlink" Target="http://www.campbellsville.edu" TargetMode="External"/><Relationship Id="rId948" Type="http://schemas.openxmlformats.org/officeDocument/2006/relationships/hyperlink" Target="http://www.campbellsville.edu" TargetMode="External"/><Relationship Id="rId943" Type="http://schemas.openxmlformats.org/officeDocument/2006/relationships/hyperlink" Target="http://www.campbellsville.edu" TargetMode="External"/><Relationship Id="rId942" Type="http://schemas.openxmlformats.org/officeDocument/2006/relationships/hyperlink" Target="http://www.campbellsville.edu" TargetMode="External"/><Relationship Id="rId941" Type="http://schemas.openxmlformats.org/officeDocument/2006/relationships/hyperlink" Target="http://www.campbellsville.edu" TargetMode="External"/><Relationship Id="rId940" Type="http://schemas.openxmlformats.org/officeDocument/2006/relationships/hyperlink" Target="http://www.campbellsville.edu" TargetMode="External"/><Relationship Id="rId947" Type="http://schemas.openxmlformats.org/officeDocument/2006/relationships/hyperlink" Target="http://www.campbellsville.edu" TargetMode="External"/><Relationship Id="rId946" Type="http://schemas.openxmlformats.org/officeDocument/2006/relationships/hyperlink" Target="http://www.campbellsville.edu" TargetMode="External"/><Relationship Id="rId945" Type="http://schemas.openxmlformats.org/officeDocument/2006/relationships/hyperlink" Target="http://www.campbellsville.edu" TargetMode="External"/><Relationship Id="rId944" Type="http://schemas.openxmlformats.org/officeDocument/2006/relationships/hyperlink" Target="http://www.campbellsville.edu" TargetMode="External"/><Relationship Id="rId2860" Type="http://schemas.openxmlformats.org/officeDocument/2006/relationships/hyperlink" Target="http://www.gbc.edu" TargetMode="External"/><Relationship Id="rId1530" Type="http://schemas.openxmlformats.org/officeDocument/2006/relationships/hyperlink" Target="http://www.coppin.edu" TargetMode="External"/><Relationship Id="rId2861" Type="http://schemas.openxmlformats.org/officeDocument/2006/relationships/hyperlink" Target="http://www.gbc.edu" TargetMode="External"/><Relationship Id="rId1531" Type="http://schemas.openxmlformats.org/officeDocument/2006/relationships/hyperlink" Target="http://www.coppin.edu" TargetMode="External"/><Relationship Id="rId2862" Type="http://schemas.openxmlformats.org/officeDocument/2006/relationships/hyperlink" Target="http://www.gbc.edu" TargetMode="External"/><Relationship Id="rId1521" Type="http://schemas.openxmlformats.org/officeDocument/2006/relationships/hyperlink" Target="http://www.coppin.edu" TargetMode="External"/><Relationship Id="rId2852" Type="http://schemas.openxmlformats.org/officeDocument/2006/relationships/hyperlink" Target="http://www.gbc.edu" TargetMode="External"/><Relationship Id="rId1522" Type="http://schemas.openxmlformats.org/officeDocument/2006/relationships/hyperlink" Target="http://www.coppin.edu" TargetMode="External"/><Relationship Id="rId2853" Type="http://schemas.openxmlformats.org/officeDocument/2006/relationships/hyperlink" Target="http://www.gbc.edu" TargetMode="External"/><Relationship Id="rId1523" Type="http://schemas.openxmlformats.org/officeDocument/2006/relationships/hyperlink" Target="http://www.coppin.edu" TargetMode="External"/><Relationship Id="rId2854" Type="http://schemas.openxmlformats.org/officeDocument/2006/relationships/hyperlink" Target="http://www.gbc.edu" TargetMode="External"/><Relationship Id="rId1524" Type="http://schemas.openxmlformats.org/officeDocument/2006/relationships/hyperlink" Target="http://www.coppin.edu" TargetMode="External"/><Relationship Id="rId2855" Type="http://schemas.openxmlformats.org/officeDocument/2006/relationships/hyperlink" Target="http://www.gbc.edu" TargetMode="External"/><Relationship Id="rId1525" Type="http://schemas.openxmlformats.org/officeDocument/2006/relationships/hyperlink" Target="http://www.coppin.edu" TargetMode="External"/><Relationship Id="rId2856" Type="http://schemas.openxmlformats.org/officeDocument/2006/relationships/hyperlink" Target="http://www.gbc.edu" TargetMode="External"/><Relationship Id="rId1526" Type="http://schemas.openxmlformats.org/officeDocument/2006/relationships/hyperlink" Target="http://www.coppin.edu" TargetMode="External"/><Relationship Id="rId2857" Type="http://schemas.openxmlformats.org/officeDocument/2006/relationships/hyperlink" Target="http://www.gbc.edu" TargetMode="External"/><Relationship Id="rId1527" Type="http://schemas.openxmlformats.org/officeDocument/2006/relationships/hyperlink" Target="http://www.coppin.edu" TargetMode="External"/><Relationship Id="rId2858" Type="http://schemas.openxmlformats.org/officeDocument/2006/relationships/hyperlink" Target="http://www.gbc.edu" TargetMode="External"/><Relationship Id="rId1528" Type="http://schemas.openxmlformats.org/officeDocument/2006/relationships/hyperlink" Target="http://www.coppin.edu" TargetMode="External"/><Relationship Id="rId2859" Type="http://schemas.openxmlformats.org/officeDocument/2006/relationships/hyperlink" Target="http://www.gbc.edu" TargetMode="External"/><Relationship Id="rId1529" Type="http://schemas.openxmlformats.org/officeDocument/2006/relationships/hyperlink" Target="http://www.coppin.edu" TargetMode="External"/><Relationship Id="rId939" Type="http://schemas.openxmlformats.org/officeDocument/2006/relationships/hyperlink" Target="http://www.campbellsville.edu" TargetMode="External"/><Relationship Id="rId938" Type="http://schemas.openxmlformats.org/officeDocument/2006/relationships/hyperlink" Target="http://www.campbellsville.edu" TargetMode="External"/><Relationship Id="rId937" Type="http://schemas.openxmlformats.org/officeDocument/2006/relationships/hyperlink" Target="http://www.campbellsville.edu" TargetMode="External"/><Relationship Id="rId932" Type="http://schemas.openxmlformats.org/officeDocument/2006/relationships/hyperlink" Target="http://www.calvinseminary.edu" TargetMode="External"/><Relationship Id="rId931" Type="http://schemas.openxmlformats.org/officeDocument/2006/relationships/hyperlink" Target="http://www.calvinseminary.edu" TargetMode="External"/><Relationship Id="rId930" Type="http://schemas.openxmlformats.org/officeDocument/2006/relationships/hyperlink" Target="http://www.calvinseminary.edu" TargetMode="External"/><Relationship Id="rId936" Type="http://schemas.openxmlformats.org/officeDocument/2006/relationships/hyperlink" Target="http://www.calvinseminary.edu" TargetMode="External"/><Relationship Id="rId935" Type="http://schemas.openxmlformats.org/officeDocument/2006/relationships/hyperlink" Target="http://www.calvinseminary.edu" TargetMode="External"/><Relationship Id="rId934" Type="http://schemas.openxmlformats.org/officeDocument/2006/relationships/hyperlink" Target="http://www.calvinseminary.edu" TargetMode="External"/><Relationship Id="rId933" Type="http://schemas.openxmlformats.org/officeDocument/2006/relationships/hyperlink" Target="http://www.calvinseminary.edu" TargetMode="External"/><Relationship Id="rId2850" Type="http://schemas.openxmlformats.org/officeDocument/2006/relationships/hyperlink" Target="http://www.gbc.edu" TargetMode="External"/><Relationship Id="rId1520" Type="http://schemas.openxmlformats.org/officeDocument/2006/relationships/hyperlink" Target="http://www.coppin.edu" TargetMode="External"/><Relationship Id="rId2851" Type="http://schemas.openxmlformats.org/officeDocument/2006/relationships/hyperlink" Target="http://www.gbc.edu" TargetMode="External"/><Relationship Id="rId1554" Type="http://schemas.openxmlformats.org/officeDocument/2006/relationships/hyperlink" Target="http://www.cornish.edu" TargetMode="External"/><Relationship Id="rId2885" Type="http://schemas.openxmlformats.org/officeDocument/2006/relationships/hyperlink" Target="http://www.gcccks.edu" TargetMode="External"/><Relationship Id="rId1555" Type="http://schemas.openxmlformats.org/officeDocument/2006/relationships/hyperlink" Target="http://www.cornish.edu" TargetMode="External"/><Relationship Id="rId2886" Type="http://schemas.openxmlformats.org/officeDocument/2006/relationships/hyperlink" Target="http://www.gcccks.edu" TargetMode="External"/><Relationship Id="rId1556" Type="http://schemas.openxmlformats.org/officeDocument/2006/relationships/hyperlink" Target="http://www.cornish.edu" TargetMode="External"/><Relationship Id="rId2887" Type="http://schemas.openxmlformats.org/officeDocument/2006/relationships/hyperlink" Target="http://www.gcccks.edu" TargetMode="External"/><Relationship Id="rId1557" Type="http://schemas.openxmlformats.org/officeDocument/2006/relationships/hyperlink" Target="http://www.cornish.edu" TargetMode="External"/><Relationship Id="rId2888" Type="http://schemas.openxmlformats.org/officeDocument/2006/relationships/hyperlink" Target="http://www.gcccks.edu" TargetMode="External"/><Relationship Id="rId1558" Type="http://schemas.openxmlformats.org/officeDocument/2006/relationships/hyperlink" Target="http://www.cornish.edu" TargetMode="External"/><Relationship Id="rId2889" Type="http://schemas.openxmlformats.org/officeDocument/2006/relationships/hyperlink" Target="http://www.gcccks.edu" TargetMode="External"/><Relationship Id="rId1559" Type="http://schemas.openxmlformats.org/officeDocument/2006/relationships/hyperlink" Target="http://www.cornish.edu" TargetMode="External"/><Relationship Id="rId965" Type="http://schemas.openxmlformats.org/officeDocument/2006/relationships/hyperlink" Target="http://www.campbellsville.edu" TargetMode="External"/><Relationship Id="rId964" Type="http://schemas.openxmlformats.org/officeDocument/2006/relationships/hyperlink" Target="http://www.campbellsville.edu" TargetMode="External"/><Relationship Id="rId963" Type="http://schemas.openxmlformats.org/officeDocument/2006/relationships/hyperlink" Target="http://www.campbellsville.edu" TargetMode="External"/><Relationship Id="rId962" Type="http://schemas.openxmlformats.org/officeDocument/2006/relationships/hyperlink" Target="http://www.campbellsville.edu" TargetMode="External"/><Relationship Id="rId969" Type="http://schemas.openxmlformats.org/officeDocument/2006/relationships/hyperlink" Target="http://www.carlow.edu" TargetMode="External"/><Relationship Id="rId968" Type="http://schemas.openxmlformats.org/officeDocument/2006/relationships/hyperlink" Target="http://www.carlow.edu" TargetMode="External"/><Relationship Id="rId967" Type="http://schemas.openxmlformats.org/officeDocument/2006/relationships/hyperlink" Target="http://www.carlow.edu" TargetMode="External"/><Relationship Id="rId966" Type="http://schemas.openxmlformats.org/officeDocument/2006/relationships/hyperlink" Target="http://www.campbellsville.edu" TargetMode="External"/><Relationship Id="rId2880" Type="http://schemas.openxmlformats.org/officeDocument/2006/relationships/hyperlink" Target="http://www.gcccks.edu" TargetMode="External"/><Relationship Id="rId961" Type="http://schemas.openxmlformats.org/officeDocument/2006/relationships/hyperlink" Target="http://www.campbellsville.edu" TargetMode="External"/><Relationship Id="rId1550" Type="http://schemas.openxmlformats.org/officeDocument/2006/relationships/hyperlink" Target="http://www.cornish.edu" TargetMode="External"/><Relationship Id="rId2881" Type="http://schemas.openxmlformats.org/officeDocument/2006/relationships/hyperlink" Target="http://www.gcccks.edu" TargetMode="External"/><Relationship Id="rId960" Type="http://schemas.openxmlformats.org/officeDocument/2006/relationships/hyperlink" Target="http://www.campbellsville.edu" TargetMode="External"/><Relationship Id="rId1551" Type="http://schemas.openxmlformats.org/officeDocument/2006/relationships/hyperlink" Target="http://www.cornish.edu" TargetMode="External"/><Relationship Id="rId2882" Type="http://schemas.openxmlformats.org/officeDocument/2006/relationships/hyperlink" Target="http://www.gcccks.edu" TargetMode="External"/><Relationship Id="rId1552" Type="http://schemas.openxmlformats.org/officeDocument/2006/relationships/hyperlink" Target="http://www.cornish.edu" TargetMode="External"/><Relationship Id="rId2883" Type="http://schemas.openxmlformats.org/officeDocument/2006/relationships/hyperlink" Target="http://www.gcccks.edu" TargetMode="External"/><Relationship Id="rId1553" Type="http://schemas.openxmlformats.org/officeDocument/2006/relationships/hyperlink" Target="http://www.cornish.edu" TargetMode="External"/><Relationship Id="rId2884" Type="http://schemas.openxmlformats.org/officeDocument/2006/relationships/hyperlink" Target="http://www.gcccks.edu" TargetMode="External"/><Relationship Id="rId1543" Type="http://schemas.openxmlformats.org/officeDocument/2006/relationships/hyperlink" Target="http://www.corban.edu" TargetMode="External"/><Relationship Id="rId2874" Type="http://schemas.openxmlformats.org/officeDocument/2006/relationships/hyperlink" Target="http://www.gbc.edu" TargetMode="External"/><Relationship Id="rId1544" Type="http://schemas.openxmlformats.org/officeDocument/2006/relationships/hyperlink" Target="http://www.corban.edu" TargetMode="External"/><Relationship Id="rId2875" Type="http://schemas.openxmlformats.org/officeDocument/2006/relationships/hyperlink" Target="http://www.gbc.edu" TargetMode="External"/><Relationship Id="rId1545" Type="http://schemas.openxmlformats.org/officeDocument/2006/relationships/hyperlink" Target="http://www.cornish.edu" TargetMode="External"/><Relationship Id="rId2876" Type="http://schemas.openxmlformats.org/officeDocument/2006/relationships/hyperlink" Target="http://www.gbc.edu" TargetMode="External"/><Relationship Id="rId1546" Type="http://schemas.openxmlformats.org/officeDocument/2006/relationships/hyperlink" Target="http://www.cornish.edu" TargetMode="External"/><Relationship Id="rId2877" Type="http://schemas.openxmlformats.org/officeDocument/2006/relationships/hyperlink" Target="http://www.gbc.edu" TargetMode="External"/><Relationship Id="rId1547" Type="http://schemas.openxmlformats.org/officeDocument/2006/relationships/hyperlink" Target="http://www.cornish.edu" TargetMode="External"/><Relationship Id="rId2878" Type="http://schemas.openxmlformats.org/officeDocument/2006/relationships/hyperlink" Target="http://www.gbc.edu" TargetMode="External"/><Relationship Id="rId1548" Type="http://schemas.openxmlformats.org/officeDocument/2006/relationships/hyperlink" Target="http://www.cornish.edu" TargetMode="External"/><Relationship Id="rId2879" Type="http://schemas.openxmlformats.org/officeDocument/2006/relationships/hyperlink" Target="http://www.gcccks.edu" TargetMode="External"/><Relationship Id="rId1549" Type="http://schemas.openxmlformats.org/officeDocument/2006/relationships/hyperlink" Target="http://www.cornish.edu" TargetMode="External"/><Relationship Id="rId959" Type="http://schemas.openxmlformats.org/officeDocument/2006/relationships/hyperlink" Target="http://www.campbellsville.edu" TargetMode="External"/><Relationship Id="rId954" Type="http://schemas.openxmlformats.org/officeDocument/2006/relationships/hyperlink" Target="http://www.campbellsville.edu" TargetMode="External"/><Relationship Id="rId953" Type="http://schemas.openxmlformats.org/officeDocument/2006/relationships/hyperlink" Target="http://www.campbellsville.edu" TargetMode="External"/><Relationship Id="rId952" Type="http://schemas.openxmlformats.org/officeDocument/2006/relationships/hyperlink" Target="http://www.campbellsville.edu" TargetMode="External"/><Relationship Id="rId951" Type="http://schemas.openxmlformats.org/officeDocument/2006/relationships/hyperlink" Target="http://www.campbellsville.edu" TargetMode="External"/><Relationship Id="rId958" Type="http://schemas.openxmlformats.org/officeDocument/2006/relationships/hyperlink" Target="http://www.campbellsville.edu" TargetMode="External"/><Relationship Id="rId957" Type="http://schemas.openxmlformats.org/officeDocument/2006/relationships/hyperlink" Target="http://www.campbellsville.edu" TargetMode="External"/><Relationship Id="rId956" Type="http://schemas.openxmlformats.org/officeDocument/2006/relationships/hyperlink" Target="http://www.campbellsville.edu" TargetMode="External"/><Relationship Id="rId955" Type="http://schemas.openxmlformats.org/officeDocument/2006/relationships/hyperlink" Target="http://www.campbellsville.edu" TargetMode="External"/><Relationship Id="rId950" Type="http://schemas.openxmlformats.org/officeDocument/2006/relationships/hyperlink" Target="http://www.campbellsville.edu" TargetMode="External"/><Relationship Id="rId2870" Type="http://schemas.openxmlformats.org/officeDocument/2006/relationships/hyperlink" Target="http://www.gbc.edu" TargetMode="External"/><Relationship Id="rId1540" Type="http://schemas.openxmlformats.org/officeDocument/2006/relationships/hyperlink" Target="http://www.corban.edu" TargetMode="External"/><Relationship Id="rId2871" Type="http://schemas.openxmlformats.org/officeDocument/2006/relationships/hyperlink" Target="http://www.gbc.edu" TargetMode="External"/><Relationship Id="rId1541" Type="http://schemas.openxmlformats.org/officeDocument/2006/relationships/hyperlink" Target="http://www.corban.edu" TargetMode="External"/><Relationship Id="rId2872" Type="http://schemas.openxmlformats.org/officeDocument/2006/relationships/hyperlink" Target="http://www.gbc.edu" TargetMode="External"/><Relationship Id="rId1542" Type="http://schemas.openxmlformats.org/officeDocument/2006/relationships/hyperlink" Target="http://www.corban.edu" TargetMode="External"/><Relationship Id="rId2873" Type="http://schemas.openxmlformats.org/officeDocument/2006/relationships/hyperlink" Target="http://www.gbc.edu" TargetMode="External"/><Relationship Id="rId7717" Type="http://schemas.openxmlformats.org/officeDocument/2006/relationships/hyperlink" Target="http://www.sbu.edu" TargetMode="External"/><Relationship Id="rId7716" Type="http://schemas.openxmlformats.org/officeDocument/2006/relationships/hyperlink" Target="http://www.savannahstate.edu" TargetMode="External"/><Relationship Id="rId7715" Type="http://schemas.openxmlformats.org/officeDocument/2006/relationships/hyperlink" Target="http://www.savannahstate.edu" TargetMode="External"/><Relationship Id="rId7714" Type="http://schemas.openxmlformats.org/officeDocument/2006/relationships/hyperlink" Target="http://www.savannahstate.edu" TargetMode="External"/><Relationship Id="rId7719" Type="http://schemas.openxmlformats.org/officeDocument/2006/relationships/hyperlink" Target="http://www.sbu.edu" TargetMode="External"/><Relationship Id="rId7718" Type="http://schemas.openxmlformats.org/officeDocument/2006/relationships/hyperlink" Target="http://www.sbu.edu" TargetMode="External"/><Relationship Id="rId7713" Type="http://schemas.openxmlformats.org/officeDocument/2006/relationships/hyperlink" Target="http://www.savannahstate.edu" TargetMode="External"/><Relationship Id="rId7712" Type="http://schemas.openxmlformats.org/officeDocument/2006/relationships/hyperlink" Target="http://www.sanjuancollege.edu" TargetMode="External"/><Relationship Id="rId7711" Type="http://schemas.openxmlformats.org/officeDocument/2006/relationships/hyperlink" Target="http://www.sanjuancollege.edu" TargetMode="External"/><Relationship Id="rId7710" Type="http://schemas.openxmlformats.org/officeDocument/2006/relationships/hyperlink" Target="http://www.sanjuancollege.edu" TargetMode="External"/><Relationship Id="rId7706" Type="http://schemas.openxmlformats.org/officeDocument/2006/relationships/hyperlink" Target="http://www.sanjuancollege.edu" TargetMode="External"/><Relationship Id="rId7705" Type="http://schemas.openxmlformats.org/officeDocument/2006/relationships/hyperlink" Target="http://www.sanjuancollege.edu" TargetMode="External"/><Relationship Id="rId7704" Type="http://schemas.openxmlformats.org/officeDocument/2006/relationships/hyperlink" Target="http://www.sanjuancollege.edu" TargetMode="External"/><Relationship Id="rId7703" Type="http://schemas.openxmlformats.org/officeDocument/2006/relationships/hyperlink" Target="http://www.sanjuancollege.edu" TargetMode="External"/><Relationship Id="rId7709" Type="http://schemas.openxmlformats.org/officeDocument/2006/relationships/hyperlink" Target="http://www.sanjuancollege.edu" TargetMode="External"/><Relationship Id="rId7708" Type="http://schemas.openxmlformats.org/officeDocument/2006/relationships/hyperlink" Target="http://www.sanjuancollege.edu" TargetMode="External"/><Relationship Id="rId7707" Type="http://schemas.openxmlformats.org/officeDocument/2006/relationships/hyperlink" Target="http://www.sanjuancollege.edu" TargetMode="External"/><Relationship Id="rId7702" Type="http://schemas.openxmlformats.org/officeDocument/2006/relationships/hyperlink" Target="http://www.sanjuancollege.edu" TargetMode="External"/><Relationship Id="rId7701" Type="http://schemas.openxmlformats.org/officeDocument/2006/relationships/hyperlink" Target="http://www.sanjuancollege.edu" TargetMode="External"/><Relationship Id="rId7700" Type="http://schemas.openxmlformats.org/officeDocument/2006/relationships/hyperlink" Target="http://www.sanjuancollege.edu" TargetMode="External"/><Relationship Id="rId6407" Type="http://schemas.openxmlformats.org/officeDocument/2006/relationships/hyperlink" Target="http://www.oakwood.edu" TargetMode="External"/><Relationship Id="rId7739" Type="http://schemas.openxmlformats.org/officeDocument/2006/relationships/hyperlink" Target="http://www.sbu.edu" TargetMode="External"/><Relationship Id="rId6408" Type="http://schemas.openxmlformats.org/officeDocument/2006/relationships/hyperlink" Target="http://www.oakwood.edu" TargetMode="External"/><Relationship Id="rId7738" Type="http://schemas.openxmlformats.org/officeDocument/2006/relationships/hyperlink" Target="http://www.sbu.edu" TargetMode="External"/><Relationship Id="rId6405" Type="http://schemas.openxmlformats.org/officeDocument/2006/relationships/hyperlink" Target="http://www.oakwood.edu" TargetMode="External"/><Relationship Id="rId7737" Type="http://schemas.openxmlformats.org/officeDocument/2006/relationships/hyperlink" Target="http://www.sbu.edu" TargetMode="External"/><Relationship Id="rId6406" Type="http://schemas.openxmlformats.org/officeDocument/2006/relationships/hyperlink" Target="http://www.oakwood.edu" TargetMode="External"/><Relationship Id="rId7736" Type="http://schemas.openxmlformats.org/officeDocument/2006/relationships/hyperlink" Target="http://www.sbu.edu" TargetMode="External"/><Relationship Id="rId6409" Type="http://schemas.openxmlformats.org/officeDocument/2006/relationships/hyperlink" Target="http://www.oakwood.edu" TargetMode="External"/><Relationship Id="rId7731" Type="http://schemas.openxmlformats.org/officeDocument/2006/relationships/hyperlink" Target="http://www.sbu.edu" TargetMode="External"/><Relationship Id="rId6400" Type="http://schemas.openxmlformats.org/officeDocument/2006/relationships/hyperlink" Target="http://www.oakwood.edu" TargetMode="External"/><Relationship Id="rId7730" Type="http://schemas.openxmlformats.org/officeDocument/2006/relationships/hyperlink" Target="http://www.sbu.edu" TargetMode="External"/><Relationship Id="rId6403" Type="http://schemas.openxmlformats.org/officeDocument/2006/relationships/hyperlink" Target="http://www.oakwood.edu" TargetMode="External"/><Relationship Id="rId7735" Type="http://schemas.openxmlformats.org/officeDocument/2006/relationships/hyperlink" Target="http://www.sbu.edu" TargetMode="External"/><Relationship Id="rId6404" Type="http://schemas.openxmlformats.org/officeDocument/2006/relationships/hyperlink" Target="http://www.oakwood.edu" TargetMode="External"/><Relationship Id="rId7734" Type="http://schemas.openxmlformats.org/officeDocument/2006/relationships/hyperlink" Target="http://www.sbu.edu" TargetMode="External"/><Relationship Id="rId6401" Type="http://schemas.openxmlformats.org/officeDocument/2006/relationships/hyperlink" Target="http://www.oakwood.edu" TargetMode="External"/><Relationship Id="rId7733" Type="http://schemas.openxmlformats.org/officeDocument/2006/relationships/hyperlink" Target="http://www.sbu.edu" TargetMode="External"/><Relationship Id="rId6402" Type="http://schemas.openxmlformats.org/officeDocument/2006/relationships/hyperlink" Target="http://www.oakwood.edu" TargetMode="External"/><Relationship Id="rId7732" Type="http://schemas.openxmlformats.org/officeDocument/2006/relationships/hyperlink" Target="http://www.sbu.edu" TargetMode="External"/><Relationship Id="rId7728" Type="http://schemas.openxmlformats.org/officeDocument/2006/relationships/hyperlink" Target="http://www.sbu.edu" TargetMode="External"/><Relationship Id="rId7727" Type="http://schemas.openxmlformats.org/officeDocument/2006/relationships/hyperlink" Target="http://www.sbu.edu" TargetMode="External"/><Relationship Id="rId7726" Type="http://schemas.openxmlformats.org/officeDocument/2006/relationships/hyperlink" Target="http://www.sbu.edu" TargetMode="External"/><Relationship Id="rId7725" Type="http://schemas.openxmlformats.org/officeDocument/2006/relationships/hyperlink" Target="http://www.sbu.edu" TargetMode="External"/><Relationship Id="rId7729" Type="http://schemas.openxmlformats.org/officeDocument/2006/relationships/hyperlink" Target="http://www.sbu.edu" TargetMode="External"/><Relationship Id="rId7720" Type="http://schemas.openxmlformats.org/officeDocument/2006/relationships/hyperlink" Target="http://www.sbu.edu" TargetMode="External"/><Relationship Id="rId7724" Type="http://schemas.openxmlformats.org/officeDocument/2006/relationships/hyperlink" Target="http://www.sbu.edu" TargetMode="External"/><Relationship Id="rId7723" Type="http://schemas.openxmlformats.org/officeDocument/2006/relationships/hyperlink" Target="http://www.sbu.edu" TargetMode="External"/><Relationship Id="rId7722" Type="http://schemas.openxmlformats.org/officeDocument/2006/relationships/hyperlink" Target="http://www.sbu.edu" TargetMode="External"/><Relationship Id="rId7721" Type="http://schemas.openxmlformats.org/officeDocument/2006/relationships/hyperlink" Target="http://www.sbu.edu" TargetMode="External"/><Relationship Id="rId5130" Type="http://schemas.openxmlformats.org/officeDocument/2006/relationships/hyperlink" Target="http://www.mbl.edu" TargetMode="External"/><Relationship Id="rId6461" Type="http://schemas.openxmlformats.org/officeDocument/2006/relationships/hyperlink" Target="http://www.obu.edu" TargetMode="External"/><Relationship Id="rId7793" Type="http://schemas.openxmlformats.org/officeDocument/2006/relationships/hyperlink" Target="http://www.sbuniv.edu" TargetMode="External"/><Relationship Id="rId5131" Type="http://schemas.openxmlformats.org/officeDocument/2006/relationships/hyperlink" Target="http://www.mbl.edu" TargetMode="External"/><Relationship Id="rId6462" Type="http://schemas.openxmlformats.org/officeDocument/2006/relationships/hyperlink" Target="http://www.obu.edu" TargetMode="External"/><Relationship Id="rId7792" Type="http://schemas.openxmlformats.org/officeDocument/2006/relationships/hyperlink" Target="http://www.sbuniv.edu" TargetMode="External"/><Relationship Id="rId7791" Type="http://schemas.openxmlformats.org/officeDocument/2006/relationships/hyperlink" Target="http://www.sbuniv.edu" TargetMode="External"/><Relationship Id="rId6460" Type="http://schemas.openxmlformats.org/officeDocument/2006/relationships/hyperlink" Target="http://www.obu.edu" TargetMode="External"/><Relationship Id="rId7790" Type="http://schemas.openxmlformats.org/officeDocument/2006/relationships/hyperlink" Target="http://www.sbuniv.edu" TargetMode="External"/><Relationship Id="rId5134" Type="http://schemas.openxmlformats.org/officeDocument/2006/relationships/hyperlink" Target="http://www.mbl.edu" TargetMode="External"/><Relationship Id="rId6465" Type="http://schemas.openxmlformats.org/officeDocument/2006/relationships/hyperlink" Target="http://www.obu.edu" TargetMode="External"/><Relationship Id="rId7797" Type="http://schemas.openxmlformats.org/officeDocument/2006/relationships/hyperlink" Target="http://www.sbuniv.edu" TargetMode="External"/><Relationship Id="rId5135" Type="http://schemas.openxmlformats.org/officeDocument/2006/relationships/hyperlink" Target="http://www.mbl.edu" TargetMode="External"/><Relationship Id="rId6466" Type="http://schemas.openxmlformats.org/officeDocument/2006/relationships/hyperlink" Target="http://www.obu.edu" TargetMode="External"/><Relationship Id="rId7796" Type="http://schemas.openxmlformats.org/officeDocument/2006/relationships/hyperlink" Target="http://www.sbuniv.edu" TargetMode="External"/><Relationship Id="rId5132" Type="http://schemas.openxmlformats.org/officeDocument/2006/relationships/hyperlink" Target="http://www.mbl.edu" TargetMode="External"/><Relationship Id="rId6463" Type="http://schemas.openxmlformats.org/officeDocument/2006/relationships/hyperlink" Target="http://www.obu.edu" TargetMode="External"/><Relationship Id="rId7795" Type="http://schemas.openxmlformats.org/officeDocument/2006/relationships/hyperlink" Target="http://www.sbuniv.edu" TargetMode="External"/><Relationship Id="rId5133" Type="http://schemas.openxmlformats.org/officeDocument/2006/relationships/hyperlink" Target="http://www.mbl.edu" TargetMode="External"/><Relationship Id="rId6464" Type="http://schemas.openxmlformats.org/officeDocument/2006/relationships/hyperlink" Target="http://www.obu.edu" TargetMode="External"/><Relationship Id="rId7794" Type="http://schemas.openxmlformats.org/officeDocument/2006/relationships/hyperlink" Target="http://www.sbuniv.edu" TargetMode="External"/><Relationship Id="rId5138" Type="http://schemas.openxmlformats.org/officeDocument/2006/relationships/hyperlink" Target="http://www.mbl.edu" TargetMode="External"/><Relationship Id="rId6469" Type="http://schemas.openxmlformats.org/officeDocument/2006/relationships/hyperlink" Target="http://www.obu.edu" TargetMode="External"/><Relationship Id="rId5139" Type="http://schemas.openxmlformats.org/officeDocument/2006/relationships/hyperlink" Target="http://www.mbl.edu" TargetMode="External"/><Relationship Id="rId5136" Type="http://schemas.openxmlformats.org/officeDocument/2006/relationships/hyperlink" Target="http://www.mbl.edu" TargetMode="External"/><Relationship Id="rId6467" Type="http://schemas.openxmlformats.org/officeDocument/2006/relationships/hyperlink" Target="http://www.obu.edu" TargetMode="External"/><Relationship Id="rId7799" Type="http://schemas.openxmlformats.org/officeDocument/2006/relationships/hyperlink" Target="http://www.sbuniv.edu" TargetMode="External"/><Relationship Id="rId5137" Type="http://schemas.openxmlformats.org/officeDocument/2006/relationships/hyperlink" Target="http://www.mbl.edu" TargetMode="External"/><Relationship Id="rId6468" Type="http://schemas.openxmlformats.org/officeDocument/2006/relationships/hyperlink" Target="http://www.obu.edu" TargetMode="External"/><Relationship Id="rId7798" Type="http://schemas.openxmlformats.org/officeDocument/2006/relationships/hyperlink" Target="http://www.sbuniv.edu" TargetMode="External"/><Relationship Id="rId5129" Type="http://schemas.openxmlformats.org/officeDocument/2006/relationships/hyperlink" Target="http://www.mbl.edu" TargetMode="External"/><Relationship Id="rId6450" Type="http://schemas.openxmlformats.org/officeDocument/2006/relationships/hyperlink" Target="http://www.obu.edu" TargetMode="External"/><Relationship Id="rId7782" Type="http://schemas.openxmlformats.org/officeDocument/2006/relationships/hyperlink" Target="http://www.sbuniv.edu" TargetMode="External"/><Relationship Id="rId5120" Type="http://schemas.openxmlformats.org/officeDocument/2006/relationships/hyperlink" Target="http://www.mbl.edu" TargetMode="External"/><Relationship Id="rId6451" Type="http://schemas.openxmlformats.org/officeDocument/2006/relationships/hyperlink" Target="http://www.obu.edu" TargetMode="External"/><Relationship Id="rId7781" Type="http://schemas.openxmlformats.org/officeDocument/2006/relationships/hyperlink" Target="http://www.sbuniv.edu" TargetMode="External"/><Relationship Id="rId7780" Type="http://schemas.openxmlformats.org/officeDocument/2006/relationships/hyperlink" Target="http://www.sbuniv.edu" TargetMode="External"/><Relationship Id="rId5123" Type="http://schemas.openxmlformats.org/officeDocument/2006/relationships/hyperlink" Target="http://www.mbl.edu" TargetMode="External"/><Relationship Id="rId6454" Type="http://schemas.openxmlformats.org/officeDocument/2006/relationships/hyperlink" Target="http://www.obu.edu" TargetMode="External"/><Relationship Id="rId7786" Type="http://schemas.openxmlformats.org/officeDocument/2006/relationships/hyperlink" Target="http://www.sbuniv.edu" TargetMode="External"/><Relationship Id="rId5124" Type="http://schemas.openxmlformats.org/officeDocument/2006/relationships/hyperlink" Target="http://www.mbl.edu" TargetMode="External"/><Relationship Id="rId6455" Type="http://schemas.openxmlformats.org/officeDocument/2006/relationships/hyperlink" Target="http://www.obu.edu" TargetMode="External"/><Relationship Id="rId7785" Type="http://schemas.openxmlformats.org/officeDocument/2006/relationships/hyperlink" Target="http://www.sbuniv.edu" TargetMode="External"/><Relationship Id="rId5121" Type="http://schemas.openxmlformats.org/officeDocument/2006/relationships/hyperlink" Target="http://www.mbl.edu" TargetMode="External"/><Relationship Id="rId6452" Type="http://schemas.openxmlformats.org/officeDocument/2006/relationships/hyperlink" Target="http://www.obu.edu" TargetMode="External"/><Relationship Id="rId7784" Type="http://schemas.openxmlformats.org/officeDocument/2006/relationships/hyperlink" Target="http://www.sbuniv.edu" TargetMode="External"/><Relationship Id="rId5122" Type="http://schemas.openxmlformats.org/officeDocument/2006/relationships/hyperlink" Target="http://www.mbl.edu" TargetMode="External"/><Relationship Id="rId6453" Type="http://schemas.openxmlformats.org/officeDocument/2006/relationships/hyperlink" Target="http://www.obu.edu" TargetMode="External"/><Relationship Id="rId7783" Type="http://schemas.openxmlformats.org/officeDocument/2006/relationships/hyperlink" Target="http://www.sbuniv.edu" TargetMode="External"/><Relationship Id="rId5127" Type="http://schemas.openxmlformats.org/officeDocument/2006/relationships/hyperlink" Target="http://www.mbl.edu" TargetMode="External"/><Relationship Id="rId6458" Type="http://schemas.openxmlformats.org/officeDocument/2006/relationships/hyperlink" Target="http://www.obu.edu" TargetMode="External"/><Relationship Id="rId5128" Type="http://schemas.openxmlformats.org/officeDocument/2006/relationships/hyperlink" Target="http://www.mbl.edu" TargetMode="External"/><Relationship Id="rId6459" Type="http://schemas.openxmlformats.org/officeDocument/2006/relationships/hyperlink" Target="http://www.obu.edu" TargetMode="External"/><Relationship Id="rId7789" Type="http://schemas.openxmlformats.org/officeDocument/2006/relationships/hyperlink" Target="http://www.sbuniv.edu" TargetMode="External"/><Relationship Id="rId5125" Type="http://schemas.openxmlformats.org/officeDocument/2006/relationships/hyperlink" Target="http://www.mbl.edu" TargetMode="External"/><Relationship Id="rId6456" Type="http://schemas.openxmlformats.org/officeDocument/2006/relationships/hyperlink" Target="http://www.obu.edu" TargetMode="External"/><Relationship Id="rId7788" Type="http://schemas.openxmlformats.org/officeDocument/2006/relationships/hyperlink" Target="http://www.sbuniv.edu" TargetMode="External"/><Relationship Id="rId5126" Type="http://schemas.openxmlformats.org/officeDocument/2006/relationships/hyperlink" Target="http://www.mbl.edu" TargetMode="External"/><Relationship Id="rId6457" Type="http://schemas.openxmlformats.org/officeDocument/2006/relationships/hyperlink" Target="http://www.obu.edu" TargetMode="External"/><Relationship Id="rId7787" Type="http://schemas.openxmlformats.org/officeDocument/2006/relationships/hyperlink" Target="http://www.sbuniv.edu" TargetMode="External"/><Relationship Id="rId6480" Type="http://schemas.openxmlformats.org/officeDocument/2006/relationships/hyperlink" Target="http://www.obu.edu" TargetMode="External"/><Relationship Id="rId5152" Type="http://schemas.openxmlformats.org/officeDocument/2006/relationships/hyperlink" Target="http://www.mbl.edu" TargetMode="External"/><Relationship Id="rId6483" Type="http://schemas.openxmlformats.org/officeDocument/2006/relationships/hyperlink" Target="http://www.obu.edu" TargetMode="External"/><Relationship Id="rId5153" Type="http://schemas.openxmlformats.org/officeDocument/2006/relationships/hyperlink" Target="http://www.mbl.edu" TargetMode="External"/><Relationship Id="rId6484" Type="http://schemas.openxmlformats.org/officeDocument/2006/relationships/hyperlink" Target="http://www.obu.edu" TargetMode="External"/><Relationship Id="rId5150" Type="http://schemas.openxmlformats.org/officeDocument/2006/relationships/hyperlink" Target="http://www.mbl.edu" TargetMode="External"/><Relationship Id="rId6481" Type="http://schemas.openxmlformats.org/officeDocument/2006/relationships/hyperlink" Target="http://www.obu.edu" TargetMode="External"/><Relationship Id="rId5151" Type="http://schemas.openxmlformats.org/officeDocument/2006/relationships/hyperlink" Target="http://www.mbl.edu" TargetMode="External"/><Relationship Id="rId6482" Type="http://schemas.openxmlformats.org/officeDocument/2006/relationships/hyperlink" Target="http://www.obu.edu" TargetMode="External"/><Relationship Id="rId5156" Type="http://schemas.openxmlformats.org/officeDocument/2006/relationships/hyperlink" Target="http://www.mbts.edu" TargetMode="External"/><Relationship Id="rId6487" Type="http://schemas.openxmlformats.org/officeDocument/2006/relationships/hyperlink" Target="http://www.obu.edu" TargetMode="External"/><Relationship Id="rId5157" Type="http://schemas.openxmlformats.org/officeDocument/2006/relationships/hyperlink" Target="http://www.mbts.edu" TargetMode="External"/><Relationship Id="rId6488" Type="http://schemas.openxmlformats.org/officeDocument/2006/relationships/hyperlink" Target="http://www.obu.edu" TargetMode="External"/><Relationship Id="rId5154" Type="http://schemas.openxmlformats.org/officeDocument/2006/relationships/hyperlink" Target="http://www.mbl.edu" TargetMode="External"/><Relationship Id="rId6485" Type="http://schemas.openxmlformats.org/officeDocument/2006/relationships/hyperlink" Target="http://www.obu.edu" TargetMode="External"/><Relationship Id="rId5155" Type="http://schemas.openxmlformats.org/officeDocument/2006/relationships/hyperlink" Target="http://www.mbl.edu" TargetMode="External"/><Relationship Id="rId6486" Type="http://schemas.openxmlformats.org/officeDocument/2006/relationships/hyperlink" Target="http://www.obu.edu" TargetMode="External"/><Relationship Id="rId5158" Type="http://schemas.openxmlformats.org/officeDocument/2006/relationships/hyperlink" Target="http://www.mbts.edu" TargetMode="External"/><Relationship Id="rId6489" Type="http://schemas.openxmlformats.org/officeDocument/2006/relationships/hyperlink" Target="http://www.oc.edu" TargetMode="External"/><Relationship Id="rId5159" Type="http://schemas.openxmlformats.org/officeDocument/2006/relationships/hyperlink" Target="http://www.mbts.edu" TargetMode="External"/><Relationship Id="rId5141" Type="http://schemas.openxmlformats.org/officeDocument/2006/relationships/hyperlink" Target="http://www.mbl.edu" TargetMode="External"/><Relationship Id="rId6472" Type="http://schemas.openxmlformats.org/officeDocument/2006/relationships/hyperlink" Target="http://www.obu.edu" TargetMode="External"/><Relationship Id="rId5142" Type="http://schemas.openxmlformats.org/officeDocument/2006/relationships/hyperlink" Target="http://www.mbl.edu" TargetMode="External"/><Relationship Id="rId6473" Type="http://schemas.openxmlformats.org/officeDocument/2006/relationships/hyperlink" Target="http://www.obu.edu" TargetMode="External"/><Relationship Id="rId6470" Type="http://schemas.openxmlformats.org/officeDocument/2006/relationships/hyperlink" Target="http://www.obu.edu" TargetMode="External"/><Relationship Id="rId5140" Type="http://schemas.openxmlformats.org/officeDocument/2006/relationships/hyperlink" Target="http://www.mbl.edu" TargetMode="External"/><Relationship Id="rId6471" Type="http://schemas.openxmlformats.org/officeDocument/2006/relationships/hyperlink" Target="http://www.obu.edu" TargetMode="External"/><Relationship Id="rId5145" Type="http://schemas.openxmlformats.org/officeDocument/2006/relationships/hyperlink" Target="http://www.mbl.edu" TargetMode="External"/><Relationship Id="rId6476" Type="http://schemas.openxmlformats.org/officeDocument/2006/relationships/hyperlink" Target="http://www.obu.edu" TargetMode="External"/><Relationship Id="rId5146" Type="http://schemas.openxmlformats.org/officeDocument/2006/relationships/hyperlink" Target="http://www.mbl.edu" TargetMode="External"/><Relationship Id="rId6477" Type="http://schemas.openxmlformats.org/officeDocument/2006/relationships/hyperlink" Target="http://www.obu.edu" TargetMode="External"/><Relationship Id="rId5143" Type="http://schemas.openxmlformats.org/officeDocument/2006/relationships/hyperlink" Target="http://www.mbl.edu" TargetMode="External"/><Relationship Id="rId6474" Type="http://schemas.openxmlformats.org/officeDocument/2006/relationships/hyperlink" Target="http://www.obu.edu" TargetMode="External"/><Relationship Id="rId5144" Type="http://schemas.openxmlformats.org/officeDocument/2006/relationships/hyperlink" Target="http://www.mbl.edu" TargetMode="External"/><Relationship Id="rId6475" Type="http://schemas.openxmlformats.org/officeDocument/2006/relationships/hyperlink" Target="http://www.obu.edu" TargetMode="External"/><Relationship Id="rId5149" Type="http://schemas.openxmlformats.org/officeDocument/2006/relationships/hyperlink" Target="http://www.mbl.edu" TargetMode="External"/><Relationship Id="rId5147" Type="http://schemas.openxmlformats.org/officeDocument/2006/relationships/hyperlink" Target="http://www.mbl.edu" TargetMode="External"/><Relationship Id="rId6478" Type="http://schemas.openxmlformats.org/officeDocument/2006/relationships/hyperlink" Target="http://www.obu.edu" TargetMode="External"/><Relationship Id="rId5148" Type="http://schemas.openxmlformats.org/officeDocument/2006/relationships/hyperlink" Target="http://www.mbl.edu" TargetMode="External"/><Relationship Id="rId6479" Type="http://schemas.openxmlformats.org/officeDocument/2006/relationships/hyperlink" Target="http://www.obu.edu" TargetMode="External"/><Relationship Id="rId6429" Type="http://schemas.openxmlformats.org/officeDocument/2006/relationships/hyperlink" Target="http://www.oberlin.edu" TargetMode="External"/><Relationship Id="rId6427" Type="http://schemas.openxmlformats.org/officeDocument/2006/relationships/hyperlink" Target="http://www.oberlin.edu" TargetMode="External"/><Relationship Id="rId7759" Type="http://schemas.openxmlformats.org/officeDocument/2006/relationships/hyperlink" Target="http://www.sbuniv.edu" TargetMode="External"/><Relationship Id="rId6428" Type="http://schemas.openxmlformats.org/officeDocument/2006/relationships/hyperlink" Target="http://www.oberlin.edu" TargetMode="External"/><Relationship Id="rId7758" Type="http://schemas.openxmlformats.org/officeDocument/2006/relationships/hyperlink" Target="http://www.sbuniv.edu" TargetMode="External"/><Relationship Id="rId6421" Type="http://schemas.openxmlformats.org/officeDocument/2006/relationships/hyperlink" Target="http://www.oberlin.edu" TargetMode="External"/><Relationship Id="rId7753" Type="http://schemas.openxmlformats.org/officeDocument/2006/relationships/hyperlink" Target="http://www.sbu.edu" TargetMode="External"/><Relationship Id="rId6422" Type="http://schemas.openxmlformats.org/officeDocument/2006/relationships/hyperlink" Target="http://www.oberlin.edu" TargetMode="External"/><Relationship Id="rId7752" Type="http://schemas.openxmlformats.org/officeDocument/2006/relationships/hyperlink" Target="http://www.sbu.edu" TargetMode="External"/><Relationship Id="rId7751" Type="http://schemas.openxmlformats.org/officeDocument/2006/relationships/hyperlink" Target="http://www.sbu.edu" TargetMode="External"/><Relationship Id="rId6420" Type="http://schemas.openxmlformats.org/officeDocument/2006/relationships/hyperlink" Target="http://www.oberlin.edu" TargetMode="External"/><Relationship Id="rId7750" Type="http://schemas.openxmlformats.org/officeDocument/2006/relationships/hyperlink" Target="http://www.sbu.edu" TargetMode="External"/><Relationship Id="rId6425" Type="http://schemas.openxmlformats.org/officeDocument/2006/relationships/hyperlink" Target="http://www.oberlin.edu" TargetMode="External"/><Relationship Id="rId7757" Type="http://schemas.openxmlformats.org/officeDocument/2006/relationships/hyperlink" Target="http://www.sbuniv.edu" TargetMode="External"/><Relationship Id="rId6426" Type="http://schemas.openxmlformats.org/officeDocument/2006/relationships/hyperlink" Target="http://www.oberlin.edu" TargetMode="External"/><Relationship Id="rId7756" Type="http://schemas.openxmlformats.org/officeDocument/2006/relationships/hyperlink" Target="http://www.sbuniv.edu" TargetMode="External"/><Relationship Id="rId6423" Type="http://schemas.openxmlformats.org/officeDocument/2006/relationships/hyperlink" Target="http://www.oberlin.edu" TargetMode="External"/><Relationship Id="rId7755" Type="http://schemas.openxmlformats.org/officeDocument/2006/relationships/hyperlink" Target="http://www.sbuniv.edu" TargetMode="External"/><Relationship Id="rId6424" Type="http://schemas.openxmlformats.org/officeDocument/2006/relationships/hyperlink" Target="http://www.oberlin.edu" TargetMode="External"/><Relationship Id="rId7754" Type="http://schemas.openxmlformats.org/officeDocument/2006/relationships/hyperlink" Target="http://www.sbu.edu" TargetMode="External"/><Relationship Id="rId6418" Type="http://schemas.openxmlformats.org/officeDocument/2006/relationships/hyperlink" Target="http://www.oberlin.edu" TargetMode="External"/><Relationship Id="rId6419" Type="http://schemas.openxmlformats.org/officeDocument/2006/relationships/hyperlink" Target="http://www.oberlin.edu" TargetMode="External"/><Relationship Id="rId7749" Type="http://schemas.openxmlformats.org/officeDocument/2006/relationships/hyperlink" Target="http://www.sbu.edu" TargetMode="External"/><Relationship Id="rId6416" Type="http://schemas.openxmlformats.org/officeDocument/2006/relationships/hyperlink" Target="http://www.oberlin.edu" TargetMode="External"/><Relationship Id="rId7748" Type="http://schemas.openxmlformats.org/officeDocument/2006/relationships/hyperlink" Target="http://www.sbu.edu" TargetMode="External"/><Relationship Id="rId6417" Type="http://schemas.openxmlformats.org/officeDocument/2006/relationships/hyperlink" Target="http://www.oberlin.edu" TargetMode="External"/><Relationship Id="rId7747" Type="http://schemas.openxmlformats.org/officeDocument/2006/relationships/hyperlink" Target="http://www.sbu.edu" TargetMode="External"/><Relationship Id="rId6410" Type="http://schemas.openxmlformats.org/officeDocument/2006/relationships/hyperlink" Target="http://www.oakwood.edu" TargetMode="External"/><Relationship Id="rId7742" Type="http://schemas.openxmlformats.org/officeDocument/2006/relationships/hyperlink" Target="http://www.sbu.edu" TargetMode="External"/><Relationship Id="rId6411" Type="http://schemas.openxmlformats.org/officeDocument/2006/relationships/hyperlink" Target="http://www.oakwood.edu" TargetMode="External"/><Relationship Id="rId7741" Type="http://schemas.openxmlformats.org/officeDocument/2006/relationships/hyperlink" Target="http://www.sbu.edu" TargetMode="External"/><Relationship Id="rId7740" Type="http://schemas.openxmlformats.org/officeDocument/2006/relationships/hyperlink" Target="http://www.sbu.edu" TargetMode="External"/><Relationship Id="rId6414" Type="http://schemas.openxmlformats.org/officeDocument/2006/relationships/hyperlink" Target="http://www.oberlin.edu" TargetMode="External"/><Relationship Id="rId7746" Type="http://schemas.openxmlformats.org/officeDocument/2006/relationships/hyperlink" Target="http://www.sbu.edu" TargetMode="External"/><Relationship Id="rId6415" Type="http://schemas.openxmlformats.org/officeDocument/2006/relationships/hyperlink" Target="http://www.oberlin.edu" TargetMode="External"/><Relationship Id="rId7745" Type="http://schemas.openxmlformats.org/officeDocument/2006/relationships/hyperlink" Target="http://www.sbu.edu" TargetMode="External"/><Relationship Id="rId6412" Type="http://schemas.openxmlformats.org/officeDocument/2006/relationships/hyperlink" Target="http://www.oakwood.edu" TargetMode="External"/><Relationship Id="rId7744" Type="http://schemas.openxmlformats.org/officeDocument/2006/relationships/hyperlink" Target="http://www.sbu.edu" TargetMode="External"/><Relationship Id="rId6413" Type="http://schemas.openxmlformats.org/officeDocument/2006/relationships/hyperlink" Target="http://www.oberlin.edu" TargetMode="External"/><Relationship Id="rId7743" Type="http://schemas.openxmlformats.org/officeDocument/2006/relationships/hyperlink" Target="http://www.sbu.edu" TargetMode="External"/><Relationship Id="rId5118" Type="http://schemas.openxmlformats.org/officeDocument/2006/relationships/hyperlink" Target="http://www.mbl.edu" TargetMode="External"/><Relationship Id="rId6449" Type="http://schemas.openxmlformats.org/officeDocument/2006/relationships/hyperlink" Target="http://www.obu.edu" TargetMode="External"/><Relationship Id="rId5119" Type="http://schemas.openxmlformats.org/officeDocument/2006/relationships/hyperlink" Target="http://www.mbl.edu" TargetMode="External"/><Relationship Id="rId7771" Type="http://schemas.openxmlformats.org/officeDocument/2006/relationships/hyperlink" Target="http://www.sbuniv.edu" TargetMode="External"/><Relationship Id="rId6440" Type="http://schemas.openxmlformats.org/officeDocument/2006/relationships/hyperlink" Target="http://www.oberlin.edu" TargetMode="External"/><Relationship Id="rId7770" Type="http://schemas.openxmlformats.org/officeDocument/2006/relationships/hyperlink" Target="http://www.sbuniv.edu" TargetMode="External"/><Relationship Id="rId5112" Type="http://schemas.openxmlformats.org/officeDocument/2006/relationships/hyperlink" Target="http://www.mbl.edu" TargetMode="External"/><Relationship Id="rId6443" Type="http://schemas.openxmlformats.org/officeDocument/2006/relationships/hyperlink" Target="http://www.oberlin.edu" TargetMode="External"/><Relationship Id="rId7775" Type="http://schemas.openxmlformats.org/officeDocument/2006/relationships/hyperlink" Target="http://www.sbuniv.edu" TargetMode="External"/><Relationship Id="rId5113" Type="http://schemas.openxmlformats.org/officeDocument/2006/relationships/hyperlink" Target="http://www.mbl.edu" TargetMode="External"/><Relationship Id="rId6444" Type="http://schemas.openxmlformats.org/officeDocument/2006/relationships/hyperlink" Target="http://www.oberlin.edu" TargetMode="External"/><Relationship Id="rId7774" Type="http://schemas.openxmlformats.org/officeDocument/2006/relationships/hyperlink" Target="http://www.sbuniv.edu" TargetMode="External"/><Relationship Id="rId5110" Type="http://schemas.openxmlformats.org/officeDocument/2006/relationships/hyperlink" Target="http://www.matc.edu" TargetMode="External"/><Relationship Id="rId6441" Type="http://schemas.openxmlformats.org/officeDocument/2006/relationships/hyperlink" Target="http://www.oberlin.edu" TargetMode="External"/><Relationship Id="rId7773" Type="http://schemas.openxmlformats.org/officeDocument/2006/relationships/hyperlink" Target="http://www.sbuniv.edu" TargetMode="External"/><Relationship Id="rId5111" Type="http://schemas.openxmlformats.org/officeDocument/2006/relationships/hyperlink" Target="http://www.matc.edu" TargetMode="External"/><Relationship Id="rId6442" Type="http://schemas.openxmlformats.org/officeDocument/2006/relationships/hyperlink" Target="http://www.oberlin.edu" TargetMode="External"/><Relationship Id="rId7772" Type="http://schemas.openxmlformats.org/officeDocument/2006/relationships/hyperlink" Target="http://www.sbuniv.edu" TargetMode="External"/><Relationship Id="rId5116" Type="http://schemas.openxmlformats.org/officeDocument/2006/relationships/hyperlink" Target="http://www.mbl.edu" TargetMode="External"/><Relationship Id="rId6447" Type="http://schemas.openxmlformats.org/officeDocument/2006/relationships/hyperlink" Target="http://www.oberlin.edu" TargetMode="External"/><Relationship Id="rId7779" Type="http://schemas.openxmlformats.org/officeDocument/2006/relationships/hyperlink" Target="http://www.sbuniv.edu" TargetMode="External"/><Relationship Id="rId5117" Type="http://schemas.openxmlformats.org/officeDocument/2006/relationships/hyperlink" Target="http://www.mbl.edu" TargetMode="External"/><Relationship Id="rId6448" Type="http://schemas.openxmlformats.org/officeDocument/2006/relationships/hyperlink" Target="http://www.obu.edu" TargetMode="External"/><Relationship Id="rId7778" Type="http://schemas.openxmlformats.org/officeDocument/2006/relationships/hyperlink" Target="http://www.sbuniv.edu" TargetMode="External"/><Relationship Id="rId5114" Type="http://schemas.openxmlformats.org/officeDocument/2006/relationships/hyperlink" Target="http://www.mbl.edu" TargetMode="External"/><Relationship Id="rId6445" Type="http://schemas.openxmlformats.org/officeDocument/2006/relationships/hyperlink" Target="http://www.oberlin.edu" TargetMode="External"/><Relationship Id="rId7777" Type="http://schemas.openxmlformats.org/officeDocument/2006/relationships/hyperlink" Target="http://www.sbuniv.edu" TargetMode="External"/><Relationship Id="rId5115" Type="http://schemas.openxmlformats.org/officeDocument/2006/relationships/hyperlink" Target="http://www.mbl.edu" TargetMode="External"/><Relationship Id="rId6446" Type="http://schemas.openxmlformats.org/officeDocument/2006/relationships/hyperlink" Target="http://www.oberlin.edu" TargetMode="External"/><Relationship Id="rId7776" Type="http://schemas.openxmlformats.org/officeDocument/2006/relationships/hyperlink" Target="http://www.sbuniv.edu" TargetMode="External"/><Relationship Id="rId5109" Type="http://schemas.openxmlformats.org/officeDocument/2006/relationships/hyperlink" Target="http://www.matc.edu" TargetMode="External"/><Relationship Id="rId5107" Type="http://schemas.openxmlformats.org/officeDocument/2006/relationships/hyperlink" Target="http://www.matc.edu" TargetMode="External"/><Relationship Id="rId6438" Type="http://schemas.openxmlformats.org/officeDocument/2006/relationships/hyperlink" Target="http://www.oberlin.edu" TargetMode="External"/><Relationship Id="rId5108" Type="http://schemas.openxmlformats.org/officeDocument/2006/relationships/hyperlink" Target="http://www.matc.edu" TargetMode="External"/><Relationship Id="rId6439" Type="http://schemas.openxmlformats.org/officeDocument/2006/relationships/hyperlink" Target="http://www.oberlin.edu" TargetMode="External"/><Relationship Id="rId7769" Type="http://schemas.openxmlformats.org/officeDocument/2006/relationships/hyperlink" Target="http://www.sbuniv.edu" TargetMode="External"/><Relationship Id="rId7760" Type="http://schemas.openxmlformats.org/officeDocument/2006/relationships/hyperlink" Target="http://www.sbuniv.edu" TargetMode="External"/><Relationship Id="rId5101" Type="http://schemas.openxmlformats.org/officeDocument/2006/relationships/hyperlink" Target="http://www.matc.edu" TargetMode="External"/><Relationship Id="rId6432" Type="http://schemas.openxmlformats.org/officeDocument/2006/relationships/hyperlink" Target="http://www.oberlin.edu" TargetMode="External"/><Relationship Id="rId7764" Type="http://schemas.openxmlformats.org/officeDocument/2006/relationships/hyperlink" Target="http://www.sbuniv.edu" TargetMode="External"/><Relationship Id="rId5102" Type="http://schemas.openxmlformats.org/officeDocument/2006/relationships/hyperlink" Target="http://www.matc.edu" TargetMode="External"/><Relationship Id="rId6433" Type="http://schemas.openxmlformats.org/officeDocument/2006/relationships/hyperlink" Target="http://www.oberlin.edu" TargetMode="External"/><Relationship Id="rId7763" Type="http://schemas.openxmlformats.org/officeDocument/2006/relationships/hyperlink" Target="http://www.sbuniv.edu" TargetMode="External"/><Relationship Id="rId6430" Type="http://schemas.openxmlformats.org/officeDocument/2006/relationships/hyperlink" Target="http://www.oberlin.edu" TargetMode="External"/><Relationship Id="rId7762" Type="http://schemas.openxmlformats.org/officeDocument/2006/relationships/hyperlink" Target="http://www.sbuniv.edu" TargetMode="External"/><Relationship Id="rId5100" Type="http://schemas.openxmlformats.org/officeDocument/2006/relationships/hyperlink" Target="http://www.matc.edu" TargetMode="External"/><Relationship Id="rId6431" Type="http://schemas.openxmlformats.org/officeDocument/2006/relationships/hyperlink" Target="http://www.oberlin.edu" TargetMode="External"/><Relationship Id="rId7761" Type="http://schemas.openxmlformats.org/officeDocument/2006/relationships/hyperlink" Target="http://www.sbuniv.edu" TargetMode="External"/><Relationship Id="rId5105" Type="http://schemas.openxmlformats.org/officeDocument/2006/relationships/hyperlink" Target="http://www.matc.edu" TargetMode="External"/><Relationship Id="rId6436" Type="http://schemas.openxmlformats.org/officeDocument/2006/relationships/hyperlink" Target="http://www.oberlin.edu" TargetMode="External"/><Relationship Id="rId7768" Type="http://schemas.openxmlformats.org/officeDocument/2006/relationships/hyperlink" Target="http://www.sbuniv.edu" TargetMode="External"/><Relationship Id="rId5106" Type="http://schemas.openxmlformats.org/officeDocument/2006/relationships/hyperlink" Target="http://www.matc.edu" TargetMode="External"/><Relationship Id="rId6437" Type="http://schemas.openxmlformats.org/officeDocument/2006/relationships/hyperlink" Target="http://www.oberlin.edu" TargetMode="External"/><Relationship Id="rId7767" Type="http://schemas.openxmlformats.org/officeDocument/2006/relationships/hyperlink" Target="http://www.sbuniv.edu" TargetMode="External"/><Relationship Id="rId5103" Type="http://schemas.openxmlformats.org/officeDocument/2006/relationships/hyperlink" Target="http://www.matc.edu" TargetMode="External"/><Relationship Id="rId6434" Type="http://schemas.openxmlformats.org/officeDocument/2006/relationships/hyperlink" Target="http://www.oberlin.edu" TargetMode="External"/><Relationship Id="rId7766" Type="http://schemas.openxmlformats.org/officeDocument/2006/relationships/hyperlink" Target="http://www.sbuniv.edu" TargetMode="External"/><Relationship Id="rId5104" Type="http://schemas.openxmlformats.org/officeDocument/2006/relationships/hyperlink" Target="http://www.matc.edu" TargetMode="External"/><Relationship Id="rId6435" Type="http://schemas.openxmlformats.org/officeDocument/2006/relationships/hyperlink" Target="http://www.oberlin.edu" TargetMode="External"/><Relationship Id="rId7765" Type="http://schemas.openxmlformats.org/officeDocument/2006/relationships/hyperlink" Target="http://www.sbuniv.edu" TargetMode="External"/><Relationship Id="rId2940" Type="http://schemas.openxmlformats.org/officeDocument/2006/relationships/hyperlink" Target="http://www.georgian.edu" TargetMode="External"/><Relationship Id="rId1610" Type="http://schemas.openxmlformats.org/officeDocument/2006/relationships/hyperlink" Target="http://www.csbsju.edu" TargetMode="External"/><Relationship Id="rId2941" Type="http://schemas.openxmlformats.org/officeDocument/2006/relationships/hyperlink" Target="http://www.georgian.edu" TargetMode="External"/><Relationship Id="rId1611" Type="http://schemas.openxmlformats.org/officeDocument/2006/relationships/hyperlink" Target="http://www.csbsju.edu" TargetMode="External"/><Relationship Id="rId2942" Type="http://schemas.openxmlformats.org/officeDocument/2006/relationships/hyperlink" Target="http://www.georgian.edu" TargetMode="External"/><Relationship Id="rId1612" Type="http://schemas.openxmlformats.org/officeDocument/2006/relationships/hyperlink" Target="http://www.csbsju.edu" TargetMode="External"/><Relationship Id="rId2943" Type="http://schemas.openxmlformats.org/officeDocument/2006/relationships/hyperlink" Target="http://www.georgian.edu" TargetMode="External"/><Relationship Id="rId1613" Type="http://schemas.openxmlformats.org/officeDocument/2006/relationships/hyperlink" Target="http://www.csbsju.edu" TargetMode="External"/><Relationship Id="rId2944" Type="http://schemas.openxmlformats.org/officeDocument/2006/relationships/hyperlink" Target="http://www.georgian.edu" TargetMode="External"/><Relationship Id="rId1614" Type="http://schemas.openxmlformats.org/officeDocument/2006/relationships/hyperlink" Target="http://www.csbsju.edu" TargetMode="External"/><Relationship Id="rId2945" Type="http://schemas.openxmlformats.org/officeDocument/2006/relationships/hyperlink" Target="http://www.georgian.edu" TargetMode="External"/><Relationship Id="rId1615" Type="http://schemas.openxmlformats.org/officeDocument/2006/relationships/hyperlink" Target="http://www.csbsju.edu" TargetMode="External"/><Relationship Id="rId2946" Type="http://schemas.openxmlformats.org/officeDocument/2006/relationships/hyperlink" Target="http://www.georgian.edu" TargetMode="External"/><Relationship Id="rId1616" Type="http://schemas.openxmlformats.org/officeDocument/2006/relationships/hyperlink" Target="http://www.csbsju.edu" TargetMode="External"/><Relationship Id="rId2947" Type="http://schemas.openxmlformats.org/officeDocument/2006/relationships/hyperlink" Target="http://www.georgian.edu" TargetMode="External"/><Relationship Id="rId907" Type="http://schemas.openxmlformats.org/officeDocument/2006/relationships/hyperlink" Target="http://www.calhoun.edu" TargetMode="External"/><Relationship Id="rId1617" Type="http://schemas.openxmlformats.org/officeDocument/2006/relationships/hyperlink" Target="http://www.csbsju.edu" TargetMode="External"/><Relationship Id="rId2948" Type="http://schemas.openxmlformats.org/officeDocument/2006/relationships/hyperlink" Target="http://www.georgian.edu" TargetMode="External"/><Relationship Id="rId906" Type="http://schemas.openxmlformats.org/officeDocument/2006/relationships/hyperlink" Target="http://www.calhoun.edu" TargetMode="External"/><Relationship Id="rId1618" Type="http://schemas.openxmlformats.org/officeDocument/2006/relationships/hyperlink" Target="http://www.csbsju.edu" TargetMode="External"/><Relationship Id="rId2949" Type="http://schemas.openxmlformats.org/officeDocument/2006/relationships/hyperlink" Target="http://www.georgian.edu" TargetMode="External"/><Relationship Id="rId905" Type="http://schemas.openxmlformats.org/officeDocument/2006/relationships/hyperlink" Target="http://www.calhoun.edu" TargetMode="External"/><Relationship Id="rId1619" Type="http://schemas.openxmlformats.org/officeDocument/2006/relationships/hyperlink" Target="http://www.csbsju.edu" TargetMode="External"/><Relationship Id="rId904" Type="http://schemas.openxmlformats.org/officeDocument/2006/relationships/hyperlink" Target="http://www.calhoun.edu" TargetMode="External"/><Relationship Id="rId909" Type="http://schemas.openxmlformats.org/officeDocument/2006/relationships/hyperlink" Target="http://www.callutheran.edu" TargetMode="External"/><Relationship Id="rId908" Type="http://schemas.openxmlformats.org/officeDocument/2006/relationships/hyperlink" Target="http://www.calhoun.edu" TargetMode="External"/><Relationship Id="rId903" Type="http://schemas.openxmlformats.org/officeDocument/2006/relationships/hyperlink" Target="http://www.calhoun.edu" TargetMode="External"/><Relationship Id="rId902" Type="http://schemas.openxmlformats.org/officeDocument/2006/relationships/hyperlink" Target="http://www.calhoun.edu" TargetMode="External"/><Relationship Id="rId901" Type="http://schemas.openxmlformats.org/officeDocument/2006/relationships/hyperlink" Target="http://www.calhoun.edu" TargetMode="External"/><Relationship Id="rId900" Type="http://schemas.openxmlformats.org/officeDocument/2006/relationships/hyperlink" Target="http://www.calhoun.edu" TargetMode="External"/><Relationship Id="rId2930" Type="http://schemas.openxmlformats.org/officeDocument/2006/relationships/hyperlink" Target="http://www.georgetown.edu" TargetMode="External"/><Relationship Id="rId1600" Type="http://schemas.openxmlformats.org/officeDocument/2006/relationships/hyperlink" Target="http://www.cravencc.edu" TargetMode="External"/><Relationship Id="rId2931" Type="http://schemas.openxmlformats.org/officeDocument/2006/relationships/hyperlink" Target="http://www.georgetown.edu" TargetMode="External"/><Relationship Id="rId1601" Type="http://schemas.openxmlformats.org/officeDocument/2006/relationships/hyperlink" Target="http://www.cravencc.edu" TargetMode="External"/><Relationship Id="rId2932" Type="http://schemas.openxmlformats.org/officeDocument/2006/relationships/hyperlink" Target="http://www.georgetown.edu" TargetMode="External"/><Relationship Id="rId1602" Type="http://schemas.openxmlformats.org/officeDocument/2006/relationships/hyperlink" Target="http://www.cravencc.edu" TargetMode="External"/><Relationship Id="rId2933" Type="http://schemas.openxmlformats.org/officeDocument/2006/relationships/hyperlink" Target="http://www.georgetown.edu" TargetMode="External"/><Relationship Id="rId1603" Type="http://schemas.openxmlformats.org/officeDocument/2006/relationships/hyperlink" Target="http://www.cravencc.edu" TargetMode="External"/><Relationship Id="rId2934" Type="http://schemas.openxmlformats.org/officeDocument/2006/relationships/hyperlink" Target="http://www.georgetown.edu" TargetMode="External"/><Relationship Id="rId1604" Type="http://schemas.openxmlformats.org/officeDocument/2006/relationships/hyperlink" Target="http://www.cravencc.edu" TargetMode="External"/><Relationship Id="rId2935" Type="http://schemas.openxmlformats.org/officeDocument/2006/relationships/hyperlink" Target="http://www.georgetown.edu" TargetMode="External"/><Relationship Id="rId1605" Type="http://schemas.openxmlformats.org/officeDocument/2006/relationships/hyperlink" Target="http://www.cravencc.edu" TargetMode="External"/><Relationship Id="rId2936" Type="http://schemas.openxmlformats.org/officeDocument/2006/relationships/hyperlink" Target="http://www.georgian.edu" TargetMode="External"/><Relationship Id="rId1606" Type="http://schemas.openxmlformats.org/officeDocument/2006/relationships/hyperlink" Target="http://www.cravencc.edu" TargetMode="External"/><Relationship Id="rId2937" Type="http://schemas.openxmlformats.org/officeDocument/2006/relationships/hyperlink" Target="http://www.georgian.edu" TargetMode="External"/><Relationship Id="rId1607" Type="http://schemas.openxmlformats.org/officeDocument/2006/relationships/hyperlink" Target="http://www.csbsju.edu" TargetMode="External"/><Relationship Id="rId2938" Type="http://schemas.openxmlformats.org/officeDocument/2006/relationships/hyperlink" Target="http://www.georgian.edu" TargetMode="External"/><Relationship Id="rId1608" Type="http://schemas.openxmlformats.org/officeDocument/2006/relationships/hyperlink" Target="http://www.csbsju.edu" TargetMode="External"/><Relationship Id="rId2939" Type="http://schemas.openxmlformats.org/officeDocument/2006/relationships/hyperlink" Target="http://www.georgian.edu" TargetMode="External"/><Relationship Id="rId1609" Type="http://schemas.openxmlformats.org/officeDocument/2006/relationships/hyperlink" Target="http://www.csbsju.edu" TargetMode="External"/><Relationship Id="rId1631" Type="http://schemas.openxmlformats.org/officeDocument/2006/relationships/hyperlink" Target="http://www.csbsju.edu" TargetMode="External"/><Relationship Id="rId2962" Type="http://schemas.openxmlformats.org/officeDocument/2006/relationships/hyperlink" Target="http://www.gettysburg.edu" TargetMode="External"/><Relationship Id="rId1632" Type="http://schemas.openxmlformats.org/officeDocument/2006/relationships/hyperlink" Target="http://www.cscc.edu" TargetMode="External"/><Relationship Id="rId2963" Type="http://schemas.openxmlformats.org/officeDocument/2006/relationships/hyperlink" Target="http://www.gettysburg.edu" TargetMode="External"/><Relationship Id="rId1633" Type="http://schemas.openxmlformats.org/officeDocument/2006/relationships/hyperlink" Target="http://www.cscc.edu" TargetMode="External"/><Relationship Id="rId2964" Type="http://schemas.openxmlformats.org/officeDocument/2006/relationships/hyperlink" Target="http://www.gettysburg.edu" TargetMode="External"/><Relationship Id="rId1634" Type="http://schemas.openxmlformats.org/officeDocument/2006/relationships/hyperlink" Target="http://www.cscc.edu" TargetMode="External"/><Relationship Id="rId2965" Type="http://schemas.openxmlformats.org/officeDocument/2006/relationships/hyperlink" Target="http://www.gettysburg.edu" TargetMode="External"/><Relationship Id="rId1635" Type="http://schemas.openxmlformats.org/officeDocument/2006/relationships/hyperlink" Target="http://www.cscc.edu" TargetMode="External"/><Relationship Id="rId2966" Type="http://schemas.openxmlformats.org/officeDocument/2006/relationships/hyperlink" Target="http://www.gettysburg.edu" TargetMode="External"/><Relationship Id="rId1636" Type="http://schemas.openxmlformats.org/officeDocument/2006/relationships/hyperlink" Target="http://www.cscc.edu" TargetMode="External"/><Relationship Id="rId2967" Type="http://schemas.openxmlformats.org/officeDocument/2006/relationships/hyperlink" Target="http://www.gettysburg.edu" TargetMode="External"/><Relationship Id="rId1637" Type="http://schemas.openxmlformats.org/officeDocument/2006/relationships/hyperlink" Target="http://www.cscc.edu" TargetMode="External"/><Relationship Id="rId2968" Type="http://schemas.openxmlformats.org/officeDocument/2006/relationships/hyperlink" Target="http://www.gettysburg.edu" TargetMode="External"/><Relationship Id="rId1638" Type="http://schemas.openxmlformats.org/officeDocument/2006/relationships/hyperlink" Target="http://www.cscc.edu" TargetMode="External"/><Relationship Id="rId2969" Type="http://schemas.openxmlformats.org/officeDocument/2006/relationships/hyperlink" Target="http://www.gettysburg.edu" TargetMode="External"/><Relationship Id="rId929" Type="http://schemas.openxmlformats.org/officeDocument/2006/relationships/hyperlink" Target="http://www.calvinseminary.edu" TargetMode="External"/><Relationship Id="rId1639" Type="http://schemas.openxmlformats.org/officeDocument/2006/relationships/hyperlink" Target="http://www.cscc.edu" TargetMode="External"/><Relationship Id="rId928" Type="http://schemas.openxmlformats.org/officeDocument/2006/relationships/hyperlink" Target="http://www.calvinseminary.edu" TargetMode="External"/><Relationship Id="rId927" Type="http://schemas.openxmlformats.org/officeDocument/2006/relationships/hyperlink" Target="http://www.calmu.edu" TargetMode="External"/><Relationship Id="rId926" Type="http://schemas.openxmlformats.org/officeDocument/2006/relationships/hyperlink" Target="http://www.calmu.edu" TargetMode="External"/><Relationship Id="rId921" Type="http://schemas.openxmlformats.org/officeDocument/2006/relationships/hyperlink" Target="http://www.callutheran.edu" TargetMode="External"/><Relationship Id="rId920" Type="http://schemas.openxmlformats.org/officeDocument/2006/relationships/hyperlink" Target="http://www.callutheran.edu" TargetMode="External"/><Relationship Id="rId925" Type="http://schemas.openxmlformats.org/officeDocument/2006/relationships/hyperlink" Target="http://www.calmu.edu" TargetMode="External"/><Relationship Id="rId924" Type="http://schemas.openxmlformats.org/officeDocument/2006/relationships/hyperlink" Target="http://www.calmu.edu" TargetMode="External"/><Relationship Id="rId923" Type="http://schemas.openxmlformats.org/officeDocument/2006/relationships/hyperlink" Target="http://www.calmu.edu" TargetMode="External"/><Relationship Id="rId922" Type="http://schemas.openxmlformats.org/officeDocument/2006/relationships/hyperlink" Target="http://www.calmu.edu" TargetMode="External"/><Relationship Id="rId2960" Type="http://schemas.openxmlformats.org/officeDocument/2006/relationships/hyperlink" Target="http://www.georgian.edu" TargetMode="External"/><Relationship Id="rId1630" Type="http://schemas.openxmlformats.org/officeDocument/2006/relationships/hyperlink" Target="http://www.csbsju.edu" TargetMode="External"/><Relationship Id="rId2961" Type="http://schemas.openxmlformats.org/officeDocument/2006/relationships/hyperlink" Target="http://www.gettysburg.edu" TargetMode="External"/><Relationship Id="rId1620" Type="http://schemas.openxmlformats.org/officeDocument/2006/relationships/hyperlink" Target="http://www.csbsju.edu" TargetMode="External"/><Relationship Id="rId2951" Type="http://schemas.openxmlformats.org/officeDocument/2006/relationships/hyperlink" Target="http://www.georgian.edu" TargetMode="External"/><Relationship Id="rId1621" Type="http://schemas.openxmlformats.org/officeDocument/2006/relationships/hyperlink" Target="http://www.csbsju.edu" TargetMode="External"/><Relationship Id="rId2952" Type="http://schemas.openxmlformats.org/officeDocument/2006/relationships/hyperlink" Target="http://www.georgian.edu" TargetMode="External"/><Relationship Id="rId1622" Type="http://schemas.openxmlformats.org/officeDocument/2006/relationships/hyperlink" Target="http://www.csbsju.edu" TargetMode="External"/><Relationship Id="rId2953" Type="http://schemas.openxmlformats.org/officeDocument/2006/relationships/hyperlink" Target="http://www.georgian.edu" TargetMode="External"/><Relationship Id="rId1623" Type="http://schemas.openxmlformats.org/officeDocument/2006/relationships/hyperlink" Target="http://www.csbsju.edu" TargetMode="External"/><Relationship Id="rId2954" Type="http://schemas.openxmlformats.org/officeDocument/2006/relationships/hyperlink" Target="http://www.georgian.edu" TargetMode="External"/><Relationship Id="rId1624" Type="http://schemas.openxmlformats.org/officeDocument/2006/relationships/hyperlink" Target="http://www.csbsju.edu" TargetMode="External"/><Relationship Id="rId2955" Type="http://schemas.openxmlformats.org/officeDocument/2006/relationships/hyperlink" Target="http://www.georgian.edu" TargetMode="External"/><Relationship Id="rId1625" Type="http://schemas.openxmlformats.org/officeDocument/2006/relationships/hyperlink" Target="http://www.csbsju.edu" TargetMode="External"/><Relationship Id="rId2956" Type="http://schemas.openxmlformats.org/officeDocument/2006/relationships/hyperlink" Target="http://www.georgian.edu" TargetMode="External"/><Relationship Id="rId1626" Type="http://schemas.openxmlformats.org/officeDocument/2006/relationships/hyperlink" Target="http://www.csbsju.edu" TargetMode="External"/><Relationship Id="rId2957" Type="http://schemas.openxmlformats.org/officeDocument/2006/relationships/hyperlink" Target="http://www.georgian.edu" TargetMode="External"/><Relationship Id="rId1627" Type="http://schemas.openxmlformats.org/officeDocument/2006/relationships/hyperlink" Target="http://www.csbsju.edu" TargetMode="External"/><Relationship Id="rId2958" Type="http://schemas.openxmlformats.org/officeDocument/2006/relationships/hyperlink" Target="http://www.georgian.edu" TargetMode="External"/><Relationship Id="rId918" Type="http://schemas.openxmlformats.org/officeDocument/2006/relationships/hyperlink" Target="http://www.callutheran.edu" TargetMode="External"/><Relationship Id="rId1628" Type="http://schemas.openxmlformats.org/officeDocument/2006/relationships/hyperlink" Target="http://www.csbsju.edu" TargetMode="External"/><Relationship Id="rId2959" Type="http://schemas.openxmlformats.org/officeDocument/2006/relationships/hyperlink" Target="http://www.georgian.edu" TargetMode="External"/><Relationship Id="rId917" Type="http://schemas.openxmlformats.org/officeDocument/2006/relationships/hyperlink" Target="http://www.callutheran.edu" TargetMode="External"/><Relationship Id="rId1629" Type="http://schemas.openxmlformats.org/officeDocument/2006/relationships/hyperlink" Target="http://www.csbsju.edu" TargetMode="External"/><Relationship Id="rId916" Type="http://schemas.openxmlformats.org/officeDocument/2006/relationships/hyperlink" Target="http://www.callutheran.edu" TargetMode="External"/><Relationship Id="rId915" Type="http://schemas.openxmlformats.org/officeDocument/2006/relationships/hyperlink" Target="http://www.callutheran.edu" TargetMode="External"/><Relationship Id="rId919" Type="http://schemas.openxmlformats.org/officeDocument/2006/relationships/hyperlink" Target="http://www.callutheran.edu" TargetMode="External"/><Relationship Id="rId910" Type="http://schemas.openxmlformats.org/officeDocument/2006/relationships/hyperlink" Target="http://www.callutheran.edu" TargetMode="External"/><Relationship Id="rId914" Type="http://schemas.openxmlformats.org/officeDocument/2006/relationships/hyperlink" Target="http://www.callutheran.edu" TargetMode="External"/><Relationship Id="rId913" Type="http://schemas.openxmlformats.org/officeDocument/2006/relationships/hyperlink" Target="http://www.callutheran.edu" TargetMode="External"/><Relationship Id="rId912" Type="http://schemas.openxmlformats.org/officeDocument/2006/relationships/hyperlink" Target="http://www.callutheran.edu" TargetMode="External"/><Relationship Id="rId911" Type="http://schemas.openxmlformats.org/officeDocument/2006/relationships/hyperlink" Target="http://www.callutheran.edu" TargetMode="External"/><Relationship Id="rId2950" Type="http://schemas.openxmlformats.org/officeDocument/2006/relationships/hyperlink" Target="http://www.georgian.edu" TargetMode="External"/><Relationship Id="rId2900" Type="http://schemas.openxmlformats.org/officeDocument/2006/relationships/hyperlink" Target="http://www.genesee.edu" TargetMode="External"/><Relationship Id="rId2901" Type="http://schemas.openxmlformats.org/officeDocument/2006/relationships/hyperlink" Target="http://www.genesee.edu" TargetMode="External"/><Relationship Id="rId2902" Type="http://schemas.openxmlformats.org/officeDocument/2006/relationships/hyperlink" Target="http://www.genesee.edu" TargetMode="External"/><Relationship Id="rId2903" Type="http://schemas.openxmlformats.org/officeDocument/2006/relationships/hyperlink" Target="http://www.genesee.edu" TargetMode="External"/><Relationship Id="rId2904" Type="http://schemas.openxmlformats.org/officeDocument/2006/relationships/hyperlink" Target="http://www.genesee.edu" TargetMode="External"/><Relationship Id="rId2905" Type="http://schemas.openxmlformats.org/officeDocument/2006/relationships/hyperlink" Target="http://www.genesee.edu" TargetMode="External"/><Relationship Id="rId2906" Type="http://schemas.openxmlformats.org/officeDocument/2006/relationships/hyperlink" Target="http://www.genesee.edu" TargetMode="External"/><Relationship Id="rId2907" Type="http://schemas.openxmlformats.org/officeDocument/2006/relationships/hyperlink" Target="http://www.georgefox.edu" TargetMode="External"/><Relationship Id="rId2908" Type="http://schemas.openxmlformats.org/officeDocument/2006/relationships/hyperlink" Target="http://www.georgefox.edu" TargetMode="External"/><Relationship Id="rId2909" Type="http://schemas.openxmlformats.org/officeDocument/2006/relationships/hyperlink" Target="http://www.georgefox.edu" TargetMode="External"/><Relationship Id="rId5170" Type="http://schemas.openxmlformats.org/officeDocument/2006/relationships/hyperlink" Target="http://www.mc3.edu" TargetMode="External"/><Relationship Id="rId5171" Type="http://schemas.openxmlformats.org/officeDocument/2006/relationships/hyperlink" Target="http://www.mc3.edu" TargetMode="External"/><Relationship Id="rId5174" Type="http://schemas.openxmlformats.org/officeDocument/2006/relationships/hyperlink" Target="http://www.mc3.edu" TargetMode="External"/><Relationship Id="rId5175" Type="http://schemas.openxmlformats.org/officeDocument/2006/relationships/hyperlink" Target="http://www.mc3.edu" TargetMode="External"/><Relationship Id="rId5172" Type="http://schemas.openxmlformats.org/officeDocument/2006/relationships/hyperlink" Target="http://www.mc3.edu" TargetMode="External"/><Relationship Id="rId5173" Type="http://schemas.openxmlformats.org/officeDocument/2006/relationships/hyperlink" Target="http://www.mc3.edu" TargetMode="External"/><Relationship Id="rId5178" Type="http://schemas.openxmlformats.org/officeDocument/2006/relationships/hyperlink" Target="http://www.mc3.edu" TargetMode="External"/><Relationship Id="rId5179" Type="http://schemas.openxmlformats.org/officeDocument/2006/relationships/hyperlink" Target="http://www.mc3.edu" TargetMode="External"/><Relationship Id="rId5176" Type="http://schemas.openxmlformats.org/officeDocument/2006/relationships/hyperlink" Target="http://www.mc3.edu" TargetMode="External"/><Relationship Id="rId5177" Type="http://schemas.openxmlformats.org/officeDocument/2006/relationships/hyperlink" Target="http://www.mc3.edu" TargetMode="External"/><Relationship Id="rId6490" Type="http://schemas.openxmlformats.org/officeDocument/2006/relationships/hyperlink" Target="http://www.oc.edu" TargetMode="External"/><Relationship Id="rId5160" Type="http://schemas.openxmlformats.org/officeDocument/2006/relationships/hyperlink" Target="http://www.mbts.edu" TargetMode="External"/><Relationship Id="rId6491" Type="http://schemas.openxmlformats.org/officeDocument/2006/relationships/hyperlink" Target="http://www.oc.edu" TargetMode="External"/><Relationship Id="rId5163" Type="http://schemas.openxmlformats.org/officeDocument/2006/relationships/hyperlink" Target="http://www.mbts.edu" TargetMode="External"/><Relationship Id="rId6494" Type="http://schemas.openxmlformats.org/officeDocument/2006/relationships/hyperlink" Target="http://www.oc.edu" TargetMode="External"/><Relationship Id="rId5164" Type="http://schemas.openxmlformats.org/officeDocument/2006/relationships/hyperlink" Target="http://www.mbts.edu" TargetMode="External"/><Relationship Id="rId6495" Type="http://schemas.openxmlformats.org/officeDocument/2006/relationships/hyperlink" Target="http://www.oc.edu" TargetMode="External"/><Relationship Id="rId5161" Type="http://schemas.openxmlformats.org/officeDocument/2006/relationships/hyperlink" Target="http://www.mbts.edu" TargetMode="External"/><Relationship Id="rId6492" Type="http://schemas.openxmlformats.org/officeDocument/2006/relationships/hyperlink" Target="http://www.oc.edu" TargetMode="External"/><Relationship Id="rId5162" Type="http://schemas.openxmlformats.org/officeDocument/2006/relationships/hyperlink" Target="http://www.mbts.edu" TargetMode="External"/><Relationship Id="rId6493" Type="http://schemas.openxmlformats.org/officeDocument/2006/relationships/hyperlink" Target="http://www.oc.edu" TargetMode="External"/><Relationship Id="rId5167" Type="http://schemas.openxmlformats.org/officeDocument/2006/relationships/hyperlink" Target="http://www.mbts.edu" TargetMode="External"/><Relationship Id="rId6498" Type="http://schemas.openxmlformats.org/officeDocument/2006/relationships/hyperlink" Target="http://www.oc.edu" TargetMode="External"/><Relationship Id="rId5168" Type="http://schemas.openxmlformats.org/officeDocument/2006/relationships/hyperlink" Target="http://www.mbts.edu" TargetMode="External"/><Relationship Id="rId6499" Type="http://schemas.openxmlformats.org/officeDocument/2006/relationships/hyperlink" Target="http://www.oc.edu" TargetMode="External"/><Relationship Id="rId5165" Type="http://schemas.openxmlformats.org/officeDocument/2006/relationships/hyperlink" Target="http://www.mbts.edu" TargetMode="External"/><Relationship Id="rId6496" Type="http://schemas.openxmlformats.org/officeDocument/2006/relationships/hyperlink" Target="http://www.oc.edu" TargetMode="External"/><Relationship Id="rId5166" Type="http://schemas.openxmlformats.org/officeDocument/2006/relationships/hyperlink" Target="http://www.mbts.edu" TargetMode="External"/><Relationship Id="rId6497" Type="http://schemas.openxmlformats.org/officeDocument/2006/relationships/hyperlink" Target="http://www.oc.edu" TargetMode="External"/><Relationship Id="rId5169" Type="http://schemas.openxmlformats.org/officeDocument/2006/relationships/hyperlink" Target="http://www.mbts.edu" TargetMode="External"/><Relationship Id="rId2920" Type="http://schemas.openxmlformats.org/officeDocument/2006/relationships/hyperlink" Target="http://www.georgefox.edu" TargetMode="External"/><Relationship Id="rId2921" Type="http://schemas.openxmlformats.org/officeDocument/2006/relationships/hyperlink" Target="http://www.georgefox.edu" TargetMode="External"/><Relationship Id="rId2922" Type="http://schemas.openxmlformats.org/officeDocument/2006/relationships/hyperlink" Target="http://www.georgetown.edu" TargetMode="External"/><Relationship Id="rId2923" Type="http://schemas.openxmlformats.org/officeDocument/2006/relationships/hyperlink" Target="http://www.georgetown.edu" TargetMode="External"/><Relationship Id="rId2924" Type="http://schemas.openxmlformats.org/officeDocument/2006/relationships/hyperlink" Target="http://www.georgetown.edu" TargetMode="External"/><Relationship Id="rId2925" Type="http://schemas.openxmlformats.org/officeDocument/2006/relationships/hyperlink" Target="http://www.georgetown.edu" TargetMode="External"/><Relationship Id="rId2926" Type="http://schemas.openxmlformats.org/officeDocument/2006/relationships/hyperlink" Target="http://www.georgetown.edu" TargetMode="External"/><Relationship Id="rId2927" Type="http://schemas.openxmlformats.org/officeDocument/2006/relationships/hyperlink" Target="http://www.georgetown.edu" TargetMode="External"/><Relationship Id="rId2928" Type="http://schemas.openxmlformats.org/officeDocument/2006/relationships/hyperlink" Target="http://www.georgetown.edu" TargetMode="External"/><Relationship Id="rId2929" Type="http://schemas.openxmlformats.org/officeDocument/2006/relationships/hyperlink" Target="http://www.georgetown.edu" TargetMode="External"/><Relationship Id="rId5192" Type="http://schemas.openxmlformats.org/officeDocument/2006/relationships/hyperlink" Target="http://www.mcdaniel.edu" TargetMode="External"/><Relationship Id="rId5193" Type="http://schemas.openxmlformats.org/officeDocument/2006/relationships/hyperlink" Target="http://www.mcdaniel.edu" TargetMode="External"/><Relationship Id="rId5190" Type="http://schemas.openxmlformats.org/officeDocument/2006/relationships/hyperlink" Target="http://www.mcdaniel.edu" TargetMode="External"/><Relationship Id="rId5191" Type="http://schemas.openxmlformats.org/officeDocument/2006/relationships/hyperlink" Target="http://www.mcdaniel.edu" TargetMode="External"/><Relationship Id="rId5196" Type="http://schemas.openxmlformats.org/officeDocument/2006/relationships/hyperlink" Target="http://www.mcdaniel.edu" TargetMode="External"/><Relationship Id="rId5197" Type="http://schemas.openxmlformats.org/officeDocument/2006/relationships/hyperlink" Target="http://www.mcdaniel.edu" TargetMode="External"/><Relationship Id="rId5194" Type="http://schemas.openxmlformats.org/officeDocument/2006/relationships/hyperlink" Target="http://www.mcdaniel.edu" TargetMode="External"/><Relationship Id="rId5195" Type="http://schemas.openxmlformats.org/officeDocument/2006/relationships/hyperlink" Target="http://www.mcdaniel.edu" TargetMode="External"/><Relationship Id="rId5198" Type="http://schemas.openxmlformats.org/officeDocument/2006/relationships/hyperlink" Target="http://www.mcdaniel.edu" TargetMode="External"/><Relationship Id="rId5199" Type="http://schemas.openxmlformats.org/officeDocument/2006/relationships/hyperlink" Target="http://www.mcdaniel.edu" TargetMode="External"/><Relationship Id="rId2910" Type="http://schemas.openxmlformats.org/officeDocument/2006/relationships/hyperlink" Target="http://www.georgefox.edu" TargetMode="External"/><Relationship Id="rId2911" Type="http://schemas.openxmlformats.org/officeDocument/2006/relationships/hyperlink" Target="http://www.georgefox.edu" TargetMode="External"/><Relationship Id="rId2912" Type="http://schemas.openxmlformats.org/officeDocument/2006/relationships/hyperlink" Target="http://www.georgefox.edu" TargetMode="External"/><Relationship Id="rId2913" Type="http://schemas.openxmlformats.org/officeDocument/2006/relationships/hyperlink" Target="http://www.georgefox.edu" TargetMode="External"/><Relationship Id="rId2914" Type="http://schemas.openxmlformats.org/officeDocument/2006/relationships/hyperlink" Target="http://www.georgefox.edu" TargetMode="External"/><Relationship Id="rId2915" Type="http://schemas.openxmlformats.org/officeDocument/2006/relationships/hyperlink" Target="http://www.georgefox.edu" TargetMode="External"/><Relationship Id="rId2916" Type="http://schemas.openxmlformats.org/officeDocument/2006/relationships/hyperlink" Target="http://www.georgefox.edu" TargetMode="External"/><Relationship Id="rId2917" Type="http://schemas.openxmlformats.org/officeDocument/2006/relationships/hyperlink" Target="http://www.georgefox.edu" TargetMode="External"/><Relationship Id="rId2918" Type="http://schemas.openxmlformats.org/officeDocument/2006/relationships/hyperlink" Target="http://www.georgefox.edu" TargetMode="External"/><Relationship Id="rId2919" Type="http://schemas.openxmlformats.org/officeDocument/2006/relationships/hyperlink" Target="http://www.georgefox.edu" TargetMode="External"/><Relationship Id="rId5181" Type="http://schemas.openxmlformats.org/officeDocument/2006/relationships/hyperlink" Target="http://www.mc3.edu" TargetMode="External"/><Relationship Id="rId5182" Type="http://schemas.openxmlformats.org/officeDocument/2006/relationships/hyperlink" Target="http://www.mc3.edu" TargetMode="External"/><Relationship Id="rId5180" Type="http://schemas.openxmlformats.org/officeDocument/2006/relationships/hyperlink" Target="http://www.mc3.edu" TargetMode="External"/><Relationship Id="rId5185" Type="http://schemas.openxmlformats.org/officeDocument/2006/relationships/hyperlink" Target="http://www.mc3.edu" TargetMode="External"/><Relationship Id="rId5186" Type="http://schemas.openxmlformats.org/officeDocument/2006/relationships/hyperlink" Target="http://www.mcdaniel.edu" TargetMode="External"/><Relationship Id="rId5183" Type="http://schemas.openxmlformats.org/officeDocument/2006/relationships/hyperlink" Target="http://www.mc3.edu" TargetMode="External"/><Relationship Id="rId5184" Type="http://schemas.openxmlformats.org/officeDocument/2006/relationships/hyperlink" Target="http://www.mc3.edu" TargetMode="External"/><Relationship Id="rId5189" Type="http://schemas.openxmlformats.org/officeDocument/2006/relationships/hyperlink" Target="http://www.mcdaniel.edu" TargetMode="External"/><Relationship Id="rId5187" Type="http://schemas.openxmlformats.org/officeDocument/2006/relationships/hyperlink" Target="http://www.mcdaniel.edu" TargetMode="External"/><Relationship Id="rId5188" Type="http://schemas.openxmlformats.org/officeDocument/2006/relationships/hyperlink" Target="http://www.mcdaniel.edu" TargetMode="External"/><Relationship Id="rId1697" Type="http://schemas.openxmlformats.org/officeDocument/2006/relationships/hyperlink" Target="http://www.csuohio.edu" TargetMode="External"/><Relationship Id="rId1698" Type="http://schemas.openxmlformats.org/officeDocument/2006/relationships/hyperlink" Target="http://www.csuohio.edu" TargetMode="External"/><Relationship Id="rId1699" Type="http://schemas.openxmlformats.org/officeDocument/2006/relationships/hyperlink" Target="http://www.csuohio.edu" TargetMode="External"/><Relationship Id="rId866" Type="http://schemas.openxmlformats.org/officeDocument/2006/relationships/hyperlink" Target="http://www.calaero.edu" TargetMode="External"/><Relationship Id="rId865" Type="http://schemas.openxmlformats.org/officeDocument/2006/relationships/hyperlink" Target="http://www.calaero.edu" TargetMode="External"/><Relationship Id="rId864" Type="http://schemas.openxmlformats.org/officeDocument/2006/relationships/hyperlink" Target="http://www.calaero.edu" TargetMode="External"/><Relationship Id="rId863" Type="http://schemas.openxmlformats.org/officeDocument/2006/relationships/hyperlink" Target="http://www.calaero.edu" TargetMode="External"/><Relationship Id="rId869" Type="http://schemas.openxmlformats.org/officeDocument/2006/relationships/hyperlink" Target="http://www.calaero.edu" TargetMode="External"/><Relationship Id="rId868" Type="http://schemas.openxmlformats.org/officeDocument/2006/relationships/hyperlink" Target="http://www.calaero.edu" TargetMode="External"/><Relationship Id="rId867" Type="http://schemas.openxmlformats.org/officeDocument/2006/relationships/hyperlink" Target="http://www.calaero.edu" TargetMode="External"/><Relationship Id="rId1690" Type="http://schemas.openxmlformats.org/officeDocument/2006/relationships/hyperlink" Target="http://www.csuohio.edu" TargetMode="External"/><Relationship Id="rId1691" Type="http://schemas.openxmlformats.org/officeDocument/2006/relationships/hyperlink" Target="http://www.csuohio.edu" TargetMode="External"/><Relationship Id="rId1692" Type="http://schemas.openxmlformats.org/officeDocument/2006/relationships/hyperlink" Target="http://www.csuohio.edu" TargetMode="External"/><Relationship Id="rId862" Type="http://schemas.openxmlformats.org/officeDocument/2006/relationships/hyperlink" Target="http://www.calaero.edu" TargetMode="External"/><Relationship Id="rId1693" Type="http://schemas.openxmlformats.org/officeDocument/2006/relationships/hyperlink" Target="http://www.csuohio.edu" TargetMode="External"/><Relationship Id="rId861" Type="http://schemas.openxmlformats.org/officeDocument/2006/relationships/hyperlink" Target="http://www.calaero.edu" TargetMode="External"/><Relationship Id="rId1694" Type="http://schemas.openxmlformats.org/officeDocument/2006/relationships/hyperlink" Target="http://www.csuohio.edu" TargetMode="External"/><Relationship Id="rId860" Type="http://schemas.openxmlformats.org/officeDocument/2006/relationships/hyperlink" Target="http://www.calaero.edu" TargetMode="External"/><Relationship Id="rId1695" Type="http://schemas.openxmlformats.org/officeDocument/2006/relationships/hyperlink" Target="http://www.csuohio.edu" TargetMode="External"/><Relationship Id="rId1696" Type="http://schemas.openxmlformats.org/officeDocument/2006/relationships/hyperlink" Target="http://www.csuohio.edu" TargetMode="External"/><Relationship Id="rId1686" Type="http://schemas.openxmlformats.org/officeDocument/2006/relationships/hyperlink" Target="http://www.csuohio.edu" TargetMode="External"/><Relationship Id="rId1687" Type="http://schemas.openxmlformats.org/officeDocument/2006/relationships/hyperlink" Target="http://www.csuohio.edu" TargetMode="External"/><Relationship Id="rId1688" Type="http://schemas.openxmlformats.org/officeDocument/2006/relationships/hyperlink" Target="http://www.csuohio.edu" TargetMode="External"/><Relationship Id="rId1689" Type="http://schemas.openxmlformats.org/officeDocument/2006/relationships/hyperlink" Target="http://www.csuohio.edu" TargetMode="External"/><Relationship Id="rId855" Type="http://schemas.openxmlformats.org/officeDocument/2006/relationships/hyperlink" Target="http://www.calaero.edu" TargetMode="External"/><Relationship Id="rId854" Type="http://schemas.openxmlformats.org/officeDocument/2006/relationships/hyperlink" Target="http://www.calaero.edu" TargetMode="External"/><Relationship Id="rId853" Type="http://schemas.openxmlformats.org/officeDocument/2006/relationships/hyperlink" Target="http://www.calaero.edu" TargetMode="External"/><Relationship Id="rId852" Type="http://schemas.openxmlformats.org/officeDocument/2006/relationships/hyperlink" Target="http://www.calaero.edu" TargetMode="External"/><Relationship Id="rId859" Type="http://schemas.openxmlformats.org/officeDocument/2006/relationships/hyperlink" Target="http://www.calaero.edu" TargetMode="External"/><Relationship Id="rId858" Type="http://schemas.openxmlformats.org/officeDocument/2006/relationships/hyperlink" Target="http://www.calaero.edu" TargetMode="External"/><Relationship Id="rId857" Type="http://schemas.openxmlformats.org/officeDocument/2006/relationships/hyperlink" Target="http://www.calaero.edu" TargetMode="External"/><Relationship Id="rId856" Type="http://schemas.openxmlformats.org/officeDocument/2006/relationships/hyperlink" Target="http://www.calaero.edu" TargetMode="External"/><Relationship Id="rId1680" Type="http://schemas.openxmlformats.org/officeDocument/2006/relationships/hyperlink" Target="http://www.css.edu" TargetMode="External"/><Relationship Id="rId1681" Type="http://schemas.openxmlformats.org/officeDocument/2006/relationships/hyperlink" Target="http://www.css.edu" TargetMode="External"/><Relationship Id="rId851" Type="http://schemas.openxmlformats.org/officeDocument/2006/relationships/hyperlink" Target="http://www.calaero.edu" TargetMode="External"/><Relationship Id="rId1682" Type="http://schemas.openxmlformats.org/officeDocument/2006/relationships/hyperlink" Target="http://www.css.edu" TargetMode="External"/><Relationship Id="rId850" Type="http://schemas.openxmlformats.org/officeDocument/2006/relationships/hyperlink" Target="http://www.calaero.edu" TargetMode="External"/><Relationship Id="rId1683" Type="http://schemas.openxmlformats.org/officeDocument/2006/relationships/hyperlink" Target="http://www.css.edu" TargetMode="External"/><Relationship Id="rId1684" Type="http://schemas.openxmlformats.org/officeDocument/2006/relationships/hyperlink" Target="http://www.csum.edu" TargetMode="External"/><Relationship Id="rId1685" Type="http://schemas.openxmlformats.org/officeDocument/2006/relationships/hyperlink" Target="http://www.csuohio.edu" TargetMode="External"/><Relationship Id="rId888" Type="http://schemas.openxmlformats.org/officeDocument/2006/relationships/hyperlink" Target="http://www.calhoun.edu" TargetMode="External"/><Relationship Id="rId887" Type="http://schemas.openxmlformats.org/officeDocument/2006/relationships/hyperlink" Target="http://www.calhoun.edu" TargetMode="External"/><Relationship Id="rId886" Type="http://schemas.openxmlformats.org/officeDocument/2006/relationships/hyperlink" Target="http://www.calhoun.edu" TargetMode="External"/><Relationship Id="rId885" Type="http://schemas.openxmlformats.org/officeDocument/2006/relationships/hyperlink" Target="http://www.calhoun.edu" TargetMode="External"/><Relationship Id="rId889" Type="http://schemas.openxmlformats.org/officeDocument/2006/relationships/hyperlink" Target="http://www.calhoun.edu" TargetMode="External"/><Relationship Id="rId880" Type="http://schemas.openxmlformats.org/officeDocument/2006/relationships/hyperlink" Target="http://www.calaero.edu" TargetMode="External"/><Relationship Id="rId884" Type="http://schemas.openxmlformats.org/officeDocument/2006/relationships/hyperlink" Target="http://www.calaero.edu" TargetMode="External"/><Relationship Id="rId883" Type="http://schemas.openxmlformats.org/officeDocument/2006/relationships/hyperlink" Target="http://www.calaero.edu" TargetMode="External"/><Relationship Id="rId882" Type="http://schemas.openxmlformats.org/officeDocument/2006/relationships/hyperlink" Target="http://www.calaero.edu" TargetMode="External"/><Relationship Id="rId881" Type="http://schemas.openxmlformats.org/officeDocument/2006/relationships/hyperlink" Target="http://www.calaero.edu" TargetMode="External"/><Relationship Id="rId877" Type="http://schemas.openxmlformats.org/officeDocument/2006/relationships/hyperlink" Target="http://www.calaero.edu" TargetMode="External"/><Relationship Id="rId876" Type="http://schemas.openxmlformats.org/officeDocument/2006/relationships/hyperlink" Target="http://www.calaero.edu" TargetMode="External"/><Relationship Id="rId875" Type="http://schemas.openxmlformats.org/officeDocument/2006/relationships/hyperlink" Target="http://www.calaero.edu" TargetMode="External"/><Relationship Id="rId874" Type="http://schemas.openxmlformats.org/officeDocument/2006/relationships/hyperlink" Target="http://www.calaero.edu" TargetMode="External"/><Relationship Id="rId879" Type="http://schemas.openxmlformats.org/officeDocument/2006/relationships/hyperlink" Target="http://www.calaero.edu" TargetMode="External"/><Relationship Id="rId878" Type="http://schemas.openxmlformats.org/officeDocument/2006/relationships/hyperlink" Target="http://www.calaero.edu" TargetMode="External"/><Relationship Id="rId873" Type="http://schemas.openxmlformats.org/officeDocument/2006/relationships/hyperlink" Target="http://www.calaero.edu" TargetMode="External"/><Relationship Id="rId872" Type="http://schemas.openxmlformats.org/officeDocument/2006/relationships/hyperlink" Target="http://www.calaero.edu" TargetMode="External"/><Relationship Id="rId871" Type="http://schemas.openxmlformats.org/officeDocument/2006/relationships/hyperlink" Target="http://www.calaero.edu" TargetMode="External"/><Relationship Id="rId870" Type="http://schemas.openxmlformats.org/officeDocument/2006/relationships/hyperlink" Target="http://www.calaero.edu" TargetMode="External"/><Relationship Id="rId1653" Type="http://schemas.openxmlformats.org/officeDocument/2006/relationships/hyperlink" Target="http://www.csn.edu" TargetMode="External"/><Relationship Id="rId2984" Type="http://schemas.openxmlformats.org/officeDocument/2006/relationships/hyperlink" Target="http://www.glcc.edu" TargetMode="External"/><Relationship Id="rId1654" Type="http://schemas.openxmlformats.org/officeDocument/2006/relationships/hyperlink" Target="http://www.csn.edu" TargetMode="External"/><Relationship Id="rId2985" Type="http://schemas.openxmlformats.org/officeDocument/2006/relationships/hyperlink" Target="http://www.glcc.edu" TargetMode="External"/><Relationship Id="rId1655" Type="http://schemas.openxmlformats.org/officeDocument/2006/relationships/hyperlink" Target="http://www.csn.edu" TargetMode="External"/><Relationship Id="rId2986" Type="http://schemas.openxmlformats.org/officeDocument/2006/relationships/hyperlink" Target="http://www.glcc.edu" TargetMode="External"/><Relationship Id="rId1656" Type="http://schemas.openxmlformats.org/officeDocument/2006/relationships/hyperlink" Target="http://www.csn.edu" TargetMode="External"/><Relationship Id="rId2987" Type="http://schemas.openxmlformats.org/officeDocument/2006/relationships/hyperlink" Target="http://www.glcc.edu" TargetMode="External"/><Relationship Id="rId1657" Type="http://schemas.openxmlformats.org/officeDocument/2006/relationships/hyperlink" Target="http://www.csn.edu" TargetMode="External"/><Relationship Id="rId2988" Type="http://schemas.openxmlformats.org/officeDocument/2006/relationships/hyperlink" Target="http://www.glcc.edu" TargetMode="External"/><Relationship Id="rId1658" Type="http://schemas.openxmlformats.org/officeDocument/2006/relationships/hyperlink" Target="http://www.csn.edu" TargetMode="External"/><Relationship Id="rId2989" Type="http://schemas.openxmlformats.org/officeDocument/2006/relationships/hyperlink" Target="http://www.glcc.edu" TargetMode="External"/><Relationship Id="rId1659" Type="http://schemas.openxmlformats.org/officeDocument/2006/relationships/hyperlink" Target="http://www.csn.edu" TargetMode="External"/><Relationship Id="rId829" Type="http://schemas.openxmlformats.org/officeDocument/2006/relationships/hyperlink" Target="http://www.butlercc.edu" TargetMode="External"/><Relationship Id="rId828" Type="http://schemas.openxmlformats.org/officeDocument/2006/relationships/hyperlink" Target="http://www.butlercc.edu" TargetMode="External"/><Relationship Id="rId827" Type="http://schemas.openxmlformats.org/officeDocument/2006/relationships/hyperlink" Target="http://www.bucks.edu" TargetMode="External"/><Relationship Id="rId822" Type="http://schemas.openxmlformats.org/officeDocument/2006/relationships/hyperlink" Target="http://www.bucks.edu" TargetMode="External"/><Relationship Id="rId821" Type="http://schemas.openxmlformats.org/officeDocument/2006/relationships/hyperlink" Target="http://www.bucks.edu" TargetMode="External"/><Relationship Id="rId820" Type="http://schemas.openxmlformats.org/officeDocument/2006/relationships/hyperlink" Target="http://www.buc.edu" TargetMode="External"/><Relationship Id="rId826" Type="http://schemas.openxmlformats.org/officeDocument/2006/relationships/hyperlink" Target="http://www.bucks.edu" TargetMode="External"/><Relationship Id="rId825" Type="http://schemas.openxmlformats.org/officeDocument/2006/relationships/hyperlink" Target="http://www.bucks.edu" TargetMode="External"/><Relationship Id="rId824" Type="http://schemas.openxmlformats.org/officeDocument/2006/relationships/hyperlink" Target="http://www.bucks.edu" TargetMode="External"/><Relationship Id="rId823" Type="http://schemas.openxmlformats.org/officeDocument/2006/relationships/hyperlink" Target="http://www.bucks.edu" TargetMode="External"/><Relationship Id="rId2980" Type="http://schemas.openxmlformats.org/officeDocument/2006/relationships/hyperlink" Target="http://www.glcc.edu" TargetMode="External"/><Relationship Id="rId1650" Type="http://schemas.openxmlformats.org/officeDocument/2006/relationships/hyperlink" Target="http://www.csn.edu" TargetMode="External"/><Relationship Id="rId2981" Type="http://schemas.openxmlformats.org/officeDocument/2006/relationships/hyperlink" Target="http://www.glcc.edu" TargetMode="External"/><Relationship Id="rId1651" Type="http://schemas.openxmlformats.org/officeDocument/2006/relationships/hyperlink" Target="http://www.csn.edu" TargetMode="External"/><Relationship Id="rId2982" Type="http://schemas.openxmlformats.org/officeDocument/2006/relationships/hyperlink" Target="http://www.glcc.edu" TargetMode="External"/><Relationship Id="rId1652" Type="http://schemas.openxmlformats.org/officeDocument/2006/relationships/hyperlink" Target="http://www.csn.edu" TargetMode="External"/><Relationship Id="rId2983" Type="http://schemas.openxmlformats.org/officeDocument/2006/relationships/hyperlink" Target="http://www.glcc.edu" TargetMode="External"/><Relationship Id="rId1642" Type="http://schemas.openxmlformats.org/officeDocument/2006/relationships/hyperlink" Target="http://www.cscc.edu" TargetMode="External"/><Relationship Id="rId2973" Type="http://schemas.openxmlformats.org/officeDocument/2006/relationships/hyperlink" Target="http://www.glcc.edu" TargetMode="External"/><Relationship Id="rId1643" Type="http://schemas.openxmlformats.org/officeDocument/2006/relationships/hyperlink" Target="http://www.cscc.edu" TargetMode="External"/><Relationship Id="rId2974" Type="http://schemas.openxmlformats.org/officeDocument/2006/relationships/hyperlink" Target="http://www.glcc.edu" TargetMode="External"/><Relationship Id="rId1644" Type="http://schemas.openxmlformats.org/officeDocument/2006/relationships/hyperlink" Target="http://www.cscc.edu" TargetMode="External"/><Relationship Id="rId2975" Type="http://schemas.openxmlformats.org/officeDocument/2006/relationships/hyperlink" Target="http://www.glcc.edu" TargetMode="External"/><Relationship Id="rId1645" Type="http://schemas.openxmlformats.org/officeDocument/2006/relationships/hyperlink" Target="http://www.csn.edu" TargetMode="External"/><Relationship Id="rId2976" Type="http://schemas.openxmlformats.org/officeDocument/2006/relationships/hyperlink" Target="http://www.glcc.edu" TargetMode="External"/><Relationship Id="rId1646" Type="http://schemas.openxmlformats.org/officeDocument/2006/relationships/hyperlink" Target="http://www.csn.edu" TargetMode="External"/><Relationship Id="rId2977" Type="http://schemas.openxmlformats.org/officeDocument/2006/relationships/hyperlink" Target="http://www.glcc.edu" TargetMode="External"/><Relationship Id="rId1647" Type="http://schemas.openxmlformats.org/officeDocument/2006/relationships/hyperlink" Target="http://www.csn.edu" TargetMode="External"/><Relationship Id="rId2978" Type="http://schemas.openxmlformats.org/officeDocument/2006/relationships/hyperlink" Target="http://www.glcc.edu" TargetMode="External"/><Relationship Id="rId1648" Type="http://schemas.openxmlformats.org/officeDocument/2006/relationships/hyperlink" Target="http://www.csn.edu" TargetMode="External"/><Relationship Id="rId2979" Type="http://schemas.openxmlformats.org/officeDocument/2006/relationships/hyperlink" Target="http://www.glcc.edu" TargetMode="External"/><Relationship Id="rId1649" Type="http://schemas.openxmlformats.org/officeDocument/2006/relationships/hyperlink" Target="http://www.csn.edu" TargetMode="External"/><Relationship Id="rId819" Type="http://schemas.openxmlformats.org/officeDocument/2006/relationships/hyperlink" Target="http://www.buc.edu" TargetMode="External"/><Relationship Id="rId818" Type="http://schemas.openxmlformats.org/officeDocument/2006/relationships/hyperlink" Target="http://www.buc.edu" TargetMode="External"/><Relationship Id="rId817" Type="http://schemas.openxmlformats.org/officeDocument/2006/relationships/hyperlink" Target="http://www.buc.edu" TargetMode="External"/><Relationship Id="rId816" Type="http://schemas.openxmlformats.org/officeDocument/2006/relationships/hyperlink" Target="http://www.buc.edu" TargetMode="External"/><Relationship Id="rId811" Type="http://schemas.openxmlformats.org/officeDocument/2006/relationships/hyperlink" Target="http://www.buc.edu" TargetMode="External"/><Relationship Id="rId810" Type="http://schemas.openxmlformats.org/officeDocument/2006/relationships/hyperlink" Target="http://www.buc.edu" TargetMode="External"/><Relationship Id="rId815" Type="http://schemas.openxmlformats.org/officeDocument/2006/relationships/hyperlink" Target="http://www.buc.edu" TargetMode="External"/><Relationship Id="rId814" Type="http://schemas.openxmlformats.org/officeDocument/2006/relationships/hyperlink" Target="http://www.buc.edu" TargetMode="External"/><Relationship Id="rId813" Type="http://schemas.openxmlformats.org/officeDocument/2006/relationships/hyperlink" Target="http://www.buc.edu" TargetMode="External"/><Relationship Id="rId812" Type="http://schemas.openxmlformats.org/officeDocument/2006/relationships/hyperlink" Target="http://www.buc.edu" TargetMode="External"/><Relationship Id="rId2970" Type="http://schemas.openxmlformats.org/officeDocument/2006/relationships/hyperlink" Target="http://www.glcc.edu" TargetMode="External"/><Relationship Id="rId1640" Type="http://schemas.openxmlformats.org/officeDocument/2006/relationships/hyperlink" Target="http://www.cscc.edu" TargetMode="External"/><Relationship Id="rId2971" Type="http://schemas.openxmlformats.org/officeDocument/2006/relationships/hyperlink" Target="http://www.glcc.edu" TargetMode="External"/><Relationship Id="rId1641" Type="http://schemas.openxmlformats.org/officeDocument/2006/relationships/hyperlink" Target="http://www.cscc.edu" TargetMode="External"/><Relationship Id="rId2972" Type="http://schemas.openxmlformats.org/officeDocument/2006/relationships/hyperlink" Target="http://www.glcc.edu" TargetMode="External"/><Relationship Id="rId1675" Type="http://schemas.openxmlformats.org/officeDocument/2006/relationships/hyperlink" Target="http://www.css.edu" TargetMode="External"/><Relationship Id="rId1676" Type="http://schemas.openxmlformats.org/officeDocument/2006/relationships/hyperlink" Target="http://www.css.edu" TargetMode="External"/><Relationship Id="rId1677" Type="http://schemas.openxmlformats.org/officeDocument/2006/relationships/hyperlink" Target="http://www.css.edu" TargetMode="External"/><Relationship Id="rId1678" Type="http://schemas.openxmlformats.org/officeDocument/2006/relationships/hyperlink" Target="http://www.css.edu" TargetMode="External"/><Relationship Id="rId1679" Type="http://schemas.openxmlformats.org/officeDocument/2006/relationships/hyperlink" Target="http://www.css.edu" TargetMode="External"/><Relationship Id="rId849" Type="http://schemas.openxmlformats.org/officeDocument/2006/relationships/hyperlink" Target="http://www.calaero.edu" TargetMode="External"/><Relationship Id="rId844" Type="http://schemas.openxmlformats.org/officeDocument/2006/relationships/hyperlink" Target="http://www.byui.edu" TargetMode="External"/><Relationship Id="rId843" Type="http://schemas.openxmlformats.org/officeDocument/2006/relationships/hyperlink" Target="http://www.byui.edu" TargetMode="External"/><Relationship Id="rId842" Type="http://schemas.openxmlformats.org/officeDocument/2006/relationships/hyperlink" Target="http://www.byui.edu" TargetMode="External"/><Relationship Id="rId841" Type="http://schemas.openxmlformats.org/officeDocument/2006/relationships/hyperlink" Target="http://www.byui.edu" TargetMode="External"/><Relationship Id="rId848" Type="http://schemas.openxmlformats.org/officeDocument/2006/relationships/hyperlink" Target="http://www.calaero.edu" TargetMode="External"/><Relationship Id="rId847" Type="http://schemas.openxmlformats.org/officeDocument/2006/relationships/hyperlink" Target="http://www.byui.edu" TargetMode="External"/><Relationship Id="rId846" Type="http://schemas.openxmlformats.org/officeDocument/2006/relationships/hyperlink" Target="http://www.byui.edu" TargetMode="External"/><Relationship Id="rId845" Type="http://schemas.openxmlformats.org/officeDocument/2006/relationships/hyperlink" Target="http://www.byui.edu" TargetMode="External"/><Relationship Id="rId1670" Type="http://schemas.openxmlformats.org/officeDocument/2006/relationships/hyperlink" Target="http://www.css.edu" TargetMode="External"/><Relationship Id="rId840" Type="http://schemas.openxmlformats.org/officeDocument/2006/relationships/hyperlink" Target="http://www.byui.edu" TargetMode="External"/><Relationship Id="rId1671" Type="http://schemas.openxmlformats.org/officeDocument/2006/relationships/hyperlink" Target="http://www.css.edu" TargetMode="External"/><Relationship Id="rId1672" Type="http://schemas.openxmlformats.org/officeDocument/2006/relationships/hyperlink" Target="http://www.css.edu" TargetMode="External"/><Relationship Id="rId1673" Type="http://schemas.openxmlformats.org/officeDocument/2006/relationships/hyperlink" Target="http://www.css.edu" TargetMode="External"/><Relationship Id="rId1674" Type="http://schemas.openxmlformats.org/officeDocument/2006/relationships/hyperlink" Target="http://www.css.edu" TargetMode="External"/><Relationship Id="rId1664" Type="http://schemas.openxmlformats.org/officeDocument/2006/relationships/hyperlink" Target="http://www.csn.edu" TargetMode="External"/><Relationship Id="rId2995" Type="http://schemas.openxmlformats.org/officeDocument/2006/relationships/hyperlink" Target="http://www.glenville.edu" TargetMode="External"/><Relationship Id="rId1665" Type="http://schemas.openxmlformats.org/officeDocument/2006/relationships/hyperlink" Target="http://www.css.edu" TargetMode="External"/><Relationship Id="rId2996" Type="http://schemas.openxmlformats.org/officeDocument/2006/relationships/hyperlink" Target="http://www.glenville.edu" TargetMode="External"/><Relationship Id="rId1666" Type="http://schemas.openxmlformats.org/officeDocument/2006/relationships/hyperlink" Target="http://www.css.edu" TargetMode="External"/><Relationship Id="rId2997" Type="http://schemas.openxmlformats.org/officeDocument/2006/relationships/hyperlink" Target="http://www.glenville.edu" TargetMode="External"/><Relationship Id="rId1667" Type="http://schemas.openxmlformats.org/officeDocument/2006/relationships/hyperlink" Target="http://www.css.edu" TargetMode="External"/><Relationship Id="rId2998" Type="http://schemas.openxmlformats.org/officeDocument/2006/relationships/hyperlink" Target="http://www.glenville.edu" TargetMode="External"/><Relationship Id="rId1668" Type="http://schemas.openxmlformats.org/officeDocument/2006/relationships/hyperlink" Target="http://www.css.edu" TargetMode="External"/><Relationship Id="rId2999" Type="http://schemas.openxmlformats.org/officeDocument/2006/relationships/hyperlink" Target="http://www.glenville.edu" TargetMode="External"/><Relationship Id="rId1669" Type="http://schemas.openxmlformats.org/officeDocument/2006/relationships/hyperlink" Target="http://www.css.edu" TargetMode="External"/><Relationship Id="rId839" Type="http://schemas.openxmlformats.org/officeDocument/2006/relationships/hyperlink" Target="http://www.byui.edu" TargetMode="External"/><Relationship Id="rId838" Type="http://schemas.openxmlformats.org/officeDocument/2006/relationships/hyperlink" Target="http://www.byui.edu" TargetMode="External"/><Relationship Id="rId833" Type="http://schemas.openxmlformats.org/officeDocument/2006/relationships/hyperlink" Target="http://www.butlercc.edu" TargetMode="External"/><Relationship Id="rId832" Type="http://schemas.openxmlformats.org/officeDocument/2006/relationships/hyperlink" Target="http://www.butlercc.edu" TargetMode="External"/><Relationship Id="rId831" Type="http://schemas.openxmlformats.org/officeDocument/2006/relationships/hyperlink" Target="http://www.butlercc.edu" TargetMode="External"/><Relationship Id="rId830" Type="http://schemas.openxmlformats.org/officeDocument/2006/relationships/hyperlink" Target="http://www.butlercc.edu" TargetMode="External"/><Relationship Id="rId837" Type="http://schemas.openxmlformats.org/officeDocument/2006/relationships/hyperlink" Target="http://www.byui.edu" TargetMode="External"/><Relationship Id="rId836" Type="http://schemas.openxmlformats.org/officeDocument/2006/relationships/hyperlink" Target="http://www.byui.edu" TargetMode="External"/><Relationship Id="rId835" Type="http://schemas.openxmlformats.org/officeDocument/2006/relationships/hyperlink" Target="http://www.byui.edu" TargetMode="External"/><Relationship Id="rId834" Type="http://schemas.openxmlformats.org/officeDocument/2006/relationships/hyperlink" Target="http://www.byui.edu" TargetMode="External"/><Relationship Id="rId2990" Type="http://schemas.openxmlformats.org/officeDocument/2006/relationships/hyperlink" Target="http://www.glcc.edu" TargetMode="External"/><Relationship Id="rId1660" Type="http://schemas.openxmlformats.org/officeDocument/2006/relationships/hyperlink" Target="http://www.csn.edu" TargetMode="External"/><Relationship Id="rId2991" Type="http://schemas.openxmlformats.org/officeDocument/2006/relationships/hyperlink" Target="http://www.glcc.edu" TargetMode="External"/><Relationship Id="rId1661" Type="http://schemas.openxmlformats.org/officeDocument/2006/relationships/hyperlink" Target="http://www.csn.edu" TargetMode="External"/><Relationship Id="rId2992" Type="http://schemas.openxmlformats.org/officeDocument/2006/relationships/hyperlink" Target="http://www.glcc.edu" TargetMode="External"/><Relationship Id="rId1662" Type="http://schemas.openxmlformats.org/officeDocument/2006/relationships/hyperlink" Target="http://www.csn.edu" TargetMode="External"/><Relationship Id="rId2993" Type="http://schemas.openxmlformats.org/officeDocument/2006/relationships/hyperlink" Target="http://www.glcc.edu" TargetMode="External"/><Relationship Id="rId1663" Type="http://schemas.openxmlformats.org/officeDocument/2006/relationships/hyperlink" Target="http://www.csn.edu" TargetMode="External"/><Relationship Id="rId2994" Type="http://schemas.openxmlformats.org/officeDocument/2006/relationships/hyperlink" Target="http://www.glcc.edu" TargetMode="External"/><Relationship Id="rId6506" Type="http://schemas.openxmlformats.org/officeDocument/2006/relationships/hyperlink" Target="http://www.oc.edu" TargetMode="External"/><Relationship Id="rId7838" Type="http://schemas.openxmlformats.org/officeDocument/2006/relationships/hyperlink" Target="http://www.sdcity.edu" TargetMode="External"/><Relationship Id="rId6507" Type="http://schemas.openxmlformats.org/officeDocument/2006/relationships/hyperlink" Target="http://www.oc.edu" TargetMode="External"/><Relationship Id="rId7837" Type="http://schemas.openxmlformats.org/officeDocument/2006/relationships/hyperlink" Target="http://www.sdcity.edu" TargetMode="External"/><Relationship Id="rId6504" Type="http://schemas.openxmlformats.org/officeDocument/2006/relationships/hyperlink" Target="http://www.oc.edu" TargetMode="External"/><Relationship Id="rId7836" Type="http://schemas.openxmlformats.org/officeDocument/2006/relationships/hyperlink" Target="http://www.sdcity.edu" TargetMode="External"/><Relationship Id="rId6505" Type="http://schemas.openxmlformats.org/officeDocument/2006/relationships/hyperlink" Target="http://www.oc.edu" TargetMode="External"/><Relationship Id="rId7835" Type="http://schemas.openxmlformats.org/officeDocument/2006/relationships/hyperlink" Target="http://www.sdcity.edu" TargetMode="External"/><Relationship Id="rId6508" Type="http://schemas.openxmlformats.org/officeDocument/2006/relationships/hyperlink" Target="http://www.oc.edu" TargetMode="External"/><Relationship Id="rId6509" Type="http://schemas.openxmlformats.org/officeDocument/2006/relationships/hyperlink" Target="http://www.oc.edu" TargetMode="External"/><Relationship Id="rId7839" Type="http://schemas.openxmlformats.org/officeDocument/2006/relationships/hyperlink" Target="http://www.sdcity.edu" TargetMode="External"/><Relationship Id="rId7830" Type="http://schemas.openxmlformats.org/officeDocument/2006/relationships/hyperlink" Target="http://www.sdcity.edu" TargetMode="External"/><Relationship Id="rId6502" Type="http://schemas.openxmlformats.org/officeDocument/2006/relationships/hyperlink" Target="http://www.oc.edu" TargetMode="External"/><Relationship Id="rId7834" Type="http://schemas.openxmlformats.org/officeDocument/2006/relationships/hyperlink" Target="http://www.sdcity.edu" TargetMode="External"/><Relationship Id="rId6503" Type="http://schemas.openxmlformats.org/officeDocument/2006/relationships/hyperlink" Target="http://www.oc.edu" TargetMode="External"/><Relationship Id="rId7833" Type="http://schemas.openxmlformats.org/officeDocument/2006/relationships/hyperlink" Target="http://www.sdcity.edu" TargetMode="External"/><Relationship Id="rId6500" Type="http://schemas.openxmlformats.org/officeDocument/2006/relationships/hyperlink" Target="http://www.oc.edu" TargetMode="External"/><Relationship Id="rId7832" Type="http://schemas.openxmlformats.org/officeDocument/2006/relationships/hyperlink" Target="http://www.sdcity.edu" TargetMode="External"/><Relationship Id="rId6501" Type="http://schemas.openxmlformats.org/officeDocument/2006/relationships/hyperlink" Target="http://www.oc.edu" TargetMode="External"/><Relationship Id="rId7831" Type="http://schemas.openxmlformats.org/officeDocument/2006/relationships/hyperlink" Target="http://www.sdcity.edu" TargetMode="External"/><Relationship Id="rId7827" Type="http://schemas.openxmlformats.org/officeDocument/2006/relationships/hyperlink" Target="http://www.sdcity.edu" TargetMode="External"/><Relationship Id="rId7826" Type="http://schemas.openxmlformats.org/officeDocument/2006/relationships/hyperlink" Target="http://www.sdcity.edu" TargetMode="External"/><Relationship Id="rId7825" Type="http://schemas.openxmlformats.org/officeDocument/2006/relationships/hyperlink" Target="http://www.sdcity.edu" TargetMode="External"/><Relationship Id="rId7824" Type="http://schemas.openxmlformats.org/officeDocument/2006/relationships/hyperlink" Target="http://www.sdcity.edu" TargetMode="External"/><Relationship Id="rId7829" Type="http://schemas.openxmlformats.org/officeDocument/2006/relationships/hyperlink" Target="http://www.sdcity.edu" TargetMode="External"/><Relationship Id="rId7828" Type="http://schemas.openxmlformats.org/officeDocument/2006/relationships/hyperlink" Target="http://www.sdcity.edu" TargetMode="External"/><Relationship Id="rId7823" Type="http://schemas.openxmlformats.org/officeDocument/2006/relationships/hyperlink" Target="http://www.sdcity.edu" TargetMode="External"/><Relationship Id="rId7822" Type="http://schemas.openxmlformats.org/officeDocument/2006/relationships/hyperlink" Target="http://www.sdcity.edu" TargetMode="External"/><Relationship Id="rId7821" Type="http://schemas.openxmlformats.org/officeDocument/2006/relationships/hyperlink" Target="http://www.sdcity.edu" TargetMode="External"/><Relationship Id="rId7820" Type="http://schemas.openxmlformats.org/officeDocument/2006/relationships/hyperlink" Target="http://www.sdcity.edu" TargetMode="External"/><Relationship Id="rId6528" Type="http://schemas.openxmlformats.org/officeDocument/2006/relationships/hyperlink" Target="http://www.octech.edu" TargetMode="External"/><Relationship Id="rId6529" Type="http://schemas.openxmlformats.org/officeDocument/2006/relationships/hyperlink" Target="http://www.octech.edu" TargetMode="External"/><Relationship Id="rId7859" Type="http://schemas.openxmlformats.org/officeDocument/2006/relationships/hyperlink" Target="http://www.sdsu.edu" TargetMode="External"/><Relationship Id="rId6526" Type="http://schemas.openxmlformats.org/officeDocument/2006/relationships/hyperlink" Target="http://www.oc.edu" TargetMode="External"/><Relationship Id="rId7858" Type="http://schemas.openxmlformats.org/officeDocument/2006/relationships/hyperlink" Target="http://www.sdsu.edu" TargetMode="External"/><Relationship Id="rId6527" Type="http://schemas.openxmlformats.org/officeDocument/2006/relationships/hyperlink" Target="http://www.oc.edu" TargetMode="External"/><Relationship Id="rId7857" Type="http://schemas.openxmlformats.org/officeDocument/2006/relationships/hyperlink" Target="http://www.sdsu.edu" TargetMode="External"/><Relationship Id="rId6520" Type="http://schemas.openxmlformats.org/officeDocument/2006/relationships/hyperlink" Target="http://www.oc.edu" TargetMode="External"/><Relationship Id="rId7852" Type="http://schemas.openxmlformats.org/officeDocument/2006/relationships/hyperlink" Target="http://www.sdstate.edu" TargetMode="External"/><Relationship Id="rId6521" Type="http://schemas.openxmlformats.org/officeDocument/2006/relationships/hyperlink" Target="http://www.oc.edu" TargetMode="External"/><Relationship Id="rId7851" Type="http://schemas.openxmlformats.org/officeDocument/2006/relationships/hyperlink" Target="http://www.sdstate.edu" TargetMode="External"/><Relationship Id="rId7850" Type="http://schemas.openxmlformats.org/officeDocument/2006/relationships/hyperlink" Target="http://www.sdstate.edu" TargetMode="External"/><Relationship Id="rId6524" Type="http://schemas.openxmlformats.org/officeDocument/2006/relationships/hyperlink" Target="http://www.oc.edu" TargetMode="External"/><Relationship Id="rId7856" Type="http://schemas.openxmlformats.org/officeDocument/2006/relationships/hyperlink" Target="http://www.sdsu.edu" TargetMode="External"/><Relationship Id="rId6525" Type="http://schemas.openxmlformats.org/officeDocument/2006/relationships/hyperlink" Target="http://www.oc.edu" TargetMode="External"/><Relationship Id="rId7855" Type="http://schemas.openxmlformats.org/officeDocument/2006/relationships/hyperlink" Target="http://www.sdsu.edu" TargetMode="External"/><Relationship Id="rId6522" Type="http://schemas.openxmlformats.org/officeDocument/2006/relationships/hyperlink" Target="http://www.oc.edu" TargetMode="External"/><Relationship Id="rId7854" Type="http://schemas.openxmlformats.org/officeDocument/2006/relationships/hyperlink" Target="http://www.sdstate.edu" TargetMode="External"/><Relationship Id="rId6523" Type="http://schemas.openxmlformats.org/officeDocument/2006/relationships/hyperlink" Target="http://www.oc.edu" TargetMode="External"/><Relationship Id="rId7853" Type="http://schemas.openxmlformats.org/officeDocument/2006/relationships/hyperlink" Target="http://www.sdstate.edu" TargetMode="External"/><Relationship Id="rId6517" Type="http://schemas.openxmlformats.org/officeDocument/2006/relationships/hyperlink" Target="http://www.oc.edu" TargetMode="External"/><Relationship Id="rId7849" Type="http://schemas.openxmlformats.org/officeDocument/2006/relationships/hyperlink" Target="http://www.sdstate.edu" TargetMode="External"/><Relationship Id="rId6518" Type="http://schemas.openxmlformats.org/officeDocument/2006/relationships/hyperlink" Target="http://www.oc.edu" TargetMode="External"/><Relationship Id="rId7848" Type="http://schemas.openxmlformats.org/officeDocument/2006/relationships/hyperlink" Target="http://www.sdstate.edu" TargetMode="External"/><Relationship Id="rId6515" Type="http://schemas.openxmlformats.org/officeDocument/2006/relationships/hyperlink" Target="http://www.oc.edu" TargetMode="External"/><Relationship Id="rId7847" Type="http://schemas.openxmlformats.org/officeDocument/2006/relationships/hyperlink" Target="http://www.sdstate.edu" TargetMode="External"/><Relationship Id="rId6516" Type="http://schemas.openxmlformats.org/officeDocument/2006/relationships/hyperlink" Target="http://www.oc.edu" TargetMode="External"/><Relationship Id="rId7846" Type="http://schemas.openxmlformats.org/officeDocument/2006/relationships/hyperlink" Target="http://www.sdstate.edu" TargetMode="External"/><Relationship Id="rId6519" Type="http://schemas.openxmlformats.org/officeDocument/2006/relationships/hyperlink" Target="http://www.oc.edu" TargetMode="External"/><Relationship Id="rId7841" Type="http://schemas.openxmlformats.org/officeDocument/2006/relationships/hyperlink" Target="http://www.sdstate.edu" TargetMode="External"/><Relationship Id="rId6510" Type="http://schemas.openxmlformats.org/officeDocument/2006/relationships/hyperlink" Target="http://www.oc.edu" TargetMode="External"/><Relationship Id="rId7840" Type="http://schemas.openxmlformats.org/officeDocument/2006/relationships/hyperlink" Target="http://www.sdstate.edu" TargetMode="External"/><Relationship Id="rId6513" Type="http://schemas.openxmlformats.org/officeDocument/2006/relationships/hyperlink" Target="http://www.oc.edu" TargetMode="External"/><Relationship Id="rId7845" Type="http://schemas.openxmlformats.org/officeDocument/2006/relationships/hyperlink" Target="http://www.sdstate.edu" TargetMode="External"/><Relationship Id="rId6514" Type="http://schemas.openxmlformats.org/officeDocument/2006/relationships/hyperlink" Target="http://www.oc.edu" TargetMode="External"/><Relationship Id="rId7844" Type="http://schemas.openxmlformats.org/officeDocument/2006/relationships/hyperlink" Target="http://www.sdstate.edu" TargetMode="External"/><Relationship Id="rId6511" Type="http://schemas.openxmlformats.org/officeDocument/2006/relationships/hyperlink" Target="http://www.oc.edu" TargetMode="External"/><Relationship Id="rId7843" Type="http://schemas.openxmlformats.org/officeDocument/2006/relationships/hyperlink" Target="http://www.sdstate.edu" TargetMode="External"/><Relationship Id="rId6512" Type="http://schemas.openxmlformats.org/officeDocument/2006/relationships/hyperlink" Target="http://www.oc.edu" TargetMode="External"/><Relationship Id="rId7842" Type="http://schemas.openxmlformats.org/officeDocument/2006/relationships/hyperlink" Target="http://www.sdstate.edu" TargetMode="External"/><Relationship Id="rId899" Type="http://schemas.openxmlformats.org/officeDocument/2006/relationships/hyperlink" Target="http://www.calhoun.edu" TargetMode="External"/><Relationship Id="rId898" Type="http://schemas.openxmlformats.org/officeDocument/2006/relationships/hyperlink" Target="http://www.calhoun.edu" TargetMode="External"/><Relationship Id="rId897" Type="http://schemas.openxmlformats.org/officeDocument/2006/relationships/hyperlink" Target="http://www.calhoun.edu" TargetMode="External"/><Relationship Id="rId896" Type="http://schemas.openxmlformats.org/officeDocument/2006/relationships/hyperlink" Target="http://www.calhoun.edu" TargetMode="External"/><Relationship Id="rId891" Type="http://schemas.openxmlformats.org/officeDocument/2006/relationships/hyperlink" Target="http://www.calhoun.edu" TargetMode="External"/><Relationship Id="rId890" Type="http://schemas.openxmlformats.org/officeDocument/2006/relationships/hyperlink" Target="http://www.calhoun.edu" TargetMode="External"/><Relationship Id="rId895" Type="http://schemas.openxmlformats.org/officeDocument/2006/relationships/hyperlink" Target="http://www.calhoun.edu" TargetMode="External"/><Relationship Id="rId894" Type="http://schemas.openxmlformats.org/officeDocument/2006/relationships/hyperlink" Target="http://www.calhoun.edu" TargetMode="External"/><Relationship Id="rId893" Type="http://schemas.openxmlformats.org/officeDocument/2006/relationships/hyperlink" Target="http://www.calhoun.edu" TargetMode="External"/><Relationship Id="rId892" Type="http://schemas.openxmlformats.org/officeDocument/2006/relationships/hyperlink" Target="http://www.calhoun.edu" TargetMode="External"/><Relationship Id="rId7816" Type="http://schemas.openxmlformats.org/officeDocument/2006/relationships/hyperlink" Target="http://www.sco.edu" TargetMode="External"/><Relationship Id="rId7815" Type="http://schemas.openxmlformats.org/officeDocument/2006/relationships/hyperlink" Target="http://www.sco.edu" TargetMode="External"/><Relationship Id="rId7814" Type="http://schemas.openxmlformats.org/officeDocument/2006/relationships/hyperlink" Target="http://www.sco.edu" TargetMode="External"/><Relationship Id="rId7813" Type="http://schemas.openxmlformats.org/officeDocument/2006/relationships/hyperlink" Target="http://www.sco.edu" TargetMode="External"/><Relationship Id="rId7819" Type="http://schemas.openxmlformats.org/officeDocument/2006/relationships/hyperlink" Target="http://www.sdcity.edu" TargetMode="External"/><Relationship Id="rId7818" Type="http://schemas.openxmlformats.org/officeDocument/2006/relationships/hyperlink" Target="http://www.sdcity.edu" TargetMode="External"/><Relationship Id="rId7817" Type="http://schemas.openxmlformats.org/officeDocument/2006/relationships/hyperlink" Target="http://www.sdcity.edu" TargetMode="External"/><Relationship Id="rId7812" Type="http://schemas.openxmlformats.org/officeDocument/2006/relationships/hyperlink" Target="http://www.sco.edu" TargetMode="External"/><Relationship Id="rId7811" Type="http://schemas.openxmlformats.org/officeDocument/2006/relationships/hyperlink" Target="http://www.sco.edu" TargetMode="External"/><Relationship Id="rId7810" Type="http://schemas.openxmlformats.org/officeDocument/2006/relationships/hyperlink" Target="http://www.sco.edu" TargetMode="External"/><Relationship Id="rId7805" Type="http://schemas.openxmlformats.org/officeDocument/2006/relationships/hyperlink" Target="http://www.sco.edu" TargetMode="External"/><Relationship Id="rId7804" Type="http://schemas.openxmlformats.org/officeDocument/2006/relationships/hyperlink" Target="http://www.sco.edu" TargetMode="External"/><Relationship Id="rId7803" Type="http://schemas.openxmlformats.org/officeDocument/2006/relationships/hyperlink" Target="http://www.sbuniv.edu" TargetMode="External"/><Relationship Id="rId7802" Type="http://schemas.openxmlformats.org/officeDocument/2006/relationships/hyperlink" Target="http://www.sbuniv.edu" TargetMode="External"/><Relationship Id="rId7809" Type="http://schemas.openxmlformats.org/officeDocument/2006/relationships/hyperlink" Target="http://www.sco.edu" TargetMode="External"/><Relationship Id="rId7808" Type="http://schemas.openxmlformats.org/officeDocument/2006/relationships/hyperlink" Target="http://www.sco.edu" TargetMode="External"/><Relationship Id="rId7807" Type="http://schemas.openxmlformats.org/officeDocument/2006/relationships/hyperlink" Target="http://www.sco.edu" TargetMode="External"/><Relationship Id="rId7806" Type="http://schemas.openxmlformats.org/officeDocument/2006/relationships/hyperlink" Target="http://www.sco.edu" TargetMode="External"/><Relationship Id="rId7801" Type="http://schemas.openxmlformats.org/officeDocument/2006/relationships/hyperlink" Target="http://www.sbuniv.edu" TargetMode="External"/><Relationship Id="rId7800" Type="http://schemas.openxmlformats.org/officeDocument/2006/relationships/hyperlink" Target="http://www.sbuniv.edu"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90" Type="http://schemas.openxmlformats.org/officeDocument/2006/relationships/hyperlink" Target="http://www.usma.edu" TargetMode="External"/><Relationship Id="rId194" Type="http://schemas.openxmlformats.org/officeDocument/2006/relationships/hyperlink" Target="http://www.css.edu" TargetMode="External"/><Relationship Id="rId193" Type="http://schemas.openxmlformats.org/officeDocument/2006/relationships/hyperlink" Target="http://www.akbible.edu" TargetMode="External"/><Relationship Id="rId192" Type="http://schemas.openxmlformats.org/officeDocument/2006/relationships/hyperlink" Target="http://www.wabash.edu" TargetMode="External"/><Relationship Id="rId191" Type="http://schemas.openxmlformats.org/officeDocument/2006/relationships/hyperlink" Target="http://www.vcu.edu" TargetMode="External"/><Relationship Id="rId187" Type="http://schemas.openxmlformats.org/officeDocument/2006/relationships/hyperlink" Target="http://www.rosemont.edu" TargetMode="External"/><Relationship Id="rId186" Type="http://schemas.openxmlformats.org/officeDocument/2006/relationships/hyperlink" Target="http://www.pointpark.edu" TargetMode="External"/><Relationship Id="rId185" Type="http://schemas.openxmlformats.org/officeDocument/2006/relationships/hyperlink" Target="http://www.plymouth.edu" TargetMode="External"/><Relationship Id="rId184" Type="http://schemas.openxmlformats.org/officeDocument/2006/relationships/hyperlink" Target="http://www.oit.edu" TargetMode="External"/><Relationship Id="rId189" Type="http://schemas.openxmlformats.org/officeDocument/2006/relationships/hyperlink" Target="http://www.stmarytx.edu" TargetMode="External"/><Relationship Id="rId188" Type="http://schemas.openxmlformats.org/officeDocument/2006/relationships/hyperlink" Target="http://www.sage.edu" TargetMode="External"/><Relationship Id="rId183" Type="http://schemas.openxmlformats.org/officeDocument/2006/relationships/hyperlink" Target="http://www.longwood.edu" TargetMode="External"/><Relationship Id="rId182" Type="http://schemas.openxmlformats.org/officeDocument/2006/relationships/hyperlink" Target="http://www.loc.edu" TargetMode="External"/><Relationship Id="rId181" Type="http://schemas.openxmlformats.org/officeDocument/2006/relationships/hyperlink" Target="http://www.holyapostles.edu" TargetMode="External"/><Relationship Id="rId180" Type="http://schemas.openxmlformats.org/officeDocument/2006/relationships/hyperlink" Target="http://www.csn.edu" TargetMode="External"/><Relationship Id="rId176" Type="http://schemas.openxmlformats.org/officeDocument/2006/relationships/hyperlink" Target="http://nwc.edu" TargetMode="External"/><Relationship Id="rId175" Type="http://schemas.openxmlformats.org/officeDocument/2006/relationships/hyperlink" Target="http://www.ucdenver.edu" TargetMode="External"/><Relationship Id="rId174" Type="http://schemas.openxmlformats.org/officeDocument/2006/relationships/hyperlink" Target="http://www.terra.edu" TargetMode="External"/><Relationship Id="rId173" Type="http://schemas.openxmlformats.org/officeDocument/2006/relationships/hyperlink" Target="http://www.spokane.edu" TargetMode="External"/><Relationship Id="rId179" Type="http://schemas.openxmlformats.org/officeDocument/2006/relationships/hyperlink" Target="http://www.cnu.edu" TargetMode="External"/><Relationship Id="rId178" Type="http://schemas.openxmlformats.org/officeDocument/2006/relationships/hyperlink" Target="http://www.ashland.edu" TargetMode="External"/><Relationship Id="rId177" Type="http://schemas.openxmlformats.org/officeDocument/2006/relationships/hyperlink" Target="http://www.american.edu" TargetMode="External"/><Relationship Id="rId198" Type="http://schemas.openxmlformats.org/officeDocument/2006/relationships/hyperlink" Target="http://www.gallaudet.edu" TargetMode="External"/><Relationship Id="rId197" Type="http://schemas.openxmlformats.org/officeDocument/2006/relationships/hyperlink" Target="http://www.fdtc.edu" TargetMode="External"/><Relationship Id="rId196" Type="http://schemas.openxmlformats.org/officeDocument/2006/relationships/hyperlink" Target="http://www.dom.edu" TargetMode="External"/><Relationship Id="rId195" Type="http://schemas.openxmlformats.org/officeDocument/2006/relationships/hyperlink" Target="http://www.dhs.edu" TargetMode="External"/><Relationship Id="rId199" Type="http://schemas.openxmlformats.org/officeDocument/2006/relationships/hyperlink" Target="http://www.loyola.edu" TargetMode="External"/><Relationship Id="rId150" Type="http://schemas.openxmlformats.org/officeDocument/2006/relationships/hyperlink" Target="http://www.etown.edu" TargetMode="External"/><Relationship Id="rId149" Type="http://schemas.openxmlformats.org/officeDocument/2006/relationships/hyperlink" Target="http://www.cbd.edu" TargetMode="External"/><Relationship Id="rId148" Type="http://schemas.openxmlformats.org/officeDocument/2006/relationships/hyperlink" Target="http://www.alvernia.edu" TargetMode="External"/><Relationship Id="rId143" Type="http://schemas.openxmlformats.org/officeDocument/2006/relationships/hyperlink" Target="http://www.swcciowa.edu" TargetMode="External"/><Relationship Id="rId142" Type="http://schemas.openxmlformats.org/officeDocument/2006/relationships/hyperlink" Target="http://www.seattleu.edu" TargetMode="External"/><Relationship Id="rId141" Type="http://schemas.openxmlformats.org/officeDocument/2006/relationships/hyperlink" Target="http://www.rvu.edu" TargetMode="External"/><Relationship Id="rId140" Type="http://schemas.openxmlformats.org/officeDocument/2006/relationships/hyperlink" Target="http://www.piedmont.edu" TargetMode="External"/><Relationship Id="rId147" Type="http://schemas.openxmlformats.org/officeDocument/2006/relationships/hyperlink" Target="http://hthgse.edu" TargetMode="External"/><Relationship Id="rId146" Type="http://schemas.openxmlformats.org/officeDocument/2006/relationships/hyperlink" Target="http://www.unoh.edu" TargetMode="External"/><Relationship Id="rId145" Type="http://schemas.openxmlformats.org/officeDocument/2006/relationships/hyperlink" Target="http://www.ucwv.edu" TargetMode="External"/><Relationship Id="rId144" Type="http://schemas.openxmlformats.org/officeDocument/2006/relationships/hyperlink" Target="http://www.swu.edu" TargetMode="External"/><Relationship Id="rId139" Type="http://schemas.openxmlformats.org/officeDocument/2006/relationships/hyperlink" Target="http://www.ozarks.edu" TargetMode="External"/><Relationship Id="rId138" Type="http://schemas.openxmlformats.org/officeDocument/2006/relationships/hyperlink" Target="http://www.mcdaniel.edu" TargetMode="External"/><Relationship Id="rId137" Type="http://schemas.openxmlformats.org/officeDocument/2006/relationships/hyperlink" Target="http://www.dickinson.edu" TargetMode="External"/><Relationship Id="rId132" Type="http://schemas.openxmlformats.org/officeDocument/2006/relationships/hyperlink" Target="http://www.asburyseminary.edu" TargetMode="External"/><Relationship Id="rId131" Type="http://schemas.openxmlformats.org/officeDocument/2006/relationships/hyperlink" Target="http://www.yu.edu" TargetMode="External"/><Relationship Id="rId130" Type="http://schemas.openxmlformats.org/officeDocument/2006/relationships/hyperlink" Target="http://www.maritime.edu" TargetMode="External"/><Relationship Id="rId136" Type="http://schemas.openxmlformats.org/officeDocument/2006/relationships/hyperlink" Target="http://www.columbusstate.edu" TargetMode="External"/><Relationship Id="rId135" Type="http://schemas.openxmlformats.org/officeDocument/2006/relationships/hyperlink" Target="http://www.colum.edu" TargetMode="External"/><Relationship Id="rId134" Type="http://schemas.openxmlformats.org/officeDocument/2006/relationships/hyperlink" Target="http://www.calhoun.edu" TargetMode="External"/><Relationship Id="rId133" Type="http://schemas.openxmlformats.org/officeDocument/2006/relationships/hyperlink" Target="http://www.bard.edu" TargetMode="External"/><Relationship Id="rId172" Type="http://schemas.openxmlformats.org/officeDocument/2006/relationships/hyperlink" Target="http://www.slu.edu" TargetMode="External"/><Relationship Id="rId171" Type="http://schemas.openxmlformats.org/officeDocument/2006/relationships/hyperlink" Target="http://www.nymc.edu" TargetMode="External"/><Relationship Id="rId170" Type="http://schemas.openxmlformats.org/officeDocument/2006/relationships/hyperlink" Target="http://www.nwfsc.edu" TargetMode="External"/><Relationship Id="rId165" Type="http://schemas.openxmlformats.org/officeDocument/2006/relationships/hyperlink" Target="http://www.uncsa.edu" TargetMode="External"/><Relationship Id="rId164" Type="http://schemas.openxmlformats.org/officeDocument/2006/relationships/hyperlink" Target="http://www.tsm.edu" TargetMode="External"/><Relationship Id="rId163" Type="http://schemas.openxmlformats.org/officeDocument/2006/relationships/hyperlink" Target="http://www.tjsl.edu" TargetMode="External"/><Relationship Id="rId162" Type="http://schemas.openxmlformats.org/officeDocument/2006/relationships/hyperlink" Target="http://www.nycda.edu" TargetMode="External"/><Relationship Id="rId169" Type="http://schemas.openxmlformats.org/officeDocument/2006/relationships/hyperlink" Target="http://www.nscc.edu" TargetMode="External"/><Relationship Id="rId168" Type="http://schemas.openxmlformats.org/officeDocument/2006/relationships/hyperlink" Target="http://www.montclair.edu" TargetMode="External"/><Relationship Id="rId167" Type="http://schemas.openxmlformats.org/officeDocument/2006/relationships/hyperlink" Target="http://www.gustavus.edu" TargetMode="External"/><Relationship Id="rId166" Type="http://schemas.openxmlformats.org/officeDocument/2006/relationships/hyperlink" Target="http://www.eastms.edu" TargetMode="External"/><Relationship Id="rId161" Type="http://schemas.openxmlformats.org/officeDocument/2006/relationships/hyperlink" Target="http://www.lit.edu" TargetMode="External"/><Relationship Id="rId160" Type="http://schemas.openxmlformats.org/officeDocument/2006/relationships/hyperlink" Target="http://www.lancasterctc.edu" TargetMode="External"/><Relationship Id="rId159" Type="http://schemas.openxmlformats.org/officeDocument/2006/relationships/hyperlink" Target="http://www.betheluniversity.edu" TargetMode="External"/><Relationship Id="rId154" Type="http://schemas.openxmlformats.org/officeDocument/2006/relationships/hyperlink" Target="http://www.nyfa.edu" TargetMode="External"/><Relationship Id="rId153" Type="http://schemas.openxmlformats.org/officeDocument/2006/relationships/hyperlink" Target="http://www.macuniversity.edu" TargetMode="External"/><Relationship Id="rId152" Type="http://schemas.openxmlformats.org/officeDocument/2006/relationships/hyperlink" Target="http://www.iavalley.edu" TargetMode="External"/><Relationship Id="rId151" Type="http://schemas.openxmlformats.org/officeDocument/2006/relationships/hyperlink" Target="http://www.highline.edu" TargetMode="External"/><Relationship Id="rId158" Type="http://schemas.openxmlformats.org/officeDocument/2006/relationships/hyperlink" Target="http://www.wsu.edu" TargetMode="External"/><Relationship Id="rId157" Type="http://schemas.openxmlformats.org/officeDocument/2006/relationships/hyperlink" Target="http://www.wilson.edu" TargetMode="External"/><Relationship Id="rId156" Type="http://schemas.openxmlformats.org/officeDocument/2006/relationships/hyperlink" Target="http://www.sdcity.edu" TargetMode="External"/><Relationship Id="rId155" Type="http://schemas.openxmlformats.org/officeDocument/2006/relationships/hyperlink" Target="http://www.rtc.edu" TargetMode="External"/><Relationship Id="rId107" Type="http://schemas.openxmlformats.org/officeDocument/2006/relationships/hyperlink" Target="http://www.laredo.edu" TargetMode="External"/><Relationship Id="rId106" Type="http://schemas.openxmlformats.org/officeDocument/2006/relationships/hyperlink" Target="http://www.jsums.edu" TargetMode="External"/><Relationship Id="rId105" Type="http://schemas.openxmlformats.org/officeDocument/2006/relationships/hyperlink" Target="http://www.duq.edu" TargetMode="External"/><Relationship Id="rId104" Type="http://schemas.openxmlformats.org/officeDocument/2006/relationships/hyperlink" Target="http://www.culinaryinstitute.edu" TargetMode="External"/><Relationship Id="rId109" Type="http://schemas.openxmlformats.org/officeDocument/2006/relationships/hyperlink" Target="http://www.rhodes.edu" TargetMode="External"/><Relationship Id="rId108" Type="http://schemas.openxmlformats.org/officeDocument/2006/relationships/hyperlink" Target="http://www.mtholyoke.edu" TargetMode="External"/><Relationship Id="rId103" Type="http://schemas.openxmlformats.org/officeDocument/2006/relationships/hyperlink" Target="http://www.abu.edu" TargetMode="External"/><Relationship Id="rId102" Type="http://schemas.openxmlformats.org/officeDocument/2006/relationships/hyperlink" Target="http://www.upr.edu" TargetMode="External"/><Relationship Id="rId101" Type="http://schemas.openxmlformats.org/officeDocument/2006/relationships/hyperlink" Target="http://www.tu.edu" TargetMode="External"/><Relationship Id="rId100" Type="http://schemas.openxmlformats.org/officeDocument/2006/relationships/hyperlink" Target="http://www.nemcc.edu" TargetMode="External"/><Relationship Id="rId129" Type="http://schemas.openxmlformats.org/officeDocument/2006/relationships/hyperlink" Target="http://www.glcc.edu" TargetMode="External"/><Relationship Id="rId128" Type="http://schemas.openxmlformats.org/officeDocument/2006/relationships/hyperlink" Target="http://www.georgian.edu" TargetMode="External"/><Relationship Id="rId127" Type="http://schemas.openxmlformats.org/officeDocument/2006/relationships/hyperlink" Target="http://www.csbsju.edu" TargetMode="External"/><Relationship Id="rId126" Type="http://schemas.openxmlformats.org/officeDocument/2006/relationships/hyperlink" Target="http://www.collin.edu" TargetMode="External"/><Relationship Id="rId121" Type="http://schemas.openxmlformats.org/officeDocument/2006/relationships/hyperlink" Target="http://www.otc.edu" TargetMode="External"/><Relationship Id="rId120" Type="http://schemas.openxmlformats.org/officeDocument/2006/relationships/hyperlink" Target="http://www.nmt.edu" TargetMode="External"/><Relationship Id="rId125" Type="http://schemas.openxmlformats.org/officeDocument/2006/relationships/hyperlink" Target="http://springfield.edu" TargetMode="External"/><Relationship Id="rId124" Type="http://schemas.openxmlformats.org/officeDocument/2006/relationships/hyperlink" Target="http://www.warrenwilson.edu" TargetMode="External"/><Relationship Id="rId123" Type="http://schemas.openxmlformats.org/officeDocument/2006/relationships/hyperlink" Target="http://www.saic.edu" TargetMode="External"/><Relationship Id="rId122" Type="http://schemas.openxmlformats.org/officeDocument/2006/relationships/hyperlink" Target="http://www.roseman.edu" TargetMode="External"/><Relationship Id="rId118" Type="http://schemas.openxmlformats.org/officeDocument/2006/relationships/hyperlink" Target="http://www.manchester.edu" TargetMode="External"/><Relationship Id="rId117" Type="http://schemas.openxmlformats.org/officeDocument/2006/relationships/hyperlink" Target="http://www.lc.edu" TargetMode="External"/><Relationship Id="rId116" Type="http://schemas.openxmlformats.org/officeDocument/2006/relationships/hyperlink" Target="http://www.lakemichigancollege.edu" TargetMode="External"/><Relationship Id="rId115" Type="http://schemas.openxmlformats.org/officeDocument/2006/relationships/hyperlink" Target="http://www.jeffersonstate.edu" TargetMode="External"/><Relationship Id="rId119" Type="http://schemas.openxmlformats.org/officeDocument/2006/relationships/hyperlink" Target="http://www.mercy.edu" TargetMode="External"/><Relationship Id="rId110" Type="http://schemas.openxmlformats.org/officeDocument/2006/relationships/hyperlink" Target="http://www.taftcollege.edu" TargetMode="External"/><Relationship Id="rId114" Type="http://schemas.openxmlformats.org/officeDocument/2006/relationships/hyperlink" Target="http://www.fisk.edu" TargetMode="External"/><Relationship Id="rId113" Type="http://schemas.openxmlformats.org/officeDocument/2006/relationships/hyperlink" Target="http://www.csuohio.edu" TargetMode="External"/><Relationship Id="rId112" Type="http://schemas.openxmlformats.org/officeDocument/2006/relationships/hyperlink" Target="http://www.uscb.edu" TargetMode="External"/><Relationship Id="rId111" Type="http://schemas.openxmlformats.org/officeDocument/2006/relationships/hyperlink" Target="http://www.tsoa.edu" TargetMode="External"/><Relationship Id="rId392" Type="http://schemas.openxmlformats.org/officeDocument/2006/relationships/hyperlink" Target="http://www.cuny.edu" TargetMode="External"/><Relationship Id="rId391" Type="http://schemas.openxmlformats.org/officeDocument/2006/relationships/hyperlink" Target="http://www.colin.edu" TargetMode="External"/><Relationship Id="rId390" Type="http://schemas.openxmlformats.org/officeDocument/2006/relationships/hyperlink" Target="http://www.centuracollege.edu" TargetMode="External"/><Relationship Id="rId385" Type="http://schemas.openxmlformats.org/officeDocument/2006/relationships/hyperlink" Target="http://www.upenn.edu" TargetMode="External"/><Relationship Id="rId384" Type="http://schemas.openxmlformats.org/officeDocument/2006/relationships/hyperlink" Target="http://www.united.edu" TargetMode="External"/><Relationship Id="rId383" Type="http://schemas.openxmlformats.org/officeDocument/2006/relationships/hyperlink" Target="http://www.tulane.edu" TargetMode="External"/><Relationship Id="rId382" Type="http://schemas.openxmlformats.org/officeDocument/2006/relationships/hyperlink" Target="http://www.towson.edu" TargetMode="External"/><Relationship Id="rId389" Type="http://schemas.openxmlformats.org/officeDocument/2006/relationships/hyperlink" Target="http://www.bethel.edu" TargetMode="External"/><Relationship Id="rId388" Type="http://schemas.openxmlformats.org/officeDocument/2006/relationships/hyperlink" Target="http://www.aquinas.edu" TargetMode="External"/><Relationship Id="rId387" Type="http://schemas.openxmlformats.org/officeDocument/2006/relationships/hyperlink" Target="http://www.andrewcollege.edu" TargetMode="External"/><Relationship Id="rId386" Type="http://schemas.openxmlformats.org/officeDocument/2006/relationships/hyperlink" Target="http://uhcno.edu" TargetMode="External"/><Relationship Id="rId381" Type="http://schemas.openxmlformats.org/officeDocument/2006/relationships/hyperlink" Target="http://www.svsu.edu" TargetMode="External"/><Relationship Id="rId380" Type="http://schemas.openxmlformats.org/officeDocument/2006/relationships/hyperlink" Target="http://www.starkstate.edu" TargetMode="External"/><Relationship Id="rId379" Type="http://schemas.openxmlformats.org/officeDocument/2006/relationships/hyperlink" Target="http://www.stac.edu" TargetMode="External"/><Relationship Id="rId374" Type="http://schemas.openxmlformats.org/officeDocument/2006/relationships/hyperlink" Target="http://www.sco.edu" TargetMode="External"/><Relationship Id="rId373" Type="http://schemas.openxmlformats.org/officeDocument/2006/relationships/hyperlink" Target="http://www.rutgers.edu" TargetMode="External"/><Relationship Id="rId372" Type="http://schemas.openxmlformats.org/officeDocument/2006/relationships/hyperlink" Target="http://www.redlandscc.edu" TargetMode="External"/><Relationship Id="rId371" Type="http://schemas.openxmlformats.org/officeDocument/2006/relationships/hyperlink" Target="http://www.ranken.edu" TargetMode="External"/><Relationship Id="rId378" Type="http://schemas.openxmlformats.org/officeDocument/2006/relationships/hyperlink" Target="http://www.snu.edu" TargetMode="External"/><Relationship Id="rId377" Type="http://schemas.openxmlformats.org/officeDocument/2006/relationships/hyperlink" Target="http://www.simonsrock.edu" TargetMode="External"/><Relationship Id="rId376" Type="http://schemas.openxmlformats.org/officeDocument/2006/relationships/hyperlink" Target="http://www.sfccmo.edu" TargetMode="External"/><Relationship Id="rId375" Type="http://schemas.openxmlformats.org/officeDocument/2006/relationships/hyperlink" Target="http://www.sdsu.edu" TargetMode="External"/><Relationship Id="rId396" Type="http://schemas.openxmlformats.org/officeDocument/2006/relationships/hyperlink" Target="http://www.furman.edu" TargetMode="External"/><Relationship Id="rId395" Type="http://schemas.openxmlformats.org/officeDocument/2006/relationships/hyperlink" Target="http://www.emmaus.edu" TargetMode="External"/><Relationship Id="rId394" Type="http://schemas.openxmlformats.org/officeDocument/2006/relationships/hyperlink" Target="http://www.emerson.edu" TargetMode="External"/><Relationship Id="rId393" Type="http://schemas.openxmlformats.org/officeDocument/2006/relationships/hyperlink" Target="http://www.dcad.edu" TargetMode="External"/><Relationship Id="rId399" Type="http://schemas.openxmlformats.org/officeDocument/2006/relationships/hyperlink" Target="http://www.hanover.edu" TargetMode="External"/><Relationship Id="rId398" Type="http://schemas.openxmlformats.org/officeDocument/2006/relationships/hyperlink" Target="http://www.gtcc.edu" TargetMode="External"/><Relationship Id="rId397" Type="http://schemas.openxmlformats.org/officeDocument/2006/relationships/hyperlink" Target="http://www.gatech.edu" TargetMode="External"/><Relationship Id="rId40" Type="http://schemas.openxmlformats.org/officeDocument/2006/relationships/hyperlink" Target="http://www.lakeforest.edu" TargetMode="External"/><Relationship Id="rId42" Type="http://schemas.openxmlformats.org/officeDocument/2006/relationships/hyperlink" Target="http://www.oc.edu" TargetMode="External"/><Relationship Id="rId41" Type="http://schemas.openxmlformats.org/officeDocument/2006/relationships/hyperlink" Target="http://www.jcu.edu" TargetMode="External"/><Relationship Id="rId44" Type="http://schemas.openxmlformats.org/officeDocument/2006/relationships/hyperlink" Target="http://bmc.edu" TargetMode="External"/><Relationship Id="rId43" Type="http://schemas.openxmlformats.org/officeDocument/2006/relationships/hyperlink" Target="http://www.onu.edu" TargetMode="External"/><Relationship Id="rId46" Type="http://schemas.openxmlformats.org/officeDocument/2006/relationships/hyperlink" Target="http://www.sbu.edu" TargetMode="External"/><Relationship Id="rId45" Type="http://schemas.openxmlformats.org/officeDocument/2006/relationships/hyperlink" Target="http://www.asnuntuck.edu" TargetMode="External"/><Relationship Id="rId48" Type="http://schemas.openxmlformats.org/officeDocument/2006/relationships/hyperlink" Target="http://www.calaero.edu" TargetMode="External"/><Relationship Id="rId47" Type="http://schemas.openxmlformats.org/officeDocument/2006/relationships/hyperlink" Target="http://www.umsystem.edu" TargetMode="External"/><Relationship Id="rId49" Type="http://schemas.openxmlformats.org/officeDocument/2006/relationships/hyperlink" Target="http://www.lindenwood.edu" TargetMode="External"/><Relationship Id="rId31" Type="http://schemas.openxmlformats.org/officeDocument/2006/relationships/hyperlink" Target="http://www.haverford.edu" TargetMode="External"/><Relationship Id="rId30" Type="http://schemas.openxmlformats.org/officeDocument/2006/relationships/hyperlink" Target="http://www.simpsonu.edu" TargetMode="External"/><Relationship Id="rId33" Type="http://schemas.openxmlformats.org/officeDocument/2006/relationships/hyperlink" Target="http://www.kettering.edu" TargetMode="External"/><Relationship Id="rId32" Type="http://schemas.openxmlformats.org/officeDocument/2006/relationships/hyperlink" Target="http://www.mbl.edu" TargetMode="External"/><Relationship Id="rId35" Type="http://schemas.openxmlformats.org/officeDocument/2006/relationships/hyperlink" Target="http://www.obu.edu" TargetMode="External"/><Relationship Id="rId34" Type="http://schemas.openxmlformats.org/officeDocument/2006/relationships/hyperlink" Target="http://www.dc.edu" TargetMode="External"/><Relationship Id="rId37" Type="http://schemas.openxmlformats.org/officeDocument/2006/relationships/hyperlink" Target="http://www.fandm.edu" TargetMode="External"/><Relationship Id="rId36" Type="http://schemas.openxmlformats.org/officeDocument/2006/relationships/hyperlink" Target="http://www.sunyacc.edu" TargetMode="External"/><Relationship Id="rId39" Type="http://schemas.openxmlformats.org/officeDocument/2006/relationships/hyperlink" Target="http://www.kean.edu" TargetMode="External"/><Relationship Id="rId38" Type="http://schemas.openxmlformats.org/officeDocument/2006/relationships/hyperlink" Target="http://www.hws.edu" TargetMode="External"/><Relationship Id="rId20" Type="http://schemas.openxmlformats.org/officeDocument/2006/relationships/hyperlink" Target="http://www.westcliff.edu" TargetMode="External"/><Relationship Id="rId22" Type="http://schemas.openxmlformats.org/officeDocument/2006/relationships/hyperlink" Target="http://www.worcester.edu" TargetMode="External"/><Relationship Id="rId21" Type="http://schemas.openxmlformats.org/officeDocument/2006/relationships/hyperlink" Target="http://www.midwestern.edu" TargetMode="External"/><Relationship Id="rId24" Type="http://schemas.openxmlformats.org/officeDocument/2006/relationships/hyperlink" Target="http://www.mariacollege.edu" TargetMode="External"/><Relationship Id="rId23" Type="http://schemas.openxmlformats.org/officeDocument/2006/relationships/hyperlink" Target="http://www.boisebible.edu" TargetMode="External"/><Relationship Id="rId26" Type="http://schemas.openxmlformats.org/officeDocument/2006/relationships/hyperlink" Target="http://www.sbuniv.edu" TargetMode="External"/><Relationship Id="rId25" Type="http://schemas.openxmlformats.org/officeDocument/2006/relationships/hyperlink" Target="http://www.valorcollege.edu" TargetMode="External"/><Relationship Id="rId28" Type="http://schemas.openxmlformats.org/officeDocument/2006/relationships/hyperlink" Target="http://www.marist.edu" TargetMode="External"/><Relationship Id="rId27" Type="http://schemas.openxmlformats.org/officeDocument/2006/relationships/hyperlink" Target="http://www.usd.edu" TargetMode="External"/><Relationship Id="rId29" Type="http://schemas.openxmlformats.org/officeDocument/2006/relationships/hyperlink" Target="http://www.gbc.edu" TargetMode="External"/><Relationship Id="rId11" Type="http://schemas.openxmlformats.org/officeDocument/2006/relationships/hyperlink" Target="http://www.hlg.edu" TargetMode="External"/><Relationship Id="rId10" Type="http://schemas.openxmlformats.org/officeDocument/2006/relationships/hyperlink" Target="http://www.jpcatholic.edu" TargetMode="External"/><Relationship Id="rId13" Type="http://schemas.openxmlformats.org/officeDocument/2006/relationships/hyperlink" Target="http://www.dbu.edu" TargetMode="External"/><Relationship Id="rId12" Type="http://schemas.openxmlformats.org/officeDocument/2006/relationships/hyperlink" Target="http://www.nmsu.edu" TargetMode="External"/><Relationship Id="rId15" Type="http://schemas.openxmlformats.org/officeDocument/2006/relationships/hyperlink" Target="http://www.necmusic.edu" TargetMode="External"/><Relationship Id="rId14" Type="http://schemas.openxmlformats.org/officeDocument/2006/relationships/hyperlink" Target="http://www.grace.edu" TargetMode="External"/><Relationship Id="rId17" Type="http://schemas.openxmlformats.org/officeDocument/2006/relationships/hyperlink" Target="http://www.drexel.edu" TargetMode="External"/><Relationship Id="rId16" Type="http://schemas.openxmlformats.org/officeDocument/2006/relationships/hyperlink" Target="http://www.valleycollege.edu" TargetMode="External"/><Relationship Id="rId19" Type="http://schemas.openxmlformats.org/officeDocument/2006/relationships/hyperlink" Target="http://www.acp.edu" TargetMode="External"/><Relationship Id="rId18" Type="http://schemas.openxmlformats.org/officeDocument/2006/relationships/hyperlink" Target="http://www.umes.edu" TargetMode="External"/><Relationship Id="rId84" Type="http://schemas.openxmlformats.org/officeDocument/2006/relationships/hyperlink" Target="http://www.sjc.edu" TargetMode="External"/><Relationship Id="rId83" Type="http://schemas.openxmlformats.org/officeDocument/2006/relationships/hyperlink" Target="http://www.lakeareatech.edu" TargetMode="External"/><Relationship Id="rId86" Type="http://schemas.openxmlformats.org/officeDocument/2006/relationships/hyperlink" Target="http://www.udc.edu" TargetMode="External"/><Relationship Id="rId85" Type="http://schemas.openxmlformats.org/officeDocument/2006/relationships/hyperlink" Target="http://www.sunydutchess.edu" TargetMode="External"/><Relationship Id="rId88" Type="http://schemas.openxmlformats.org/officeDocument/2006/relationships/hyperlink" Target="http://www.unitedseminary.edu" TargetMode="External"/><Relationship Id="rId87" Type="http://schemas.openxmlformats.org/officeDocument/2006/relationships/hyperlink" Target="http://www.umass.edu" TargetMode="External"/><Relationship Id="rId89" Type="http://schemas.openxmlformats.org/officeDocument/2006/relationships/hyperlink" Target="http://scsu.edu" TargetMode="External"/><Relationship Id="rId80" Type="http://schemas.openxmlformats.org/officeDocument/2006/relationships/hyperlink" Target="http://www.wc.edu" TargetMode="External"/><Relationship Id="rId82" Type="http://schemas.openxmlformats.org/officeDocument/2006/relationships/hyperlink" Target="http://www.coppin.edu" TargetMode="External"/><Relationship Id="rId81" Type="http://schemas.openxmlformats.org/officeDocument/2006/relationships/hyperlink" Target="http://www.campbellsville.edu" TargetMode="External"/><Relationship Id="rId73" Type="http://schemas.openxmlformats.org/officeDocument/2006/relationships/hyperlink" Target="http://www.mxschool.edu" TargetMode="External"/><Relationship Id="rId72" Type="http://schemas.openxmlformats.org/officeDocument/2006/relationships/hyperlink" Target="http://www.delval.edu" TargetMode="External"/><Relationship Id="rId75" Type="http://schemas.openxmlformats.org/officeDocument/2006/relationships/hyperlink" Target="http://www.trincoll.edu" TargetMode="External"/><Relationship Id="rId74" Type="http://schemas.openxmlformats.org/officeDocument/2006/relationships/hyperlink" Target="http://www.pointloma.edu" TargetMode="External"/><Relationship Id="rId77" Type="http://schemas.openxmlformats.org/officeDocument/2006/relationships/hyperlink" Target="http://www.ut.edu" TargetMode="External"/><Relationship Id="rId76" Type="http://schemas.openxmlformats.org/officeDocument/2006/relationships/hyperlink" Target="http://www.uapb.edu" TargetMode="External"/><Relationship Id="rId79" Type="http://schemas.openxmlformats.org/officeDocument/2006/relationships/hyperlink" Target="http://www.unionky.edu" TargetMode="External"/><Relationship Id="rId78" Type="http://schemas.openxmlformats.org/officeDocument/2006/relationships/hyperlink" Target="http://www.evangel.edu" TargetMode="External"/><Relationship Id="rId71" Type="http://schemas.openxmlformats.org/officeDocument/2006/relationships/hyperlink" Target="http://www.babson.edu" TargetMode="External"/><Relationship Id="rId70" Type="http://schemas.openxmlformats.org/officeDocument/2006/relationships/hyperlink" Target="http://www.wlu.edu" TargetMode="External"/><Relationship Id="rId62" Type="http://schemas.openxmlformats.org/officeDocument/2006/relationships/hyperlink" Target="http://www.oakwood.edu" TargetMode="External"/><Relationship Id="rId61" Type="http://schemas.openxmlformats.org/officeDocument/2006/relationships/hyperlink" Target="http://www.frontrange.edu" TargetMode="External"/><Relationship Id="rId64" Type="http://schemas.openxmlformats.org/officeDocument/2006/relationships/hyperlink" Target="http://www.udmercy.edu" TargetMode="External"/><Relationship Id="rId63" Type="http://schemas.openxmlformats.org/officeDocument/2006/relationships/hyperlink" Target="http://www.thomasmore.edu" TargetMode="External"/><Relationship Id="rId66" Type="http://schemas.openxmlformats.org/officeDocument/2006/relationships/hyperlink" Target="http://www.midmich.edu" TargetMode="External"/><Relationship Id="rId65" Type="http://schemas.openxmlformats.org/officeDocument/2006/relationships/hyperlink" Target="http://www.dc3.edu" TargetMode="External"/><Relationship Id="rId68" Type="http://schemas.openxmlformats.org/officeDocument/2006/relationships/hyperlink" Target="http://www.njc.edu" TargetMode="External"/><Relationship Id="rId67" Type="http://schemas.openxmlformats.org/officeDocument/2006/relationships/hyperlink" Target="http://www.moreheadstate.edu" TargetMode="External"/><Relationship Id="rId60" Type="http://schemas.openxmlformats.org/officeDocument/2006/relationships/hyperlink" Target="http://www.contracosta.edu" TargetMode="External"/><Relationship Id="rId69" Type="http://schemas.openxmlformats.org/officeDocument/2006/relationships/hyperlink" Target="http://www.wiltech.edu" TargetMode="External"/><Relationship Id="rId51" Type="http://schemas.openxmlformats.org/officeDocument/2006/relationships/hyperlink" Target="http://vcfa.edu" TargetMode="External"/><Relationship Id="rId50" Type="http://schemas.openxmlformats.org/officeDocument/2006/relationships/hyperlink" Target="http://mru.edu" TargetMode="External"/><Relationship Id="rId53" Type="http://schemas.openxmlformats.org/officeDocument/2006/relationships/hyperlink" Target="http://www.langston.edu" TargetMode="External"/><Relationship Id="rId52" Type="http://schemas.openxmlformats.org/officeDocument/2006/relationships/hyperlink" Target="http://www.davidson.edu" TargetMode="External"/><Relationship Id="rId55" Type="http://schemas.openxmlformats.org/officeDocument/2006/relationships/hyperlink" Target="http://www.prescott.edu" TargetMode="External"/><Relationship Id="rId54" Type="http://schemas.openxmlformats.org/officeDocument/2006/relationships/hyperlink" Target="http://www.linnbenton.edu" TargetMode="External"/><Relationship Id="rId57" Type="http://schemas.openxmlformats.org/officeDocument/2006/relationships/hyperlink" Target="http://www.famu.edu" TargetMode="External"/><Relationship Id="rId56" Type="http://schemas.openxmlformats.org/officeDocument/2006/relationships/hyperlink" Target="http://www.cornish.edu" TargetMode="External"/><Relationship Id="rId59" Type="http://schemas.openxmlformats.org/officeDocument/2006/relationships/hyperlink" Target="http://www.octech.edu" TargetMode="External"/><Relationship Id="rId58" Type="http://schemas.openxmlformats.org/officeDocument/2006/relationships/hyperlink" Target="http://www.oberlin.edu" TargetMode="External"/><Relationship Id="rId349" Type="http://schemas.openxmlformats.org/officeDocument/2006/relationships/hyperlink" Target="http://www.central.edu" TargetMode="External"/><Relationship Id="rId348" Type="http://schemas.openxmlformats.org/officeDocument/2006/relationships/hyperlink" Target="http://www.callutheran.edu" TargetMode="External"/><Relationship Id="rId347" Type="http://schemas.openxmlformats.org/officeDocument/2006/relationships/hyperlink" Target="http://www.alaskapacific.edu" TargetMode="External"/><Relationship Id="rId346" Type="http://schemas.openxmlformats.org/officeDocument/2006/relationships/hyperlink" Target="http://statetechmo.edu" TargetMode="External"/><Relationship Id="rId341" Type="http://schemas.openxmlformats.org/officeDocument/2006/relationships/hyperlink" Target="http://www.umd.edu" TargetMode="External"/><Relationship Id="rId340" Type="http://schemas.openxmlformats.org/officeDocument/2006/relationships/hyperlink" Target="http://www.tsu.edu" TargetMode="External"/><Relationship Id="rId345" Type="http://schemas.openxmlformats.org/officeDocument/2006/relationships/hyperlink" Target="http://nirc.edu" TargetMode="External"/><Relationship Id="rId344" Type="http://schemas.openxmlformats.org/officeDocument/2006/relationships/hyperlink" Target="http://www.wcbc.edu" TargetMode="External"/><Relationship Id="rId343" Type="http://schemas.openxmlformats.org/officeDocument/2006/relationships/hyperlink" Target="http://www.vwu.edu" TargetMode="External"/><Relationship Id="rId342" Type="http://schemas.openxmlformats.org/officeDocument/2006/relationships/hyperlink" Target="http://www.umdearborn.edu" TargetMode="External"/><Relationship Id="rId338" Type="http://schemas.openxmlformats.org/officeDocument/2006/relationships/hyperlink" Target="http://www.tamiu.edu" TargetMode="External"/><Relationship Id="rId337" Type="http://schemas.openxmlformats.org/officeDocument/2006/relationships/hyperlink" Target="http://www.snc.edu" TargetMode="External"/><Relationship Id="rId336" Type="http://schemas.openxmlformats.org/officeDocument/2006/relationships/hyperlink" Target="http://www.psu.edu" TargetMode="External"/><Relationship Id="rId335" Type="http://schemas.openxmlformats.org/officeDocument/2006/relationships/hyperlink" Target="http://www.pfeiffer.edu" TargetMode="External"/><Relationship Id="rId339" Type="http://schemas.openxmlformats.org/officeDocument/2006/relationships/hyperlink" Target="http://www.tstc.edu" TargetMode="External"/><Relationship Id="rId330" Type="http://schemas.openxmlformats.org/officeDocument/2006/relationships/hyperlink" Target="http://www.miami.edu" TargetMode="External"/><Relationship Id="rId334" Type="http://schemas.openxmlformats.org/officeDocument/2006/relationships/hyperlink" Target="http://www.pacollege.edu" TargetMode="External"/><Relationship Id="rId333" Type="http://schemas.openxmlformats.org/officeDocument/2006/relationships/hyperlink" Target="http://www.oswego.edu" TargetMode="External"/><Relationship Id="rId332" Type="http://schemas.openxmlformats.org/officeDocument/2006/relationships/hyperlink" Target="http://www.okwu.edu" TargetMode="External"/><Relationship Id="rId331" Type="http://schemas.openxmlformats.org/officeDocument/2006/relationships/hyperlink" Target="http://www.nnmc.edu" TargetMode="External"/><Relationship Id="rId370" Type="http://schemas.openxmlformats.org/officeDocument/2006/relationships/hyperlink" Target="http://www.pontotoctech.edu" TargetMode="External"/><Relationship Id="rId369" Type="http://schemas.openxmlformats.org/officeDocument/2006/relationships/hyperlink" Target="http://www.oakland.edu" TargetMode="External"/><Relationship Id="rId368" Type="http://schemas.openxmlformats.org/officeDocument/2006/relationships/hyperlink" Target="http://www.nyit.edu" TargetMode="External"/><Relationship Id="rId363" Type="http://schemas.openxmlformats.org/officeDocument/2006/relationships/hyperlink" Target="http://www.missouristate.edu" TargetMode="External"/><Relationship Id="rId362" Type="http://schemas.openxmlformats.org/officeDocument/2006/relationships/hyperlink" Target="http://www.matc.edu" TargetMode="External"/><Relationship Id="rId361" Type="http://schemas.openxmlformats.org/officeDocument/2006/relationships/hyperlink" Target="http://www.luther.edu" TargetMode="External"/><Relationship Id="rId360" Type="http://schemas.openxmlformats.org/officeDocument/2006/relationships/hyperlink" Target="http://www.limcollege.edu" TargetMode="External"/><Relationship Id="rId367" Type="http://schemas.openxmlformats.org/officeDocument/2006/relationships/hyperlink" Target="http://www.norwich.edu" TargetMode="External"/><Relationship Id="rId366" Type="http://schemas.openxmlformats.org/officeDocument/2006/relationships/hyperlink" Target="http://www.nichols.edu" TargetMode="External"/><Relationship Id="rId365" Type="http://schemas.openxmlformats.org/officeDocument/2006/relationships/hyperlink" Target="http://www.newmanu.edu" TargetMode="External"/><Relationship Id="rId364" Type="http://schemas.openxmlformats.org/officeDocument/2006/relationships/hyperlink" Target="http://www.msudenver.edu" TargetMode="External"/><Relationship Id="rId95" Type="http://schemas.openxmlformats.org/officeDocument/2006/relationships/hyperlink" Target="http://www.umassmed.edu" TargetMode="External"/><Relationship Id="rId94" Type="http://schemas.openxmlformats.org/officeDocument/2006/relationships/hyperlink" Target="http://www.uis.edu" TargetMode="External"/><Relationship Id="rId97" Type="http://schemas.openxmlformats.org/officeDocument/2006/relationships/hyperlink" Target="http://www.wpi.edu" TargetMode="External"/><Relationship Id="rId96" Type="http://schemas.openxmlformats.org/officeDocument/2006/relationships/hyperlink" Target="http://www.wbu.edu" TargetMode="External"/><Relationship Id="rId99" Type="http://schemas.openxmlformats.org/officeDocument/2006/relationships/hyperlink" Target="http://www.monmouth.edu" TargetMode="External"/><Relationship Id="rId98" Type="http://schemas.openxmlformats.org/officeDocument/2006/relationships/hyperlink" Target="http://www.friends.edu" TargetMode="External"/><Relationship Id="rId91" Type="http://schemas.openxmlformats.org/officeDocument/2006/relationships/hyperlink" Target="http://www.elms.edu" TargetMode="External"/><Relationship Id="rId90" Type="http://schemas.openxmlformats.org/officeDocument/2006/relationships/hyperlink" Target="http://www.drake.edu" TargetMode="External"/><Relationship Id="rId93" Type="http://schemas.openxmlformats.org/officeDocument/2006/relationships/hyperlink" Target="http://www.trinitybiblecollege.edu" TargetMode="External"/><Relationship Id="rId92" Type="http://schemas.openxmlformats.org/officeDocument/2006/relationships/hyperlink" Target="http://www.saintmarys.edu" TargetMode="External"/><Relationship Id="rId359" Type="http://schemas.openxmlformats.org/officeDocument/2006/relationships/hyperlink" Target="http://www.istc.edu" TargetMode="External"/><Relationship Id="rId358" Type="http://schemas.openxmlformats.org/officeDocument/2006/relationships/hyperlink" Target="http://www.indianatech.edu" TargetMode="External"/><Relationship Id="rId357" Type="http://schemas.openxmlformats.org/officeDocument/2006/relationships/hyperlink" Target="http://www.highlands.edu" TargetMode="External"/><Relationship Id="rId352" Type="http://schemas.openxmlformats.org/officeDocument/2006/relationships/hyperlink" Target="http://www.eckerd.edu" TargetMode="External"/><Relationship Id="rId351" Type="http://schemas.openxmlformats.org/officeDocument/2006/relationships/hyperlink" Target="http://www.cscc.edu" TargetMode="External"/><Relationship Id="rId350" Type="http://schemas.openxmlformats.org/officeDocument/2006/relationships/hyperlink" Target="http://www.cravencc.edu" TargetMode="External"/><Relationship Id="rId356" Type="http://schemas.openxmlformats.org/officeDocument/2006/relationships/hyperlink" Target="http://www.fvcc.edu" TargetMode="External"/><Relationship Id="rId355" Type="http://schemas.openxmlformats.org/officeDocument/2006/relationships/hyperlink" Target="http://www.emporia.edu" TargetMode="External"/><Relationship Id="rId354" Type="http://schemas.openxmlformats.org/officeDocument/2006/relationships/hyperlink" Target="http://www.eiu.edu" TargetMode="External"/><Relationship Id="rId353" Type="http://schemas.openxmlformats.org/officeDocument/2006/relationships/hyperlink" Target="http://www.ecsu.edu" TargetMode="External"/><Relationship Id="rId305" Type="http://schemas.openxmlformats.org/officeDocument/2006/relationships/hyperlink" Target="http://www.udel.edu" TargetMode="External"/><Relationship Id="rId304" Type="http://schemas.openxmlformats.org/officeDocument/2006/relationships/hyperlink" Target="http://www.udallas.edu" TargetMode="External"/><Relationship Id="rId303" Type="http://schemas.openxmlformats.org/officeDocument/2006/relationships/hyperlink" Target="http://www.ucmo.edu" TargetMode="External"/><Relationship Id="rId302" Type="http://schemas.openxmlformats.org/officeDocument/2006/relationships/hyperlink" Target="http://www.sdstate.edu" TargetMode="External"/><Relationship Id="rId309" Type="http://schemas.openxmlformats.org/officeDocument/2006/relationships/hyperlink" Target="http://www.webster.edu" TargetMode="External"/><Relationship Id="rId308" Type="http://schemas.openxmlformats.org/officeDocument/2006/relationships/hyperlink" Target="http://www.up.edu" TargetMode="External"/><Relationship Id="rId307" Type="http://schemas.openxmlformats.org/officeDocument/2006/relationships/hyperlink" Target="http://www.umb.edu" TargetMode="External"/><Relationship Id="rId306" Type="http://schemas.openxmlformats.org/officeDocument/2006/relationships/hyperlink" Target="http://www.uj.edu" TargetMode="External"/><Relationship Id="rId301" Type="http://schemas.openxmlformats.org/officeDocument/2006/relationships/hyperlink" Target="http://www.pikespeak.edu" TargetMode="External"/><Relationship Id="rId300" Type="http://schemas.openxmlformats.org/officeDocument/2006/relationships/hyperlink" Target="http://www.pace.edu" TargetMode="External"/><Relationship Id="rId327" Type="http://schemas.openxmlformats.org/officeDocument/2006/relationships/hyperlink" Target="http://www.lawsonstate.edu" TargetMode="External"/><Relationship Id="rId326" Type="http://schemas.openxmlformats.org/officeDocument/2006/relationships/hyperlink" Target="http://www.georgetown.edu" TargetMode="External"/><Relationship Id="rId325" Type="http://schemas.openxmlformats.org/officeDocument/2006/relationships/hyperlink" Target="http://www.fortlewis.edu" TargetMode="External"/><Relationship Id="rId324" Type="http://schemas.openxmlformats.org/officeDocument/2006/relationships/hyperlink" Target="http://www.fhu.edu" TargetMode="External"/><Relationship Id="rId329" Type="http://schemas.openxmlformats.org/officeDocument/2006/relationships/hyperlink" Target="http://www.mbts.edu" TargetMode="External"/><Relationship Id="rId328" Type="http://schemas.openxmlformats.org/officeDocument/2006/relationships/hyperlink" Target="http://www.logan.edu" TargetMode="External"/><Relationship Id="rId323" Type="http://schemas.openxmlformats.org/officeDocument/2006/relationships/hyperlink" Target="http://www.excelsior.edu" TargetMode="External"/><Relationship Id="rId322" Type="http://schemas.openxmlformats.org/officeDocument/2006/relationships/hyperlink" Target="http://www.evansville.edu" TargetMode="External"/><Relationship Id="rId321" Type="http://schemas.openxmlformats.org/officeDocument/2006/relationships/hyperlink" Target="http://www.dewv.edu" TargetMode="External"/><Relationship Id="rId320" Type="http://schemas.openxmlformats.org/officeDocument/2006/relationships/hyperlink" Target="http://www.csumb.edu" TargetMode="External"/><Relationship Id="rId316" Type="http://schemas.openxmlformats.org/officeDocument/2006/relationships/hyperlink" Target="http://www.clayton.edu" TargetMode="External"/><Relationship Id="rId315" Type="http://schemas.openxmlformats.org/officeDocument/2006/relationships/hyperlink" Target="http://www.claremontlincoln.edu" TargetMode="External"/><Relationship Id="rId314" Type="http://schemas.openxmlformats.org/officeDocument/2006/relationships/hyperlink" Target="http://www.ccac.edu" TargetMode="External"/><Relationship Id="rId313" Type="http://schemas.openxmlformats.org/officeDocument/2006/relationships/hyperlink" Target="http://www.cbc.edu" TargetMode="External"/><Relationship Id="rId319" Type="http://schemas.openxmlformats.org/officeDocument/2006/relationships/hyperlink" Target="http://www.cowley.edu" TargetMode="External"/><Relationship Id="rId318" Type="http://schemas.openxmlformats.org/officeDocument/2006/relationships/hyperlink" Target="http://www.cooley.edu" TargetMode="External"/><Relationship Id="rId317" Type="http://schemas.openxmlformats.org/officeDocument/2006/relationships/hyperlink" Target="http://www.cofo.edu" TargetMode="External"/><Relationship Id="rId312" Type="http://schemas.openxmlformats.org/officeDocument/2006/relationships/hyperlink" Target="http://www.byui.edu" TargetMode="External"/><Relationship Id="rId311" Type="http://schemas.openxmlformats.org/officeDocument/2006/relationships/hyperlink" Target="http://www.buc.edu" TargetMode="External"/><Relationship Id="rId310" Type="http://schemas.openxmlformats.org/officeDocument/2006/relationships/hyperlink" Target="http://www.wright.edu" TargetMode="External"/><Relationship Id="rId297" Type="http://schemas.openxmlformats.org/officeDocument/2006/relationships/hyperlink" Target="http://www.lutherrice.edu" TargetMode="External"/><Relationship Id="rId296" Type="http://schemas.openxmlformats.org/officeDocument/2006/relationships/hyperlink" Target="http://www.lsue.edu" TargetMode="External"/><Relationship Id="rId295" Type="http://schemas.openxmlformats.org/officeDocument/2006/relationships/hyperlink" Target="http://www.lawrence.edu" TargetMode="External"/><Relationship Id="rId294" Type="http://schemas.openxmlformats.org/officeDocument/2006/relationships/hyperlink" Target="http://www.iwu.edu" TargetMode="External"/><Relationship Id="rId299" Type="http://schemas.openxmlformats.org/officeDocument/2006/relationships/hyperlink" Target="http://www.monroecollege.edu" TargetMode="External"/><Relationship Id="rId298" Type="http://schemas.openxmlformats.org/officeDocument/2006/relationships/hyperlink" Target="http://www.missio.edu" TargetMode="External"/><Relationship Id="rId271" Type="http://schemas.openxmlformats.org/officeDocument/2006/relationships/hyperlink" Target="http://www.mc3.edu" TargetMode="External"/><Relationship Id="rId270" Type="http://schemas.openxmlformats.org/officeDocument/2006/relationships/hyperlink" Target="http://www.lafayette.edu" TargetMode="External"/><Relationship Id="rId269" Type="http://schemas.openxmlformats.org/officeDocument/2006/relationships/hyperlink" Target="http://www.jarvis.edu" TargetMode="External"/><Relationship Id="rId264" Type="http://schemas.openxmlformats.org/officeDocument/2006/relationships/hyperlink" Target="http://www.cvcc.edu" TargetMode="External"/><Relationship Id="rId263" Type="http://schemas.openxmlformats.org/officeDocument/2006/relationships/hyperlink" Target="http://www.ctu.edu" TargetMode="External"/><Relationship Id="rId262" Type="http://schemas.openxmlformats.org/officeDocument/2006/relationships/hyperlink" Target="http://www.csustan.edu" TargetMode="External"/><Relationship Id="rId261" Type="http://schemas.openxmlformats.org/officeDocument/2006/relationships/hyperlink" Target="http://www.coastalcarolina.edu" TargetMode="External"/><Relationship Id="rId268" Type="http://schemas.openxmlformats.org/officeDocument/2006/relationships/hyperlink" Target="http://www.hagerstowncc.edu" TargetMode="External"/><Relationship Id="rId267" Type="http://schemas.openxmlformats.org/officeDocument/2006/relationships/hyperlink" Target="http://www.ftc.edu" TargetMode="External"/><Relationship Id="rId266" Type="http://schemas.openxmlformats.org/officeDocument/2006/relationships/hyperlink" Target="http://www.fhsu.edu" TargetMode="External"/><Relationship Id="rId265" Type="http://schemas.openxmlformats.org/officeDocument/2006/relationships/hyperlink" Target="http://www.easternct.edu" TargetMode="External"/><Relationship Id="rId260" Type="http://schemas.openxmlformats.org/officeDocument/2006/relationships/hyperlink" Target="http://www.clarksoncollege.edu" TargetMode="External"/><Relationship Id="rId259" Type="http://schemas.openxmlformats.org/officeDocument/2006/relationships/hyperlink" Target="http://www.chapman.edu" TargetMode="External"/><Relationship Id="rId258" Type="http://schemas.openxmlformats.org/officeDocument/2006/relationships/hyperlink" Target="http://www.capecod.edu" TargetMode="External"/><Relationship Id="rId253" Type="http://schemas.openxmlformats.org/officeDocument/2006/relationships/hyperlink" Target="http://www.wvsom.edu" TargetMode="External"/><Relationship Id="rId252" Type="http://schemas.openxmlformats.org/officeDocument/2006/relationships/hyperlink" Target="http://www.wichita.edu" TargetMode="External"/><Relationship Id="rId251" Type="http://schemas.openxmlformats.org/officeDocument/2006/relationships/hyperlink" Target="http://www.walshcollege.edu" TargetMode="External"/><Relationship Id="rId250" Type="http://schemas.openxmlformats.org/officeDocument/2006/relationships/hyperlink" Target="http://www.uncw.edu" TargetMode="External"/><Relationship Id="rId257" Type="http://schemas.openxmlformats.org/officeDocument/2006/relationships/hyperlink" Target="http://www.bluefieldstate.edu" TargetMode="External"/><Relationship Id="rId256" Type="http://schemas.openxmlformats.org/officeDocument/2006/relationships/hyperlink" Target="http://www.berea.edu" TargetMode="External"/><Relationship Id="rId255" Type="http://schemas.openxmlformats.org/officeDocument/2006/relationships/hyperlink" Target="http://www.ata.edu" TargetMode="External"/><Relationship Id="rId254" Type="http://schemas.openxmlformats.org/officeDocument/2006/relationships/hyperlink" Target="http://www.alfredstate.edu" TargetMode="External"/><Relationship Id="rId293" Type="http://schemas.openxmlformats.org/officeDocument/2006/relationships/hyperlink" Target="http://www.iwp.edu" TargetMode="External"/><Relationship Id="rId292" Type="http://schemas.openxmlformats.org/officeDocument/2006/relationships/hyperlink" Target="http://www.isothermal.edu" TargetMode="External"/><Relationship Id="rId291" Type="http://schemas.openxmlformats.org/officeDocument/2006/relationships/hyperlink" Target="http://www.gwu.edu" TargetMode="External"/><Relationship Id="rId290" Type="http://schemas.openxmlformats.org/officeDocument/2006/relationships/hyperlink" Target="http://www.gracechristian.edu" TargetMode="External"/><Relationship Id="rId286" Type="http://schemas.openxmlformats.org/officeDocument/2006/relationships/hyperlink" Target="http://www.clarkson.edu" TargetMode="External"/><Relationship Id="rId285" Type="http://schemas.openxmlformats.org/officeDocument/2006/relationships/hyperlink" Target="http://www.cecil.edu" TargetMode="External"/><Relationship Id="rId284" Type="http://schemas.openxmlformats.org/officeDocument/2006/relationships/hyperlink" Target="http://www.asurams.edu" TargetMode="External"/><Relationship Id="rId283" Type="http://schemas.openxmlformats.org/officeDocument/2006/relationships/hyperlink" Target="http://www.wofford.edu" TargetMode="External"/><Relationship Id="rId289" Type="http://schemas.openxmlformats.org/officeDocument/2006/relationships/hyperlink" Target="http://www.georgefox.edu" TargetMode="External"/><Relationship Id="rId288" Type="http://schemas.openxmlformats.org/officeDocument/2006/relationships/hyperlink" Target="http://www.cu.edu" TargetMode="External"/><Relationship Id="rId287" Type="http://schemas.openxmlformats.org/officeDocument/2006/relationships/hyperlink" Target="http://www.ctsfw.edu" TargetMode="External"/><Relationship Id="rId282" Type="http://schemas.openxmlformats.org/officeDocument/2006/relationships/hyperlink" Target="http://www.westga.edu" TargetMode="External"/><Relationship Id="rId281" Type="http://schemas.openxmlformats.org/officeDocument/2006/relationships/hyperlink" Target="http://www.uvu.edu" TargetMode="External"/><Relationship Id="rId280" Type="http://schemas.openxmlformats.org/officeDocument/2006/relationships/hyperlink" Target="http://www.ucumberlands.edu" TargetMode="External"/><Relationship Id="rId275" Type="http://schemas.openxmlformats.org/officeDocument/2006/relationships/hyperlink" Target="http://www.pennhighlands.edu" TargetMode="External"/><Relationship Id="rId274" Type="http://schemas.openxmlformats.org/officeDocument/2006/relationships/hyperlink" Target="http://www.nmu.edu" TargetMode="External"/><Relationship Id="rId273" Type="http://schemas.openxmlformats.org/officeDocument/2006/relationships/hyperlink" Target="http://www.mybrcc.edu" TargetMode="External"/><Relationship Id="rId272" Type="http://schemas.openxmlformats.org/officeDocument/2006/relationships/hyperlink" Target="http://www.muhlenberg.edu" TargetMode="External"/><Relationship Id="rId279" Type="http://schemas.openxmlformats.org/officeDocument/2006/relationships/hyperlink" Target="http://www.ucsc.edu" TargetMode="External"/><Relationship Id="rId278" Type="http://schemas.openxmlformats.org/officeDocument/2006/relationships/hyperlink" Target="http://www.sunyulster.edu" TargetMode="External"/><Relationship Id="rId277" Type="http://schemas.openxmlformats.org/officeDocument/2006/relationships/hyperlink" Target="http://www.sulc.edu" TargetMode="External"/><Relationship Id="rId276" Type="http://schemas.openxmlformats.org/officeDocument/2006/relationships/hyperlink" Target="http://www.stjames.edu" TargetMode="External"/><Relationship Id="rId228" Type="http://schemas.openxmlformats.org/officeDocument/2006/relationships/hyperlink" Target="http://www.abac.edu" TargetMode="External"/><Relationship Id="rId227" Type="http://schemas.openxmlformats.org/officeDocument/2006/relationships/hyperlink" Target="http://www.wilmu.edu" TargetMode="External"/><Relationship Id="rId226" Type="http://schemas.openxmlformats.org/officeDocument/2006/relationships/hyperlink" Target="http://www.unmc.edu" TargetMode="External"/><Relationship Id="rId225" Type="http://schemas.openxmlformats.org/officeDocument/2006/relationships/hyperlink" Target="http://www.umsl.edu" TargetMode="External"/><Relationship Id="rId229" Type="http://schemas.openxmlformats.org/officeDocument/2006/relationships/hyperlink" Target="http://www.baycollege.edu" TargetMode="External"/><Relationship Id="rId220" Type="http://schemas.openxmlformats.org/officeDocument/2006/relationships/hyperlink" Target="http://www.mildredelley.edu" TargetMode="External"/><Relationship Id="rId224" Type="http://schemas.openxmlformats.org/officeDocument/2006/relationships/hyperlink" Target="http://www.skidmore.edu" TargetMode="External"/><Relationship Id="rId223" Type="http://schemas.openxmlformats.org/officeDocument/2006/relationships/hyperlink" Target="http://www.queens.edu" TargetMode="External"/><Relationship Id="rId222" Type="http://schemas.openxmlformats.org/officeDocument/2006/relationships/hyperlink" Target="http://www.odessa.edu" TargetMode="External"/><Relationship Id="rId221" Type="http://schemas.openxmlformats.org/officeDocument/2006/relationships/hyperlink" Target="http://www.multnomah.edu" TargetMode="External"/><Relationship Id="rId217" Type="http://schemas.openxmlformats.org/officeDocument/2006/relationships/hyperlink" Target="http://www.kirkwood.edu" TargetMode="External"/><Relationship Id="rId216" Type="http://schemas.openxmlformats.org/officeDocument/2006/relationships/hyperlink" Target="http://www.kgi.edu" TargetMode="External"/><Relationship Id="rId215" Type="http://schemas.openxmlformats.org/officeDocument/2006/relationships/hyperlink" Target="http://www.ic.edu" TargetMode="External"/><Relationship Id="rId214" Type="http://schemas.openxmlformats.org/officeDocument/2006/relationships/hyperlink" Target="http://www.ibcs.edu" TargetMode="External"/><Relationship Id="rId219" Type="http://schemas.openxmlformats.org/officeDocument/2006/relationships/hyperlink" Target="http://www.kwu.edu" TargetMode="External"/><Relationship Id="rId218" Type="http://schemas.openxmlformats.org/officeDocument/2006/relationships/hyperlink" Target="http://www.kutztown.edu" TargetMode="External"/><Relationship Id="rId213" Type="http://schemas.openxmlformats.org/officeDocument/2006/relationships/hyperlink" Target="http://www.greensboro.edu" TargetMode="External"/><Relationship Id="rId212" Type="http://schemas.openxmlformats.org/officeDocument/2006/relationships/hyperlink" Target="http://www.glenville.edu" TargetMode="External"/><Relationship Id="rId211" Type="http://schemas.openxmlformats.org/officeDocument/2006/relationships/hyperlink" Target="http://www.fst.edu" TargetMode="External"/><Relationship Id="rId210" Type="http://schemas.openxmlformats.org/officeDocument/2006/relationships/hyperlink" Target="http://www.fredonia.edu" TargetMode="External"/><Relationship Id="rId249" Type="http://schemas.openxmlformats.org/officeDocument/2006/relationships/hyperlink" Target="http://www.taylor.edu" TargetMode="External"/><Relationship Id="rId248" Type="http://schemas.openxmlformats.org/officeDocument/2006/relationships/hyperlink" Target="http://www.stonybrook.edu" TargetMode="External"/><Relationship Id="rId247" Type="http://schemas.openxmlformats.org/officeDocument/2006/relationships/hyperlink" Target="http://www.salve.edu" TargetMode="External"/><Relationship Id="rId242" Type="http://schemas.openxmlformats.org/officeDocument/2006/relationships/hyperlink" Target="http://www.marybaldwin.edu" TargetMode="External"/><Relationship Id="rId241" Type="http://schemas.openxmlformats.org/officeDocument/2006/relationships/hyperlink" Target="http://www.manateetech.edu" TargetMode="External"/><Relationship Id="rId240" Type="http://schemas.openxmlformats.org/officeDocument/2006/relationships/hyperlink" Target="http://www.macu.edu" TargetMode="External"/><Relationship Id="rId246" Type="http://schemas.openxmlformats.org/officeDocument/2006/relationships/hyperlink" Target="http://www.rio.edu" TargetMode="External"/><Relationship Id="rId245" Type="http://schemas.openxmlformats.org/officeDocument/2006/relationships/hyperlink" Target="http://www.nwacc.edu" TargetMode="External"/><Relationship Id="rId244" Type="http://schemas.openxmlformats.org/officeDocument/2006/relationships/hyperlink" Target="http://www.northcentralcollege.edu" TargetMode="External"/><Relationship Id="rId243" Type="http://schemas.openxmlformats.org/officeDocument/2006/relationships/hyperlink" Target="http://www.morehouse.edu" TargetMode="External"/><Relationship Id="rId239" Type="http://schemas.openxmlformats.org/officeDocument/2006/relationships/hyperlink" Target="http://www.hvcc.edu" TargetMode="External"/><Relationship Id="rId238" Type="http://schemas.openxmlformats.org/officeDocument/2006/relationships/hyperlink" Target="http://www.helms.edu" TargetMode="External"/><Relationship Id="rId237" Type="http://schemas.openxmlformats.org/officeDocument/2006/relationships/hyperlink" Target="http://www.gcccks.edu" TargetMode="External"/><Relationship Id="rId236" Type="http://schemas.openxmlformats.org/officeDocument/2006/relationships/hyperlink" Target="http://www.daytonastate.edu" TargetMode="External"/><Relationship Id="rId231" Type="http://schemas.openxmlformats.org/officeDocument/2006/relationships/hyperlink" Target="http://www.bishop.edu" TargetMode="External"/><Relationship Id="rId230" Type="http://schemas.openxmlformats.org/officeDocument/2006/relationships/hyperlink" Target="http://www.bennington.edu" TargetMode="External"/><Relationship Id="rId235" Type="http://schemas.openxmlformats.org/officeDocument/2006/relationships/hyperlink" Target="http://www.chatham.edu" TargetMode="External"/><Relationship Id="rId234" Type="http://schemas.openxmlformats.org/officeDocument/2006/relationships/hyperlink" Target="http://www.champlain.edu" TargetMode="External"/><Relationship Id="rId233" Type="http://schemas.openxmlformats.org/officeDocument/2006/relationships/hyperlink" Target="http://www.ccd.edu" TargetMode="External"/><Relationship Id="rId232" Type="http://schemas.openxmlformats.org/officeDocument/2006/relationships/hyperlink" Target="http://www.carlow.edu" TargetMode="External"/><Relationship Id="rId206" Type="http://schemas.openxmlformats.org/officeDocument/2006/relationships/hyperlink" Target="http://www.afit.edu" TargetMode="External"/><Relationship Id="rId205" Type="http://schemas.openxmlformats.org/officeDocument/2006/relationships/hyperlink" Target="http://www.acu.edu" TargetMode="External"/><Relationship Id="rId204" Type="http://schemas.openxmlformats.org/officeDocument/2006/relationships/hyperlink" Target="http://www.vsu.edu" TargetMode="External"/><Relationship Id="rId203" Type="http://schemas.openxmlformats.org/officeDocument/2006/relationships/hyperlink" Target="http://www.seu.edu" TargetMode="External"/><Relationship Id="rId209" Type="http://schemas.openxmlformats.org/officeDocument/2006/relationships/hyperlink" Target="http://www.cleary.edu" TargetMode="External"/><Relationship Id="rId208" Type="http://schemas.openxmlformats.org/officeDocument/2006/relationships/hyperlink" Target="http://www.cccb.edu" TargetMode="External"/><Relationship Id="rId207" Type="http://schemas.openxmlformats.org/officeDocument/2006/relationships/hyperlink" Target="http://www.alfred.edu" TargetMode="External"/><Relationship Id="rId202" Type="http://schemas.openxmlformats.org/officeDocument/2006/relationships/hyperlink" Target="http://www.sanjuancollege.edu" TargetMode="External"/><Relationship Id="rId201" Type="http://schemas.openxmlformats.org/officeDocument/2006/relationships/hyperlink" Target="http://www.nwktc.edu" TargetMode="External"/><Relationship Id="rId200" Type="http://schemas.openxmlformats.org/officeDocument/2006/relationships/hyperlink" Target="http://www.manor.edu" TargetMode="External"/><Relationship Id="rId509" Type="http://schemas.openxmlformats.org/officeDocument/2006/relationships/hyperlink" Target="http://www.calvinseminary.edu" TargetMode="External"/><Relationship Id="rId508" Type="http://schemas.openxmlformats.org/officeDocument/2006/relationships/hyperlink" Target="http://www.brookdalecc.edu" TargetMode="External"/><Relationship Id="rId503" Type="http://schemas.openxmlformats.org/officeDocument/2006/relationships/hyperlink" Target="http://www.arbor.edu" TargetMode="External"/><Relationship Id="rId502" Type="http://schemas.openxmlformats.org/officeDocument/2006/relationships/hyperlink" Target="http://www.apsu.edu" TargetMode="External"/><Relationship Id="rId501" Type="http://schemas.openxmlformats.org/officeDocument/2006/relationships/hyperlink" Target="http://www.anderson.edu" TargetMode="External"/><Relationship Id="rId500" Type="http://schemas.openxmlformats.org/officeDocument/2006/relationships/hyperlink" Target="http://www.yorktech.edu" TargetMode="External"/><Relationship Id="rId507" Type="http://schemas.openxmlformats.org/officeDocument/2006/relationships/hyperlink" Target="http://www.bridgew.edu" TargetMode="External"/><Relationship Id="rId506" Type="http://schemas.openxmlformats.org/officeDocument/2006/relationships/hyperlink" Target="http://www.blinn.edu" TargetMode="External"/><Relationship Id="rId505" Type="http://schemas.openxmlformats.org/officeDocument/2006/relationships/hyperlink" Target="http://www.auto.edu" TargetMode="External"/><Relationship Id="rId504" Type="http://schemas.openxmlformats.org/officeDocument/2006/relationships/hyperlink" Target="http://www.asu.edu" TargetMode="External"/><Relationship Id="rId525" Type="http://schemas.openxmlformats.org/officeDocument/2006/relationships/hyperlink" Target="http://www.mountunion.edu" TargetMode="External"/><Relationship Id="rId524" Type="http://schemas.openxmlformats.org/officeDocument/2006/relationships/hyperlink" Target="http://www.mnstate.edu" TargetMode="External"/><Relationship Id="rId523" Type="http://schemas.openxmlformats.org/officeDocument/2006/relationships/hyperlink" Target="http://www.macomb.edu" TargetMode="External"/><Relationship Id="rId522" Type="http://schemas.openxmlformats.org/officeDocument/2006/relationships/hyperlink" Target="http://www.lsuhs.edu" TargetMode="External"/><Relationship Id="rId529" Type="http://schemas.openxmlformats.org/officeDocument/2006/relationships/hyperlink" Target="http://www.salemstate.edu" TargetMode="External"/><Relationship Id="rId528" Type="http://schemas.openxmlformats.org/officeDocument/2006/relationships/hyperlink" Target="http://www.rochester.edu" TargetMode="External"/><Relationship Id="rId527" Type="http://schemas.openxmlformats.org/officeDocument/2006/relationships/hyperlink" Target="http://www.plazacollege.edu" TargetMode="External"/><Relationship Id="rId526" Type="http://schemas.openxmlformats.org/officeDocument/2006/relationships/hyperlink" Target="http://www.nwmissouri.edu" TargetMode="External"/><Relationship Id="rId521" Type="http://schemas.openxmlformats.org/officeDocument/2006/relationships/hyperlink" Target="http://www.lsu.edu" TargetMode="External"/><Relationship Id="rId520" Type="http://schemas.openxmlformats.org/officeDocument/2006/relationships/hyperlink" Target="http://www.life.edu" TargetMode="External"/><Relationship Id="rId519" Type="http://schemas.openxmlformats.org/officeDocument/2006/relationships/hyperlink" Target="http://www.lccc.edu" TargetMode="External"/><Relationship Id="rId514" Type="http://schemas.openxmlformats.org/officeDocument/2006/relationships/hyperlink" Target="http://www.gtu.edu" TargetMode="External"/><Relationship Id="rId513" Type="http://schemas.openxmlformats.org/officeDocument/2006/relationships/hyperlink" Target="http://www.gnomon.edu" TargetMode="External"/><Relationship Id="rId512" Type="http://schemas.openxmlformats.org/officeDocument/2006/relationships/hyperlink" Target="http://www.gettysburg.edu" TargetMode="External"/><Relationship Id="rId511" Type="http://schemas.openxmlformats.org/officeDocument/2006/relationships/hyperlink" Target="http://www.charlestonsouthern.edu" TargetMode="External"/><Relationship Id="rId518" Type="http://schemas.openxmlformats.org/officeDocument/2006/relationships/hyperlink" Target="http://www.lakeland.edu" TargetMode="External"/><Relationship Id="rId517" Type="http://schemas.openxmlformats.org/officeDocument/2006/relationships/hyperlink" Target="http://www.ithaca.edu" TargetMode="External"/><Relationship Id="rId516" Type="http://schemas.openxmlformats.org/officeDocument/2006/relationships/hyperlink" Target="http://www.iona.edu" TargetMode="External"/><Relationship Id="rId515" Type="http://schemas.openxmlformats.org/officeDocument/2006/relationships/hyperlink" Target="http://www.hutchcc.edu" TargetMode="External"/><Relationship Id="rId510" Type="http://schemas.openxmlformats.org/officeDocument/2006/relationships/hyperlink" Target="http://www.ccm.edu" TargetMode="External"/><Relationship Id="rId590" Type="http://schemas.openxmlformats.org/officeDocument/2006/relationships/hyperlink" Target="http://www.bucks.edu" TargetMode="External"/><Relationship Id="rId589" Type="http://schemas.openxmlformats.org/officeDocument/2006/relationships/hyperlink" Target="http://www.bowiestate.edu" TargetMode="External"/><Relationship Id="rId588" Type="http://schemas.openxmlformats.org/officeDocument/2006/relationships/hyperlink" Target="http://www.bmats.edu" TargetMode="External"/><Relationship Id="rId583" Type="http://schemas.openxmlformats.org/officeDocument/2006/relationships/hyperlink" Target="http://www.apexcvt.edu" TargetMode="External"/><Relationship Id="rId582" Type="http://schemas.openxmlformats.org/officeDocument/2006/relationships/hyperlink" Target="http://www.allegheny.edu" TargetMode="External"/><Relationship Id="rId581" Type="http://schemas.openxmlformats.org/officeDocument/2006/relationships/hyperlink" Target="http://www.albright.edu" TargetMode="External"/><Relationship Id="rId580" Type="http://schemas.openxmlformats.org/officeDocument/2006/relationships/hyperlink" Target="http://eicollege.edu" TargetMode="External"/><Relationship Id="rId587" Type="http://schemas.openxmlformats.org/officeDocument/2006/relationships/hyperlink" Target="http://www.bethanyseminary.edu" TargetMode="External"/><Relationship Id="rId586" Type="http://schemas.openxmlformats.org/officeDocument/2006/relationships/hyperlink" Target="http://www.belmont.edu" TargetMode="External"/><Relationship Id="rId585" Type="http://schemas.openxmlformats.org/officeDocument/2006/relationships/hyperlink" Target="http://www.beal.edu" TargetMode="External"/><Relationship Id="rId584" Type="http://schemas.openxmlformats.org/officeDocument/2006/relationships/hyperlink" Target="http://www.artcenter.edu" TargetMode="External"/><Relationship Id="rId579" Type="http://schemas.openxmlformats.org/officeDocument/2006/relationships/hyperlink" Target="http://www.wspp.edu" TargetMode="External"/><Relationship Id="rId578" Type="http://schemas.openxmlformats.org/officeDocument/2006/relationships/hyperlink" Target="http://www.ws.edu" TargetMode="External"/><Relationship Id="rId577" Type="http://schemas.openxmlformats.org/officeDocument/2006/relationships/hyperlink" Target="http://www.wcui.edu" TargetMode="External"/><Relationship Id="rId572" Type="http://schemas.openxmlformats.org/officeDocument/2006/relationships/hyperlink" Target="http://www.thomas.edu" TargetMode="External"/><Relationship Id="rId571" Type="http://schemas.openxmlformats.org/officeDocument/2006/relationships/hyperlink" Target="http://www.smwc.edu" TargetMode="External"/><Relationship Id="rId570" Type="http://schemas.openxmlformats.org/officeDocument/2006/relationships/hyperlink" Target="http://www.smith.edu" TargetMode="External"/><Relationship Id="rId576" Type="http://schemas.openxmlformats.org/officeDocument/2006/relationships/hyperlink" Target="http://www.vmi.edu" TargetMode="External"/><Relationship Id="rId575" Type="http://schemas.openxmlformats.org/officeDocument/2006/relationships/hyperlink" Target="http://www.utexas.edu" TargetMode="External"/><Relationship Id="rId574" Type="http://schemas.openxmlformats.org/officeDocument/2006/relationships/hyperlink" Target="http://www.unk.edu" TargetMode="External"/><Relationship Id="rId573" Type="http://schemas.openxmlformats.org/officeDocument/2006/relationships/hyperlink" Target="http://www.umkc.edu" TargetMode="External"/><Relationship Id="rId599" Type="http://schemas.openxmlformats.org/officeDocument/2006/relationships/hyperlink" Target="http://www.idi.edu" TargetMode="External"/><Relationship Id="rId594" Type="http://schemas.openxmlformats.org/officeDocument/2006/relationships/hyperlink" Target="http://www.ctschicago.edu" TargetMode="External"/><Relationship Id="rId593" Type="http://schemas.openxmlformats.org/officeDocument/2006/relationships/hyperlink" Target="http://www.ciis.edu" TargetMode="External"/><Relationship Id="rId592" Type="http://schemas.openxmlformats.org/officeDocument/2006/relationships/hyperlink" Target="http://www.chicagobooth.edu" TargetMode="External"/><Relationship Id="rId591" Type="http://schemas.openxmlformats.org/officeDocument/2006/relationships/hyperlink" Target="http://www.cedarcrest.edu" TargetMode="External"/><Relationship Id="rId598" Type="http://schemas.openxmlformats.org/officeDocument/2006/relationships/hyperlink" Target="http://www.graceland.edu" TargetMode="External"/><Relationship Id="rId597" Type="http://schemas.openxmlformats.org/officeDocument/2006/relationships/hyperlink" Target="http://www.goldenwestcollege.edu" TargetMode="External"/><Relationship Id="rId596" Type="http://schemas.openxmlformats.org/officeDocument/2006/relationships/hyperlink" Target="http://www.fortis.edu" TargetMode="External"/><Relationship Id="rId595" Type="http://schemas.openxmlformats.org/officeDocument/2006/relationships/hyperlink" Target="http://www.fdltcc.edu" TargetMode="External"/><Relationship Id="rId547" Type="http://schemas.openxmlformats.org/officeDocument/2006/relationships/hyperlink" Target="http://www.chaminade.edu" TargetMode="External"/><Relationship Id="rId546" Type="http://schemas.openxmlformats.org/officeDocument/2006/relationships/hyperlink" Target="http://www.ccri.edu" TargetMode="External"/><Relationship Id="rId545" Type="http://schemas.openxmlformats.org/officeDocument/2006/relationships/hyperlink" Target="http://www.bgsu.edu" TargetMode="External"/><Relationship Id="rId544" Type="http://schemas.openxmlformats.org/officeDocument/2006/relationships/hyperlink" Target="http://www.alverno.edu" TargetMode="External"/><Relationship Id="rId549" Type="http://schemas.openxmlformats.org/officeDocument/2006/relationships/hyperlink" Target="http://www.collegeforcreativestudies.edu" TargetMode="External"/><Relationship Id="rId548" Type="http://schemas.openxmlformats.org/officeDocument/2006/relationships/hyperlink" Target="http://www.coastal.edu" TargetMode="External"/><Relationship Id="rId543" Type="http://schemas.openxmlformats.org/officeDocument/2006/relationships/hyperlink" Target="http://www.wvstateu.edu" TargetMode="External"/><Relationship Id="rId542" Type="http://schemas.openxmlformats.org/officeDocument/2006/relationships/hyperlink" Target="http://www.winona.edu" TargetMode="External"/><Relationship Id="rId541" Type="http://schemas.openxmlformats.org/officeDocument/2006/relationships/hyperlink" Target="http://www.wcupa.edu" TargetMode="External"/><Relationship Id="rId540" Type="http://schemas.openxmlformats.org/officeDocument/2006/relationships/hyperlink" Target="http://www.washburnlaw.edu" TargetMode="External"/><Relationship Id="rId536" Type="http://schemas.openxmlformats.org/officeDocument/2006/relationships/hyperlink" Target="http://www.uth.edu" TargetMode="External"/><Relationship Id="rId535" Type="http://schemas.openxmlformats.org/officeDocument/2006/relationships/hyperlink" Target="http://www.upsem.edu" TargetMode="External"/><Relationship Id="rId534" Type="http://schemas.openxmlformats.org/officeDocument/2006/relationships/hyperlink" Target="http://www.une.edu" TargetMode="External"/><Relationship Id="rId533" Type="http://schemas.openxmlformats.org/officeDocument/2006/relationships/hyperlink" Target="http://www.uga.edu" TargetMode="External"/><Relationship Id="rId539" Type="http://schemas.openxmlformats.org/officeDocument/2006/relationships/hyperlink" Target="http://www.warner.edu" TargetMode="External"/><Relationship Id="rId538" Type="http://schemas.openxmlformats.org/officeDocument/2006/relationships/hyperlink" Target="http://www.uwec.edu" TargetMode="External"/><Relationship Id="rId537" Type="http://schemas.openxmlformats.org/officeDocument/2006/relationships/hyperlink" Target="http://www.uttyler.edu" TargetMode="External"/><Relationship Id="rId532" Type="http://schemas.openxmlformats.org/officeDocument/2006/relationships/hyperlink" Target="http://www.steu.edu" TargetMode="External"/><Relationship Id="rId531" Type="http://schemas.openxmlformats.org/officeDocument/2006/relationships/hyperlink" Target="http://www.sou.edu" TargetMode="External"/><Relationship Id="rId530" Type="http://schemas.openxmlformats.org/officeDocument/2006/relationships/hyperlink" Target="http://www.sherman.edu" TargetMode="External"/><Relationship Id="rId569" Type="http://schemas.openxmlformats.org/officeDocument/2006/relationships/hyperlink" Target="http://www.sju.edu" TargetMode="External"/><Relationship Id="rId568" Type="http://schemas.openxmlformats.org/officeDocument/2006/relationships/hyperlink" Target="http://www.sandiego.edu" TargetMode="External"/><Relationship Id="rId567" Type="http://schemas.openxmlformats.org/officeDocument/2006/relationships/hyperlink" Target="http://www.rosehulman.edu" TargetMode="External"/><Relationship Id="rId566" Type="http://schemas.openxmlformats.org/officeDocument/2006/relationships/hyperlink" Target="http://www.rocky.edu" TargetMode="External"/><Relationship Id="rId561" Type="http://schemas.openxmlformats.org/officeDocument/2006/relationships/hyperlink" Target="http://www.northpoint.edu" TargetMode="External"/><Relationship Id="rId560" Type="http://schemas.openxmlformats.org/officeDocument/2006/relationships/hyperlink" Target="http://www.mercyhurst.edu" TargetMode="External"/><Relationship Id="rId565" Type="http://schemas.openxmlformats.org/officeDocument/2006/relationships/hyperlink" Target="http://www.rit.edu" TargetMode="External"/><Relationship Id="rId564" Type="http://schemas.openxmlformats.org/officeDocument/2006/relationships/hyperlink" Target="http://www.pgcc.edu" TargetMode="External"/><Relationship Id="rId563" Type="http://schemas.openxmlformats.org/officeDocument/2006/relationships/hyperlink" Target="http://www.peru.edu" TargetMode="External"/><Relationship Id="rId562" Type="http://schemas.openxmlformats.org/officeDocument/2006/relationships/hyperlink" Target="http://www.oakton.edu" TargetMode="External"/><Relationship Id="rId558" Type="http://schemas.openxmlformats.org/officeDocument/2006/relationships/hyperlink" Target="http://www.gc.edu" TargetMode="External"/><Relationship Id="rId557" Type="http://schemas.openxmlformats.org/officeDocument/2006/relationships/hyperlink" Target="http://www.felbrycollege.edu" TargetMode="External"/><Relationship Id="rId556" Type="http://schemas.openxmlformats.org/officeDocument/2006/relationships/hyperlink" Target="http://www.escc.edu" TargetMode="External"/><Relationship Id="rId555" Type="http://schemas.openxmlformats.org/officeDocument/2006/relationships/hyperlink" Target="http://www.elon.edu" TargetMode="External"/><Relationship Id="rId559" Type="http://schemas.openxmlformats.org/officeDocument/2006/relationships/hyperlink" Target="http://www.hope.edu" TargetMode="External"/><Relationship Id="rId550" Type="http://schemas.openxmlformats.org/officeDocument/2006/relationships/hyperlink" Target="http://www.deanza.edu" TargetMode="External"/><Relationship Id="rId554" Type="http://schemas.openxmlformats.org/officeDocument/2006/relationships/hyperlink" Target="http://www.eku.edu" TargetMode="External"/><Relationship Id="rId553" Type="http://schemas.openxmlformats.org/officeDocument/2006/relationships/hyperlink" Target="http://www.eastcentral.edu" TargetMode="External"/><Relationship Id="rId552" Type="http://schemas.openxmlformats.org/officeDocument/2006/relationships/hyperlink" Target="http://www.dvc.edu" TargetMode="External"/><Relationship Id="rId551" Type="http://schemas.openxmlformats.org/officeDocument/2006/relationships/hyperlink" Target="http://www.dsu.edu" TargetMode="External"/><Relationship Id="rId495" Type="http://schemas.openxmlformats.org/officeDocument/2006/relationships/hyperlink" Target="http://www.usi.edu" TargetMode="External"/><Relationship Id="rId494" Type="http://schemas.openxmlformats.org/officeDocument/2006/relationships/hyperlink" Target="http://www.tku.edu" TargetMode="External"/><Relationship Id="rId493" Type="http://schemas.openxmlformats.org/officeDocument/2006/relationships/hyperlink" Target="http://www.texascollege.edu" TargetMode="External"/><Relationship Id="rId492" Type="http://schemas.openxmlformats.org/officeDocument/2006/relationships/hyperlink" Target="http://www.texarkanacollege.edu" TargetMode="External"/><Relationship Id="rId499" Type="http://schemas.openxmlformats.org/officeDocument/2006/relationships/hyperlink" Target="http://www.wti.edu" TargetMode="External"/><Relationship Id="rId498" Type="http://schemas.openxmlformats.org/officeDocument/2006/relationships/hyperlink" Target="http://www.wpcc.edu" TargetMode="External"/><Relationship Id="rId497" Type="http://schemas.openxmlformats.org/officeDocument/2006/relationships/hyperlink" Target="http://www.utm.edu" TargetMode="External"/><Relationship Id="rId496" Type="http://schemas.openxmlformats.org/officeDocument/2006/relationships/hyperlink" Target="http://www.usj.edu" TargetMode="External"/><Relationship Id="rId409" Type="http://schemas.openxmlformats.org/officeDocument/2006/relationships/hyperlink" Target="http://www.mnsu.edu" TargetMode="External"/><Relationship Id="rId404" Type="http://schemas.openxmlformats.org/officeDocument/2006/relationships/hyperlink" Target="http://www.loras.edu" TargetMode="External"/><Relationship Id="rId403" Type="http://schemas.openxmlformats.org/officeDocument/2006/relationships/hyperlink" Target="http://www.livingartscollege.edu" TargetMode="External"/><Relationship Id="rId402" Type="http://schemas.openxmlformats.org/officeDocument/2006/relationships/hyperlink" Target="http://www.kcc.edu" TargetMode="External"/><Relationship Id="rId401" Type="http://schemas.openxmlformats.org/officeDocument/2006/relationships/hyperlink" Target="http://www.jhu.edu" TargetMode="External"/><Relationship Id="rId408" Type="http://schemas.openxmlformats.org/officeDocument/2006/relationships/hyperlink" Target="http://www.millsaps.edu" TargetMode="External"/><Relationship Id="rId407" Type="http://schemas.openxmlformats.org/officeDocument/2006/relationships/hyperlink" Target="http://www.massbay.edu" TargetMode="External"/><Relationship Id="rId406" Type="http://schemas.openxmlformats.org/officeDocument/2006/relationships/hyperlink" Target="http://www.madisoncollege.edu" TargetMode="External"/><Relationship Id="rId405" Type="http://schemas.openxmlformats.org/officeDocument/2006/relationships/hyperlink" Target="http://www.lyon.edu" TargetMode="External"/><Relationship Id="rId400" Type="http://schemas.openxmlformats.org/officeDocument/2006/relationships/hyperlink" Target="http://www.jcsu.edu" TargetMode="External"/><Relationship Id="rId469" Type="http://schemas.openxmlformats.org/officeDocument/2006/relationships/hyperlink" Target="http://www.briarcliff.edu" TargetMode="External"/><Relationship Id="rId468" Type="http://schemas.openxmlformats.org/officeDocument/2006/relationships/hyperlink" Target="http://www.aurora.edu" TargetMode="External"/><Relationship Id="rId467" Type="http://schemas.openxmlformats.org/officeDocument/2006/relationships/hyperlink" Target="http://www.arcadia.edu" TargetMode="External"/><Relationship Id="rId462" Type="http://schemas.openxmlformats.org/officeDocument/2006/relationships/hyperlink" Target="http://www.villa.edu" TargetMode="External"/><Relationship Id="rId461" Type="http://schemas.openxmlformats.org/officeDocument/2006/relationships/hyperlink" Target="http://www.utsa.edu" TargetMode="External"/><Relationship Id="rId460" Type="http://schemas.openxmlformats.org/officeDocument/2006/relationships/hyperlink" Target="http://www.usm.edu" TargetMode="External"/><Relationship Id="rId466" Type="http://schemas.openxmlformats.org/officeDocument/2006/relationships/hyperlink" Target="http://www.agnesscott.edu" TargetMode="External"/><Relationship Id="rId465" Type="http://schemas.openxmlformats.org/officeDocument/2006/relationships/hyperlink" Target="http://www.adelphi.edu" TargetMode="External"/><Relationship Id="rId464" Type="http://schemas.openxmlformats.org/officeDocument/2006/relationships/hyperlink" Target="http://otero.edu" TargetMode="External"/><Relationship Id="rId463" Type="http://schemas.openxmlformats.org/officeDocument/2006/relationships/hyperlink" Target="http://www.wilkes.edu" TargetMode="External"/><Relationship Id="rId459" Type="http://schemas.openxmlformats.org/officeDocument/2006/relationships/hyperlink" Target="http://www.universityofcalifornia.edu" TargetMode="External"/><Relationship Id="rId458" Type="http://schemas.openxmlformats.org/officeDocument/2006/relationships/hyperlink" Target="http://www.tulsacc.edu" TargetMode="External"/><Relationship Id="rId457" Type="http://schemas.openxmlformats.org/officeDocument/2006/relationships/hyperlink" Target="http://www.tufts.edu" TargetMode="External"/><Relationship Id="rId456" Type="http://schemas.openxmlformats.org/officeDocument/2006/relationships/hyperlink" Target="http://www.tamusa.edu" TargetMode="External"/><Relationship Id="rId451" Type="http://schemas.openxmlformats.org/officeDocument/2006/relationships/hyperlink" Target="http://www.point.edu" TargetMode="External"/><Relationship Id="rId450" Type="http://schemas.openxmlformats.org/officeDocument/2006/relationships/hyperlink" Target="http://www.pitzer.edu" TargetMode="External"/><Relationship Id="rId455" Type="http://schemas.openxmlformats.org/officeDocument/2006/relationships/hyperlink" Target="http://www.swosu.edu" TargetMode="External"/><Relationship Id="rId454" Type="http://schemas.openxmlformats.org/officeDocument/2006/relationships/hyperlink" Target="http://www.sw.edu" TargetMode="External"/><Relationship Id="rId453" Type="http://schemas.openxmlformats.org/officeDocument/2006/relationships/hyperlink" Target="http://www.spertus.edu" TargetMode="External"/><Relationship Id="rId452" Type="http://schemas.openxmlformats.org/officeDocument/2006/relationships/hyperlink" Target="http://www.principiacollege.edu" TargetMode="External"/><Relationship Id="rId491" Type="http://schemas.openxmlformats.org/officeDocument/2006/relationships/hyperlink" Target="http://www.shsu.edu" TargetMode="External"/><Relationship Id="rId490" Type="http://schemas.openxmlformats.org/officeDocument/2006/relationships/hyperlink" Target="http://www.roosevelt.edu" TargetMode="External"/><Relationship Id="rId489" Type="http://schemas.openxmlformats.org/officeDocument/2006/relationships/hyperlink" Target="http://www.rcgc.edu" TargetMode="External"/><Relationship Id="rId484" Type="http://schemas.openxmlformats.org/officeDocument/2006/relationships/hyperlink" Target="http://www.lwtech.edu" TargetMode="External"/><Relationship Id="rId483" Type="http://schemas.openxmlformats.org/officeDocument/2006/relationships/hyperlink" Target="http://www.lenoircc.edu" TargetMode="External"/><Relationship Id="rId482" Type="http://schemas.openxmlformats.org/officeDocument/2006/relationships/hyperlink" Target="http://www.lcu.edu" TargetMode="External"/><Relationship Id="rId481" Type="http://schemas.openxmlformats.org/officeDocument/2006/relationships/hyperlink" Target="http://www.jmu.edu" TargetMode="External"/><Relationship Id="rId488" Type="http://schemas.openxmlformats.org/officeDocument/2006/relationships/hyperlink" Target="http://www.pima.edu" TargetMode="External"/><Relationship Id="rId487" Type="http://schemas.openxmlformats.org/officeDocument/2006/relationships/hyperlink" Target="http://www.odu.edu" TargetMode="External"/><Relationship Id="rId486" Type="http://schemas.openxmlformats.org/officeDocument/2006/relationships/hyperlink" Target="http://www.nycpm.edu" TargetMode="External"/><Relationship Id="rId485" Type="http://schemas.openxmlformats.org/officeDocument/2006/relationships/hyperlink" Target="http://www.newberry.edu" TargetMode="External"/><Relationship Id="rId480" Type="http://schemas.openxmlformats.org/officeDocument/2006/relationships/hyperlink" Target="http://www.iowacentral.edu" TargetMode="External"/><Relationship Id="rId479" Type="http://schemas.openxmlformats.org/officeDocument/2006/relationships/hyperlink" Target="http://www.holyfamily.edu" TargetMode="External"/><Relationship Id="rId478" Type="http://schemas.openxmlformats.org/officeDocument/2006/relationships/hyperlink" Target="http://www.hmc.edu" TargetMode="External"/><Relationship Id="rId473" Type="http://schemas.openxmlformats.org/officeDocument/2006/relationships/hyperlink" Target="http://www.cofc.edu" TargetMode="External"/><Relationship Id="rId472" Type="http://schemas.openxmlformats.org/officeDocument/2006/relationships/hyperlink" Target="http://www.chowan.edu" TargetMode="External"/><Relationship Id="rId471" Type="http://schemas.openxmlformats.org/officeDocument/2006/relationships/hyperlink" Target="http://www.cfcc.edu" TargetMode="External"/><Relationship Id="rId470" Type="http://schemas.openxmlformats.org/officeDocument/2006/relationships/hyperlink" Target="http://www.ccbcmd.edu" TargetMode="External"/><Relationship Id="rId477" Type="http://schemas.openxmlformats.org/officeDocument/2006/relationships/hyperlink" Target="http://www.highpoint.edu" TargetMode="External"/><Relationship Id="rId476" Type="http://schemas.openxmlformats.org/officeDocument/2006/relationships/hyperlink" Target="http://www.gulfcoast.edu" TargetMode="External"/><Relationship Id="rId475" Type="http://schemas.openxmlformats.org/officeDocument/2006/relationships/hyperlink" Target="http://www.drakestate.edu" TargetMode="External"/><Relationship Id="rId474" Type="http://schemas.openxmlformats.org/officeDocument/2006/relationships/hyperlink" Target="http://www.corban.edu" TargetMode="External"/><Relationship Id="rId426" Type="http://schemas.openxmlformats.org/officeDocument/2006/relationships/hyperlink" Target="http://www.yoec.edu" TargetMode="External"/><Relationship Id="rId425" Type="http://schemas.openxmlformats.org/officeDocument/2006/relationships/hyperlink" Target="http://www.wne.edu" TargetMode="External"/><Relationship Id="rId424" Type="http://schemas.openxmlformats.org/officeDocument/2006/relationships/hyperlink" Target="http://www.williamsbu.edu" TargetMode="External"/><Relationship Id="rId423" Type="http://schemas.openxmlformats.org/officeDocument/2006/relationships/hyperlink" Target="http://www.vims.edu" TargetMode="External"/><Relationship Id="rId429" Type="http://schemas.openxmlformats.org/officeDocument/2006/relationships/hyperlink" Target="http://www.bc3.edu" TargetMode="External"/><Relationship Id="rId428" Type="http://schemas.openxmlformats.org/officeDocument/2006/relationships/hyperlink" Target="http://www.assumption.edu" TargetMode="External"/><Relationship Id="rId427" Type="http://schemas.openxmlformats.org/officeDocument/2006/relationships/hyperlink" Target="http://uwm.edu" TargetMode="External"/><Relationship Id="rId422" Type="http://schemas.openxmlformats.org/officeDocument/2006/relationships/hyperlink" Target="http://www.valpo.edu" TargetMode="External"/><Relationship Id="rId421" Type="http://schemas.openxmlformats.org/officeDocument/2006/relationships/hyperlink" Target="http://www.uwp.edu" TargetMode="External"/><Relationship Id="rId420" Type="http://schemas.openxmlformats.org/officeDocument/2006/relationships/hyperlink" Target="http://www.uu.edu" TargetMode="External"/><Relationship Id="rId415" Type="http://schemas.openxmlformats.org/officeDocument/2006/relationships/hyperlink" Target="http://www.sulross.edu" TargetMode="External"/><Relationship Id="rId414" Type="http://schemas.openxmlformats.org/officeDocument/2006/relationships/hyperlink" Target="http://www.salisbury.edu" TargetMode="External"/><Relationship Id="rId413" Type="http://schemas.openxmlformats.org/officeDocument/2006/relationships/hyperlink" Target="http://www.rrcc.edu" TargetMode="External"/><Relationship Id="rId412" Type="http://schemas.openxmlformats.org/officeDocument/2006/relationships/hyperlink" Target="http://www.rcc.edu" TargetMode="External"/><Relationship Id="rId419" Type="http://schemas.openxmlformats.org/officeDocument/2006/relationships/hyperlink" Target="http://www.uscupstate.edu" TargetMode="External"/><Relationship Id="rId418" Type="http://schemas.openxmlformats.org/officeDocument/2006/relationships/hyperlink" Target="http://www.unh.edu" TargetMode="External"/><Relationship Id="rId417" Type="http://schemas.openxmlformats.org/officeDocument/2006/relationships/hyperlink" Target="http://www.uncfsu.edu" TargetMode="External"/><Relationship Id="rId416" Type="http://schemas.openxmlformats.org/officeDocument/2006/relationships/hyperlink" Target="http://www.svcc.edu" TargetMode="External"/><Relationship Id="rId411" Type="http://schemas.openxmlformats.org/officeDocument/2006/relationships/hyperlink" Target="http://www.rbc.edu" TargetMode="External"/><Relationship Id="rId410" Type="http://schemas.openxmlformats.org/officeDocument/2006/relationships/hyperlink" Target="http://www.mtmary.edu" TargetMode="External"/><Relationship Id="rId448" Type="http://schemas.openxmlformats.org/officeDocument/2006/relationships/hyperlink" Target="http://www.orangecoastcollege.edu" TargetMode="External"/><Relationship Id="rId447" Type="http://schemas.openxmlformats.org/officeDocument/2006/relationships/hyperlink" Target="http://www.olivet.edu" TargetMode="External"/><Relationship Id="rId446" Type="http://schemas.openxmlformats.org/officeDocument/2006/relationships/hyperlink" Target="http://www.nwhealth.edu" TargetMode="External"/><Relationship Id="rId445" Type="http://schemas.openxmlformats.org/officeDocument/2006/relationships/hyperlink" Target="http://www.nts.edu" TargetMode="External"/><Relationship Id="rId449" Type="http://schemas.openxmlformats.org/officeDocument/2006/relationships/hyperlink" Target="http://www.pba.edu" TargetMode="External"/><Relationship Id="rId440" Type="http://schemas.openxmlformats.org/officeDocument/2006/relationships/hyperlink" Target="http://www.ltcc.edu" TargetMode="External"/><Relationship Id="rId444" Type="http://schemas.openxmlformats.org/officeDocument/2006/relationships/hyperlink" Target="http://www.northcentral.edu" TargetMode="External"/><Relationship Id="rId443" Type="http://schemas.openxmlformats.org/officeDocument/2006/relationships/hyperlink" Target="http://www.mtc.edu" TargetMode="External"/><Relationship Id="rId442" Type="http://schemas.openxmlformats.org/officeDocument/2006/relationships/hyperlink" Target="http://www.mohave.edu" TargetMode="External"/><Relationship Id="rId441" Type="http://schemas.openxmlformats.org/officeDocument/2006/relationships/hyperlink" Target="http://www.mercer.edu" TargetMode="External"/><Relationship Id="rId437" Type="http://schemas.openxmlformats.org/officeDocument/2006/relationships/hyperlink" Target="http://www.gardnerwebb.edu" TargetMode="External"/><Relationship Id="rId436" Type="http://schemas.openxmlformats.org/officeDocument/2006/relationships/hyperlink" Target="http://www.fitchburgstate.edu" TargetMode="External"/><Relationship Id="rId435" Type="http://schemas.openxmlformats.org/officeDocument/2006/relationships/hyperlink" Target="http://www.evms.edu" TargetMode="External"/><Relationship Id="rId434" Type="http://schemas.openxmlformats.org/officeDocument/2006/relationships/hyperlink" Target="http://www.dmacc.edu" TargetMode="External"/><Relationship Id="rId439" Type="http://schemas.openxmlformats.org/officeDocument/2006/relationships/hyperlink" Target="http://www.kennesaw.edu" TargetMode="External"/><Relationship Id="rId438" Type="http://schemas.openxmlformats.org/officeDocument/2006/relationships/hyperlink" Target="http://www.genesee.edu" TargetMode="External"/><Relationship Id="rId433" Type="http://schemas.openxmlformats.org/officeDocument/2006/relationships/hyperlink" Target="http://www.cwu.edu" TargetMode="External"/><Relationship Id="rId432" Type="http://schemas.openxmlformats.org/officeDocument/2006/relationships/hyperlink" Target="http://www.cuaa.edu" TargetMode="External"/><Relationship Id="rId431" Type="http://schemas.openxmlformats.org/officeDocument/2006/relationships/hyperlink" Target="http://www.ciu.edu" TargetMode="External"/><Relationship Id="rId430" Type="http://schemas.openxmlformats.org/officeDocument/2006/relationships/hyperlink" Target="http://www.ccaurora.edu" TargetMode="External"/><Relationship Id="rId1" Type="http://schemas.openxmlformats.org/officeDocument/2006/relationships/hyperlink" Target="http://www.pct.edu" TargetMode="External"/><Relationship Id="rId2" Type="http://schemas.openxmlformats.org/officeDocument/2006/relationships/hyperlink" Target="http://www.mvnu.edu" TargetMode="External"/><Relationship Id="rId3" Type="http://schemas.openxmlformats.org/officeDocument/2006/relationships/hyperlink" Target="http://www.ou.edu" TargetMode="External"/><Relationship Id="rId4" Type="http://schemas.openxmlformats.org/officeDocument/2006/relationships/hyperlink" Target="http://www.lifepacific.edu" TargetMode="External"/><Relationship Id="rId9" Type="http://schemas.openxmlformats.org/officeDocument/2006/relationships/hyperlink" Target="http://www.sanjac.edu" TargetMode="External"/><Relationship Id="rId5" Type="http://schemas.openxmlformats.org/officeDocument/2006/relationships/hyperlink" Target="http://www.lssu.edu" TargetMode="External"/><Relationship Id="rId6" Type="http://schemas.openxmlformats.org/officeDocument/2006/relationships/hyperlink" Target="http://www.socc.edu" TargetMode="External"/><Relationship Id="rId7" Type="http://schemas.openxmlformats.org/officeDocument/2006/relationships/hyperlink" Target="http://www.catawba.edu" TargetMode="External"/><Relationship Id="rId8" Type="http://schemas.openxmlformats.org/officeDocument/2006/relationships/hyperlink" Target="http://www.laverne.edu" TargetMode="External"/><Relationship Id="rId745" Type="http://schemas.openxmlformats.org/officeDocument/2006/relationships/hyperlink" Target="http://www.eticampus.edu" TargetMode="External"/><Relationship Id="rId744" Type="http://schemas.openxmlformats.org/officeDocument/2006/relationships/hyperlink" Target="http://www.epcc.edu" TargetMode="External"/><Relationship Id="rId743" Type="http://schemas.openxmlformats.org/officeDocument/2006/relationships/hyperlink" Target="http://www.cypresscollege.edu" TargetMode="External"/><Relationship Id="rId742" Type="http://schemas.openxmlformats.org/officeDocument/2006/relationships/hyperlink" Target="http://www.csu.edu" TargetMode="External"/><Relationship Id="rId749" Type="http://schemas.openxmlformats.org/officeDocument/2006/relationships/hyperlink" Target="http://www.fvsu.edu" TargetMode="External"/><Relationship Id="rId748" Type="http://schemas.openxmlformats.org/officeDocument/2006/relationships/hyperlink" Target="http://www.frc.edu" TargetMode="External"/><Relationship Id="rId747" Type="http://schemas.openxmlformats.org/officeDocument/2006/relationships/hyperlink" Target="http://www.francis.edu" TargetMode="External"/><Relationship Id="rId746" Type="http://schemas.openxmlformats.org/officeDocument/2006/relationships/hyperlink" Target="http://www.flagler.edu" TargetMode="External"/><Relationship Id="rId741" Type="http://schemas.openxmlformats.org/officeDocument/2006/relationships/hyperlink" Target="http://www.buffalostate.edu" TargetMode="External"/><Relationship Id="rId740" Type="http://schemas.openxmlformats.org/officeDocument/2006/relationships/hyperlink" Target="http://www.buffalo.edu" TargetMode="External"/><Relationship Id="rId739" Type="http://schemas.openxmlformats.org/officeDocument/2006/relationships/hyperlink" Target="http://www.bsu.edu" TargetMode="External"/><Relationship Id="rId734" Type="http://schemas.openxmlformats.org/officeDocument/2006/relationships/hyperlink" Target="http://www.aimc.edu" TargetMode="External"/><Relationship Id="rId733" Type="http://schemas.openxmlformats.org/officeDocument/2006/relationships/hyperlink" Target="http://www.abcnash.edu" TargetMode="External"/><Relationship Id="rId732" Type="http://schemas.openxmlformats.org/officeDocument/2006/relationships/hyperlink" Target="http://shiloh.edu" TargetMode="External"/><Relationship Id="rId731" Type="http://schemas.openxmlformats.org/officeDocument/2006/relationships/hyperlink" Target="http://denison.edu" TargetMode="External"/><Relationship Id="rId738" Type="http://schemas.openxmlformats.org/officeDocument/2006/relationships/hyperlink" Target="http://www.boscotech.edu" TargetMode="External"/><Relationship Id="rId737" Type="http://schemas.openxmlformats.org/officeDocument/2006/relationships/hyperlink" Target="http://www.bemidjistate.edu" TargetMode="External"/><Relationship Id="rId736" Type="http://schemas.openxmlformats.org/officeDocument/2006/relationships/hyperlink" Target="http://www.avemarialaw.edu" TargetMode="External"/><Relationship Id="rId735" Type="http://schemas.openxmlformats.org/officeDocument/2006/relationships/hyperlink" Target="http://www.atlantisuniversity.edu" TargetMode="External"/><Relationship Id="rId730" Type="http://schemas.openxmlformats.org/officeDocument/2006/relationships/hyperlink" Target="http://cmn.edu" TargetMode="External"/><Relationship Id="rId767" Type="http://schemas.openxmlformats.org/officeDocument/2006/relationships/hyperlink" Target="http://www.tacomacc.edu" TargetMode="External"/><Relationship Id="rId766" Type="http://schemas.openxmlformats.org/officeDocument/2006/relationships/hyperlink" Target="http://www.swcc.edu" TargetMode="External"/><Relationship Id="rId765" Type="http://schemas.openxmlformats.org/officeDocument/2006/relationships/hyperlink" Target="http://www.staugustine.edu" TargetMode="External"/><Relationship Id="rId764" Type="http://schemas.openxmlformats.org/officeDocument/2006/relationships/hyperlink" Target="http://www.sjvcs.edu" TargetMode="External"/><Relationship Id="rId769" Type="http://schemas.openxmlformats.org/officeDocument/2006/relationships/hyperlink" Target="http://www.uco.edu" TargetMode="External"/><Relationship Id="rId768" Type="http://schemas.openxmlformats.org/officeDocument/2006/relationships/hyperlink" Target="http://www.tiffin.edu" TargetMode="External"/><Relationship Id="rId763" Type="http://schemas.openxmlformats.org/officeDocument/2006/relationships/hyperlink" Target="http://www.sctcc.edu" TargetMode="External"/><Relationship Id="rId762" Type="http://schemas.openxmlformats.org/officeDocument/2006/relationships/hyperlink" Target="http://www.redwoods.edu" TargetMode="External"/><Relationship Id="rId761" Type="http://schemas.openxmlformats.org/officeDocument/2006/relationships/hyperlink" Target="http://www.pelotoncollege.edu" TargetMode="External"/><Relationship Id="rId760" Type="http://schemas.openxmlformats.org/officeDocument/2006/relationships/hyperlink" Target="http://www.palmer.edu" TargetMode="External"/><Relationship Id="rId756" Type="http://schemas.openxmlformats.org/officeDocument/2006/relationships/hyperlink" Target="http://www.llcc.edu" TargetMode="External"/><Relationship Id="rId755" Type="http://schemas.openxmlformats.org/officeDocument/2006/relationships/hyperlink" Target="http://www.kuyper.edu" TargetMode="External"/><Relationship Id="rId754" Type="http://schemas.openxmlformats.org/officeDocument/2006/relationships/hyperlink" Target="http://www.ju.edu" TargetMode="External"/><Relationship Id="rId753" Type="http://schemas.openxmlformats.org/officeDocument/2006/relationships/hyperlink" Target="http://www.iliff.edu" TargetMode="External"/><Relationship Id="rId759" Type="http://schemas.openxmlformats.org/officeDocument/2006/relationships/hyperlink" Target="http://www.milligan.edu" TargetMode="External"/><Relationship Id="rId758" Type="http://schemas.openxmlformats.org/officeDocument/2006/relationships/hyperlink" Target="http://www.meridiancc.edu" TargetMode="External"/><Relationship Id="rId757" Type="http://schemas.openxmlformats.org/officeDocument/2006/relationships/hyperlink" Target="http://www.mckendree.edu" TargetMode="External"/><Relationship Id="rId752" Type="http://schemas.openxmlformats.org/officeDocument/2006/relationships/hyperlink" Target="http://www.heritagebiblecollege.edu" TargetMode="External"/><Relationship Id="rId751" Type="http://schemas.openxmlformats.org/officeDocument/2006/relationships/hyperlink" Target="http://www.greenriver.edu" TargetMode="External"/><Relationship Id="rId750" Type="http://schemas.openxmlformats.org/officeDocument/2006/relationships/hyperlink" Target="http://www.fxua.edu" TargetMode="External"/><Relationship Id="rId709" Type="http://schemas.openxmlformats.org/officeDocument/2006/relationships/hyperlink" Target="http://www.uchicago.edu" TargetMode="External"/><Relationship Id="rId708" Type="http://schemas.openxmlformats.org/officeDocument/2006/relationships/hyperlink" Target="http://www.uat.edu" TargetMode="External"/><Relationship Id="rId707" Type="http://schemas.openxmlformats.org/officeDocument/2006/relationships/hyperlink" Target="http://www.stcloudstate.edu" TargetMode="External"/><Relationship Id="rId706" Type="http://schemas.openxmlformats.org/officeDocument/2006/relationships/hyperlink" Target="http://www.sgsc.edu" TargetMode="External"/><Relationship Id="rId701" Type="http://schemas.openxmlformats.org/officeDocument/2006/relationships/hyperlink" Target="http://www.marian.edu" TargetMode="External"/><Relationship Id="rId700" Type="http://schemas.openxmlformats.org/officeDocument/2006/relationships/hyperlink" Target="http://www.lonestar.edu" TargetMode="External"/><Relationship Id="rId705" Type="http://schemas.openxmlformats.org/officeDocument/2006/relationships/hyperlink" Target="http://www.savannahstate.edu" TargetMode="External"/><Relationship Id="rId704" Type="http://schemas.openxmlformats.org/officeDocument/2006/relationships/hyperlink" Target="http://www.puc.edu" TargetMode="External"/><Relationship Id="rId703" Type="http://schemas.openxmlformats.org/officeDocument/2006/relationships/hyperlink" Target="http://www.nobts.edu" TargetMode="External"/><Relationship Id="rId702" Type="http://schemas.openxmlformats.org/officeDocument/2006/relationships/hyperlink" Target="http://www.ndnu.edu" TargetMode="External"/><Relationship Id="rId729" Type="http://schemas.openxmlformats.org/officeDocument/2006/relationships/hyperlink" Target="http://www.vanguard.edu" TargetMode="External"/><Relationship Id="rId728" Type="http://schemas.openxmlformats.org/officeDocument/2006/relationships/hyperlink" Target="http://www.otterbein.edu" TargetMode="External"/><Relationship Id="rId723" Type="http://schemas.openxmlformats.org/officeDocument/2006/relationships/hyperlink" Target="http://www.westmont.edu" TargetMode="External"/><Relationship Id="rId722" Type="http://schemas.openxmlformats.org/officeDocument/2006/relationships/hyperlink" Target="http://www.vettechinstitute.edu" TargetMode="External"/><Relationship Id="rId721" Type="http://schemas.openxmlformats.org/officeDocument/2006/relationships/hyperlink" Target="http://www.npcollege.edu" TargetMode="External"/><Relationship Id="rId720" Type="http://schemas.openxmlformats.org/officeDocument/2006/relationships/hyperlink" Target="http://www.nashotah.edu" TargetMode="External"/><Relationship Id="rId727" Type="http://schemas.openxmlformats.org/officeDocument/2006/relationships/hyperlink" Target="http://www.np.edu" TargetMode="External"/><Relationship Id="rId726" Type="http://schemas.openxmlformats.org/officeDocument/2006/relationships/hyperlink" Target="http://www.mvcc.edu" TargetMode="External"/><Relationship Id="rId725" Type="http://schemas.openxmlformats.org/officeDocument/2006/relationships/hyperlink" Target="http://www.durhamtech.edu" TargetMode="External"/><Relationship Id="rId724" Type="http://schemas.openxmlformats.org/officeDocument/2006/relationships/hyperlink" Target="http://www.wnc.edu" TargetMode="External"/><Relationship Id="rId719" Type="http://schemas.openxmlformats.org/officeDocument/2006/relationships/hyperlink" Target="http://www.mville.edu" TargetMode="External"/><Relationship Id="rId718" Type="http://schemas.openxmlformats.org/officeDocument/2006/relationships/hyperlink" Target="http://www.marshall.edu" TargetMode="External"/><Relationship Id="rId717" Type="http://schemas.openxmlformats.org/officeDocument/2006/relationships/hyperlink" Target="http://www.lsuhsc.edu" TargetMode="External"/><Relationship Id="rId712" Type="http://schemas.openxmlformats.org/officeDocument/2006/relationships/hyperlink" Target="http://www.brandeis.edu" TargetMode="External"/><Relationship Id="rId711" Type="http://schemas.openxmlformats.org/officeDocument/2006/relationships/hyperlink" Target="http://np.edu" TargetMode="External"/><Relationship Id="rId710" Type="http://schemas.openxmlformats.org/officeDocument/2006/relationships/hyperlink" Target="http://www.uclaextension.edu" TargetMode="External"/><Relationship Id="rId716" Type="http://schemas.openxmlformats.org/officeDocument/2006/relationships/hyperlink" Target="http://www.du.edu" TargetMode="External"/><Relationship Id="rId715" Type="http://schemas.openxmlformats.org/officeDocument/2006/relationships/hyperlink" Target="http://www.desu.edu" TargetMode="External"/><Relationship Id="rId714" Type="http://schemas.openxmlformats.org/officeDocument/2006/relationships/hyperlink" Target="http://www.cf.edu" TargetMode="External"/><Relationship Id="rId713" Type="http://schemas.openxmlformats.org/officeDocument/2006/relationships/hyperlink" Target="http://www.bucknell.edu" TargetMode="External"/><Relationship Id="rId776" Type="http://schemas.openxmlformats.org/officeDocument/2006/relationships/drawing" Target="../drawings/drawing4.xml"/><Relationship Id="rId775" Type="http://schemas.openxmlformats.org/officeDocument/2006/relationships/hyperlink" Target="http://www.westminstermo.edu" TargetMode="External"/><Relationship Id="rId770" Type="http://schemas.openxmlformats.org/officeDocument/2006/relationships/hyperlink" Target="http://www.umwestern.edu" TargetMode="External"/><Relationship Id="rId774" Type="http://schemas.openxmlformats.org/officeDocument/2006/relationships/hyperlink" Target="http://www.vermontlaw.edu" TargetMode="External"/><Relationship Id="rId773" Type="http://schemas.openxmlformats.org/officeDocument/2006/relationships/hyperlink" Target="http://www.vcc.edu" TargetMode="External"/><Relationship Id="rId772" Type="http://schemas.openxmlformats.org/officeDocument/2006/relationships/hyperlink" Target="http://www.usw.edu" TargetMode="External"/><Relationship Id="rId771" Type="http://schemas.openxmlformats.org/officeDocument/2006/relationships/hyperlink" Target="http://www.unca.edu" TargetMode="External"/><Relationship Id="rId629" Type="http://schemas.openxmlformats.org/officeDocument/2006/relationships/hyperlink" Target="http://www.augustana.edu" TargetMode="External"/><Relationship Id="rId624" Type="http://schemas.openxmlformats.org/officeDocument/2006/relationships/hyperlink" Target="http://www.whitworth.edu" TargetMode="External"/><Relationship Id="rId623" Type="http://schemas.openxmlformats.org/officeDocument/2006/relationships/hyperlink" Target="http://www.washcoll.edu" TargetMode="External"/><Relationship Id="rId622" Type="http://schemas.openxmlformats.org/officeDocument/2006/relationships/hyperlink" Target="http://www.unlv.edu" TargetMode="External"/><Relationship Id="rId621" Type="http://schemas.openxmlformats.org/officeDocument/2006/relationships/hyperlink" Target="http://www.unco.edu" TargetMode="External"/><Relationship Id="rId628" Type="http://schemas.openxmlformats.org/officeDocument/2006/relationships/hyperlink" Target="http://www.ascent.edu" TargetMode="External"/><Relationship Id="rId627" Type="http://schemas.openxmlformats.org/officeDocument/2006/relationships/hyperlink" Target="http://www.anselm.edu" TargetMode="External"/><Relationship Id="rId626" Type="http://schemas.openxmlformats.org/officeDocument/2006/relationships/hyperlink" Target="http://www.aimm.edu" TargetMode="External"/><Relationship Id="rId625" Type="http://schemas.openxmlformats.org/officeDocument/2006/relationships/hyperlink" Target="http://gm.edu" TargetMode="External"/><Relationship Id="rId620" Type="http://schemas.openxmlformats.org/officeDocument/2006/relationships/hyperlink" Target="http://www.uml.edu" TargetMode="External"/><Relationship Id="rId619" Type="http://schemas.openxmlformats.org/officeDocument/2006/relationships/hyperlink" Target="http://www.uiw.edu" TargetMode="External"/><Relationship Id="rId618" Type="http://schemas.openxmlformats.org/officeDocument/2006/relationships/hyperlink" Target="http://www.uccs.edu" TargetMode="External"/><Relationship Id="rId613" Type="http://schemas.openxmlformats.org/officeDocument/2006/relationships/hyperlink" Target="http://www.reed.edu" TargetMode="External"/><Relationship Id="rId612" Type="http://schemas.openxmlformats.org/officeDocument/2006/relationships/hyperlink" Target="http://www.plu.edu" TargetMode="External"/><Relationship Id="rId611" Type="http://schemas.openxmlformats.org/officeDocument/2006/relationships/hyperlink" Target="http://www.pencol.edu" TargetMode="External"/><Relationship Id="rId610" Type="http://schemas.openxmlformats.org/officeDocument/2006/relationships/hyperlink" Target="http://www.nyls.edu" TargetMode="External"/><Relationship Id="rId617" Type="http://schemas.openxmlformats.org/officeDocument/2006/relationships/hyperlink" Target="http://www.sussex.edu" TargetMode="External"/><Relationship Id="rId616" Type="http://schemas.openxmlformats.org/officeDocument/2006/relationships/hyperlink" Target="http://www.sullivan.edu" TargetMode="External"/><Relationship Id="rId615" Type="http://schemas.openxmlformats.org/officeDocument/2006/relationships/hyperlink" Target="http://www.stbernards.edu" TargetMode="External"/><Relationship Id="rId614" Type="http://schemas.openxmlformats.org/officeDocument/2006/relationships/hyperlink" Target="http://www.richland.edu" TargetMode="External"/><Relationship Id="rId646" Type="http://schemas.openxmlformats.org/officeDocument/2006/relationships/hyperlink" Target="http://www.moravian.edu" TargetMode="External"/><Relationship Id="rId645" Type="http://schemas.openxmlformats.org/officeDocument/2006/relationships/hyperlink" Target="http://www.montgomerycollege.edu" TargetMode="External"/><Relationship Id="rId644" Type="http://schemas.openxmlformats.org/officeDocument/2006/relationships/hyperlink" Target="http://www.merrimack.edu" TargetMode="External"/><Relationship Id="rId643" Type="http://schemas.openxmlformats.org/officeDocument/2006/relationships/hyperlink" Target="http://www.mchs.edu" TargetMode="External"/><Relationship Id="rId649" Type="http://schemas.openxmlformats.org/officeDocument/2006/relationships/hyperlink" Target="http://www.northampton.edu" TargetMode="External"/><Relationship Id="rId648" Type="http://schemas.openxmlformats.org/officeDocument/2006/relationships/hyperlink" Target="http://www.neosho.edu" TargetMode="External"/><Relationship Id="rId647" Type="http://schemas.openxmlformats.org/officeDocument/2006/relationships/hyperlink" Target="http://www.neiu.edu" TargetMode="External"/><Relationship Id="rId642" Type="http://schemas.openxmlformats.org/officeDocument/2006/relationships/hyperlink" Target="http://www.masters.edu" TargetMode="External"/><Relationship Id="rId641" Type="http://schemas.openxmlformats.org/officeDocument/2006/relationships/hyperlink" Target="http://www.huntington.edu" TargetMode="External"/><Relationship Id="rId640" Type="http://schemas.openxmlformats.org/officeDocument/2006/relationships/hyperlink" Target="http://www.hindscc.edu" TargetMode="External"/><Relationship Id="rId635" Type="http://schemas.openxmlformats.org/officeDocument/2006/relationships/hyperlink" Target="http://www.denvercollegeofnursing.edu" TargetMode="External"/><Relationship Id="rId634" Type="http://schemas.openxmlformats.org/officeDocument/2006/relationships/hyperlink" Target="http://www.csum.edu" TargetMode="External"/><Relationship Id="rId633" Type="http://schemas.openxmlformats.org/officeDocument/2006/relationships/hyperlink" Target="http://www.colgate.edu" TargetMode="External"/><Relationship Id="rId632" Type="http://schemas.openxmlformats.org/officeDocument/2006/relationships/hyperlink" Target="http://www.centralchristian.edu" TargetMode="External"/><Relationship Id="rId639" Type="http://schemas.openxmlformats.org/officeDocument/2006/relationships/hyperlink" Target="http://www.hastings.edu" TargetMode="External"/><Relationship Id="rId638" Type="http://schemas.openxmlformats.org/officeDocument/2006/relationships/hyperlink" Target="http://www.fresnostate.edu" TargetMode="External"/><Relationship Id="rId637" Type="http://schemas.openxmlformats.org/officeDocument/2006/relationships/hyperlink" Target="http://www.fiu.edu" TargetMode="External"/><Relationship Id="rId636" Type="http://schemas.openxmlformats.org/officeDocument/2006/relationships/hyperlink" Target="http://www.elgin.edu" TargetMode="External"/><Relationship Id="rId631" Type="http://schemas.openxmlformats.org/officeDocument/2006/relationships/hyperlink" Target="http://www.calmu.edu" TargetMode="External"/><Relationship Id="rId630" Type="http://schemas.openxmlformats.org/officeDocument/2006/relationships/hyperlink" Target="http://www.butlercc.edu" TargetMode="External"/><Relationship Id="rId609" Type="http://schemas.openxmlformats.org/officeDocument/2006/relationships/hyperlink" Target="http://www.nuhs.edu" TargetMode="External"/><Relationship Id="rId608" Type="http://schemas.openxmlformats.org/officeDocument/2006/relationships/hyperlink" Target="http://www.nku.edu" TargetMode="External"/><Relationship Id="rId607" Type="http://schemas.openxmlformats.org/officeDocument/2006/relationships/hyperlink" Target="http://www.nic.edu" TargetMode="External"/><Relationship Id="rId602" Type="http://schemas.openxmlformats.org/officeDocument/2006/relationships/hyperlink" Target="http://www.king.edu" TargetMode="External"/><Relationship Id="rId601" Type="http://schemas.openxmlformats.org/officeDocument/2006/relationships/hyperlink" Target="http://www.kansaschristian.edu" TargetMode="External"/><Relationship Id="rId600" Type="http://schemas.openxmlformats.org/officeDocument/2006/relationships/hyperlink" Target="http://www.jeffco.edu" TargetMode="External"/><Relationship Id="rId606" Type="http://schemas.openxmlformats.org/officeDocument/2006/relationships/hyperlink" Target="http://www.nashcc.edu" TargetMode="External"/><Relationship Id="rId605" Type="http://schemas.openxmlformats.org/officeDocument/2006/relationships/hyperlink" Target="http://www.miamioh.edu" TargetMode="External"/><Relationship Id="rId604" Type="http://schemas.openxmlformats.org/officeDocument/2006/relationships/hyperlink" Target="http://www.lasell.edu" TargetMode="External"/><Relationship Id="rId603" Type="http://schemas.openxmlformats.org/officeDocument/2006/relationships/hyperlink" Target="http://www.lafilm.edu" TargetMode="External"/><Relationship Id="rId699" Type="http://schemas.openxmlformats.org/officeDocument/2006/relationships/hyperlink" Target="http://www.kstate.edu" TargetMode="External"/><Relationship Id="rId698" Type="http://schemas.openxmlformats.org/officeDocument/2006/relationships/hyperlink" Target="http://www.jjc.edu" TargetMode="External"/><Relationship Id="rId693" Type="http://schemas.openxmlformats.org/officeDocument/2006/relationships/hyperlink" Target="http://www.wlc.edu" TargetMode="External"/><Relationship Id="rId692" Type="http://schemas.openxmlformats.org/officeDocument/2006/relationships/hyperlink" Target="http://www.wilmington.edu" TargetMode="External"/><Relationship Id="rId691" Type="http://schemas.openxmlformats.org/officeDocument/2006/relationships/hyperlink" Target="http://www.virginia.edu" TargetMode="External"/><Relationship Id="rId690" Type="http://schemas.openxmlformats.org/officeDocument/2006/relationships/hyperlink" Target="http://www.utk.edu" TargetMode="External"/><Relationship Id="rId697" Type="http://schemas.openxmlformats.org/officeDocument/2006/relationships/hyperlink" Target="http://www.elmhurst.edu" TargetMode="External"/><Relationship Id="rId696" Type="http://schemas.openxmlformats.org/officeDocument/2006/relationships/hyperlink" Target="http://www.ecpi.edu" TargetMode="External"/><Relationship Id="rId695" Type="http://schemas.openxmlformats.org/officeDocument/2006/relationships/hyperlink" Target="http://www.augusta.edu" TargetMode="External"/><Relationship Id="rId694" Type="http://schemas.openxmlformats.org/officeDocument/2006/relationships/hyperlink" Target="http://www.atsu.edu" TargetMode="External"/><Relationship Id="rId668" Type="http://schemas.openxmlformats.org/officeDocument/2006/relationships/hyperlink" Target="http://www.asbury.edu" TargetMode="External"/><Relationship Id="rId667" Type="http://schemas.openxmlformats.org/officeDocument/2006/relationships/hyperlink" Target="http://www.wtamu.edu" TargetMode="External"/><Relationship Id="rId666" Type="http://schemas.openxmlformats.org/officeDocument/2006/relationships/hyperlink" Target="http://www.wku.edu" TargetMode="External"/><Relationship Id="rId665" Type="http://schemas.openxmlformats.org/officeDocument/2006/relationships/hyperlink" Target="http://www.wccs.edu" TargetMode="External"/><Relationship Id="rId669" Type="http://schemas.openxmlformats.org/officeDocument/2006/relationships/hyperlink" Target="http://www.belhaven.edu" TargetMode="External"/><Relationship Id="rId660" Type="http://schemas.openxmlformats.org/officeDocument/2006/relationships/hyperlink" Target="http://www.syracuse.edu" TargetMode="External"/><Relationship Id="rId664" Type="http://schemas.openxmlformats.org/officeDocument/2006/relationships/hyperlink" Target="http://www.usu.edu" TargetMode="External"/><Relationship Id="rId663" Type="http://schemas.openxmlformats.org/officeDocument/2006/relationships/hyperlink" Target="http://www.usc.edu" TargetMode="External"/><Relationship Id="rId662" Type="http://schemas.openxmlformats.org/officeDocument/2006/relationships/hyperlink" Target="http://www.untdallas.edu" TargetMode="External"/><Relationship Id="rId661" Type="http://schemas.openxmlformats.org/officeDocument/2006/relationships/hyperlink" Target="http://www.uagm.edu" TargetMode="External"/><Relationship Id="rId657" Type="http://schemas.openxmlformats.org/officeDocument/2006/relationships/hyperlink" Target="http://www.stlawu.edu" TargetMode="External"/><Relationship Id="rId656" Type="http://schemas.openxmlformats.org/officeDocument/2006/relationships/hyperlink" Target="http://www.stkate.edu" TargetMode="External"/><Relationship Id="rId655" Type="http://schemas.openxmlformats.org/officeDocument/2006/relationships/hyperlink" Target="http://www.sjcc.edu" TargetMode="External"/><Relationship Id="rId654" Type="http://schemas.openxmlformats.org/officeDocument/2006/relationships/hyperlink" Target="http://www.saintleo.edu" TargetMode="External"/><Relationship Id="rId659" Type="http://schemas.openxmlformats.org/officeDocument/2006/relationships/hyperlink" Target="http://www.swtjc.edu" TargetMode="External"/><Relationship Id="rId658" Type="http://schemas.openxmlformats.org/officeDocument/2006/relationships/hyperlink" Target="http://www.stpaulsschoolofnursing.edu" TargetMode="External"/><Relationship Id="rId653" Type="http://schemas.openxmlformats.org/officeDocument/2006/relationships/hyperlink" Target="http://www.pillar.edu" TargetMode="External"/><Relationship Id="rId652" Type="http://schemas.openxmlformats.org/officeDocument/2006/relationships/hyperlink" Target="http://www.ozarka.edu" TargetMode="External"/><Relationship Id="rId651" Type="http://schemas.openxmlformats.org/officeDocument/2006/relationships/hyperlink" Target="http://www.opsu.edu" TargetMode="External"/><Relationship Id="rId650" Type="http://schemas.openxmlformats.org/officeDocument/2006/relationships/hyperlink" Target="http://www.nvcc.edu" TargetMode="External"/><Relationship Id="rId689" Type="http://schemas.openxmlformats.org/officeDocument/2006/relationships/hyperlink" Target="http://www.uh.edu" TargetMode="External"/><Relationship Id="rId688" Type="http://schemas.openxmlformats.org/officeDocument/2006/relationships/hyperlink" Target="http://www.stchas.edu" TargetMode="External"/><Relationship Id="rId687" Type="http://schemas.openxmlformats.org/officeDocument/2006/relationships/hyperlink" Target="http://www.sittingbull.edu" TargetMode="External"/><Relationship Id="rId682" Type="http://schemas.openxmlformats.org/officeDocument/2006/relationships/hyperlink" Target="http://www.mines.edu" TargetMode="External"/><Relationship Id="rId681" Type="http://schemas.openxmlformats.org/officeDocument/2006/relationships/hyperlink" Target="http://www.mccks.edu" TargetMode="External"/><Relationship Id="rId680" Type="http://schemas.openxmlformats.org/officeDocument/2006/relationships/hyperlink" Target="http://www.jccc.edu" TargetMode="External"/><Relationship Id="rId686" Type="http://schemas.openxmlformats.org/officeDocument/2006/relationships/hyperlink" Target="http://www.ringling.edu" TargetMode="External"/><Relationship Id="rId685" Type="http://schemas.openxmlformats.org/officeDocument/2006/relationships/hyperlink" Target="http://www.pomona.edu" TargetMode="External"/><Relationship Id="rId684" Type="http://schemas.openxmlformats.org/officeDocument/2006/relationships/hyperlink" Target="http://www.oftc.edu" TargetMode="External"/><Relationship Id="rId683" Type="http://schemas.openxmlformats.org/officeDocument/2006/relationships/hyperlink" Target="http://www.northshore.edu" TargetMode="External"/><Relationship Id="rId679" Type="http://schemas.openxmlformats.org/officeDocument/2006/relationships/hyperlink" Target="http://www.iccms.edu" TargetMode="External"/><Relationship Id="rId678" Type="http://schemas.openxmlformats.org/officeDocument/2006/relationships/hyperlink" Target="http://www.houghton.edu" TargetMode="External"/><Relationship Id="rId677" Type="http://schemas.openxmlformats.org/officeDocument/2006/relationships/hyperlink" Target="http://www.fvtc.edu" TargetMode="External"/><Relationship Id="rId676" Type="http://schemas.openxmlformats.org/officeDocument/2006/relationships/hyperlink" Target="http://www.foxcollege.edu" TargetMode="External"/><Relationship Id="rId671" Type="http://schemas.openxmlformats.org/officeDocument/2006/relationships/hyperlink" Target="http://www.bhsu.edu" TargetMode="External"/><Relationship Id="rId670" Type="http://schemas.openxmlformats.org/officeDocument/2006/relationships/hyperlink" Target="http://www.berklee.edu" TargetMode="External"/><Relationship Id="rId675" Type="http://schemas.openxmlformats.org/officeDocument/2006/relationships/hyperlink" Target="http://www.daemen.edu" TargetMode="External"/><Relationship Id="rId674" Type="http://schemas.openxmlformats.org/officeDocument/2006/relationships/hyperlink" Target="http://www.cnm.edu" TargetMode="External"/><Relationship Id="rId673" Type="http://schemas.openxmlformats.org/officeDocument/2006/relationships/hyperlink" Target="http://www.cca.edu" TargetMode="External"/><Relationship Id="rId672" Type="http://schemas.openxmlformats.org/officeDocument/2006/relationships/hyperlink" Target="http://www.bradley.ed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14"/>
    <col customWidth="1" min="2" max="2" width="16.57"/>
    <col customWidth="1" min="3" max="3" width="6.14"/>
    <col customWidth="1" min="4" max="4" width="79.86"/>
    <col customWidth="1" min="5" max="5" width="40.43"/>
    <col customWidth="1" min="6" max="8" width="38.57"/>
  </cols>
  <sheetData>
    <row r="1">
      <c r="A1" s="1" t="s">
        <v>0</v>
      </c>
      <c r="B1" s="2" t="s">
        <v>1</v>
      </c>
      <c r="C1" s="3" t="s">
        <v>2</v>
      </c>
      <c r="D1" s="1" t="s">
        <v>3</v>
      </c>
      <c r="E1" s="1" t="s">
        <v>4</v>
      </c>
      <c r="F1" s="4" t="s">
        <v>5</v>
      </c>
      <c r="G1" s="4" t="s">
        <v>6</v>
      </c>
      <c r="H1" s="4" t="s">
        <v>7</v>
      </c>
    </row>
    <row r="2">
      <c r="A2" s="5" t="s">
        <v>8</v>
      </c>
      <c r="B2" s="6" t="s">
        <v>9</v>
      </c>
      <c r="C2" s="7">
        <v>1.0</v>
      </c>
      <c r="D2" s="8" t="s">
        <v>10</v>
      </c>
      <c r="E2" s="5" t="s">
        <v>11</v>
      </c>
      <c r="F2" s="5" t="s">
        <v>11</v>
      </c>
      <c r="G2" s="9"/>
      <c r="H2" s="9"/>
    </row>
    <row r="3">
      <c r="A3" s="5" t="s">
        <v>8</v>
      </c>
      <c r="B3" s="6" t="s">
        <v>12</v>
      </c>
      <c r="C3" s="10">
        <v>2.0</v>
      </c>
      <c r="D3" s="8" t="s">
        <v>13</v>
      </c>
      <c r="E3" s="5" t="s">
        <v>14</v>
      </c>
      <c r="F3" s="5" t="s">
        <v>15</v>
      </c>
      <c r="G3" s="9"/>
      <c r="H3" s="9"/>
    </row>
    <row r="4">
      <c r="A4" s="5" t="s">
        <v>8</v>
      </c>
      <c r="B4" s="6" t="s">
        <v>16</v>
      </c>
      <c r="C4" s="10">
        <v>3.0</v>
      </c>
      <c r="D4" s="8" t="s">
        <v>17</v>
      </c>
      <c r="E4" s="5" t="s">
        <v>18</v>
      </c>
      <c r="F4" s="5" t="s">
        <v>18</v>
      </c>
      <c r="G4" s="9"/>
      <c r="H4" s="9"/>
    </row>
    <row r="5">
      <c r="A5" s="5" t="s">
        <v>8</v>
      </c>
      <c r="B5" s="6" t="s">
        <v>19</v>
      </c>
      <c r="C5" s="10">
        <v>4.0</v>
      </c>
      <c r="D5" s="8" t="s">
        <v>20</v>
      </c>
      <c r="E5" s="5" t="s">
        <v>21</v>
      </c>
      <c r="F5" s="5" t="s">
        <v>22</v>
      </c>
      <c r="G5" s="9"/>
      <c r="H5" s="9"/>
    </row>
    <row r="6">
      <c r="A6" s="5" t="s">
        <v>8</v>
      </c>
      <c r="B6" s="6" t="s">
        <v>23</v>
      </c>
      <c r="C6" s="10">
        <v>5.0</v>
      </c>
      <c r="D6" s="8" t="s">
        <v>24</v>
      </c>
      <c r="E6" s="5" t="s">
        <v>21</v>
      </c>
      <c r="F6" s="5" t="s">
        <v>25</v>
      </c>
      <c r="G6" s="9"/>
      <c r="H6" s="9"/>
    </row>
    <row r="7">
      <c r="A7" s="5" t="s">
        <v>8</v>
      </c>
      <c r="B7" s="6" t="s">
        <v>26</v>
      </c>
      <c r="C7" s="10">
        <v>6.0</v>
      </c>
      <c r="D7" s="8" t="s">
        <v>27</v>
      </c>
      <c r="E7" s="5" t="s">
        <v>14</v>
      </c>
      <c r="F7" s="5" t="s">
        <v>28</v>
      </c>
      <c r="G7" s="9"/>
      <c r="H7" s="9"/>
    </row>
    <row r="8">
      <c r="A8" s="5" t="s">
        <v>8</v>
      </c>
      <c r="B8" s="6" t="s">
        <v>29</v>
      </c>
      <c r="C8" s="10">
        <v>7.0</v>
      </c>
      <c r="D8" s="8" t="s">
        <v>30</v>
      </c>
      <c r="E8" s="5" t="s">
        <v>14</v>
      </c>
      <c r="F8" s="5" t="s">
        <v>15</v>
      </c>
      <c r="G8" s="9"/>
      <c r="H8" s="9"/>
    </row>
    <row r="9">
      <c r="A9" s="5" t="s">
        <v>8</v>
      </c>
      <c r="B9" s="6" t="s">
        <v>23</v>
      </c>
      <c r="C9" s="10">
        <v>8.0</v>
      </c>
      <c r="D9" s="8" t="s">
        <v>31</v>
      </c>
      <c r="E9" s="5" t="s">
        <v>32</v>
      </c>
      <c r="F9" s="5" t="s">
        <v>33</v>
      </c>
      <c r="G9" s="5" t="s">
        <v>34</v>
      </c>
      <c r="H9" s="9"/>
    </row>
    <row r="10">
      <c r="A10" s="5" t="s">
        <v>8</v>
      </c>
      <c r="B10" s="6" t="s">
        <v>35</v>
      </c>
      <c r="C10" s="10">
        <v>9.0</v>
      </c>
      <c r="D10" s="8" t="s">
        <v>36</v>
      </c>
      <c r="E10" s="5" t="s">
        <v>21</v>
      </c>
      <c r="F10" s="5" t="s">
        <v>25</v>
      </c>
      <c r="G10" s="9"/>
      <c r="H10" s="9"/>
    </row>
    <row r="11">
      <c r="A11" s="5" t="s">
        <v>8</v>
      </c>
      <c r="B11" s="6" t="s">
        <v>37</v>
      </c>
      <c r="C11" s="10">
        <v>10.0</v>
      </c>
      <c r="D11" s="8" t="s">
        <v>38</v>
      </c>
      <c r="E11" s="5" t="s">
        <v>18</v>
      </c>
      <c r="F11" s="5" t="s">
        <v>18</v>
      </c>
      <c r="G11" s="9"/>
      <c r="H11" s="9"/>
    </row>
    <row r="12">
      <c r="A12" s="5" t="s">
        <v>8</v>
      </c>
      <c r="B12" s="6" t="s">
        <v>37</v>
      </c>
      <c r="C12" s="10">
        <v>11.0</v>
      </c>
      <c r="D12" s="8" t="s">
        <v>39</v>
      </c>
      <c r="E12" s="5" t="s">
        <v>21</v>
      </c>
      <c r="F12" s="5" t="s">
        <v>25</v>
      </c>
      <c r="G12" s="9"/>
      <c r="H12" s="9"/>
    </row>
    <row r="13">
      <c r="A13" s="5" t="s">
        <v>8</v>
      </c>
      <c r="B13" s="6" t="s">
        <v>26</v>
      </c>
      <c r="C13" s="10">
        <v>12.0</v>
      </c>
      <c r="D13" s="8" t="s">
        <v>40</v>
      </c>
      <c r="E13" s="5" t="s">
        <v>14</v>
      </c>
      <c r="F13" s="5" t="s">
        <v>15</v>
      </c>
      <c r="G13" s="9"/>
      <c r="H13" s="9"/>
    </row>
    <row r="14">
      <c r="A14" s="5" t="s">
        <v>8</v>
      </c>
      <c r="B14" s="6" t="s">
        <v>41</v>
      </c>
      <c r="C14" s="10">
        <v>13.0</v>
      </c>
      <c r="D14" s="8" t="s">
        <v>42</v>
      </c>
      <c r="E14" s="5" t="s">
        <v>14</v>
      </c>
      <c r="F14" s="5" t="s">
        <v>15</v>
      </c>
      <c r="G14" s="9"/>
      <c r="H14" s="9"/>
    </row>
    <row r="15">
      <c r="A15" s="5" t="s">
        <v>8</v>
      </c>
      <c r="B15" s="6" t="s">
        <v>43</v>
      </c>
      <c r="C15" s="10">
        <v>14.0</v>
      </c>
      <c r="D15" s="8" t="s">
        <v>44</v>
      </c>
      <c r="E15" s="5" t="s">
        <v>18</v>
      </c>
      <c r="F15" s="5" t="s">
        <v>18</v>
      </c>
      <c r="G15" s="9"/>
      <c r="H15" s="9"/>
    </row>
    <row r="16">
      <c r="A16" s="5" t="s">
        <v>8</v>
      </c>
      <c r="B16" s="6" t="s">
        <v>23</v>
      </c>
      <c r="C16" s="10">
        <v>15.0</v>
      </c>
      <c r="D16" s="8" t="s">
        <v>45</v>
      </c>
      <c r="E16" s="5" t="s">
        <v>33</v>
      </c>
      <c r="F16" s="5" t="s">
        <v>33</v>
      </c>
      <c r="G16" s="9"/>
      <c r="H16" s="9"/>
    </row>
    <row r="17">
      <c r="A17" s="5" t="s">
        <v>8</v>
      </c>
      <c r="B17" s="6" t="s">
        <v>35</v>
      </c>
      <c r="C17" s="10">
        <v>16.0</v>
      </c>
      <c r="D17" s="8" t="s">
        <v>46</v>
      </c>
      <c r="E17" s="5" t="s">
        <v>14</v>
      </c>
      <c r="F17" s="5" t="s">
        <v>15</v>
      </c>
      <c r="G17" s="9"/>
      <c r="H17" s="9"/>
    </row>
    <row r="18">
      <c r="A18" s="5" t="s">
        <v>8</v>
      </c>
      <c r="B18" s="6" t="s">
        <v>26</v>
      </c>
      <c r="C18" s="10">
        <v>17.0</v>
      </c>
      <c r="D18" s="8" t="s">
        <v>47</v>
      </c>
      <c r="E18" s="5" t="s">
        <v>48</v>
      </c>
      <c r="F18" s="5" t="s">
        <v>28</v>
      </c>
      <c r="G18" s="9"/>
      <c r="H18" s="9"/>
    </row>
    <row r="19">
      <c r="A19" s="11" t="s">
        <v>8</v>
      </c>
      <c r="B19" s="12" t="s">
        <v>49</v>
      </c>
      <c r="C19" s="10">
        <v>18.0</v>
      </c>
      <c r="D19" s="13"/>
      <c r="E19" s="9"/>
      <c r="F19" s="5" t="s">
        <v>50</v>
      </c>
      <c r="G19" s="8" t="s">
        <v>51</v>
      </c>
      <c r="H19" s="9"/>
    </row>
    <row r="20">
      <c r="A20" s="5" t="s">
        <v>8</v>
      </c>
      <c r="B20" s="6" t="s">
        <v>52</v>
      </c>
      <c r="C20" s="10">
        <v>19.0</v>
      </c>
      <c r="D20" s="8" t="s">
        <v>53</v>
      </c>
      <c r="E20" s="5" t="s">
        <v>21</v>
      </c>
      <c r="F20" s="5" t="s">
        <v>22</v>
      </c>
      <c r="G20" s="9"/>
      <c r="H20" s="9"/>
    </row>
    <row r="21" ht="15.75" customHeight="1">
      <c r="A21" s="5" t="s">
        <v>8</v>
      </c>
      <c r="B21" s="6" t="s">
        <v>35</v>
      </c>
      <c r="C21" s="10">
        <v>20.0</v>
      </c>
      <c r="D21" s="8" t="s">
        <v>54</v>
      </c>
      <c r="E21" s="5" t="s">
        <v>14</v>
      </c>
      <c r="F21" s="5" t="s">
        <v>28</v>
      </c>
      <c r="G21" s="9"/>
      <c r="H21" s="9"/>
    </row>
    <row r="22" ht="15.75" customHeight="1">
      <c r="A22" s="5" t="s">
        <v>8</v>
      </c>
      <c r="B22" s="6" t="s">
        <v>35</v>
      </c>
      <c r="C22" s="10">
        <v>21.0</v>
      </c>
      <c r="D22" s="8" t="s">
        <v>55</v>
      </c>
      <c r="E22" s="5" t="s">
        <v>21</v>
      </c>
      <c r="F22" s="5" t="s">
        <v>25</v>
      </c>
      <c r="G22" s="9"/>
      <c r="H22" s="9"/>
    </row>
    <row r="23" ht="15.75" customHeight="1">
      <c r="A23" s="5" t="s">
        <v>8</v>
      </c>
      <c r="B23" s="6" t="s">
        <v>37</v>
      </c>
      <c r="C23" s="10">
        <v>22.0</v>
      </c>
      <c r="D23" s="8" t="s">
        <v>56</v>
      </c>
      <c r="E23" s="5" t="s">
        <v>21</v>
      </c>
      <c r="F23" s="5" t="s">
        <v>25</v>
      </c>
      <c r="G23" s="9"/>
      <c r="H23" s="9"/>
    </row>
    <row r="24" ht="15.75" customHeight="1">
      <c r="A24" s="5" t="s">
        <v>8</v>
      </c>
      <c r="B24" s="6" t="s">
        <v>37</v>
      </c>
      <c r="C24" s="10">
        <v>23.0</v>
      </c>
      <c r="D24" s="8" t="s">
        <v>57</v>
      </c>
      <c r="E24" s="5" t="s">
        <v>14</v>
      </c>
      <c r="F24" s="5" t="s">
        <v>28</v>
      </c>
      <c r="G24" s="9"/>
      <c r="H24" s="9"/>
    </row>
    <row r="25" ht="15.75" customHeight="1">
      <c r="A25" s="5" t="s">
        <v>8</v>
      </c>
      <c r="B25" s="6" t="s">
        <v>35</v>
      </c>
      <c r="C25" s="10">
        <v>24.0</v>
      </c>
      <c r="D25" s="8" t="s">
        <v>58</v>
      </c>
      <c r="E25" s="5" t="s">
        <v>14</v>
      </c>
      <c r="F25" s="5" t="s">
        <v>28</v>
      </c>
      <c r="G25" s="9"/>
      <c r="H25" s="9"/>
    </row>
    <row r="26" ht="15.75" customHeight="1">
      <c r="A26" s="5" t="s">
        <v>8</v>
      </c>
      <c r="B26" s="6" t="s">
        <v>26</v>
      </c>
      <c r="C26" s="10">
        <v>25.0</v>
      </c>
      <c r="D26" s="8" t="s">
        <v>59</v>
      </c>
      <c r="E26" s="5" t="s">
        <v>14</v>
      </c>
      <c r="F26" s="5" t="s">
        <v>15</v>
      </c>
      <c r="G26" s="9"/>
      <c r="H26" s="9"/>
    </row>
    <row r="27" ht="15.75" customHeight="1">
      <c r="A27" s="5" t="s">
        <v>8</v>
      </c>
      <c r="B27" s="6" t="s">
        <v>60</v>
      </c>
      <c r="C27" s="10">
        <v>26.0</v>
      </c>
      <c r="D27" s="8" t="s">
        <v>61</v>
      </c>
      <c r="E27" s="5" t="s">
        <v>21</v>
      </c>
      <c r="F27" s="5" t="s">
        <v>25</v>
      </c>
      <c r="G27" s="9"/>
      <c r="H27" s="9"/>
    </row>
    <row r="28" ht="15.75" customHeight="1">
      <c r="A28" s="5" t="s">
        <v>8</v>
      </c>
      <c r="B28" s="6" t="s">
        <v>62</v>
      </c>
      <c r="C28" s="10">
        <v>27.0</v>
      </c>
      <c r="D28" s="8" t="s">
        <v>63</v>
      </c>
      <c r="E28" s="5" t="s">
        <v>21</v>
      </c>
      <c r="F28" s="5" t="s">
        <v>25</v>
      </c>
      <c r="G28" s="9"/>
      <c r="H28" s="9"/>
    </row>
    <row r="29" ht="15.75" customHeight="1">
      <c r="A29" s="5" t="s">
        <v>8</v>
      </c>
      <c r="B29" s="6" t="s">
        <v>64</v>
      </c>
      <c r="C29" s="10">
        <v>28.0</v>
      </c>
      <c r="D29" s="8" t="s">
        <v>65</v>
      </c>
      <c r="E29" s="5" t="s">
        <v>32</v>
      </c>
      <c r="F29" s="5" t="s">
        <v>66</v>
      </c>
      <c r="G29" s="9"/>
      <c r="H29" s="5" t="s">
        <v>67</v>
      </c>
    </row>
    <row r="30" ht="15.75" customHeight="1">
      <c r="A30" s="5" t="s">
        <v>8</v>
      </c>
      <c r="B30" s="6" t="s">
        <v>68</v>
      </c>
      <c r="C30" s="10">
        <v>29.0</v>
      </c>
      <c r="D30" s="8" t="s">
        <v>69</v>
      </c>
      <c r="E30" s="5" t="s">
        <v>21</v>
      </c>
      <c r="F30" s="5" t="s">
        <v>25</v>
      </c>
      <c r="G30" s="9"/>
      <c r="H30" s="9"/>
    </row>
    <row r="31" ht="15.75" customHeight="1">
      <c r="A31" s="5" t="s">
        <v>8</v>
      </c>
      <c r="B31" s="6" t="s">
        <v>70</v>
      </c>
      <c r="C31" s="10">
        <v>30.0</v>
      </c>
      <c r="D31" s="8" t="s">
        <v>71</v>
      </c>
      <c r="E31" s="5" t="s">
        <v>14</v>
      </c>
      <c r="F31" s="5" t="s">
        <v>15</v>
      </c>
      <c r="G31" s="9"/>
      <c r="H31" s="9"/>
    </row>
    <row r="32" ht="15.75" customHeight="1">
      <c r="A32" s="5" t="s">
        <v>8</v>
      </c>
      <c r="B32" s="6" t="s">
        <v>72</v>
      </c>
      <c r="C32" s="10">
        <v>31.0</v>
      </c>
      <c r="D32" s="8" t="s">
        <v>73</v>
      </c>
      <c r="E32" s="5" t="s">
        <v>48</v>
      </c>
      <c r="F32" s="5" t="s">
        <v>74</v>
      </c>
      <c r="G32" s="9"/>
      <c r="H32" s="9"/>
    </row>
    <row r="33" ht="15.75" customHeight="1">
      <c r="A33" s="5" t="s">
        <v>8</v>
      </c>
      <c r="B33" s="6" t="s">
        <v>75</v>
      </c>
      <c r="C33" s="10">
        <v>32.0</v>
      </c>
      <c r="D33" s="8" t="s">
        <v>76</v>
      </c>
      <c r="E33" s="5" t="s">
        <v>21</v>
      </c>
      <c r="F33" s="5" t="s">
        <v>33</v>
      </c>
      <c r="G33" s="9"/>
      <c r="H33" s="9"/>
    </row>
    <row r="34" ht="15.75" customHeight="1">
      <c r="A34" s="5" t="s">
        <v>8</v>
      </c>
      <c r="B34" s="6" t="s">
        <v>26</v>
      </c>
      <c r="C34" s="10">
        <v>33.0</v>
      </c>
      <c r="D34" s="8" t="s">
        <v>77</v>
      </c>
      <c r="E34" s="5" t="s">
        <v>14</v>
      </c>
      <c r="F34" s="5" t="s">
        <v>28</v>
      </c>
      <c r="G34" s="9"/>
      <c r="H34" s="9"/>
    </row>
    <row r="35" ht="15.75" customHeight="1">
      <c r="A35" s="5" t="s">
        <v>8</v>
      </c>
      <c r="B35" s="6" t="s">
        <v>37</v>
      </c>
      <c r="C35" s="10">
        <v>34.0</v>
      </c>
      <c r="D35" s="8" t="s">
        <v>78</v>
      </c>
      <c r="E35" s="5" t="s">
        <v>14</v>
      </c>
      <c r="F35" s="5" t="s">
        <v>79</v>
      </c>
      <c r="G35" s="9"/>
      <c r="H35" s="9"/>
    </row>
    <row r="36" ht="15.75" customHeight="1">
      <c r="A36" s="5" t="s">
        <v>8</v>
      </c>
      <c r="B36" s="6" t="s">
        <v>68</v>
      </c>
      <c r="C36" s="10">
        <v>35.0</v>
      </c>
      <c r="D36" s="8" t="s">
        <v>80</v>
      </c>
      <c r="E36" s="5" t="s">
        <v>14</v>
      </c>
      <c r="F36" s="5" t="s">
        <v>15</v>
      </c>
      <c r="G36" s="9"/>
      <c r="H36" s="9"/>
    </row>
    <row r="37" ht="15.75" customHeight="1">
      <c r="A37" s="5" t="s">
        <v>8</v>
      </c>
      <c r="B37" s="6" t="s">
        <v>81</v>
      </c>
      <c r="C37" s="10">
        <v>36.0</v>
      </c>
      <c r="D37" s="8" t="s">
        <v>82</v>
      </c>
      <c r="E37" s="5" t="s">
        <v>14</v>
      </c>
      <c r="F37" s="5" t="s">
        <v>15</v>
      </c>
      <c r="G37" s="9"/>
      <c r="H37" s="9"/>
    </row>
    <row r="38" ht="15.75" customHeight="1">
      <c r="A38" s="5" t="s">
        <v>8</v>
      </c>
      <c r="B38" s="6" t="s">
        <v>23</v>
      </c>
      <c r="C38" s="10">
        <v>37.0</v>
      </c>
      <c r="D38" s="8" t="s">
        <v>83</v>
      </c>
      <c r="E38" s="5" t="s">
        <v>21</v>
      </c>
      <c r="F38" s="5" t="s">
        <v>25</v>
      </c>
      <c r="G38" s="9"/>
      <c r="H38" s="9"/>
    </row>
    <row r="39" ht="15.75" customHeight="1">
      <c r="A39" s="11" t="s">
        <v>8</v>
      </c>
      <c r="B39" s="6" t="s">
        <v>84</v>
      </c>
      <c r="C39" s="10">
        <v>38.0</v>
      </c>
      <c r="D39" s="13"/>
      <c r="E39" s="9"/>
      <c r="F39" s="5" t="s">
        <v>85</v>
      </c>
      <c r="G39" s="5" t="s">
        <v>86</v>
      </c>
      <c r="H39" s="9"/>
    </row>
    <row r="40" ht="15.75" customHeight="1">
      <c r="A40" s="5" t="s">
        <v>8</v>
      </c>
      <c r="B40" s="6" t="s">
        <v>87</v>
      </c>
      <c r="C40" s="10">
        <v>39.0</v>
      </c>
      <c r="D40" s="8" t="s">
        <v>88</v>
      </c>
      <c r="E40" s="5" t="s">
        <v>21</v>
      </c>
      <c r="F40" s="5" t="s">
        <v>89</v>
      </c>
      <c r="G40" s="9"/>
      <c r="H40" s="9"/>
    </row>
    <row r="41" ht="15.75" customHeight="1">
      <c r="A41" s="5" t="s">
        <v>90</v>
      </c>
      <c r="B41" s="6" t="s">
        <v>91</v>
      </c>
      <c r="C41" s="7">
        <v>1.0</v>
      </c>
      <c r="D41" s="8" t="s">
        <v>92</v>
      </c>
      <c r="E41" s="5" t="s">
        <v>32</v>
      </c>
      <c r="F41" s="5" t="s">
        <v>93</v>
      </c>
      <c r="G41" s="9"/>
      <c r="H41" s="9"/>
    </row>
    <row r="42" ht="15.75" customHeight="1">
      <c r="A42" s="5" t="s">
        <v>94</v>
      </c>
      <c r="B42" s="6" t="s">
        <v>95</v>
      </c>
      <c r="C42" s="7">
        <v>1.0</v>
      </c>
      <c r="D42" s="8" t="s">
        <v>96</v>
      </c>
      <c r="E42" s="5" t="s">
        <v>97</v>
      </c>
      <c r="F42" s="5" t="s">
        <v>25</v>
      </c>
      <c r="G42" s="9"/>
      <c r="H42" s="9"/>
    </row>
    <row r="43" ht="15.75" customHeight="1">
      <c r="A43" s="5" t="s">
        <v>98</v>
      </c>
      <c r="B43" s="6" t="s">
        <v>35</v>
      </c>
      <c r="C43" s="7">
        <v>1.0</v>
      </c>
      <c r="D43" s="8" t="s">
        <v>99</v>
      </c>
      <c r="E43" s="5" t="s">
        <v>14</v>
      </c>
      <c r="F43" s="5" t="s">
        <v>15</v>
      </c>
      <c r="G43" s="9"/>
      <c r="H43" s="9"/>
    </row>
    <row r="44" ht="15.75" customHeight="1">
      <c r="A44" s="5" t="s">
        <v>98</v>
      </c>
      <c r="B44" s="6" t="s">
        <v>100</v>
      </c>
      <c r="C44" s="10">
        <v>2.0</v>
      </c>
      <c r="D44" s="8" t="s">
        <v>101</v>
      </c>
      <c r="E44" s="5" t="s">
        <v>14</v>
      </c>
      <c r="F44" s="5" t="s">
        <v>15</v>
      </c>
      <c r="G44" s="9"/>
      <c r="H44" s="9"/>
    </row>
    <row r="45" ht="15.75" customHeight="1">
      <c r="A45" s="5" t="s">
        <v>98</v>
      </c>
      <c r="B45" s="6" t="s">
        <v>26</v>
      </c>
      <c r="C45" s="10">
        <v>3.0</v>
      </c>
      <c r="D45" s="8" t="s">
        <v>102</v>
      </c>
      <c r="E45" s="5" t="s">
        <v>14</v>
      </c>
      <c r="F45" s="5" t="s">
        <v>79</v>
      </c>
      <c r="G45" s="9"/>
      <c r="H45" s="9"/>
    </row>
    <row r="46" ht="15.75" customHeight="1">
      <c r="A46" s="5" t="s">
        <v>98</v>
      </c>
      <c r="B46" s="6" t="s">
        <v>26</v>
      </c>
      <c r="C46" s="10">
        <v>4.0</v>
      </c>
      <c r="D46" s="8" t="s">
        <v>103</v>
      </c>
      <c r="E46" s="5" t="s">
        <v>14</v>
      </c>
      <c r="F46" s="5" t="s">
        <v>15</v>
      </c>
      <c r="G46" s="9"/>
      <c r="H46" s="9"/>
    </row>
    <row r="47" ht="15.75" customHeight="1">
      <c r="A47" s="5" t="s">
        <v>98</v>
      </c>
      <c r="B47" s="6" t="s">
        <v>104</v>
      </c>
      <c r="C47" s="10">
        <v>5.0</v>
      </c>
      <c r="D47" s="8" t="s">
        <v>105</v>
      </c>
      <c r="E47" s="5" t="s">
        <v>14</v>
      </c>
      <c r="F47" s="5" t="s">
        <v>15</v>
      </c>
      <c r="G47" s="9"/>
      <c r="H47" s="9"/>
    </row>
    <row r="48" ht="15.75" customHeight="1">
      <c r="A48" s="5" t="s">
        <v>98</v>
      </c>
      <c r="B48" s="6" t="s">
        <v>37</v>
      </c>
      <c r="C48" s="10">
        <v>6.0</v>
      </c>
      <c r="D48" s="8" t="s">
        <v>106</v>
      </c>
      <c r="E48" s="5" t="s">
        <v>14</v>
      </c>
      <c r="F48" s="5" t="s">
        <v>15</v>
      </c>
      <c r="G48" s="9"/>
      <c r="H48" s="9"/>
    </row>
    <row r="49" ht="15.75" customHeight="1">
      <c r="A49" s="5" t="s">
        <v>98</v>
      </c>
      <c r="B49" s="6" t="s">
        <v>107</v>
      </c>
      <c r="C49" s="10">
        <v>7.0</v>
      </c>
      <c r="D49" s="8" t="s">
        <v>108</v>
      </c>
      <c r="E49" s="5" t="s">
        <v>14</v>
      </c>
      <c r="F49" s="5" t="s">
        <v>15</v>
      </c>
      <c r="G49" s="9"/>
      <c r="H49" s="9"/>
    </row>
    <row r="50" ht="15.75" customHeight="1">
      <c r="A50" s="5" t="s">
        <v>109</v>
      </c>
      <c r="B50" s="6" t="s">
        <v>70</v>
      </c>
      <c r="C50" s="7">
        <v>1.0</v>
      </c>
      <c r="D50" s="8" t="s">
        <v>110</v>
      </c>
      <c r="E50" s="5" t="s">
        <v>21</v>
      </c>
      <c r="F50" s="5" t="s">
        <v>89</v>
      </c>
      <c r="G50" s="9"/>
      <c r="H50" s="9"/>
    </row>
    <row r="51" ht="15.75" customHeight="1">
      <c r="A51" s="5" t="s">
        <v>109</v>
      </c>
      <c r="B51" s="6" t="s">
        <v>41</v>
      </c>
      <c r="C51" s="10">
        <v>2.0</v>
      </c>
      <c r="D51" s="8" t="s">
        <v>111</v>
      </c>
      <c r="E51" s="5" t="s">
        <v>21</v>
      </c>
      <c r="F51" s="5" t="s">
        <v>25</v>
      </c>
      <c r="G51" s="9"/>
      <c r="H51" s="9"/>
    </row>
    <row r="52" ht="15.75" customHeight="1">
      <c r="A52" s="5" t="s">
        <v>109</v>
      </c>
      <c r="B52" s="6" t="s">
        <v>37</v>
      </c>
      <c r="C52" s="10">
        <v>3.0</v>
      </c>
      <c r="D52" s="8" t="s">
        <v>112</v>
      </c>
      <c r="E52" s="5" t="s">
        <v>21</v>
      </c>
      <c r="F52" s="5" t="s">
        <v>25</v>
      </c>
      <c r="G52" s="9"/>
      <c r="H52" s="9"/>
    </row>
    <row r="53" ht="15.75" customHeight="1">
      <c r="A53" s="5" t="s">
        <v>109</v>
      </c>
      <c r="B53" s="6" t="s">
        <v>113</v>
      </c>
      <c r="C53" s="10">
        <v>4.0</v>
      </c>
      <c r="D53" s="8" t="s">
        <v>114</v>
      </c>
      <c r="E53" s="5" t="s">
        <v>21</v>
      </c>
      <c r="F53" s="5" t="s">
        <v>25</v>
      </c>
      <c r="G53" s="9"/>
      <c r="H53" s="9"/>
    </row>
    <row r="54" ht="15.75" customHeight="1">
      <c r="A54" s="5" t="s">
        <v>109</v>
      </c>
      <c r="B54" s="6" t="s">
        <v>104</v>
      </c>
      <c r="C54" s="10">
        <v>5.0</v>
      </c>
      <c r="D54" s="8" t="s">
        <v>115</v>
      </c>
      <c r="E54" s="5" t="s">
        <v>21</v>
      </c>
      <c r="F54" s="5" t="s">
        <v>25</v>
      </c>
      <c r="G54" s="9"/>
      <c r="H54" s="9"/>
    </row>
    <row r="55" ht="15.75" customHeight="1">
      <c r="A55" s="5" t="s">
        <v>109</v>
      </c>
      <c r="B55" s="6" t="s">
        <v>116</v>
      </c>
      <c r="C55" s="10">
        <v>6.0</v>
      </c>
      <c r="D55" s="8" t="s">
        <v>117</v>
      </c>
      <c r="E55" s="5" t="s">
        <v>21</v>
      </c>
      <c r="F55" s="5" t="s">
        <v>118</v>
      </c>
      <c r="G55" s="9"/>
      <c r="H55" s="9"/>
    </row>
    <row r="56" ht="15.75" customHeight="1">
      <c r="A56" s="5" t="s">
        <v>119</v>
      </c>
      <c r="B56" s="6" t="s">
        <v>37</v>
      </c>
      <c r="C56" s="7">
        <v>1.0</v>
      </c>
      <c r="D56" s="8" t="s">
        <v>120</v>
      </c>
      <c r="E56" s="5" t="s">
        <v>21</v>
      </c>
      <c r="F56" s="5" t="s">
        <v>118</v>
      </c>
      <c r="G56" s="9"/>
      <c r="H56" s="9"/>
    </row>
    <row r="57" ht="15.75" customHeight="1">
      <c r="A57" s="5" t="s">
        <v>119</v>
      </c>
      <c r="B57" s="6" t="s">
        <v>37</v>
      </c>
      <c r="C57" s="10">
        <v>2.0</v>
      </c>
      <c r="D57" s="8" t="s">
        <v>121</v>
      </c>
      <c r="E57" s="5" t="s">
        <v>14</v>
      </c>
      <c r="F57" s="5" t="s">
        <v>28</v>
      </c>
      <c r="G57" s="9"/>
      <c r="H57" s="9"/>
    </row>
    <row r="58" ht="15.75" customHeight="1">
      <c r="A58" s="5" t="s">
        <v>119</v>
      </c>
      <c r="B58" s="6" t="s">
        <v>37</v>
      </c>
      <c r="C58" s="10">
        <v>3.0</v>
      </c>
      <c r="D58" s="8" t="s">
        <v>122</v>
      </c>
      <c r="E58" s="5" t="s">
        <v>21</v>
      </c>
      <c r="F58" s="5" t="s">
        <v>123</v>
      </c>
      <c r="G58" s="9"/>
      <c r="H58" s="9"/>
    </row>
    <row r="59" ht="15.75" customHeight="1">
      <c r="A59" s="5" t="s">
        <v>119</v>
      </c>
      <c r="B59" s="6" t="s">
        <v>124</v>
      </c>
      <c r="C59" s="10">
        <v>4.0</v>
      </c>
      <c r="D59" s="8" t="s">
        <v>125</v>
      </c>
      <c r="E59" s="5" t="s">
        <v>14</v>
      </c>
      <c r="F59" s="5" t="s">
        <v>15</v>
      </c>
      <c r="G59" s="9"/>
      <c r="H59" s="9"/>
    </row>
    <row r="60" ht="15.75" customHeight="1">
      <c r="A60" s="5" t="s">
        <v>119</v>
      </c>
      <c r="B60" s="12" t="s">
        <v>126</v>
      </c>
      <c r="C60" s="10">
        <v>5.0</v>
      </c>
      <c r="D60" s="8" t="s">
        <v>127</v>
      </c>
      <c r="E60" s="5" t="s">
        <v>14</v>
      </c>
      <c r="F60" s="5" t="s">
        <v>22</v>
      </c>
      <c r="G60" s="9"/>
      <c r="H60" s="9"/>
    </row>
    <row r="61" ht="15.75" customHeight="1">
      <c r="A61" s="5" t="s">
        <v>119</v>
      </c>
      <c r="B61" s="6" t="s">
        <v>124</v>
      </c>
      <c r="C61" s="10">
        <v>6.0</v>
      </c>
      <c r="D61" s="8" t="s">
        <v>128</v>
      </c>
      <c r="E61" s="5" t="s">
        <v>18</v>
      </c>
      <c r="F61" s="5" t="s">
        <v>18</v>
      </c>
      <c r="G61" s="9"/>
      <c r="H61" s="9"/>
    </row>
    <row r="62" ht="15.75" customHeight="1">
      <c r="A62" s="5" t="s">
        <v>119</v>
      </c>
      <c r="B62" s="6" t="s">
        <v>37</v>
      </c>
      <c r="C62" s="10">
        <v>7.0</v>
      </c>
      <c r="D62" s="8" t="s">
        <v>129</v>
      </c>
      <c r="E62" s="5" t="s">
        <v>21</v>
      </c>
      <c r="F62" s="5" t="s">
        <v>50</v>
      </c>
      <c r="G62" s="9"/>
      <c r="H62" s="9"/>
    </row>
    <row r="63" ht="15.75" customHeight="1">
      <c r="A63" s="5" t="s">
        <v>119</v>
      </c>
      <c r="B63" s="6" t="s">
        <v>130</v>
      </c>
      <c r="C63" s="10">
        <v>8.0</v>
      </c>
      <c r="D63" s="8" t="s">
        <v>131</v>
      </c>
      <c r="E63" s="5" t="s">
        <v>14</v>
      </c>
      <c r="F63" s="5" t="s">
        <v>15</v>
      </c>
      <c r="G63" s="9"/>
      <c r="H63" s="9"/>
    </row>
    <row r="64" ht="15.75" customHeight="1">
      <c r="A64" s="5" t="s">
        <v>119</v>
      </c>
      <c r="B64" s="6" t="s">
        <v>37</v>
      </c>
      <c r="C64" s="10">
        <v>9.0</v>
      </c>
      <c r="D64" s="8" t="s">
        <v>132</v>
      </c>
      <c r="E64" s="5" t="s">
        <v>21</v>
      </c>
      <c r="F64" s="5" t="s">
        <v>133</v>
      </c>
      <c r="G64" s="9"/>
      <c r="H64" s="9"/>
    </row>
    <row r="65" ht="15.75" customHeight="1">
      <c r="A65" s="5" t="s">
        <v>119</v>
      </c>
      <c r="B65" s="6" t="s">
        <v>124</v>
      </c>
      <c r="C65" s="10">
        <v>10.0</v>
      </c>
      <c r="D65" s="8" t="s">
        <v>134</v>
      </c>
      <c r="E65" s="5" t="s">
        <v>18</v>
      </c>
      <c r="F65" s="5" t="s">
        <v>18</v>
      </c>
      <c r="G65" s="9"/>
      <c r="H65" s="9"/>
    </row>
    <row r="66" ht="15.75" customHeight="1">
      <c r="A66" s="5" t="s">
        <v>119</v>
      </c>
      <c r="B66" s="12" t="s">
        <v>135</v>
      </c>
      <c r="C66" s="10">
        <v>11.0</v>
      </c>
      <c r="D66" s="8" t="s">
        <v>136</v>
      </c>
      <c r="E66" s="5" t="s">
        <v>21</v>
      </c>
      <c r="F66" s="5" t="s">
        <v>25</v>
      </c>
      <c r="G66" s="9"/>
      <c r="H66" s="9"/>
    </row>
    <row r="67" ht="15.75" customHeight="1">
      <c r="A67" s="5" t="s">
        <v>119</v>
      </c>
      <c r="B67" s="6" t="s">
        <v>137</v>
      </c>
      <c r="C67" s="10">
        <v>12.0</v>
      </c>
      <c r="D67" s="8" t="s">
        <v>138</v>
      </c>
      <c r="E67" s="5" t="s">
        <v>32</v>
      </c>
      <c r="F67" s="5" t="s">
        <v>22</v>
      </c>
      <c r="G67" s="9"/>
      <c r="H67" s="9"/>
    </row>
    <row r="68" ht="15.75" customHeight="1">
      <c r="A68" s="5" t="s">
        <v>119</v>
      </c>
      <c r="B68" s="6" t="s">
        <v>139</v>
      </c>
      <c r="C68" s="10">
        <v>13.0</v>
      </c>
      <c r="D68" s="8" t="s">
        <v>140</v>
      </c>
      <c r="E68" s="5" t="s">
        <v>14</v>
      </c>
      <c r="F68" s="5" t="s">
        <v>15</v>
      </c>
      <c r="G68" s="9"/>
      <c r="H68" s="9"/>
    </row>
    <row r="69" ht="15.75" customHeight="1">
      <c r="A69" s="5" t="s">
        <v>119</v>
      </c>
      <c r="B69" s="6" t="s">
        <v>37</v>
      </c>
      <c r="C69" s="10">
        <v>14.0</v>
      </c>
      <c r="D69" s="8" t="s">
        <v>141</v>
      </c>
      <c r="E69" s="5" t="s">
        <v>21</v>
      </c>
      <c r="F69" s="5" t="s">
        <v>22</v>
      </c>
      <c r="G69" s="9"/>
      <c r="H69" s="9"/>
    </row>
    <row r="70" ht="15.75" customHeight="1">
      <c r="A70" s="5" t="s">
        <v>119</v>
      </c>
      <c r="B70" s="6" t="s">
        <v>37</v>
      </c>
      <c r="C70" s="10">
        <v>15.0</v>
      </c>
      <c r="D70" s="8" t="s">
        <v>142</v>
      </c>
      <c r="E70" s="5" t="s">
        <v>18</v>
      </c>
      <c r="F70" s="5" t="s">
        <v>18</v>
      </c>
      <c r="G70" s="9"/>
      <c r="H70" s="9"/>
    </row>
    <row r="71" ht="15.75" customHeight="1">
      <c r="A71" s="5" t="s">
        <v>119</v>
      </c>
      <c r="B71" s="6" t="s">
        <v>124</v>
      </c>
      <c r="C71" s="10">
        <v>16.0</v>
      </c>
      <c r="D71" s="8" t="s">
        <v>143</v>
      </c>
      <c r="E71" s="5" t="s">
        <v>21</v>
      </c>
      <c r="F71" s="5" t="s">
        <v>18</v>
      </c>
      <c r="G71" s="9"/>
      <c r="H71" s="9"/>
    </row>
    <row r="72" ht="15.75" customHeight="1">
      <c r="A72" s="5" t="s">
        <v>119</v>
      </c>
      <c r="B72" s="6" t="s">
        <v>144</v>
      </c>
      <c r="C72" s="10">
        <v>17.0</v>
      </c>
      <c r="D72" s="8" t="s">
        <v>145</v>
      </c>
      <c r="E72" s="5" t="s">
        <v>146</v>
      </c>
      <c r="F72" s="5" t="s">
        <v>147</v>
      </c>
      <c r="G72" s="9"/>
      <c r="H72" s="9"/>
    </row>
    <row r="73" ht="15.75" customHeight="1">
      <c r="A73" s="5" t="s">
        <v>119</v>
      </c>
      <c r="B73" s="6" t="s">
        <v>139</v>
      </c>
      <c r="C73" s="10">
        <v>18.0</v>
      </c>
      <c r="D73" s="8" t="s">
        <v>148</v>
      </c>
      <c r="E73" s="5" t="s">
        <v>14</v>
      </c>
      <c r="F73" s="5" t="s">
        <v>15</v>
      </c>
      <c r="G73" s="9"/>
      <c r="H73" s="9"/>
    </row>
    <row r="74" ht="15.75" customHeight="1">
      <c r="A74" s="5" t="s">
        <v>119</v>
      </c>
      <c r="B74" s="6" t="s">
        <v>144</v>
      </c>
      <c r="C74" s="10">
        <v>19.0</v>
      </c>
      <c r="D74" s="8" t="s">
        <v>149</v>
      </c>
      <c r="E74" s="5" t="s">
        <v>14</v>
      </c>
      <c r="F74" s="5" t="s">
        <v>15</v>
      </c>
      <c r="G74" s="9"/>
      <c r="H74" s="9"/>
    </row>
    <row r="75" ht="15.75" customHeight="1">
      <c r="A75" s="5" t="s">
        <v>119</v>
      </c>
      <c r="B75" s="6" t="s">
        <v>144</v>
      </c>
      <c r="C75" s="10">
        <v>20.0</v>
      </c>
      <c r="D75" s="8" t="s">
        <v>150</v>
      </c>
      <c r="E75" s="5" t="s">
        <v>21</v>
      </c>
      <c r="F75" s="5" t="s">
        <v>151</v>
      </c>
      <c r="G75" s="9"/>
      <c r="H75" s="9"/>
    </row>
    <row r="76" ht="15.75" customHeight="1">
      <c r="A76" s="5" t="s">
        <v>119</v>
      </c>
      <c r="B76" s="6" t="s">
        <v>37</v>
      </c>
      <c r="C76" s="10">
        <v>21.0</v>
      </c>
      <c r="D76" s="8" t="s">
        <v>152</v>
      </c>
      <c r="E76" s="5" t="s">
        <v>32</v>
      </c>
      <c r="F76" s="5" t="s">
        <v>11</v>
      </c>
      <c r="G76" s="9"/>
      <c r="H76" s="9"/>
    </row>
    <row r="77" ht="15.75" customHeight="1">
      <c r="A77" s="5" t="s">
        <v>119</v>
      </c>
      <c r="B77" s="6" t="s">
        <v>37</v>
      </c>
      <c r="C77" s="10">
        <v>22.0</v>
      </c>
      <c r="D77" s="8" t="s">
        <v>153</v>
      </c>
      <c r="E77" s="5" t="s">
        <v>21</v>
      </c>
      <c r="F77" s="5" t="s">
        <v>50</v>
      </c>
      <c r="G77" s="9"/>
      <c r="H77" s="9"/>
    </row>
    <row r="78" ht="15.75" customHeight="1">
      <c r="A78" s="5" t="s">
        <v>119</v>
      </c>
      <c r="B78" s="6" t="s">
        <v>154</v>
      </c>
      <c r="C78" s="10">
        <v>23.0</v>
      </c>
      <c r="D78" s="8" t="s">
        <v>155</v>
      </c>
      <c r="E78" s="5" t="s">
        <v>21</v>
      </c>
      <c r="F78" s="5" t="s">
        <v>25</v>
      </c>
      <c r="G78" s="9"/>
      <c r="H78" s="9"/>
    </row>
    <row r="79" ht="15.75" customHeight="1">
      <c r="A79" s="11" t="s">
        <v>156</v>
      </c>
      <c r="B79" s="6" t="s">
        <v>157</v>
      </c>
      <c r="C79" s="7">
        <v>1.0</v>
      </c>
      <c r="D79" s="14" t="s">
        <v>158</v>
      </c>
      <c r="E79" s="5" t="s">
        <v>21</v>
      </c>
      <c r="F79" s="5" t="s">
        <v>25</v>
      </c>
      <c r="G79" s="13"/>
      <c r="H79" s="9"/>
    </row>
    <row r="80" ht="15.75" customHeight="1">
      <c r="A80" s="11" t="s">
        <v>156</v>
      </c>
      <c r="B80" s="6" t="s">
        <v>157</v>
      </c>
      <c r="C80" s="10">
        <v>2.0</v>
      </c>
      <c r="D80" s="14" t="s">
        <v>159</v>
      </c>
      <c r="E80" s="5" t="s">
        <v>21</v>
      </c>
      <c r="F80" s="5" t="s">
        <v>25</v>
      </c>
      <c r="G80" s="13"/>
      <c r="H80" s="9"/>
    </row>
    <row r="81" ht="15.75" customHeight="1">
      <c r="A81" s="11" t="s">
        <v>156</v>
      </c>
      <c r="B81" s="6" t="s">
        <v>160</v>
      </c>
      <c r="C81" s="10">
        <v>3.0</v>
      </c>
      <c r="D81" s="14" t="s">
        <v>161</v>
      </c>
      <c r="E81" s="5" t="s">
        <v>14</v>
      </c>
      <c r="F81" s="5" t="s">
        <v>15</v>
      </c>
      <c r="G81" s="13"/>
      <c r="H81" s="9"/>
    </row>
    <row r="82" ht="15.75" customHeight="1">
      <c r="A82" s="11" t="s">
        <v>156</v>
      </c>
      <c r="B82" s="6" t="s">
        <v>160</v>
      </c>
      <c r="C82" s="10">
        <v>4.0</v>
      </c>
      <c r="D82" s="14" t="s">
        <v>162</v>
      </c>
      <c r="E82" s="5" t="s">
        <v>21</v>
      </c>
      <c r="F82" s="5" t="s">
        <v>33</v>
      </c>
      <c r="G82" s="13"/>
      <c r="H82" s="9"/>
    </row>
    <row r="83" ht="15.75" customHeight="1">
      <c r="A83" s="11" t="s">
        <v>156</v>
      </c>
      <c r="B83" s="6" t="s">
        <v>163</v>
      </c>
      <c r="C83" s="10">
        <v>5.0</v>
      </c>
      <c r="D83" s="14" t="s">
        <v>164</v>
      </c>
      <c r="E83" s="5" t="s">
        <v>21</v>
      </c>
      <c r="F83" s="5" t="s">
        <v>89</v>
      </c>
      <c r="G83" s="13"/>
      <c r="H83" s="9"/>
    </row>
    <row r="84" ht="15.75" customHeight="1">
      <c r="A84" s="11" t="s">
        <v>156</v>
      </c>
      <c r="B84" s="6" t="s">
        <v>160</v>
      </c>
      <c r="C84" s="10">
        <v>6.0</v>
      </c>
      <c r="D84" s="14" t="s">
        <v>165</v>
      </c>
      <c r="E84" s="5" t="s">
        <v>166</v>
      </c>
      <c r="F84" s="5" t="s">
        <v>22</v>
      </c>
      <c r="G84" s="13"/>
      <c r="H84" s="9"/>
    </row>
    <row r="85" ht="15.75" customHeight="1">
      <c r="A85" s="11" t="s">
        <v>156</v>
      </c>
      <c r="B85" s="6" t="s">
        <v>167</v>
      </c>
      <c r="C85" s="10">
        <v>7.0</v>
      </c>
      <c r="D85" s="14" t="s">
        <v>168</v>
      </c>
      <c r="E85" s="5" t="s">
        <v>166</v>
      </c>
      <c r="F85" s="5" t="s">
        <v>15</v>
      </c>
      <c r="G85" s="13"/>
      <c r="H85" s="9"/>
    </row>
    <row r="86" ht="15.75" customHeight="1">
      <c r="A86" s="11" t="s">
        <v>156</v>
      </c>
      <c r="B86" s="6" t="s">
        <v>169</v>
      </c>
      <c r="C86" s="10">
        <v>8.0</v>
      </c>
      <c r="D86" s="14" t="s">
        <v>170</v>
      </c>
      <c r="E86" s="5" t="s">
        <v>32</v>
      </c>
      <c r="F86" s="5" t="s">
        <v>22</v>
      </c>
      <c r="G86" s="13"/>
      <c r="H86" s="9"/>
    </row>
    <row r="87" ht="15.75" customHeight="1">
      <c r="A87" s="11" t="s">
        <v>156</v>
      </c>
      <c r="B87" s="6" t="s">
        <v>160</v>
      </c>
      <c r="C87" s="10">
        <v>9.0</v>
      </c>
      <c r="D87" s="14" t="s">
        <v>171</v>
      </c>
      <c r="E87" s="5" t="s">
        <v>21</v>
      </c>
      <c r="F87" s="5" t="s">
        <v>25</v>
      </c>
      <c r="G87" s="13"/>
      <c r="H87" s="9"/>
    </row>
    <row r="88" ht="15.75" customHeight="1">
      <c r="A88" s="11" t="s">
        <v>156</v>
      </c>
      <c r="B88" s="6" t="s">
        <v>160</v>
      </c>
      <c r="C88" s="10">
        <v>10.0</v>
      </c>
      <c r="D88" s="14" t="s">
        <v>172</v>
      </c>
      <c r="E88" s="5" t="s">
        <v>21</v>
      </c>
      <c r="F88" s="5" t="s">
        <v>22</v>
      </c>
      <c r="G88" s="13"/>
      <c r="H88" s="9"/>
    </row>
    <row r="89" ht="15.75" customHeight="1">
      <c r="A89" s="11" t="s">
        <v>156</v>
      </c>
      <c r="B89" s="6" t="s">
        <v>167</v>
      </c>
      <c r="C89" s="10">
        <v>11.0</v>
      </c>
      <c r="D89" s="14" t="s">
        <v>173</v>
      </c>
      <c r="E89" s="5" t="s">
        <v>21</v>
      </c>
      <c r="F89" s="5" t="s">
        <v>22</v>
      </c>
      <c r="G89" s="13"/>
      <c r="H89" s="9"/>
    </row>
    <row r="90" ht="15.75" customHeight="1">
      <c r="A90" s="11" t="s">
        <v>156</v>
      </c>
      <c r="B90" s="6" t="s">
        <v>160</v>
      </c>
      <c r="C90" s="10">
        <v>12.0</v>
      </c>
      <c r="D90" s="14" t="s">
        <v>174</v>
      </c>
      <c r="E90" s="5" t="s">
        <v>21</v>
      </c>
      <c r="F90" s="5" t="s">
        <v>25</v>
      </c>
      <c r="G90" s="13"/>
      <c r="H90" s="9"/>
    </row>
    <row r="91" ht="15.75" customHeight="1">
      <c r="A91" s="11" t="s">
        <v>156</v>
      </c>
      <c r="B91" s="6" t="s">
        <v>160</v>
      </c>
      <c r="C91" s="10">
        <v>13.0</v>
      </c>
      <c r="D91" s="14" t="s">
        <v>175</v>
      </c>
      <c r="E91" s="5" t="s">
        <v>14</v>
      </c>
      <c r="F91" s="5" t="s">
        <v>15</v>
      </c>
      <c r="G91" s="13"/>
      <c r="H91" s="9"/>
    </row>
    <row r="92" ht="15.75" customHeight="1">
      <c r="A92" s="11" t="s">
        <v>156</v>
      </c>
      <c r="B92" s="6" t="s">
        <v>167</v>
      </c>
      <c r="C92" s="10">
        <v>14.0</v>
      </c>
      <c r="D92" s="14" t="s">
        <v>176</v>
      </c>
      <c r="E92" s="5" t="s">
        <v>14</v>
      </c>
      <c r="F92" s="5" t="s">
        <v>25</v>
      </c>
      <c r="G92" s="8" t="s">
        <v>177</v>
      </c>
      <c r="H92" s="9"/>
    </row>
    <row r="93" ht="15.75" customHeight="1">
      <c r="A93" s="11" t="s">
        <v>156</v>
      </c>
      <c r="B93" s="6" t="s">
        <v>169</v>
      </c>
      <c r="C93" s="10">
        <v>15.0</v>
      </c>
      <c r="D93" s="14" t="s">
        <v>178</v>
      </c>
      <c r="E93" s="5" t="s">
        <v>11</v>
      </c>
      <c r="F93" s="5" t="s">
        <v>11</v>
      </c>
      <c r="G93" s="13"/>
      <c r="H93" s="9"/>
    </row>
    <row r="94" ht="15.75" customHeight="1">
      <c r="A94" s="11" t="s">
        <v>156</v>
      </c>
      <c r="B94" s="6" t="s">
        <v>160</v>
      </c>
      <c r="C94" s="10">
        <v>16.0</v>
      </c>
      <c r="D94" s="14" t="s">
        <v>179</v>
      </c>
      <c r="E94" s="5" t="s">
        <v>166</v>
      </c>
      <c r="F94" s="5" t="s">
        <v>22</v>
      </c>
      <c r="G94" s="13"/>
      <c r="H94" s="9"/>
    </row>
    <row r="95" ht="15.75" customHeight="1">
      <c r="A95" s="11" t="s">
        <v>156</v>
      </c>
      <c r="B95" s="6" t="s">
        <v>167</v>
      </c>
      <c r="C95" s="10">
        <v>17.0</v>
      </c>
      <c r="D95" s="14" t="s">
        <v>180</v>
      </c>
      <c r="E95" s="5" t="s">
        <v>21</v>
      </c>
      <c r="F95" s="5" t="s">
        <v>25</v>
      </c>
      <c r="G95" s="13"/>
      <c r="H95" s="9"/>
    </row>
    <row r="96" ht="15.75" customHeight="1">
      <c r="A96" s="11" t="s">
        <v>156</v>
      </c>
      <c r="B96" s="6" t="s">
        <v>167</v>
      </c>
      <c r="C96" s="10">
        <v>18.0</v>
      </c>
      <c r="D96" s="14" t="s">
        <v>181</v>
      </c>
      <c r="E96" s="5" t="s">
        <v>14</v>
      </c>
      <c r="F96" s="5" t="s">
        <v>15</v>
      </c>
      <c r="G96" s="13"/>
      <c r="H96" s="9"/>
    </row>
    <row r="97" ht="15.75" customHeight="1">
      <c r="A97" s="11" t="s">
        <v>156</v>
      </c>
      <c r="B97" s="6" t="s">
        <v>167</v>
      </c>
      <c r="C97" s="10">
        <v>19.0</v>
      </c>
      <c r="D97" s="14" t="s">
        <v>182</v>
      </c>
      <c r="E97" s="5" t="s">
        <v>183</v>
      </c>
      <c r="F97" s="5" t="s">
        <v>50</v>
      </c>
      <c r="G97" s="13"/>
      <c r="H97" s="9"/>
    </row>
    <row r="98" ht="15.75" customHeight="1">
      <c r="A98" s="11" t="s">
        <v>156</v>
      </c>
      <c r="B98" s="6" t="s">
        <v>169</v>
      </c>
      <c r="C98" s="10">
        <v>20.0</v>
      </c>
      <c r="D98" s="14" t="s">
        <v>184</v>
      </c>
      <c r="E98" s="5" t="s">
        <v>14</v>
      </c>
      <c r="F98" s="5" t="s">
        <v>15</v>
      </c>
      <c r="G98" s="13"/>
      <c r="H98" s="9"/>
    </row>
    <row r="99" ht="15.75" customHeight="1">
      <c r="A99" s="11" t="s">
        <v>156</v>
      </c>
      <c r="B99" s="6" t="s">
        <v>160</v>
      </c>
      <c r="C99" s="10">
        <v>21.0</v>
      </c>
      <c r="D99" s="14" t="s">
        <v>185</v>
      </c>
      <c r="E99" s="5" t="s">
        <v>11</v>
      </c>
      <c r="F99" s="5" t="s">
        <v>11</v>
      </c>
      <c r="G99" s="13"/>
      <c r="H99" s="9"/>
    </row>
    <row r="100" ht="15.75" customHeight="1">
      <c r="A100" s="11" t="s">
        <v>156</v>
      </c>
      <c r="B100" s="6" t="s">
        <v>169</v>
      </c>
      <c r="C100" s="10">
        <v>22.0</v>
      </c>
      <c r="D100" s="14" t="s">
        <v>186</v>
      </c>
      <c r="E100" s="5" t="s">
        <v>14</v>
      </c>
      <c r="F100" s="5" t="s">
        <v>15</v>
      </c>
      <c r="G100" s="13"/>
      <c r="H100" s="9"/>
    </row>
    <row r="101" ht="15.75" customHeight="1">
      <c r="A101" s="11" t="s">
        <v>156</v>
      </c>
      <c r="B101" s="6" t="s">
        <v>26</v>
      </c>
      <c r="C101" s="10">
        <v>23.0</v>
      </c>
      <c r="D101" s="14" t="s">
        <v>187</v>
      </c>
      <c r="E101" s="5" t="s">
        <v>14</v>
      </c>
      <c r="F101" s="5" t="s">
        <v>22</v>
      </c>
      <c r="G101" s="13"/>
      <c r="H101" s="9"/>
    </row>
    <row r="102" ht="15.75" customHeight="1">
      <c r="A102" s="11" t="s">
        <v>156</v>
      </c>
      <c r="B102" s="6" t="s">
        <v>188</v>
      </c>
      <c r="C102" s="10">
        <v>24.0</v>
      </c>
      <c r="D102" s="14" t="s">
        <v>189</v>
      </c>
      <c r="E102" s="5" t="s">
        <v>14</v>
      </c>
      <c r="F102" s="5" t="s">
        <v>22</v>
      </c>
      <c r="G102" s="13"/>
      <c r="H102" s="9"/>
    </row>
    <row r="103" ht="15.75" customHeight="1">
      <c r="A103" s="11" t="s">
        <v>156</v>
      </c>
      <c r="B103" s="6" t="s">
        <v>169</v>
      </c>
      <c r="C103" s="10">
        <v>25.0</v>
      </c>
      <c r="D103" s="14" t="s">
        <v>190</v>
      </c>
      <c r="E103" s="5" t="s">
        <v>14</v>
      </c>
      <c r="F103" s="5" t="s">
        <v>15</v>
      </c>
      <c r="G103" s="13"/>
      <c r="H103" s="9"/>
    </row>
    <row r="104" ht="15.75" customHeight="1">
      <c r="A104" s="11" t="s">
        <v>156</v>
      </c>
      <c r="B104" s="6" t="s">
        <v>160</v>
      </c>
      <c r="C104" s="10">
        <v>26.0</v>
      </c>
      <c r="D104" s="14" t="s">
        <v>191</v>
      </c>
      <c r="E104" s="5" t="s">
        <v>21</v>
      </c>
      <c r="F104" s="5" t="s">
        <v>22</v>
      </c>
      <c r="G104" s="13"/>
      <c r="H104" s="9"/>
    </row>
    <row r="105" ht="15.75" customHeight="1">
      <c r="A105" s="11" t="s">
        <v>156</v>
      </c>
      <c r="B105" s="6" t="s">
        <v>167</v>
      </c>
      <c r="C105" s="10">
        <v>27.0</v>
      </c>
      <c r="D105" s="14" t="s">
        <v>192</v>
      </c>
      <c r="E105" s="5" t="s">
        <v>33</v>
      </c>
      <c r="F105" s="5" t="s">
        <v>33</v>
      </c>
      <c r="G105" s="13"/>
      <c r="H105" s="9"/>
    </row>
    <row r="106" ht="15.75" customHeight="1">
      <c r="A106" s="11" t="s">
        <v>156</v>
      </c>
      <c r="B106" s="6" t="s">
        <v>160</v>
      </c>
      <c r="C106" s="10">
        <v>28.0</v>
      </c>
      <c r="D106" s="14" t="s">
        <v>193</v>
      </c>
      <c r="E106" s="5" t="s">
        <v>14</v>
      </c>
      <c r="F106" s="5" t="s">
        <v>15</v>
      </c>
      <c r="G106" s="13"/>
      <c r="H106" s="9"/>
    </row>
    <row r="107" ht="15.75" customHeight="1">
      <c r="A107" s="11" t="s">
        <v>156</v>
      </c>
      <c r="B107" s="6" t="s">
        <v>169</v>
      </c>
      <c r="C107" s="10">
        <v>29.0</v>
      </c>
      <c r="D107" s="14" t="s">
        <v>194</v>
      </c>
      <c r="E107" s="5" t="s">
        <v>21</v>
      </c>
      <c r="F107" s="5" t="s">
        <v>22</v>
      </c>
      <c r="G107" s="13"/>
      <c r="H107" s="9"/>
    </row>
    <row r="108" ht="15.75" customHeight="1">
      <c r="A108" s="11" t="s">
        <v>156</v>
      </c>
      <c r="B108" s="6" t="s">
        <v>169</v>
      </c>
      <c r="C108" s="10">
        <v>30.0</v>
      </c>
      <c r="D108" s="14" t="s">
        <v>195</v>
      </c>
      <c r="E108" s="5" t="s">
        <v>21</v>
      </c>
      <c r="F108" s="5" t="s">
        <v>50</v>
      </c>
      <c r="G108" s="13"/>
      <c r="H108" s="9"/>
    </row>
    <row r="109" ht="15.75" customHeight="1">
      <c r="A109" s="11" t="s">
        <v>156</v>
      </c>
      <c r="B109" s="6" t="s">
        <v>160</v>
      </c>
      <c r="C109" s="10">
        <v>31.0</v>
      </c>
      <c r="D109" s="14" t="s">
        <v>196</v>
      </c>
      <c r="E109" s="5" t="s">
        <v>21</v>
      </c>
      <c r="F109" s="5" t="s">
        <v>50</v>
      </c>
      <c r="G109" s="13"/>
      <c r="H109" s="9"/>
    </row>
    <row r="110" ht="15.75" customHeight="1">
      <c r="A110" s="11" t="s">
        <v>156</v>
      </c>
      <c r="B110" s="6" t="s">
        <v>197</v>
      </c>
      <c r="C110" s="10">
        <v>32.0</v>
      </c>
      <c r="D110" s="14" t="s">
        <v>198</v>
      </c>
      <c r="E110" s="5" t="s">
        <v>14</v>
      </c>
      <c r="F110" s="5" t="s">
        <v>15</v>
      </c>
      <c r="G110" s="13"/>
      <c r="H110" s="9"/>
    </row>
    <row r="111" ht="15.75" customHeight="1">
      <c r="A111" s="11" t="s">
        <v>156</v>
      </c>
      <c r="B111" s="6" t="s">
        <v>188</v>
      </c>
      <c r="C111" s="10">
        <v>33.0</v>
      </c>
      <c r="D111" s="14" t="s">
        <v>199</v>
      </c>
      <c r="E111" s="5" t="s">
        <v>14</v>
      </c>
      <c r="F111" s="5" t="s">
        <v>15</v>
      </c>
      <c r="G111" s="13"/>
      <c r="H111" s="9"/>
    </row>
    <row r="112" ht="15.75" customHeight="1">
      <c r="A112" s="11" t="s">
        <v>156</v>
      </c>
      <c r="B112" s="6" t="s">
        <v>169</v>
      </c>
      <c r="C112" s="10">
        <v>34.0</v>
      </c>
      <c r="D112" s="14" t="s">
        <v>200</v>
      </c>
      <c r="E112" s="5" t="s">
        <v>14</v>
      </c>
      <c r="F112" s="5" t="s">
        <v>15</v>
      </c>
      <c r="G112" s="13"/>
      <c r="H112" s="9"/>
    </row>
    <row r="113" ht="15.75" customHeight="1">
      <c r="A113" s="11" t="s">
        <v>156</v>
      </c>
      <c r="B113" s="6" t="s">
        <v>167</v>
      </c>
      <c r="C113" s="10">
        <v>35.0</v>
      </c>
      <c r="D113" s="14" t="s">
        <v>201</v>
      </c>
      <c r="E113" s="5" t="s">
        <v>14</v>
      </c>
      <c r="F113" s="5" t="s">
        <v>15</v>
      </c>
      <c r="G113" s="13"/>
      <c r="H113" s="9"/>
    </row>
    <row r="114" ht="15.75" customHeight="1">
      <c r="A114" s="11" t="s">
        <v>156</v>
      </c>
      <c r="B114" s="6" t="s">
        <v>160</v>
      </c>
      <c r="C114" s="10">
        <v>36.0</v>
      </c>
      <c r="D114" s="14" t="s">
        <v>202</v>
      </c>
      <c r="E114" s="5" t="s">
        <v>21</v>
      </c>
      <c r="F114" s="5" t="s">
        <v>50</v>
      </c>
      <c r="G114" s="13"/>
      <c r="H114" s="9"/>
    </row>
    <row r="115" ht="15.75" customHeight="1">
      <c r="A115" s="5" t="s">
        <v>203</v>
      </c>
      <c r="B115" s="6" t="s">
        <v>29</v>
      </c>
      <c r="C115" s="7">
        <v>1.0</v>
      </c>
      <c r="D115" s="8" t="s">
        <v>204</v>
      </c>
      <c r="E115" s="5" t="s">
        <v>21</v>
      </c>
      <c r="F115" s="5" t="s">
        <v>25</v>
      </c>
      <c r="G115" s="9"/>
      <c r="H115" s="9"/>
    </row>
    <row r="116" ht="15.75" customHeight="1">
      <c r="A116" s="5" t="s">
        <v>203</v>
      </c>
      <c r="B116" s="6" t="s">
        <v>205</v>
      </c>
      <c r="C116" s="10">
        <v>2.0</v>
      </c>
      <c r="D116" s="8" t="s">
        <v>206</v>
      </c>
      <c r="E116" s="5" t="s">
        <v>14</v>
      </c>
      <c r="F116" s="5" t="s">
        <v>28</v>
      </c>
      <c r="G116" s="9"/>
      <c r="H116" s="9"/>
    </row>
    <row r="117" ht="15.75" customHeight="1">
      <c r="A117" s="5" t="s">
        <v>203</v>
      </c>
      <c r="B117" s="6" t="s">
        <v>41</v>
      </c>
      <c r="C117" s="10">
        <v>3.0</v>
      </c>
      <c r="D117" s="8" t="s">
        <v>207</v>
      </c>
      <c r="E117" s="5" t="s">
        <v>32</v>
      </c>
      <c r="F117" s="5" t="s">
        <v>22</v>
      </c>
      <c r="G117" s="9"/>
      <c r="H117" s="9"/>
    </row>
    <row r="118" ht="15.75" customHeight="1">
      <c r="A118" s="5" t="s">
        <v>203</v>
      </c>
      <c r="B118" s="6" t="s">
        <v>37</v>
      </c>
      <c r="C118" s="10">
        <v>4.0</v>
      </c>
      <c r="D118" s="8" t="s">
        <v>208</v>
      </c>
      <c r="E118" s="5" t="s">
        <v>32</v>
      </c>
      <c r="F118" s="5" t="s">
        <v>15</v>
      </c>
      <c r="G118" s="9"/>
      <c r="H118" s="9"/>
    </row>
    <row r="119" ht="15.75" customHeight="1">
      <c r="A119" s="5" t="s">
        <v>203</v>
      </c>
      <c r="B119" s="6" t="s">
        <v>104</v>
      </c>
      <c r="C119" s="10">
        <v>5.0</v>
      </c>
      <c r="D119" s="8" t="s">
        <v>209</v>
      </c>
      <c r="E119" s="5" t="s">
        <v>14</v>
      </c>
      <c r="F119" s="5" t="s">
        <v>28</v>
      </c>
      <c r="G119" s="9"/>
      <c r="H119" s="9"/>
    </row>
    <row r="120" ht="15.75" customHeight="1">
      <c r="A120" s="5" t="s">
        <v>203</v>
      </c>
      <c r="B120" s="6" t="s">
        <v>29</v>
      </c>
      <c r="C120" s="10">
        <v>6.0</v>
      </c>
      <c r="D120" s="8" t="s">
        <v>210</v>
      </c>
      <c r="E120" s="5" t="s">
        <v>14</v>
      </c>
      <c r="F120" s="5" t="s">
        <v>28</v>
      </c>
      <c r="G120" s="9"/>
      <c r="H120" s="9"/>
    </row>
    <row r="121" ht="15.75" customHeight="1">
      <c r="A121" s="5" t="s">
        <v>203</v>
      </c>
      <c r="B121" s="6" t="s">
        <v>41</v>
      </c>
      <c r="C121" s="10">
        <v>7.0</v>
      </c>
      <c r="D121" s="8" t="s">
        <v>211</v>
      </c>
      <c r="E121" s="5" t="s">
        <v>14</v>
      </c>
      <c r="F121" s="5" t="s">
        <v>28</v>
      </c>
      <c r="G121" s="9"/>
      <c r="H121" s="9"/>
    </row>
    <row r="122" ht="15.75" customHeight="1">
      <c r="A122" s="5" t="s">
        <v>203</v>
      </c>
      <c r="B122" s="6" t="s">
        <v>41</v>
      </c>
      <c r="C122" s="10">
        <v>8.0</v>
      </c>
      <c r="D122" s="8" t="s">
        <v>212</v>
      </c>
      <c r="E122" s="5" t="s">
        <v>14</v>
      </c>
      <c r="F122" s="5" t="s">
        <v>15</v>
      </c>
      <c r="G122" s="9"/>
      <c r="H122" s="9"/>
    </row>
    <row r="123" ht="15.75" customHeight="1">
      <c r="A123" s="5" t="s">
        <v>203</v>
      </c>
      <c r="B123" s="6" t="s">
        <v>35</v>
      </c>
      <c r="C123" s="10">
        <v>9.0</v>
      </c>
      <c r="D123" s="8" t="s">
        <v>213</v>
      </c>
      <c r="E123" s="5" t="s">
        <v>21</v>
      </c>
      <c r="F123" s="5" t="s">
        <v>25</v>
      </c>
      <c r="G123" s="9"/>
      <c r="H123" s="9"/>
    </row>
    <row r="124" ht="15.75" customHeight="1">
      <c r="A124" s="5" t="s">
        <v>203</v>
      </c>
      <c r="B124" s="6" t="s">
        <v>35</v>
      </c>
      <c r="C124" s="10">
        <v>10.0</v>
      </c>
      <c r="D124" s="8" t="s">
        <v>214</v>
      </c>
      <c r="E124" s="5" t="s">
        <v>14</v>
      </c>
      <c r="F124" s="5" t="s">
        <v>28</v>
      </c>
      <c r="G124" s="9"/>
      <c r="H124" s="9"/>
    </row>
    <row r="125" ht="15.75" customHeight="1">
      <c r="A125" s="5" t="s">
        <v>203</v>
      </c>
      <c r="B125" s="6" t="s">
        <v>26</v>
      </c>
      <c r="C125" s="10">
        <v>11.0</v>
      </c>
      <c r="D125" s="8" t="s">
        <v>215</v>
      </c>
      <c r="E125" s="5" t="s">
        <v>14</v>
      </c>
      <c r="F125" s="5" t="s">
        <v>15</v>
      </c>
      <c r="G125" s="9"/>
      <c r="H125" s="9"/>
    </row>
    <row r="126" ht="15.75" customHeight="1">
      <c r="A126" s="5" t="s">
        <v>203</v>
      </c>
      <c r="B126" s="6" t="s">
        <v>216</v>
      </c>
      <c r="C126" s="10">
        <v>12.0</v>
      </c>
      <c r="D126" s="8" t="s">
        <v>217</v>
      </c>
      <c r="E126" s="5" t="s">
        <v>32</v>
      </c>
      <c r="F126" s="5" t="s">
        <v>28</v>
      </c>
      <c r="G126" s="9"/>
      <c r="H126" s="9"/>
    </row>
    <row r="127" ht="15.75" customHeight="1">
      <c r="A127" s="5" t="s">
        <v>203</v>
      </c>
      <c r="B127" s="6" t="s">
        <v>218</v>
      </c>
      <c r="C127" s="10">
        <v>13.0</v>
      </c>
      <c r="D127" s="8" t="s">
        <v>219</v>
      </c>
      <c r="E127" s="5" t="s">
        <v>14</v>
      </c>
      <c r="F127" s="5" t="s">
        <v>28</v>
      </c>
      <c r="G127" s="9"/>
      <c r="H127" s="9"/>
    </row>
    <row r="128" ht="15.75" customHeight="1">
      <c r="A128" s="5" t="s">
        <v>220</v>
      </c>
      <c r="B128" s="6" t="s">
        <v>221</v>
      </c>
      <c r="C128" s="7">
        <v>1.0</v>
      </c>
      <c r="D128" s="8" t="s">
        <v>222</v>
      </c>
      <c r="E128" s="5" t="s">
        <v>21</v>
      </c>
      <c r="F128" s="5" t="s">
        <v>25</v>
      </c>
      <c r="G128" s="9"/>
      <c r="H128" s="9"/>
    </row>
    <row r="129" ht="15.75" customHeight="1">
      <c r="A129" s="5" t="s">
        <v>220</v>
      </c>
      <c r="B129" s="6" t="s">
        <v>223</v>
      </c>
      <c r="C129" s="10">
        <v>2.0</v>
      </c>
      <c r="D129" s="8" t="s">
        <v>224</v>
      </c>
      <c r="E129" s="5" t="s">
        <v>21</v>
      </c>
      <c r="F129" s="5" t="s">
        <v>25</v>
      </c>
      <c r="G129" s="9"/>
      <c r="H129" s="9"/>
    </row>
    <row r="130" ht="15.75" customHeight="1">
      <c r="A130" s="11" t="s">
        <v>225</v>
      </c>
      <c r="B130" s="6" t="s">
        <v>226</v>
      </c>
      <c r="C130" s="7">
        <v>1.0</v>
      </c>
      <c r="D130" s="14" t="s">
        <v>227</v>
      </c>
      <c r="E130" s="5" t="s">
        <v>21</v>
      </c>
      <c r="F130" s="5" t="s">
        <v>22</v>
      </c>
      <c r="G130" s="9"/>
      <c r="H130" s="9"/>
    </row>
    <row r="131" ht="15.75" customHeight="1">
      <c r="A131" s="11" t="s">
        <v>225</v>
      </c>
      <c r="B131" s="6" t="s">
        <v>139</v>
      </c>
      <c r="C131" s="10">
        <v>2.0</v>
      </c>
      <c r="D131" s="14" t="s">
        <v>228</v>
      </c>
      <c r="E131" s="5" t="s">
        <v>21</v>
      </c>
      <c r="F131" s="5" t="s">
        <v>22</v>
      </c>
      <c r="G131" s="9"/>
      <c r="H131" s="9"/>
    </row>
    <row r="132" ht="15.75" customHeight="1">
      <c r="A132" s="11" t="s">
        <v>225</v>
      </c>
      <c r="B132" s="6" t="s">
        <v>229</v>
      </c>
      <c r="C132" s="10">
        <v>3.0</v>
      </c>
      <c r="D132" s="14" t="s">
        <v>230</v>
      </c>
      <c r="E132" s="5" t="s">
        <v>21</v>
      </c>
      <c r="F132" s="5" t="s">
        <v>22</v>
      </c>
      <c r="G132" s="9"/>
      <c r="H132" s="9"/>
    </row>
    <row r="133" ht="15.75" customHeight="1">
      <c r="A133" s="11" t="s">
        <v>225</v>
      </c>
      <c r="B133" s="6" t="s">
        <v>37</v>
      </c>
      <c r="C133" s="10">
        <v>4.0</v>
      </c>
      <c r="D133" s="14" t="s">
        <v>231</v>
      </c>
      <c r="E133" s="5" t="s">
        <v>21</v>
      </c>
      <c r="F133" s="5" t="s">
        <v>22</v>
      </c>
      <c r="G133" s="9"/>
      <c r="H133" s="9"/>
    </row>
    <row r="134" ht="15.75" customHeight="1">
      <c r="A134" s="11" t="s">
        <v>225</v>
      </c>
      <c r="B134" s="6" t="s">
        <v>232</v>
      </c>
      <c r="C134" s="10">
        <v>5.0</v>
      </c>
      <c r="D134" s="14" t="s">
        <v>233</v>
      </c>
      <c r="E134" s="5" t="s">
        <v>21</v>
      </c>
      <c r="F134" s="5" t="s">
        <v>22</v>
      </c>
      <c r="G134" s="9"/>
      <c r="H134" s="9"/>
    </row>
    <row r="135" ht="15.75" customHeight="1">
      <c r="A135" s="11" t="s">
        <v>225</v>
      </c>
      <c r="B135" s="6" t="s">
        <v>41</v>
      </c>
      <c r="C135" s="10">
        <v>6.0</v>
      </c>
      <c r="D135" s="14" t="s">
        <v>234</v>
      </c>
      <c r="E135" s="5" t="s">
        <v>21</v>
      </c>
      <c r="F135" s="5" t="s">
        <v>22</v>
      </c>
      <c r="G135" s="9"/>
      <c r="H135" s="9"/>
    </row>
    <row r="136" ht="15.75" customHeight="1">
      <c r="A136" s="11" t="s">
        <v>225</v>
      </c>
      <c r="B136" s="6" t="s">
        <v>235</v>
      </c>
      <c r="C136" s="10">
        <v>7.0</v>
      </c>
      <c r="D136" s="14" t="s">
        <v>236</v>
      </c>
      <c r="E136" s="5" t="s">
        <v>21</v>
      </c>
      <c r="F136" s="5" t="s">
        <v>22</v>
      </c>
      <c r="G136" s="9"/>
      <c r="H136" s="9"/>
    </row>
    <row r="137" ht="15.75" customHeight="1">
      <c r="A137" s="11" t="s">
        <v>225</v>
      </c>
      <c r="B137" s="6" t="s">
        <v>237</v>
      </c>
      <c r="C137" s="10">
        <v>8.0</v>
      </c>
      <c r="D137" s="14" t="s">
        <v>238</v>
      </c>
      <c r="E137" s="5" t="s">
        <v>32</v>
      </c>
      <c r="F137" s="5" t="s">
        <v>22</v>
      </c>
      <c r="G137" s="9"/>
      <c r="H137" s="9"/>
    </row>
    <row r="138" ht="15.75" customHeight="1">
      <c r="A138" s="11" t="s">
        <v>225</v>
      </c>
      <c r="B138" s="6" t="s">
        <v>239</v>
      </c>
      <c r="C138" s="10">
        <v>9.0</v>
      </c>
      <c r="D138" s="14" t="s">
        <v>240</v>
      </c>
      <c r="E138" s="5" t="s">
        <v>33</v>
      </c>
      <c r="F138" s="5" t="s">
        <v>241</v>
      </c>
      <c r="G138" s="9"/>
      <c r="H138" s="9"/>
    </row>
    <row r="139" ht="15.75" customHeight="1">
      <c r="A139" s="11" t="s">
        <v>225</v>
      </c>
      <c r="B139" s="6" t="s">
        <v>19</v>
      </c>
      <c r="C139" s="10">
        <v>10.0</v>
      </c>
      <c r="D139" s="14" t="s">
        <v>242</v>
      </c>
      <c r="E139" s="5" t="s">
        <v>32</v>
      </c>
      <c r="F139" s="5" t="s">
        <v>22</v>
      </c>
      <c r="G139" s="9"/>
      <c r="H139" s="9"/>
    </row>
    <row r="140" ht="15.75" customHeight="1">
      <c r="A140" s="5" t="s">
        <v>220</v>
      </c>
      <c r="B140" s="6" t="s">
        <v>223</v>
      </c>
      <c r="C140" s="10">
        <v>2.0</v>
      </c>
      <c r="D140" s="8" t="s">
        <v>224</v>
      </c>
      <c r="E140" s="5" t="s">
        <v>21</v>
      </c>
      <c r="F140" s="5" t="s">
        <v>25</v>
      </c>
      <c r="G140" s="9"/>
      <c r="H140" s="9"/>
    </row>
    <row r="141" ht="15.75" customHeight="1">
      <c r="A141" s="11" t="s">
        <v>225</v>
      </c>
      <c r="B141" s="6" t="s">
        <v>226</v>
      </c>
      <c r="C141" s="7">
        <v>1.0</v>
      </c>
      <c r="D141" s="5" t="s">
        <v>227</v>
      </c>
      <c r="E141" s="6" t="s">
        <v>21</v>
      </c>
      <c r="F141" s="5" t="s">
        <v>22</v>
      </c>
      <c r="G141" s="9"/>
      <c r="H141" s="9"/>
    </row>
    <row r="142" ht="15.75" customHeight="1">
      <c r="A142" s="11" t="s">
        <v>225</v>
      </c>
      <c r="B142" s="6" t="s">
        <v>139</v>
      </c>
      <c r="C142" s="10">
        <v>2.0</v>
      </c>
      <c r="D142" s="5" t="s">
        <v>228</v>
      </c>
      <c r="E142" s="6" t="s">
        <v>21</v>
      </c>
      <c r="F142" s="5" t="s">
        <v>22</v>
      </c>
      <c r="G142" s="9"/>
      <c r="H142" s="9"/>
    </row>
    <row r="143" ht="15.75" customHeight="1">
      <c r="A143" s="11" t="s">
        <v>225</v>
      </c>
      <c r="B143" s="6" t="s">
        <v>37</v>
      </c>
      <c r="C143" s="10">
        <v>3.0</v>
      </c>
      <c r="D143" s="5" t="s">
        <v>230</v>
      </c>
      <c r="E143" s="6" t="s">
        <v>21</v>
      </c>
      <c r="F143" s="5" t="s">
        <v>22</v>
      </c>
      <c r="G143" s="9"/>
      <c r="H143" s="9"/>
    </row>
    <row r="144" ht="15.75" customHeight="1">
      <c r="A144" s="11" t="s">
        <v>225</v>
      </c>
      <c r="B144" s="6" t="s">
        <v>37</v>
      </c>
      <c r="C144" s="10">
        <v>4.0</v>
      </c>
      <c r="D144" s="5" t="s">
        <v>231</v>
      </c>
      <c r="E144" s="6" t="s">
        <v>21</v>
      </c>
      <c r="F144" s="5" t="s">
        <v>22</v>
      </c>
      <c r="G144" s="9"/>
      <c r="H144" s="9"/>
    </row>
    <row r="145" ht="15.75" customHeight="1">
      <c r="A145" s="11" t="s">
        <v>225</v>
      </c>
      <c r="B145" s="6" t="s">
        <v>232</v>
      </c>
      <c r="C145" s="10">
        <v>5.0</v>
      </c>
      <c r="D145" s="5" t="s">
        <v>233</v>
      </c>
      <c r="E145" s="6" t="s">
        <v>21</v>
      </c>
      <c r="F145" s="5" t="s">
        <v>22</v>
      </c>
      <c r="G145" s="9"/>
      <c r="H145" s="9"/>
    </row>
    <row r="146" ht="15.75" customHeight="1">
      <c r="A146" s="11" t="s">
        <v>225</v>
      </c>
      <c r="B146" s="6" t="s">
        <v>41</v>
      </c>
      <c r="C146" s="10">
        <v>6.0</v>
      </c>
      <c r="D146" s="5" t="s">
        <v>234</v>
      </c>
      <c r="E146" s="6" t="s">
        <v>21</v>
      </c>
      <c r="F146" s="5" t="s">
        <v>22</v>
      </c>
      <c r="G146" s="9"/>
      <c r="H146" s="9"/>
    </row>
    <row r="147" ht="15.75" customHeight="1">
      <c r="A147" s="11" t="s">
        <v>225</v>
      </c>
      <c r="B147" s="6" t="s">
        <v>235</v>
      </c>
      <c r="C147" s="10">
        <v>7.0</v>
      </c>
      <c r="D147" s="5" t="s">
        <v>236</v>
      </c>
      <c r="E147" s="6" t="s">
        <v>21</v>
      </c>
      <c r="F147" s="5" t="s">
        <v>22</v>
      </c>
      <c r="G147" s="9"/>
      <c r="H147" s="9"/>
    </row>
    <row r="148" ht="15.75" customHeight="1">
      <c r="A148" s="11" t="s">
        <v>225</v>
      </c>
      <c r="B148" s="6" t="s">
        <v>232</v>
      </c>
      <c r="C148" s="10">
        <v>8.0</v>
      </c>
      <c r="D148" s="5" t="s">
        <v>243</v>
      </c>
      <c r="E148" s="6" t="s">
        <v>32</v>
      </c>
      <c r="F148" s="5" t="s">
        <v>22</v>
      </c>
      <c r="G148" s="9"/>
      <c r="H148" s="9"/>
    </row>
    <row r="149" ht="15.75" customHeight="1">
      <c r="A149" s="11" t="s">
        <v>225</v>
      </c>
      <c r="B149" s="6" t="s">
        <v>239</v>
      </c>
      <c r="C149" s="10">
        <v>9.0</v>
      </c>
      <c r="D149" s="5" t="s">
        <v>240</v>
      </c>
      <c r="E149" s="6" t="s">
        <v>33</v>
      </c>
      <c r="F149" s="5" t="s">
        <v>241</v>
      </c>
      <c r="G149" s="9"/>
      <c r="H149" s="9"/>
    </row>
    <row r="150" ht="15.75" customHeight="1">
      <c r="A150" s="11" t="s">
        <v>225</v>
      </c>
      <c r="B150" s="6" t="s">
        <v>19</v>
      </c>
      <c r="C150" s="10">
        <v>10.0</v>
      </c>
      <c r="D150" s="5" t="s">
        <v>242</v>
      </c>
      <c r="E150" s="6" t="s">
        <v>32</v>
      </c>
      <c r="F150" s="5" t="s">
        <v>22</v>
      </c>
      <c r="G150" s="9"/>
      <c r="H150" s="9"/>
    </row>
    <row r="151" ht="15.75" customHeight="1">
      <c r="A151" s="5" t="s">
        <v>244</v>
      </c>
      <c r="B151" s="6" t="s">
        <v>23</v>
      </c>
      <c r="C151" s="7">
        <v>1.0</v>
      </c>
      <c r="D151" s="8" t="s">
        <v>245</v>
      </c>
      <c r="E151" s="5" t="s">
        <v>21</v>
      </c>
      <c r="F151" s="5" t="s">
        <v>25</v>
      </c>
      <c r="G151" s="9"/>
      <c r="H151" s="9"/>
    </row>
    <row r="152" ht="15.75" customHeight="1">
      <c r="A152" s="5" t="s">
        <v>244</v>
      </c>
      <c r="B152" s="6" t="s">
        <v>216</v>
      </c>
      <c r="C152" s="10">
        <v>2.0</v>
      </c>
      <c r="D152" s="8" t="s">
        <v>246</v>
      </c>
      <c r="E152" s="5" t="s">
        <v>21</v>
      </c>
      <c r="F152" s="5" t="s">
        <v>25</v>
      </c>
      <c r="G152" s="9"/>
      <c r="H152" s="9"/>
    </row>
    <row r="153" ht="15.75" customHeight="1">
      <c r="A153" s="5" t="s">
        <v>244</v>
      </c>
      <c r="B153" s="6" t="s">
        <v>52</v>
      </c>
      <c r="C153" s="10">
        <v>3.0</v>
      </c>
      <c r="D153" s="8" t="s">
        <v>247</v>
      </c>
      <c r="E153" s="5" t="s">
        <v>21</v>
      </c>
      <c r="F153" s="5" t="s">
        <v>50</v>
      </c>
      <c r="G153" s="9"/>
      <c r="H153" s="9"/>
    </row>
    <row r="154" ht="15.75" customHeight="1">
      <c r="A154" s="5" t="s">
        <v>244</v>
      </c>
      <c r="B154" s="6" t="s">
        <v>37</v>
      </c>
      <c r="C154" s="10">
        <v>4.0</v>
      </c>
      <c r="D154" s="8" t="s">
        <v>248</v>
      </c>
      <c r="E154" s="5" t="s">
        <v>32</v>
      </c>
      <c r="F154" s="5" t="s">
        <v>22</v>
      </c>
      <c r="G154" s="9"/>
      <c r="H154" s="9"/>
    </row>
    <row r="155" ht="15.75" customHeight="1">
      <c r="A155" s="5" t="s">
        <v>244</v>
      </c>
      <c r="B155" s="6" t="s">
        <v>216</v>
      </c>
      <c r="C155" s="10">
        <v>5.0</v>
      </c>
      <c r="D155" s="8" t="s">
        <v>249</v>
      </c>
      <c r="E155" s="5" t="s">
        <v>32</v>
      </c>
      <c r="F155" s="5" t="s">
        <v>66</v>
      </c>
      <c r="G155" s="8" t="s">
        <v>250</v>
      </c>
      <c r="H155" s="13"/>
    </row>
    <row r="156" ht="15.75" customHeight="1">
      <c r="A156" s="5" t="s">
        <v>244</v>
      </c>
      <c r="B156" s="6" t="s">
        <v>52</v>
      </c>
      <c r="C156" s="10">
        <v>6.0</v>
      </c>
      <c r="D156" s="8" t="s">
        <v>251</v>
      </c>
      <c r="E156" s="5" t="s">
        <v>14</v>
      </c>
      <c r="F156" s="5" t="s">
        <v>15</v>
      </c>
      <c r="G156" s="9"/>
      <c r="H156" s="9"/>
    </row>
    <row r="157" ht="15.75" customHeight="1">
      <c r="A157" s="5" t="s">
        <v>244</v>
      </c>
      <c r="B157" s="6" t="s">
        <v>41</v>
      </c>
      <c r="C157" s="10">
        <v>7.0</v>
      </c>
      <c r="D157" s="8" t="s">
        <v>252</v>
      </c>
      <c r="E157" s="5" t="s">
        <v>21</v>
      </c>
      <c r="F157" s="5" t="s">
        <v>22</v>
      </c>
      <c r="G157" s="9"/>
      <c r="H157" s="9"/>
    </row>
    <row r="158" ht="15.75" customHeight="1">
      <c r="A158" s="5" t="s">
        <v>244</v>
      </c>
      <c r="B158" s="6" t="s">
        <v>52</v>
      </c>
      <c r="C158" s="10">
        <v>8.0</v>
      </c>
      <c r="D158" s="8" t="s">
        <v>253</v>
      </c>
      <c r="E158" s="5" t="s">
        <v>33</v>
      </c>
      <c r="F158" s="5" t="s">
        <v>33</v>
      </c>
      <c r="G158" s="9"/>
      <c r="H158" s="9"/>
    </row>
    <row r="159" ht="15.75" customHeight="1">
      <c r="A159" s="5" t="s">
        <v>244</v>
      </c>
      <c r="B159" s="6" t="s">
        <v>254</v>
      </c>
      <c r="C159" s="10">
        <v>9.0</v>
      </c>
      <c r="D159" s="8" t="s">
        <v>255</v>
      </c>
      <c r="E159" s="5" t="s">
        <v>21</v>
      </c>
      <c r="F159" s="5" t="s">
        <v>25</v>
      </c>
      <c r="G159" s="9"/>
      <c r="H159" s="9"/>
    </row>
    <row r="160" ht="15.75" customHeight="1">
      <c r="A160" s="5" t="s">
        <v>244</v>
      </c>
      <c r="B160" s="6" t="s">
        <v>256</v>
      </c>
      <c r="C160" s="10">
        <v>10.0</v>
      </c>
      <c r="D160" s="8" t="s">
        <v>257</v>
      </c>
      <c r="E160" s="5" t="s">
        <v>21</v>
      </c>
      <c r="F160" s="5" t="s">
        <v>50</v>
      </c>
      <c r="G160" s="9"/>
      <c r="H160" s="9"/>
    </row>
    <row r="161" ht="15.75" customHeight="1">
      <c r="A161" s="5" t="s">
        <v>258</v>
      </c>
      <c r="B161" s="6" t="s">
        <v>104</v>
      </c>
      <c r="C161" s="7">
        <v>1.0</v>
      </c>
      <c r="D161" s="8" t="s">
        <v>259</v>
      </c>
      <c r="E161" s="5" t="s">
        <v>21</v>
      </c>
      <c r="F161" s="5" t="s">
        <v>25</v>
      </c>
      <c r="G161" s="9"/>
      <c r="H161" s="9"/>
    </row>
    <row r="162" ht="15.75" customHeight="1">
      <c r="A162" s="5" t="s">
        <v>258</v>
      </c>
      <c r="B162" s="6" t="s">
        <v>41</v>
      </c>
      <c r="C162" s="10">
        <v>3.0</v>
      </c>
      <c r="D162" s="8" t="s">
        <v>260</v>
      </c>
      <c r="E162" s="5" t="s">
        <v>21</v>
      </c>
      <c r="F162" s="5" t="s">
        <v>25</v>
      </c>
      <c r="G162" s="9"/>
      <c r="H162" s="9"/>
    </row>
    <row r="163" ht="15.75" customHeight="1">
      <c r="A163" s="5" t="s">
        <v>258</v>
      </c>
      <c r="B163" s="12" t="s">
        <v>261</v>
      </c>
      <c r="C163" s="10">
        <v>4.0</v>
      </c>
      <c r="D163" s="8" t="s">
        <v>262</v>
      </c>
      <c r="E163" s="5" t="s">
        <v>21</v>
      </c>
      <c r="F163" s="5" t="s">
        <v>66</v>
      </c>
      <c r="G163" s="9"/>
      <c r="H163" s="9"/>
    </row>
    <row r="164" ht="15.75" customHeight="1">
      <c r="A164" s="5" t="s">
        <v>258</v>
      </c>
      <c r="B164" s="6" t="s">
        <v>26</v>
      </c>
      <c r="C164" s="10">
        <v>5.0</v>
      </c>
      <c r="D164" s="8" t="s">
        <v>263</v>
      </c>
      <c r="E164" s="5" t="s">
        <v>14</v>
      </c>
      <c r="F164" s="5" t="s">
        <v>66</v>
      </c>
      <c r="G164" s="9"/>
      <c r="H164" s="9"/>
    </row>
    <row r="165" ht="15.75" customHeight="1">
      <c r="A165" s="5" t="s">
        <v>258</v>
      </c>
      <c r="B165" s="6" t="s">
        <v>41</v>
      </c>
      <c r="C165" s="10">
        <v>6.0</v>
      </c>
      <c r="D165" s="8" t="s">
        <v>264</v>
      </c>
      <c r="E165" s="5" t="s">
        <v>14</v>
      </c>
      <c r="F165" s="5" t="s">
        <v>79</v>
      </c>
      <c r="G165" s="9"/>
      <c r="H165" s="9"/>
    </row>
    <row r="166" ht="15.75" customHeight="1">
      <c r="A166" s="5" t="s">
        <v>258</v>
      </c>
      <c r="B166" s="6" t="s">
        <v>41</v>
      </c>
      <c r="C166" s="10">
        <v>7.0</v>
      </c>
      <c r="D166" s="8" t="s">
        <v>265</v>
      </c>
      <c r="E166" s="5" t="s">
        <v>14</v>
      </c>
      <c r="F166" s="5" t="s">
        <v>79</v>
      </c>
      <c r="G166" s="9"/>
      <c r="H166" s="9"/>
    </row>
    <row r="167" ht="15.75" customHeight="1">
      <c r="A167" s="5" t="s">
        <v>258</v>
      </c>
      <c r="B167" s="6" t="s">
        <v>41</v>
      </c>
      <c r="C167" s="10">
        <v>8.0</v>
      </c>
      <c r="D167" s="8" t="s">
        <v>266</v>
      </c>
      <c r="E167" s="5" t="s">
        <v>146</v>
      </c>
      <c r="F167" s="5" t="s">
        <v>267</v>
      </c>
      <c r="G167" s="9"/>
      <c r="H167" s="9"/>
    </row>
    <row r="168" ht="15.75" customHeight="1">
      <c r="A168" s="5" t="s">
        <v>258</v>
      </c>
      <c r="B168" s="6" t="s">
        <v>35</v>
      </c>
      <c r="C168" s="10">
        <v>9.0</v>
      </c>
      <c r="D168" s="8" t="s">
        <v>268</v>
      </c>
      <c r="E168" s="5" t="s">
        <v>14</v>
      </c>
      <c r="F168" s="5" t="s">
        <v>79</v>
      </c>
      <c r="G168" s="9"/>
      <c r="H168" s="9"/>
    </row>
    <row r="169" ht="15.75" customHeight="1">
      <c r="A169" s="5" t="s">
        <v>258</v>
      </c>
      <c r="B169" s="6" t="s">
        <v>41</v>
      </c>
      <c r="C169" s="10">
        <v>10.0</v>
      </c>
      <c r="D169" s="8" t="s">
        <v>269</v>
      </c>
      <c r="E169" s="5" t="s">
        <v>14</v>
      </c>
      <c r="F169" s="5" t="s">
        <v>28</v>
      </c>
      <c r="G169" s="9"/>
      <c r="H169" s="9"/>
    </row>
    <row r="170" ht="15.75" customHeight="1">
      <c r="A170" s="5" t="s">
        <v>258</v>
      </c>
      <c r="B170" s="6" t="s">
        <v>41</v>
      </c>
      <c r="C170" s="10">
        <v>11.0</v>
      </c>
      <c r="D170" s="8" t="s">
        <v>270</v>
      </c>
      <c r="E170" s="5" t="s">
        <v>146</v>
      </c>
      <c r="F170" s="5" t="s">
        <v>146</v>
      </c>
      <c r="G170" s="9"/>
      <c r="H170" s="9"/>
    </row>
    <row r="171" ht="15.75" customHeight="1">
      <c r="A171" s="5" t="s">
        <v>258</v>
      </c>
      <c r="B171" s="6" t="s">
        <v>107</v>
      </c>
      <c r="C171" s="10">
        <v>12.0</v>
      </c>
      <c r="D171" s="8" t="s">
        <v>271</v>
      </c>
      <c r="E171" s="5" t="s">
        <v>14</v>
      </c>
      <c r="F171" s="5" t="s">
        <v>15</v>
      </c>
      <c r="G171" s="9"/>
      <c r="H171" s="9"/>
    </row>
    <row r="172" ht="15.75" customHeight="1">
      <c r="A172" s="5" t="s">
        <v>258</v>
      </c>
      <c r="B172" s="6" t="s">
        <v>37</v>
      </c>
      <c r="C172" s="10">
        <v>13.0</v>
      </c>
      <c r="D172" s="8" t="s">
        <v>272</v>
      </c>
      <c r="E172" s="5" t="s">
        <v>14</v>
      </c>
      <c r="F172" s="5" t="s">
        <v>79</v>
      </c>
      <c r="G172" s="9"/>
      <c r="H172" s="9"/>
    </row>
    <row r="173" ht="15.75" customHeight="1">
      <c r="A173" s="5" t="s">
        <v>258</v>
      </c>
      <c r="B173" s="6" t="s">
        <v>41</v>
      </c>
      <c r="C173" s="10">
        <v>14.0</v>
      </c>
      <c r="D173" s="8" t="s">
        <v>273</v>
      </c>
      <c r="E173" s="5" t="s">
        <v>166</v>
      </c>
      <c r="F173" s="5" t="s">
        <v>28</v>
      </c>
      <c r="G173" s="9"/>
      <c r="H173" s="9"/>
    </row>
    <row r="174" ht="15.75" customHeight="1">
      <c r="A174" s="5" t="s">
        <v>258</v>
      </c>
      <c r="B174" s="6" t="s">
        <v>37</v>
      </c>
      <c r="C174" s="10">
        <v>15.0</v>
      </c>
      <c r="D174" s="8" t="s">
        <v>274</v>
      </c>
      <c r="E174" s="5" t="s">
        <v>146</v>
      </c>
      <c r="F174" s="5" t="s">
        <v>146</v>
      </c>
      <c r="G174" s="9"/>
      <c r="H174" s="9"/>
    </row>
    <row r="175" ht="15.75" customHeight="1">
      <c r="A175" s="5" t="s">
        <v>258</v>
      </c>
      <c r="B175" s="6" t="s">
        <v>41</v>
      </c>
      <c r="C175" s="10">
        <v>16.0</v>
      </c>
      <c r="D175" s="8" t="s">
        <v>275</v>
      </c>
      <c r="E175" s="5" t="s">
        <v>146</v>
      </c>
      <c r="F175" s="5" t="s">
        <v>66</v>
      </c>
      <c r="G175" s="9"/>
      <c r="H175" s="9"/>
    </row>
    <row r="176" ht="15.75" customHeight="1">
      <c r="A176" s="5" t="s">
        <v>258</v>
      </c>
      <c r="B176" s="6" t="s">
        <v>41</v>
      </c>
      <c r="C176" s="10">
        <v>17.0</v>
      </c>
      <c r="D176" s="8" t="s">
        <v>276</v>
      </c>
      <c r="E176" s="5" t="s">
        <v>146</v>
      </c>
      <c r="F176" s="5" t="s">
        <v>277</v>
      </c>
      <c r="G176" s="9"/>
      <c r="H176" s="9"/>
    </row>
    <row r="177" ht="15.75" customHeight="1">
      <c r="A177" s="5" t="s">
        <v>258</v>
      </c>
      <c r="B177" s="6" t="s">
        <v>68</v>
      </c>
      <c r="C177" s="10">
        <v>18.0</v>
      </c>
      <c r="D177" s="8" t="s">
        <v>278</v>
      </c>
      <c r="E177" s="5" t="s">
        <v>146</v>
      </c>
      <c r="F177" s="5" t="s">
        <v>66</v>
      </c>
      <c r="G177" s="9"/>
      <c r="H177" s="9"/>
    </row>
    <row r="178" ht="15.75" customHeight="1">
      <c r="A178" s="5" t="s">
        <v>258</v>
      </c>
      <c r="B178" s="6" t="s">
        <v>104</v>
      </c>
      <c r="C178" s="10">
        <v>19.0</v>
      </c>
      <c r="D178" s="8" t="s">
        <v>279</v>
      </c>
      <c r="E178" s="5" t="s">
        <v>32</v>
      </c>
      <c r="F178" s="5" t="s">
        <v>66</v>
      </c>
      <c r="G178" s="9"/>
      <c r="H178" s="9"/>
    </row>
    <row r="179" ht="15.75" customHeight="1">
      <c r="A179" s="5" t="s">
        <v>258</v>
      </c>
      <c r="B179" s="6" t="s">
        <v>41</v>
      </c>
      <c r="C179" s="10">
        <v>20.0</v>
      </c>
      <c r="D179" s="8" t="s">
        <v>280</v>
      </c>
      <c r="E179" s="5" t="s">
        <v>21</v>
      </c>
      <c r="F179" s="5" t="s">
        <v>50</v>
      </c>
      <c r="G179" s="9"/>
      <c r="H179" s="9"/>
    </row>
    <row r="180" ht="15.75" customHeight="1">
      <c r="A180" s="5" t="s">
        <v>258</v>
      </c>
      <c r="B180" s="6" t="s">
        <v>37</v>
      </c>
      <c r="C180" s="10">
        <v>21.0</v>
      </c>
      <c r="D180" s="8" t="s">
        <v>281</v>
      </c>
      <c r="E180" s="5" t="s">
        <v>14</v>
      </c>
      <c r="F180" s="5" t="s">
        <v>15</v>
      </c>
      <c r="G180" s="9"/>
      <c r="H180" s="9"/>
    </row>
    <row r="181" ht="15.75" customHeight="1">
      <c r="A181" s="5" t="s">
        <v>258</v>
      </c>
      <c r="B181" s="6" t="s">
        <v>41</v>
      </c>
      <c r="C181" s="10">
        <v>22.0</v>
      </c>
      <c r="D181" s="8" t="s">
        <v>282</v>
      </c>
      <c r="E181" s="5" t="s">
        <v>14</v>
      </c>
      <c r="F181" s="5" t="s">
        <v>79</v>
      </c>
      <c r="G181" s="9"/>
      <c r="H181" s="9"/>
    </row>
    <row r="182" ht="15.75" customHeight="1">
      <c r="A182" s="5" t="s">
        <v>258</v>
      </c>
      <c r="B182" s="6" t="s">
        <v>37</v>
      </c>
      <c r="C182" s="10">
        <v>23.0</v>
      </c>
      <c r="D182" s="8" t="s">
        <v>283</v>
      </c>
      <c r="E182" s="5" t="s">
        <v>21</v>
      </c>
      <c r="F182" s="5" t="s">
        <v>25</v>
      </c>
      <c r="G182" s="9"/>
      <c r="H182" s="9"/>
    </row>
    <row r="183" ht="15.75" customHeight="1">
      <c r="A183" s="5" t="s">
        <v>258</v>
      </c>
      <c r="B183" s="6" t="s">
        <v>41</v>
      </c>
      <c r="C183" s="10">
        <v>24.0</v>
      </c>
      <c r="D183" s="8" t="s">
        <v>284</v>
      </c>
      <c r="E183" s="5" t="s">
        <v>21</v>
      </c>
      <c r="F183" s="5" t="s">
        <v>25</v>
      </c>
      <c r="G183" s="9"/>
      <c r="H183" s="9"/>
    </row>
    <row r="184" ht="15.75" customHeight="1">
      <c r="A184" s="5" t="s">
        <v>258</v>
      </c>
      <c r="B184" s="6" t="s">
        <v>41</v>
      </c>
      <c r="C184" s="10">
        <v>25.0</v>
      </c>
      <c r="D184" s="8" t="s">
        <v>285</v>
      </c>
      <c r="E184" s="5" t="s">
        <v>14</v>
      </c>
      <c r="F184" s="5" t="s">
        <v>79</v>
      </c>
      <c r="G184" s="9"/>
      <c r="H184" s="9"/>
    </row>
    <row r="185" ht="15.75" customHeight="1">
      <c r="A185" s="5" t="s">
        <v>258</v>
      </c>
      <c r="B185" s="6" t="s">
        <v>37</v>
      </c>
      <c r="C185" s="10">
        <v>26.0</v>
      </c>
      <c r="D185" s="8" t="s">
        <v>286</v>
      </c>
      <c r="E185" s="5" t="s">
        <v>14</v>
      </c>
      <c r="F185" s="5" t="s">
        <v>28</v>
      </c>
      <c r="G185" s="9"/>
      <c r="H185" s="9"/>
    </row>
    <row r="186" ht="15.75" customHeight="1">
      <c r="A186" s="5" t="s">
        <v>258</v>
      </c>
      <c r="B186" s="6" t="s">
        <v>41</v>
      </c>
      <c r="C186" s="10">
        <v>27.0</v>
      </c>
      <c r="D186" s="8" t="s">
        <v>287</v>
      </c>
      <c r="E186" s="5" t="s">
        <v>14</v>
      </c>
      <c r="F186" s="5" t="s">
        <v>79</v>
      </c>
      <c r="G186" s="9"/>
      <c r="H186" s="9"/>
    </row>
    <row r="187" ht="15.75" customHeight="1">
      <c r="A187" s="5" t="s">
        <v>258</v>
      </c>
      <c r="B187" s="6" t="s">
        <v>35</v>
      </c>
      <c r="C187" s="10">
        <v>28.0</v>
      </c>
      <c r="D187" s="8" t="s">
        <v>288</v>
      </c>
      <c r="E187" s="5" t="s">
        <v>14</v>
      </c>
      <c r="F187" s="5" t="s">
        <v>11</v>
      </c>
      <c r="G187" s="9"/>
      <c r="H187" s="9"/>
    </row>
    <row r="188" ht="15.75" customHeight="1">
      <c r="A188" s="5" t="s">
        <v>258</v>
      </c>
      <c r="B188" s="6" t="s">
        <v>35</v>
      </c>
      <c r="C188" s="10">
        <v>29.0</v>
      </c>
      <c r="D188" s="8" t="s">
        <v>289</v>
      </c>
      <c r="E188" s="5" t="s">
        <v>21</v>
      </c>
      <c r="F188" s="5" t="s">
        <v>50</v>
      </c>
      <c r="G188" s="9"/>
      <c r="H188" s="9"/>
    </row>
    <row r="189" ht="15.75" customHeight="1">
      <c r="A189" s="5" t="s">
        <v>258</v>
      </c>
      <c r="B189" s="6" t="s">
        <v>221</v>
      </c>
      <c r="C189" s="10">
        <v>30.0</v>
      </c>
      <c r="D189" s="8" t="s">
        <v>290</v>
      </c>
      <c r="E189" s="5" t="s">
        <v>14</v>
      </c>
      <c r="F189" s="5" t="s">
        <v>291</v>
      </c>
      <c r="G189" s="9"/>
      <c r="H189" s="9"/>
    </row>
    <row r="190" ht="15.75" customHeight="1">
      <c r="A190" s="5" t="s">
        <v>292</v>
      </c>
      <c r="B190" s="6" t="s">
        <v>293</v>
      </c>
      <c r="C190" s="7">
        <v>1.0</v>
      </c>
      <c r="D190" s="8" t="s">
        <v>294</v>
      </c>
      <c r="E190" s="5" t="s">
        <v>32</v>
      </c>
      <c r="F190" s="5" t="s">
        <v>295</v>
      </c>
      <c r="G190" s="9"/>
      <c r="H190" s="9"/>
    </row>
    <row r="191" ht="15.75" customHeight="1">
      <c r="A191" s="11" t="s">
        <v>296</v>
      </c>
      <c r="B191" s="6" t="s">
        <v>35</v>
      </c>
      <c r="C191" s="10">
        <v>1.0</v>
      </c>
      <c r="D191" s="5" t="s">
        <v>297</v>
      </c>
      <c r="E191" s="5" t="s">
        <v>21</v>
      </c>
      <c r="F191" s="5" t="s">
        <v>25</v>
      </c>
      <c r="G191" s="9"/>
      <c r="H191" s="9"/>
    </row>
    <row r="192" ht="15.75" customHeight="1">
      <c r="A192" s="11" t="s">
        <v>296</v>
      </c>
      <c r="B192" s="6" t="s">
        <v>41</v>
      </c>
      <c r="C192" s="10">
        <v>3.0</v>
      </c>
      <c r="D192" s="5" t="s">
        <v>298</v>
      </c>
      <c r="E192" s="5" t="s">
        <v>21</v>
      </c>
      <c r="F192" s="5" t="s">
        <v>25</v>
      </c>
      <c r="G192" s="9"/>
      <c r="H192" s="9"/>
    </row>
    <row r="193" ht="15.75" customHeight="1">
      <c r="A193" s="11" t="s">
        <v>296</v>
      </c>
      <c r="B193" s="6" t="s">
        <v>35</v>
      </c>
      <c r="C193" s="10">
        <v>8.0</v>
      </c>
      <c r="D193" s="5" t="s">
        <v>299</v>
      </c>
      <c r="E193" s="5" t="s">
        <v>21</v>
      </c>
      <c r="F193" s="5" t="s">
        <v>22</v>
      </c>
      <c r="G193" s="9"/>
      <c r="H193" s="9"/>
    </row>
    <row r="194" ht="15.75" customHeight="1">
      <c r="A194" s="11" t="s">
        <v>296</v>
      </c>
      <c r="B194" s="6" t="s">
        <v>41</v>
      </c>
      <c r="C194" s="10">
        <v>9.0</v>
      </c>
      <c r="D194" s="5" t="s">
        <v>300</v>
      </c>
      <c r="E194" s="5" t="s">
        <v>21</v>
      </c>
      <c r="F194" s="5" t="s">
        <v>50</v>
      </c>
      <c r="G194" s="9"/>
      <c r="H194" s="9"/>
    </row>
    <row r="195" ht="15.75" customHeight="1">
      <c r="A195" s="11" t="s">
        <v>296</v>
      </c>
      <c r="B195" s="6" t="s">
        <v>23</v>
      </c>
      <c r="C195" s="10">
        <v>12.0</v>
      </c>
      <c r="D195" s="5" t="s">
        <v>301</v>
      </c>
      <c r="E195" s="5" t="s">
        <v>21</v>
      </c>
      <c r="F195" s="5" t="s">
        <v>25</v>
      </c>
      <c r="G195" s="9"/>
      <c r="H195" s="9"/>
    </row>
    <row r="196" ht="15.75" customHeight="1">
      <c r="A196" s="11" t="s">
        <v>296</v>
      </c>
      <c r="B196" s="6" t="s">
        <v>23</v>
      </c>
      <c r="C196" s="10">
        <v>13.0</v>
      </c>
      <c r="D196" s="5" t="s">
        <v>302</v>
      </c>
      <c r="E196" s="5" t="s">
        <v>21</v>
      </c>
      <c r="F196" s="5" t="s">
        <v>25</v>
      </c>
      <c r="G196" s="9"/>
      <c r="H196" s="9"/>
    </row>
    <row r="197" ht="15.75" customHeight="1">
      <c r="A197" s="11" t="s">
        <v>296</v>
      </c>
      <c r="B197" s="6" t="s">
        <v>226</v>
      </c>
      <c r="C197" s="10">
        <v>15.0</v>
      </c>
      <c r="D197" s="5" t="s">
        <v>303</v>
      </c>
      <c r="E197" s="5" t="s">
        <v>14</v>
      </c>
      <c r="F197" s="5" t="s">
        <v>15</v>
      </c>
      <c r="G197" s="9"/>
      <c r="H197" s="9"/>
    </row>
    <row r="198" ht="15.75" customHeight="1">
      <c r="A198" s="11" t="s">
        <v>296</v>
      </c>
      <c r="B198" s="6" t="s">
        <v>41</v>
      </c>
      <c r="C198" s="10">
        <v>16.0</v>
      </c>
      <c r="D198" s="5" t="s">
        <v>304</v>
      </c>
      <c r="E198" s="5" t="s">
        <v>14</v>
      </c>
      <c r="F198" s="5" t="s">
        <v>15</v>
      </c>
      <c r="G198" s="9"/>
      <c r="H198" s="9"/>
    </row>
    <row r="199" ht="15.75" customHeight="1">
      <c r="A199" s="11" t="s">
        <v>296</v>
      </c>
      <c r="B199" s="6" t="s">
        <v>23</v>
      </c>
      <c r="C199" s="10">
        <v>19.0</v>
      </c>
      <c r="D199" s="5" t="s">
        <v>305</v>
      </c>
      <c r="E199" s="5" t="s">
        <v>21</v>
      </c>
      <c r="F199" s="5" t="s">
        <v>33</v>
      </c>
      <c r="G199" s="5" t="s">
        <v>306</v>
      </c>
      <c r="H199" s="9"/>
    </row>
    <row r="200" ht="15.75" customHeight="1">
      <c r="A200" s="11" t="s">
        <v>296</v>
      </c>
      <c r="B200" s="6" t="s">
        <v>41</v>
      </c>
      <c r="C200" s="10">
        <v>21.0</v>
      </c>
      <c r="D200" s="5" t="s">
        <v>307</v>
      </c>
      <c r="E200" s="5" t="s">
        <v>21</v>
      </c>
      <c r="F200" s="5" t="s">
        <v>33</v>
      </c>
      <c r="G200" s="9"/>
      <c r="H200" s="9"/>
    </row>
    <row r="201" ht="15.75" customHeight="1">
      <c r="A201" s="11" t="s">
        <v>296</v>
      </c>
      <c r="B201" s="6" t="s">
        <v>139</v>
      </c>
      <c r="C201" s="10">
        <v>22.0</v>
      </c>
      <c r="D201" s="5" t="s">
        <v>308</v>
      </c>
      <c r="E201" s="5" t="s">
        <v>21</v>
      </c>
      <c r="F201" s="5" t="s">
        <v>25</v>
      </c>
      <c r="G201" s="9"/>
      <c r="H201" s="9"/>
    </row>
    <row r="202" ht="15.75" customHeight="1">
      <c r="A202" s="11" t="s">
        <v>296</v>
      </c>
      <c r="B202" s="6" t="s">
        <v>139</v>
      </c>
      <c r="C202" s="10">
        <v>23.0</v>
      </c>
      <c r="D202" s="5" t="s">
        <v>309</v>
      </c>
      <c r="E202" s="5" t="s">
        <v>18</v>
      </c>
      <c r="F202" s="5" t="s">
        <v>18</v>
      </c>
      <c r="G202" s="9"/>
      <c r="H202" s="9"/>
    </row>
    <row r="203" ht="15.75" customHeight="1">
      <c r="A203" s="11" t="s">
        <v>296</v>
      </c>
      <c r="B203" s="6" t="s">
        <v>139</v>
      </c>
      <c r="C203" s="10">
        <v>24.0</v>
      </c>
      <c r="D203" s="5" t="s">
        <v>310</v>
      </c>
      <c r="E203" s="5" t="s">
        <v>14</v>
      </c>
      <c r="F203" s="5" t="s">
        <v>15</v>
      </c>
      <c r="G203" s="9"/>
      <c r="H203" s="9"/>
    </row>
    <row r="204" ht="15.75" customHeight="1">
      <c r="A204" s="11" t="s">
        <v>296</v>
      </c>
      <c r="B204" s="6" t="s">
        <v>311</v>
      </c>
      <c r="C204" s="10">
        <v>26.0</v>
      </c>
      <c r="D204" s="5" t="s">
        <v>312</v>
      </c>
      <c r="E204" s="5" t="s">
        <v>18</v>
      </c>
      <c r="F204" s="5" t="s">
        <v>18</v>
      </c>
      <c r="G204" s="9"/>
      <c r="H204" s="9"/>
    </row>
    <row r="205" ht="15.75" customHeight="1">
      <c r="A205" s="11" t="s">
        <v>296</v>
      </c>
      <c r="B205" s="6" t="s">
        <v>226</v>
      </c>
      <c r="C205" s="10">
        <v>27.0</v>
      </c>
      <c r="D205" s="5" t="s">
        <v>313</v>
      </c>
      <c r="E205" s="5" t="s">
        <v>14</v>
      </c>
      <c r="F205" s="5" t="s">
        <v>28</v>
      </c>
      <c r="G205" s="9"/>
      <c r="H205" s="9"/>
    </row>
    <row r="206" ht="15.75" customHeight="1">
      <c r="A206" s="11" t="s">
        <v>296</v>
      </c>
      <c r="B206" s="6" t="s">
        <v>139</v>
      </c>
      <c r="C206" s="10">
        <v>29.0</v>
      </c>
      <c r="D206" s="5" t="s">
        <v>314</v>
      </c>
      <c r="E206" s="5" t="s">
        <v>21</v>
      </c>
      <c r="F206" s="5" t="s">
        <v>25</v>
      </c>
      <c r="G206" s="9"/>
      <c r="H206" s="9"/>
    </row>
    <row r="207" ht="15.75" customHeight="1">
      <c r="A207" s="11" t="s">
        <v>296</v>
      </c>
      <c r="B207" s="6" t="s">
        <v>139</v>
      </c>
      <c r="C207" s="10">
        <v>31.0</v>
      </c>
      <c r="D207" s="5" t="s">
        <v>315</v>
      </c>
      <c r="E207" s="5" t="s">
        <v>33</v>
      </c>
      <c r="F207" s="5" t="s">
        <v>33</v>
      </c>
      <c r="G207" s="9"/>
      <c r="H207" s="9"/>
    </row>
    <row r="208" ht="15.75" customHeight="1">
      <c r="A208" s="11" t="s">
        <v>296</v>
      </c>
      <c r="B208" s="6" t="s">
        <v>139</v>
      </c>
      <c r="C208" s="10">
        <v>32.0</v>
      </c>
      <c r="D208" s="5" t="s">
        <v>316</v>
      </c>
      <c r="E208" s="5" t="s">
        <v>14</v>
      </c>
      <c r="F208" s="5" t="s">
        <v>79</v>
      </c>
      <c r="G208" s="9"/>
      <c r="H208" s="9"/>
    </row>
    <row r="209" ht="15.75" customHeight="1">
      <c r="A209" s="11" t="s">
        <v>296</v>
      </c>
      <c r="B209" s="6" t="s">
        <v>139</v>
      </c>
      <c r="C209" s="10">
        <v>33.0</v>
      </c>
      <c r="D209" s="5" t="s">
        <v>317</v>
      </c>
      <c r="E209" s="5" t="s">
        <v>21</v>
      </c>
      <c r="F209" s="5" t="s">
        <v>11</v>
      </c>
      <c r="G209" s="9"/>
      <c r="H209" s="9"/>
    </row>
    <row r="210" ht="15.75" customHeight="1">
      <c r="A210" s="11" t="s">
        <v>296</v>
      </c>
      <c r="B210" s="6" t="s">
        <v>318</v>
      </c>
      <c r="C210" s="10">
        <v>38.0</v>
      </c>
      <c r="D210" s="5" t="s">
        <v>319</v>
      </c>
      <c r="E210" s="5" t="s">
        <v>21</v>
      </c>
      <c r="F210" s="5" t="s">
        <v>25</v>
      </c>
      <c r="G210" s="9"/>
      <c r="H210" s="9"/>
    </row>
    <row r="211" ht="15.75" customHeight="1">
      <c r="A211" s="11" t="s">
        <v>296</v>
      </c>
      <c r="B211" s="6" t="s">
        <v>226</v>
      </c>
      <c r="C211" s="10">
        <v>39.0</v>
      </c>
      <c r="D211" s="5" t="s">
        <v>320</v>
      </c>
      <c r="E211" s="5" t="s">
        <v>14</v>
      </c>
      <c r="F211" s="5" t="s">
        <v>79</v>
      </c>
      <c r="G211" s="9"/>
      <c r="H211" s="9"/>
    </row>
    <row r="212" ht="15.75" customHeight="1">
      <c r="A212" s="11" t="s">
        <v>296</v>
      </c>
      <c r="B212" s="6" t="s">
        <v>139</v>
      </c>
      <c r="C212" s="10">
        <v>41.0</v>
      </c>
      <c r="D212" s="5" t="s">
        <v>321</v>
      </c>
      <c r="E212" s="5" t="s">
        <v>33</v>
      </c>
      <c r="F212" s="5" t="s">
        <v>33</v>
      </c>
      <c r="G212" s="9"/>
      <c r="H212" s="9"/>
    </row>
    <row r="213" ht="15.75" customHeight="1">
      <c r="A213" s="11" t="s">
        <v>296</v>
      </c>
      <c r="B213" s="6" t="s">
        <v>139</v>
      </c>
      <c r="C213" s="10">
        <v>42.0</v>
      </c>
      <c r="D213" s="5" t="s">
        <v>322</v>
      </c>
      <c r="E213" s="5" t="s">
        <v>33</v>
      </c>
      <c r="F213" s="5" t="s">
        <v>33</v>
      </c>
      <c r="G213" s="9"/>
      <c r="H213" s="9"/>
    </row>
    <row r="214" ht="15.75" customHeight="1">
      <c r="A214" s="11" t="s">
        <v>296</v>
      </c>
      <c r="B214" s="6" t="s">
        <v>311</v>
      </c>
      <c r="C214" s="10">
        <v>47.0</v>
      </c>
      <c r="D214" s="5" t="s">
        <v>323</v>
      </c>
      <c r="E214" s="5" t="s">
        <v>21</v>
      </c>
      <c r="F214" s="5" t="s">
        <v>25</v>
      </c>
      <c r="G214" s="9"/>
      <c r="H214" s="9"/>
    </row>
    <row r="215" ht="15.75" customHeight="1">
      <c r="A215" s="11" t="s">
        <v>296</v>
      </c>
      <c r="B215" s="6" t="s">
        <v>324</v>
      </c>
      <c r="C215" s="10">
        <v>48.0</v>
      </c>
      <c r="D215" s="5" t="s">
        <v>325</v>
      </c>
      <c r="E215" s="5" t="s">
        <v>21</v>
      </c>
      <c r="F215" s="5" t="s">
        <v>25</v>
      </c>
      <c r="G215" s="9"/>
      <c r="H215" s="9"/>
    </row>
    <row r="216" ht="15.75" customHeight="1">
      <c r="A216" s="5" t="s">
        <v>326</v>
      </c>
      <c r="B216" s="6" t="s">
        <v>41</v>
      </c>
      <c r="C216" s="7">
        <v>1.0</v>
      </c>
      <c r="D216" s="8" t="s">
        <v>327</v>
      </c>
      <c r="E216" s="5" t="s">
        <v>14</v>
      </c>
      <c r="F216" s="5" t="s">
        <v>66</v>
      </c>
      <c r="G216" s="9"/>
      <c r="H216" s="5" t="s">
        <v>328</v>
      </c>
    </row>
    <row r="217" ht="15.75" customHeight="1">
      <c r="A217" s="5" t="s">
        <v>326</v>
      </c>
      <c r="B217" s="6" t="s">
        <v>35</v>
      </c>
      <c r="C217" s="10">
        <v>2.0</v>
      </c>
      <c r="D217" s="8" t="s">
        <v>329</v>
      </c>
      <c r="E217" s="5" t="s">
        <v>14</v>
      </c>
      <c r="F217" s="5" t="s">
        <v>15</v>
      </c>
      <c r="G217" s="9"/>
      <c r="H217" s="9"/>
    </row>
    <row r="218" ht="15.75" customHeight="1">
      <c r="A218" s="5" t="s">
        <v>326</v>
      </c>
      <c r="B218" s="12" t="s">
        <v>330</v>
      </c>
      <c r="C218" s="10">
        <v>3.0</v>
      </c>
      <c r="D218" s="8" t="s">
        <v>331</v>
      </c>
      <c r="E218" s="5" t="s">
        <v>14</v>
      </c>
      <c r="F218" s="5" t="s">
        <v>15</v>
      </c>
      <c r="G218" s="9"/>
      <c r="H218" s="9"/>
    </row>
    <row r="219" ht="15.75" customHeight="1">
      <c r="A219" s="5" t="s">
        <v>326</v>
      </c>
      <c r="B219" s="6" t="s">
        <v>23</v>
      </c>
      <c r="C219" s="10">
        <v>4.0</v>
      </c>
      <c r="D219" s="8" t="s">
        <v>332</v>
      </c>
      <c r="E219" s="5" t="s">
        <v>48</v>
      </c>
      <c r="F219" s="5" t="s">
        <v>28</v>
      </c>
      <c r="G219" s="9"/>
      <c r="H219" s="9"/>
    </row>
    <row r="220" ht="15.75" customHeight="1">
      <c r="A220" s="5" t="s">
        <v>326</v>
      </c>
      <c r="B220" s="6" t="s">
        <v>41</v>
      </c>
      <c r="C220" s="10">
        <v>5.0</v>
      </c>
      <c r="D220" s="8" t="s">
        <v>333</v>
      </c>
      <c r="E220" s="5" t="s">
        <v>32</v>
      </c>
      <c r="F220" s="5" t="s">
        <v>66</v>
      </c>
      <c r="G220" s="9"/>
      <c r="H220" s="5" t="s">
        <v>334</v>
      </c>
    </row>
    <row r="221" ht="15.75" customHeight="1">
      <c r="A221" s="5" t="s">
        <v>326</v>
      </c>
      <c r="B221" s="6" t="s">
        <v>35</v>
      </c>
      <c r="C221" s="10">
        <v>6.0</v>
      </c>
      <c r="D221" s="8" t="s">
        <v>335</v>
      </c>
      <c r="E221" s="5" t="s">
        <v>14</v>
      </c>
      <c r="F221" s="5" t="s">
        <v>15</v>
      </c>
      <c r="G221" s="9"/>
      <c r="H221" s="9"/>
    </row>
    <row r="222" ht="15.75" customHeight="1">
      <c r="A222" s="5" t="s">
        <v>326</v>
      </c>
      <c r="B222" s="6" t="s">
        <v>37</v>
      </c>
      <c r="C222" s="10">
        <v>7.0</v>
      </c>
      <c r="D222" s="8" t="s">
        <v>336</v>
      </c>
      <c r="E222" s="5" t="s">
        <v>14</v>
      </c>
      <c r="F222" s="5" t="s">
        <v>15</v>
      </c>
      <c r="G222" s="9"/>
      <c r="H222" s="9"/>
    </row>
    <row r="223" ht="15.75" customHeight="1">
      <c r="A223" s="5" t="s">
        <v>326</v>
      </c>
      <c r="B223" s="6" t="s">
        <v>35</v>
      </c>
      <c r="C223" s="10">
        <v>8.0</v>
      </c>
      <c r="D223" s="8" t="s">
        <v>337</v>
      </c>
      <c r="E223" s="5" t="s">
        <v>14</v>
      </c>
      <c r="F223" s="5" t="s">
        <v>15</v>
      </c>
      <c r="G223" s="9"/>
      <c r="H223" s="9"/>
    </row>
    <row r="224" ht="15.75" customHeight="1">
      <c r="A224" s="5" t="s">
        <v>326</v>
      </c>
      <c r="B224" s="6" t="s">
        <v>37</v>
      </c>
      <c r="C224" s="10">
        <v>9.0</v>
      </c>
      <c r="D224" s="8" t="s">
        <v>338</v>
      </c>
      <c r="E224" s="5" t="s">
        <v>14</v>
      </c>
      <c r="F224" s="5" t="s">
        <v>28</v>
      </c>
      <c r="G224" s="9"/>
      <c r="H224" s="9"/>
    </row>
    <row r="225" ht="15.75" customHeight="1">
      <c r="A225" s="5" t="s">
        <v>326</v>
      </c>
      <c r="B225" s="6" t="s">
        <v>23</v>
      </c>
      <c r="C225" s="10">
        <v>10.0</v>
      </c>
      <c r="D225" s="8" t="s">
        <v>339</v>
      </c>
      <c r="E225" s="5" t="s">
        <v>14</v>
      </c>
      <c r="F225" s="5" t="s">
        <v>15</v>
      </c>
      <c r="G225" s="9"/>
      <c r="H225" s="9"/>
    </row>
    <row r="226" ht="15.75" customHeight="1">
      <c r="A226" s="5" t="s">
        <v>326</v>
      </c>
      <c r="B226" s="6" t="s">
        <v>41</v>
      </c>
      <c r="C226" s="10">
        <v>13.0</v>
      </c>
      <c r="D226" s="8" t="s">
        <v>340</v>
      </c>
      <c r="E226" s="5" t="s">
        <v>32</v>
      </c>
      <c r="F226" s="5" t="s">
        <v>15</v>
      </c>
      <c r="G226" s="9"/>
      <c r="H226" s="9"/>
    </row>
    <row r="227" ht="15.75" customHeight="1">
      <c r="A227" s="5" t="s">
        <v>326</v>
      </c>
      <c r="B227" s="12" t="s">
        <v>261</v>
      </c>
      <c r="C227" s="10">
        <v>14.0</v>
      </c>
      <c r="D227" s="8" t="s">
        <v>341</v>
      </c>
      <c r="E227" s="5" t="s">
        <v>32</v>
      </c>
      <c r="F227" s="5" t="s">
        <v>66</v>
      </c>
      <c r="G227" s="9"/>
      <c r="H227" s="9"/>
    </row>
    <row r="228" ht="15.75" customHeight="1">
      <c r="A228" s="5" t="s">
        <v>326</v>
      </c>
      <c r="B228" s="6" t="s">
        <v>41</v>
      </c>
      <c r="C228" s="10">
        <v>15.0</v>
      </c>
      <c r="D228" s="8" t="s">
        <v>342</v>
      </c>
      <c r="E228" s="5" t="s">
        <v>32</v>
      </c>
      <c r="F228" s="5" t="s">
        <v>66</v>
      </c>
      <c r="G228" s="9"/>
      <c r="H228" s="9"/>
    </row>
    <row r="229" ht="15.75" customHeight="1">
      <c r="A229" s="11" t="s">
        <v>343</v>
      </c>
      <c r="B229" s="12" t="s">
        <v>344</v>
      </c>
      <c r="C229" s="7">
        <v>1.0</v>
      </c>
      <c r="D229" s="5" t="s">
        <v>345</v>
      </c>
      <c r="E229" s="5" t="s">
        <v>21</v>
      </c>
      <c r="F229" s="5" t="s">
        <v>25</v>
      </c>
      <c r="G229" s="9"/>
      <c r="H229" s="9"/>
    </row>
    <row r="230" ht="15.75" customHeight="1">
      <c r="A230" s="11" t="s">
        <v>343</v>
      </c>
      <c r="B230" s="12" t="s">
        <v>346</v>
      </c>
      <c r="C230" s="10">
        <v>2.0</v>
      </c>
      <c r="D230" s="5" t="s">
        <v>347</v>
      </c>
      <c r="E230" s="5" t="s">
        <v>14</v>
      </c>
      <c r="F230" s="5" t="s">
        <v>22</v>
      </c>
      <c r="G230" s="9"/>
      <c r="H230" s="9"/>
    </row>
    <row r="231" ht="15.75" customHeight="1">
      <c r="A231" s="11" t="s">
        <v>343</v>
      </c>
      <c r="B231" s="6" t="s">
        <v>41</v>
      </c>
      <c r="C231" s="10">
        <v>4.0</v>
      </c>
      <c r="D231" s="5" t="s">
        <v>348</v>
      </c>
      <c r="E231" s="5" t="s">
        <v>21</v>
      </c>
      <c r="F231" s="5" t="s">
        <v>22</v>
      </c>
      <c r="G231" s="9"/>
      <c r="H231" s="9"/>
    </row>
    <row r="232" ht="15.75" customHeight="1">
      <c r="A232" s="11" t="s">
        <v>343</v>
      </c>
      <c r="B232" s="6" t="s">
        <v>349</v>
      </c>
      <c r="C232" s="10">
        <v>6.0</v>
      </c>
      <c r="D232" s="5" t="s">
        <v>350</v>
      </c>
      <c r="E232" s="5" t="s">
        <v>21</v>
      </c>
      <c r="F232" s="5" t="s">
        <v>351</v>
      </c>
      <c r="G232" s="9"/>
      <c r="H232" s="9"/>
    </row>
    <row r="233" ht="15.75" customHeight="1">
      <c r="A233" s="11" t="s">
        <v>343</v>
      </c>
      <c r="B233" s="6" t="s">
        <v>163</v>
      </c>
      <c r="C233" s="10">
        <v>7.0</v>
      </c>
      <c r="D233" s="5" t="s">
        <v>352</v>
      </c>
      <c r="E233" s="5" t="s">
        <v>14</v>
      </c>
      <c r="F233" s="5" t="s">
        <v>79</v>
      </c>
      <c r="G233" s="9"/>
      <c r="H233" s="9"/>
    </row>
    <row r="234" ht="15.75" customHeight="1">
      <c r="A234" s="11" t="s">
        <v>343</v>
      </c>
      <c r="B234" s="6" t="s">
        <v>26</v>
      </c>
      <c r="C234" s="10">
        <v>8.0</v>
      </c>
      <c r="D234" s="5" t="s">
        <v>353</v>
      </c>
      <c r="E234" s="5" t="s">
        <v>14</v>
      </c>
      <c r="F234" s="5" t="s">
        <v>28</v>
      </c>
      <c r="G234" s="9"/>
      <c r="H234" s="9"/>
    </row>
    <row r="235" ht="15.75" customHeight="1">
      <c r="A235" s="11" t="s">
        <v>343</v>
      </c>
      <c r="B235" s="12" t="s">
        <v>354</v>
      </c>
      <c r="C235" s="10">
        <v>10.0</v>
      </c>
      <c r="D235" s="5" t="s">
        <v>355</v>
      </c>
      <c r="E235" s="5" t="s">
        <v>21</v>
      </c>
      <c r="F235" s="5" t="s">
        <v>25</v>
      </c>
      <c r="G235" s="9"/>
      <c r="H235" s="9"/>
    </row>
    <row r="236" ht="15.75" customHeight="1">
      <c r="A236" s="11" t="s">
        <v>343</v>
      </c>
      <c r="B236" s="12" t="s">
        <v>346</v>
      </c>
      <c r="C236" s="10">
        <v>11.0</v>
      </c>
      <c r="D236" s="5" t="s">
        <v>356</v>
      </c>
      <c r="E236" s="5" t="s">
        <v>32</v>
      </c>
      <c r="F236" s="5" t="s">
        <v>22</v>
      </c>
      <c r="G236" s="9"/>
      <c r="H236" s="9"/>
    </row>
    <row r="237" ht="15.75" customHeight="1">
      <c r="A237" s="11" t="s">
        <v>343</v>
      </c>
      <c r="B237" s="6" t="s">
        <v>357</v>
      </c>
      <c r="C237" s="10">
        <v>12.0</v>
      </c>
      <c r="D237" s="5" t="s">
        <v>358</v>
      </c>
      <c r="E237" s="5" t="s">
        <v>14</v>
      </c>
      <c r="F237" s="5" t="s">
        <v>15</v>
      </c>
      <c r="G237" s="9"/>
      <c r="H237" s="9"/>
    </row>
    <row r="238" ht="15.75" customHeight="1">
      <c r="A238" s="11" t="s">
        <v>343</v>
      </c>
      <c r="B238" s="6" t="s">
        <v>357</v>
      </c>
      <c r="C238" s="10">
        <v>13.0</v>
      </c>
      <c r="D238" s="5" t="s">
        <v>359</v>
      </c>
      <c r="E238" s="5" t="s">
        <v>32</v>
      </c>
      <c r="F238" s="5" t="s">
        <v>22</v>
      </c>
      <c r="G238" s="9"/>
      <c r="H238" s="9"/>
    </row>
    <row r="239" ht="15.75" customHeight="1">
      <c r="A239" s="11" t="s">
        <v>343</v>
      </c>
      <c r="B239" s="6" t="s">
        <v>349</v>
      </c>
      <c r="C239" s="10">
        <v>14.0</v>
      </c>
      <c r="D239" s="5" t="s">
        <v>360</v>
      </c>
      <c r="E239" s="5" t="s">
        <v>21</v>
      </c>
      <c r="F239" s="5" t="s">
        <v>25</v>
      </c>
      <c r="G239" s="9"/>
      <c r="H239" s="9"/>
    </row>
    <row r="240" ht="15.75" customHeight="1">
      <c r="A240" s="11" t="s">
        <v>343</v>
      </c>
      <c r="B240" s="6" t="s">
        <v>361</v>
      </c>
      <c r="C240" s="10">
        <v>15.0</v>
      </c>
      <c r="D240" s="5" t="s">
        <v>362</v>
      </c>
      <c r="E240" s="5" t="s">
        <v>21</v>
      </c>
      <c r="F240" s="5" t="s">
        <v>351</v>
      </c>
      <c r="G240" s="9"/>
      <c r="H240" s="9"/>
    </row>
    <row r="241" ht="15.75" customHeight="1">
      <c r="A241" s="11" t="s">
        <v>363</v>
      </c>
      <c r="B241" s="6" t="s">
        <v>364</v>
      </c>
      <c r="C241" s="7">
        <v>1.0</v>
      </c>
      <c r="D241" s="8" t="s">
        <v>365</v>
      </c>
      <c r="E241" s="5" t="s">
        <v>14</v>
      </c>
      <c r="F241" s="5" t="s">
        <v>66</v>
      </c>
      <c r="G241" s="9"/>
      <c r="H241" s="9"/>
    </row>
    <row r="242" ht="15.75" customHeight="1">
      <c r="A242" s="11" t="s">
        <v>363</v>
      </c>
      <c r="B242" s="6" t="s">
        <v>318</v>
      </c>
      <c r="C242" s="10">
        <v>3.0</v>
      </c>
      <c r="D242" s="8" t="s">
        <v>366</v>
      </c>
      <c r="E242" s="5" t="s">
        <v>21</v>
      </c>
      <c r="F242" s="5" t="s">
        <v>123</v>
      </c>
      <c r="G242" s="9"/>
      <c r="H242" s="9"/>
    </row>
    <row r="243" ht="15.75" customHeight="1">
      <c r="A243" s="11" t="s">
        <v>363</v>
      </c>
      <c r="B243" s="6" t="s">
        <v>41</v>
      </c>
      <c r="C243" s="10">
        <v>6.0</v>
      </c>
      <c r="D243" s="8" t="s">
        <v>367</v>
      </c>
      <c r="E243" s="5" t="s">
        <v>14</v>
      </c>
      <c r="F243" s="5" t="s">
        <v>28</v>
      </c>
      <c r="G243" s="9"/>
      <c r="H243" s="9"/>
    </row>
    <row r="244" ht="15.75" customHeight="1">
      <c r="A244" s="11" t="s">
        <v>363</v>
      </c>
      <c r="B244" s="6" t="s">
        <v>139</v>
      </c>
      <c r="C244" s="10">
        <v>7.0</v>
      </c>
      <c r="D244" s="8" t="s">
        <v>368</v>
      </c>
      <c r="E244" s="5" t="s">
        <v>14</v>
      </c>
      <c r="F244" s="5" t="s">
        <v>15</v>
      </c>
      <c r="G244" s="9"/>
      <c r="H244" s="9"/>
    </row>
    <row r="245" ht="15.75" customHeight="1">
      <c r="A245" s="11" t="s">
        <v>363</v>
      </c>
      <c r="B245" s="6" t="s">
        <v>137</v>
      </c>
      <c r="C245" s="10">
        <v>8.0</v>
      </c>
      <c r="D245" s="8" t="s">
        <v>369</v>
      </c>
      <c r="E245" s="5" t="s">
        <v>14</v>
      </c>
      <c r="F245" s="5" t="s">
        <v>15</v>
      </c>
      <c r="G245" s="9"/>
      <c r="H245" s="9"/>
    </row>
    <row r="246" ht="15.75" customHeight="1">
      <c r="A246" s="11" t="s">
        <v>363</v>
      </c>
      <c r="B246" s="6" t="s">
        <v>370</v>
      </c>
      <c r="C246" s="10">
        <v>10.0</v>
      </c>
      <c r="D246" s="8" t="s">
        <v>371</v>
      </c>
      <c r="E246" s="5" t="s">
        <v>21</v>
      </c>
      <c r="F246" s="5" t="s">
        <v>123</v>
      </c>
      <c r="G246" s="9"/>
      <c r="H246" s="5" t="s">
        <v>372</v>
      </c>
    </row>
    <row r="247" ht="15.75" customHeight="1">
      <c r="A247" s="11" t="s">
        <v>363</v>
      </c>
      <c r="B247" s="6" t="s">
        <v>373</v>
      </c>
      <c r="C247" s="10">
        <v>11.0</v>
      </c>
      <c r="D247" s="8" t="s">
        <v>374</v>
      </c>
      <c r="E247" s="5" t="s">
        <v>14</v>
      </c>
      <c r="F247" s="5" t="s">
        <v>79</v>
      </c>
      <c r="G247" s="9"/>
      <c r="H247" s="9"/>
    </row>
    <row r="248" ht="15.75" customHeight="1">
      <c r="A248" s="11" t="s">
        <v>363</v>
      </c>
      <c r="B248" s="6" t="s">
        <v>124</v>
      </c>
      <c r="C248" s="10">
        <v>12.0</v>
      </c>
      <c r="D248" s="8" t="s">
        <v>375</v>
      </c>
      <c r="E248" s="5" t="s">
        <v>14</v>
      </c>
      <c r="F248" s="5" t="s">
        <v>15</v>
      </c>
      <c r="G248" s="9"/>
      <c r="H248" s="9"/>
    </row>
    <row r="249" ht="15.75" customHeight="1">
      <c r="A249" s="11" t="s">
        <v>363</v>
      </c>
      <c r="B249" s="6" t="s">
        <v>376</v>
      </c>
      <c r="C249" s="10">
        <v>13.0</v>
      </c>
      <c r="D249" s="8" t="s">
        <v>377</v>
      </c>
      <c r="E249" s="5" t="s">
        <v>21</v>
      </c>
      <c r="F249" s="5" t="s">
        <v>133</v>
      </c>
      <c r="G249" s="9"/>
      <c r="H249" s="9"/>
    </row>
    <row r="250" ht="15.75" customHeight="1">
      <c r="A250" s="11" t="s">
        <v>363</v>
      </c>
      <c r="B250" s="6" t="s">
        <v>378</v>
      </c>
      <c r="C250" s="10">
        <v>14.0</v>
      </c>
      <c r="D250" s="8" t="s">
        <v>379</v>
      </c>
      <c r="E250" s="5" t="s">
        <v>21</v>
      </c>
      <c r="F250" s="5" t="s">
        <v>25</v>
      </c>
      <c r="G250" s="9"/>
      <c r="H250" s="9"/>
    </row>
    <row r="251" ht="15.75" customHeight="1">
      <c r="A251" s="11" t="s">
        <v>363</v>
      </c>
      <c r="B251" s="6" t="s">
        <v>380</v>
      </c>
      <c r="C251" s="10">
        <v>16.0</v>
      </c>
      <c r="D251" s="8" t="s">
        <v>381</v>
      </c>
      <c r="E251" s="5" t="s">
        <v>21</v>
      </c>
      <c r="F251" s="5" t="s">
        <v>25</v>
      </c>
      <c r="G251" s="9"/>
      <c r="H251" s="9"/>
    </row>
    <row r="252" ht="15.75" customHeight="1">
      <c r="A252" s="5" t="s">
        <v>382</v>
      </c>
      <c r="B252" s="6" t="s">
        <v>37</v>
      </c>
      <c r="C252" s="7">
        <v>1.0</v>
      </c>
      <c r="D252" s="8" t="s">
        <v>383</v>
      </c>
      <c r="E252" s="5" t="s">
        <v>14</v>
      </c>
      <c r="F252" s="5" t="s">
        <v>18</v>
      </c>
      <c r="G252" s="9"/>
      <c r="H252" s="9"/>
    </row>
    <row r="253" ht="15.75" customHeight="1">
      <c r="A253" s="5" t="s">
        <v>382</v>
      </c>
      <c r="B253" s="12" t="s">
        <v>126</v>
      </c>
      <c r="C253" s="10">
        <v>2.0</v>
      </c>
      <c r="D253" s="8" t="s">
        <v>384</v>
      </c>
      <c r="E253" s="5" t="s">
        <v>18</v>
      </c>
      <c r="F253" s="5" t="s">
        <v>18</v>
      </c>
      <c r="G253" s="9"/>
      <c r="H253" s="9"/>
    </row>
    <row r="254" ht="15.75" customHeight="1">
      <c r="A254" s="5" t="s">
        <v>382</v>
      </c>
      <c r="B254" s="6" t="s">
        <v>37</v>
      </c>
      <c r="C254" s="10">
        <v>3.0</v>
      </c>
      <c r="D254" s="8" t="s">
        <v>385</v>
      </c>
      <c r="E254" s="5" t="s">
        <v>18</v>
      </c>
      <c r="F254" s="5" t="s">
        <v>18</v>
      </c>
      <c r="G254" s="9"/>
      <c r="H254" s="9"/>
    </row>
    <row r="255" ht="15.75" customHeight="1">
      <c r="A255" s="5" t="s">
        <v>382</v>
      </c>
      <c r="B255" s="6" t="s">
        <v>37</v>
      </c>
      <c r="C255" s="10">
        <v>4.0</v>
      </c>
      <c r="D255" s="8" t="s">
        <v>386</v>
      </c>
      <c r="E255" s="5" t="s">
        <v>18</v>
      </c>
      <c r="F255" s="5" t="s">
        <v>18</v>
      </c>
      <c r="G255" s="9"/>
      <c r="H255" s="9"/>
    </row>
    <row r="256" ht="15.75" customHeight="1">
      <c r="A256" s="5" t="s">
        <v>382</v>
      </c>
      <c r="B256" s="12" t="s">
        <v>126</v>
      </c>
      <c r="C256" s="10">
        <v>5.0</v>
      </c>
      <c r="D256" s="8" t="s">
        <v>387</v>
      </c>
      <c r="E256" s="5" t="s">
        <v>18</v>
      </c>
      <c r="F256" s="5" t="s">
        <v>18</v>
      </c>
      <c r="G256" s="9"/>
      <c r="H256" s="9"/>
    </row>
    <row r="257" ht="15.75" customHeight="1">
      <c r="A257" s="5" t="s">
        <v>382</v>
      </c>
      <c r="B257" s="6" t="s">
        <v>124</v>
      </c>
      <c r="C257" s="10">
        <v>6.0</v>
      </c>
      <c r="D257" s="8" t="s">
        <v>388</v>
      </c>
      <c r="E257" s="5" t="s">
        <v>21</v>
      </c>
      <c r="F257" s="5" t="s">
        <v>18</v>
      </c>
      <c r="G257" s="9"/>
      <c r="H257" s="9"/>
    </row>
    <row r="258" ht="15.75" customHeight="1">
      <c r="A258" s="5" t="s">
        <v>382</v>
      </c>
      <c r="B258" s="12" t="s">
        <v>126</v>
      </c>
      <c r="C258" s="10">
        <v>7.0</v>
      </c>
      <c r="D258" s="8" t="s">
        <v>389</v>
      </c>
      <c r="E258" s="5" t="s">
        <v>14</v>
      </c>
      <c r="F258" s="5" t="s">
        <v>28</v>
      </c>
      <c r="G258" s="9"/>
      <c r="H258" s="9"/>
    </row>
    <row r="259" ht="15.75" customHeight="1">
      <c r="A259" s="5" t="s">
        <v>382</v>
      </c>
      <c r="B259" s="6" t="s">
        <v>144</v>
      </c>
      <c r="C259" s="10">
        <v>8.0</v>
      </c>
      <c r="D259" s="8" t="s">
        <v>390</v>
      </c>
      <c r="E259" s="5" t="s">
        <v>18</v>
      </c>
      <c r="F259" s="5" t="s">
        <v>18</v>
      </c>
      <c r="G259" s="9"/>
      <c r="H259" s="9"/>
    </row>
    <row r="260" ht="15.75" customHeight="1">
      <c r="A260" s="5" t="s">
        <v>382</v>
      </c>
      <c r="B260" s="6" t="s">
        <v>144</v>
      </c>
      <c r="C260" s="10">
        <v>9.0</v>
      </c>
      <c r="D260" s="8" t="s">
        <v>391</v>
      </c>
      <c r="E260" s="5" t="s">
        <v>18</v>
      </c>
      <c r="F260" s="5" t="s">
        <v>18</v>
      </c>
      <c r="G260" s="9"/>
      <c r="H260" s="9"/>
    </row>
    <row r="261" ht="15.75" customHeight="1">
      <c r="A261" s="5" t="s">
        <v>382</v>
      </c>
      <c r="B261" s="12" t="s">
        <v>126</v>
      </c>
      <c r="C261" s="10">
        <v>10.0</v>
      </c>
      <c r="D261" s="8" t="s">
        <v>392</v>
      </c>
      <c r="E261" s="5" t="s">
        <v>21</v>
      </c>
      <c r="F261" s="5" t="s">
        <v>18</v>
      </c>
      <c r="G261" s="9"/>
      <c r="H261" s="9"/>
    </row>
    <row r="262" ht="15.75" customHeight="1">
      <c r="A262" s="5" t="s">
        <v>382</v>
      </c>
      <c r="B262" s="6" t="s">
        <v>139</v>
      </c>
      <c r="C262" s="10">
        <v>11.0</v>
      </c>
      <c r="D262" s="8" t="s">
        <v>393</v>
      </c>
      <c r="E262" s="5" t="s">
        <v>21</v>
      </c>
      <c r="F262" s="5" t="s">
        <v>18</v>
      </c>
      <c r="G262" s="9"/>
      <c r="H262" s="9"/>
    </row>
    <row r="263" ht="15.75" customHeight="1">
      <c r="A263" s="5" t="s">
        <v>382</v>
      </c>
      <c r="B263" s="6" t="s">
        <v>144</v>
      </c>
      <c r="C263" s="10">
        <v>12.0</v>
      </c>
      <c r="D263" s="8" t="s">
        <v>394</v>
      </c>
      <c r="E263" s="5" t="s">
        <v>32</v>
      </c>
      <c r="F263" s="5" t="s">
        <v>18</v>
      </c>
      <c r="G263" s="9"/>
      <c r="H263" s="9"/>
    </row>
    <row r="264" ht="15.75" customHeight="1">
      <c r="A264" s="5" t="s">
        <v>382</v>
      </c>
      <c r="B264" s="12" t="s">
        <v>126</v>
      </c>
      <c r="C264" s="10">
        <v>13.0</v>
      </c>
      <c r="D264" s="8" t="s">
        <v>395</v>
      </c>
      <c r="E264" s="5" t="s">
        <v>18</v>
      </c>
      <c r="F264" s="5" t="s">
        <v>18</v>
      </c>
      <c r="G264" s="9"/>
      <c r="H264" s="9"/>
    </row>
    <row r="265" ht="15.75" customHeight="1">
      <c r="A265" s="5" t="s">
        <v>382</v>
      </c>
      <c r="B265" s="6" t="s">
        <v>37</v>
      </c>
      <c r="C265" s="10">
        <v>14.0</v>
      </c>
      <c r="D265" s="8" t="s">
        <v>396</v>
      </c>
      <c r="E265" s="5" t="s">
        <v>21</v>
      </c>
      <c r="F265" s="5" t="s">
        <v>18</v>
      </c>
      <c r="G265" s="9"/>
      <c r="H265" s="9"/>
    </row>
    <row r="266" ht="15.75" customHeight="1">
      <c r="A266" s="5" t="s">
        <v>382</v>
      </c>
      <c r="B266" s="6" t="s">
        <v>144</v>
      </c>
      <c r="C266" s="10">
        <v>15.0</v>
      </c>
      <c r="D266" s="8" t="s">
        <v>397</v>
      </c>
      <c r="E266" s="5" t="s">
        <v>14</v>
      </c>
      <c r="F266" s="5" t="s">
        <v>18</v>
      </c>
      <c r="G266" s="9"/>
      <c r="H266" s="9"/>
    </row>
    <row r="267" ht="15.75" customHeight="1">
      <c r="A267" s="5" t="s">
        <v>382</v>
      </c>
      <c r="B267" s="6" t="s">
        <v>144</v>
      </c>
      <c r="C267" s="10">
        <v>16.0</v>
      </c>
      <c r="D267" s="8" t="s">
        <v>398</v>
      </c>
      <c r="E267" s="5" t="s">
        <v>21</v>
      </c>
      <c r="F267" s="5" t="s">
        <v>18</v>
      </c>
      <c r="G267" s="9"/>
      <c r="H267" s="9"/>
    </row>
    <row r="268" ht="15.75" customHeight="1">
      <c r="A268" s="5" t="s">
        <v>382</v>
      </c>
      <c r="B268" s="6" t="s">
        <v>144</v>
      </c>
      <c r="C268" s="10">
        <v>17.0</v>
      </c>
      <c r="D268" s="8" t="s">
        <v>399</v>
      </c>
      <c r="E268" s="5" t="s">
        <v>18</v>
      </c>
      <c r="F268" s="5" t="s">
        <v>18</v>
      </c>
      <c r="G268" s="9"/>
      <c r="H268" s="9"/>
    </row>
    <row r="269" ht="15.75" customHeight="1">
      <c r="A269" s="5" t="s">
        <v>382</v>
      </c>
      <c r="B269" s="6" t="s">
        <v>139</v>
      </c>
      <c r="C269" s="10">
        <v>18.0</v>
      </c>
      <c r="D269" s="8" t="s">
        <v>400</v>
      </c>
      <c r="E269" s="5" t="s">
        <v>18</v>
      </c>
      <c r="F269" s="5" t="s">
        <v>18</v>
      </c>
      <c r="G269" s="9"/>
      <c r="H269" s="9"/>
    </row>
    <row r="270" ht="15.75" customHeight="1">
      <c r="A270" s="5" t="s">
        <v>382</v>
      </c>
      <c r="B270" s="6" t="s">
        <v>144</v>
      </c>
      <c r="C270" s="10">
        <v>19.0</v>
      </c>
      <c r="D270" s="8" t="s">
        <v>401</v>
      </c>
      <c r="E270" s="5" t="s">
        <v>21</v>
      </c>
      <c r="F270" s="5" t="s">
        <v>18</v>
      </c>
      <c r="G270" s="9"/>
      <c r="H270" s="9"/>
    </row>
    <row r="271" ht="15.75" customHeight="1">
      <c r="A271" s="5" t="s">
        <v>382</v>
      </c>
      <c r="B271" s="6" t="s">
        <v>378</v>
      </c>
      <c r="C271" s="10">
        <v>20.0</v>
      </c>
      <c r="D271" s="8" t="s">
        <v>402</v>
      </c>
      <c r="E271" s="5" t="s">
        <v>14</v>
      </c>
      <c r="F271" s="5" t="s">
        <v>15</v>
      </c>
      <c r="G271" s="9"/>
      <c r="H271" s="9"/>
    </row>
    <row r="272" ht="15.75" customHeight="1">
      <c r="A272" s="5" t="s">
        <v>382</v>
      </c>
      <c r="B272" s="12" t="s">
        <v>126</v>
      </c>
      <c r="C272" s="10">
        <v>21.0</v>
      </c>
      <c r="D272" s="8" t="s">
        <v>403</v>
      </c>
      <c r="E272" s="5" t="s">
        <v>18</v>
      </c>
      <c r="F272" s="5" t="s">
        <v>18</v>
      </c>
      <c r="G272" s="9"/>
      <c r="H272" s="9"/>
    </row>
    <row r="273" ht="15.75" customHeight="1">
      <c r="A273" s="5" t="s">
        <v>382</v>
      </c>
      <c r="B273" s="12" t="s">
        <v>126</v>
      </c>
      <c r="C273" s="10">
        <v>22.0</v>
      </c>
      <c r="D273" s="8" t="s">
        <v>404</v>
      </c>
      <c r="E273" s="5" t="s">
        <v>18</v>
      </c>
      <c r="F273" s="5" t="s">
        <v>18</v>
      </c>
      <c r="G273" s="9"/>
      <c r="H273" s="9"/>
    </row>
    <row r="274" ht="15.75" customHeight="1">
      <c r="A274" s="5" t="s">
        <v>382</v>
      </c>
      <c r="B274" s="6" t="s">
        <v>37</v>
      </c>
      <c r="C274" s="10">
        <v>23.0</v>
      </c>
      <c r="D274" s="8" t="s">
        <v>405</v>
      </c>
      <c r="E274" s="5" t="s">
        <v>18</v>
      </c>
      <c r="F274" s="5" t="s">
        <v>18</v>
      </c>
      <c r="G274" s="9"/>
      <c r="H274" s="9"/>
    </row>
    <row r="275" ht="15.75" customHeight="1">
      <c r="A275" s="5" t="s">
        <v>382</v>
      </c>
      <c r="B275" s="12" t="s">
        <v>126</v>
      </c>
      <c r="C275" s="10">
        <v>24.0</v>
      </c>
      <c r="D275" s="8" t="s">
        <v>406</v>
      </c>
      <c r="E275" s="5" t="s">
        <v>18</v>
      </c>
      <c r="F275" s="5" t="s">
        <v>18</v>
      </c>
      <c r="G275" s="9"/>
      <c r="H275" s="9"/>
    </row>
    <row r="276" ht="15.75" customHeight="1">
      <c r="A276" s="5" t="s">
        <v>382</v>
      </c>
      <c r="B276" s="6" t="s">
        <v>37</v>
      </c>
      <c r="C276" s="10">
        <v>25.0</v>
      </c>
      <c r="D276" s="8" t="s">
        <v>407</v>
      </c>
      <c r="E276" s="5" t="s">
        <v>183</v>
      </c>
      <c r="F276" s="5" t="s">
        <v>18</v>
      </c>
      <c r="G276" s="9"/>
      <c r="H276" s="9"/>
    </row>
    <row r="277" ht="15.75" customHeight="1">
      <c r="A277" s="5" t="s">
        <v>382</v>
      </c>
      <c r="B277" s="6" t="s">
        <v>37</v>
      </c>
      <c r="C277" s="10">
        <v>26.0</v>
      </c>
      <c r="D277" s="8" t="s">
        <v>408</v>
      </c>
      <c r="E277" s="5" t="s">
        <v>14</v>
      </c>
      <c r="F277" s="5" t="s">
        <v>28</v>
      </c>
      <c r="G277" s="9"/>
      <c r="H277" s="9"/>
    </row>
    <row r="278" ht="15.75" customHeight="1">
      <c r="A278" s="5" t="s">
        <v>382</v>
      </c>
      <c r="B278" s="6" t="s">
        <v>144</v>
      </c>
      <c r="C278" s="10">
        <v>27.0</v>
      </c>
      <c r="D278" s="8" t="s">
        <v>409</v>
      </c>
      <c r="E278" s="5" t="s">
        <v>14</v>
      </c>
      <c r="F278" s="5" t="s">
        <v>15</v>
      </c>
      <c r="G278" s="9"/>
      <c r="H278" s="9"/>
    </row>
    <row r="279" ht="15.75" customHeight="1">
      <c r="A279" s="5" t="s">
        <v>382</v>
      </c>
      <c r="B279" s="6" t="s">
        <v>37</v>
      </c>
      <c r="C279" s="10">
        <v>28.0</v>
      </c>
      <c r="D279" s="8" t="s">
        <v>410</v>
      </c>
      <c r="E279" s="5" t="s">
        <v>32</v>
      </c>
      <c r="F279" s="5" t="s">
        <v>22</v>
      </c>
      <c r="G279" s="9"/>
      <c r="H279" s="9"/>
    </row>
    <row r="280" ht="15.75" customHeight="1">
      <c r="A280" s="5" t="s">
        <v>382</v>
      </c>
      <c r="B280" s="12" t="s">
        <v>126</v>
      </c>
      <c r="C280" s="10">
        <v>29.0</v>
      </c>
      <c r="D280" s="8" t="s">
        <v>411</v>
      </c>
      <c r="E280" s="5" t="s">
        <v>21</v>
      </c>
      <c r="F280" s="5" t="s">
        <v>15</v>
      </c>
      <c r="G280" s="9"/>
      <c r="H280" s="9"/>
    </row>
    <row r="281" ht="15.75" customHeight="1">
      <c r="A281" s="5" t="s">
        <v>382</v>
      </c>
      <c r="B281" s="12" t="s">
        <v>126</v>
      </c>
      <c r="C281" s="10">
        <v>30.0</v>
      </c>
      <c r="D281" s="8" t="s">
        <v>412</v>
      </c>
      <c r="E281" s="5" t="s">
        <v>18</v>
      </c>
      <c r="F281" s="5" t="s">
        <v>18</v>
      </c>
      <c r="G281" s="9"/>
      <c r="H281" s="9"/>
    </row>
    <row r="282" ht="15.75" customHeight="1">
      <c r="A282" s="5" t="s">
        <v>382</v>
      </c>
      <c r="B282" s="12" t="s">
        <v>126</v>
      </c>
      <c r="C282" s="10">
        <v>31.0</v>
      </c>
      <c r="D282" s="8" t="s">
        <v>413</v>
      </c>
      <c r="E282" s="5" t="s">
        <v>146</v>
      </c>
      <c r="F282" s="5" t="s">
        <v>28</v>
      </c>
      <c r="G282" s="9"/>
      <c r="H282" s="9"/>
    </row>
    <row r="283" ht="15.75" customHeight="1">
      <c r="A283" s="5" t="s">
        <v>382</v>
      </c>
      <c r="B283" s="12" t="s">
        <v>126</v>
      </c>
      <c r="C283" s="10">
        <v>32.0</v>
      </c>
      <c r="D283" s="8" t="s">
        <v>414</v>
      </c>
      <c r="E283" s="5" t="s">
        <v>146</v>
      </c>
      <c r="F283" s="5" t="s">
        <v>28</v>
      </c>
      <c r="G283" s="9"/>
      <c r="H283" s="9"/>
    </row>
    <row r="284" ht="15.75" customHeight="1">
      <c r="A284" s="5" t="s">
        <v>382</v>
      </c>
      <c r="B284" s="6" t="s">
        <v>144</v>
      </c>
      <c r="C284" s="10">
        <v>33.0</v>
      </c>
      <c r="D284" s="8" t="s">
        <v>415</v>
      </c>
      <c r="E284" s="5" t="s">
        <v>14</v>
      </c>
      <c r="F284" s="5" t="s">
        <v>28</v>
      </c>
      <c r="G284" s="9"/>
      <c r="H284" s="9"/>
    </row>
    <row r="285" ht="15.75" customHeight="1">
      <c r="A285" s="5" t="s">
        <v>382</v>
      </c>
      <c r="B285" s="6" t="s">
        <v>144</v>
      </c>
      <c r="C285" s="10">
        <v>34.0</v>
      </c>
      <c r="D285" s="8" t="s">
        <v>416</v>
      </c>
      <c r="E285" s="5" t="s">
        <v>14</v>
      </c>
      <c r="F285" s="5" t="s">
        <v>15</v>
      </c>
      <c r="G285" s="9"/>
      <c r="H285" s="9"/>
    </row>
    <row r="286" ht="15.75" customHeight="1">
      <c r="A286" s="5" t="s">
        <v>382</v>
      </c>
      <c r="B286" s="6" t="s">
        <v>37</v>
      </c>
      <c r="C286" s="10">
        <v>35.0</v>
      </c>
      <c r="D286" s="8" t="s">
        <v>417</v>
      </c>
      <c r="E286" s="5" t="s">
        <v>14</v>
      </c>
      <c r="F286" s="5" t="s">
        <v>15</v>
      </c>
      <c r="G286" s="9"/>
      <c r="H286" s="9"/>
    </row>
    <row r="287" ht="15.75" customHeight="1">
      <c r="A287" s="5" t="s">
        <v>382</v>
      </c>
      <c r="B287" s="6" t="s">
        <v>29</v>
      </c>
      <c r="C287" s="10">
        <v>36.0</v>
      </c>
      <c r="D287" s="8" t="s">
        <v>418</v>
      </c>
      <c r="E287" s="5" t="s">
        <v>18</v>
      </c>
      <c r="F287" s="5" t="s">
        <v>18</v>
      </c>
      <c r="G287" s="9"/>
      <c r="H287" s="9"/>
    </row>
    <row r="288" ht="15.75" customHeight="1">
      <c r="A288" s="11" t="s">
        <v>419</v>
      </c>
      <c r="B288" s="6" t="s">
        <v>420</v>
      </c>
      <c r="C288" s="10">
        <v>4.0</v>
      </c>
      <c r="D288" s="5" t="s">
        <v>421</v>
      </c>
      <c r="E288" s="5" t="s">
        <v>21</v>
      </c>
      <c r="F288" s="5" t="s">
        <v>25</v>
      </c>
      <c r="G288" s="9"/>
      <c r="H288" s="9"/>
    </row>
    <row r="289" ht="15.75" customHeight="1">
      <c r="A289" s="11" t="s">
        <v>419</v>
      </c>
      <c r="B289" s="6" t="s">
        <v>226</v>
      </c>
      <c r="C289" s="10">
        <v>5.0</v>
      </c>
      <c r="D289" s="5" t="s">
        <v>422</v>
      </c>
      <c r="E289" s="5" t="s">
        <v>21</v>
      </c>
      <c r="F289" s="5" t="s">
        <v>25</v>
      </c>
      <c r="G289" s="9"/>
      <c r="H289" s="9"/>
    </row>
    <row r="290" ht="15.75" customHeight="1">
      <c r="A290" s="11" t="s">
        <v>419</v>
      </c>
      <c r="B290" s="6" t="s">
        <v>163</v>
      </c>
      <c r="C290" s="10">
        <v>6.0</v>
      </c>
      <c r="D290" s="5" t="s">
        <v>423</v>
      </c>
      <c r="E290" s="5" t="s">
        <v>21</v>
      </c>
      <c r="F290" s="5" t="s">
        <v>25</v>
      </c>
      <c r="G290" s="9"/>
      <c r="H290" s="9"/>
    </row>
    <row r="291" ht="15.75" customHeight="1">
      <c r="A291" s="11" t="s">
        <v>419</v>
      </c>
      <c r="B291" s="6" t="s">
        <v>216</v>
      </c>
      <c r="C291" s="10">
        <v>7.0</v>
      </c>
      <c r="D291" s="5" t="s">
        <v>424</v>
      </c>
      <c r="E291" s="5" t="s">
        <v>32</v>
      </c>
      <c r="F291" s="5" t="s">
        <v>66</v>
      </c>
      <c r="G291" s="9"/>
      <c r="H291" s="9"/>
    </row>
    <row r="292" ht="15.75" customHeight="1">
      <c r="A292" s="11" t="s">
        <v>419</v>
      </c>
      <c r="B292" s="6" t="s">
        <v>41</v>
      </c>
      <c r="C292" s="10">
        <v>8.0</v>
      </c>
      <c r="D292" s="5" t="s">
        <v>425</v>
      </c>
      <c r="E292" s="5" t="s">
        <v>21</v>
      </c>
      <c r="F292" s="5" t="s">
        <v>426</v>
      </c>
      <c r="G292" s="9"/>
      <c r="H292" s="9"/>
    </row>
    <row r="293" ht="15.75" customHeight="1">
      <c r="A293" s="11" t="s">
        <v>419</v>
      </c>
      <c r="B293" s="6" t="s">
        <v>26</v>
      </c>
      <c r="C293" s="10">
        <v>9.0</v>
      </c>
      <c r="D293" s="5" t="s">
        <v>427</v>
      </c>
      <c r="E293" s="5" t="s">
        <v>21</v>
      </c>
      <c r="F293" s="5" t="s">
        <v>25</v>
      </c>
      <c r="G293" s="9"/>
      <c r="H293" s="9"/>
    </row>
    <row r="294" ht="15.75" customHeight="1">
      <c r="A294" s="11" t="s">
        <v>419</v>
      </c>
      <c r="B294" s="6" t="s">
        <v>41</v>
      </c>
      <c r="C294" s="10">
        <v>10.0</v>
      </c>
      <c r="D294" s="5" t="s">
        <v>428</v>
      </c>
      <c r="E294" s="5" t="s">
        <v>21</v>
      </c>
      <c r="F294" s="5" t="s">
        <v>25</v>
      </c>
      <c r="G294" s="9"/>
      <c r="H294" s="9"/>
    </row>
    <row r="295" ht="15.75" customHeight="1">
      <c r="A295" s="11" t="s">
        <v>419</v>
      </c>
      <c r="B295" s="6" t="s">
        <v>37</v>
      </c>
      <c r="C295" s="10">
        <v>11.0</v>
      </c>
      <c r="D295" s="5" t="s">
        <v>429</v>
      </c>
      <c r="E295" s="5" t="s">
        <v>21</v>
      </c>
      <c r="F295" s="5" t="s">
        <v>25</v>
      </c>
      <c r="G295" s="9"/>
      <c r="H295" s="9"/>
    </row>
    <row r="296" ht="15.75" customHeight="1">
      <c r="A296" s="11" t="s">
        <v>419</v>
      </c>
      <c r="B296" s="6" t="s">
        <v>52</v>
      </c>
      <c r="C296" s="10">
        <v>13.0</v>
      </c>
      <c r="D296" s="5" t="s">
        <v>430</v>
      </c>
      <c r="E296" s="5" t="s">
        <v>32</v>
      </c>
      <c r="F296" s="5" t="s">
        <v>66</v>
      </c>
      <c r="G296" s="9"/>
      <c r="H296" s="9"/>
    </row>
    <row r="297" ht="15.75" customHeight="1">
      <c r="A297" s="11" t="s">
        <v>419</v>
      </c>
      <c r="B297" s="6" t="s">
        <v>35</v>
      </c>
      <c r="C297" s="10">
        <v>14.0</v>
      </c>
      <c r="D297" s="5" t="s">
        <v>431</v>
      </c>
      <c r="E297" s="5" t="s">
        <v>32</v>
      </c>
      <c r="F297" s="5" t="s">
        <v>66</v>
      </c>
      <c r="G297" s="9"/>
      <c r="H297" s="9"/>
    </row>
    <row r="298" ht="15.75" customHeight="1">
      <c r="A298" s="11" t="s">
        <v>419</v>
      </c>
      <c r="B298" s="6" t="s">
        <v>226</v>
      </c>
      <c r="C298" s="10">
        <v>15.0</v>
      </c>
      <c r="D298" s="5" t="s">
        <v>432</v>
      </c>
      <c r="E298" s="5" t="s">
        <v>21</v>
      </c>
      <c r="F298" s="5" t="s">
        <v>66</v>
      </c>
      <c r="G298" s="9"/>
      <c r="H298" s="9"/>
    </row>
    <row r="299" ht="15.75" customHeight="1">
      <c r="A299" s="11" t="s">
        <v>419</v>
      </c>
      <c r="B299" s="12" t="s">
        <v>126</v>
      </c>
      <c r="C299" s="10">
        <v>16.0</v>
      </c>
      <c r="D299" s="5" t="s">
        <v>433</v>
      </c>
      <c r="E299" s="5" t="s">
        <v>33</v>
      </c>
      <c r="F299" s="5" t="s">
        <v>33</v>
      </c>
      <c r="G299" s="9"/>
      <c r="H299" s="9"/>
    </row>
    <row r="300" ht="15.75" customHeight="1">
      <c r="A300" s="11" t="s">
        <v>419</v>
      </c>
      <c r="B300" s="6" t="s">
        <v>226</v>
      </c>
      <c r="C300" s="10">
        <v>17.0</v>
      </c>
      <c r="D300" s="5" t="s">
        <v>434</v>
      </c>
      <c r="E300" s="5" t="s">
        <v>33</v>
      </c>
      <c r="F300" s="5" t="s">
        <v>33</v>
      </c>
      <c r="G300" s="9"/>
      <c r="H300" s="9"/>
    </row>
    <row r="301" ht="15.75" customHeight="1">
      <c r="A301" s="11" t="s">
        <v>419</v>
      </c>
      <c r="B301" s="6" t="s">
        <v>104</v>
      </c>
      <c r="C301" s="10">
        <v>18.0</v>
      </c>
      <c r="D301" s="5" t="s">
        <v>435</v>
      </c>
      <c r="E301" s="5" t="s">
        <v>14</v>
      </c>
      <c r="F301" s="5" t="s">
        <v>15</v>
      </c>
      <c r="G301" s="9"/>
      <c r="H301" s="9"/>
    </row>
    <row r="302" ht="15.75" customHeight="1">
      <c r="A302" s="11" t="s">
        <v>419</v>
      </c>
      <c r="B302" s="6" t="s">
        <v>226</v>
      </c>
      <c r="C302" s="10">
        <v>19.0</v>
      </c>
      <c r="D302" s="5" t="s">
        <v>436</v>
      </c>
      <c r="E302" s="5" t="s">
        <v>14</v>
      </c>
      <c r="F302" s="5" t="s">
        <v>22</v>
      </c>
      <c r="G302" s="9"/>
      <c r="H302" s="9"/>
    </row>
    <row r="303" ht="15.75" customHeight="1">
      <c r="A303" s="11" t="s">
        <v>419</v>
      </c>
      <c r="B303" s="6" t="s">
        <v>318</v>
      </c>
      <c r="C303" s="10">
        <v>20.0</v>
      </c>
      <c r="D303" s="5" t="s">
        <v>437</v>
      </c>
      <c r="E303" s="5" t="s">
        <v>14</v>
      </c>
      <c r="F303" s="5" t="s">
        <v>28</v>
      </c>
      <c r="G303" s="9"/>
      <c r="H303" s="9"/>
    </row>
    <row r="304" ht="15.75" customHeight="1">
      <c r="A304" s="11" t="s">
        <v>419</v>
      </c>
      <c r="B304" s="6" t="s">
        <v>226</v>
      </c>
      <c r="C304" s="10">
        <v>21.0</v>
      </c>
      <c r="D304" s="5" t="s">
        <v>438</v>
      </c>
      <c r="E304" s="5" t="s">
        <v>32</v>
      </c>
      <c r="F304" s="5" t="s">
        <v>22</v>
      </c>
      <c r="G304" s="9"/>
      <c r="H304" s="9"/>
    </row>
    <row r="305" ht="15.75" customHeight="1">
      <c r="A305" s="5" t="s">
        <v>439</v>
      </c>
      <c r="B305" s="6" t="s">
        <v>440</v>
      </c>
      <c r="C305" s="7">
        <v>1.0</v>
      </c>
      <c r="D305" s="8" t="s">
        <v>441</v>
      </c>
      <c r="E305" s="5" t="s">
        <v>14</v>
      </c>
      <c r="F305" s="5" t="s">
        <v>50</v>
      </c>
      <c r="G305" s="9"/>
      <c r="H305" s="9"/>
    </row>
    <row r="306" ht="15.75" customHeight="1">
      <c r="A306" s="11" t="s">
        <v>442</v>
      </c>
      <c r="B306" s="6" t="s">
        <v>443</v>
      </c>
      <c r="C306" s="7">
        <v>1.0</v>
      </c>
      <c r="D306" s="5" t="s">
        <v>444</v>
      </c>
      <c r="E306" s="5" t="s">
        <v>21</v>
      </c>
      <c r="F306" s="5" t="s">
        <v>25</v>
      </c>
      <c r="G306" s="9"/>
      <c r="H306" s="9"/>
    </row>
    <row r="307" ht="15.75" customHeight="1">
      <c r="A307" s="11" t="s">
        <v>442</v>
      </c>
      <c r="B307" s="6" t="s">
        <v>445</v>
      </c>
      <c r="C307" s="10">
        <v>2.0</v>
      </c>
      <c r="D307" s="5" t="s">
        <v>446</v>
      </c>
      <c r="E307" s="5" t="s">
        <v>21</v>
      </c>
      <c r="F307" s="5" t="s">
        <v>25</v>
      </c>
      <c r="G307" s="9"/>
      <c r="H307" s="9"/>
    </row>
    <row r="308" ht="15.75" customHeight="1">
      <c r="A308" s="11" t="s">
        <v>442</v>
      </c>
      <c r="B308" s="6" t="s">
        <v>373</v>
      </c>
      <c r="C308" s="10">
        <v>3.0</v>
      </c>
      <c r="D308" s="5" t="s">
        <v>447</v>
      </c>
      <c r="E308" s="5" t="s">
        <v>21</v>
      </c>
      <c r="F308" s="5" t="s">
        <v>123</v>
      </c>
      <c r="G308" s="9"/>
      <c r="H308" s="9"/>
    </row>
    <row r="309" ht="15.75" customHeight="1">
      <c r="A309" s="11" t="s">
        <v>442</v>
      </c>
      <c r="B309" s="6" t="s">
        <v>139</v>
      </c>
      <c r="C309" s="10">
        <v>4.0</v>
      </c>
      <c r="D309" s="5" t="s">
        <v>448</v>
      </c>
      <c r="E309" s="5" t="s">
        <v>21</v>
      </c>
      <c r="F309" s="5" t="s">
        <v>123</v>
      </c>
      <c r="G309" s="9"/>
      <c r="H309" s="9"/>
    </row>
    <row r="310" ht="15.75" customHeight="1">
      <c r="A310" s="11" t="s">
        <v>442</v>
      </c>
      <c r="B310" s="6" t="s">
        <v>29</v>
      </c>
      <c r="C310" s="10">
        <v>5.0</v>
      </c>
      <c r="D310" s="5" t="s">
        <v>449</v>
      </c>
      <c r="E310" s="5" t="s">
        <v>14</v>
      </c>
      <c r="F310" s="5" t="s">
        <v>15</v>
      </c>
      <c r="G310" s="9"/>
      <c r="H310" s="9"/>
    </row>
    <row r="311" ht="15.75" customHeight="1">
      <c r="A311" s="11" t="s">
        <v>442</v>
      </c>
      <c r="B311" s="6" t="s">
        <v>450</v>
      </c>
      <c r="C311" s="10">
        <v>6.0</v>
      </c>
      <c r="D311" s="5" t="s">
        <v>451</v>
      </c>
      <c r="E311" s="5" t="s">
        <v>14</v>
      </c>
      <c r="F311" s="5" t="s">
        <v>15</v>
      </c>
      <c r="G311" s="9"/>
      <c r="H311" s="9"/>
    </row>
    <row r="312" ht="15.75" customHeight="1">
      <c r="A312" s="11" t="s">
        <v>442</v>
      </c>
      <c r="B312" s="6" t="s">
        <v>452</v>
      </c>
      <c r="C312" s="10">
        <v>7.0</v>
      </c>
      <c r="D312" s="5" t="s">
        <v>453</v>
      </c>
      <c r="E312" s="5" t="s">
        <v>21</v>
      </c>
      <c r="F312" s="5" t="s">
        <v>18</v>
      </c>
      <c r="G312" s="9"/>
      <c r="H312" s="9"/>
    </row>
    <row r="313" ht="15.75" customHeight="1">
      <c r="A313" s="11" t="s">
        <v>442</v>
      </c>
      <c r="B313" s="6" t="s">
        <v>154</v>
      </c>
      <c r="C313" s="10">
        <v>8.0</v>
      </c>
      <c r="D313" s="5" t="s">
        <v>454</v>
      </c>
      <c r="E313" s="5" t="s">
        <v>18</v>
      </c>
      <c r="F313" s="5" t="s">
        <v>18</v>
      </c>
      <c r="G313" s="9"/>
      <c r="H313" s="9"/>
    </row>
    <row r="314" ht="15.75" customHeight="1">
      <c r="A314" s="11" t="s">
        <v>442</v>
      </c>
      <c r="B314" s="6" t="s">
        <v>455</v>
      </c>
      <c r="C314" s="10">
        <v>9.0</v>
      </c>
      <c r="D314" s="5" t="s">
        <v>456</v>
      </c>
      <c r="E314" s="5" t="s">
        <v>21</v>
      </c>
      <c r="F314" s="5" t="s">
        <v>25</v>
      </c>
      <c r="G314" s="9"/>
      <c r="H314" s="9"/>
    </row>
    <row r="315" ht="15.75" customHeight="1">
      <c r="A315" s="11" t="s">
        <v>442</v>
      </c>
      <c r="B315" s="6" t="s">
        <v>455</v>
      </c>
      <c r="C315" s="10">
        <v>10.0</v>
      </c>
      <c r="D315" s="5" t="s">
        <v>457</v>
      </c>
      <c r="E315" s="5" t="s">
        <v>21</v>
      </c>
      <c r="F315" s="5" t="s">
        <v>25</v>
      </c>
      <c r="G315" s="9"/>
      <c r="H315" s="9"/>
    </row>
    <row r="316" ht="15.75" customHeight="1">
      <c r="A316" s="11" t="s">
        <v>442</v>
      </c>
      <c r="B316" s="6" t="s">
        <v>137</v>
      </c>
      <c r="C316" s="10">
        <v>11.0</v>
      </c>
      <c r="D316" s="5" t="s">
        <v>458</v>
      </c>
      <c r="E316" s="5" t="s">
        <v>21</v>
      </c>
      <c r="F316" s="5" t="s">
        <v>25</v>
      </c>
      <c r="G316" s="9"/>
      <c r="H316" s="9"/>
    </row>
    <row r="317" ht="15.75" customHeight="1">
      <c r="A317" s="11" t="s">
        <v>442</v>
      </c>
      <c r="B317" s="6" t="s">
        <v>376</v>
      </c>
      <c r="C317" s="10">
        <v>12.0</v>
      </c>
      <c r="D317" s="5" t="s">
        <v>459</v>
      </c>
      <c r="E317" s="5" t="s">
        <v>21</v>
      </c>
      <c r="F317" s="5" t="s">
        <v>25</v>
      </c>
      <c r="G317" s="9"/>
      <c r="H317" s="9"/>
    </row>
    <row r="318" ht="15.75" customHeight="1">
      <c r="A318" s="11" t="s">
        <v>442</v>
      </c>
      <c r="B318" s="6" t="s">
        <v>450</v>
      </c>
      <c r="C318" s="10">
        <v>13.0</v>
      </c>
      <c r="D318" s="5" t="s">
        <v>460</v>
      </c>
      <c r="E318" s="5" t="s">
        <v>21</v>
      </c>
      <c r="F318" s="5" t="s">
        <v>66</v>
      </c>
      <c r="G318" s="9"/>
      <c r="H318" s="5" t="s">
        <v>461</v>
      </c>
    </row>
    <row r="319" ht="15.75" customHeight="1">
      <c r="A319" s="11" t="s">
        <v>442</v>
      </c>
      <c r="B319" s="6" t="s">
        <v>450</v>
      </c>
      <c r="C319" s="10">
        <v>14.0</v>
      </c>
      <c r="D319" s="5" t="s">
        <v>462</v>
      </c>
      <c r="E319" s="5" t="s">
        <v>21</v>
      </c>
      <c r="F319" s="5" t="s">
        <v>25</v>
      </c>
      <c r="G319" s="9"/>
      <c r="H319" s="9"/>
    </row>
    <row r="320" ht="15.75" customHeight="1">
      <c r="A320" s="11" t="s">
        <v>442</v>
      </c>
      <c r="B320" s="6" t="s">
        <v>29</v>
      </c>
      <c r="C320" s="10">
        <v>15.0</v>
      </c>
      <c r="D320" s="5" t="s">
        <v>463</v>
      </c>
      <c r="E320" s="5" t="s">
        <v>21</v>
      </c>
      <c r="F320" s="5" t="s">
        <v>25</v>
      </c>
      <c r="G320" s="9"/>
      <c r="H320" s="9"/>
    </row>
    <row r="321" ht="15.75" customHeight="1">
      <c r="A321" s="11" t="s">
        <v>442</v>
      </c>
      <c r="B321" s="6" t="s">
        <v>455</v>
      </c>
      <c r="C321" s="10">
        <v>16.0</v>
      </c>
      <c r="D321" s="5" t="s">
        <v>464</v>
      </c>
      <c r="E321" s="5" t="s">
        <v>21</v>
      </c>
      <c r="F321" s="5" t="s">
        <v>25</v>
      </c>
      <c r="G321" s="9"/>
      <c r="H321" s="9"/>
    </row>
    <row r="322" ht="15.75" customHeight="1">
      <c r="A322" s="11" t="s">
        <v>442</v>
      </c>
      <c r="B322" s="6" t="s">
        <v>465</v>
      </c>
      <c r="C322" s="10">
        <v>17.0</v>
      </c>
      <c r="D322" s="5" t="s">
        <v>466</v>
      </c>
      <c r="E322" s="5" t="s">
        <v>21</v>
      </c>
      <c r="F322" s="5" t="s">
        <v>25</v>
      </c>
      <c r="G322" s="9"/>
      <c r="H322" s="9"/>
    </row>
    <row r="323" ht="15.75" customHeight="1">
      <c r="A323" s="11" t="s">
        <v>442</v>
      </c>
      <c r="B323" s="6" t="s">
        <v>445</v>
      </c>
      <c r="C323" s="10">
        <v>18.0</v>
      </c>
      <c r="D323" s="5" t="s">
        <v>467</v>
      </c>
      <c r="E323" s="5" t="s">
        <v>21</v>
      </c>
      <c r="F323" s="5" t="s">
        <v>25</v>
      </c>
      <c r="G323" s="9"/>
      <c r="H323" s="9"/>
    </row>
    <row r="324" ht="15.75" customHeight="1">
      <c r="A324" s="11" t="s">
        <v>442</v>
      </c>
      <c r="B324" s="6" t="s">
        <v>445</v>
      </c>
      <c r="C324" s="10">
        <v>19.0</v>
      </c>
      <c r="D324" s="5" t="s">
        <v>468</v>
      </c>
      <c r="E324" s="5" t="s">
        <v>21</v>
      </c>
      <c r="F324" s="5" t="s">
        <v>25</v>
      </c>
      <c r="G324" s="9"/>
      <c r="H324" s="9"/>
    </row>
    <row r="325" ht="15.75" customHeight="1">
      <c r="A325" s="11" t="s">
        <v>442</v>
      </c>
      <c r="B325" s="6" t="s">
        <v>29</v>
      </c>
      <c r="C325" s="10">
        <v>20.0</v>
      </c>
      <c r="D325" s="5" t="s">
        <v>469</v>
      </c>
      <c r="E325" s="5" t="s">
        <v>21</v>
      </c>
      <c r="F325" s="5" t="s">
        <v>28</v>
      </c>
      <c r="G325" s="9"/>
      <c r="H325" s="9"/>
    </row>
    <row r="326" ht="15.75" customHeight="1">
      <c r="A326" s="11" t="s">
        <v>442</v>
      </c>
      <c r="B326" s="6" t="s">
        <v>445</v>
      </c>
      <c r="C326" s="10">
        <v>21.0</v>
      </c>
      <c r="D326" s="5" t="s">
        <v>470</v>
      </c>
      <c r="E326" s="5" t="s">
        <v>14</v>
      </c>
      <c r="F326" s="5" t="s">
        <v>28</v>
      </c>
      <c r="G326" s="9"/>
      <c r="H326" s="9"/>
    </row>
    <row r="327" ht="15.75" customHeight="1">
      <c r="A327" s="11" t="s">
        <v>442</v>
      </c>
      <c r="B327" s="6" t="s">
        <v>455</v>
      </c>
      <c r="C327" s="10">
        <v>22.0</v>
      </c>
      <c r="D327" s="5" t="s">
        <v>471</v>
      </c>
      <c r="E327" s="5" t="s">
        <v>21</v>
      </c>
      <c r="F327" s="5" t="s">
        <v>28</v>
      </c>
      <c r="G327" s="9"/>
      <c r="H327" s="9"/>
    </row>
    <row r="328" ht="15.75" customHeight="1">
      <c r="A328" s="11" t="s">
        <v>442</v>
      </c>
      <c r="B328" s="6" t="s">
        <v>29</v>
      </c>
      <c r="C328" s="10">
        <v>23.0</v>
      </c>
      <c r="D328" s="5" t="s">
        <v>472</v>
      </c>
      <c r="E328" s="5" t="s">
        <v>14</v>
      </c>
      <c r="F328" s="5" t="s">
        <v>28</v>
      </c>
      <c r="G328" s="9"/>
      <c r="H328" s="9"/>
    </row>
    <row r="329" ht="15.75" customHeight="1">
      <c r="A329" s="11" t="s">
        <v>442</v>
      </c>
      <c r="B329" s="6" t="s">
        <v>450</v>
      </c>
      <c r="C329" s="10">
        <v>24.0</v>
      </c>
      <c r="D329" s="5" t="s">
        <v>473</v>
      </c>
      <c r="E329" s="5" t="s">
        <v>14</v>
      </c>
      <c r="F329" s="5" t="s">
        <v>28</v>
      </c>
      <c r="G329" s="9"/>
      <c r="H329" s="9"/>
    </row>
    <row r="330" ht="15.75" customHeight="1">
      <c r="A330" s="11" t="s">
        <v>442</v>
      </c>
      <c r="B330" s="6" t="s">
        <v>474</v>
      </c>
      <c r="C330" s="10">
        <v>25.0</v>
      </c>
      <c r="D330" s="5" t="s">
        <v>475</v>
      </c>
      <c r="E330" s="5" t="s">
        <v>21</v>
      </c>
      <c r="F330" s="5" t="s">
        <v>25</v>
      </c>
      <c r="G330" s="9"/>
      <c r="H330" s="9"/>
    </row>
    <row r="331" ht="15.75" customHeight="1">
      <c r="A331" s="11" t="s">
        <v>442</v>
      </c>
      <c r="B331" s="6" t="s">
        <v>465</v>
      </c>
      <c r="C331" s="10">
        <v>26.0</v>
      </c>
      <c r="D331" s="5" t="s">
        <v>476</v>
      </c>
      <c r="E331" s="5" t="s">
        <v>21</v>
      </c>
      <c r="F331" s="5" t="s">
        <v>25</v>
      </c>
      <c r="G331" s="9"/>
      <c r="H331" s="9"/>
    </row>
    <row r="332" ht="15.75" customHeight="1">
      <c r="A332" s="11" t="s">
        <v>442</v>
      </c>
      <c r="B332" s="6" t="s">
        <v>477</v>
      </c>
      <c r="C332" s="10">
        <v>27.0</v>
      </c>
      <c r="D332" s="5" t="s">
        <v>478</v>
      </c>
      <c r="E332" s="5" t="s">
        <v>21</v>
      </c>
      <c r="F332" s="5" t="s">
        <v>25</v>
      </c>
      <c r="G332" s="9"/>
      <c r="H332" s="9"/>
    </row>
    <row r="333" ht="15.75" customHeight="1">
      <c r="A333" s="11" t="s">
        <v>479</v>
      </c>
      <c r="B333" s="6" t="s">
        <v>26</v>
      </c>
      <c r="C333" s="7">
        <v>1.0</v>
      </c>
      <c r="D333" s="5" t="s">
        <v>480</v>
      </c>
      <c r="E333" s="5" t="s">
        <v>21</v>
      </c>
      <c r="F333" s="5" t="s">
        <v>295</v>
      </c>
      <c r="G333" s="9"/>
      <c r="H333" s="9"/>
    </row>
    <row r="334" ht="15.75" customHeight="1">
      <c r="A334" s="11" t="s">
        <v>479</v>
      </c>
      <c r="B334" s="6" t="s">
        <v>37</v>
      </c>
      <c r="C334" s="10">
        <v>3.0</v>
      </c>
      <c r="D334" s="5" t="s">
        <v>481</v>
      </c>
      <c r="E334" s="5" t="s">
        <v>32</v>
      </c>
      <c r="F334" s="5" t="s">
        <v>295</v>
      </c>
      <c r="G334" s="9"/>
      <c r="H334" s="9"/>
    </row>
    <row r="335" ht="15.75" customHeight="1">
      <c r="A335" s="11" t="s">
        <v>479</v>
      </c>
      <c r="B335" s="6" t="s">
        <v>482</v>
      </c>
      <c r="C335" s="10">
        <v>4.0</v>
      </c>
      <c r="D335" s="5" t="s">
        <v>483</v>
      </c>
      <c r="E335" s="5" t="s">
        <v>32</v>
      </c>
      <c r="F335" s="5" t="s">
        <v>295</v>
      </c>
      <c r="G335" s="9"/>
      <c r="H335" s="9"/>
    </row>
    <row r="336" ht="15.75" customHeight="1">
      <c r="A336" s="11" t="s">
        <v>479</v>
      </c>
      <c r="B336" s="6" t="s">
        <v>482</v>
      </c>
      <c r="C336" s="10">
        <v>5.0</v>
      </c>
      <c r="D336" s="5" t="s">
        <v>484</v>
      </c>
      <c r="E336" s="5" t="s">
        <v>32</v>
      </c>
      <c r="F336" s="5" t="s">
        <v>295</v>
      </c>
      <c r="G336" s="9"/>
      <c r="H336" s="9"/>
    </row>
    <row r="337" ht="15.75" customHeight="1">
      <c r="A337" s="11" t="s">
        <v>479</v>
      </c>
      <c r="B337" s="6" t="s">
        <v>124</v>
      </c>
      <c r="C337" s="10">
        <v>6.0</v>
      </c>
      <c r="D337" s="5" t="s">
        <v>485</v>
      </c>
      <c r="E337" s="5" t="s">
        <v>21</v>
      </c>
      <c r="F337" s="5" t="s">
        <v>25</v>
      </c>
      <c r="G337" s="9"/>
      <c r="H337" s="9"/>
    </row>
    <row r="338" ht="15.75" customHeight="1">
      <c r="A338" s="11" t="s">
        <v>479</v>
      </c>
      <c r="B338" s="6" t="s">
        <v>450</v>
      </c>
      <c r="C338" s="10">
        <v>7.0</v>
      </c>
      <c r="D338" s="5" t="s">
        <v>486</v>
      </c>
      <c r="E338" s="5" t="s">
        <v>21</v>
      </c>
      <c r="F338" s="5" t="s">
        <v>25</v>
      </c>
      <c r="G338" s="13"/>
      <c r="H338" s="9"/>
    </row>
    <row r="339" ht="15.75" customHeight="1">
      <c r="A339" s="11" t="s">
        <v>479</v>
      </c>
      <c r="B339" s="6" t="s">
        <v>29</v>
      </c>
      <c r="C339" s="10">
        <v>8.0</v>
      </c>
      <c r="D339" s="5" t="s">
        <v>487</v>
      </c>
      <c r="E339" s="5" t="s">
        <v>21</v>
      </c>
      <c r="F339" s="5" t="s">
        <v>25</v>
      </c>
      <c r="G339" s="9"/>
      <c r="H339" s="9"/>
    </row>
    <row r="340" ht="15.75" customHeight="1">
      <c r="A340" s="11" t="s">
        <v>479</v>
      </c>
      <c r="B340" s="6" t="s">
        <v>488</v>
      </c>
      <c r="C340" s="10">
        <v>9.0</v>
      </c>
      <c r="D340" s="5" t="s">
        <v>489</v>
      </c>
      <c r="E340" s="5" t="s">
        <v>21</v>
      </c>
      <c r="F340" s="5" t="s">
        <v>25</v>
      </c>
      <c r="G340" s="9"/>
      <c r="H340" s="9"/>
    </row>
    <row r="341" ht="15.75" customHeight="1">
      <c r="A341" s="11" t="s">
        <v>479</v>
      </c>
      <c r="B341" s="6" t="s">
        <v>37</v>
      </c>
      <c r="C341" s="10">
        <v>10.0</v>
      </c>
      <c r="D341" s="5" t="s">
        <v>490</v>
      </c>
      <c r="E341" s="5" t="s">
        <v>21</v>
      </c>
      <c r="F341" s="5" t="s">
        <v>25</v>
      </c>
      <c r="G341" s="9"/>
      <c r="H341" s="9"/>
    </row>
    <row r="342" ht="15.75" customHeight="1">
      <c r="A342" s="11" t="s">
        <v>479</v>
      </c>
      <c r="B342" s="6" t="s">
        <v>37</v>
      </c>
      <c r="C342" s="10">
        <v>11.0</v>
      </c>
      <c r="D342" s="5" t="s">
        <v>491</v>
      </c>
      <c r="E342" s="5" t="s">
        <v>21</v>
      </c>
      <c r="F342" s="5" t="s">
        <v>25</v>
      </c>
      <c r="G342" s="9"/>
      <c r="H342" s="9"/>
    </row>
    <row r="343" ht="15.75" customHeight="1">
      <c r="A343" s="11" t="s">
        <v>479</v>
      </c>
      <c r="B343" s="6" t="s">
        <v>450</v>
      </c>
      <c r="C343" s="10">
        <v>12.0</v>
      </c>
      <c r="D343" s="5" t="s">
        <v>492</v>
      </c>
      <c r="E343" s="5" t="s">
        <v>21</v>
      </c>
      <c r="F343" s="5" t="s">
        <v>25</v>
      </c>
      <c r="G343" s="9"/>
      <c r="H343" s="9"/>
    </row>
    <row r="344" ht="15.75" customHeight="1">
      <c r="A344" s="11" t="s">
        <v>479</v>
      </c>
      <c r="B344" s="6" t="s">
        <v>450</v>
      </c>
      <c r="C344" s="10">
        <v>13.0</v>
      </c>
      <c r="D344" s="5" t="s">
        <v>493</v>
      </c>
      <c r="E344" s="5" t="s">
        <v>21</v>
      </c>
      <c r="F344" s="5" t="s">
        <v>25</v>
      </c>
      <c r="G344" s="9"/>
      <c r="H344" s="9"/>
    </row>
    <row r="345" ht="15.75" customHeight="1">
      <c r="A345" s="11" t="s">
        <v>479</v>
      </c>
      <c r="B345" s="6" t="s">
        <v>29</v>
      </c>
      <c r="C345" s="10">
        <v>14.0</v>
      </c>
      <c r="D345" s="5" t="s">
        <v>494</v>
      </c>
      <c r="E345" s="5" t="s">
        <v>21</v>
      </c>
      <c r="F345" s="5" t="s">
        <v>25</v>
      </c>
      <c r="G345" s="9"/>
      <c r="H345" s="9"/>
    </row>
    <row r="346" ht="15.75" customHeight="1">
      <c r="A346" s="11" t="s">
        <v>479</v>
      </c>
      <c r="B346" s="6" t="s">
        <v>495</v>
      </c>
      <c r="C346" s="10">
        <v>15.0</v>
      </c>
      <c r="D346" s="5" t="s">
        <v>496</v>
      </c>
      <c r="E346" s="5" t="s">
        <v>14</v>
      </c>
      <c r="F346" s="5" t="s">
        <v>25</v>
      </c>
      <c r="G346" s="9"/>
      <c r="H346" s="9"/>
    </row>
    <row r="347" ht="15.75" customHeight="1">
      <c r="A347" s="11" t="s">
        <v>479</v>
      </c>
      <c r="B347" s="12" t="s">
        <v>126</v>
      </c>
      <c r="C347" s="10">
        <v>16.0</v>
      </c>
      <c r="D347" s="5" t="s">
        <v>497</v>
      </c>
      <c r="E347" s="5" t="s">
        <v>14</v>
      </c>
      <c r="F347" s="5" t="s">
        <v>498</v>
      </c>
      <c r="G347" s="9"/>
      <c r="H347" s="5" t="s">
        <v>499</v>
      </c>
    </row>
    <row r="348" ht="15.75" customHeight="1">
      <c r="A348" s="11" t="s">
        <v>479</v>
      </c>
      <c r="B348" s="6" t="s">
        <v>500</v>
      </c>
      <c r="C348" s="10">
        <v>17.0</v>
      </c>
      <c r="D348" s="5" t="s">
        <v>501</v>
      </c>
      <c r="E348" s="5" t="s">
        <v>14</v>
      </c>
      <c r="F348" s="5" t="s">
        <v>28</v>
      </c>
      <c r="G348" s="9"/>
      <c r="H348" s="9"/>
    </row>
    <row r="349" ht="15.75" customHeight="1">
      <c r="A349" s="11" t="s">
        <v>479</v>
      </c>
      <c r="B349" s="6" t="s">
        <v>37</v>
      </c>
      <c r="C349" s="10">
        <v>18.0</v>
      </c>
      <c r="D349" s="5" t="s">
        <v>502</v>
      </c>
      <c r="E349" s="5" t="s">
        <v>14</v>
      </c>
      <c r="F349" s="5" t="s">
        <v>28</v>
      </c>
      <c r="G349" s="9"/>
      <c r="H349" s="9"/>
    </row>
    <row r="350" ht="15.75" customHeight="1">
      <c r="A350" s="11" t="s">
        <v>479</v>
      </c>
      <c r="B350" s="6" t="s">
        <v>130</v>
      </c>
      <c r="C350" s="10">
        <v>19.0</v>
      </c>
      <c r="D350" s="5" t="s">
        <v>503</v>
      </c>
      <c r="E350" s="5" t="s">
        <v>14</v>
      </c>
      <c r="F350" s="5" t="s">
        <v>15</v>
      </c>
      <c r="G350" s="9"/>
      <c r="H350" s="9"/>
    </row>
    <row r="351" ht="15.75" customHeight="1">
      <c r="A351" s="11" t="s">
        <v>479</v>
      </c>
      <c r="B351" s="6" t="s">
        <v>139</v>
      </c>
      <c r="C351" s="10">
        <v>20.0</v>
      </c>
      <c r="D351" s="5" t="s">
        <v>504</v>
      </c>
      <c r="E351" s="5" t="s">
        <v>21</v>
      </c>
      <c r="F351" s="5" t="s">
        <v>28</v>
      </c>
      <c r="G351" s="9"/>
      <c r="H351" s="9"/>
    </row>
    <row r="352" ht="15.75" customHeight="1">
      <c r="A352" s="11" t="s">
        <v>479</v>
      </c>
      <c r="B352" s="6" t="s">
        <v>373</v>
      </c>
      <c r="C352" s="10">
        <v>21.0</v>
      </c>
      <c r="D352" s="5" t="s">
        <v>505</v>
      </c>
      <c r="E352" s="5" t="s">
        <v>21</v>
      </c>
      <c r="F352" s="5" t="s">
        <v>28</v>
      </c>
      <c r="G352" s="9"/>
      <c r="H352" s="9"/>
    </row>
    <row r="353" ht="15.75" customHeight="1">
      <c r="A353" s="11" t="s">
        <v>479</v>
      </c>
      <c r="B353" s="6" t="s">
        <v>506</v>
      </c>
      <c r="C353" s="10">
        <v>22.0</v>
      </c>
      <c r="D353" s="5" t="s">
        <v>507</v>
      </c>
      <c r="E353" s="5" t="s">
        <v>21</v>
      </c>
      <c r="F353" s="5" t="s">
        <v>22</v>
      </c>
      <c r="G353" s="9"/>
      <c r="H353" s="9"/>
    </row>
    <row r="354" ht="15.75" customHeight="1">
      <c r="A354" s="11" t="s">
        <v>479</v>
      </c>
      <c r="B354" s="6" t="s">
        <v>37</v>
      </c>
      <c r="C354" s="10">
        <v>23.0</v>
      </c>
      <c r="D354" s="5" t="s">
        <v>508</v>
      </c>
      <c r="E354" s="5" t="s">
        <v>21</v>
      </c>
      <c r="F354" s="5" t="s">
        <v>22</v>
      </c>
      <c r="G354" s="9"/>
      <c r="H354" s="9"/>
    </row>
    <row r="355" ht="15.75" customHeight="1">
      <c r="A355" s="11" t="s">
        <v>479</v>
      </c>
      <c r="B355" s="6" t="s">
        <v>29</v>
      </c>
      <c r="C355" s="10">
        <v>24.0</v>
      </c>
      <c r="D355" s="5" t="s">
        <v>509</v>
      </c>
      <c r="E355" s="5" t="s">
        <v>21</v>
      </c>
      <c r="F355" s="5" t="s">
        <v>22</v>
      </c>
      <c r="G355" s="9"/>
      <c r="H355" s="9"/>
    </row>
    <row r="356" ht="15.75" customHeight="1">
      <c r="A356" s="11" t="s">
        <v>479</v>
      </c>
      <c r="B356" s="6" t="s">
        <v>500</v>
      </c>
      <c r="C356" s="10">
        <v>25.0</v>
      </c>
      <c r="D356" s="5" t="s">
        <v>510</v>
      </c>
      <c r="E356" s="5" t="s">
        <v>21</v>
      </c>
      <c r="F356" s="5" t="s">
        <v>28</v>
      </c>
      <c r="G356" s="9"/>
      <c r="H356" s="9"/>
    </row>
    <row r="357" ht="15.75" customHeight="1">
      <c r="A357" s="11" t="s">
        <v>479</v>
      </c>
      <c r="B357" s="6" t="s">
        <v>511</v>
      </c>
      <c r="C357" s="10">
        <v>26.0</v>
      </c>
      <c r="D357" s="5" t="s">
        <v>512</v>
      </c>
      <c r="E357" s="5" t="s">
        <v>21</v>
      </c>
      <c r="F357" s="5" t="s">
        <v>25</v>
      </c>
      <c r="G357" s="9"/>
      <c r="H357" s="9"/>
    </row>
    <row r="358" ht="15.75" customHeight="1">
      <c r="A358" s="11" t="s">
        <v>479</v>
      </c>
      <c r="B358" s="6" t="s">
        <v>513</v>
      </c>
      <c r="C358" s="10">
        <v>28.0</v>
      </c>
      <c r="D358" s="5" t="s">
        <v>514</v>
      </c>
      <c r="E358" s="5" t="s">
        <v>21</v>
      </c>
      <c r="F358" s="5" t="s">
        <v>25</v>
      </c>
      <c r="G358" s="9"/>
      <c r="H358" s="9"/>
    </row>
    <row r="359" ht="15.75" customHeight="1">
      <c r="A359" s="11" t="s">
        <v>479</v>
      </c>
      <c r="B359" s="6" t="s">
        <v>376</v>
      </c>
      <c r="C359" s="10">
        <v>29.0</v>
      </c>
      <c r="D359" s="5" t="s">
        <v>515</v>
      </c>
      <c r="E359" s="5" t="s">
        <v>21</v>
      </c>
      <c r="F359" s="5" t="s">
        <v>25</v>
      </c>
      <c r="G359" s="9"/>
      <c r="H359" s="9"/>
    </row>
    <row r="360" ht="15.75" customHeight="1">
      <c r="A360" s="11" t="s">
        <v>479</v>
      </c>
      <c r="B360" s="6" t="s">
        <v>474</v>
      </c>
      <c r="C360" s="10">
        <v>30.0</v>
      </c>
      <c r="D360" s="5" t="s">
        <v>516</v>
      </c>
      <c r="E360" s="5" t="s">
        <v>21</v>
      </c>
      <c r="F360" s="5" t="s">
        <v>25</v>
      </c>
      <c r="G360" s="9"/>
      <c r="H360" s="9"/>
    </row>
    <row r="361" ht="15.75" customHeight="1">
      <c r="A361" s="11" t="s">
        <v>479</v>
      </c>
      <c r="B361" s="6" t="s">
        <v>517</v>
      </c>
      <c r="C361" s="10">
        <v>31.0</v>
      </c>
      <c r="D361" s="5" t="s">
        <v>518</v>
      </c>
      <c r="E361" s="5" t="s">
        <v>21</v>
      </c>
      <c r="F361" s="5" t="s">
        <v>25</v>
      </c>
      <c r="G361" s="9"/>
      <c r="H361" s="9"/>
    </row>
    <row r="362" ht="15.75" customHeight="1">
      <c r="A362" s="11" t="s">
        <v>479</v>
      </c>
      <c r="B362" s="6" t="s">
        <v>477</v>
      </c>
      <c r="C362" s="10">
        <v>32.0</v>
      </c>
      <c r="D362" s="5" t="s">
        <v>519</v>
      </c>
      <c r="E362" s="5" t="s">
        <v>21</v>
      </c>
      <c r="F362" s="5" t="s">
        <v>25</v>
      </c>
      <c r="G362" s="9"/>
      <c r="H362" s="9"/>
    </row>
    <row r="363" ht="15.75" customHeight="1">
      <c r="A363" s="11" t="s">
        <v>479</v>
      </c>
      <c r="B363" s="6" t="s">
        <v>520</v>
      </c>
      <c r="C363" s="10">
        <v>33.0</v>
      </c>
      <c r="D363" s="5" t="s">
        <v>521</v>
      </c>
      <c r="E363" s="5" t="s">
        <v>14</v>
      </c>
      <c r="F363" s="5" t="s">
        <v>28</v>
      </c>
      <c r="G363" s="9"/>
      <c r="H363" s="9"/>
    </row>
    <row r="364" ht="15.75" customHeight="1">
      <c r="A364" s="11" t="s">
        <v>479</v>
      </c>
      <c r="B364" s="6" t="s">
        <v>522</v>
      </c>
      <c r="C364" s="10">
        <v>34.0</v>
      </c>
      <c r="D364" s="5" t="s">
        <v>523</v>
      </c>
      <c r="E364" s="5" t="s">
        <v>14</v>
      </c>
      <c r="F364" s="5" t="s">
        <v>15</v>
      </c>
      <c r="G364" s="9"/>
      <c r="H364" s="9"/>
    </row>
    <row r="365" ht="15.75" customHeight="1">
      <c r="A365" s="11" t="s">
        <v>479</v>
      </c>
      <c r="B365" s="6" t="s">
        <v>517</v>
      </c>
      <c r="C365" s="10">
        <v>35.0</v>
      </c>
      <c r="D365" s="5" t="s">
        <v>524</v>
      </c>
      <c r="E365" s="5" t="s">
        <v>14</v>
      </c>
      <c r="F365" s="5" t="s">
        <v>79</v>
      </c>
      <c r="G365" s="9"/>
      <c r="H365" s="9"/>
    </row>
    <row r="366" ht="15.75" customHeight="1">
      <c r="A366" s="11" t="s">
        <v>479</v>
      </c>
      <c r="B366" s="6" t="s">
        <v>525</v>
      </c>
      <c r="C366" s="10">
        <v>36.0</v>
      </c>
      <c r="D366" s="5" t="s">
        <v>526</v>
      </c>
      <c r="E366" s="5" t="s">
        <v>21</v>
      </c>
      <c r="F366" s="5" t="s">
        <v>527</v>
      </c>
      <c r="G366" s="9"/>
      <c r="H366" s="9"/>
    </row>
    <row r="367" ht="15.75" customHeight="1">
      <c r="A367" s="11" t="s">
        <v>479</v>
      </c>
      <c r="B367" s="6" t="s">
        <v>465</v>
      </c>
      <c r="C367" s="10">
        <v>37.0</v>
      </c>
      <c r="D367" s="5" t="s">
        <v>528</v>
      </c>
      <c r="E367" s="5" t="s">
        <v>14</v>
      </c>
      <c r="F367" s="5" t="s">
        <v>527</v>
      </c>
      <c r="G367" s="9"/>
      <c r="H367" s="9"/>
    </row>
    <row r="368" ht="15.75" customHeight="1">
      <c r="A368" s="11" t="s">
        <v>479</v>
      </c>
      <c r="B368" s="6" t="s">
        <v>500</v>
      </c>
      <c r="C368" s="10">
        <v>38.0</v>
      </c>
      <c r="D368" s="5" t="s">
        <v>529</v>
      </c>
      <c r="E368" s="5" t="s">
        <v>21</v>
      </c>
      <c r="F368" s="5" t="s">
        <v>25</v>
      </c>
      <c r="G368" s="9"/>
      <c r="H368" s="9"/>
    </row>
    <row r="369" ht="15.75" customHeight="1">
      <c r="A369" s="11" t="s">
        <v>479</v>
      </c>
      <c r="B369" s="6" t="s">
        <v>530</v>
      </c>
      <c r="C369" s="10">
        <v>40.0</v>
      </c>
      <c r="D369" s="5" t="s">
        <v>531</v>
      </c>
      <c r="E369" s="5" t="s">
        <v>21</v>
      </c>
      <c r="F369" s="5" t="s">
        <v>25</v>
      </c>
      <c r="G369" s="9"/>
      <c r="H369" s="9"/>
    </row>
    <row r="370" ht="15.75" customHeight="1">
      <c r="A370" s="11" t="s">
        <v>479</v>
      </c>
      <c r="B370" s="6" t="s">
        <v>532</v>
      </c>
      <c r="C370" s="10">
        <v>42.0</v>
      </c>
      <c r="D370" s="5" t="s">
        <v>533</v>
      </c>
      <c r="E370" s="5" t="s">
        <v>21</v>
      </c>
      <c r="F370" s="5" t="s">
        <v>25</v>
      </c>
      <c r="G370" s="9"/>
      <c r="H370" s="9"/>
    </row>
    <row r="371" ht="15.75" customHeight="1">
      <c r="A371" s="11" t="s">
        <v>479</v>
      </c>
      <c r="B371" s="6" t="s">
        <v>450</v>
      </c>
      <c r="C371" s="10">
        <v>43.0</v>
      </c>
      <c r="D371" s="5" t="s">
        <v>534</v>
      </c>
      <c r="E371" s="5" t="s">
        <v>97</v>
      </c>
      <c r="F371" s="5" t="s">
        <v>25</v>
      </c>
      <c r="G371" s="9"/>
      <c r="H371" s="9"/>
    </row>
    <row r="372" ht="15.75" customHeight="1">
      <c r="A372" s="11" t="s">
        <v>479</v>
      </c>
      <c r="B372" s="6" t="s">
        <v>535</v>
      </c>
      <c r="C372" s="10">
        <v>44.0</v>
      </c>
      <c r="D372" s="5" t="s">
        <v>536</v>
      </c>
      <c r="E372" s="5" t="s">
        <v>21</v>
      </c>
      <c r="F372" s="5" t="s">
        <v>25</v>
      </c>
      <c r="G372" s="9"/>
      <c r="H372" s="9"/>
    </row>
    <row r="373" ht="15.75" customHeight="1">
      <c r="A373" s="11" t="s">
        <v>479</v>
      </c>
      <c r="B373" s="6" t="s">
        <v>450</v>
      </c>
      <c r="C373" s="10">
        <v>45.0</v>
      </c>
      <c r="D373" s="5" t="s">
        <v>537</v>
      </c>
      <c r="E373" s="5" t="s">
        <v>32</v>
      </c>
      <c r="F373" s="5" t="s">
        <v>295</v>
      </c>
      <c r="G373" s="9"/>
      <c r="H373" s="9"/>
    </row>
    <row r="374" ht="15.75" customHeight="1">
      <c r="A374" s="11" t="s">
        <v>479</v>
      </c>
      <c r="B374" s="6" t="s">
        <v>450</v>
      </c>
      <c r="C374" s="10">
        <v>46.0</v>
      </c>
      <c r="D374" s="5" t="s">
        <v>538</v>
      </c>
      <c r="E374" s="5" t="s">
        <v>21</v>
      </c>
      <c r="F374" s="5" t="s">
        <v>295</v>
      </c>
      <c r="G374" s="9"/>
      <c r="H374" s="9"/>
    </row>
    <row r="375" ht="15.75" customHeight="1">
      <c r="A375" s="11" t="s">
        <v>479</v>
      </c>
      <c r="B375" s="6" t="s">
        <v>29</v>
      </c>
      <c r="C375" s="10">
        <v>47.0</v>
      </c>
      <c r="D375" s="5" t="s">
        <v>539</v>
      </c>
      <c r="E375" s="5" t="s">
        <v>32</v>
      </c>
      <c r="F375" s="5" t="s">
        <v>540</v>
      </c>
      <c r="G375" s="9"/>
      <c r="H375" s="5" t="s">
        <v>541</v>
      </c>
    </row>
    <row r="376" ht="15.75" customHeight="1">
      <c r="A376" s="11" t="s">
        <v>479</v>
      </c>
      <c r="B376" s="6" t="s">
        <v>450</v>
      </c>
      <c r="C376" s="10">
        <v>48.0</v>
      </c>
      <c r="D376" s="5" t="s">
        <v>542</v>
      </c>
      <c r="E376" s="5" t="s">
        <v>21</v>
      </c>
      <c r="F376" s="5" t="s">
        <v>540</v>
      </c>
      <c r="G376" s="9"/>
      <c r="H376" s="9"/>
    </row>
    <row r="377" ht="15.75" customHeight="1">
      <c r="A377" s="11" t="s">
        <v>479</v>
      </c>
      <c r="B377" s="6" t="s">
        <v>543</v>
      </c>
      <c r="C377" s="10">
        <v>50.0</v>
      </c>
      <c r="D377" s="5" t="s">
        <v>544</v>
      </c>
      <c r="E377" s="5" t="s">
        <v>21</v>
      </c>
      <c r="F377" s="5" t="s">
        <v>540</v>
      </c>
      <c r="G377" s="9"/>
      <c r="H377" s="9"/>
    </row>
    <row r="378" ht="15.75" customHeight="1">
      <c r="A378" s="11" t="s">
        <v>479</v>
      </c>
      <c r="B378" s="6" t="s">
        <v>482</v>
      </c>
      <c r="C378" s="10">
        <v>51.0</v>
      </c>
      <c r="D378" s="5" t="s">
        <v>545</v>
      </c>
      <c r="E378" s="5" t="s">
        <v>32</v>
      </c>
      <c r="F378" s="5" t="s">
        <v>540</v>
      </c>
      <c r="G378" s="9"/>
      <c r="H378" s="9"/>
    </row>
    <row r="379" ht="15.75" customHeight="1">
      <c r="A379" s="11" t="s">
        <v>479</v>
      </c>
      <c r="B379" s="6" t="s">
        <v>532</v>
      </c>
      <c r="C379" s="10">
        <v>53.0</v>
      </c>
      <c r="D379" s="5" t="s">
        <v>546</v>
      </c>
      <c r="E379" s="5" t="s">
        <v>32</v>
      </c>
      <c r="F379" s="5" t="s">
        <v>295</v>
      </c>
      <c r="G379" s="9"/>
      <c r="H379" s="9"/>
    </row>
    <row r="380" ht="15.75" customHeight="1">
      <c r="A380" s="11" t="s">
        <v>479</v>
      </c>
      <c r="B380" s="6" t="s">
        <v>547</v>
      </c>
      <c r="C380" s="10">
        <v>55.0</v>
      </c>
      <c r="D380" s="5" t="s">
        <v>548</v>
      </c>
      <c r="E380" s="5" t="s">
        <v>21</v>
      </c>
      <c r="F380" s="5" t="s">
        <v>540</v>
      </c>
      <c r="G380" s="9"/>
      <c r="H380" s="9"/>
    </row>
    <row r="381" ht="15.75" customHeight="1">
      <c r="A381" s="11" t="s">
        <v>479</v>
      </c>
      <c r="B381" s="6" t="s">
        <v>139</v>
      </c>
      <c r="C381" s="10">
        <v>56.0</v>
      </c>
      <c r="D381" s="5" t="s">
        <v>549</v>
      </c>
      <c r="E381" s="5" t="s">
        <v>21</v>
      </c>
      <c r="F381" s="5" t="s">
        <v>540</v>
      </c>
      <c r="G381" s="9"/>
      <c r="H381" s="9"/>
    </row>
    <row r="382" ht="15.75" customHeight="1">
      <c r="A382" s="11" t="s">
        <v>479</v>
      </c>
      <c r="B382" s="6" t="s">
        <v>37</v>
      </c>
      <c r="C382" s="10">
        <v>57.0</v>
      </c>
      <c r="D382" s="5" t="s">
        <v>550</v>
      </c>
      <c r="E382" s="5" t="s">
        <v>32</v>
      </c>
      <c r="F382" s="5" t="s">
        <v>295</v>
      </c>
      <c r="G382" s="9"/>
      <c r="H382" s="9"/>
    </row>
    <row r="383" ht="15.75" customHeight="1">
      <c r="A383" s="11" t="s">
        <v>479</v>
      </c>
      <c r="B383" s="6" t="s">
        <v>477</v>
      </c>
      <c r="C383" s="10">
        <v>58.0</v>
      </c>
      <c r="D383" s="5" t="s">
        <v>551</v>
      </c>
      <c r="E383" s="5" t="s">
        <v>21</v>
      </c>
      <c r="F383" s="5" t="s">
        <v>25</v>
      </c>
      <c r="G383" s="9"/>
      <c r="H383" s="9"/>
    </row>
    <row r="384" ht="15.75" customHeight="1">
      <c r="A384" s="11" t="s">
        <v>479</v>
      </c>
      <c r="B384" s="6" t="s">
        <v>552</v>
      </c>
      <c r="C384" s="10">
        <v>59.0</v>
      </c>
      <c r="D384" s="5" t="s">
        <v>553</v>
      </c>
      <c r="E384" s="5" t="s">
        <v>14</v>
      </c>
      <c r="F384" s="5" t="s">
        <v>89</v>
      </c>
      <c r="G384" s="9"/>
      <c r="H384" s="9"/>
    </row>
    <row r="385" ht="15.75" customHeight="1">
      <c r="A385" s="11" t="s">
        <v>554</v>
      </c>
      <c r="B385" s="6" t="s">
        <v>555</v>
      </c>
      <c r="C385" s="7">
        <v>1.0</v>
      </c>
      <c r="D385" s="5" t="s">
        <v>556</v>
      </c>
      <c r="E385" s="5" t="s">
        <v>21</v>
      </c>
      <c r="F385" s="5" t="s">
        <v>25</v>
      </c>
      <c r="G385" s="9"/>
      <c r="H385" s="9"/>
    </row>
    <row r="386" ht="15.75" customHeight="1">
      <c r="A386" s="11" t="s">
        <v>554</v>
      </c>
      <c r="B386" s="6" t="s">
        <v>555</v>
      </c>
      <c r="C386" s="10">
        <v>4.0</v>
      </c>
      <c r="D386" s="5" t="s">
        <v>557</v>
      </c>
      <c r="E386" s="5" t="s">
        <v>21</v>
      </c>
      <c r="F386" s="5" t="s">
        <v>25</v>
      </c>
      <c r="G386" s="9"/>
      <c r="H386" s="9"/>
    </row>
    <row r="387" ht="15.75" customHeight="1">
      <c r="A387" s="11" t="s">
        <v>554</v>
      </c>
      <c r="B387" s="6" t="s">
        <v>124</v>
      </c>
      <c r="C387" s="10">
        <v>7.0</v>
      </c>
      <c r="D387" s="5" t="s">
        <v>558</v>
      </c>
      <c r="E387" s="5" t="s">
        <v>33</v>
      </c>
      <c r="F387" s="5" t="s">
        <v>33</v>
      </c>
      <c r="G387" s="9"/>
      <c r="H387" s="9"/>
    </row>
    <row r="388" ht="15.75" customHeight="1">
      <c r="A388" s="11" t="s">
        <v>554</v>
      </c>
      <c r="B388" s="6" t="s">
        <v>124</v>
      </c>
      <c r="C388" s="10">
        <v>9.0</v>
      </c>
      <c r="D388" s="5" t="s">
        <v>559</v>
      </c>
      <c r="E388" s="5" t="s">
        <v>33</v>
      </c>
      <c r="F388" s="5" t="s">
        <v>33</v>
      </c>
      <c r="G388" s="9"/>
      <c r="H388" s="9"/>
    </row>
    <row r="389" ht="15.75" customHeight="1">
      <c r="A389" s="11" t="s">
        <v>554</v>
      </c>
      <c r="B389" s="6" t="s">
        <v>560</v>
      </c>
      <c r="C389" s="10">
        <v>11.0</v>
      </c>
      <c r="D389" s="5" t="s">
        <v>561</v>
      </c>
      <c r="E389" s="5" t="s">
        <v>21</v>
      </c>
      <c r="F389" s="5" t="s">
        <v>25</v>
      </c>
      <c r="G389" s="9"/>
      <c r="H389" s="9"/>
    </row>
    <row r="390" ht="15.75" customHeight="1">
      <c r="A390" s="11" t="s">
        <v>554</v>
      </c>
      <c r="B390" s="6" t="s">
        <v>562</v>
      </c>
      <c r="C390" s="10">
        <v>13.0</v>
      </c>
      <c r="D390" s="5" t="s">
        <v>563</v>
      </c>
      <c r="E390" s="5" t="s">
        <v>21</v>
      </c>
      <c r="F390" s="5" t="s">
        <v>25</v>
      </c>
      <c r="G390" s="9"/>
      <c r="H390" s="9"/>
    </row>
    <row r="391" ht="15.75" customHeight="1">
      <c r="A391" s="11" t="s">
        <v>554</v>
      </c>
      <c r="B391" s="6" t="s">
        <v>124</v>
      </c>
      <c r="C391" s="10">
        <v>15.0</v>
      </c>
      <c r="D391" s="5" t="s">
        <v>564</v>
      </c>
      <c r="E391" s="5" t="s">
        <v>14</v>
      </c>
      <c r="F391" s="5" t="s">
        <v>28</v>
      </c>
      <c r="G391" s="9"/>
      <c r="H391" s="9"/>
    </row>
    <row r="392" ht="15.75" customHeight="1">
      <c r="A392" s="11" t="s">
        <v>554</v>
      </c>
      <c r="B392" s="6" t="s">
        <v>364</v>
      </c>
      <c r="C392" s="10">
        <v>16.0</v>
      </c>
      <c r="D392" s="5" t="s">
        <v>565</v>
      </c>
      <c r="E392" s="5" t="s">
        <v>33</v>
      </c>
      <c r="F392" s="5" t="s">
        <v>33</v>
      </c>
      <c r="G392" s="9"/>
      <c r="H392" s="9"/>
    </row>
    <row r="393" ht="15.75" customHeight="1">
      <c r="A393" s="11" t="s">
        <v>554</v>
      </c>
      <c r="B393" s="6" t="s">
        <v>324</v>
      </c>
      <c r="C393" s="10">
        <v>17.0</v>
      </c>
      <c r="D393" s="9"/>
      <c r="E393" s="5" t="s">
        <v>33</v>
      </c>
      <c r="F393" s="5" t="s">
        <v>15</v>
      </c>
      <c r="G393" s="5" t="s">
        <v>566</v>
      </c>
      <c r="H393" s="5" t="s">
        <v>567</v>
      </c>
    </row>
    <row r="394" ht="15.75" customHeight="1">
      <c r="A394" s="11" t="s">
        <v>554</v>
      </c>
      <c r="B394" s="6" t="s">
        <v>139</v>
      </c>
      <c r="C394" s="10">
        <v>18.0</v>
      </c>
      <c r="D394" s="5" t="s">
        <v>568</v>
      </c>
      <c r="E394" s="5" t="s">
        <v>21</v>
      </c>
      <c r="F394" s="5" t="s">
        <v>22</v>
      </c>
      <c r="G394" s="9"/>
      <c r="H394" s="9"/>
    </row>
    <row r="395" ht="15.75" customHeight="1">
      <c r="A395" s="11" t="s">
        <v>554</v>
      </c>
      <c r="B395" s="6" t="s">
        <v>154</v>
      </c>
      <c r="C395" s="10">
        <v>19.0</v>
      </c>
      <c r="D395" s="5" t="s">
        <v>569</v>
      </c>
      <c r="E395" s="5" t="s">
        <v>21</v>
      </c>
      <c r="F395" s="5" t="s">
        <v>25</v>
      </c>
      <c r="G395" s="9"/>
      <c r="H395" s="9"/>
    </row>
    <row r="396" ht="15.75" customHeight="1">
      <c r="A396" s="11" t="s">
        <v>554</v>
      </c>
      <c r="B396" s="6" t="s">
        <v>139</v>
      </c>
      <c r="C396" s="10">
        <v>20.0</v>
      </c>
      <c r="D396" s="5" t="s">
        <v>570</v>
      </c>
      <c r="E396" s="5" t="s">
        <v>32</v>
      </c>
      <c r="F396" s="5" t="s">
        <v>18</v>
      </c>
      <c r="G396" s="9"/>
      <c r="H396" s="9"/>
    </row>
    <row r="397" ht="15.75" customHeight="1">
      <c r="A397" s="11" t="s">
        <v>554</v>
      </c>
      <c r="B397" s="6" t="s">
        <v>562</v>
      </c>
      <c r="C397" s="10">
        <v>23.0</v>
      </c>
      <c r="D397" s="5" t="s">
        <v>571</v>
      </c>
      <c r="E397" s="5" t="s">
        <v>18</v>
      </c>
      <c r="F397" s="5" t="s">
        <v>18</v>
      </c>
      <c r="G397" s="9"/>
      <c r="H397" s="9"/>
    </row>
    <row r="398" ht="15.75" customHeight="1">
      <c r="A398" s="11" t="s">
        <v>554</v>
      </c>
      <c r="B398" s="6" t="s">
        <v>124</v>
      </c>
      <c r="C398" s="10">
        <v>25.0</v>
      </c>
      <c r="D398" s="5" t="s">
        <v>572</v>
      </c>
      <c r="E398" s="5" t="s">
        <v>21</v>
      </c>
      <c r="F398" s="5" t="s">
        <v>25</v>
      </c>
      <c r="G398" s="9"/>
      <c r="H398" s="9"/>
    </row>
    <row r="399" ht="15.75" customHeight="1">
      <c r="A399" s="11" t="s">
        <v>554</v>
      </c>
      <c r="B399" s="6" t="s">
        <v>124</v>
      </c>
      <c r="C399" s="10">
        <v>26.0</v>
      </c>
      <c r="D399" s="5" t="s">
        <v>573</v>
      </c>
      <c r="E399" s="5" t="s">
        <v>21</v>
      </c>
      <c r="F399" s="5" t="s">
        <v>50</v>
      </c>
      <c r="G399" s="9"/>
      <c r="H399" s="9"/>
    </row>
    <row r="400" ht="15.75" customHeight="1">
      <c r="A400" s="11" t="s">
        <v>554</v>
      </c>
      <c r="B400" s="6" t="s">
        <v>562</v>
      </c>
      <c r="C400" s="10">
        <v>29.0</v>
      </c>
      <c r="D400" s="5" t="s">
        <v>574</v>
      </c>
      <c r="E400" s="5" t="s">
        <v>21</v>
      </c>
      <c r="F400" s="5" t="s">
        <v>50</v>
      </c>
      <c r="G400" s="9"/>
      <c r="H400" s="9"/>
    </row>
    <row r="401" ht="15.75" customHeight="1">
      <c r="A401" s="11" t="s">
        <v>554</v>
      </c>
      <c r="B401" s="6" t="s">
        <v>139</v>
      </c>
      <c r="C401" s="10">
        <v>32.0</v>
      </c>
      <c r="D401" s="5" t="s">
        <v>575</v>
      </c>
      <c r="E401" s="5" t="s">
        <v>21</v>
      </c>
      <c r="F401" s="5" t="s">
        <v>25</v>
      </c>
      <c r="G401" s="9"/>
      <c r="H401" s="9"/>
    </row>
    <row r="402" ht="15.75" customHeight="1">
      <c r="A402" s="11" t="s">
        <v>554</v>
      </c>
      <c r="B402" s="6" t="s">
        <v>576</v>
      </c>
      <c r="C402" s="10">
        <v>33.0</v>
      </c>
      <c r="D402" s="5" t="s">
        <v>577</v>
      </c>
      <c r="E402" s="5" t="s">
        <v>21</v>
      </c>
      <c r="F402" s="5" t="s">
        <v>25</v>
      </c>
      <c r="G402" s="9"/>
      <c r="H402" s="9"/>
    </row>
    <row r="403" ht="15.75" customHeight="1">
      <c r="A403" s="11" t="s">
        <v>578</v>
      </c>
      <c r="B403" s="6" t="s">
        <v>579</v>
      </c>
      <c r="C403" s="10">
        <v>3.0</v>
      </c>
      <c r="D403" s="5" t="s">
        <v>580</v>
      </c>
      <c r="E403" s="5" t="s">
        <v>21</v>
      </c>
      <c r="F403" s="5" t="s">
        <v>25</v>
      </c>
      <c r="G403" s="9"/>
      <c r="H403" s="9"/>
    </row>
    <row r="404" ht="15.75" customHeight="1">
      <c r="A404" s="11" t="s">
        <v>578</v>
      </c>
      <c r="B404" s="6" t="s">
        <v>154</v>
      </c>
      <c r="C404" s="10">
        <v>4.0</v>
      </c>
      <c r="D404" s="5" t="s">
        <v>581</v>
      </c>
      <c r="E404" s="5" t="s">
        <v>14</v>
      </c>
      <c r="F404" s="5" t="s">
        <v>79</v>
      </c>
      <c r="G404" s="9"/>
      <c r="H404" s="9"/>
    </row>
    <row r="405" ht="15.75" customHeight="1">
      <c r="A405" s="11" t="s">
        <v>578</v>
      </c>
      <c r="B405" s="6" t="s">
        <v>450</v>
      </c>
      <c r="C405" s="10">
        <v>5.0</v>
      </c>
      <c r="D405" s="5" t="s">
        <v>582</v>
      </c>
      <c r="E405" s="5" t="s">
        <v>14</v>
      </c>
      <c r="F405" s="5" t="s">
        <v>583</v>
      </c>
      <c r="G405" s="9"/>
      <c r="H405" s="9"/>
    </row>
    <row r="406" ht="15.75" customHeight="1">
      <c r="A406" s="11" t="s">
        <v>578</v>
      </c>
      <c r="B406" s="6" t="s">
        <v>584</v>
      </c>
      <c r="C406" s="10">
        <v>7.0</v>
      </c>
      <c r="D406" s="5" t="s">
        <v>585</v>
      </c>
      <c r="E406" s="5" t="s">
        <v>21</v>
      </c>
      <c r="F406" s="5" t="s">
        <v>25</v>
      </c>
      <c r="G406" s="9"/>
      <c r="H406" s="9"/>
    </row>
    <row r="407" ht="15.75" customHeight="1">
      <c r="A407" s="11" t="s">
        <v>578</v>
      </c>
      <c r="B407" s="6" t="s">
        <v>450</v>
      </c>
      <c r="C407" s="10">
        <v>8.0</v>
      </c>
      <c r="D407" s="5" t="s">
        <v>586</v>
      </c>
      <c r="E407" s="5" t="s">
        <v>14</v>
      </c>
      <c r="F407" s="5" t="s">
        <v>15</v>
      </c>
      <c r="G407" s="9"/>
      <c r="H407" s="9"/>
    </row>
    <row r="408" ht="15.75" customHeight="1">
      <c r="A408" s="11" t="s">
        <v>578</v>
      </c>
      <c r="B408" s="6" t="s">
        <v>584</v>
      </c>
      <c r="C408" s="10">
        <v>10.0</v>
      </c>
      <c r="D408" s="5" t="s">
        <v>587</v>
      </c>
      <c r="E408" s="5" t="s">
        <v>21</v>
      </c>
      <c r="F408" s="5" t="s">
        <v>22</v>
      </c>
      <c r="G408" s="9"/>
      <c r="H408" s="9"/>
    </row>
    <row r="409" ht="15.75" customHeight="1">
      <c r="A409" s="11" t="s">
        <v>578</v>
      </c>
      <c r="B409" s="6" t="s">
        <v>579</v>
      </c>
      <c r="C409" s="10">
        <v>11.0</v>
      </c>
      <c r="D409" s="5" t="s">
        <v>588</v>
      </c>
      <c r="E409" s="5" t="s">
        <v>33</v>
      </c>
      <c r="F409" s="5" t="s">
        <v>33</v>
      </c>
      <c r="G409" s="9"/>
      <c r="H409" s="9"/>
    </row>
    <row r="410" ht="15.75" customHeight="1">
      <c r="A410" s="11" t="s">
        <v>578</v>
      </c>
      <c r="B410" s="6" t="s">
        <v>579</v>
      </c>
      <c r="C410" s="10">
        <v>11.0</v>
      </c>
      <c r="D410" s="9"/>
      <c r="E410" s="9"/>
      <c r="F410" s="5" t="s">
        <v>28</v>
      </c>
      <c r="G410" s="5" t="s">
        <v>589</v>
      </c>
      <c r="H410" s="9"/>
    </row>
    <row r="411" ht="15.75" customHeight="1">
      <c r="A411" s="11" t="s">
        <v>578</v>
      </c>
      <c r="B411" s="6" t="s">
        <v>154</v>
      </c>
      <c r="C411" s="10">
        <v>12.0</v>
      </c>
      <c r="D411" s="5" t="s">
        <v>590</v>
      </c>
      <c r="E411" s="5" t="s">
        <v>14</v>
      </c>
      <c r="F411" s="5" t="s">
        <v>28</v>
      </c>
      <c r="G411" s="9"/>
      <c r="H411" s="9"/>
    </row>
    <row r="412" ht="15.75" customHeight="1">
      <c r="A412" s="11" t="s">
        <v>578</v>
      </c>
      <c r="B412" s="6" t="s">
        <v>584</v>
      </c>
      <c r="C412" s="10">
        <v>14.0</v>
      </c>
      <c r="D412" s="5" t="s">
        <v>591</v>
      </c>
      <c r="E412" s="5" t="s">
        <v>21</v>
      </c>
      <c r="F412" s="5" t="s">
        <v>22</v>
      </c>
      <c r="G412" s="9"/>
      <c r="H412" s="9"/>
    </row>
    <row r="413" ht="15.75" customHeight="1">
      <c r="A413" s="5" t="s">
        <v>592</v>
      </c>
      <c r="B413" s="6" t="s">
        <v>104</v>
      </c>
      <c r="C413" s="10">
        <v>2.0</v>
      </c>
      <c r="D413" s="8" t="s">
        <v>593</v>
      </c>
      <c r="E413" s="5" t="s">
        <v>21</v>
      </c>
      <c r="F413" s="5" t="s">
        <v>25</v>
      </c>
      <c r="G413" s="9"/>
      <c r="H413" s="9"/>
    </row>
    <row r="414" ht="15.75" customHeight="1">
      <c r="A414" s="5" t="s">
        <v>592</v>
      </c>
      <c r="B414" s="6" t="s">
        <v>52</v>
      </c>
      <c r="C414" s="10">
        <v>3.0</v>
      </c>
      <c r="D414" s="8" t="s">
        <v>594</v>
      </c>
      <c r="E414" s="5" t="s">
        <v>21</v>
      </c>
      <c r="F414" s="5" t="s">
        <v>25</v>
      </c>
      <c r="G414" s="9"/>
      <c r="H414" s="9"/>
    </row>
    <row r="415" ht="15.75" customHeight="1">
      <c r="A415" s="5" t="s">
        <v>592</v>
      </c>
      <c r="B415" s="6" t="s">
        <v>595</v>
      </c>
      <c r="C415" s="10">
        <v>4.0</v>
      </c>
      <c r="D415" s="8" t="s">
        <v>596</v>
      </c>
      <c r="E415" s="5" t="s">
        <v>21</v>
      </c>
      <c r="F415" s="5" t="s">
        <v>25</v>
      </c>
      <c r="G415" s="9"/>
      <c r="H415" s="9"/>
    </row>
    <row r="416" ht="15.75" customHeight="1">
      <c r="A416" s="5" t="s">
        <v>592</v>
      </c>
      <c r="B416" s="6" t="s">
        <v>81</v>
      </c>
      <c r="C416" s="10">
        <v>5.0</v>
      </c>
      <c r="D416" s="8" t="s">
        <v>597</v>
      </c>
      <c r="E416" s="5" t="s">
        <v>14</v>
      </c>
      <c r="F416" s="5" t="s">
        <v>79</v>
      </c>
      <c r="G416" s="9"/>
      <c r="H416" s="9"/>
    </row>
    <row r="417" ht="15.75" customHeight="1">
      <c r="A417" s="5" t="s">
        <v>592</v>
      </c>
      <c r="B417" s="6" t="s">
        <v>52</v>
      </c>
      <c r="C417" s="10">
        <v>6.0</v>
      </c>
      <c r="D417" s="8" t="s">
        <v>598</v>
      </c>
      <c r="E417" s="5" t="s">
        <v>21</v>
      </c>
      <c r="F417" s="5" t="s">
        <v>79</v>
      </c>
      <c r="G417" s="9"/>
      <c r="H417" s="9"/>
    </row>
    <row r="418" ht="15.75" customHeight="1">
      <c r="A418" s="5" t="s">
        <v>592</v>
      </c>
      <c r="B418" s="6" t="s">
        <v>23</v>
      </c>
      <c r="C418" s="10">
        <v>7.0</v>
      </c>
      <c r="D418" s="8" t="s">
        <v>599</v>
      </c>
      <c r="E418" s="5" t="s">
        <v>32</v>
      </c>
      <c r="F418" s="5" t="s">
        <v>79</v>
      </c>
      <c r="G418" s="9"/>
      <c r="H418" s="9"/>
    </row>
    <row r="419" ht="15.75" customHeight="1">
      <c r="A419" s="5" t="s">
        <v>592</v>
      </c>
      <c r="B419" s="6" t="s">
        <v>23</v>
      </c>
      <c r="C419" s="10">
        <v>8.0</v>
      </c>
      <c r="D419" s="8" t="s">
        <v>600</v>
      </c>
      <c r="E419" s="5" t="s">
        <v>14</v>
      </c>
      <c r="F419" s="5" t="s">
        <v>79</v>
      </c>
      <c r="G419" s="9"/>
      <c r="H419" s="9"/>
    </row>
    <row r="420" ht="15.75" customHeight="1">
      <c r="A420" s="5" t="s">
        <v>592</v>
      </c>
      <c r="B420" s="12" t="s">
        <v>261</v>
      </c>
      <c r="C420" s="10">
        <v>9.0</v>
      </c>
      <c r="D420" s="8" t="s">
        <v>601</v>
      </c>
      <c r="E420" s="5" t="s">
        <v>14</v>
      </c>
      <c r="F420" s="5" t="s">
        <v>79</v>
      </c>
      <c r="G420" s="9"/>
      <c r="H420" s="9"/>
    </row>
    <row r="421" ht="15.75" customHeight="1">
      <c r="A421" s="5" t="s">
        <v>592</v>
      </c>
      <c r="B421" s="6" t="s">
        <v>37</v>
      </c>
      <c r="C421" s="10">
        <v>10.0</v>
      </c>
      <c r="D421" s="8" t="s">
        <v>602</v>
      </c>
      <c r="E421" s="5" t="s">
        <v>14</v>
      </c>
      <c r="F421" s="5" t="s">
        <v>79</v>
      </c>
      <c r="G421" s="9"/>
      <c r="H421" s="9"/>
    </row>
    <row r="422" ht="15.75" customHeight="1">
      <c r="A422" s="5" t="s">
        <v>592</v>
      </c>
      <c r="B422" s="6" t="s">
        <v>37</v>
      </c>
      <c r="C422" s="10">
        <v>11.0</v>
      </c>
      <c r="D422" s="8" t="s">
        <v>603</v>
      </c>
      <c r="E422" s="5" t="s">
        <v>21</v>
      </c>
      <c r="F422" s="5" t="s">
        <v>25</v>
      </c>
      <c r="G422" s="9"/>
      <c r="H422" s="9"/>
    </row>
    <row r="423" ht="15.75" customHeight="1">
      <c r="A423" s="5" t="s">
        <v>592</v>
      </c>
      <c r="B423" s="6" t="s">
        <v>52</v>
      </c>
      <c r="C423" s="10">
        <v>12.0</v>
      </c>
      <c r="D423" s="8" t="s">
        <v>604</v>
      </c>
      <c r="E423" s="5" t="s">
        <v>14</v>
      </c>
      <c r="F423" s="5" t="s">
        <v>79</v>
      </c>
      <c r="G423" s="9"/>
      <c r="H423" s="9"/>
    </row>
    <row r="424" ht="15.75" customHeight="1">
      <c r="A424" s="5" t="s">
        <v>592</v>
      </c>
      <c r="B424" s="6" t="s">
        <v>29</v>
      </c>
      <c r="C424" s="10">
        <v>13.0</v>
      </c>
      <c r="D424" s="8" t="s">
        <v>605</v>
      </c>
      <c r="E424" s="5" t="s">
        <v>32</v>
      </c>
      <c r="F424" s="5" t="s">
        <v>66</v>
      </c>
      <c r="G424" s="9"/>
      <c r="H424" s="9"/>
    </row>
    <row r="425" ht="15.75" customHeight="1">
      <c r="A425" s="5" t="s">
        <v>592</v>
      </c>
      <c r="B425" s="12" t="s">
        <v>330</v>
      </c>
      <c r="C425" s="10">
        <v>14.0</v>
      </c>
      <c r="D425" s="8" t="s">
        <v>606</v>
      </c>
      <c r="E425" s="5" t="s">
        <v>21</v>
      </c>
      <c r="F425" s="5" t="s">
        <v>25</v>
      </c>
      <c r="G425" s="9"/>
      <c r="H425" s="9"/>
    </row>
    <row r="426" ht="15.75" customHeight="1">
      <c r="A426" s="5" t="s">
        <v>592</v>
      </c>
      <c r="B426" s="6" t="s">
        <v>607</v>
      </c>
      <c r="C426" s="10">
        <v>15.0</v>
      </c>
      <c r="D426" s="8" t="s">
        <v>608</v>
      </c>
      <c r="E426" s="5" t="s">
        <v>21</v>
      </c>
      <c r="F426" s="5" t="s">
        <v>25</v>
      </c>
      <c r="G426" s="9"/>
      <c r="H426" s="9"/>
    </row>
    <row r="427" ht="15.75" customHeight="1">
      <c r="A427" s="5" t="s">
        <v>592</v>
      </c>
      <c r="B427" s="6" t="s">
        <v>52</v>
      </c>
      <c r="C427" s="10">
        <v>16.0</v>
      </c>
      <c r="D427" s="8" t="s">
        <v>609</v>
      </c>
      <c r="E427" s="5" t="s">
        <v>21</v>
      </c>
      <c r="F427" s="5" t="s">
        <v>50</v>
      </c>
      <c r="G427" s="9"/>
      <c r="H427" s="9"/>
    </row>
    <row r="428" ht="15.75" customHeight="1">
      <c r="A428" s="5" t="s">
        <v>592</v>
      </c>
      <c r="B428" s="6" t="s">
        <v>37</v>
      </c>
      <c r="C428" s="10">
        <v>17.0</v>
      </c>
      <c r="D428" s="8" t="s">
        <v>610</v>
      </c>
      <c r="E428" s="5" t="s">
        <v>21</v>
      </c>
      <c r="F428" s="5" t="s">
        <v>66</v>
      </c>
      <c r="G428" s="9"/>
      <c r="H428" s="5" t="s">
        <v>611</v>
      </c>
    </row>
    <row r="429" ht="15.75" customHeight="1">
      <c r="A429" s="5" t="s">
        <v>592</v>
      </c>
      <c r="B429" s="6" t="s">
        <v>37</v>
      </c>
      <c r="C429" s="10">
        <v>18.0</v>
      </c>
      <c r="D429" s="8" t="s">
        <v>612</v>
      </c>
      <c r="E429" s="5" t="s">
        <v>32</v>
      </c>
      <c r="F429" s="5" t="s">
        <v>66</v>
      </c>
      <c r="G429" s="9"/>
      <c r="H429" s="9"/>
    </row>
    <row r="430" ht="15.75" customHeight="1">
      <c r="A430" s="5" t="s">
        <v>592</v>
      </c>
      <c r="B430" s="6" t="s">
        <v>613</v>
      </c>
      <c r="C430" s="10">
        <v>19.0</v>
      </c>
      <c r="D430" s="8" t="s">
        <v>614</v>
      </c>
      <c r="E430" s="5" t="s">
        <v>21</v>
      </c>
      <c r="F430" s="5" t="s">
        <v>25</v>
      </c>
      <c r="G430" s="9"/>
      <c r="H430" s="9"/>
    </row>
    <row r="431" ht="15.75" customHeight="1">
      <c r="A431" s="11" t="s">
        <v>615</v>
      </c>
      <c r="B431" s="6" t="s">
        <v>216</v>
      </c>
      <c r="C431" s="10">
        <v>2.0</v>
      </c>
      <c r="D431" s="5" t="s">
        <v>616</v>
      </c>
      <c r="E431" s="5" t="s">
        <v>21</v>
      </c>
      <c r="F431" s="5" t="s">
        <v>25</v>
      </c>
      <c r="G431" s="9"/>
      <c r="H431" s="9"/>
    </row>
    <row r="432" ht="15.75" customHeight="1">
      <c r="A432" s="11" t="s">
        <v>615</v>
      </c>
      <c r="B432" s="6" t="s">
        <v>23</v>
      </c>
      <c r="C432" s="10">
        <v>4.0</v>
      </c>
      <c r="D432" s="5" t="s">
        <v>617</v>
      </c>
      <c r="E432" s="5" t="s">
        <v>21</v>
      </c>
      <c r="F432" s="5" t="s">
        <v>25</v>
      </c>
      <c r="G432" s="9"/>
      <c r="H432" s="9"/>
    </row>
    <row r="433" ht="15.75" customHeight="1">
      <c r="A433" s="11" t="s">
        <v>615</v>
      </c>
      <c r="B433" s="6" t="s">
        <v>23</v>
      </c>
      <c r="C433" s="10">
        <v>5.0</v>
      </c>
      <c r="D433" s="5" t="s">
        <v>618</v>
      </c>
      <c r="E433" s="5" t="s">
        <v>21</v>
      </c>
      <c r="F433" s="5" t="s">
        <v>25</v>
      </c>
      <c r="G433" s="9"/>
      <c r="H433" s="9"/>
    </row>
    <row r="434" ht="15.75" customHeight="1">
      <c r="A434" s="11" t="s">
        <v>615</v>
      </c>
      <c r="B434" s="6" t="s">
        <v>23</v>
      </c>
      <c r="C434" s="10">
        <v>6.0</v>
      </c>
      <c r="D434" s="5" t="s">
        <v>619</v>
      </c>
      <c r="E434" s="5" t="s">
        <v>21</v>
      </c>
      <c r="F434" s="5" t="s">
        <v>25</v>
      </c>
      <c r="G434" s="9"/>
      <c r="H434" s="9"/>
    </row>
    <row r="435" ht="15.75" customHeight="1">
      <c r="A435" s="11" t="s">
        <v>615</v>
      </c>
      <c r="B435" s="6" t="s">
        <v>23</v>
      </c>
      <c r="C435" s="10">
        <v>7.0</v>
      </c>
      <c r="D435" s="5" t="s">
        <v>620</v>
      </c>
      <c r="E435" s="5" t="s">
        <v>21</v>
      </c>
      <c r="F435" s="5" t="s">
        <v>25</v>
      </c>
      <c r="G435" s="9"/>
      <c r="H435" s="9"/>
    </row>
    <row r="436" ht="15.75" customHeight="1">
      <c r="A436" s="11" t="s">
        <v>615</v>
      </c>
      <c r="B436" s="6" t="s">
        <v>23</v>
      </c>
      <c r="C436" s="10">
        <v>8.0</v>
      </c>
      <c r="D436" s="5" t="s">
        <v>621</v>
      </c>
      <c r="E436" s="5" t="s">
        <v>21</v>
      </c>
      <c r="F436" s="5" t="s">
        <v>25</v>
      </c>
      <c r="G436" s="9"/>
      <c r="H436" s="9"/>
    </row>
    <row r="437" ht="15.75" customHeight="1">
      <c r="A437" s="11" t="s">
        <v>615</v>
      </c>
      <c r="B437" s="6" t="s">
        <v>23</v>
      </c>
      <c r="C437" s="10">
        <v>9.0</v>
      </c>
      <c r="D437" s="5" t="s">
        <v>622</v>
      </c>
      <c r="E437" s="5" t="s">
        <v>21</v>
      </c>
      <c r="F437" s="5" t="s">
        <v>25</v>
      </c>
      <c r="G437" s="9"/>
      <c r="H437" s="9"/>
    </row>
    <row r="438" ht="15.75" customHeight="1">
      <c r="A438" s="11" t="s">
        <v>615</v>
      </c>
      <c r="B438" s="6" t="s">
        <v>23</v>
      </c>
      <c r="C438" s="10">
        <v>10.0</v>
      </c>
      <c r="D438" s="5" t="s">
        <v>623</v>
      </c>
      <c r="E438" s="5" t="s">
        <v>21</v>
      </c>
      <c r="F438" s="5" t="s">
        <v>25</v>
      </c>
      <c r="G438" s="9"/>
      <c r="H438" s="9"/>
    </row>
    <row r="439" ht="15.75" customHeight="1">
      <c r="A439" s="11" t="s">
        <v>615</v>
      </c>
      <c r="B439" s="6" t="s">
        <v>23</v>
      </c>
      <c r="C439" s="10">
        <v>11.0</v>
      </c>
      <c r="D439" s="5" t="s">
        <v>624</v>
      </c>
      <c r="E439" s="5" t="s">
        <v>21</v>
      </c>
      <c r="F439" s="5" t="s">
        <v>25</v>
      </c>
      <c r="G439" s="9"/>
      <c r="H439" s="9"/>
    </row>
    <row r="440" ht="15.75" customHeight="1">
      <c r="A440" s="11" t="s">
        <v>615</v>
      </c>
      <c r="B440" s="6" t="s">
        <v>104</v>
      </c>
      <c r="C440" s="10">
        <v>11.5</v>
      </c>
      <c r="D440" s="13"/>
      <c r="E440" s="9"/>
      <c r="F440" s="5" t="s">
        <v>25</v>
      </c>
      <c r="G440" s="5" t="s">
        <v>625</v>
      </c>
      <c r="H440" s="9"/>
    </row>
    <row r="441" ht="15.75" customHeight="1">
      <c r="A441" s="5" t="s">
        <v>626</v>
      </c>
      <c r="B441" s="6" t="s">
        <v>627</v>
      </c>
      <c r="C441" s="7">
        <v>1.0</v>
      </c>
      <c r="D441" s="8" t="s">
        <v>628</v>
      </c>
      <c r="E441" s="5" t="s">
        <v>21</v>
      </c>
      <c r="F441" s="5" t="s">
        <v>295</v>
      </c>
      <c r="G441" s="9"/>
      <c r="H441" s="9"/>
    </row>
    <row r="442" ht="15.75" customHeight="1">
      <c r="A442" s="11" t="s">
        <v>629</v>
      </c>
      <c r="B442" s="6" t="s">
        <v>517</v>
      </c>
      <c r="C442" s="7">
        <v>1.0</v>
      </c>
      <c r="D442" s="5" t="s">
        <v>630</v>
      </c>
      <c r="E442" s="5" t="s">
        <v>146</v>
      </c>
      <c r="F442" s="5" t="s">
        <v>15</v>
      </c>
      <c r="G442" s="9"/>
      <c r="H442" s="9"/>
    </row>
    <row r="443" ht="15.75" customHeight="1">
      <c r="A443" s="11" t="s">
        <v>629</v>
      </c>
      <c r="B443" s="6" t="s">
        <v>139</v>
      </c>
      <c r="C443" s="10">
        <v>4.0</v>
      </c>
      <c r="D443" s="5" t="s">
        <v>631</v>
      </c>
      <c r="E443" s="5" t="s">
        <v>14</v>
      </c>
      <c r="F443" s="5" t="s">
        <v>15</v>
      </c>
      <c r="G443" s="9"/>
      <c r="H443" s="9"/>
    </row>
    <row r="444" ht="15.75" customHeight="1">
      <c r="A444" s="11" t="s">
        <v>629</v>
      </c>
      <c r="B444" s="6" t="s">
        <v>139</v>
      </c>
      <c r="C444" s="10">
        <v>5.0</v>
      </c>
      <c r="D444" s="5" t="s">
        <v>632</v>
      </c>
      <c r="E444" s="5" t="s">
        <v>18</v>
      </c>
      <c r="F444" s="5" t="s">
        <v>15</v>
      </c>
      <c r="G444" s="9"/>
      <c r="H444" s="5" t="s">
        <v>633</v>
      </c>
    </row>
    <row r="445" ht="15.75" customHeight="1">
      <c r="A445" s="11" t="s">
        <v>629</v>
      </c>
      <c r="B445" s="6" t="s">
        <v>139</v>
      </c>
      <c r="C445" s="10">
        <v>6.0</v>
      </c>
      <c r="D445" s="5" t="s">
        <v>634</v>
      </c>
      <c r="E445" s="5" t="s">
        <v>48</v>
      </c>
      <c r="F445" s="5" t="s">
        <v>15</v>
      </c>
      <c r="G445" s="9"/>
      <c r="H445" s="9"/>
    </row>
    <row r="446" ht="15.75" customHeight="1">
      <c r="A446" s="11" t="s">
        <v>629</v>
      </c>
      <c r="B446" s="6" t="s">
        <v>517</v>
      </c>
      <c r="C446" s="10">
        <v>7.0</v>
      </c>
      <c r="D446" s="5" t="s">
        <v>635</v>
      </c>
      <c r="E446" s="5" t="s">
        <v>18</v>
      </c>
      <c r="F446" s="5" t="s">
        <v>15</v>
      </c>
      <c r="G446" s="9"/>
      <c r="H446" s="9"/>
    </row>
    <row r="447" ht="15.75" customHeight="1">
      <c r="A447" s="11" t="s">
        <v>629</v>
      </c>
      <c r="B447" s="6" t="s">
        <v>517</v>
      </c>
      <c r="C447" s="10">
        <v>9.0</v>
      </c>
      <c r="D447" s="5" t="s">
        <v>636</v>
      </c>
      <c r="E447" s="5" t="s">
        <v>18</v>
      </c>
      <c r="F447" s="5" t="s">
        <v>15</v>
      </c>
      <c r="G447" s="9"/>
      <c r="H447" s="9"/>
    </row>
    <row r="448" ht="15.75" customHeight="1">
      <c r="A448" s="5" t="s">
        <v>637</v>
      </c>
      <c r="B448" s="6" t="s">
        <v>144</v>
      </c>
      <c r="C448" s="10">
        <v>2.0</v>
      </c>
      <c r="D448" s="8" t="s">
        <v>638</v>
      </c>
      <c r="E448" s="5" t="s">
        <v>21</v>
      </c>
      <c r="F448" s="5" t="s">
        <v>639</v>
      </c>
      <c r="G448" s="9"/>
      <c r="H448" s="9"/>
    </row>
    <row r="449" ht="15.75" customHeight="1">
      <c r="A449" s="5" t="s">
        <v>637</v>
      </c>
      <c r="B449" s="6" t="s">
        <v>144</v>
      </c>
      <c r="C449" s="10">
        <v>3.0</v>
      </c>
      <c r="D449" s="8" t="s">
        <v>640</v>
      </c>
      <c r="E449" s="5" t="s">
        <v>21</v>
      </c>
      <c r="F449" s="5" t="s">
        <v>25</v>
      </c>
      <c r="G449" s="9"/>
      <c r="H449" s="9"/>
    </row>
    <row r="450" ht="15.75" customHeight="1">
      <c r="A450" s="5" t="s">
        <v>637</v>
      </c>
      <c r="B450" s="6" t="s">
        <v>144</v>
      </c>
      <c r="C450" s="10">
        <v>4.0</v>
      </c>
      <c r="D450" s="8" t="s">
        <v>641</v>
      </c>
      <c r="E450" s="5" t="s">
        <v>21</v>
      </c>
      <c r="F450" s="5" t="s">
        <v>642</v>
      </c>
      <c r="G450" s="9"/>
      <c r="H450" s="9"/>
    </row>
    <row r="451" ht="15.75" customHeight="1">
      <c r="A451" s="5" t="s">
        <v>637</v>
      </c>
      <c r="B451" s="6" t="s">
        <v>144</v>
      </c>
      <c r="C451" s="10">
        <v>5.0</v>
      </c>
      <c r="D451" s="8" t="s">
        <v>643</v>
      </c>
      <c r="E451" s="5" t="s">
        <v>14</v>
      </c>
      <c r="F451" s="5" t="s">
        <v>15</v>
      </c>
      <c r="G451" s="9"/>
      <c r="H451" s="9"/>
    </row>
    <row r="452" ht="15.75" customHeight="1">
      <c r="A452" s="5" t="s">
        <v>637</v>
      </c>
      <c r="B452" s="6" t="s">
        <v>144</v>
      </c>
      <c r="C452" s="10">
        <v>6.0</v>
      </c>
      <c r="D452" s="8" t="s">
        <v>644</v>
      </c>
      <c r="E452" s="5" t="s">
        <v>21</v>
      </c>
      <c r="F452" s="5" t="s">
        <v>28</v>
      </c>
      <c r="G452" s="9"/>
      <c r="H452" s="9"/>
    </row>
    <row r="453" ht="15.75" customHeight="1">
      <c r="A453" s="5" t="s">
        <v>637</v>
      </c>
      <c r="B453" s="6" t="s">
        <v>144</v>
      </c>
      <c r="C453" s="10">
        <v>7.0</v>
      </c>
      <c r="D453" s="8" t="s">
        <v>645</v>
      </c>
      <c r="E453" s="5" t="s">
        <v>21</v>
      </c>
      <c r="F453" s="5" t="s">
        <v>123</v>
      </c>
      <c r="G453" s="9"/>
      <c r="H453" s="9"/>
    </row>
    <row r="454" ht="15.75" customHeight="1">
      <c r="A454" s="5" t="s">
        <v>637</v>
      </c>
      <c r="B454" s="6" t="s">
        <v>37</v>
      </c>
      <c r="C454" s="10">
        <v>8.0</v>
      </c>
      <c r="D454" s="8" t="s">
        <v>646</v>
      </c>
      <c r="E454" s="5" t="s">
        <v>14</v>
      </c>
      <c r="F454" s="5" t="s">
        <v>28</v>
      </c>
      <c r="G454" s="9"/>
      <c r="H454" s="9"/>
    </row>
    <row r="455" ht="15.75" customHeight="1">
      <c r="A455" s="5" t="s">
        <v>637</v>
      </c>
      <c r="B455" s="6" t="s">
        <v>37</v>
      </c>
      <c r="C455" s="10">
        <v>9.0</v>
      </c>
      <c r="D455" s="8" t="s">
        <v>647</v>
      </c>
      <c r="E455" s="5" t="s">
        <v>14</v>
      </c>
      <c r="F455" s="5" t="s">
        <v>28</v>
      </c>
      <c r="G455" s="9"/>
      <c r="H455" s="9"/>
    </row>
    <row r="456" ht="15.75" customHeight="1">
      <c r="A456" s="5" t="s">
        <v>637</v>
      </c>
      <c r="B456" s="6" t="s">
        <v>37</v>
      </c>
      <c r="C456" s="10">
        <v>10.0</v>
      </c>
      <c r="D456" s="8" t="s">
        <v>648</v>
      </c>
      <c r="E456" s="5" t="s">
        <v>14</v>
      </c>
      <c r="F456" s="5" t="s">
        <v>28</v>
      </c>
      <c r="G456" s="9"/>
      <c r="H456" s="9"/>
    </row>
    <row r="457" ht="15.75" customHeight="1">
      <c r="A457" s="5" t="s">
        <v>637</v>
      </c>
      <c r="B457" s="6" t="s">
        <v>144</v>
      </c>
      <c r="C457" s="10">
        <v>11.0</v>
      </c>
      <c r="D457" s="8" t="s">
        <v>649</v>
      </c>
      <c r="E457" s="5" t="s">
        <v>32</v>
      </c>
      <c r="F457" s="5" t="s">
        <v>15</v>
      </c>
      <c r="G457" s="9"/>
      <c r="H457" s="9"/>
    </row>
    <row r="458" ht="15.75" customHeight="1">
      <c r="A458" s="5" t="s">
        <v>637</v>
      </c>
      <c r="B458" s="6" t="s">
        <v>124</v>
      </c>
      <c r="C458" s="10">
        <v>12.0</v>
      </c>
      <c r="D458" s="8" t="s">
        <v>650</v>
      </c>
      <c r="E458" s="5" t="s">
        <v>32</v>
      </c>
      <c r="F458" s="5" t="s">
        <v>651</v>
      </c>
      <c r="G458" s="9"/>
      <c r="H458" s="5" t="s">
        <v>652</v>
      </c>
    </row>
    <row r="459" ht="15.75" customHeight="1">
      <c r="A459" s="5" t="s">
        <v>637</v>
      </c>
      <c r="B459" s="6" t="s">
        <v>37</v>
      </c>
      <c r="C459" s="10">
        <v>13.0</v>
      </c>
      <c r="D459" s="8" t="s">
        <v>653</v>
      </c>
      <c r="E459" s="5" t="s">
        <v>14</v>
      </c>
      <c r="F459" s="5" t="s">
        <v>651</v>
      </c>
      <c r="G459" s="9"/>
      <c r="H459" s="9"/>
    </row>
    <row r="460" ht="15.75" customHeight="1">
      <c r="A460" s="5" t="s">
        <v>637</v>
      </c>
      <c r="B460" s="6" t="s">
        <v>37</v>
      </c>
      <c r="C460" s="10">
        <v>14.0</v>
      </c>
      <c r="D460" s="8" t="s">
        <v>654</v>
      </c>
      <c r="E460" s="5" t="s">
        <v>14</v>
      </c>
      <c r="F460" s="5" t="s">
        <v>651</v>
      </c>
      <c r="G460" s="9"/>
      <c r="H460" s="9"/>
    </row>
    <row r="461" ht="15.75" customHeight="1">
      <c r="A461" s="5" t="s">
        <v>637</v>
      </c>
      <c r="B461" s="6" t="s">
        <v>124</v>
      </c>
      <c r="C461" s="10">
        <v>15.0</v>
      </c>
      <c r="D461" s="8" t="s">
        <v>655</v>
      </c>
      <c r="E461" s="5" t="s">
        <v>21</v>
      </c>
      <c r="F461" s="5" t="s">
        <v>583</v>
      </c>
      <c r="G461" s="9"/>
      <c r="H461" s="9"/>
    </row>
    <row r="462" ht="15.75" customHeight="1">
      <c r="A462" s="5" t="s">
        <v>637</v>
      </c>
      <c r="B462" s="6" t="s">
        <v>144</v>
      </c>
      <c r="C462" s="10">
        <v>16.0</v>
      </c>
      <c r="D462" s="8" t="s">
        <v>656</v>
      </c>
      <c r="E462" s="5" t="s">
        <v>14</v>
      </c>
      <c r="F462" s="5" t="s">
        <v>15</v>
      </c>
      <c r="G462" s="9"/>
      <c r="H462" s="9"/>
    </row>
    <row r="463" ht="15.75" customHeight="1">
      <c r="A463" s="5" t="s">
        <v>637</v>
      </c>
      <c r="B463" s="12" t="s">
        <v>126</v>
      </c>
      <c r="C463" s="10">
        <v>17.0</v>
      </c>
      <c r="D463" s="8" t="s">
        <v>657</v>
      </c>
      <c r="E463" s="5" t="s">
        <v>14</v>
      </c>
      <c r="F463" s="5" t="s">
        <v>28</v>
      </c>
      <c r="G463" s="9"/>
      <c r="H463" s="9"/>
    </row>
    <row r="464" ht="15.75" customHeight="1">
      <c r="A464" s="5" t="s">
        <v>637</v>
      </c>
      <c r="B464" s="6" t="s">
        <v>124</v>
      </c>
      <c r="C464" s="10">
        <v>18.0</v>
      </c>
      <c r="D464" s="8" t="s">
        <v>658</v>
      </c>
      <c r="E464" s="5" t="s">
        <v>14</v>
      </c>
      <c r="F464" s="5" t="s">
        <v>28</v>
      </c>
      <c r="G464" s="9"/>
      <c r="H464" s="9"/>
    </row>
    <row r="465" ht="15.75" customHeight="1">
      <c r="A465" s="5" t="s">
        <v>637</v>
      </c>
      <c r="B465" s="6" t="s">
        <v>29</v>
      </c>
      <c r="C465" s="10">
        <v>19.0</v>
      </c>
      <c r="D465" s="8" t="s">
        <v>659</v>
      </c>
      <c r="E465" s="5" t="s">
        <v>32</v>
      </c>
      <c r="F465" s="5" t="s">
        <v>295</v>
      </c>
      <c r="G465" s="9"/>
      <c r="H465" s="5" t="s">
        <v>660</v>
      </c>
    </row>
    <row r="466" ht="15.75" customHeight="1">
      <c r="A466" s="5" t="s">
        <v>637</v>
      </c>
      <c r="B466" s="6" t="s">
        <v>661</v>
      </c>
      <c r="C466" s="10">
        <v>20.0</v>
      </c>
      <c r="D466" s="8" t="s">
        <v>662</v>
      </c>
      <c r="E466" s="5" t="s">
        <v>21</v>
      </c>
      <c r="F466" s="5" t="s">
        <v>663</v>
      </c>
      <c r="G466" s="9"/>
      <c r="H466" s="9"/>
    </row>
    <row r="467" ht="15.75" customHeight="1">
      <c r="A467" s="11" t="s">
        <v>664</v>
      </c>
      <c r="B467" s="6" t="s">
        <v>482</v>
      </c>
      <c r="C467" s="7">
        <v>1.0</v>
      </c>
      <c r="D467" s="5" t="s">
        <v>665</v>
      </c>
      <c r="E467" s="5" t="s">
        <v>21</v>
      </c>
      <c r="F467" s="5" t="s">
        <v>28</v>
      </c>
      <c r="G467" s="9"/>
      <c r="H467" s="9"/>
    </row>
    <row r="468" ht="15.75" customHeight="1">
      <c r="A468" s="11" t="s">
        <v>664</v>
      </c>
      <c r="B468" s="6" t="s">
        <v>144</v>
      </c>
      <c r="C468" s="10">
        <v>2.0</v>
      </c>
      <c r="D468" s="5" t="s">
        <v>666</v>
      </c>
      <c r="E468" s="5" t="s">
        <v>21</v>
      </c>
      <c r="F468" s="5" t="s">
        <v>15</v>
      </c>
      <c r="G468" s="9"/>
      <c r="H468" s="9"/>
    </row>
    <row r="469" ht="15.75" customHeight="1">
      <c r="A469" s="11" t="s">
        <v>664</v>
      </c>
      <c r="B469" s="6" t="s">
        <v>144</v>
      </c>
      <c r="C469" s="10">
        <v>3.0</v>
      </c>
      <c r="D469" s="5" t="s">
        <v>667</v>
      </c>
      <c r="E469" s="5" t="s">
        <v>32</v>
      </c>
      <c r="F469" s="5" t="s">
        <v>668</v>
      </c>
      <c r="G469" s="9"/>
      <c r="H469" s="9"/>
    </row>
    <row r="470" ht="15.75" customHeight="1">
      <c r="A470" s="11" t="s">
        <v>664</v>
      </c>
      <c r="B470" s="6" t="s">
        <v>144</v>
      </c>
      <c r="C470" s="10">
        <v>4.0</v>
      </c>
      <c r="D470" s="5" t="s">
        <v>669</v>
      </c>
      <c r="E470" s="5" t="s">
        <v>14</v>
      </c>
      <c r="F470" s="5" t="s">
        <v>15</v>
      </c>
      <c r="G470" s="9"/>
      <c r="H470" s="9"/>
    </row>
    <row r="471" ht="15.75" customHeight="1">
      <c r="A471" s="11" t="s">
        <v>664</v>
      </c>
      <c r="B471" s="6" t="s">
        <v>482</v>
      </c>
      <c r="C471" s="10">
        <v>5.0</v>
      </c>
      <c r="D471" s="5" t="s">
        <v>670</v>
      </c>
      <c r="E471" s="5" t="s">
        <v>21</v>
      </c>
      <c r="F471" s="5" t="s">
        <v>15</v>
      </c>
      <c r="G471" s="9"/>
      <c r="H471" s="9"/>
    </row>
    <row r="472" ht="15.75" customHeight="1">
      <c r="A472" s="11" t="s">
        <v>664</v>
      </c>
      <c r="B472" s="6" t="s">
        <v>144</v>
      </c>
      <c r="C472" s="10">
        <v>6.0</v>
      </c>
      <c r="D472" s="5" t="s">
        <v>671</v>
      </c>
      <c r="E472" s="5" t="s">
        <v>21</v>
      </c>
      <c r="F472" s="5" t="s">
        <v>15</v>
      </c>
      <c r="G472" s="9"/>
      <c r="H472" s="9"/>
    </row>
    <row r="473" ht="15.75" customHeight="1">
      <c r="A473" s="11" t="s">
        <v>664</v>
      </c>
      <c r="B473" s="6" t="s">
        <v>144</v>
      </c>
      <c r="C473" s="10">
        <v>7.0</v>
      </c>
      <c r="D473" s="5" t="s">
        <v>672</v>
      </c>
      <c r="E473" s="5" t="s">
        <v>14</v>
      </c>
      <c r="F473" s="5" t="s">
        <v>673</v>
      </c>
      <c r="G473" s="9"/>
      <c r="H473" s="5" t="s">
        <v>674</v>
      </c>
    </row>
    <row r="474" ht="15.75" customHeight="1">
      <c r="A474" s="11" t="s">
        <v>664</v>
      </c>
      <c r="B474" s="6" t="s">
        <v>675</v>
      </c>
      <c r="C474" s="10">
        <v>8.0</v>
      </c>
      <c r="D474" s="5" t="s">
        <v>676</v>
      </c>
      <c r="E474" s="5" t="s">
        <v>14</v>
      </c>
      <c r="F474" s="5" t="s">
        <v>79</v>
      </c>
      <c r="G474" s="9"/>
      <c r="H474" s="9"/>
    </row>
    <row r="475" ht="15.75" customHeight="1">
      <c r="A475" s="11" t="s">
        <v>664</v>
      </c>
      <c r="B475" s="6" t="s">
        <v>675</v>
      </c>
      <c r="C475" s="10">
        <v>9.0</v>
      </c>
      <c r="D475" s="5" t="s">
        <v>677</v>
      </c>
      <c r="E475" s="5" t="s">
        <v>21</v>
      </c>
      <c r="F475" s="5" t="s">
        <v>33</v>
      </c>
      <c r="G475" s="9"/>
      <c r="H475" s="9"/>
    </row>
    <row r="476" ht="15.75" customHeight="1">
      <c r="A476" s="11" t="s">
        <v>664</v>
      </c>
      <c r="B476" s="6" t="s">
        <v>675</v>
      </c>
      <c r="C476" s="10">
        <v>10.0</v>
      </c>
      <c r="D476" s="5" t="s">
        <v>678</v>
      </c>
      <c r="E476" s="5" t="s">
        <v>32</v>
      </c>
      <c r="F476" s="5" t="s">
        <v>22</v>
      </c>
      <c r="G476" s="9"/>
      <c r="H476" s="9"/>
    </row>
    <row r="477" ht="15.75" customHeight="1">
      <c r="A477" s="11" t="s">
        <v>664</v>
      </c>
      <c r="B477" s="12" t="s">
        <v>679</v>
      </c>
      <c r="C477" s="10">
        <v>11.0</v>
      </c>
      <c r="D477" s="5" t="s">
        <v>680</v>
      </c>
      <c r="E477" s="5" t="s">
        <v>18</v>
      </c>
      <c r="F477" s="5" t="s">
        <v>18</v>
      </c>
      <c r="G477" s="9"/>
      <c r="H477" s="9"/>
    </row>
    <row r="478" ht="15.75" customHeight="1">
      <c r="A478" s="11" t="s">
        <v>664</v>
      </c>
      <c r="B478" s="6" t="s">
        <v>144</v>
      </c>
      <c r="C478" s="10">
        <v>12.0</v>
      </c>
      <c r="D478" s="5" t="s">
        <v>681</v>
      </c>
      <c r="E478" s="5" t="s">
        <v>14</v>
      </c>
      <c r="F478" s="5" t="s">
        <v>15</v>
      </c>
      <c r="G478" s="9"/>
      <c r="H478" s="9"/>
    </row>
    <row r="479" ht="15.75" customHeight="1">
      <c r="A479" s="11" t="s">
        <v>664</v>
      </c>
      <c r="B479" s="12" t="s">
        <v>682</v>
      </c>
      <c r="C479" s="10">
        <v>13.0</v>
      </c>
      <c r="D479" s="5" t="s">
        <v>683</v>
      </c>
      <c r="E479" s="5" t="s">
        <v>21</v>
      </c>
      <c r="F479" s="5" t="s">
        <v>25</v>
      </c>
      <c r="G479" s="9"/>
      <c r="H479" s="9"/>
    </row>
    <row r="480" ht="15.75" customHeight="1">
      <c r="A480" s="11" t="s">
        <v>684</v>
      </c>
      <c r="B480" s="6" t="s">
        <v>455</v>
      </c>
      <c r="C480" s="10">
        <v>2.0</v>
      </c>
      <c r="D480" s="5" t="s">
        <v>685</v>
      </c>
      <c r="E480" s="5" t="s">
        <v>21</v>
      </c>
      <c r="F480" s="5" t="s">
        <v>22</v>
      </c>
      <c r="G480" s="9"/>
      <c r="H480" s="9"/>
    </row>
    <row r="481" ht="15.75" customHeight="1">
      <c r="A481" s="11" t="s">
        <v>684</v>
      </c>
      <c r="B481" s="6" t="s">
        <v>373</v>
      </c>
      <c r="C481" s="10">
        <v>3.0</v>
      </c>
      <c r="D481" s="5" t="s">
        <v>686</v>
      </c>
      <c r="E481" s="5" t="s">
        <v>14</v>
      </c>
      <c r="F481" s="5" t="s">
        <v>79</v>
      </c>
      <c r="G481" s="9"/>
      <c r="H481" s="9"/>
    </row>
    <row r="482" ht="15.75" customHeight="1">
      <c r="A482" s="11" t="s">
        <v>684</v>
      </c>
      <c r="B482" s="6" t="s">
        <v>547</v>
      </c>
      <c r="C482" s="10">
        <v>5.0</v>
      </c>
      <c r="D482" s="5" t="s">
        <v>687</v>
      </c>
      <c r="E482" s="5" t="s">
        <v>21</v>
      </c>
      <c r="F482" s="5" t="s">
        <v>18</v>
      </c>
      <c r="G482" s="9"/>
      <c r="H482" s="9"/>
    </row>
    <row r="483" ht="15.75" customHeight="1">
      <c r="A483" s="11" t="s">
        <v>684</v>
      </c>
      <c r="B483" s="6" t="s">
        <v>688</v>
      </c>
      <c r="C483" s="10">
        <v>6.0</v>
      </c>
      <c r="D483" s="5" t="s">
        <v>689</v>
      </c>
      <c r="E483" s="5" t="s">
        <v>33</v>
      </c>
      <c r="F483" s="5" t="s">
        <v>33</v>
      </c>
      <c r="G483" s="9"/>
      <c r="H483" s="9"/>
    </row>
    <row r="484" ht="15.75" customHeight="1">
      <c r="A484" s="11" t="s">
        <v>684</v>
      </c>
      <c r="B484" s="6" t="s">
        <v>445</v>
      </c>
      <c r="C484" s="10">
        <v>9.0</v>
      </c>
      <c r="D484" s="5" t="s">
        <v>690</v>
      </c>
      <c r="E484" s="5" t="s">
        <v>14</v>
      </c>
      <c r="F484" s="5" t="s">
        <v>15</v>
      </c>
      <c r="G484" s="9"/>
      <c r="H484" s="9"/>
    </row>
    <row r="485" ht="15.75" customHeight="1">
      <c r="A485" s="11" t="s">
        <v>684</v>
      </c>
      <c r="B485" s="6" t="s">
        <v>139</v>
      </c>
      <c r="C485" s="10">
        <v>11.0</v>
      </c>
      <c r="D485" s="5" t="s">
        <v>691</v>
      </c>
      <c r="E485" s="5" t="s">
        <v>21</v>
      </c>
      <c r="F485" s="5" t="s">
        <v>123</v>
      </c>
      <c r="G485" s="9"/>
      <c r="H485" s="9"/>
    </row>
    <row r="486" ht="15.75" customHeight="1">
      <c r="A486" s="11" t="s">
        <v>684</v>
      </c>
      <c r="B486" s="6" t="s">
        <v>364</v>
      </c>
      <c r="C486" s="10">
        <v>12.0</v>
      </c>
      <c r="D486" s="5" t="s">
        <v>692</v>
      </c>
      <c r="E486" s="5" t="s">
        <v>14</v>
      </c>
      <c r="F486" s="5" t="s">
        <v>28</v>
      </c>
      <c r="G486" s="9"/>
      <c r="H486" s="9"/>
    </row>
    <row r="487" ht="15.75" customHeight="1">
      <c r="A487" s="11" t="s">
        <v>693</v>
      </c>
      <c r="B487" s="6" t="s">
        <v>26</v>
      </c>
      <c r="C487" s="7">
        <v>1.0</v>
      </c>
      <c r="D487" s="5" t="s">
        <v>694</v>
      </c>
      <c r="E487" s="5" t="s">
        <v>21</v>
      </c>
      <c r="F487" s="5" t="s">
        <v>25</v>
      </c>
      <c r="G487" s="9"/>
      <c r="H487" s="9"/>
    </row>
    <row r="488" ht="15.75" customHeight="1">
      <c r="A488" s="11" t="s">
        <v>693</v>
      </c>
      <c r="B488" s="12" t="s">
        <v>695</v>
      </c>
      <c r="C488" s="10">
        <v>3.0</v>
      </c>
      <c r="D488" s="5" t="s">
        <v>696</v>
      </c>
      <c r="E488" s="5" t="s">
        <v>32</v>
      </c>
      <c r="F488" s="5" t="s">
        <v>22</v>
      </c>
      <c r="G488" s="9"/>
      <c r="H488" s="9"/>
    </row>
    <row r="489" ht="15.75" customHeight="1">
      <c r="A489" s="11" t="s">
        <v>693</v>
      </c>
      <c r="B489" s="6" t="s">
        <v>697</v>
      </c>
      <c r="C489" s="10">
        <v>4.0</v>
      </c>
      <c r="D489" s="5" t="s">
        <v>698</v>
      </c>
      <c r="E489" s="5" t="s">
        <v>32</v>
      </c>
      <c r="F489" s="5" t="s">
        <v>79</v>
      </c>
      <c r="G489" s="9"/>
      <c r="H489" s="5" t="s">
        <v>699</v>
      </c>
    </row>
    <row r="490" ht="15.75" customHeight="1">
      <c r="A490" s="11" t="s">
        <v>693</v>
      </c>
      <c r="B490" s="12" t="s">
        <v>126</v>
      </c>
      <c r="C490" s="10">
        <v>6.0</v>
      </c>
      <c r="D490" s="5" t="s">
        <v>700</v>
      </c>
      <c r="E490" s="5" t="s">
        <v>14</v>
      </c>
      <c r="F490" s="5" t="s">
        <v>79</v>
      </c>
      <c r="G490" s="9"/>
      <c r="H490" s="9"/>
    </row>
    <row r="491" ht="15.75" customHeight="1">
      <c r="A491" s="11" t="s">
        <v>693</v>
      </c>
      <c r="B491" s="12" t="s">
        <v>701</v>
      </c>
      <c r="C491" s="10">
        <v>7.0</v>
      </c>
      <c r="D491" s="5" t="s">
        <v>702</v>
      </c>
      <c r="E491" s="5" t="s">
        <v>146</v>
      </c>
      <c r="F491" s="5" t="s">
        <v>79</v>
      </c>
      <c r="G491" s="9"/>
      <c r="H491" s="9"/>
    </row>
    <row r="492" ht="15.75" customHeight="1">
      <c r="A492" s="11" t="s">
        <v>693</v>
      </c>
      <c r="B492" s="6" t="s">
        <v>35</v>
      </c>
      <c r="C492" s="10">
        <v>9.0</v>
      </c>
      <c r="D492" s="5" t="s">
        <v>703</v>
      </c>
      <c r="E492" s="5" t="s">
        <v>14</v>
      </c>
      <c r="F492" s="5" t="s">
        <v>79</v>
      </c>
      <c r="G492" s="9"/>
      <c r="H492" s="9"/>
    </row>
    <row r="493" ht="15.75" customHeight="1">
      <c r="A493" s="11" t="s">
        <v>693</v>
      </c>
      <c r="B493" s="6" t="s">
        <v>26</v>
      </c>
      <c r="C493" s="10">
        <v>11.0</v>
      </c>
      <c r="D493" s="5" t="s">
        <v>704</v>
      </c>
      <c r="E493" s="5" t="s">
        <v>14</v>
      </c>
      <c r="F493" s="5" t="s">
        <v>79</v>
      </c>
      <c r="G493" s="9"/>
      <c r="H493" s="9"/>
    </row>
    <row r="494" ht="15.75" customHeight="1">
      <c r="A494" s="11" t="s">
        <v>693</v>
      </c>
      <c r="B494" s="6" t="s">
        <v>237</v>
      </c>
      <c r="C494" s="10">
        <v>12.0</v>
      </c>
      <c r="D494" s="5" t="s">
        <v>705</v>
      </c>
      <c r="E494" s="5" t="s">
        <v>14</v>
      </c>
      <c r="F494" s="5" t="s">
        <v>79</v>
      </c>
      <c r="G494" s="9"/>
      <c r="H494" s="9"/>
    </row>
    <row r="495" ht="15.75" customHeight="1">
      <c r="A495" s="11" t="s">
        <v>693</v>
      </c>
      <c r="B495" s="6" t="s">
        <v>163</v>
      </c>
      <c r="C495" s="10">
        <v>13.0</v>
      </c>
      <c r="D495" s="5" t="s">
        <v>706</v>
      </c>
      <c r="E495" s="5" t="s">
        <v>146</v>
      </c>
      <c r="F495" s="5" t="s">
        <v>79</v>
      </c>
      <c r="G495" s="9"/>
      <c r="H495" s="9"/>
    </row>
    <row r="496" ht="15.75" customHeight="1">
      <c r="A496" s="11" t="s">
        <v>693</v>
      </c>
      <c r="B496" s="12" t="s">
        <v>126</v>
      </c>
      <c r="C496" s="10">
        <v>14.0</v>
      </c>
      <c r="D496" s="5" t="s">
        <v>707</v>
      </c>
      <c r="E496" s="5" t="s">
        <v>14</v>
      </c>
      <c r="F496" s="5" t="s">
        <v>708</v>
      </c>
      <c r="G496" s="9"/>
      <c r="H496" s="9"/>
    </row>
    <row r="497" ht="15.75" customHeight="1">
      <c r="A497" s="11" t="s">
        <v>693</v>
      </c>
      <c r="B497" s="12" t="s">
        <v>261</v>
      </c>
      <c r="C497" s="10">
        <v>15.0</v>
      </c>
      <c r="D497" s="5" t="s">
        <v>709</v>
      </c>
      <c r="E497" s="5" t="s">
        <v>18</v>
      </c>
      <c r="F497" s="5" t="s">
        <v>708</v>
      </c>
      <c r="G497" s="9"/>
      <c r="H497" s="9"/>
    </row>
    <row r="498" ht="15.75" customHeight="1">
      <c r="A498" s="11" t="s">
        <v>693</v>
      </c>
      <c r="B498" s="6" t="s">
        <v>163</v>
      </c>
      <c r="C498" s="10">
        <v>17.0</v>
      </c>
      <c r="D498" s="5" t="s">
        <v>710</v>
      </c>
      <c r="E498" s="5" t="s">
        <v>18</v>
      </c>
      <c r="F498" s="5" t="s">
        <v>18</v>
      </c>
      <c r="G498" s="9"/>
      <c r="H498" s="9"/>
    </row>
    <row r="499" ht="15.75" customHeight="1">
      <c r="A499" s="11" t="s">
        <v>693</v>
      </c>
      <c r="B499" s="12" t="s">
        <v>695</v>
      </c>
      <c r="C499" s="10">
        <v>18.0</v>
      </c>
      <c r="D499" s="5" t="s">
        <v>711</v>
      </c>
      <c r="E499" s="5" t="s">
        <v>712</v>
      </c>
      <c r="F499" s="5" t="s">
        <v>15</v>
      </c>
      <c r="G499" s="9"/>
      <c r="H499" s="9"/>
    </row>
    <row r="500" ht="15.75" customHeight="1">
      <c r="A500" s="11" t="s">
        <v>693</v>
      </c>
      <c r="B500" s="6" t="s">
        <v>26</v>
      </c>
      <c r="C500" s="10">
        <v>19.0</v>
      </c>
      <c r="D500" s="5" t="s">
        <v>713</v>
      </c>
      <c r="E500" s="5" t="s">
        <v>14</v>
      </c>
      <c r="F500" s="5" t="s">
        <v>28</v>
      </c>
      <c r="G500" s="9"/>
      <c r="H500" s="9"/>
    </row>
    <row r="501" ht="15.75" customHeight="1">
      <c r="A501" s="11" t="s">
        <v>693</v>
      </c>
      <c r="B501" s="6" t="s">
        <v>163</v>
      </c>
      <c r="C501" s="10">
        <v>21.0</v>
      </c>
      <c r="D501" s="5" t="s">
        <v>714</v>
      </c>
      <c r="E501" s="5" t="s">
        <v>14</v>
      </c>
      <c r="F501" s="5" t="s">
        <v>15</v>
      </c>
      <c r="G501" s="9"/>
      <c r="H501" s="9"/>
    </row>
    <row r="502" ht="15.75" customHeight="1">
      <c r="A502" s="11" t="s">
        <v>693</v>
      </c>
      <c r="B502" s="6" t="s">
        <v>35</v>
      </c>
      <c r="C502" s="10">
        <v>22.0</v>
      </c>
      <c r="D502" s="5" t="s">
        <v>715</v>
      </c>
      <c r="E502" s="5" t="s">
        <v>18</v>
      </c>
      <c r="F502" s="5" t="s">
        <v>708</v>
      </c>
      <c r="G502" s="9"/>
      <c r="H502" s="9"/>
    </row>
    <row r="503" ht="15.75" customHeight="1">
      <c r="A503" s="11" t="s">
        <v>693</v>
      </c>
      <c r="B503" s="6" t="s">
        <v>139</v>
      </c>
      <c r="C503" s="10">
        <v>23.0</v>
      </c>
      <c r="D503" s="5" t="s">
        <v>716</v>
      </c>
      <c r="E503" s="5" t="s">
        <v>18</v>
      </c>
      <c r="F503" s="5" t="s">
        <v>18</v>
      </c>
      <c r="G503" s="9"/>
      <c r="H503" s="9"/>
    </row>
    <row r="504" ht="15.75" customHeight="1">
      <c r="A504" s="11" t="s">
        <v>693</v>
      </c>
      <c r="B504" s="12" t="s">
        <v>717</v>
      </c>
      <c r="C504" s="10">
        <v>24.0</v>
      </c>
      <c r="D504" s="5" t="s">
        <v>718</v>
      </c>
      <c r="E504" s="5" t="s">
        <v>21</v>
      </c>
      <c r="F504" s="5" t="s">
        <v>25</v>
      </c>
      <c r="G504" s="9"/>
      <c r="H504" s="9"/>
    </row>
    <row r="505" ht="15.75" customHeight="1">
      <c r="A505" s="11" t="s">
        <v>719</v>
      </c>
      <c r="B505" s="6" t="s">
        <v>720</v>
      </c>
      <c r="C505" s="7">
        <v>1.0</v>
      </c>
      <c r="D505" s="5" t="s">
        <v>721</v>
      </c>
      <c r="E505" s="5" t="s">
        <v>14</v>
      </c>
      <c r="F505" s="5" t="s">
        <v>15</v>
      </c>
      <c r="G505" s="9"/>
      <c r="H505" s="9"/>
    </row>
    <row r="506" ht="15.75" customHeight="1">
      <c r="A506" s="11" t="s">
        <v>719</v>
      </c>
      <c r="B506" s="6" t="s">
        <v>720</v>
      </c>
      <c r="C506" s="10">
        <v>3.0</v>
      </c>
      <c r="D506" s="5" t="s">
        <v>722</v>
      </c>
      <c r="E506" s="5" t="s">
        <v>33</v>
      </c>
      <c r="F506" s="5" t="s">
        <v>33</v>
      </c>
      <c r="G506" s="9"/>
      <c r="H506" s="9"/>
    </row>
    <row r="507" ht="15.75" customHeight="1">
      <c r="A507" s="11" t="s">
        <v>719</v>
      </c>
      <c r="B507" s="6" t="s">
        <v>35</v>
      </c>
      <c r="C507" s="10">
        <v>4.0</v>
      </c>
      <c r="D507" s="5" t="s">
        <v>723</v>
      </c>
      <c r="E507" s="5" t="s">
        <v>14</v>
      </c>
      <c r="F507" s="5" t="s">
        <v>15</v>
      </c>
      <c r="G507" s="9"/>
      <c r="H507" s="9"/>
    </row>
    <row r="508" ht="15.75" customHeight="1">
      <c r="A508" s="11" t="s">
        <v>719</v>
      </c>
      <c r="B508" s="6" t="s">
        <v>41</v>
      </c>
      <c r="C508" s="10">
        <v>5.0</v>
      </c>
      <c r="D508" s="5" t="s">
        <v>724</v>
      </c>
      <c r="E508" s="5" t="s">
        <v>14</v>
      </c>
      <c r="F508" s="5" t="s">
        <v>15</v>
      </c>
      <c r="G508" s="9"/>
      <c r="H508" s="9"/>
    </row>
    <row r="509" ht="15.75" customHeight="1">
      <c r="A509" s="11" t="s">
        <v>719</v>
      </c>
      <c r="B509" s="6" t="s">
        <v>37</v>
      </c>
      <c r="C509" s="10">
        <v>7.0</v>
      </c>
      <c r="D509" s="5" t="s">
        <v>725</v>
      </c>
      <c r="E509" s="5" t="s">
        <v>14</v>
      </c>
      <c r="F509" s="5" t="s">
        <v>79</v>
      </c>
      <c r="G509" s="9"/>
      <c r="H509" s="9"/>
    </row>
    <row r="510" ht="15.75" customHeight="1">
      <c r="A510" s="11" t="s">
        <v>719</v>
      </c>
      <c r="B510" s="6" t="s">
        <v>41</v>
      </c>
      <c r="C510" s="10">
        <v>8.0</v>
      </c>
      <c r="D510" s="5" t="s">
        <v>726</v>
      </c>
      <c r="E510" s="5" t="s">
        <v>14</v>
      </c>
      <c r="F510" s="5" t="s">
        <v>15</v>
      </c>
      <c r="G510" s="9"/>
      <c r="H510" s="9"/>
    </row>
    <row r="511" ht="15.75" customHeight="1">
      <c r="A511" s="11" t="s">
        <v>719</v>
      </c>
      <c r="B511" s="6" t="s">
        <v>35</v>
      </c>
      <c r="C511" s="10">
        <v>9.0</v>
      </c>
      <c r="D511" s="5" t="s">
        <v>727</v>
      </c>
      <c r="E511" s="5" t="s">
        <v>146</v>
      </c>
      <c r="F511" s="5" t="s">
        <v>146</v>
      </c>
      <c r="G511" s="9"/>
      <c r="H511" s="9"/>
    </row>
    <row r="512" ht="15.75" customHeight="1">
      <c r="A512" s="11" t="s">
        <v>719</v>
      </c>
      <c r="B512" s="6" t="s">
        <v>41</v>
      </c>
      <c r="C512" s="10">
        <v>11.0</v>
      </c>
      <c r="D512" s="5" t="s">
        <v>728</v>
      </c>
      <c r="E512" s="5" t="s">
        <v>14</v>
      </c>
      <c r="F512" s="5" t="s">
        <v>79</v>
      </c>
      <c r="G512" s="9"/>
      <c r="H512" s="9"/>
    </row>
    <row r="513" ht="15.75" customHeight="1">
      <c r="A513" s="11" t="s">
        <v>719</v>
      </c>
      <c r="B513" s="6" t="s">
        <v>37</v>
      </c>
      <c r="C513" s="10">
        <v>12.0</v>
      </c>
      <c r="D513" s="5" t="s">
        <v>729</v>
      </c>
      <c r="E513" s="5" t="s">
        <v>14</v>
      </c>
      <c r="F513" s="5" t="s">
        <v>15</v>
      </c>
      <c r="G513" s="9"/>
      <c r="H513" s="9"/>
    </row>
    <row r="514" ht="15.75" customHeight="1">
      <c r="A514" s="11" t="s">
        <v>719</v>
      </c>
      <c r="B514" s="6" t="s">
        <v>41</v>
      </c>
      <c r="C514" s="10">
        <v>13.0</v>
      </c>
      <c r="D514" s="5" t="s">
        <v>730</v>
      </c>
      <c r="E514" s="5" t="s">
        <v>14</v>
      </c>
      <c r="F514" s="5" t="s">
        <v>731</v>
      </c>
      <c r="G514" s="9"/>
      <c r="H514" s="9"/>
    </row>
    <row r="515" ht="15.75" customHeight="1">
      <c r="A515" s="11" t="s">
        <v>719</v>
      </c>
      <c r="B515" s="6" t="s">
        <v>41</v>
      </c>
      <c r="C515" s="10">
        <v>14.0</v>
      </c>
      <c r="D515" s="5" t="s">
        <v>732</v>
      </c>
      <c r="E515" s="5" t="s">
        <v>21</v>
      </c>
      <c r="F515" s="5" t="s">
        <v>50</v>
      </c>
      <c r="G515" s="9"/>
      <c r="H515" s="9"/>
    </row>
    <row r="516" ht="15.75" customHeight="1">
      <c r="A516" s="11" t="s">
        <v>719</v>
      </c>
      <c r="B516" s="6" t="s">
        <v>37</v>
      </c>
      <c r="C516" s="10">
        <v>15.0</v>
      </c>
      <c r="D516" s="5" t="s">
        <v>733</v>
      </c>
      <c r="E516" s="5" t="s">
        <v>14</v>
      </c>
      <c r="F516" s="5" t="s">
        <v>15</v>
      </c>
      <c r="G516" s="9"/>
      <c r="H516" s="9"/>
    </row>
    <row r="517" ht="15.75" customHeight="1">
      <c r="A517" s="11" t="s">
        <v>719</v>
      </c>
      <c r="B517" s="6" t="s">
        <v>734</v>
      </c>
      <c r="C517" s="10">
        <v>17.0</v>
      </c>
      <c r="D517" s="5" t="s">
        <v>735</v>
      </c>
      <c r="E517" s="5" t="s">
        <v>21</v>
      </c>
      <c r="F517" s="5" t="s">
        <v>22</v>
      </c>
      <c r="G517" s="9"/>
      <c r="H517" s="9"/>
    </row>
    <row r="518" ht="15.75" customHeight="1">
      <c r="A518" s="11" t="s">
        <v>719</v>
      </c>
      <c r="B518" s="6" t="s">
        <v>29</v>
      </c>
      <c r="C518" s="10">
        <v>18.0</v>
      </c>
      <c r="D518" s="5" t="s">
        <v>736</v>
      </c>
      <c r="E518" s="5" t="s">
        <v>33</v>
      </c>
      <c r="F518" s="5" t="s">
        <v>33</v>
      </c>
      <c r="G518" s="9"/>
      <c r="H518" s="9"/>
    </row>
    <row r="519" ht="15.75" customHeight="1">
      <c r="A519" s="11" t="s">
        <v>719</v>
      </c>
      <c r="B519" s="6" t="s">
        <v>104</v>
      </c>
      <c r="C519" s="10">
        <v>19.0</v>
      </c>
      <c r="D519" s="5" t="s">
        <v>737</v>
      </c>
      <c r="E519" s="5" t="s">
        <v>14</v>
      </c>
      <c r="F519" s="5" t="s">
        <v>79</v>
      </c>
      <c r="G519" s="9"/>
      <c r="H519" s="9"/>
    </row>
    <row r="520" ht="15.75" customHeight="1">
      <c r="A520" s="11" t="s">
        <v>719</v>
      </c>
      <c r="B520" s="6" t="s">
        <v>52</v>
      </c>
      <c r="C520" s="10">
        <v>21.0</v>
      </c>
      <c r="D520" s="5" t="s">
        <v>738</v>
      </c>
      <c r="E520" s="5" t="s">
        <v>14</v>
      </c>
      <c r="F520" s="5" t="s">
        <v>28</v>
      </c>
      <c r="G520" s="9"/>
      <c r="H520" s="9"/>
    </row>
    <row r="521" ht="15.75" customHeight="1">
      <c r="A521" s="11" t="s">
        <v>739</v>
      </c>
      <c r="B521" s="6" t="s">
        <v>154</v>
      </c>
      <c r="C521" s="10">
        <v>2.0</v>
      </c>
      <c r="D521" s="8" t="s">
        <v>740</v>
      </c>
      <c r="E521" s="5" t="s">
        <v>14</v>
      </c>
      <c r="F521" s="5" t="s">
        <v>15</v>
      </c>
      <c r="G521" s="9"/>
      <c r="H521" s="9"/>
    </row>
    <row r="522" ht="15.75" customHeight="1">
      <c r="A522" s="11" t="s">
        <v>739</v>
      </c>
      <c r="B522" s="6" t="s">
        <v>154</v>
      </c>
      <c r="C522" s="10">
        <v>4.0</v>
      </c>
      <c r="D522" s="8" t="s">
        <v>741</v>
      </c>
      <c r="E522" s="5" t="s">
        <v>21</v>
      </c>
      <c r="F522" s="5" t="s">
        <v>25</v>
      </c>
      <c r="G522" s="9"/>
      <c r="H522" s="9"/>
    </row>
    <row r="523" ht="15.75" customHeight="1">
      <c r="A523" s="11" t="s">
        <v>739</v>
      </c>
      <c r="B523" s="6" t="s">
        <v>144</v>
      </c>
      <c r="C523" s="10">
        <v>5.0</v>
      </c>
      <c r="D523" s="8" t="s">
        <v>742</v>
      </c>
      <c r="E523" s="5" t="s">
        <v>14</v>
      </c>
      <c r="F523" s="5" t="s">
        <v>79</v>
      </c>
      <c r="G523" s="9"/>
      <c r="H523" s="9"/>
    </row>
    <row r="524" ht="15.75" customHeight="1">
      <c r="A524" s="11" t="s">
        <v>739</v>
      </c>
      <c r="B524" s="6" t="s">
        <v>154</v>
      </c>
      <c r="C524" s="10">
        <v>6.0</v>
      </c>
      <c r="D524" s="8" t="s">
        <v>743</v>
      </c>
      <c r="E524" s="5" t="s">
        <v>33</v>
      </c>
      <c r="F524" s="5" t="s">
        <v>33</v>
      </c>
      <c r="G524" s="9"/>
      <c r="H524" s="9"/>
    </row>
    <row r="525" ht="15.75" customHeight="1">
      <c r="A525" s="11" t="s">
        <v>739</v>
      </c>
      <c r="B525" s="6" t="s">
        <v>68</v>
      </c>
      <c r="C525" s="10">
        <v>7.0</v>
      </c>
      <c r="D525" s="8" t="s">
        <v>744</v>
      </c>
      <c r="E525" s="5" t="s">
        <v>21</v>
      </c>
      <c r="F525" s="5" t="s">
        <v>11</v>
      </c>
      <c r="G525" s="9"/>
      <c r="H525" s="9"/>
    </row>
    <row r="526" ht="15.75" customHeight="1">
      <c r="A526" s="11" t="s">
        <v>739</v>
      </c>
      <c r="B526" s="6" t="s">
        <v>513</v>
      </c>
      <c r="C526" s="10">
        <v>10.0</v>
      </c>
      <c r="D526" s="8" t="s">
        <v>745</v>
      </c>
      <c r="E526" s="5" t="s">
        <v>21</v>
      </c>
      <c r="F526" s="5" t="s">
        <v>50</v>
      </c>
      <c r="G526" s="9"/>
      <c r="H526" s="9"/>
    </row>
    <row r="527" ht="15.75" customHeight="1">
      <c r="A527" s="11" t="s">
        <v>739</v>
      </c>
      <c r="B527" s="6" t="s">
        <v>746</v>
      </c>
      <c r="C527" s="10">
        <v>11.0</v>
      </c>
      <c r="D527" s="8" t="s">
        <v>747</v>
      </c>
      <c r="E527" s="5" t="s">
        <v>14</v>
      </c>
      <c r="F527" s="5" t="s">
        <v>22</v>
      </c>
      <c r="G527" s="9"/>
      <c r="H527" s="9"/>
    </row>
    <row r="528" ht="15.75" customHeight="1">
      <c r="A528" s="11" t="s">
        <v>748</v>
      </c>
      <c r="B528" s="6" t="s">
        <v>139</v>
      </c>
      <c r="C528" s="10">
        <v>2.0</v>
      </c>
      <c r="D528" s="5" t="s">
        <v>749</v>
      </c>
      <c r="E528" s="5" t="s">
        <v>21</v>
      </c>
      <c r="F528" s="5" t="s">
        <v>25</v>
      </c>
      <c r="G528" s="9"/>
      <c r="H528" s="9"/>
    </row>
    <row r="529" ht="15.75" customHeight="1">
      <c r="A529" s="11" t="s">
        <v>748</v>
      </c>
      <c r="B529" s="6" t="s">
        <v>37</v>
      </c>
      <c r="C529" s="10">
        <v>3.0</v>
      </c>
      <c r="D529" s="5" t="s">
        <v>750</v>
      </c>
      <c r="E529" s="5" t="s">
        <v>21</v>
      </c>
      <c r="F529" s="5" t="s">
        <v>25</v>
      </c>
      <c r="G529" s="9"/>
      <c r="H529" s="9"/>
    </row>
    <row r="530" ht="15.75" customHeight="1">
      <c r="A530" s="11" t="s">
        <v>748</v>
      </c>
      <c r="B530" s="6" t="s">
        <v>139</v>
      </c>
      <c r="C530" s="10">
        <v>4.0</v>
      </c>
      <c r="D530" s="5" t="s">
        <v>751</v>
      </c>
      <c r="E530" s="5" t="s">
        <v>14</v>
      </c>
      <c r="F530" s="5" t="s">
        <v>79</v>
      </c>
      <c r="G530" s="9"/>
      <c r="H530" s="9"/>
    </row>
    <row r="531" ht="15.75" customHeight="1">
      <c r="A531" s="11" t="s">
        <v>748</v>
      </c>
      <c r="B531" s="6" t="s">
        <v>139</v>
      </c>
      <c r="C531" s="10">
        <v>6.0</v>
      </c>
      <c r="D531" s="5" t="s">
        <v>752</v>
      </c>
      <c r="E531" s="5" t="s">
        <v>146</v>
      </c>
      <c r="F531" s="5" t="s">
        <v>15</v>
      </c>
      <c r="G531" s="9"/>
      <c r="H531" s="9"/>
    </row>
    <row r="532" ht="15.75" customHeight="1">
      <c r="A532" s="11" t="s">
        <v>748</v>
      </c>
      <c r="B532" s="12" t="s">
        <v>126</v>
      </c>
      <c r="C532" s="10">
        <v>7.0</v>
      </c>
      <c r="D532" s="5" t="s">
        <v>753</v>
      </c>
      <c r="E532" s="5" t="s">
        <v>48</v>
      </c>
      <c r="F532" s="5" t="s">
        <v>15</v>
      </c>
      <c r="G532" s="9"/>
      <c r="H532" s="9"/>
    </row>
    <row r="533" ht="15.75" customHeight="1">
      <c r="A533" s="11" t="s">
        <v>748</v>
      </c>
      <c r="B533" s="6" t="s">
        <v>37</v>
      </c>
      <c r="C533" s="10">
        <v>8.0</v>
      </c>
      <c r="D533" s="5" t="s">
        <v>754</v>
      </c>
      <c r="E533" s="5" t="s">
        <v>146</v>
      </c>
      <c r="F533" s="5" t="s">
        <v>33</v>
      </c>
      <c r="G533" s="9"/>
      <c r="H533" s="9"/>
    </row>
    <row r="534" ht="15.75" customHeight="1">
      <c r="A534" s="11" t="s">
        <v>748</v>
      </c>
      <c r="B534" s="6" t="s">
        <v>734</v>
      </c>
      <c r="C534" s="10">
        <v>9.0</v>
      </c>
      <c r="D534" s="5" t="s">
        <v>755</v>
      </c>
      <c r="E534" s="5" t="s">
        <v>48</v>
      </c>
      <c r="F534" s="5" t="s">
        <v>15</v>
      </c>
      <c r="G534" s="9"/>
      <c r="H534" s="9"/>
    </row>
    <row r="535" ht="15.75" customHeight="1">
      <c r="A535" s="11" t="s">
        <v>748</v>
      </c>
      <c r="B535" s="12" t="s">
        <v>126</v>
      </c>
      <c r="C535" s="10">
        <v>11.0</v>
      </c>
      <c r="D535" s="5" t="s">
        <v>756</v>
      </c>
      <c r="E535" s="5" t="s">
        <v>32</v>
      </c>
      <c r="F535" s="5" t="s">
        <v>15</v>
      </c>
      <c r="G535" s="9"/>
      <c r="H535" s="9"/>
    </row>
    <row r="536" ht="15.75" customHeight="1">
      <c r="A536" s="11" t="s">
        <v>748</v>
      </c>
      <c r="B536" s="6" t="s">
        <v>757</v>
      </c>
      <c r="C536" s="10">
        <v>12.0</v>
      </c>
      <c r="D536" s="5" t="s">
        <v>758</v>
      </c>
      <c r="E536" s="5" t="s">
        <v>14</v>
      </c>
      <c r="F536" s="5" t="s">
        <v>28</v>
      </c>
      <c r="G536" s="9"/>
      <c r="H536" s="9"/>
    </row>
    <row r="537" ht="15.75" customHeight="1">
      <c r="A537" s="11" t="s">
        <v>748</v>
      </c>
      <c r="B537" s="12" t="s">
        <v>126</v>
      </c>
      <c r="C537" s="10">
        <v>15.0</v>
      </c>
      <c r="D537" s="5" t="s">
        <v>759</v>
      </c>
      <c r="E537" s="5" t="s">
        <v>21</v>
      </c>
      <c r="F537" s="5" t="s">
        <v>22</v>
      </c>
      <c r="G537" s="9"/>
      <c r="H537" s="9"/>
    </row>
    <row r="538" ht="15.75" customHeight="1">
      <c r="A538" s="11" t="s">
        <v>748</v>
      </c>
      <c r="B538" s="6" t="s">
        <v>760</v>
      </c>
      <c r="C538" s="10">
        <v>16.0</v>
      </c>
      <c r="D538" s="5" t="s">
        <v>761</v>
      </c>
      <c r="E538" s="5" t="s">
        <v>33</v>
      </c>
      <c r="F538" s="5" t="s">
        <v>33</v>
      </c>
      <c r="G538" s="9"/>
      <c r="H538" s="5" t="s">
        <v>762</v>
      </c>
    </row>
    <row r="539" ht="15.75" customHeight="1">
      <c r="A539" s="11" t="s">
        <v>748</v>
      </c>
      <c r="B539" s="12" t="s">
        <v>126</v>
      </c>
      <c r="C539" s="10">
        <v>17.0</v>
      </c>
      <c r="D539" s="5" t="s">
        <v>763</v>
      </c>
      <c r="E539" s="5" t="s">
        <v>14</v>
      </c>
      <c r="F539" s="5" t="s">
        <v>15</v>
      </c>
      <c r="G539" s="9"/>
      <c r="H539" s="9"/>
    </row>
    <row r="540" ht="15.75" customHeight="1">
      <c r="A540" s="11" t="s">
        <v>748</v>
      </c>
      <c r="B540" s="6" t="s">
        <v>139</v>
      </c>
      <c r="C540" s="10">
        <v>18.0</v>
      </c>
      <c r="D540" s="5" t="s">
        <v>764</v>
      </c>
      <c r="E540" s="5" t="s">
        <v>14</v>
      </c>
      <c r="F540" s="5" t="s">
        <v>15</v>
      </c>
      <c r="G540" s="9"/>
      <c r="H540" s="9"/>
    </row>
    <row r="541" ht="15.75" customHeight="1">
      <c r="A541" s="11" t="s">
        <v>748</v>
      </c>
      <c r="B541" s="6" t="s">
        <v>734</v>
      </c>
      <c r="C541" s="10">
        <v>19.0</v>
      </c>
      <c r="D541" s="5" t="s">
        <v>765</v>
      </c>
      <c r="E541" s="5" t="s">
        <v>14</v>
      </c>
      <c r="F541" s="5" t="s">
        <v>15</v>
      </c>
      <c r="G541" s="9"/>
      <c r="H541" s="9"/>
    </row>
    <row r="542" ht="15.75" customHeight="1">
      <c r="A542" s="11" t="s">
        <v>748</v>
      </c>
      <c r="B542" s="6" t="s">
        <v>37</v>
      </c>
      <c r="C542" s="10">
        <v>21.0</v>
      </c>
      <c r="D542" s="5" t="s">
        <v>766</v>
      </c>
      <c r="E542" s="5" t="s">
        <v>14</v>
      </c>
      <c r="F542" s="5" t="s">
        <v>15</v>
      </c>
      <c r="G542" s="9"/>
      <c r="H542" s="9"/>
    </row>
    <row r="543" ht="15.75" customHeight="1">
      <c r="A543" s="11" t="s">
        <v>748</v>
      </c>
      <c r="B543" s="6" t="s">
        <v>139</v>
      </c>
      <c r="C543" s="10">
        <v>22.0</v>
      </c>
      <c r="D543" s="5" t="s">
        <v>767</v>
      </c>
      <c r="E543" s="5" t="s">
        <v>32</v>
      </c>
      <c r="F543" s="5" t="s">
        <v>768</v>
      </c>
      <c r="G543" s="9"/>
      <c r="H543" s="9"/>
    </row>
    <row r="544" ht="15.75" customHeight="1">
      <c r="A544" s="11" t="s">
        <v>748</v>
      </c>
      <c r="B544" s="12" t="s">
        <v>126</v>
      </c>
      <c r="C544" s="10">
        <v>23.0</v>
      </c>
      <c r="D544" s="5" t="s">
        <v>769</v>
      </c>
      <c r="E544" s="5" t="s">
        <v>14</v>
      </c>
      <c r="F544" s="5" t="s">
        <v>770</v>
      </c>
      <c r="G544" s="9"/>
      <c r="H544" s="9"/>
    </row>
    <row r="545" ht="15.75" customHeight="1">
      <c r="A545" s="11" t="s">
        <v>748</v>
      </c>
      <c r="B545" s="6" t="s">
        <v>37</v>
      </c>
      <c r="C545" s="10">
        <v>24.0</v>
      </c>
      <c r="D545" s="5" t="s">
        <v>771</v>
      </c>
      <c r="E545" s="5" t="s">
        <v>21</v>
      </c>
      <c r="F545" s="5" t="s">
        <v>66</v>
      </c>
      <c r="G545" s="9"/>
      <c r="H545" s="9"/>
    </row>
    <row r="546" ht="15.75" customHeight="1">
      <c r="A546" s="11" t="s">
        <v>748</v>
      </c>
      <c r="B546" s="6" t="s">
        <v>139</v>
      </c>
      <c r="C546" s="10">
        <v>27.0</v>
      </c>
      <c r="D546" s="5" t="s">
        <v>772</v>
      </c>
      <c r="E546" s="5" t="s">
        <v>21</v>
      </c>
      <c r="F546" s="5" t="s">
        <v>15</v>
      </c>
      <c r="G546" s="9"/>
      <c r="H546" s="9"/>
    </row>
    <row r="547" ht="15.75" customHeight="1">
      <c r="A547" s="11" t="s">
        <v>748</v>
      </c>
      <c r="B547" s="6" t="s">
        <v>29</v>
      </c>
      <c r="C547" s="10">
        <v>29.0</v>
      </c>
      <c r="D547" s="5" t="s">
        <v>773</v>
      </c>
      <c r="E547" s="5" t="s">
        <v>18</v>
      </c>
      <c r="F547" s="5" t="s">
        <v>18</v>
      </c>
      <c r="G547" s="9"/>
      <c r="H547" s="9"/>
    </row>
    <row r="548" ht="15.75" customHeight="1">
      <c r="A548" s="11" t="s">
        <v>748</v>
      </c>
      <c r="B548" s="6" t="s">
        <v>37</v>
      </c>
      <c r="C548" s="10">
        <v>30.0</v>
      </c>
      <c r="D548" s="5" t="s">
        <v>774</v>
      </c>
      <c r="E548" s="5" t="s">
        <v>21</v>
      </c>
      <c r="F548" s="5" t="s">
        <v>22</v>
      </c>
      <c r="G548" s="9"/>
      <c r="H548" s="9"/>
    </row>
    <row r="549" ht="15.75" customHeight="1">
      <c r="A549" s="11" t="s">
        <v>748</v>
      </c>
      <c r="B549" s="6" t="s">
        <v>37</v>
      </c>
      <c r="C549" s="10">
        <v>32.0</v>
      </c>
      <c r="D549" s="5" t="s">
        <v>775</v>
      </c>
      <c r="E549" s="5" t="s">
        <v>21</v>
      </c>
      <c r="F549" s="5" t="s">
        <v>50</v>
      </c>
      <c r="G549" s="9"/>
      <c r="H549" s="9"/>
    </row>
    <row r="550" ht="15.75" customHeight="1">
      <c r="A550" s="11" t="s">
        <v>748</v>
      </c>
      <c r="B550" s="6" t="s">
        <v>776</v>
      </c>
      <c r="C550" s="10">
        <v>34.0</v>
      </c>
      <c r="D550" s="5" t="s">
        <v>777</v>
      </c>
      <c r="E550" s="5" t="s">
        <v>32</v>
      </c>
      <c r="F550" s="5" t="s">
        <v>778</v>
      </c>
      <c r="G550" s="9"/>
      <c r="H550" s="9"/>
    </row>
    <row r="551" ht="15.75" customHeight="1">
      <c r="A551" s="11" t="s">
        <v>779</v>
      </c>
      <c r="B551" s="6" t="s">
        <v>68</v>
      </c>
      <c r="C551" s="7">
        <v>1.0</v>
      </c>
      <c r="D551" s="8" t="s">
        <v>780</v>
      </c>
      <c r="E551" s="5" t="s">
        <v>21</v>
      </c>
      <c r="F551" s="5" t="s">
        <v>22</v>
      </c>
      <c r="G551" s="9"/>
      <c r="H551" s="9"/>
    </row>
    <row r="552" ht="15.75" customHeight="1">
      <c r="A552" s="11" t="s">
        <v>779</v>
      </c>
      <c r="B552" s="6" t="s">
        <v>380</v>
      </c>
      <c r="C552" s="10">
        <v>3.0</v>
      </c>
      <c r="D552" s="8" t="s">
        <v>781</v>
      </c>
      <c r="E552" s="5" t="s">
        <v>14</v>
      </c>
      <c r="F552" s="5" t="s">
        <v>79</v>
      </c>
      <c r="G552" s="9"/>
      <c r="H552" s="9"/>
    </row>
    <row r="553" ht="15.75" customHeight="1">
      <c r="A553" s="11" t="s">
        <v>779</v>
      </c>
      <c r="B553" s="6" t="s">
        <v>41</v>
      </c>
      <c r="C553" s="10">
        <v>4.0</v>
      </c>
      <c r="D553" s="8" t="s">
        <v>782</v>
      </c>
      <c r="E553" s="5" t="s">
        <v>21</v>
      </c>
      <c r="F553" s="5" t="s">
        <v>28</v>
      </c>
      <c r="G553" s="9"/>
      <c r="H553" s="9"/>
    </row>
    <row r="554" ht="15.75" customHeight="1">
      <c r="A554" s="11" t="s">
        <v>779</v>
      </c>
      <c r="B554" s="6" t="s">
        <v>23</v>
      </c>
      <c r="C554" s="10">
        <v>5.0</v>
      </c>
      <c r="D554" s="8" t="s">
        <v>783</v>
      </c>
      <c r="E554" s="5" t="s">
        <v>14</v>
      </c>
      <c r="F554" s="5" t="s">
        <v>15</v>
      </c>
      <c r="G554" s="9"/>
      <c r="H554" s="9"/>
    </row>
    <row r="555" ht="15.75" customHeight="1">
      <c r="A555" s="11" t="s">
        <v>779</v>
      </c>
      <c r="B555" s="6" t="s">
        <v>68</v>
      </c>
      <c r="C555" s="10">
        <v>7.0</v>
      </c>
      <c r="D555" s="8" t="s">
        <v>784</v>
      </c>
      <c r="E555" s="5" t="s">
        <v>21</v>
      </c>
      <c r="F555" s="5" t="s">
        <v>15</v>
      </c>
      <c r="G555" s="9"/>
      <c r="H555" s="9"/>
    </row>
    <row r="556" ht="15.75" customHeight="1">
      <c r="A556" s="11" t="s">
        <v>779</v>
      </c>
      <c r="B556" s="6" t="s">
        <v>23</v>
      </c>
      <c r="C556" s="10">
        <v>8.0</v>
      </c>
      <c r="D556" s="8" t="s">
        <v>785</v>
      </c>
      <c r="E556" s="5" t="s">
        <v>18</v>
      </c>
      <c r="F556" s="5" t="s">
        <v>15</v>
      </c>
      <c r="G556" s="9"/>
      <c r="H556" s="9"/>
    </row>
    <row r="557" ht="15.75" customHeight="1">
      <c r="A557" s="11" t="s">
        <v>779</v>
      </c>
      <c r="B557" s="6" t="s">
        <v>68</v>
      </c>
      <c r="C557" s="10">
        <v>10.0</v>
      </c>
      <c r="D557" s="8" t="s">
        <v>786</v>
      </c>
      <c r="E557" s="5" t="s">
        <v>14</v>
      </c>
      <c r="F557" s="5" t="s">
        <v>15</v>
      </c>
      <c r="G557" s="9"/>
      <c r="H557" s="9"/>
    </row>
    <row r="558" ht="15.75" customHeight="1">
      <c r="A558" s="11" t="s">
        <v>779</v>
      </c>
      <c r="B558" s="6" t="s">
        <v>787</v>
      </c>
      <c r="C558" s="10">
        <v>13.0</v>
      </c>
      <c r="D558" s="8" t="s">
        <v>788</v>
      </c>
      <c r="E558" s="5" t="s">
        <v>21</v>
      </c>
      <c r="F558" s="5" t="s">
        <v>22</v>
      </c>
      <c r="G558" s="9"/>
      <c r="H558" s="9"/>
    </row>
    <row r="559" ht="15.75" customHeight="1">
      <c r="A559" s="5" t="s">
        <v>789</v>
      </c>
      <c r="B559" s="6" t="s">
        <v>139</v>
      </c>
      <c r="C559" s="10">
        <v>2.0</v>
      </c>
      <c r="D559" s="8" t="s">
        <v>790</v>
      </c>
      <c r="E559" s="5" t="s">
        <v>21</v>
      </c>
      <c r="F559" s="5" t="s">
        <v>22</v>
      </c>
      <c r="G559" s="9"/>
      <c r="H559" s="9"/>
    </row>
    <row r="560" ht="15.75" customHeight="1">
      <c r="A560" s="5" t="s">
        <v>789</v>
      </c>
      <c r="B560" s="6" t="s">
        <v>513</v>
      </c>
      <c r="C560" s="10">
        <v>3.0</v>
      </c>
      <c r="D560" s="8" t="s">
        <v>791</v>
      </c>
      <c r="E560" s="5" t="s">
        <v>18</v>
      </c>
      <c r="F560" s="5" t="s">
        <v>22</v>
      </c>
      <c r="G560" s="9"/>
      <c r="H560" s="9"/>
    </row>
    <row r="561" ht="15.75" customHeight="1">
      <c r="A561" s="5" t="s">
        <v>789</v>
      </c>
      <c r="B561" s="6" t="s">
        <v>137</v>
      </c>
      <c r="C561" s="10">
        <v>4.0</v>
      </c>
      <c r="D561" s="8" t="s">
        <v>792</v>
      </c>
      <c r="E561" s="5" t="s">
        <v>21</v>
      </c>
      <c r="F561" s="5" t="s">
        <v>22</v>
      </c>
      <c r="G561" s="9"/>
      <c r="H561" s="9"/>
    </row>
    <row r="562" ht="15.75" customHeight="1">
      <c r="A562" s="5" t="s">
        <v>789</v>
      </c>
      <c r="B562" s="6" t="s">
        <v>139</v>
      </c>
      <c r="C562" s="10">
        <v>5.0</v>
      </c>
      <c r="D562" s="8" t="s">
        <v>793</v>
      </c>
      <c r="E562" s="5" t="s">
        <v>21</v>
      </c>
      <c r="F562" s="5" t="s">
        <v>22</v>
      </c>
      <c r="G562" s="9"/>
      <c r="H562" s="9"/>
    </row>
    <row r="563" ht="15.75" customHeight="1">
      <c r="A563" s="5" t="s">
        <v>789</v>
      </c>
      <c r="B563" s="6" t="s">
        <v>525</v>
      </c>
      <c r="C563" s="10">
        <v>6.0</v>
      </c>
      <c r="D563" s="8" t="s">
        <v>794</v>
      </c>
      <c r="E563" s="5" t="s">
        <v>21</v>
      </c>
      <c r="F563" s="5" t="s">
        <v>22</v>
      </c>
      <c r="G563" s="9"/>
      <c r="H563" s="9"/>
    </row>
    <row r="564" ht="15.75" customHeight="1">
      <c r="A564" s="5" t="s">
        <v>789</v>
      </c>
      <c r="B564" s="6" t="s">
        <v>124</v>
      </c>
      <c r="C564" s="10">
        <v>7.0</v>
      </c>
      <c r="D564" s="8" t="s">
        <v>795</v>
      </c>
      <c r="E564" s="5" t="s">
        <v>32</v>
      </c>
      <c r="F564" s="5" t="s">
        <v>22</v>
      </c>
      <c r="G564" s="9"/>
      <c r="H564" s="9"/>
    </row>
    <row r="565" ht="15.75" customHeight="1">
      <c r="A565" s="5" t="s">
        <v>789</v>
      </c>
      <c r="B565" s="6" t="s">
        <v>37</v>
      </c>
      <c r="C565" s="10">
        <v>8.0</v>
      </c>
      <c r="D565" s="8" t="s">
        <v>796</v>
      </c>
      <c r="E565" s="5" t="s">
        <v>21</v>
      </c>
      <c r="F565" s="5" t="s">
        <v>668</v>
      </c>
      <c r="G565" s="9"/>
      <c r="H565" s="9"/>
    </row>
    <row r="566" ht="15.75" customHeight="1">
      <c r="A566" s="5" t="s">
        <v>789</v>
      </c>
      <c r="B566" s="6" t="s">
        <v>137</v>
      </c>
      <c r="C566" s="10">
        <v>9.0</v>
      </c>
      <c r="D566" s="8" t="s">
        <v>797</v>
      </c>
      <c r="E566" s="5" t="s">
        <v>21</v>
      </c>
      <c r="F566" s="5" t="s">
        <v>668</v>
      </c>
      <c r="G566" s="9"/>
      <c r="H566" s="9"/>
    </row>
    <row r="567" ht="15.75" customHeight="1">
      <c r="A567" s="5" t="s">
        <v>789</v>
      </c>
      <c r="B567" s="6" t="s">
        <v>29</v>
      </c>
      <c r="C567" s="10">
        <v>10.0</v>
      </c>
      <c r="D567" s="8" t="s">
        <v>798</v>
      </c>
      <c r="E567" s="5" t="s">
        <v>166</v>
      </c>
      <c r="F567" s="5" t="s">
        <v>639</v>
      </c>
      <c r="G567" s="9"/>
      <c r="H567" s="9"/>
    </row>
    <row r="568" ht="15.75" customHeight="1">
      <c r="A568" s="5" t="s">
        <v>789</v>
      </c>
      <c r="B568" s="6" t="s">
        <v>139</v>
      </c>
      <c r="C568" s="10">
        <v>12.0</v>
      </c>
      <c r="D568" s="8" t="s">
        <v>799</v>
      </c>
      <c r="E568" s="5" t="s">
        <v>21</v>
      </c>
      <c r="F568" s="5" t="s">
        <v>22</v>
      </c>
      <c r="G568" s="9"/>
      <c r="H568" s="9"/>
    </row>
    <row r="569" ht="15.75" customHeight="1">
      <c r="A569" s="5" t="s">
        <v>789</v>
      </c>
      <c r="B569" s="12" t="s">
        <v>135</v>
      </c>
      <c r="C569" s="10">
        <v>13.0</v>
      </c>
      <c r="D569" s="8" t="s">
        <v>800</v>
      </c>
      <c r="E569" s="5" t="s">
        <v>33</v>
      </c>
      <c r="F569" s="5" t="s">
        <v>801</v>
      </c>
      <c r="G569" s="9"/>
      <c r="H569" s="9"/>
    </row>
    <row r="570" ht="15.75" customHeight="1">
      <c r="A570" s="5" t="s">
        <v>789</v>
      </c>
      <c r="B570" s="12" t="s">
        <v>701</v>
      </c>
      <c r="C570" s="10">
        <v>14.0</v>
      </c>
      <c r="D570" s="8" t="s">
        <v>802</v>
      </c>
      <c r="E570" s="5" t="s">
        <v>33</v>
      </c>
      <c r="F570" s="5" t="s">
        <v>801</v>
      </c>
      <c r="G570" s="9"/>
      <c r="H570" s="9"/>
    </row>
    <row r="571" ht="15.75" customHeight="1">
      <c r="A571" s="5" t="s">
        <v>789</v>
      </c>
      <c r="B571" s="6" t="s">
        <v>124</v>
      </c>
      <c r="C571" s="10">
        <v>16.0</v>
      </c>
      <c r="D571" s="8" t="s">
        <v>803</v>
      </c>
      <c r="E571" s="5" t="s">
        <v>33</v>
      </c>
      <c r="F571" s="5" t="s">
        <v>801</v>
      </c>
      <c r="G571" s="9"/>
      <c r="H571" s="9"/>
    </row>
    <row r="572" ht="15.75" customHeight="1">
      <c r="A572" s="5" t="s">
        <v>789</v>
      </c>
      <c r="B572" s="6" t="s">
        <v>144</v>
      </c>
      <c r="C572" s="10">
        <v>17.0</v>
      </c>
      <c r="D572" s="8" t="s">
        <v>804</v>
      </c>
      <c r="E572" s="5" t="s">
        <v>21</v>
      </c>
      <c r="F572" s="5" t="s">
        <v>801</v>
      </c>
      <c r="G572" s="9"/>
      <c r="H572" s="9"/>
    </row>
    <row r="573" ht="15.75" customHeight="1">
      <c r="A573" s="5" t="s">
        <v>789</v>
      </c>
      <c r="B573" s="6" t="s">
        <v>37</v>
      </c>
      <c r="C573" s="10">
        <v>18.0</v>
      </c>
      <c r="D573" s="8" t="s">
        <v>805</v>
      </c>
      <c r="E573" s="5" t="s">
        <v>33</v>
      </c>
      <c r="F573" s="5" t="s">
        <v>33</v>
      </c>
      <c r="G573" s="9"/>
      <c r="H573" s="9"/>
    </row>
    <row r="574" ht="15.75" customHeight="1">
      <c r="A574" s="5" t="s">
        <v>789</v>
      </c>
      <c r="B574" s="6" t="s">
        <v>806</v>
      </c>
      <c r="C574" s="10">
        <v>19.0</v>
      </c>
      <c r="D574" s="8" t="s">
        <v>807</v>
      </c>
      <c r="E574" s="5" t="s">
        <v>33</v>
      </c>
      <c r="F574" s="5" t="s">
        <v>33</v>
      </c>
      <c r="G574" s="9"/>
      <c r="H574" s="9"/>
    </row>
    <row r="575" ht="15.75" customHeight="1">
      <c r="A575" s="5" t="s">
        <v>789</v>
      </c>
      <c r="B575" s="6" t="s">
        <v>513</v>
      </c>
      <c r="C575" s="10">
        <v>21.0</v>
      </c>
      <c r="D575" s="8" t="s">
        <v>808</v>
      </c>
      <c r="E575" s="5" t="s">
        <v>18</v>
      </c>
      <c r="F575" s="5" t="s">
        <v>22</v>
      </c>
      <c r="G575" s="9"/>
      <c r="H575" s="9"/>
    </row>
    <row r="576" ht="15.75" customHeight="1">
      <c r="A576" s="5" t="s">
        <v>789</v>
      </c>
      <c r="B576" s="6" t="s">
        <v>37</v>
      </c>
      <c r="C576" s="10">
        <v>22.0</v>
      </c>
      <c r="D576" s="8" t="s">
        <v>809</v>
      </c>
      <c r="E576" s="5" t="s">
        <v>14</v>
      </c>
      <c r="F576" s="5" t="s">
        <v>15</v>
      </c>
      <c r="G576" s="9"/>
      <c r="H576" s="9"/>
    </row>
    <row r="577" ht="15.75" customHeight="1">
      <c r="A577" s="5" t="s">
        <v>789</v>
      </c>
      <c r="B577" s="6" t="s">
        <v>154</v>
      </c>
      <c r="C577" s="10">
        <v>23.0</v>
      </c>
      <c r="D577" s="8" t="s">
        <v>810</v>
      </c>
      <c r="E577" s="5" t="s">
        <v>14</v>
      </c>
      <c r="F577" s="5" t="s">
        <v>15</v>
      </c>
      <c r="G577" s="9"/>
      <c r="H577" s="9"/>
    </row>
    <row r="578" ht="15.75" customHeight="1">
      <c r="A578" s="5" t="s">
        <v>789</v>
      </c>
      <c r="B578" s="6" t="s">
        <v>595</v>
      </c>
      <c r="C578" s="10">
        <v>24.0</v>
      </c>
      <c r="D578" s="8" t="s">
        <v>811</v>
      </c>
      <c r="E578" s="5" t="s">
        <v>21</v>
      </c>
      <c r="F578" s="5" t="s">
        <v>133</v>
      </c>
      <c r="G578" s="9"/>
      <c r="H578" s="9"/>
    </row>
    <row r="579" ht="15.75" customHeight="1">
      <c r="A579" s="11" t="s">
        <v>812</v>
      </c>
      <c r="B579" s="6" t="s">
        <v>60</v>
      </c>
      <c r="C579" s="7">
        <v>1.0</v>
      </c>
      <c r="D579" s="5" t="s">
        <v>813</v>
      </c>
      <c r="E579" s="5" t="s">
        <v>21</v>
      </c>
      <c r="F579" s="5" t="s">
        <v>22</v>
      </c>
      <c r="G579" s="9"/>
      <c r="H579" s="5" t="s">
        <v>814</v>
      </c>
    </row>
    <row r="580" ht="15.75" customHeight="1">
      <c r="A580" s="11" t="s">
        <v>812</v>
      </c>
      <c r="B580" s="6" t="s">
        <v>60</v>
      </c>
      <c r="C580" s="10">
        <v>4.0</v>
      </c>
      <c r="D580" s="5" t="s">
        <v>815</v>
      </c>
      <c r="E580" s="5" t="s">
        <v>21</v>
      </c>
      <c r="F580" s="5" t="s">
        <v>22</v>
      </c>
      <c r="G580" s="9"/>
      <c r="H580" s="9"/>
    </row>
    <row r="581" ht="15.75" customHeight="1">
      <c r="A581" s="11" t="s">
        <v>812</v>
      </c>
      <c r="B581" s="6" t="s">
        <v>720</v>
      </c>
      <c r="C581" s="10">
        <v>6.0</v>
      </c>
      <c r="D581" s="5" t="s">
        <v>816</v>
      </c>
      <c r="E581" s="5" t="s">
        <v>21</v>
      </c>
      <c r="F581" s="5" t="s">
        <v>22</v>
      </c>
      <c r="G581" s="9"/>
      <c r="H581" s="9"/>
    </row>
    <row r="582" ht="15.75" customHeight="1">
      <c r="A582" s="11" t="s">
        <v>812</v>
      </c>
      <c r="B582" s="6" t="s">
        <v>817</v>
      </c>
      <c r="C582" s="10">
        <v>7.0</v>
      </c>
      <c r="D582" s="5" t="s">
        <v>818</v>
      </c>
      <c r="E582" s="5" t="s">
        <v>14</v>
      </c>
      <c r="F582" s="5" t="s">
        <v>79</v>
      </c>
      <c r="G582" s="9"/>
      <c r="H582" s="9"/>
    </row>
    <row r="583" ht="15.75" customHeight="1">
      <c r="A583" s="11" t="s">
        <v>812</v>
      </c>
      <c r="B583" s="6" t="s">
        <v>19</v>
      </c>
      <c r="C583" s="10">
        <v>9.0</v>
      </c>
      <c r="D583" s="5" t="s">
        <v>819</v>
      </c>
      <c r="E583" s="5" t="s">
        <v>18</v>
      </c>
      <c r="F583" s="5" t="s">
        <v>18</v>
      </c>
      <c r="G583" s="9"/>
      <c r="H583" s="9"/>
    </row>
    <row r="584" ht="15.75" customHeight="1">
      <c r="A584" s="11" t="s">
        <v>812</v>
      </c>
      <c r="B584" s="6" t="s">
        <v>100</v>
      </c>
      <c r="C584" s="10">
        <v>10.0</v>
      </c>
      <c r="D584" s="5" t="s">
        <v>820</v>
      </c>
      <c r="E584" s="5" t="s">
        <v>21</v>
      </c>
      <c r="F584" s="5" t="s">
        <v>22</v>
      </c>
      <c r="G584" s="9"/>
      <c r="H584" s="9"/>
    </row>
    <row r="585" ht="15.75" customHeight="1">
      <c r="A585" s="11" t="s">
        <v>812</v>
      </c>
      <c r="B585" s="6" t="s">
        <v>41</v>
      </c>
      <c r="C585" s="10">
        <v>11.0</v>
      </c>
      <c r="D585" s="5" t="s">
        <v>821</v>
      </c>
      <c r="E585" s="5" t="s">
        <v>18</v>
      </c>
      <c r="F585" s="5" t="s">
        <v>22</v>
      </c>
      <c r="G585" s="9"/>
      <c r="H585" s="9"/>
    </row>
    <row r="586" ht="15.75" customHeight="1">
      <c r="A586" s="11" t="s">
        <v>812</v>
      </c>
      <c r="B586" s="12" t="s">
        <v>330</v>
      </c>
      <c r="C586" s="10">
        <v>12.0</v>
      </c>
      <c r="D586" s="5" t="s">
        <v>822</v>
      </c>
      <c r="E586" s="5" t="s">
        <v>32</v>
      </c>
      <c r="F586" s="5" t="s">
        <v>22</v>
      </c>
      <c r="G586" s="9"/>
      <c r="H586" s="9"/>
    </row>
    <row r="587" ht="15.75" customHeight="1">
      <c r="A587" s="11" t="s">
        <v>812</v>
      </c>
      <c r="B587" s="6" t="s">
        <v>734</v>
      </c>
      <c r="C587" s="10">
        <v>14.0</v>
      </c>
      <c r="D587" s="5" t="s">
        <v>823</v>
      </c>
      <c r="E587" s="5" t="s">
        <v>14</v>
      </c>
      <c r="F587" s="5" t="s">
        <v>22</v>
      </c>
      <c r="G587" s="5" t="s">
        <v>824</v>
      </c>
      <c r="H587" s="9"/>
    </row>
    <row r="588" ht="15.75" customHeight="1">
      <c r="A588" s="11" t="s">
        <v>825</v>
      </c>
      <c r="B588" s="6" t="s">
        <v>226</v>
      </c>
      <c r="C588" s="7">
        <v>1.0</v>
      </c>
      <c r="D588" s="8" t="s">
        <v>826</v>
      </c>
      <c r="E588" s="5" t="s">
        <v>14</v>
      </c>
      <c r="F588" s="5" t="s">
        <v>15</v>
      </c>
      <c r="G588" s="9"/>
      <c r="H588" s="9"/>
    </row>
    <row r="589" ht="15.75" customHeight="1">
      <c r="A589" s="11" t="s">
        <v>825</v>
      </c>
      <c r="B589" s="12" t="s">
        <v>695</v>
      </c>
      <c r="C589" s="10">
        <v>2.0</v>
      </c>
      <c r="D589" s="8" t="s">
        <v>827</v>
      </c>
      <c r="E589" s="5" t="s">
        <v>32</v>
      </c>
      <c r="F589" s="5" t="s">
        <v>15</v>
      </c>
      <c r="G589" s="9"/>
      <c r="H589" s="9"/>
    </row>
    <row r="590" ht="15.75" customHeight="1">
      <c r="A590" s="11" t="s">
        <v>825</v>
      </c>
      <c r="B590" s="6" t="s">
        <v>139</v>
      </c>
      <c r="C590" s="10">
        <v>3.0</v>
      </c>
      <c r="D590" s="8" t="s">
        <v>828</v>
      </c>
      <c r="E590" s="5" t="s">
        <v>14</v>
      </c>
      <c r="F590" s="5" t="s">
        <v>28</v>
      </c>
      <c r="G590" s="9"/>
      <c r="H590" s="9"/>
    </row>
    <row r="591" ht="15.75" customHeight="1">
      <c r="A591" s="11" t="s">
        <v>825</v>
      </c>
      <c r="B591" s="6" t="s">
        <v>41</v>
      </c>
      <c r="C591" s="10">
        <v>4.0</v>
      </c>
      <c r="D591" s="8" t="s">
        <v>829</v>
      </c>
      <c r="E591" s="5" t="s">
        <v>18</v>
      </c>
      <c r="F591" s="5" t="s">
        <v>15</v>
      </c>
      <c r="G591" s="9"/>
      <c r="H591" s="9"/>
    </row>
    <row r="592" ht="15.75" customHeight="1">
      <c r="A592" s="11" t="s">
        <v>825</v>
      </c>
      <c r="B592" s="6" t="s">
        <v>226</v>
      </c>
      <c r="C592" s="10">
        <v>5.0</v>
      </c>
      <c r="D592" s="8" t="s">
        <v>830</v>
      </c>
      <c r="E592" s="5" t="s">
        <v>21</v>
      </c>
      <c r="F592" s="5" t="s">
        <v>22</v>
      </c>
      <c r="G592" s="9"/>
      <c r="H592" s="9"/>
    </row>
    <row r="593" ht="15.75" customHeight="1">
      <c r="A593" s="11" t="s">
        <v>825</v>
      </c>
      <c r="B593" s="6" t="s">
        <v>41</v>
      </c>
      <c r="C593" s="10">
        <v>6.0</v>
      </c>
      <c r="D593" s="8" t="s">
        <v>831</v>
      </c>
      <c r="E593" s="5" t="s">
        <v>14</v>
      </c>
      <c r="F593" s="5" t="s">
        <v>28</v>
      </c>
      <c r="G593" s="9"/>
      <c r="H593" s="9"/>
    </row>
    <row r="594" ht="15.75" customHeight="1">
      <c r="A594" s="11" t="s">
        <v>825</v>
      </c>
      <c r="B594" s="6" t="s">
        <v>139</v>
      </c>
      <c r="C594" s="10">
        <v>8.0</v>
      </c>
      <c r="D594" s="8" t="s">
        <v>832</v>
      </c>
      <c r="E594" s="5" t="s">
        <v>14</v>
      </c>
      <c r="F594" s="5" t="s">
        <v>22</v>
      </c>
      <c r="G594" s="9"/>
      <c r="H594" s="9"/>
    </row>
    <row r="595" ht="15.75" customHeight="1">
      <c r="A595" s="11" t="s">
        <v>825</v>
      </c>
      <c r="B595" s="6" t="s">
        <v>26</v>
      </c>
      <c r="C595" s="10">
        <v>9.0</v>
      </c>
      <c r="D595" s="8" t="s">
        <v>833</v>
      </c>
      <c r="E595" s="5" t="s">
        <v>21</v>
      </c>
      <c r="F595" s="5" t="s">
        <v>25</v>
      </c>
      <c r="G595" s="9"/>
      <c r="H595" s="9"/>
    </row>
    <row r="596" ht="15.75" customHeight="1">
      <c r="A596" s="11" t="s">
        <v>825</v>
      </c>
      <c r="B596" s="6" t="s">
        <v>226</v>
      </c>
      <c r="C596" s="10">
        <v>9.0</v>
      </c>
      <c r="D596" s="13"/>
      <c r="E596" s="9"/>
      <c r="F596" s="5" t="s">
        <v>25</v>
      </c>
      <c r="G596" s="5" t="s">
        <v>834</v>
      </c>
      <c r="H596" s="9"/>
    </row>
    <row r="597" ht="15.75" customHeight="1">
      <c r="A597" s="11" t="s">
        <v>825</v>
      </c>
      <c r="B597" s="6" t="s">
        <v>226</v>
      </c>
      <c r="C597" s="10">
        <v>10.0</v>
      </c>
      <c r="D597" s="8" t="s">
        <v>835</v>
      </c>
      <c r="E597" s="5" t="s">
        <v>33</v>
      </c>
      <c r="F597" s="5" t="s">
        <v>33</v>
      </c>
      <c r="G597" s="9"/>
      <c r="H597" s="9"/>
    </row>
    <row r="598" ht="15.75" customHeight="1">
      <c r="A598" s="11" t="s">
        <v>825</v>
      </c>
      <c r="B598" s="6" t="s">
        <v>41</v>
      </c>
      <c r="C598" s="10">
        <v>11.0</v>
      </c>
      <c r="D598" s="8" t="s">
        <v>836</v>
      </c>
      <c r="E598" s="5" t="s">
        <v>18</v>
      </c>
      <c r="F598" s="5" t="s">
        <v>15</v>
      </c>
      <c r="G598" s="9"/>
      <c r="H598" s="9"/>
    </row>
    <row r="599" ht="15.75" customHeight="1">
      <c r="A599" s="11" t="s">
        <v>825</v>
      </c>
      <c r="B599" s="6" t="s">
        <v>41</v>
      </c>
      <c r="C599" s="10">
        <v>12.0</v>
      </c>
      <c r="D599" s="8" t="s">
        <v>837</v>
      </c>
      <c r="E599" s="5" t="s">
        <v>21</v>
      </c>
      <c r="F599" s="5" t="s">
        <v>22</v>
      </c>
      <c r="G599" s="9"/>
      <c r="H599" s="9"/>
    </row>
    <row r="600" ht="15.75" customHeight="1">
      <c r="A600" s="11" t="s">
        <v>838</v>
      </c>
      <c r="B600" s="6" t="s">
        <v>154</v>
      </c>
      <c r="C600" s="7">
        <v>1.0</v>
      </c>
      <c r="D600" s="5" t="s">
        <v>839</v>
      </c>
      <c r="E600" s="5" t="s">
        <v>21</v>
      </c>
      <c r="F600" s="5" t="s">
        <v>25</v>
      </c>
      <c r="G600" s="9"/>
      <c r="H600" s="9"/>
    </row>
    <row r="601" ht="15.75" customHeight="1">
      <c r="A601" s="11" t="s">
        <v>838</v>
      </c>
      <c r="B601" s="6" t="s">
        <v>29</v>
      </c>
      <c r="C601" s="10">
        <v>2.0</v>
      </c>
      <c r="D601" s="5" t="s">
        <v>840</v>
      </c>
      <c r="E601" s="5" t="s">
        <v>21</v>
      </c>
      <c r="F601" s="5" t="s">
        <v>25</v>
      </c>
      <c r="G601" s="9"/>
      <c r="H601" s="9"/>
    </row>
    <row r="602" ht="15.75" customHeight="1">
      <c r="A602" s="11" t="s">
        <v>838</v>
      </c>
      <c r="B602" s="6" t="s">
        <v>378</v>
      </c>
      <c r="C602" s="10">
        <v>3.0</v>
      </c>
      <c r="D602" s="5" t="s">
        <v>841</v>
      </c>
      <c r="E602" s="5" t="s">
        <v>21</v>
      </c>
      <c r="F602" s="5" t="s">
        <v>25</v>
      </c>
      <c r="G602" s="9"/>
      <c r="H602" s="9"/>
    </row>
    <row r="603" ht="15.75" customHeight="1">
      <c r="A603" s="11" t="s">
        <v>838</v>
      </c>
      <c r="B603" s="6" t="s">
        <v>29</v>
      </c>
      <c r="C603" s="10">
        <v>4.0</v>
      </c>
      <c r="D603" s="5" t="s">
        <v>842</v>
      </c>
      <c r="E603" s="5" t="s">
        <v>21</v>
      </c>
      <c r="F603" s="5" t="s">
        <v>25</v>
      </c>
      <c r="G603" s="9"/>
      <c r="H603" s="9"/>
    </row>
    <row r="604" ht="15.75" customHeight="1">
      <c r="A604" s="11" t="s">
        <v>838</v>
      </c>
      <c r="B604" s="6" t="s">
        <v>130</v>
      </c>
      <c r="C604" s="10">
        <v>5.0</v>
      </c>
      <c r="D604" s="5" t="s">
        <v>843</v>
      </c>
      <c r="E604" s="5" t="s">
        <v>21</v>
      </c>
      <c r="F604" s="5" t="s">
        <v>25</v>
      </c>
      <c r="G604" s="9"/>
      <c r="H604" s="9"/>
    </row>
    <row r="605" ht="15.75" customHeight="1">
      <c r="A605" s="11" t="s">
        <v>838</v>
      </c>
      <c r="B605" s="6" t="s">
        <v>844</v>
      </c>
      <c r="C605" s="10">
        <v>6.0</v>
      </c>
      <c r="D605" s="5" t="s">
        <v>845</v>
      </c>
      <c r="E605" s="5" t="s">
        <v>21</v>
      </c>
      <c r="F605" s="5" t="s">
        <v>25</v>
      </c>
      <c r="G605" s="9"/>
      <c r="H605" s="9"/>
    </row>
    <row r="606" ht="15.75" customHeight="1">
      <c r="A606" s="11" t="s">
        <v>846</v>
      </c>
      <c r="B606" s="6" t="s">
        <v>41</v>
      </c>
      <c r="C606" s="10">
        <v>2.0</v>
      </c>
      <c r="D606" s="5" t="s">
        <v>847</v>
      </c>
      <c r="E606" s="5" t="s">
        <v>32</v>
      </c>
      <c r="F606" s="5" t="s">
        <v>848</v>
      </c>
      <c r="G606" s="9"/>
      <c r="H606" s="9"/>
    </row>
    <row r="607" ht="15.75" customHeight="1">
      <c r="A607" s="11" t="s">
        <v>846</v>
      </c>
      <c r="B607" s="6" t="s">
        <v>23</v>
      </c>
      <c r="C607" s="10">
        <v>4.0</v>
      </c>
      <c r="D607" s="5" t="s">
        <v>849</v>
      </c>
      <c r="E607" s="5" t="s">
        <v>32</v>
      </c>
      <c r="F607" s="5" t="s">
        <v>848</v>
      </c>
      <c r="G607" s="9"/>
      <c r="H607" s="9"/>
    </row>
    <row r="608" ht="15.75" customHeight="1">
      <c r="A608" s="11" t="s">
        <v>846</v>
      </c>
      <c r="B608" s="6" t="s">
        <v>68</v>
      </c>
      <c r="C608" s="10">
        <v>7.0</v>
      </c>
      <c r="D608" s="5" t="s">
        <v>850</v>
      </c>
      <c r="E608" s="5" t="s">
        <v>32</v>
      </c>
      <c r="F608" s="5" t="s">
        <v>848</v>
      </c>
      <c r="G608" s="9"/>
      <c r="H608" s="9"/>
    </row>
    <row r="609" ht="15.75" customHeight="1">
      <c r="A609" s="11" t="s">
        <v>846</v>
      </c>
      <c r="B609" s="6" t="s">
        <v>851</v>
      </c>
      <c r="C609" s="10">
        <v>10.0</v>
      </c>
      <c r="D609" s="5" t="s">
        <v>852</v>
      </c>
      <c r="E609" s="5" t="s">
        <v>32</v>
      </c>
      <c r="F609" s="5" t="s">
        <v>848</v>
      </c>
      <c r="G609" s="9"/>
      <c r="H609" s="9"/>
    </row>
    <row r="610" ht="15.75" customHeight="1">
      <c r="A610" s="11" t="s">
        <v>846</v>
      </c>
      <c r="B610" s="6" t="s">
        <v>380</v>
      </c>
      <c r="C610" s="10">
        <v>13.0</v>
      </c>
      <c r="D610" s="5" t="s">
        <v>853</v>
      </c>
      <c r="E610" s="5" t="s">
        <v>32</v>
      </c>
      <c r="F610" s="5" t="s">
        <v>848</v>
      </c>
      <c r="G610" s="9"/>
      <c r="H610" s="9"/>
    </row>
    <row r="611" ht="15.75" customHeight="1">
      <c r="A611" s="11" t="s">
        <v>846</v>
      </c>
      <c r="B611" s="6" t="s">
        <v>26</v>
      </c>
      <c r="C611" s="10">
        <v>14.0</v>
      </c>
      <c r="D611" s="5" t="s">
        <v>854</v>
      </c>
      <c r="E611" s="5" t="s">
        <v>32</v>
      </c>
      <c r="F611" s="5" t="s">
        <v>848</v>
      </c>
      <c r="G611" s="9"/>
      <c r="H611" s="9"/>
    </row>
    <row r="612" ht="15.75" customHeight="1">
      <c r="A612" s="11" t="s">
        <v>846</v>
      </c>
      <c r="B612" s="6" t="s">
        <v>68</v>
      </c>
      <c r="C612" s="10">
        <v>15.0</v>
      </c>
      <c r="D612" s="5" t="s">
        <v>855</v>
      </c>
      <c r="E612" s="5" t="s">
        <v>32</v>
      </c>
      <c r="F612" s="5" t="s">
        <v>848</v>
      </c>
      <c r="G612" s="9"/>
      <c r="H612" s="9"/>
    </row>
    <row r="613" ht="15.75" customHeight="1">
      <c r="A613" s="11" t="s">
        <v>856</v>
      </c>
      <c r="B613" s="6" t="s">
        <v>857</v>
      </c>
      <c r="C613" s="10">
        <v>2.0</v>
      </c>
      <c r="D613" s="5" t="s">
        <v>858</v>
      </c>
      <c r="E613" s="5" t="s">
        <v>21</v>
      </c>
      <c r="F613" s="5" t="s">
        <v>123</v>
      </c>
      <c r="G613" s="9"/>
      <c r="H613" s="9"/>
    </row>
    <row r="614" ht="15.75" customHeight="1">
      <c r="A614" s="11" t="s">
        <v>856</v>
      </c>
      <c r="B614" s="6" t="s">
        <v>154</v>
      </c>
      <c r="C614" s="10">
        <v>3.0</v>
      </c>
      <c r="D614" s="5" t="s">
        <v>859</v>
      </c>
      <c r="E614" s="5" t="s">
        <v>14</v>
      </c>
      <c r="F614" s="5" t="s">
        <v>15</v>
      </c>
      <c r="G614" s="9"/>
      <c r="H614" s="9"/>
    </row>
    <row r="615" ht="15.75" customHeight="1">
      <c r="A615" s="11" t="s">
        <v>856</v>
      </c>
      <c r="B615" s="6" t="s">
        <v>517</v>
      </c>
      <c r="C615" s="10">
        <v>5.0</v>
      </c>
      <c r="D615" s="5" t="s">
        <v>860</v>
      </c>
      <c r="E615" s="5" t="s">
        <v>18</v>
      </c>
      <c r="F615" s="5" t="s">
        <v>18</v>
      </c>
      <c r="G615" s="9"/>
      <c r="H615" s="9"/>
    </row>
    <row r="616" ht="15.75" customHeight="1">
      <c r="A616" s="11" t="s">
        <v>856</v>
      </c>
      <c r="B616" s="12" t="s">
        <v>679</v>
      </c>
      <c r="C616" s="10">
        <v>6.0</v>
      </c>
      <c r="D616" s="5" t="s">
        <v>861</v>
      </c>
      <c r="E616" s="5" t="s">
        <v>166</v>
      </c>
      <c r="F616" s="5" t="s">
        <v>22</v>
      </c>
      <c r="G616" s="9"/>
      <c r="H616" s="9"/>
    </row>
    <row r="617" ht="15.75" customHeight="1">
      <c r="A617" s="11" t="s">
        <v>856</v>
      </c>
      <c r="B617" s="6" t="s">
        <v>465</v>
      </c>
      <c r="C617" s="10">
        <v>7.0</v>
      </c>
      <c r="D617" s="5" t="s">
        <v>862</v>
      </c>
      <c r="E617" s="5" t="s">
        <v>21</v>
      </c>
      <c r="F617" s="5" t="s">
        <v>33</v>
      </c>
      <c r="G617" s="9"/>
      <c r="H617" s="9"/>
    </row>
    <row r="618" ht="15.75" customHeight="1">
      <c r="A618" s="11" t="s">
        <v>856</v>
      </c>
      <c r="B618" s="6" t="s">
        <v>517</v>
      </c>
      <c r="C618" s="10">
        <v>8.0</v>
      </c>
      <c r="D618" s="5" t="s">
        <v>863</v>
      </c>
      <c r="E618" s="5" t="s">
        <v>33</v>
      </c>
      <c r="F618" s="5" t="s">
        <v>33</v>
      </c>
      <c r="G618" s="9"/>
      <c r="H618" s="9"/>
    </row>
    <row r="619" ht="15.75" customHeight="1">
      <c r="A619" s="11" t="s">
        <v>856</v>
      </c>
      <c r="B619" s="6" t="s">
        <v>517</v>
      </c>
      <c r="C619" s="10">
        <v>10.0</v>
      </c>
      <c r="D619" s="5" t="s">
        <v>864</v>
      </c>
      <c r="E619" s="5" t="s">
        <v>21</v>
      </c>
      <c r="F619" s="5" t="s">
        <v>22</v>
      </c>
      <c r="G619" s="9"/>
      <c r="H619" s="9"/>
    </row>
    <row r="620" ht="15.75" customHeight="1">
      <c r="A620" s="11" t="s">
        <v>856</v>
      </c>
      <c r="B620" s="6" t="s">
        <v>517</v>
      </c>
      <c r="C620" s="10">
        <v>12.0</v>
      </c>
      <c r="D620" s="5" t="s">
        <v>865</v>
      </c>
      <c r="E620" s="5" t="s">
        <v>21</v>
      </c>
      <c r="F620" s="5" t="s">
        <v>22</v>
      </c>
      <c r="G620" s="9"/>
      <c r="H620" s="9"/>
    </row>
    <row r="621" ht="15.75" customHeight="1">
      <c r="A621" s="11" t="s">
        <v>856</v>
      </c>
      <c r="B621" s="6" t="s">
        <v>139</v>
      </c>
      <c r="C621" s="10">
        <v>14.0</v>
      </c>
      <c r="D621" s="5" t="s">
        <v>866</v>
      </c>
      <c r="E621" s="5" t="s">
        <v>21</v>
      </c>
      <c r="F621" s="5" t="s">
        <v>22</v>
      </c>
      <c r="G621" s="9"/>
      <c r="H621" s="9"/>
    </row>
    <row r="622" ht="15.75" customHeight="1">
      <c r="A622" s="11" t="s">
        <v>867</v>
      </c>
      <c r="B622" s="6" t="s">
        <v>104</v>
      </c>
      <c r="C622" s="10">
        <v>2.0</v>
      </c>
      <c r="D622" s="5" t="s">
        <v>868</v>
      </c>
      <c r="E622" s="5" t="s">
        <v>21</v>
      </c>
      <c r="F622" s="5" t="s">
        <v>22</v>
      </c>
      <c r="G622" s="9"/>
      <c r="H622" s="9"/>
    </row>
    <row r="623" ht="15.75" customHeight="1">
      <c r="A623" s="11" t="s">
        <v>867</v>
      </c>
      <c r="B623" s="6" t="s">
        <v>41</v>
      </c>
      <c r="C623" s="10">
        <v>3.0</v>
      </c>
      <c r="D623" s="5" t="s">
        <v>869</v>
      </c>
      <c r="E623" s="5" t="s">
        <v>33</v>
      </c>
      <c r="F623" s="5" t="s">
        <v>33</v>
      </c>
      <c r="G623" s="9"/>
      <c r="H623" s="9"/>
    </row>
    <row r="624" ht="15.75" customHeight="1">
      <c r="A624" s="11" t="s">
        <v>867</v>
      </c>
      <c r="B624" s="6" t="s">
        <v>35</v>
      </c>
      <c r="C624" s="10">
        <v>5.0</v>
      </c>
      <c r="D624" s="5" t="s">
        <v>870</v>
      </c>
      <c r="E624" s="5" t="s">
        <v>18</v>
      </c>
      <c r="F624" s="5" t="s">
        <v>871</v>
      </c>
      <c r="G624" s="9"/>
      <c r="H624" s="9"/>
    </row>
    <row r="625" ht="15.75" customHeight="1">
      <c r="A625" s="11" t="s">
        <v>867</v>
      </c>
      <c r="B625" s="6" t="s">
        <v>41</v>
      </c>
      <c r="C625" s="10">
        <v>6.0</v>
      </c>
      <c r="D625" s="5" t="s">
        <v>872</v>
      </c>
      <c r="E625" s="5" t="s">
        <v>21</v>
      </c>
      <c r="F625" s="5" t="s">
        <v>11</v>
      </c>
      <c r="G625" s="9"/>
      <c r="H625" s="9"/>
    </row>
    <row r="626" ht="15.75" customHeight="1">
      <c r="A626" s="11" t="s">
        <v>867</v>
      </c>
      <c r="B626" s="6" t="s">
        <v>35</v>
      </c>
      <c r="C626" s="10">
        <v>7.0</v>
      </c>
      <c r="D626" s="5" t="s">
        <v>873</v>
      </c>
      <c r="E626" s="5" t="s">
        <v>21</v>
      </c>
      <c r="F626" s="5" t="s">
        <v>768</v>
      </c>
      <c r="G626" s="9"/>
      <c r="H626" s="5" t="s">
        <v>874</v>
      </c>
    </row>
    <row r="627" ht="15.75" customHeight="1">
      <c r="A627" s="11" t="s">
        <v>867</v>
      </c>
      <c r="B627" s="6" t="s">
        <v>104</v>
      </c>
      <c r="C627" s="10">
        <v>9.0</v>
      </c>
      <c r="D627" s="5" t="s">
        <v>875</v>
      </c>
      <c r="E627" s="5" t="s">
        <v>21</v>
      </c>
      <c r="F627" s="5" t="s">
        <v>25</v>
      </c>
      <c r="G627" s="9"/>
      <c r="H627" s="9"/>
    </row>
    <row r="628" ht="15.75" customHeight="1">
      <c r="A628" s="11" t="s">
        <v>867</v>
      </c>
      <c r="B628" s="6" t="s">
        <v>104</v>
      </c>
      <c r="C628" s="10">
        <v>10.0</v>
      </c>
      <c r="D628" s="5" t="s">
        <v>876</v>
      </c>
      <c r="E628" s="5" t="s">
        <v>14</v>
      </c>
      <c r="F628" s="5" t="s">
        <v>79</v>
      </c>
      <c r="G628" s="9"/>
      <c r="H628" s="9"/>
    </row>
    <row r="629" ht="15.75" customHeight="1">
      <c r="A629" s="11" t="s">
        <v>867</v>
      </c>
      <c r="B629" s="6" t="s">
        <v>104</v>
      </c>
      <c r="C629" s="10">
        <v>11.0</v>
      </c>
      <c r="D629" s="5" t="s">
        <v>877</v>
      </c>
      <c r="E629" s="5" t="s">
        <v>14</v>
      </c>
      <c r="F629" s="5" t="s">
        <v>79</v>
      </c>
      <c r="G629" s="9"/>
      <c r="H629" s="9"/>
    </row>
    <row r="630" ht="15.75" customHeight="1">
      <c r="A630" s="11" t="s">
        <v>867</v>
      </c>
      <c r="B630" s="6" t="s">
        <v>35</v>
      </c>
      <c r="C630" s="10">
        <v>13.0</v>
      </c>
      <c r="D630" s="5" t="s">
        <v>878</v>
      </c>
      <c r="E630" s="5" t="s">
        <v>21</v>
      </c>
      <c r="F630" s="5" t="s">
        <v>651</v>
      </c>
      <c r="G630" s="9"/>
      <c r="H630" s="9"/>
    </row>
    <row r="631" ht="15.75" customHeight="1">
      <c r="A631" s="11" t="s">
        <v>867</v>
      </c>
      <c r="B631" s="6" t="s">
        <v>41</v>
      </c>
      <c r="C631" s="10">
        <v>14.0</v>
      </c>
      <c r="D631" s="5" t="s">
        <v>879</v>
      </c>
      <c r="E631" s="5" t="s">
        <v>18</v>
      </c>
      <c r="F631" s="5" t="s">
        <v>18</v>
      </c>
      <c r="G631" s="9"/>
      <c r="H631" s="9"/>
    </row>
    <row r="632" ht="15.75" customHeight="1">
      <c r="A632" s="11" t="s">
        <v>867</v>
      </c>
      <c r="B632" s="6" t="s">
        <v>216</v>
      </c>
      <c r="C632" s="10">
        <v>15.0</v>
      </c>
      <c r="D632" s="5" t="s">
        <v>880</v>
      </c>
      <c r="E632" s="5" t="s">
        <v>21</v>
      </c>
      <c r="F632" s="5" t="s">
        <v>651</v>
      </c>
      <c r="G632" s="9"/>
      <c r="H632" s="9"/>
    </row>
    <row r="633" ht="15.75" customHeight="1">
      <c r="A633" s="11" t="s">
        <v>867</v>
      </c>
      <c r="B633" s="12" t="s">
        <v>330</v>
      </c>
      <c r="C633" s="10">
        <v>16.0</v>
      </c>
      <c r="D633" s="5" t="s">
        <v>881</v>
      </c>
      <c r="E633" s="5" t="s">
        <v>21</v>
      </c>
      <c r="F633" s="5" t="s">
        <v>25</v>
      </c>
      <c r="G633" s="9"/>
      <c r="H633" s="9"/>
    </row>
    <row r="634" ht="15.75" customHeight="1">
      <c r="A634" s="5" t="s">
        <v>882</v>
      </c>
      <c r="B634" s="6" t="s">
        <v>139</v>
      </c>
      <c r="C634" s="10">
        <v>2.0</v>
      </c>
      <c r="D634" s="8" t="s">
        <v>883</v>
      </c>
      <c r="E634" s="5" t="s">
        <v>21</v>
      </c>
      <c r="F634" s="5" t="s">
        <v>25</v>
      </c>
      <c r="G634" s="9"/>
      <c r="H634" s="9"/>
    </row>
    <row r="635" ht="15.75" customHeight="1">
      <c r="A635" s="5" t="s">
        <v>882</v>
      </c>
      <c r="B635" s="6" t="s">
        <v>41</v>
      </c>
      <c r="C635" s="10">
        <v>4.0</v>
      </c>
      <c r="D635" s="8" t="s">
        <v>884</v>
      </c>
      <c r="E635" s="5" t="s">
        <v>21</v>
      </c>
      <c r="F635" s="5" t="s">
        <v>25</v>
      </c>
      <c r="G635" s="9"/>
      <c r="H635" s="9"/>
    </row>
    <row r="636" ht="15.75" customHeight="1">
      <c r="A636" s="5" t="s">
        <v>882</v>
      </c>
      <c r="B636" s="6" t="s">
        <v>560</v>
      </c>
      <c r="C636" s="10">
        <v>5.0</v>
      </c>
      <c r="D636" s="8" t="s">
        <v>885</v>
      </c>
      <c r="E636" s="5" t="s">
        <v>18</v>
      </c>
      <c r="F636" s="5" t="s">
        <v>886</v>
      </c>
      <c r="G636" s="9"/>
      <c r="H636" s="5" t="s">
        <v>887</v>
      </c>
    </row>
    <row r="637" ht="15.75" customHeight="1">
      <c r="A637" s="5" t="s">
        <v>882</v>
      </c>
      <c r="B637" s="6" t="s">
        <v>139</v>
      </c>
      <c r="C637" s="10">
        <v>6.0</v>
      </c>
      <c r="D637" s="8" t="s">
        <v>888</v>
      </c>
      <c r="E637" s="5" t="s">
        <v>21</v>
      </c>
      <c r="F637" s="5" t="s">
        <v>22</v>
      </c>
      <c r="G637" s="9"/>
      <c r="H637" s="9"/>
    </row>
    <row r="638" ht="15.75" customHeight="1">
      <c r="A638" s="5" t="s">
        <v>882</v>
      </c>
      <c r="B638" s="6" t="s">
        <v>560</v>
      </c>
      <c r="C638" s="10">
        <v>7.0</v>
      </c>
      <c r="D638" s="8" t="s">
        <v>889</v>
      </c>
      <c r="E638" s="5" t="s">
        <v>14</v>
      </c>
      <c r="F638" s="5" t="s">
        <v>673</v>
      </c>
      <c r="G638" s="9"/>
      <c r="H638" s="9"/>
    </row>
    <row r="639" ht="15.75" customHeight="1">
      <c r="A639" s="5" t="s">
        <v>882</v>
      </c>
      <c r="B639" s="6" t="s">
        <v>560</v>
      </c>
      <c r="C639" s="10">
        <v>8.0</v>
      </c>
      <c r="D639" s="8" t="s">
        <v>890</v>
      </c>
      <c r="E639" s="5" t="s">
        <v>14</v>
      </c>
      <c r="F639" s="5" t="s">
        <v>15</v>
      </c>
      <c r="G639" s="9"/>
      <c r="H639" s="9"/>
    </row>
    <row r="640" ht="15.75" customHeight="1">
      <c r="A640" s="5" t="s">
        <v>882</v>
      </c>
      <c r="B640" s="6" t="s">
        <v>37</v>
      </c>
      <c r="C640" s="10">
        <v>9.0</v>
      </c>
      <c r="D640" s="8" t="s">
        <v>891</v>
      </c>
      <c r="E640" s="5" t="s">
        <v>21</v>
      </c>
      <c r="F640" s="5" t="s">
        <v>25</v>
      </c>
      <c r="G640" s="9"/>
      <c r="H640" s="9"/>
    </row>
    <row r="641" ht="15.75" customHeight="1">
      <c r="A641" s="5" t="s">
        <v>882</v>
      </c>
      <c r="B641" s="6" t="s">
        <v>139</v>
      </c>
      <c r="C641" s="10">
        <v>10.0</v>
      </c>
      <c r="D641" s="8" t="s">
        <v>892</v>
      </c>
      <c r="E641" s="5" t="s">
        <v>21</v>
      </c>
      <c r="F641" s="5" t="s">
        <v>50</v>
      </c>
      <c r="G641" s="9"/>
      <c r="H641" s="9"/>
    </row>
    <row r="642" ht="15.75" customHeight="1">
      <c r="A642" s="5" t="s">
        <v>882</v>
      </c>
      <c r="B642" s="6" t="s">
        <v>893</v>
      </c>
      <c r="C642" s="10">
        <v>11.0</v>
      </c>
      <c r="D642" s="8" t="s">
        <v>894</v>
      </c>
      <c r="E642" s="5" t="s">
        <v>21</v>
      </c>
      <c r="F642" s="5" t="s">
        <v>25</v>
      </c>
      <c r="G642" s="9"/>
      <c r="H642" s="9"/>
    </row>
    <row r="643" ht="15.75" customHeight="1">
      <c r="A643" s="11" t="s">
        <v>895</v>
      </c>
      <c r="B643" s="6" t="s">
        <v>896</v>
      </c>
      <c r="C643" s="7">
        <v>1.0</v>
      </c>
      <c r="D643" s="5" t="s">
        <v>897</v>
      </c>
      <c r="E643" s="5" t="s">
        <v>21</v>
      </c>
      <c r="F643" s="5" t="s">
        <v>22</v>
      </c>
      <c r="G643" s="9"/>
      <c r="H643" s="9"/>
    </row>
    <row r="644" ht="15.75" customHeight="1">
      <c r="A644" s="11" t="s">
        <v>895</v>
      </c>
      <c r="B644" s="6" t="s">
        <v>450</v>
      </c>
      <c r="C644" s="10">
        <v>4.0</v>
      </c>
      <c r="D644" s="5" t="s">
        <v>898</v>
      </c>
      <c r="E644" s="5" t="s">
        <v>21</v>
      </c>
      <c r="F644" s="5" t="s">
        <v>25</v>
      </c>
      <c r="G644" s="9"/>
      <c r="H644" s="9"/>
    </row>
    <row r="645" ht="15.75" customHeight="1">
      <c r="A645" s="11" t="s">
        <v>895</v>
      </c>
      <c r="B645" s="6" t="s">
        <v>899</v>
      </c>
      <c r="C645" s="10">
        <v>6.0</v>
      </c>
      <c r="D645" s="5" t="s">
        <v>900</v>
      </c>
      <c r="E645" s="5" t="s">
        <v>14</v>
      </c>
      <c r="F645" s="5" t="s">
        <v>79</v>
      </c>
      <c r="G645" s="9"/>
      <c r="H645" s="9"/>
    </row>
    <row r="646" ht="15.75" customHeight="1">
      <c r="A646" s="11" t="s">
        <v>895</v>
      </c>
      <c r="B646" s="6" t="s">
        <v>517</v>
      </c>
      <c r="C646" s="10">
        <v>7.0</v>
      </c>
      <c r="D646" s="5" t="s">
        <v>901</v>
      </c>
      <c r="E646" s="5" t="s">
        <v>33</v>
      </c>
      <c r="F646" s="5" t="s">
        <v>33</v>
      </c>
      <c r="G646" s="9"/>
      <c r="H646" s="9"/>
    </row>
    <row r="647" ht="15.75" customHeight="1">
      <c r="A647" s="11" t="s">
        <v>895</v>
      </c>
      <c r="B647" s="6" t="s">
        <v>450</v>
      </c>
      <c r="C647" s="10">
        <v>8.0</v>
      </c>
      <c r="D647" s="5" t="s">
        <v>902</v>
      </c>
      <c r="E647" s="5" t="s">
        <v>14</v>
      </c>
      <c r="F647" s="5" t="s">
        <v>28</v>
      </c>
      <c r="G647" s="9"/>
      <c r="H647" s="9"/>
    </row>
    <row r="648" ht="15.75" customHeight="1">
      <c r="A648" s="11" t="s">
        <v>895</v>
      </c>
      <c r="B648" s="6" t="s">
        <v>450</v>
      </c>
      <c r="C648" s="10">
        <v>9.0</v>
      </c>
      <c r="D648" s="5" t="s">
        <v>903</v>
      </c>
      <c r="E648" s="5" t="s">
        <v>14</v>
      </c>
      <c r="F648" s="5" t="s">
        <v>15</v>
      </c>
      <c r="G648" s="9"/>
      <c r="H648" s="9"/>
    </row>
    <row r="649" ht="15.75" customHeight="1">
      <c r="A649" s="11" t="s">
        <v>895</v>
      </c>
      <c r="B649" s="6" t="s">
        <v>450</v>
      </c>
      <c r="C649" s="10">
        <v>11.0</v>
      </c>
      <c r="D649" s="5" t="s">
        <v>904</v>
      </c>
      <c r="E649" s="5" t="s">
        <v>18</v>
      </c>
      <c r="F649" s="5" t="s">
        <v>18</v>
      </c>
      <c r="G649" s="9"/>
      <c r="H649" s="9"/>
    </row>
    <row r="650" ht="15.75" customHeight="1">
      <c r="A650" s="11" t="s">
        <v>895</v>
      </c>
      <c r="B650" s="6" t="s">
        <v>139</v>
      </c>
      <c r="C650" s="10">
        <v>13.0</v>
      </c>
      <c r="D650" s="5" t="s">
        <v>905</v>
      </c>
      <c r="E650" s="5" t="s">
        <v>32</v>
      </c>
      <c r="F650" s="5" t="s">
        <v>22</v>
      </c>
      <c r="G650" s="9"/>
      <c r="H650" s="9"/>
    </row>
    <row r="651" ht="15.75" customHeight="1">
      <c r="A651" s="11" t="s">
        <v>895</v>
      </c>
      <c r="B651" s="6" t="s">
        <v>517</v>
      </c>
      <c r="C651" s="10">
        <v>14.0</v>
      </c>
      <c r="D651" s="5" t="s">
        <v>906</v>
      </c>
      <c r="E651" s="5" t="s">
        <v>18</v>
      </c>
      <c r="F651" s="5" t="s">
        <v>731</v>
      </c>
      <c r="G651" s="9"/>
      <c r="H651" s="9"/>
    </row>
    <row r="652" ht="15.75" customHeight="1">
      <c r="A652" s="11" t="s">
        <v>895</v>
      </c>
      <c r="B652" s="6" t="s">
        <v>907</v>
      </c>
      <c r="C652" s="10">
        <v>15.0</v>
      </c>
      <c r="D652" s="5" t="s">
        <v>908</v>
      </c>
      <c r="E652" s="5" t="s">
        <v>14</v>
      </c>
      <c r="F652" s="5" t="s">
        <v>909</v>
      </c>
      <c r="G652" s="9"/>
      <c r="H652" s="9"/>
    </row>
    <row r="653" ht="15.75" customHeight="1">
      <c r="A653" s="11" t="s">
        <v>910</v>
      </c>
      <c r="B653" s="6" t="s">
        <v>139</v>
      </c>
      <c r="C653" s="7">
        <v>1.0</v>
      </c>
      <c r="D653" s="5" t="s">
        <v>911</v>
      </c>
      <c r="E653" s="5" t="s">
        <v>21</v>
      </c>
      <c r="F653" s="5" t="s">
        <v>25</v>
      </c>
      <c r="G653" s="9"/>
      <c r="H653" s="9"/>
    </row>
    <row r="654" ht="15.75" customHeight="1">
      <c r="A654" s="11" t="s">
        <v>910</v>
      </c>
      <c r="B654" s="6" t="s">
        <v>912</v>
      </c>
      <c r="C654" s="10">
        <v>2.0</v>
      </c>
      <c r="D654" s="5" t="s">
        <v>913</v>
      </c>
      <c r="E654" s="5" t="s">
        <v>21</v>
      </c>
      <c r="F654" s="5" t="s">
        <v>25</v>
      </c>
      <c r="G654" s="9"/>
      <c r="H654" s="9"/>
    </row>
    <row r="655" ht="15.75" customHeight="1">
      <c r="A655" s="11" t="s">
        <v>910</v>
      </c>
      <c r="B655" s="6" t="s">
        <v>914</v>
      </c>
      <c r="C655" s="10">
        <v>4.0</v>
      </c>
      <c r="D655" s="5" t="s">
        <v>915</v>
      </c>
      <c r="E655" s="5" t="s">
        <v>146</v>
      </c>
      <c r="F655" s="5" t="s">
        <v>916</v>
      </c>
      <c r="G655" s="9"/>
      <c r="H655" s="9"/>
    </row>
    <row r="656" ht="15.75" customHeight="1">
      <c r="A656" s="11" t="s">
        <v>910</v>
      </c>
      <c r="B656" s="6" t="s">
        <v>144</v>
      </c>
      <c r="C656" s="10">
        <v>6.0</v>
      </c>
      <c r="D656" s="5" t="s">
        <v>917</v>
      </c>
      <c r="E656" s="5" t="s">
        <v>18</v>
      </c>
      <c r="F656" s="5" t="s">
        <v>18</v>
      </c>
      <c r="G656" s="9"/>
      <c r="H656" s="9"/>
    </row>
    <row r="657" ht="15.75" customHeight="1">
      <c r="A657" s="11" t="s">
        <v>910</v>
      </c>
      <c r="B657" s="6" t="s">
        <v>465</v>
      </c>
      <c r="C657" s="10">
        <v>7.0</v>
      </c>
      <c r="D657" s="5" t="s">
        <v>918</v>
      </c>
      <c r="E657" s="5" t="s">
        <v>14</v>
      </c>
      <c r="F657" s="5" t="s">
        <v>66</v>
      </c>
      <c r="G657" s="9"/>
      <c r="H657" s="9"/>
    </row>
    <row r="658" ht="15.75" customHeight="1">
      <c r="A658" s="11" t="s">
        <v>910</v>
      </c>
      <c r="B658" s="6" t="s">
        <v>139</v>
      </c>
      <c r="C658" s="10">
        <v>8.0</v>
      </c>
      <c r="D658" s="5" t="s">
        <v>919</v>
      </c>
      <c r="E658" s="5" t="s">
        <v>18</v>
      </c>
      <c r="F658" s="5" t="s">
        <v>920</v>
      </c>
      <c r="G658" s="9"/>
      <c r="H658" s="9"/>
    </row>
    <row r="659" ht="15.75" customHeight="1">
      <c r="A659" s="11" t="s">
        <v>910</v>
      </c>
      <c r="B659" s="12" t="s">
        <v>679</v>
      </c>
      <c r="C659" s="10">
        <v>9.0</v>
      </c>
      <c r="D659" s="5" t="s">
        <v>921</v>
      </c>
      <c r="E659" s="5" t="s">
        <v>18</v>
      </c>
      <c r="F659" s="5" t="s">
        <v>920</v>
      </c>
      <c r="G659" s="9"/>
      <c r="H659" s="9"/>
    </row>
    <row r="660" ht="15.75" customHeight="1">
      <c r="A660" s="11" t="s">
        <v>922</v>
      </c>
      <c r="B660" s="6" t="s">
        <v>107</v>
      </c>
      <c r="C660" s="7">
        <v>1.0</v>
      </c>
      <c r="D660" s="8" t="s">
        <v>923</v>
      </c>
      <c r="E660" s="5" t="s">
        <v>32</v>
      </c>
      <c r="F660" s="5" t="s">
        <v>22</v>
      </c>
      <c r="G660" s="9"/>
      <c r="H660" s="9"/>
    </row>
    <row r="661" ht="15.75" customHeight="1">
      <c r="A661" s="11" t="s">
        <v>922</v>
      </c>
      <c r="B661" s="6" t="s">
        <v>23</v>
      </c>
      <c r="C661" s="10">
        <v>3.0</v>
      </c>
      <c r="D661" s="8" t="s">
        <v>924</v>
      </c>
      <c r="E661" s="5" t="s">
        <v>14</v>
      </c>
      <c r="F661" s="5" t="s">
        <v>79</v>
      </c>
      <c r="G661" s="9"/>
      <c r="H661" s="9"/>
    </row>
    <row r="662" ht="15.75" customHeight="1">
      <c r="A662" s="11" t="s">
        <v>922</v>
      </c>
      <c r="B662" s="6" t="s">
        <v>254</v>
      </c>
      <c r="C662" s="10">
        <v>4.0</v>
      </c>
      <c r="D662" s="8" t="s">
        <v>925</v>
      </c>
      <c r="E662" s="5" t="s">
        <v>21</v>
      </c>
      <c r="F662" s="5" t="s">
        <v>22</v>
      </c>
      <c r="G662" s="9"/>
      <c r="H662" s="9"/>
    </row>
    <row r="663" ht="15.75" customHeight="1">
      <c r="A663" s="11" t="s">
        <v>922</v>
      </c>
      <c r="B663" s="6" t="s">
        <v>23</v>
      </c>
      <c r="C663" s="10">
        <v>6.0</v>
      </c>
      <c r="D663" s="8" t="s">
        <v>926</v>
      </c>
      <c r="E663" s="5" t="s">
        <v>14</v>
      </c>
      <c r="F663" s="5" t="s">
        <v>15</v>
      </c>
      <c r="G663" s="9"/>
      <c r="H663" s="9"/>
    </row>
    <row r="664" ht="15.75" customHeight="1">
      <c r="A664" s="11" t="s">
        <v>922</v>
      </c>
      <c r="B664" s="6" t="s">
        <v>927</v>
      </c>
      <c r="C664" s="10">
        <v>7.0</v>
      </c>
      <c r="D664" s="8" t="s">
        <v>928</v>
      </c>
      <c r="E664" s="5" t="s">
        <v>33</v>
      </c>
      <c r="F664" s="5" t="s">
        <v>929</v>
      </c>
      <c r="G664" s="9"/>
      <c r="H664" s="9"/>
    </row>
    <row r="665" ht="15.75" customHeight="1">
      <c r="A665" s="5" t="s">
        <v>930</v>
      </c>
      <c r="B665" s="6" t="s">
        <v>124</v>
      </c>
      <c r="C665" s="7">
        <v>1.0</v>
      </c>
      <c r="D665" s="8" t="s">
        <v>931</v>
      </c>
      <c r="E665" s="5" t="s">
        <v>21</v>
      </c>
      <c r="F665" s="5" t="s">
        <v>25</v>
      </c>
      <c r="G665" s="9"/>
      <c r="H665" s="9"/>
    </row>
    <row r="666" ht="15.75" customHeight="1">
      <c r="A666" s="5" t="s">
        <v>930</v>
      </c>
      <c r="B666" s="6" t="s">
        <v>124</v>
      </c>
      <c r="C666" s="10">
        <v>2.0</v>
      </c>
      <c r="D666" s="8" t="s">
        <v>932</v>
      </c>
      <c r="E666" s="5" t="s">
        <v>32</v>
      </c>
      <c r="F666" s="5" t="s">
        <v>32</v>
      </c>
      <c r="G666" s="9"/>
      <c r="H666" s="5" t="s">
        <v>933</v>
      </c>
    </row>
    <row r="667" ht="15.75" customHeight="1">
      <c r="A667" s="5" t="s">
        <v>930</v>
      </c>
      <c r="B667" s="6" t="s">
        <v>378</v>
      </c>
      <c r="C667" s="10">
        <v>3.0</v>
      </c>
      <c r="D667" s="8" t="s">
        <v>934</v>
      </c>
      <c r="E667" s="5" t="s">
        <v>21</v>
      </c>
      <c r="F667" s="5" t="s">
        <v>25</v>
      </c>
      <c r="G667" s="9"/>
      <c r="H667" s="9"/>
    </row>
    <row r="668" ht="15.75" customHeight="1">
      <c r="A668" s="5" t="s">
        <v>930</v>
      </c>
      <c r="B668" s="12" t="s">
        <v>135</v>
      </c>
      <c r="C668" s="10">
        <v>4.0</v>
      </c>
      <c r="D668" s="8" t="s">
        <v>935</v>
      </c>
      <c r="E668" s="5" t="s">
        <v>21</v>
      </c>
      <c r="F668" s="5" t="s">
        <v>25</v>
      </c>
      <c r="G668" s="9"/>
      <c r="H668" s="9"/>
    </row>
    <row r="669" ht="15.75" customHeight="1">
      <c r="A669" s="5" t="s">
        <v>930</v>
      </c>
      <c r="B669" s="6" t="s">
        <v>130</v>
      </c>
      <c r="C669" s="10">
        <v>5.0</v>
      </c>
      <c r="D669" s="8" t="s">
        <v>936</v>
      </c>
      <c r="E669" s="5" t="s">
        <v>14</v>
      </c>
      <c r="F669" s="5" t="s">
        <v>295</v>
      </c>
      <c r="G669" s="9"/>
      <c r="H669" s="9"/>
    </row>
    <row r="670" ht="15.75" customHeight="1">
      <c r="A670" s="5" t="s">
        <v>930</v>
      </c>
      <c r="B670" s="6" t="s">
        <v>37</v>
      </c>
      <c r="C670" s="10">
        <v>6.0</v>
      </c>
      <c r="D670" s="8" t="s">
        <v>937</v>
      </c>
      <c r="E670" s="5" t="s">
        <v>14</v>
      </c>
      <c r="F670" s="5" t="s">
        <v>15</v>
      </c>
      <c r="G670" s="9"/>
      <c r="H670" s="9"/>
    </row>
    <row r="671" ht="15.75" customHeight="1">
      <c r="A671" s="5" t="s">
        <v>930</v>
      </c>
      <c r="B671" s="6" t="s">
        <v>37</v>
      </c>
      <c r="C671" s="10">
        <v>7.0</v>
      </c>
      <c r="D671" s="8" t="s">
        <v>938</v>
      </c>
      <c r="E671" s="5" t="s">
        <v>14</v>
      </c>
      <c r="F671" s="5" t="s">
        <v>15</v>
      </c>
      <c r="G671" s="9"/>
      <c r="H671" s="9"/>
    </row>
    <row r="672" ht="15.75" customHeight="1">
      <c r="A672" s="5" t="s">
        <v>930</v>
      </c>
      <c r="B672" s="6" t="s">
        <v>37</v>
      </c>
      <c r="C672" s="10">
        <v>8.0</v>
      </c>
      <c r="D672" s="8" t="s">
        <v>939</v>
      </c>
      <c r="E672" s="5" t="s">
        <v>14</v>
      </c>
      <c r="F672" s="5" t="s">
        <v>15</v>
      </c>
      <c r="G672" s="9"/>
      <c r="H672" s="9"/>
    </row>
    <row r="673" ht="15.75" customHeight="1">
      <c r="A673" s="5" t="s">
        <v>930</v>
      </c>
      <c r="B673" s="6" t="s">
        <v>37</v>
      </c>
      <c r="C673" s="10">
        <v>9.0</v>
      </c>
      <c r="D673" s="8" t="s">
        <v>940</v>
      </c>
      <c r="E673" s="5" t="s">
        <v>14</v>
      </c>
      <c r="F673" s="5" t="s">
        <v>15</v>
      </c>
      <c r="G673" s="9"/>
      <c r="H673" s="9"/>
    </row>
    <row r="674" ht="15.75" customHeight="1">
      <c r="A674" s="5" t="s">
        <v>930</v>
      </c>
      <c r="B674" s="6" t="s">
        <v>37</v>
      </c>
      <c r="C674" s="10">
        <v>10.0</v>
      </c>
      <c r="D674" s="8" t="s">
        <v>941</v>
      </c>
      <c r="E674" s="5" t="s">
        <v>21</v>
      </c>
      <c r="F674" s="5" t="s">
        <v>133</v>
      </c>
      <c r="G674" s="9"/>
      <c r="H674" s="9"/>
    </row>
    <row r="675" ht="15.75" customHeight="1">
      <c r="A675" s="5" t="s">
        <v>930</v>
      </c>
      <c r="B675" s="6" t="s">
        <v>37</v>
      </c>
      <c r="C675" s="10">
        <v>11.0</v>
      </c>
      <c r="D675" s="8" t="s">
        <v>942</v>
      </c>
      <c r="E675" s="5" t="s">
        <v>21</v>
      </c>
      <c r="F675" s="5" t="s">
        <v>25</v>
      </c>
      <c r="G675" s="9"/>
      <c r="H675" s="9"/>
    </row>
    <row r="676" ht="15.75" customHeight="1">
      <c r="A676" s="5" t="s">
        <v>930</v>
      </c>
      <c r="B676" s="12" t="s">
        <v>135</v>
      </c>
      <c r="C676" s="10">
        <v>12.0</v>
      </c>
      <c r="D676" s="8" t="s">
        <v>943</v>
      </c>
      <c r="E676" s="5" t="s">
        <v>21</v>
      </c>
      <c r="F676" s="5" t="s">
        <v>33</v>
      </c>
      <c r="G676" s="9"/>
      <c r="H676" s="9"/>
    </row>
    <row r="677" ht="15.75" customHeight="1">
      <c r="A677" s="5" t="s">
        <v>930</v>
      </c>
      <c r="B677" s="6" t="s">
        <v>124</v>
      </c>
      <c r="C677" s="10">
        <v>13.0</v>
      </c>
      <c r="D677" s="8" t="s">
        <v>944</v>
      </c>
      <c r="E677" s="5" t="s">
        <v>33</v>
      </c>
      <c r="F677" s="5" t="s">
        <v>33</v>
      </c>
      <c r="G677" s="9"/>
      <c r="H677" s="9"/>
    </row>
    <row r="678" ht="15.75" customHeight="1">
      <c r="A678" s="5" t="s">
        <v>930</v>
      </c>
      <c r="B678" s="12" t="s">
        <v>135</v>
      </c>
      <c r="C678" s="10">
        <v>14.0</v>
      </c>
      <c r="D678" s="8" t="s">
        <v>945</v>
      </c>
      <c r="E678" s="5" t="s">
        <v>21</v>
      </c>
      <c r="F678" s="5" t="s">
        <v>33</v>
      </c>
      <c r="G678" s="9"/>
      <c r="H678" s="9"/>
    </row>
    <row r="679" ht="15.75" customHeight="1">
      <c r="A679" s="5" t="s">
        <v>930</v>
      </c>
      <c r="B679" s="6" t="s">
        <v>139</v>
      </c>
      <c r="C679" s="10">
        <v>15.0</v>
      </c>
      <c r="D679" s="8" t="s">
        <v>946</v>
      </c>
      <c r="E679" s="5" t="s">
        <v>146</v>
      </c>
      <c r="F679" s="5" t="s">
        <v>33</v>
      </c>
      <c r="G679" s="9"/>
      <c r="H679" s="9"/>
    </row>
    <row r="680" ht="15.75" customHeight="1">
      <c r="A680" s="5" t="s">
        <v>930</v>
      </c>
      <c r="B680" s="6" t="s">
        <v>37</v>
      </c>
      <c r="C680" s="10">
        <v>16.0</v>
      </c>
      <c r="D680" s="8" t="s">
        <v>947</v>
      </c>
      <c r="E680" s="5" t="s">
        <v>21</v>
      </c>
      <c r="F680" s="5" t="s">
        <v>25</v>
      </c>
      <c r="G680" s="9"/>
      <c r="H680" s="9"/>
    </row>
    <row r="681" ht="15.75" customHeight="1">
      <c r="A681" s="5" t="s">
        <v>930</v>
      </c>
      <c r="B681" s="6" t="s">
        <v>144</v>
      </c>
      <c r="C681" s="10">
        <v>17.0</v>
      </c>
      <c r="D681" s="8" t="s">
        <v>948</v>
      </c>
      <c r="E681" s="5" t="s">
        <v>18</v>
      </c>
      <c r="F681" s="5" t="s">
        <v>18</v>
      </c>
      <c r="G681" s="9"/>
      <c r="H681" s="9"/>
    </row>
    <row r="682" ht="15.75" customHeight="1">
      <c r="A682" s="5" t="s">
        <v>930</v>
      </c>
      <c r="B682" s="6" t="s">
        <v>144</v>
      </c>
      <c r="C682" s="10">
        <v>18.0</v>
      </c>
      <c r="D682" s="8" t="s">
        <v>949</v>
      </c>
      <c r="E682" s="5" t="s">
        <v>18</v>
      </c>
      <c r="F682" s="5" t="s">
        <v>708</v>
      </c>
      <c r="G682" s="9"/>
      <c r="H682" s="9"/>
    </row>
    <row r="683" ht="15.75" customHeight="1">
      <c r="A683" s="5" t="s">
        <v>930</v>
      </c>
      <c r="B683" s="6" t="s">
        <v>144</v>
      </c>
      <c r="C683" s="10">
        <v>19.0</v>
      </c>
      <c r="D683" s="8" t="s">
        <v>950</v>
      </c>
      <c r="E683" s="5" t="s">
        <v>32</v>
      </c>
      <c r="F683" s="5" t="s">
        <v>66</v>
      </c>
      <c r="G683" s="9"/>
      <c r="H683" s="9"/>
    </row>
    <row r="684" ht="15.75" customHeight="1">
      <c r="A684" s="5" t="s">
        <v>930</v>
      </c>
      <c r="B684" s="6" t="s">
        <v>144</v>
      </c>
      <c r="C684" s="10">
        <v>20.0</v>
      </c>
      <c r="D684" s="8" t="s">
        <v>951</v>
      </c>
      <c r="E684" s="5" t="s">
        <v>32</v>
      </c>
      <c r="F684" s="5" t="s">
        <v>66</v>
      </c>
      <c r="G684" s="9"/>
      <c r="H684" s="9"/>
    </row>
    <row r="685" ht="15.75" customHeight="1">
      <c r="A685" s="5" t="s">
        <v>930</v>
      </c>
      <c r="B685" s="6" t="s">
        <v>525</v>
      </c>
      <c r="C685" s="10">
        <v>21.0</v>
      </c>
      <c r="D685" s="8" t="s">
        <v>952</v>
      </c>
      <c r="E685" s="5" t="s">
        <v>21</v>
      </c>
      <c r="F685" s="5" t="s">
        <v>22</v>
      </c>
      <c r="G685" s="9"/>
      <c r="H685" s="9"/>
    </row>
    <row r="686" ht="15.75" customHeight="1">
      <c r="A686" s="5" t="s">
        <v>930</v>
      </c>
      <c r="B686" s="6" t="s">
        <v>488</v>
      </c>
      <c r="C686" s="10">
        <v>22.0</v>
      </c>
      <c r="D686" s="8" t="s">
        <v>953</v>
      </c>
      <c r="E686" s="5" t="s">
        <v>21</v>
      </c>
      <c r="F686" s="5" t="s">
        <v>25</v>
      </c>
      <c r="G686" s="9"/>
      <c r="H686" s="9"/>
    </row>
    <row r="687" ht="15.75" customHeight="1">
      <c r="A687" s="5" t="s">
        <v>930</v>
      </c>
      <c r="B687" s="6" t="s">
        <v>144</v>
      </c>
      <c r="C687" s="10">
        <v>23.0</v>
      </c>
      <c r="D687" s="8" t="s">
        <v>954</v>
      </c>
      <c r="E687" s="5" t="s">
        <v>21</v>
      </c>
      <c r="F687" s="5" t="s">
        <v>25</v>
      </c>
      <c r="G687" s="9"/>
      <c r="H687" s="9"/>
    </row>
    <row r="688" ht="15.75" customHeight="1">
      <c r="A688" s="5" t="s">
        <v>930</v>
      </c>
      <c r="B688" s="6" t="s">
        <v>37</v>
      </c>
      <c r="C688" s="10">
        <v>24.0</v>
      </c>
      <c r="D688" s="8" t="s">
        <v>955</v>
      </c>
      <c r="E688" s="5" t="s">
        <v>14</v>
      </c>
      <c r="F688" s="5" t="s">
        <v>15</v>
      </c>
      <c r="G688" s="9"/>
      <c r="H688" s="9"/>
    </row>
    <row r="689" ht="15.75" customHeight="1">
      <c r="A689" s="5" t="s">
        <v>956</v>
      </c>
      <c r="B689" s="6" t="s">
        <v>104</v>
      </c>
      <c r="C689" s="7">
        <v>1.0</v>
      </c>
      <c r="D689" s="8" t="s">
        <v>957</v>
      </c>
      <c r="E689" s="5" t="s">
        <v>14</v>
      </c>
      <c r="F689" s="5" t="s">
        <v>583</v>
      </c>
      <c r="G689" s="9"/>
      <c r="H689" s="9"/>
    </row>
    <row r="690" ht="15.75" customHeight="1">
      <c r="A690" s="5" t="s">
        <v>956</v>
      </c>
      <c r="B690" s="6" t="s">
        <v>41</v>
      </c>
      <c r="C690" s="10">
        <v>2.0</v>
      </c>
      <c r="D690" s="8" t="s">
        <v>958</v>
      </c>
      <c r="E690" s="5" t="s">
        <v>14</v>
      </c>
      <c r="F690" s="5" t="s">
        <v>583</v>
      </c>
      <c r="G690" s="9"/>
      <c r="H690" s="9"/>
    </row>
    <row r="691" ht="15.75" customHeight="1">
      <c r="A691" s="5" t="s">
        <v>956</v>
      </c>
      <c r="B691" s="6" t="s">
        <v>41</v>
      </c>
      <c r="C691" s="10">
        <v>3.0</v>
      </c>
      <c r="D691" s="8" t="s">
        <v>959</v>
      </c>
      <c r="E691" s="5" t="s">
        <v>18</v>
      </c>
      <c r="F691" s="5" t="s">
        <v>66</v>
      </c>
      <c r="G691" s="9"/>
      <c r="H691" s="9"/>
    </row>
    <row r="692" ht="15.75" customHeight="1">
      <c r="A692" s="5" t="s">
        <v>956</v>
      </c>
      <c r="B692" s="6" t="s">
        <v>41</v>
      </c>
      <c r="C692" s="10">
        <v>4.0</v>
      </c>
      <c r="D692" s="8" t="s">
        <v>960</v>
      </c>
      <c r="E692" s="5" t="s">
        <v>14</v>
      </c>
      <c r="F692" s="5" t="s">
        <v>28</v>
      </c>
      <c r="G692" s="9"/>
      <c r="H692" s="5" t="s">
        <v>961</v>
      </c>
    </row>
    <row r="693" ht="15.75" customHeight="1">
      <c r="A693" s="5" t="s">
        <v>956</v>
      </c>
      <c r="B693" s="6" t="s">
        <v>41</v>
      </c>
      <c r="C693" s="10">
        <v>5.0</v>
      </c>
      <c r="D693" s="8" t="s">
        <v>962</v>
      </c>
      <c r="E693" s="5" t="s">
        <v>21</v>
      </c>
      <c r="F693" s="5" t="s">
        <v>22</v>
      </c>
      <c r="G693" s="9"/>
      <c r="H693" s="9"/>
    </row>
    <row r="694" ht="15.75" customHeight="1">
      <c r="A694" s="5" t="s">
        <v>956</v>
      </c>
      <c r="B694" s="6" t="s">
        <v>35</v>
      </c>
      <c r="C694" s="10">
        <v>6.0</v>
      </c>
      <c r="D694" s="8" t="s">
        <v>963</v>
      </c>
      <c r="E694" s="5" t="s">
        <v>183</v>
      </c>
      <c r="F694" s="5" t="s">
        <v>15</v>
      </c>
      <c r="G694" s="9"/>
      <c r="H694" s="9"/>
    </row>
    <row r="695" ht="15.75" customHeight="1">
      <c r="A695" s="11" t="s">
        <v>964</v>
      </c>
      <c r="B695" s="6" t="s">
        <v>965</v>
      </c>
      <c r="C695" s="7">
        <v>1.0</v>
      </c>
      <c r="D695" s="5" t="s">
        <v>966</v>
      </c>
      <c r="E695" s="5" t="s">
        <v>21</v>
      </c>
      <c r="F695" s="5" t="s">
        <v>25</v>
      </c>
      <c r="G695" s="9"/>
      <c r="H695" s="9"/>
    </row>
    <row r="696" ht="15.75" customHeight="1">
      <c r="A696" s="11" t="s">
        <v>964</v>
      </c>
      <c r="B696" s="6" t="s">
        <v>137</v>
      </c>
      <c r="C696" s="10">
        <v>4.0</v>
      </c>
      <c r="D696" s="5" t="s">
        <v>967</v>
      </c>
      <c r="E696" s="5" t="s">
        <v>32</v>
      </c>
      <c r="F696" s="5" t="s">
        <v>33</v>
      </c>
      <c r="G696" s="9"/>
      <c r="H696" s="9"/>
    </row>
    <row r="697" ht="15.75" customHeight="1">
      <c r="A697" s="11" t="s">
        <v>964</v>
      </c>
      <c r="B697" s="6" t="s">
        <v>968</v>
      </c>
      <c r="C697" s="10">
        <v>6.0</v>
      </c>
      <c r="D697" s="5" t="s">
        <v>969</v>
      </c>
      <c r="E697" s="5" t="s">
        <v>21</v>
      </c>
      <c r="F697" s="5" t="s">
        <v>22</v>
      </c>
      <c r="G697" s="9"/>
      <c r="H697" s="9"/>
    </row>
    <row r="698" ht="15.75" customHeight="1">
      <c r="A698" s="11" t="s">
        <v>964</v>
      </c>
      <c r="B698" s="6" t="s">
        <v>137</v>
      </c>
      <c r="C698" s="10">
        <v>8.0</v>
      </c>
      <c r="D698" s="5" t="s">
        <v>970</v>
      </c>
      <c r="E698" s="5" t="s">
        <v>21</v>
      </c>
      <c r="F698" s="5" t="s">
        <v>971</v>
      </c>
      <c r="G698" s="9"/>
      <c r="H698" s="9"/>
    </row>
    <row r="699" ht="15.75" customHeight="1">
      <c r="A699" s="11" t="s">
        <v>964</v>
      </c>
      <c r="B699" s="6" t="s">
        <v>29</v>
      </c>
      <c r="C699" s="10">
        <v>10.0</v>
      </c>
      <c r="D699" s="5" t="s">
        <v>972</v>
      </c>
      <c r="E699" s="5" t="s">
        <v>21</v>
      </c>
      <c r="F699" s="5" t="s">
        <v>50</v>
      </c>
      <c r="G699" s="9"/>
      <c r="H699" s="9"/>
    </row>
    <row r="700" ht="15.75" customHeight="1">
      <c r="A700" s="11" t="s">
        <v>964</v>
      </c>
      <c r="B700" s="6" t="s">
        <v>37</v>
      </c>
      <c r="C700" s="10">
        <v>12.0</v>
      </c>
      <c r="D700" s="5" t="s">
        <v>973</v>
      </c>
      <c r="E700" s="5" t="s">
        <v>21</v>
      </c>
      <c r="F700" s="5" t="s">
        <v>50</v>
      </c>
      <c r="G700" s="9"/>
      <c r="H700" s="9"/>
    </row>
    <row r="701" ht="15.75" customHeight="1">
      <c r="A701" s="11" t="s">
        <v>964</v>
      </c>
      <c r="B701" s="6" t="s">
        <v>137</v>
      </c>
      <c r="C701" s="10">
        <v>13.0</v>
      </c>
      <c r="D701" s="5" t="s">
        <v>974</v>
      </c>
      <c r="E701" s="5" t="s">
        <v>21</v>
      </c>
      <c r="F701" s="5" t="s">
        <v>50</v>
      </c>
      <c r="G701" s="9"/>
      <c r="H701" s="9"/>
    </row>
    <row r="702" ht="15.75" customHeight="1">
      <c r="A702" s="11" t="s">
        <v>964</v>
      </c>
      <c r="B702" s="6" t="s">
        <v>896</v>
      </c>
      <c r="C702" s="10">
        <v>15.0</v>
      </c>
      <c r="D702" s="5" t="s">
        <v>975</v>
      </c>
      <c r="E702" s="5" t="s">
        <v>21</v>
      </c>
      <c r="F702" s="5" t="s">
        <v>22</v>
      </c>
      <c r="G702" s="9"/>
      <c r="H702" s="9"/>
    </row>
    <row r="703" ht="15.75" customHeight="1">
      <c r="A703" s="11" t="s">
        <v>964</v>
      </c>
      <c r="B703" s="6" t="s">
        <v>139</v>
      </c>
      <c r="C703" s="10">
        <v>17.0</v>
      </c>
      <c r="D703" s="5" t="s">
        <v>976</v>
      </c>
      <c r="E703" s="5" t="s">
        <v>18</v>
      </c>
      <c r="F703" s="5" t="s">
        <v>18</v>
      </c>
      <c r="G703" s="9"/>
      <c r="H703" s="9"/>
    </row>
    <row r="704" ht="15.75" customHeight="1">
      <c r="A704" s="11" t="s">
        <v>964</v>
      </c>
      <c r="B704" s="6" t="s">
        <v>968</v>
      </c>
      <c r="C704" s="10">
        <v>19.0</v>
      </c>
      <c r="D704" s="5" t="s">
        <v>977</v>
      </c>
      <c r="E704" s="5" t="s">
        <v>18</v>
      </c>
      <c r="F704" s="5" t="s">
        <v>18</v>
      </c>
      <c r="G704" s="9"/>
      <c r="H704" s="9"/>
    </row>
    <row r="705" ht="15.75" customHeight="1">
      <c r="A705" s="11" t="s">
        <v>964</v>
      </c>
      <c r="B705" s="6" t="s">
        <v>525</v>
      </c>
      <c r="C705" s="10">
        <v>20.0</v>
      </c>
      <c r="D705" s="5" t="s">
        <v>978</v>
      </c>
      <c r="E705" s="5" t="s">
        <v>14</v>
      </c>
      <c r="F705" s="5" t="s">
        <v>15</v>
      </c>
      <c r="G705" s="9"/>
      <c r="H705" s="9"/>
    </row>
    <row r="706" ht="15.75" customHeight="1">
      <c r="A706" s="11" t="s">
        <v>964</v>
      </c>
      <c r="B706" s="6" t="s">
        <v>979</v>
      </c>
      <c r="C706" s="10">
        <v>22.0</v>
      </c>
      <c r="D706" s="5" t="s">
        <v>980</v>
      </c>
      <c r="E706" s="5" t="s">
        <v>14</v>
      </c>
      <c r="F706" s="5" t="s">
        <v>15</v>
      </c>
      <c r="G706" s="9"/>
      <c r="H706" s="9"/>
    </row>
    <row r="707" ht="15.75" customHeight="1">
      <c r="A707" s="11" t="s">
        <v>964</v>
      </c>
      <c r="B707" s="6" t="s">
        <v>981</v>
      </c>
      <c r="C707" s="10">
        <v>24.0</v>
      </c>
      <c r="D707" s="5" t="s">
        <v>982</v>
      </c>
      <c r="E707" s="5" t="s">
        <v>21</v>
      </c>
      <c r="F707" s="5" t="s">
        <v>22</v>
      </c>
      <c r="G707" s="9"/>
      <c r="H707" s="9"/>
    </row>
    <row r="708" ht="15.75" customHeight="1">
      <c r="A708" s="11" t="s">
        <v>964</v>
      </c>
      <c r="B708" s="6" t="s">
        <v>130</v>
      </c>
      <c r="C708" s="10">
        <v>25.0</v>
      </c>
      <c r="D708" s="5" t="s">
        <v>983</v>
      </c>
      <c r="E708" s="5" t="s">
        <v>18</v>
      </c>
      <c r="F708" s="5" t="s">
        <v>33</v>
      </c>
      <c r="G708" s="9"/>
      <c r="H708" s="9"/>
    </row>
    <row r="709" ht="15.75" customHeight="1">
      <c r="A709" s="11" t="s">
        <v>964</v>
      </c>
      <c r="B709" s="6" t="s">
        <v>137</v>
      </c>
      <c r="C709" s="10">
        <v>26.0</v>
      </c>
      <c r="D709" s="5" t="s">
        <v>984</v>
      </c>
      <c r="E709" s="5" t="s">
        <v>21</v>
      </c>
      <c r="F709" s="5" t="s">
        <v>33</v>
      </c>
      <c r="G709" s="9"/>
      <c r="H709" s="9"/>
    </row>
    <row r="710" ht="15.75" customHeight="1">
      <c r="A710" s="11" t="s">
        <v>964</v>
      </c>
      <c r="B710" s="12" t="s">
        <v>701</v>
      </c>
      <c r="C710" s="10">
        <v>27.0</v>
      </c>
      <c r="D710" s="5" t="s">
        <v>985</v>
      </c>
      <c r="E710" s="5" t="s">
        <v>21</v>
      </c>
      <c r="F710" s="5" t="s">
        <v>929</v>
      </c>
      <c r="G710" s="9"/>
      <c r="H710" s="9"/>
    </row>
    <row r="711" ht="15.75" customHeight="1">
      <c r="A711" s="11" t="s">
        <v>964</v>
      </c>
      <c r="B711" s="12" t="s">
        <v>135</v>
      </c>
      <c r="C711" s="10">
        <v>29.0</v>
      </c>
      <c r="D711" s="5" t="s">
        <v>986</v>
      </c>
      <c r="E711" s="5" t="s">
        <v>267</v>
      </c>
      <c r="F711" s="5" t="s">
        <v>267</v>
      </c>
      <c r="G711" s="9"/>
      <c r="H711" s="5" t="s">
        <v>987</v>
      </c>
    </row>
    <row r="712" ht="15.75" customHeight="1">
      <c r="A712" s="11" t="s">
        <v>964</v>
      </c>
      <c r="B712" s="6" t="s">
        <v>29</v>
      </c>
      <c r="C712" s="10">
        <v>30.0</v>
      </c>
      <c r="D712" s="5" t="s">
        <v>988</v>
      </c>
      <c r="E712" s="5" t="s">
        <v>21</v>
      </c>
      <c r="F712" s="5" t="s">
        <v>50</v>
      </c>
      <c r="G712" s="9"/>
      <c r="H712" s="9"/>
    </row>
    <row r="713" ht="15.75" customHeight="1">
      <c r="A713" s="11" t="s">
        <v>964</v>
      </c>
      <c r="B713" s="6" t="s">
        <v>144</v>
      </c>
      <c r="C713" s="10">
        <v>31.0</v>
      </c>
      <c r="D713" s="5" t="s">
        <v>989</v>
      </c>
      <c r="E713" s="5" t="s">
        <v>32</v>
      </c>
      <c r="F713" s="5" t="s">
        <v>22</v>
      </c>
      <c r="G713" s="9"/>
      <c r="H713" s="9"/>
    </row>
    <row r="714" ht="15.75" customHeight="1">
      <c r="A714" s="11" t="s">
        <v>964</v>
      </c>
      <c r="B714" s="6" t="s">
        <v>990</v>
      </c>
      <c r="C714" s="10">
        <v>33.0</v>
      </c>
      <c r="D714" s="5" t="s">
        <v>991</v>
      </c>
      <c r="E714" s="5" t="s">
        <v>21</v>
      </c>
      <c r="F714" s="5" t="s">
        <v>25</v>
      </c>
      <c r="G714" s="9"/>
      <c r="H714" s="9"/>
    </row>
    <row r="715" ht="15.75" customHeight="1">
      <c r="A715" s="11" t="s">
        <v>992</v>
      </c>
      <c r="B715" s="6" t="s">
        <v>23</v>
      </c>
      <c r="C715" s="7">
        <v>1.0</v>
      </c>
      <c r="D715" s="5" t="s">
        <v>993</v>
      </c>
      <c r="E715" s="5" t="s">
        <v>21</v>
      </c>
      <c r="F715" s="5" t="s">
        <v>89</v>
      </c>
      <c r="G715" s="9"/>
      <c r="H715" s="9"/>
    </row>
    <row r="716" ht="15.75" customHeight="1">
      <c r="A716" s="11" t="s">
        <v>992</v>
      </c>
      <c r="B716" s="6" t="s">
        <v>607</v>
      </c>
      <c r="C716" s="10">
        <v>2.0</v>
      </c>
      <c r="D716" s="5" t="s">
        <v>994</v>
      </c>
      <c r="E716" s="5" t="s">
        <v>21</v>
      </c>
      <c r="F716" s="5" t="s">
        <v>93</v>
      </c>
      <c r="G716" s="9"/>
      <c r="H716" s="9"/>
    </row>
    <row r="717" ht="15.75" customHeight="1">
      <c r="A717" s="11" t="s">
        <v>992</v>
      </c>
      <c r="B717" s="6" t="s">
        <v>41</v>
      </c>
      <c r="C717" s="10">
        <v>3.0</v>
      </c>
      <c r="D717" s="5" t="s">
        <v>995</v>
      </c>
      <c r="E717" s="5" t="s">
        <v>14</v>
      </c>
      <c r="F717" s="5" t="s">
        <v>15</v>
      </c>
      <c r="G717" s="9"/>
      <c r="H717" s="9"/>
    </row>
    <row r="718" ht="15.75" customHeight="1">
      <c r="A718" s="11" t="s">
        <v>992</v>
      </c>
      <c r="B718" s="6" t="s">
        <v>35</v>
      </c>
      <c r="C718" s="10">
        <v>4.0</v>
      </c>
      <c r="D718" s="5" t="s">
        <v>996</v>
      </c>
      <c r="E718" s="5" t="s">
        <v>21</v>
      </c>
      <c r="F718" s="5" t="s">
        <v>50</v>
      </c>
      <c r="G718" s="9"/>
      <c r="H718" s="9"/>
    </row>
    <row r="719" ht="15.75" customHeight="1">
      <c r="A719" s="11" t="s">
        <v>992</v>
      </c>
      <c r="B719" s="6" t="s">
        <v>35</v>
      </c>
      <c r="C719" s="10">
        <v>6.0</v>
      </c>
      <c r="D719" s="5" t="s">
        <v>997</v>
      </c>
      <c r="E719" s="5" t="s">
        <v>32</v>
      </c>
      <c r="F719" s="5" t="s">
        <v>998</v>
      </c>
      <c r="G719" s="9"/>
      <c r="H719" s="9"/>
    </row>
    <row r="720" ht="15.75" customHeight="1">
      <c r="A720" s="11" t="s">
        <v>992</v>
      </c>
      <c r="B720" s="6" t="s">
        <v>26</v>
      </c>
      <c r="C720" s="10">
        <v>7.0</v>
      </c>
      <c r="D720" s="5" t="s">
        <v>999</v>
      </c>
      <c r="E720" s="5" t="s">
        <v>14</v>
      </c>
      <c r="F720" s="5" t="s">
        <v>998</v>
      </c>
      <c r="G720" s="9"/>
      <c r="H720" s="9"/>
    </row>
    <row r="721" ht="15.75" customHeight="1">
      <c r="A721" s="11" t="s">
        <v>992</v>
      </c>
      <c r="B721" s="6" t="s">
        <v>26</v>
      </c>
      <c r="C721" s="10">
        <v>8.0</v>
      </c>
      <c r="D721" s="5" t="s">
        <v>1000</v>
      </c>
      <c r="E721" s="5" t="s">
        <v>14</v>
      </c>
      <c r="F721" s="5" t="s">
        <v>998</v>
      </c>
      <c r="G721" s="9"/>
      <c r="H721" s="9"/>
    </row>
    <row r="722" ht="15.75" customHeight="1">
      <c r="A722" s="11" t="s">
        <v>992</v>
      </c>
      <c r="B722" s="6" t="s">
        <v>37</v>
      </c>
      <c r="C722" s="10">
        <v>9.0</v>
      </c>
      <c r="D722" s="5" t="s">
        <v>1001</v>
      </c>
      <c r="E722" s="5" t="s">
        <v>11</v>
      </c>
      <c r="F722" s="5" t="s">
        <v>50</v>
      </c>
      <c r="G722" s="9"/>
      <c r="H722" s="9"/>
    </row>
    <row r="723" ht="15.75" customHeight="1">
      <c r="A723" s="11" t="s">
        <v>992</v>
      </c>
      <c r="B723" s="6" t="s">
        <v>37</v>
      </c>
      <c r="C723" s="10">
        <v>10.0</v>
      </c>
      <c r="D723" s="5" t="s">
        <v>1002</v>
      </c>
      <c r="E723" s="5" t="s">
        <v>21</v>
      </c>
      <c r="F723" s="5" t="s">
        <v>50</v>
      </c>
      <c r="G723" s="9"/>
      <c r="H723" s="9"/>
    </row>
    <row r="724" ht="15.75" customHeight="1">
      <c r="A724" s="11" t="s">
        <v>992</v>
      </c>
      <c r="B724" s="6" t="s">
        <v>104</v>
      </c>
      <c r="C724" s="10">
        <v>11.0</v>
      </c>
      <c r="D724" s="5" t="s">
        <v>1003</v>
      </c>
      <c r="E724" s="5" t="s">
        <v>21</v>
      </c>
      <c r="F724" s="5" t="s">
        <v>50</v>
      </c>
      <c r="G724" s="9"/>
      <c r="H724" s="9"/>
    </row>
    <row r="725" ht="15.75" customHeight="1">
      <c r="A725" s="11" t="s">
        <v>992</v>
      </c>
      <c r="B725" s="6" t="s">
        <v>205</v>
      </c>
      <c r="C725" s="10">
        <v>13.0</v>
      </c>
      <c r="D725" s="5" t="s">
        <v>1004</v>
      </c>
      <c r="E725" s="5" t="s">
        <v>21</v>
      </c>
      <c r="F725" s="5" t="s">
        <v>123</v>
      </c>
      <c r="G725" s="9"/>
      <c r="H725" s="9"/>
    </row>
    <row r="726" ht="15.75" customHeight="1">
      <c r="A726" s="11" t="s">
        <v>992</v>
      </c>
      <c r="B726" s="6" t="s">
        <v>216</v>
      </c>
      <c r="C726" s="10">
        <v>14.0</v>
      </c>
      <c r="D726" s="5" t="s">
        <v>1005</v>
      </c>
      <c r="E726" s="5" t="s">
        <v>14</v>
      </c>
      <c r="F726" s="5" t="s">
        <v>15</v>
      </c>
      <c r="G726" s="9"/>
      <c r="H726" s="9"/>
    </row>
    <row r="727" ht="15.75" customHeight="1">
      <c r="A727" s="11" t="s">
        <v>992</v>
      </c>
      <c r="B727" s="6" t="s">
        <v>41</v>
      </c>
      <c r="C727" s="10">
        <v>15.0</v>
      </c>
      <c r="D727" s="5" t="s">
        <v>1006</v>
      </c>
      <c r="E727" s="5" t="s">
        <v>14</v>
      </c>
      <c r="F727" s="5" t="s">
        <v>15</v>
      </c>
      <c r="G727" s="9"/>
      <c r="H727" s="9"/>
    </row>
    <row r="728" ht="15.75" customHeight="1">
      <c r="A728" s="11" t="s">
        <v>992</v>
      </c>
      <c r="B728" s="6" t="s">
        <v>29</v>
      </c>
      <c r="C728" s="10">
        <v>16.0</v>
      </c>
      <c r="D728" s="5" t="s">
        <v>1007</v>
      </c>
      <c r="E728" s="5" t="s">
        <v>14</v>
      </c>
      <c r="F728" s="5" t="s">
        <v>1008</v>
      </c>
      <c r="G728" s="9"/>
      <c r="H728" s="9"/>
    </row>
    <row r="729" ht="15.75" customHeight="1">
      <c r="A729" s="11" t="s">
        <v>992</v>
      </c>
      <c r="B729" s="6" t="s">
        <v>81</v>
      </c>
      <c r="C729" s="10">
        <v>17.0</v>
      </c>
      <c r="D729" s="5" t="s">
        <v>1009</v>
      </c>
      <c r="E729" s="5" t="s">
        <v>14</v>
      </c>
      <c r="F729" s="5" t="s">
        <v>79</v>
      </c>
      <c r="G729" s="9"/>
      <c r="H729" s="9"/>
    </row>
    <row r="730" ht="15.75" customHeight="1">
      <c r="A730" s="11" t="s">
        <v>992</v>
      </c>
      <c r="B730" s="6" t="s">
        <v>23</v>
      </c>
      <c r="C730" s="10">
        <v>18.0</v>
      </c>
      <c r="D730" s="5" t="s">
        <v>1010</v>
      </c>
      <c r="E730" s="5" t="s">
        <v>14</v>
      </c>
      <c r="F730" s="5" t="s">
        <v>15</v>
      </c>
      <c r="G730" s="9"/>
      <c r="H730" s="9"/>
    </row>
    <row r="731" ht="15.75" customHeight="1">
      <c r="A731" s="11" t="s">
        <v>992</v>
      </c>
      <c r="B731" s="6" t="s">
        <v>23</v>
      </c>
      <c r="C731" s="10">
        <v>19.0</v>
      </c>
      <c r="D731" s="5" t="s">
        <v>1011</v>
      </c>
      <c r="E731" s="5" t="s">
        <v>14</v>
      </c>
      <c r="F731" s="5" t="s">
        <v>15</v>
      </c>
      <c r="G731" s="9"/>
      <c r="H731" s="9"/>
    </row>
    <row r="732" ht="15.75" customHeight="1">
      <c r="A732" s="11" t="s">
        <v>992</v>
      </c>
      <c r="B732" s="6" t="s">
        <v>41</v>
      </c>
      <c r="C732" s="10">
        <v>20.0</v>
      </c>
      <c r="D732" s="5" t="s">
        <v>1012</v>
      </c>
      <c r="E732" s="5" t="s">
        <v>18</v>
      </c>
      <c r="F732" s="5" t="s">
        <v>18</v>
      </c>
      <c r="G732" s="9"/>
      <c r="H732" s="9"/>
    </row>
    <row r="733" ht="15.75" customHeight="1">
      <c r="A733" s="11" t="s">
        <v>992</v>
      </c>
      <c r="B733" s="6" t="s">
        <v>37</v>
      </c>
      <c r="C733" s="10">
        <v>21.0</v>
      </c>
      <c r="D733" s="5" t="s">
        <v>1013</v>
      </c>
      <c r="E733" s="5" t="s">
        <v>14</v>
      </c>
      <c r="F733" s="5" t="s">
        <v>15</v>
      </c>
      <c r="G733" s="9"/>
      <c r="H733" s="9"/>
    </row>
    <row r="734" ht="15.75" customHeight="1">
      <c r="A734" s="11" t="s">
        <v>992</v>
      </c>
      <c r="B734" s="6" t="s">
        <v>35</v>
      </c>
      <c r="C734" s="10">
        <v>22.0</v>
      </c>
      <c r="D734" s="5" t="s">
        <v>1014</v>
      </c>
      <c r="E734" s="5" t="s">
        <v>14</v>
      </c>
      <c r="F734" s="5" t="s">
        <v>15</v>
      </c>
      <c r="G734" s="9"/>
      <c r="H734" s="9"/>
    </row>
    <row r="735" ht="15.75" customHeight="1">
      <c r="A735" s="11" t="s">
        <v>992</v>
      </c>
      <c r="B735" s="6" t="s">
        <v>41</v>
      </c>
      <c r="C735" s="10">
        <v>23.0</v>
      </c>
      <c r="D735" s="5" t="s">
        <v>1015</v>
      </c>
      <c r="E735" s="5" t="s">
        <v>14</v>
      </c>
      <c r="F735" s="5" t="s">
        <v>15</v>
      </c>
      <c r="G735" s="9"/>
      <c r="H735" s="9"/>
    </row>
    <row r="736" ht="15.75" customHeight="1">
      <c r="A736" s="11" t="s">
        <v>992</v>
      </c>
      <c r="B736" s="6" t="s">
        <v>37</v>
      </c>
      <c r="C736" s="10">
        <v>24.0</v>
      </c>
      <c r="D736" s="5" t="s">
        <v>1016</v>
      </c>
      <c r="E736" s="5" t="s">
        <v>14</v>
      </c>
      <c r="F736" s="5" t="s">
        <v>1017</v>
      </c>
      <c r="G736" s="9"/>
      <c r="H736" s="9"/>
    </row>
    <row r="737" ht="15.75" customHeight="1">
      <c r="A737" s="11" t="s">
        <v>992</v>
      </c>
      <c r="B737" s="6" t="s">
        <v>41</v>
      </c>
      <c r="C737" s="10">
        <v>25.0</v>
      </c>
      <c r="D737" s="5" t="s">
        <v>1018</v>
      </c>
      <c r="E737" s="5" t="s">
        <v>14</v>
      </c>
      <c r="F737" s="5" t="s">
        <v>1017</v>
      </c>
      <c r="G737" s="9"/>
      <c r="H737" s="9"/>
    </row>
    <row r="738" ht="15.75" customHeight="1">
      <c r="A738" s="11" t="s">
        <v>992</v>
      </c>
      <c r="B738" s="6" t="s">
        <v>35</v>
      </c>
      <c r="C738" s="10">
        <v>26.0</v>
      </c>
      <c r="D738" s="5" t="s">
        <v>1019</v>
      </c>
      <c r="E738" s="5" t="s">
        <v>14</v>
      </c>
      <c r="F738" s="5" t="s">
        <v>15</v>
      </c>
      <c r="G738" s="9"/>
      <c r="H738" s="9"/>
    </row>
    <row r="739" ht="15.75" customHeight="1">
      <c r="A739" s="11" t="s">
        <v>992</v>
      </c>
      <c r="B739" s="6" t="s">
        <v>41</v>
      </c>
      <c r="C739" s="10">
        <v>27.0</v>
      </c>
      <c r="D739" s="5" t="s">
        <v>1020</v>
      </c>
      <c r="E739" s="5" t="s">
        <v>14</v>
      </c>
      <c r="F739" s="5" t="s">
        <v>15</v>
      </c>
      <c r="G739" s="9"/>
      <c r="H739" s="9"/>
    </row>
    <row r="740" ht="15.75" customHeight="1">
      <c r="A740" s="11" t="s">
        <v>992</v>
      </c>
      <c r="B740" s="6" t="s">
        <v>37</v>
      </c>
      <c r="C740" s="10">
        <v>28.0</v>
      </c>
      <c r="D740" s="5" t="s">
        <v>1021</v>
      </c>
      <c r="E740" s="5" t="s">
        <v>32</v>
      </c>
      <c r="F740" s="5" t="s">
        <v>15</v>
      </c>
      <c r="G740" s="9"/>
      <c r="H740" s="9"/>
    </row>
    <row r="741" ht="15.75" customHeight="1">
      <c r="A741" s="11" t="s">
        <v>992</v>
      </c>
      <c r="B741" s="6" t="s">
        <v>37</v>
      </c>
      <c r="C741" s="10">
        <v>29.0</v>
      </c>
      <c r="D741" s="5" t="s">
        <v>1022</v>
      </c>
      <c r="E741" s="5" t="s">
        <v>14</v>
      </c>
      <c r="F741" s="5" t="s">
        <v>15</v>
      </c>
      <c r="G741" s="9"/>
      <c r="H741" s="9"/>
    </row>
    <row r="742" ht="15.75" customHeight="1">
      <c r="A742" s="11" t="s">
        <v>992</v>
      </c>
      <c r="B742" s="6" t="s">
        <v>35</v>
      </c>
      <c r="C742" s="10">
        <v>30.0</v>
      </c>
      <c r="D742" s="5" t="s">
        <v>1023</v>
      </c>
      <c r="E742" s="5" t="s">
        <v>14</v>
      </c>
      <c r="F742" s="5" t="s">
        <v>15</v>
      </c>
      <c r="G742" s="9"/>
      <c r="H742" s="9"/>
    </row>
    <row r="743" ht="15.75" customHeight="1">
      <c r="A743" s="11" t="s">
        <v>992</v>
      </c>
      <c r="B743" s="6" t="s">
        <v>41</v>
      </c>
      <c r="C743" s="10">
        <v>31.0</v>
      </c>
      <c r="D743" s="5" t="s">
        <v>1024</v>
      </c>
      <c r="E743" s="5" t="s">
        <v>14</v>
      </c>
      <c r="F743" s="5" t="s">
        <v>15</v>
      </c>
      <c r="G743" s="9"/>
      <c r="H743" s="9"/>
    </row>
    <row r="744" ht="15.75" customHeight="1">
      <c r="A744" s="11" t="s">
        <v>992</v>
      </c>
      <c r="B744" s="6" t="s">
        <v>52</v>
      </c>
      <c r="C744" s="10">
        <v>32.0</v>
      </c>
      <c r="D744" s="5" t="s">
        <v>1025</v>
      </c>
      <c r="E744" s="5" t="s">
        <v>14</v>
      </c>
      <c r="F744" s="5" t="s">
        <v>28</v>
      </c>
      <c r="G744" s="9"/>
      <c r="H744" s="9"/>
    </row>
    <row r="745" ht="15.75" customHeight="1">
      <c r="A745" s="11" t="s">
        <v>992</v>
      </c>
      <c r="B745" s="6" t="s">
        <v>23</v>
      </c>
      <c r="C745" s="10">
        <v>33.0</v>
      </c>
      <c r="D745" s="5" t="s">
        <v>1026</v>
      </c>
      <c r="E745" s="5" t="s">
        <v>14</v>
      </c>
      <c r="F745" s="5" t="s">
        <v>28</v>
      </c>
      <c r="G745" s="9"/>
      <c r="H745" s="9"/>
    </row>
    <row r="746" ht="15.75" customHeight="1">
      <c r="A746" s="11" t="s">
        <v>992</v>
      </c>
      <c r="B746" s="6" t="s">
        <v>68</v>
      </c>
      <c r="C746" s="10">
        <v>34.0</v>
      </c>
      <c r="D746" s="5" t="s">
        <v>1027</v>
      </c>
      <c r="E746" s="5" t="s">
        <v>21</v>
      </c>
      <c r="F746" s="5" t="s">
        <v>28</v>
      </c>
      <c r="G746" s="9"/>
      <c r="H746" s="9"/>
    </row>
    <row r="747" ht="15.75" customHeight="1">
      <c r="A747" s="11" t="s">
        <v>992</v>
      </c>
      <c r="B747" s="6" t="s">
        <v>29</v>
      </c>
      <c r="C747" s="10">
        <v>35.0</v>
      </c>
      <c r="D747" s="5" t="s">
        <v>1028</v>
      </c>
      <c r="E747" s="5" t="s">
        <v>14</v>
      </c>
      <c r="F747" s="5" t="s">
        <v>28</v>
      </c>
      <c r="G747" s="9"/>
      <c r="H747" s="9"/>
    </row>
    <row r="748" ht="15.75" customHeight="1">
      <c r="A748" s="11" t="s">
        <v>992</v>
      </c>
      <c r="B748" s="6" t="s">
        <v>216</v>
      </c>
      <c r="C748" s="10">
        <v>36.0</v>
      </c>
      <c r="D748" s="5" t="s">
        <v>1029</v>
      </c>
      <c r="E748" s="5" t="s">
        <v>14</v>
      </c>
      <c r="F748" s="5" t="s">
        <v>28</v>
      </c>
      <c r="G748" s="9"/>
      <c r="H748" s="9"/>
    </row>
    <row r="749" ht="15.75" customHeight="1">
      <c r="A749" s="11" t="s">
        <v>992</v>
      </c>
      <c r="B749" s="6" t="s">
        <v>68</v>
      </c>
      <c r="C749" s="10">
        <v>37.0</v>
      </c>
      <c r="D749" s="5" t="s">
        <v>1030</v>
      </c>
      <c r="E749" s="5" t="s">
        <v>14</v>
      </c>
      <c r="F749" s="5" t="s">
        <v>28</v>
      </c>
      <c r="G749" s="9"/>
      <c r="H749" s="9"/>
    </row>
    <row r="750" ht="15.75" customHeight="1">
      <c r="A750" s="11" t="s">
        <v>992</v>
      </c>
      <c r="B750" s="6" t="s">
        <v>29</v>
      </c>
      <c r="C750" s="10">
        <v>38.0</v>
      </c>
      <c r="D750" s="5" t="s">
        <v>1031</v>
      </c>
      <c r="E750" s="5" t="s">
        <v>14</v>
      </c>
      <c r="F750" s="5" t="s">
        <v>28</v>
      </c>
      <c r="G750" s="9"/>
      <c r="H750" s="9"/>
    </row>
    <row r="751" ht="15.75" customHeight="1">
      <c r="A751" s="11" t="s">
        <v>992</v>
      </c>
      <c r="B751" s="6" t="s">
        <v>70</v>
      </c>
      <c r="C751" s="10">
        <v>39.0</v>
      </c>
      <c r="D751" s="5" t="s">
        <v>1032</v>
      </c>
      <c r="E751" s="5" t="s">
        <v>21</v>
      </c>
      <c r="F751" s="5" t="s">
        <v>166</v>
      </c>
      <c r="G751" s="9"/>
      <c r="H751" s="9"/>
    </row>
    <row r="752" ht="15.75" customHeight="1">
      <c r="A752" s="11" t="s">
        <v>992</v>
      </c>
      <c r="B752" s="6" t="s">
        <v>607</v>
      </c>
      <c r="C752" s="10">
        <v>40.0</v>
      </c>
      <c r="D752" s="5" t="s">
        <v>1033</v>
      </c>
      <c r="E752" s="5" t="s">
        <v>14</v>
      </c>
      <c r="F752" s="5" t="s">
        <v>28</v>
      </c>
      <c r="G752" s="9"/>
      <c r="H752" s="9"/>
    </row>
    <row r="753" ht="15.75" customHeight="1">
      <c r="A753" s="11" t="s">
        <v>1034</v>
      </c>
      <c r="B753" s="6" t="s">
        <v>235</v>
      </c>
      <c r="C753" s="7">
        <v>1.0</v>
      </c>
      <c r="D753" s="5" t="s">
        <v>1035</v>
      </c>
      <c r="E753" s="5" t="s">
        <v>21</v>
      </c>
      <c r="F753" s="5" t="s">
        <v>25</v>
      </c>
      <c r="G753" s="9"/>
      <c r="H753" s="9"/>
    </row>
    <row r="754" ht="15.75" customHeight="1">
      <c r="A754" s="11" t="s">
        <v>1034</v>
      </c>
      <c r="B754" s="6" t="s">
        <v>1036</v>
      </c>
      <c r="C754" s="10">
        <v>3.0</v>
      </c>
      <c r="D754" s="5" t="s">
        <v>1037</v>
      </c>
      <c r="E754" s="5" t="s">
        <v>21</v>
      </c>
      <c r="F754" s="5" t="s">
        <v>22</v>
      </c>
      <c r="G754" s="9"/>
      <c r="H754" s="9"/>
    </row>
    <row r="755" ht="15.75" customHeight="1">
      <c r="A755" s="11" t="s">
        <v>1034</v>
      </c>
      <c r="B755" s="6" t="s">
        <v>216</v>
      </c>
      <c r="C755" s="10">
        <v>4.0</v>
      </c>
      <c r="D755" s="5" t="s">
        <v>1038</v>
      </c>
      <c r="E755" s="5" t="s">
        <v>14</v>
      </c>
      <c r="F755" s="5" t="s">
        <v>79</v>
      </c>
      <c r="G755" s="9"/>
      <c r="H755" s="9"/>
    </row>
    <row r="756" ht="15.75" customHeight="1">
      <c r="A756" s="11" t="s">
        <v>1034</v>
      </c>
      <c r="B756" s="6" t="s">
        <v>235</v>
      </c>
      <c r="C756" s="10">
        <v>6.0</v>
      </c>
      <c r="D756" s="5" t="s">
        <v>1039</v>
      </c>
      <c r="E756" s="5" t="s">
        <v>21</v>
      </c>
      <c r="F756" s="5" t="s">
        <v>22</v>
      </c>
      <c r="G756" s="9"/>
      <c r="H756" s="9"/>
    </row>
    <row r="757" ht="15.75" customHeight="1">
      <c r="A757" s="11" t="s">
        <v>1034</v>
      </c>
      <c r="B757" s="6" t="s">
        <v>139</v>
      </c>
      <c r="C757" s="10">
        <v>7.0</v>
      </c>
      <c r="D757" s="5" t="s">
        <v>1040</v>
      </c>
      <c r="E757" s="5" t="s">
        <v>14</v>
      </c>
      <c r="F757" s="5" t="s">
        <v>15</v>
      </c>
      <c r="G757" s="9"/>
      <c r="H757" s="9"/>
    </row>
    <row r="758" ht="15.75" customHeight="1">
      <c r="A758" s="11" t="s">
        <v>1034</v>
      </c>
      <c r="B758" s="6" t="s">
        <v>1041</v>
      </c>
      <c r="C758" s="10">
        <v>8.0</v>
      </c>
      <c r="D758" s="5" t="s">
        <v>1042</v>
      </c>
      <c r="E758" s="5" t="s">
        <v>14</v>
      </c>
      <c r="F758" s="5" t="s">
        <v>28</v>
      </c>
      <c r="G758" s="9"/>
      <c r="H758" s="9"/>
    </row>
    <row r="759" ht="15.75" customHeight="1">
      <c r="A759" s="11" t="s">
        <v>1034</v>
      </c>
      <c r="B759" s="6" t="s">
        <v>239</v>
      </c>
      <c r="C759" s="10">
        <v>9.0</v>
      </c>
      <c r="D759" s="5" t="s">
        <v>1043</v>
      </c>
      <c r="E759" s="5" t="s">
        <v>14</v>
      </c>
      <c r="F759" s="5" t="s">
        <v>708</v>
      </c>
      <c r="G759" s="9"/>
      <c r="H759" s="9"/>
    </row>
    <row r="760" ht="15.75" customHeight="1">
      <c r="A760" s="11" t="s">
        <v>1034</v>
      </c>
      <c r="B760" s="6" t="s">
        <v>235</v>
      </c>
      <c r="C760" s="10">
        <v>10.0</v>
      </c>
      <c r="D760" s="5" t="s">
        <v>1044</v>
      </c>
      <c r="E760" s="5" t="s">
        <v>33</v>
      </c>
      <c r="F760" s="5" t="s">
        <v>33</v>
      </c>
      <c r="G760" s="9"/>
      <c r="H760" s="9"/>
    </row>
    <row r="761" ht="15.75" customHeight="1">
      <c r="A761" s="11" t="s">
        <v>1034</v>
      </c>
      <c r="B761" s="6" t="s">
        <v>216</v>
      </c>
      <c r="C761" s="10">
        <v>11.0</v>
      </c>
      <c r="D761" s="5" t="s">
        <v>1045</v>
      </c>
      <c r="E761" s="5" t="s">
        <v>18</v>
      </c>
      <c r="F761" s="5" t="s">
        <v>18</v>
      </c>
      <c r="G761" s="9"/>
      <c r="H761" s="9"/>
    </row>
    <row r="762" ht="15.75" customHeight="1">
      <c r="A762" s="11" t="s">
        <v>1034</v>
      </c>
      <c r="B762" s="6" t="s">
        <v>232</v>
      </c>
      <c r="C762" s="10">
        <v>12.0</v>
      </c>
      <c r="D762" s="5" t="s">
        <v>1046</v>
      </c>
      <c r="E762" s="5" t="s">
        <v>21</v>
      </c>
      <c r="F762" s="5" t="s">
        <v>50</v>
      </c>
      <c r="G762" s="9"/>
      <c r="H762" s="9"/>
    </row>
    <row r="763" ht="15.75" customHeight="1">
      <c r="A763" s="11" t="s">
        <v>1034</v>
      </c>
      <c r="B763" s="6" t="s">
        <v>232</v>
      </c>
      <c r="C763" s="10">
        <v>13.0</v>
      </c>
      <c r="D763" s="5" t="s">
        <v>1047</v>
      </c>
      <c r="E763" s="5" t="s">
        <v>21</v>
      </c>
      <c r="F763" s="5" t="s">
        <v>1048</v>
      </c>
      <c r="G763" s="9"/>
      <c r="H763" s="9"/>
    </row>
    <row r="764" ht="15.75" customHeight="1">
      <c r="A764" s="11" t="s">
        <v>1049</v>
      </c>
      <c r="B764" s="12" t="s">
        <v>135</v>
      </c>
      <c r="C764" s="7">
        <v>1.0</v>
      </c>
      <c r="D764" s="8" t="s">
        <v>1050</v>
      </c>
      <c r="E764" s="5" t="s">
        <v>32</v>
      </c>
      <c r="F764" s="5" t="s">
        <v>1051</v>
      </c>
      <c r="G764" s="9"/>
      <c r="H764" s="5" t="s">
        <v>1052</v>
      </c>
    </row>
    <row r="765" ht="15.75" customHeight="1">
      <c r="A765" s="11" t="s">
        <v>1049</v>
      </c>
      <c r="B765" s="12" t="s">
        <v>679</v>
      </c>
      <c r="C765" s="10">
        <v>2.0</v>
      </c>
      <c r="D765" s="8" t="s">
        <v>1053</v>
      </c>
      <c r="E765" s="5" t="s">
        <v>14</v>
      </c>
      <c r="F765" s="5" t="s">
        <v>1051</v>
      </c>
      <c r="G765" s="9"/>
      <c r="H765" s="9"/>
    </row>
    <row r="766" ht="15.75" customHeight="1">
      <c r="A766" s="11" t="s">
        <v>1049</v>
      </c>
      <c r="B766" s="12" t="s">
        <v>135</v>
      </c>
      <c r="C766" s="10">
        <v>3.0</v>
      </c>
      <c r="D766" s="8" t="s">
        <v>1054</v>
      </c>
      <c r="E766" s="5" t="s">
        <v>21</v>
      </c>
      <c r="F766" s="5" t="s">
        <v>1051</v>
      </c>
      <c r="G766" s="9"/>
      <c r="H766" s="9"/>
    </row>
    <row r="767" ht="15.75" customHeight="1">
      <c r="A767" s="11" t="s">
        <v>1049</v>
      </c>
      <c r="B767" s="12" t="s">
        <v>126</v>
      </c>
      <c r="C767" s="10">
        <v>4.0</v>
      </c>
      <c r="D767" s="8" t="s">
        <v>1055</v>
      </c>
      <c r="E767" s="5" t="s">
        <v>183</v>
      </c>
      <c r="F767" s="5" t="s">
        <v>1051</v>
      </c>
      <c r="G767" s="9"/>
      <c r="H767" s="9"/>
    </row>
    <row r="768" ht="15.75" customHeight="1">
      <c r="A768" s="11" t="s">
        <v>1049</v>
      </c>
      <c r="B768" s="12" t="s">
        <v>126</v>
      </c>
      <c r="C768" s="10">
        <v>5.0</v>
      </c>
      <c r="D768" s="8" t="s">
        <v>1056</v>
      </c>
      <c r="E768" s="5" t="s">
        <v>14</v>
      </c>
      <c r="F768" s="5" t="s">
        <v>1051</v>
      </c>
      <c r="G768" s="9"/>
      <c r="H768" s="9"/>
    </row>
    <row r="769" ht="15.75" customHeight="1">
      <c r="A769" s="11" t="s">
        <v>1049</v>
      </c>
      <c r="B769" s="12" t="s">
        <v>126</v>
      </c>
      <c r="C769" s="10">
        <v>6.0</v>
      </c>
      <c r="D769" s="8" t="s">
        <v>1057</v>
      </c>
      <c r="E769" s="5" t="s">
        <v>21</v>
      </c>
      <c r="F769" s="5" t="s">
        <v>1051</v>
      </c>
      <c r="G769" s="9"/>
      <c r="H769" s="9"/>
    </row>
    <row r="770" ht="15.75" customHeight="1">
      <c r="A770" s="11" t="s">
        <v>1049</v>
      </c>
      <c r="B770" s="12" t="s">
        <v>126</v>
      </c>
      <c r="C770" s="10">
        <v>7.0</v>
      </c>
      <c r="D770" s="8" t="s">
        <v>1058</v>
      </c>
      <c r="E770" s="5" t="s">
        <v>32</v>
      </c>
      <c r="F770" s="5" t="s">
        <v>1051</v>
      </c>
      <c r="G770" s="9"/>
      <c r="H770" s="9"/>
    </row>
    <row r="771" ht="15.75" customHeight="1">
      <c r="A771" s="11" t="s">
        <v>1049</v>
      </c>
      <c r="B771" s="12" t="s">
        <v>679</v>
      </c>
      <c r="C771" s="10">
        <v>8.0</v>
      </c>
      <c r="D771" s="8" t="s">
        <v>1059</v>
      </c>
      <c r="E771" s="5" t="s">
        <v>32</v>
      </c>
      <c r="F771" s="5" t="s">
        <v>1051</v>
      </c>
      <c r="G771" s="9"/>
      <c r="H771" s="9"/>
    </row>
    <row r="772" ht="15.75" customHeight="1">
      <c r="A772" s="11" t="s">
        <v>1049</v>
      </c>
      <c r="B772" s="12" t="s">
        <v>126</v>
      </c>
      <c r="C772" s="10">
        <v>9.0</v>
      </c>
      <c r="D772" s="8" t="s">
        <v>1060</v>
      </c>
      <c r="E772" s="5" t="s">
        <v>33</v>
      </c>
      <c r="F772" s="5" t="s">
        <v>1051</v>
      </c>
      <c r="G772" s="9"/>
      <c r="H772" s="9"/>
    </row>
    <row r="773" ht="15.75" customHeight="1">
      <c r="A773" s="11" t="s">
        <v>1061</v>
      </c>
      <c r="B773" s="6" t="s">
        <v>216</v>
      </c>
      <c r="C773" s="7">
        <v>1.0</v>
      </c>
      <c r="D773" s="5" t="s">
        <v>1062</v>
      </c>
      <c r="E773" s="5" t="s">
        <v>21</v>
      </c>
      <c r="F773" s="5" t="s">
        <v>25</v>
      </c>
      <c r="G773" s="9"/>
      <c r="H773" s="9"/>
    </row>
    <row r="774" ht="15.75" customHeight="1">
      <c r="A774" s="11" t="s">
        <v>1061</v>
      </c>
      <c r="B774" s="6" t="s">
        <v>52</v>
      </c>
      <c r="C774" s="10">
        <v>2.0</v>
      </c>
      <c r="D774" s="5" t="s">
        <v>1063</v>
      </c>
      <c r="E774" s="5" t="s">
        <v>21</v>
      </c>
      <c r="F774" s="5" t="s">
        <v>25</v>
      </c>
      <c r="G774" s="9"/>
      <c r="H774" s="9"/>
    </row>
    <row r="775" ht="15.75" customHeight="1">
      <c r="A775" s="11" t="s">
        <v>1061</v>
      </c>
      <c r="B775" s="6" t="s">
        <v>41</v>
      </c>
      <c r="C775" s="10">
        <v>3.0</v>
      </c>
      <c r="D775" s="5" t="s">
        <v>1064</v>
      </c>
      <c r="E775" s="5" t="s">
        <v>21</v>
      </c>
      <c r="F775" s="5" t="s">
        <v>25</v>
      </c>
      <c r="G775" s="9"/>
      <c r="H775" s="9"/>
    </row>
    <row r="776" ht="15.75" customHeight="1">
      <c r="A776" s="11" t="s">
        <v>1061</v>
      </c>
      <c r="B776" s="6" t="s">
        <v>216</v>
      </c>
      <c r="C776" s="10">
        <v>4.0</v>
      </c>
      <c r="D776" s="5" t="s">
        <v>1065</v>
      </c>
      <c r="E776" s="5" t="s">
        <v>21</v>
      </c>
      <c r="F776" s="5" t="s">
        <v>25</v>
      </c>
      <c r="G776" s="9"/>
      <c r="H776" s="9"/>
    </row>
    <row r="777" ht="15.75" customHeight="1">
      <c r="A777" s="11" t="s">
        <v>1061</v>
      </c>
      <c r="B777" s="6" t="s">
        <v>41</v>
      </c>
      <c r="C777" s="10">
        <v>5.0</v>
      </c>
      <c r="D777" s="5" t="s">
        <v>1066</v>
      </c>
      <c r="E777" s="5" t="s">
        <v>21</v>
      </c>
      <c r="F777" s="5" t="s">
        <v>22</v>
      </c>
      <c r="G777" s="9"/>
      <c r="H777" s="9"/>
    </row>
    <row r="778" ht="15.75" customHeight="1">
      <c r="A778" s="11" t="s">
        <v>1061</v>
      </c>
      <c r="B778" s="6" t="s">
        <v>37</v>
      </c>
      <c r="C778" s="10">
        <v>6.0</v>
      </c>
      <c r="D778" s="5" t="s">
        <v>1067</v>
      </c>
      <c r="E778" s="5" t="s">
        <v>14</v>
      </c>
      <c r="F778" s="5" t="s">
        <v>15</v>
      </c>
      <c r="G778" s="9"/>
      <c r="H778" s="9"/>
    </row>
    <row r="779" ht="15.75" customHeight="1">
      <c r="A779" s="11" t="s">
        <v>1061</v>
      </c>
      <c r="B779" s="6" t="s">
        <v>26</v>
      </c>
      <c r="C779" s="10">
        <v>7.0</v>
      </c>
      <c r="D779" s="5" t="s">
        <v>1068</v>
      </c>
      <c r="E779" s="5" t="s">
        <v>14</v>
      </c>
      <c r="F779" s="5" t="s">
        <v>28</v>
      </c>
      <c r="G779" s="9"/>
      <c r="H779" s="9"/>
    </row>
    <row r="780" ht="15.75" customHeight="1">
      <c r="A780" s="11" t="s">
        <v>1061</v>
      </c>
      <c r="B780" s="12" t="s">
        <v>261</v>
      </c>
      <c r="C780" s="10">
        <v>8.0</v>
      </c>
      <c r="D780" s="5" t="s">
        <v>1069</v>
      </c>
      <c r="E780" s="5" t="s">
        <v>14</v>
      </c>
      <c r="F780" s="5" t="s">
        <v>28</v>
      </c>
      <c r="G780" s="9"/>
      <c r="H780" s="9"/>
    </row>
    <row r="781" ht="15.75" customHeight="1">
      <c r="A781" s="11" t="s">
        <v>1061</v>
      </c>
      <c r="B781" s="6" t="s">
        <v>41</v>
      </c>
      <c r="C781" s="10">
        <v>9.0</v>
      </c>
      <c r="D781" s="5" t="s">
        <v>1070</v>
      </c>
      <c r="E781" s="5" t="s">
        <v>14</v>
      </c>
      <c r="F781" s="5" t="s">
        <v>79</v>
      </c>
      <c r="G781" s="9"/>
      <c r="H781" s="9"/>
    </row>
    <row r="782" ht="15.75" customHeight="1">
      <c r="A782" s="11" t="s">
        <v>1061</v>
      </c>
      <c r="B782" s="6" t="s">
        <v>734</v>
      </c>
      <c r="C782" s="10">
        <v>11.0</v>
      </c>
      <c r="D782" s="5" t="s">
        <v>1071</v>
      </c>
      <c r="E782" s="5" t="s">
        <v>21</v>
      </c>
      <c r="F782" s="5" t="s">
        <v>25</v>
      </c>
      <c r="G782" s="9"/>
      <c r="H782" s="9"/>
    </row>
    <row r="783" ht="15.75" customHeight="1">
      <c r="A783" s="11" t="s">
        <v>1061</v>
      </c>
      <c r="B783" s="6" t="s">
        <v>26</v>
      </c>
      <c r="C783" s="10">
        <v>12.0</v>
      </c>
      <c r="D783" s="5" t="s">
        <v>1072</v>
      </c>
      <c r="E783" s="5" t="s">
        <v>21</v>
      </c>
      <c r="F783" s="5" t="s">
        <v>25</v>
      </c>
      <c r="G783" s="9"/>
      <c r="H783" s="9"/>
    </row>
    <row r="784" ht="15.75" customHeight="1">
      <c r="A784" s="11" t="s">
        <v>1061</v>
      </c>
      <c r="B784" s="6" t="s">
        <v>35</v>
      </c>
      <c r="C784" s="10">
        <v>14.0</v>
      </c>
      <c r="D784" s="5" t="s">
        <v>1073</v>
      </c>
      <c r="E784" s="5" t="s">
        <v>21</v>
      </c>
      <c r="F784" s="5" t="s">
        <v>22</v>
      </c>
      <c r="G784" s="9"/>
      <c r="H784" s="9"/>
    </row>
    <row r="785" ht="15.75" customHeight="1">
      <c r="A785" s="11" t="s">
        <v>1061</v>
      </c>
      <c r="B785" s="6" t="s">
        <v>41</v>
      </c>
      <c r="C785" s="10">
        <v>15.0</v>
      </c>
      <c r="D785" s="5" t="s">
        <v>1074</v>
      </c>
      <c r="E785" s="5" t="s">
        <v>33</v>
      </c>
      <c r="F785" s="5" t="s">
        <v>33</v>
      </c>
      <c r="G785" s="9"/>
      <c r="H785" s="9"/>
    </row>
    <row r="786" ht="15.75" customHeight="1">
      <c r="A786" s="11" t="s">
        <v>1061</v>
      </c>
      <c r="B786" s="6" t="s">
        <v>37</v>
      </c>
      <c r="C786" s="10">
        <v>17.0</v>
      </c>
      <c r="D786" s="5" t="s">
        <v>1075</v>
      </c>
      <c r="E786" s="5" t="s">
        <v>21</v>
      </c>
      <c r="F786" s="5" t="s">
        <v>22</v>
      </c>
      <c r="G786" s="9"/>
      <c r="H786" s="9"/>
    </row>
    <row r="787" ht="15.75" customHeight="1">
      <c r="A787" s="11" t="s">
        <v>1061</v>
      </c>
      <c r="B787" s="6" t="s">
        <v>1076</v>
      </c>
      <c r="C787" s="10">
        <v>19.0</v>
      </c>
      <c r="D787" s="5" t="s">
        <v>1077</v>
      </c>
      <c r="E787" s="5" t="s">
        <v>21</v>
      </c>
      <c r="F787" s="5" t="s">
        <v>1078</v>
      </c>
      <c r="G787" s="9"/>
      <c r="H787" s="9"/>
    </row>
    <row r="788" ht="15.75" customHeight="1">
      <c r="A788" s="5" t="s">
        <v>1079</v>
      </c>
      <c r="B788" s="6" t="s">
        <v>239</v>
      </c>
      <c r="C788" s="7">
        <v>1.0</v>
      </c>
      <c r="D788" s="8" t="s">
        <v>1080</v>
      </c>
      <c r="E788" s="5" t="s">
        <v>21</v>
      </c>
      <c r="F788" s="5" t="s">
        <v>25</v>
      </c>
      <c r="G788" s="9"/>
      <c r="H788" s="9"/>
    </row>
    <row r="789" ht="15.75" customHeight="1">
      <c r="A789" s="5" t="s">
        <v>1079</v>
      </c>
      <c r="B789" s="6" t="s">
        <v>29</v>
      </c>
      <c r="C789" s="10">
        <v>2.0</v>
      </c>
      <c r="D789" s="8" t="s">
        <v>1081</v>
      </c>
      <c r="E789" s="5" t="s">
        <v>14</v>
      </c>
      <c r="F789" s="5" t="s">
        <v>25</v>
      </c>
      <c r="G789" s="9"/>
      <c r="H789" s="9"/>
    </row>
    <row r="790" ht="15.75" customHeight="1">
      <c r="A790" s="5" t="s">
        <v>1079</v>
      </c>
      <c r="B790" s="6" t="s">
        <v>378</v>
      </c>
      <c r="C790" s="10">
        <v>3.0</v>
      </c>
      <c r="D790" s="8" t="s">
        <v>1082</v>
      </c>
      <c r="E790" s="5" t="s">
        <v>21</v>
      </c>
      <c r="F790" s="5" t="s">
        <v>22</v>
      </c>
      <c r="G790" s="9"/>
      <c r="H790" s="9"/>
    </row>
    <row r="791" ht="15.75" customHeight="1">
      <c r="A791" s="5" t="s">
        <v>1079</v>
      </c>
      <c r="B791" s="6" t="s">
        <v>139</v>
      </c>
      <c r="C791" s="10">
        <v>4.0</v>
      </c>
      <c r="D791" s="8" t="s">
        <v>1083</v>
      </c>
      <c r="E791" s="5" t="s">
        <v>32</v>
      </c>
      <c r="F791" s="5" t="s">
        <v>25</v>
      </c>
      <c r="G791" s="9"/>
      <c r="H791" s="9"/>
    </row>
    <row r="792" ht="15.75" customHeight="1">
      <c r="A792" s="5" t="s">
        <v>1079</v>
      </c>
      <c r="B792" s="6" t="s">
        <v>29</v>
      </c>
      <c r="C792" s="10">
        <v>5.0</v>
      </c>
      <c r="D792" s="8" t="s">
        <v>1084</v>
      </c>
      <c r="E792" s="5" t="s">
        <v>14</v>
      </c>
      <c r="F792" s="5" t="s">
        <v>15</v>
      </c>
      <c r="G792" s="9"/>
      <c r="H792" s="9"/>
    </row>
    <row r="793" ht="15.75" customHeight="1">
      <c r="A793" s="5" t="s">
        <v>1079</v>
      </c>
      <c r="B793" s="6" t="s">
        <v>1041</v>
      </c>
      <c r="C793" s="10">
        <v>6.0</v>
      </c>
      <c r="D793" s="8" t="s">
        <v>1085</v>
      </c>
      <c r="E793" s="5" t="s">
        <v>14</v>
      </c>
      <c r="F793" s="5" t="s">
        <v>15</v>
      </c>
      <c r="G793" s="9"/>
      <c r="H793" s="9"/>
    </row>
    <row r="794" ht="15.75" customHeight="1">
      <c r="A794" s="5" t="s">
        <v>1079</v>
      </c>
      <c r="B794" s="6" t="s">
        <v>29</v>
      </c>
      <c r="C794" s="10">
        <v>7.0</v>
      </c>
      <c r="D794" s="8" t="s">
        <v>1086</v>
      </c>
      <c r="E794" s="5" t="s">
        <v>14</v>
      </c>
      <c r="F794" s="5" t="s">
        <v>25</v>
      </c>
      <c r="G794" s="9"/>
      <c r="H794" s="9"/>
    </row>
    <row r="795" ht="15.75" customHeight="1">
      <c r="A795" s="5" t="s">
        <v>1079</v>
      </c>
      <c r="B795" s="6" t="s">
        <v>29</v>
      </c>
      <c r="C795" s="10">
        <v>8.0</v>
      </c>
      <c r="D795" s="8" t="s">
        <v>1087</v>
      </c>
      <c r="E795" s="5" t="s">
        <v>14</v>
      </c>
      <c r="F795" s="5" t="s">
        <v>25</v>
      </c>
      <c r="G795" s="9"/>
      <c r="H795" s="9"/>
    </row>
    <row r="796" ht="15.75" customHeight="1">
      <c r="A796" s="5" t="s">
        <v>1079</v>
      </c>
      <c r="B796" s="6" t="s">
        <v>29</v>
      </c>
      <c r="C796" s="10">
        <v>9.0</v>
      </c>
      <c r="D796" s="8" t="s">
        <v>1088</v>
      </c>
      <c r="E796" s="5" t="s">
        <v>14</v>
      </c>
      <c r="F796" s="5" t="s">
        <v>15</v>
      </c>
      <c r="G796" s="9"/>
      <c r="H796" s="9"/>
    </row>
    <row r="797" ht="15.75" customHeight="1">
      <c r="A797" s="5" t="s">
        <v>1079</v>
      </c>
      <c r="B797" s="6" t="s">
        <v>378</v>
      </c>
      <c r="C797" s="10">
        <v>10.0</v>
      </c>
      <c r="D797" s="8" t="s">
        <v>1089</v>
      </c>
      <c r="E797" s="5" t="s">
        <v>14</v>
      </c>
      <c r="F797" s="5" t="s">
        <v>15</v>
      </c>
      <c r="G797" s="9"/>
      <c r="H797" s="9"/>
    </row>
    <row r="798" ht="15.75" customHeight="1">
      <c r="A798" s="5" t="s">
        <v>1079</v>
      </c>
      <c r="B798" s="6" t="s">
        <v>1090</v>
      </c>
      <c r="C798" s="10">
        <v>11.0</v>
      </c>
      <c r="D798" s="8" t="s">
        <v>1091</v>
      </c>
      <c r="E798" s="5" t="s">
        <v>14</v>
      </c>
      <c r="F798" s="5" t="s">
        <v>15</v>
      </c>
      <c r="G798" s="9"/>
      <c r="H798" s="9"/>
    </row>
    <row r="799" ht="15.75" customHeight="1">
      <c r="A799" s="5" t="s">
        <v>1079</v>
      </c>
      <c r="B799" s="6" t="s">
        <v>378</v>
      </c>
      <c r="C799" s="10">
        <v>12.0</v>
      </c>
      <c r="D799" s="8" t="s">
        <v>1092</v>
      </c>
      <c r="E799" s="5" t="s">
        <v>14</v>
      </c>
      <c r="F799" s="5" t="s">
        <v>15</v>
      </c>
      <c r="G799" s="9"/>
      <c r="H799" s="9"/>
    </row>
    <row r="800" ht="15.75" customHeight="1">
      <c r="A800" s="5" t="s">
        <v>1079</v>
      </c>
      <c r="B800" s="6" t="s">
        <v>35</v>
      </c>
      <c r="C800" s="10">
        <v>13.0</v>
      </c>
      <c r="D800" s="8" t="s">
        <v>1093</v>
      </c>
      <c r="E800" s="5" t="s">
        <v>14</v>
      </c>
      <c r="F800" s="5" t="s">
        <v>28</v>
      </c>
      <c r="G800" s="9"/>
      <c r="H800" s="9"/>
    </row>
    <row r="801" ht="15.75" customHeight="1">
      <c r="A801" s="5" t="s">
        <v>1079</v>
      </c>
      <c r="B801" s="6" t="s">
        <v>41</v>
      </c>
      <c r="C801" s="10">
        <v>14.0</v>
      </c>
      <c r="D801" s="8" t="s">
        <v>1094</v>
      </c>
      <c r="E801" s="5" t="s">
        <v>14</v>
      </c>
      <c r="F801" s="5" t="s">
        <v>15</v>
      </c>
      <c r="G801" s="9"/>
      <c r="H801" s="9"/>
    </row>
    <row r="802" ht="15.75" customHeight="1">
      <c r="A802" s="5" t="s">
        <v>1079</v>
      </c>
      <c r="B802" s="6" t="s">
        <v>139</v>
      </c>
      <c r="C802" s="10">
        <v>15.0</v>
      </c>
      <c r="D802" s="8" t="s">
        <v>1095</v>
      </c>
      <c r="E802" s="5" t="s">
        <v>14</v>
      </c>
      <c r="F802" s="5" t="s">
        <v>25</v>
      </c>
      <c r="G802" s="9"/>
      <c r="H802" s="9"/>
    </row>
    <row r="803" ht="15.75" customHeight="1">
      <c r="A803" s="5" t="s">
        <v>1079</v>
      </c>
      <c r="B803" s="6" t="s">
        <v>1096</v>
      </c>
      <c r="C803" s="10">
        <v>16.0</v>
      </c>
      <c r="D803" s="8" t="s">
        <v>1097</v>
      </c>
      <c r="E803" s="5" t="s">
        <v>21</v>
      </c>
      <c r="F803" s="5" t="s">
        <v>642</v>
      </c>
      <c r="G803" s="9"/>
      <c r="H803" s="9"/>
    </row>
    <row r="804" ht="15.75" customHeight="1">
      <c r="A804" s="5" t="s">
        <v>1098</v>
      </c>
      <c r="B804" s="6" t="s">
        <v>757</v>
      </c>
      <c r="C804" s="7">
        <v>1.0</v>
      </c>
      <c r="D804" s="8" t="s">
        <v>1099</v>
      </c>
      <c r="E804" s="5" t="s">
        <v>32</v>
      </c>
      <c r="F804" s="5" t="s">
        <v>1100</v>
      </c>
      <c r="G804" s="9"/>
      <c r="H804" s="9"/>
    </row>
    <row r="805" ht="15.75" customHeight="1">
      <c r="A805" s="11" t="s">
        <v>1101</v>
      </c>
      <c r="B805" s="6" t="s">
        <v>450</v>
      </c>
      <c r="C805" s="7">
        <v>1.0</v>
      </c>
      <c r="D805" s="8" t="s">
        <v>1102</v>
      </c>
      <c r="E805" s="5" t="s">
        <v>14</v>
      </c>
      <c r="F805" s="5" t="s">
        <v>1103</v>
      </c>
      <c r="G805" s="9"/>
      <c r="H805" s="9"/>
    </row>
    <row r="806" ht="15.75" customHeight="1">
      <c r="A806" s="11" t="s">
        <v>1101</v>
      </c>
      <c r="B806" s="6" t="s">
        <v>488</v>
      </c>
      <c r="C806" s="10">
        <v>2.0</v>
      </c>
      <c r="D806" s="8" t="s">
        <v>1104</v>
      </c>
      <c r="E806" s="5" t="s">
        <v>14</v>
      </c>
      <c r="F806" s="5" t="s">
        <v>15</v>
      </c>
      <c r="G806" s="9"/>
      <c r="H806" s="9"/>
    </row>
    <row r="807" ht="15.75" customHeight="1">
      <c r="A807" s="11" t="s">
        <v>1101</v>
      </c>
      <c r="B807" s="6" t="s">
        <v>488</v>
      </c>
      <c r="C807" s="10">
        <v>3.0</v>
      </c>
      <c r="D807" s="8" t="s">
        <v>1105</v>
      </c>
      <c r="E807" s="5" t="s">
        <v>14</v>
      </c>
      <c r="F807" s="5" t="s">
        <v>28</v>
      </c>
      <c r="G807" s="9"/>
      <c r="H807" s="9"/>
    </row>
    <row r="808" ht="15.75" customHeight="1">
      <c r="A808" s="11" t="s">
        <v>1101</v>
      </c>
      <c r="B808" s="6" t="s">
        <v>465</v>
      </c>
      <c r="C808" s="10">
        <v>6.0</v>
      </c>
      <c r="D808" s="8" t="s">
        <v>1106</v>
      </c>
      <c r="E808" s="5" t="s">
        <v>14</v>
      </c>
      <c r="F808" s="5" t="s">
        <v>28</v>
      </c>
      <c r="G808" s="9"/>
      <c r="H808" s="9"/>
    </row>
    <row r="809" ht="15.75" customHeight="1">
      <c r="A809" s="11" t="s">
        <v>1107</v>
      </c>
      <c r="B809" s="6" t="s">
        <v>29</v>
      </c>
      <c r="C809" s="10">
        <v>2.0</v>
      </c>
      <c r="D809" s="5" t="s">
        <v>1108</v>
      </c>
      <c r="E809" s="5" t="s">
        <v>14</v>
      </c>
      <c r="F809" s="5" t="s">
        <v>15</v>
      </c>
      <c r="G809" s="9"/>
      <c r="H809" s="9"/>
    </row>
    <row r="810" ht="15.75" customHeight="1">
      <c r="A810" s="11" t="s">
        <v>1107</v>
      </c>
      <c r="B810" s="6" t="s">
        <v>137</v>
      </c>
      <c r="C810" s="10">
        <v>3.0</v>
      </c>
      <c r="D810" s="5" t="s">
        <v>1109</v>
      </c>
      <c r="E810" s="5" t="s">
        <v>21</v>
      </c>
      <c r="F810" s="5" t="s">
        <v>50</v>
      </c>
      <c r="G810" s="9"/>
      <c r="H810" s="9"/>
    </row>
    <row r="811" ht="15.75" customHeight="1">
      <c r="A811" s="11" t="s">
        <v>1107</v>
      </c>
      <c r="B811" s="6" t="s">
        <v>29</v>
      </c>
      <c r="C811" s="10">
        <v>4.0</v>
      </c>
      <c r="D811" s="5" t="s">
        <v>1110</v>
      </c>
      <c r="E811" s="5" t="s">
        <v>33</v>
      </c>
      <c r="F811" s="5" t="s">
        <v>33</v>
      </c>
      <c r="G811" s="9"/>
      <c r="H811" s="9"/>
    </row>
    <row r="812" ht="15.75" customHeight="1">
      <c r="A812" s="11" t="s">
        <v>1107</v>
      </c>
      <c r="B812" s="6" t="s">
        <v>139</v>
      </c>
      <c r="C812" s="10">
        <v>5.0</v>
      </c>
      <c r="D812" s="5" t="s">
        <v>1111</v>
      </c>
      <c r="E812" s="5" t="s">
        <v>14</v>
      </c>
      <c r="F812" s="5" t="s">
        <v>1112</v>
      </c>
      <c r="G812" s="9"/>
      <c r="H812" s="9"/>
    </row>
    <row r="813" ht="15.75" customHeight="1">
      <c r="A813" s="11" t="s">
        <v>1113</v>
      </c>
      <c r="B813" s="6" t="s">
        <v>205</v>
      </c>
      <c r="C813" s="7">
        <v>1.0</v>
      </c>
      <c r="D813" s="5" t="s">
        <v>1114</v>
      </c>
      <c r="E813" s="5" t="s">
        <v>21</v>
      </c>
      <c r="F813" s="5" t="s">
        <v>1115</v>
      </c>
      <c r="G813" s="9"/>
      <c r="H813" s="9"/>
    </row>
    <row r="814" ht="15.75" customHeight="1">
      <c r="A814" s="11" t="s">
        <v>1113</v>
      </c>
      <c r="B814" s="6" t="s">
        <v>205</v>
      </c>
      <c r="C814" s="10">
        <v>3.0</v>
      </c>
      <c r="D814" s="5" t="s">
        <v>1116</v>
      </c>
      <c r="E814" s="5" t="s">
        <v>21</v>
      </c>
      <c r="F814" s="5" t="s">
        <v>1115</v>
      </c>
      <c r="G814" s="9"/>
      <c r="H814" s="9"/>
    </row>
    <row r="815" ht="15.75" customHeight="1">
      <c r="A815" s="11" t="s">
        <v>1113</v>
      </c>
      <c r="B815" s="6" t="s">
        <v>205</v>
      </c>
      <c r="C815" s="10">
        <v>5.0</v>
      </c>
      <c r="D815" s="5" t="s">
        <v>1117</v>
      </c>
      <c r="E815" s="5" t="s">
        <v>21</v>
      </c>
      <c r="F815" s="5" t="s">
        <v>1115</v>
      </c>
      <c r="G815" s="9"/>
      <c r="H815" s="9"/>
    </row>
    <row r="816" ht="15.75" customHeight="1">
      <c r="A816" s="11" t="s">
        <v>1113</v>
      </c>
      <c r="B816" s="6" t="s">
        <v>68</v>
      </c>
      <c r="C816" s="10">
        <v>7.0</v>
      </c>
      <c r="D816" s="5" t="s">
        <v>1118</v>
      </c>
      <c r="E816" s="5" t="s">
        <v>21</v>
      </c>
      <c r="F816" s="5" t="s">
        <v>1115</v>
      </c>
      <c r="G816" s="9"/>
      <c r="H816" s="9"/>
    </row>
    <row r="817" ht="15.75" customHeight="1">
      <c r="A817" s="11" t="s">
        <v>1113</v>
      </c>
      <c r="B817" s="6" t="s">
        <v>12</v>
      </c>
      <c r="C817" s="10">
        <v>8.0</v>
      </c>
      <c r="D817" s="5" t="s">
        <v>1119</v>
      </c>
      <c r="E817" s="5" t="s">
        <v>21</v>
      </c>
      <c r="F817" s="5" t="s">
        <v>1115</v>
      </c>
      <c r="G817" s="9"/>
      <c r="H817" s="9"/>
    </row>
    <row r="818" ht="15.75" customHeight="1">
      <c r="A818" s="11" t="s">
        <v>1113</v>
      </c>
      <c r="B818" s="6" t="s">
        <v>1120</v>
      </c>
      <c r="C818" s="10">
        <v>9.0</v>
      </c>
      <c r="D818" s="5" t="s">
        <v>1121</v>
      </c>
      <c r="E818" s="5" t="s">
        <v>21</v>
      </c>
      <c r="F818" s="5" t="s">
        <v>1115</v>
      </c>
      <c r="G818" s="9"/>
      <c r="H818" s="9"/>
    </row>
    <row r="819" ht="15.75" customHeight="1">
      <c r="A819" s="11" t="s">
        <v>1122</v>
      </c>
      <c r="B819" s="6" t="s">
        <v>1123</v>
      </c>
      <c r="C819" s="7">
        <v>1.0</v>
      </c>
      <c r="D819" s="8" t="s">
        <v>1124</v>
      </c>
      <c r="E819" s="5" t="s">
        <v>21</v>
      </c>
      <c r="F819" s="5" t="s">
        <v>25</v>
      </c>
      <c r="G819" s="9"/>
      <c r="H819" s="9"/>
    </row>
    <row r="820" ht="15.75" customHeight="1">
      <c r="A820" s="11" t="s">
        <v>1122</v>
      </c>
      <c r="B820" s="6" t="s">
        <v>1123</v>
      </c>
      <c r="C820" s="10">
        <v>3.0</v>
      </c>
      <c r="D820" s="8" t="s">
        <v>1125</v>
      </c>
      <c r="E820" s="5" t="s">
        <v>21</v>
      </c>
      <c r="F820" s="5" t="s">
        <v>123</v>
      </c>
      <c r="G820" s="9"/>
      <c r="H820" s="9"/>
    </row>
    <row r="821" ht="15.75" customHeight="1">
      <c r="A821" s="11" t="s">
        <v>1122</v>
      </c>
      <c r="B821" s="6" t="s">
        <v>517</v>
      </c>
      <c r="C821" s="10">
        <v>6.0</v>
      </c>
      <c r="D821" s="8" t="s">
        <v>1126</v>
      </c>
      <c r="E821" s="5" t="s">
        <v>14</v>
      </c>
      <c r="F821" s="5" t="s">
        <v>79</v>
      </c>
      <c r="G821" s="9"/>
      <c r="H821" s="9"/>
    </row>
    <row r="822" ht="15.75" customHeight="1">
      <c r="A822" s="11" t="s">
        <v>1122</v>
      </c>
      <c r="B822" s="6" t="s">
        <v>517</v>
      </c>
      <c r="C822" s="10">
        <v>7.0</v>
      </c>
      <c r="D822" s="8" t="s">
        <v>1127</v>
      </c>
      <c r="E822" s="5" t="s">
        <v>21</v>
      </c>
      <c r="F822" s="5" t="s">
        <v>22</v>
      </c>
      <c r="G822" s="9"/>
      <c r="H822" s="9"/>
    </row>
    <row r="823" ht="15.75" customHeight="1">
      <c r="A823" s="11" t="s">
        <v>1122</v>
      </c>
      <c r="B823" s="6" t="s">
        <v>144</v>
      </c>
      <c r="C823" s="10">
        <v>8.0</v>
      </c>
      <c r="D823" s="8" t="s">
        <v>1128</v>
      </c>
      <c r="E823" s="5" t="s">
        <v>18</v>
      </c>
      <c r="F823" s="5" t="s">
        <v>18</v>
      </c>
      <c r="G823" s="9"/>
      <c r="H823" s="9"/>
    </row>
    <row r="824" ht="15.75" customHeight="1">
      <c r="A824" s="11" t="s">
        <v>1122</v>
      </c>
      <c r="B824" s="6" t="s">
        <v>899</v>
      </c>
      <c r="C824" s="10">
        <v>11.0</v>
      </c>
      <c r="D824" s="8" t="s">
        <v>1129</v>
      </c>
      <c r="E824" s="5" t="s">
        <v>21</v>
      </c>
      <c r="F824" s="5" t="s">
        <v>22</v>
      </c>
      <c r="G824" s="9"/>
      <c r="H824" s="9"/>
    </row>
    <row r="825" ht="15.75" customHeight="1">
      <c r="A825" s="11" t="s">
        <v>1122</v>
      </c>
      <c r="B825" s="6" t="s">
        <v>517</v>
      </c>
      <c r="C825" s="10">
        <v>13.0</v>
      </c>
      <c r="D825" s="8" t="s">
        <v>1130</v>
      </c>
      <c r="E825" s="5" t="s">
        <v>14</v>
      </c>
      <c r="F825" s="5" t="s">
        <v>15</v>
      </c>
      <c r="G825" s="9"/>
      <c r="H825" s="9"/>
    </row>
    <row r="826" ht="15.75" customHeight="1">
      <c r="A826" s="11" t="s">
        <v>1122</v>
      </c>
      <c r="B826" s="6" t="s">
        <v>517</v>
      </c>
      <c r="C826" s="10">
        <v>15.0</v>
      </c>
      <c r="D826" s="8" t="s">
        <v>1131</v>
      </c>
      <c r="E826" s="5" t="s">
        <v>21</v>
      </c>
      <c r="F826" s="5" t="s">
        <v>50</v>
      </c>
      <c r="G826" s="9"/>
      <c r="H826" s="9"/>
    </row>
    <row r="827" ht="15.75" customHeight="1">
      <c r="A827" s="11" t="s">
        <v>1122</v>
      </c>
      <c r="B827" s="6" t="s">
        <v>517</v>
      </c>
      <c r="C827" s="10">
        <v>17.0</v>
      </c>
      <c r="D827" s="8" t="s">
        <v>1132</v>
      </c>
      <c r="E827" s="5" t="s">
        <v>18</v>
      </c>
      <c r="F827" s="5" t="s">
        <v>18</v>
      </c>
      <c r="G827" s="9"/>
      <c r="H827" s="9"/>
    </row>
    <row r="828" ht="15.75" customHeight="1">
      <c r="A828" s="11" t="s">
        <v>1122</v>
      </c>
      <c r="B828" s="6" t="s">
        <v>734</v>
      </c>
      <c r="C828" s="10">
        <v>18.0</v>
      </c>
      <c r="D828" s="8" t="s">
        <v>1133</v>
      </c>
      <c r="E828" s="5" t="s">
        <v>21</v>
      </c>
      <c r="F828" s="5" t="s">
        <v>1134</v>
      </c>
      <c r="G828" s="9"/>
      <c r="H828" s="9"/>
    </row>
    <row r="829" ht="15.75" customHeight="1">
      <c r="A829" s="11" t="s">
        <v>1135</v>
      </c>
      <c r="B829" s="6" t="s">
        <v>525</v>
      </c>
      <c r="C829" s="7">
        <v>1.0</v>
      </c>
      <c r="D829" s="5" t="s">
        <v>1136</v>
      </c>
      <c r="E829" s="5" t="s">
        <v>14</v>
      </c>
      <c r="F829" s="5" t="s">
        <v>1137</v>
      </c>
      <c r="G829" s="9"/>
      <c r="H829" s="9"/>
    </row>
    <row r="830" ht="15.75" customHeight="1">
      <c r="A830" s="11" t="s">
        <v>1135</v>
      </c>
      <c r="B830" s="6" t="s">
        <v>525</v>
      </c>
      <c r="C830" s="10">
        <v>2.0</v>
      </c>
      <c r="D830" s="5" t="s">
        <v>1138</v>
      </c>
      <c r="E830" s="5" t="s">
        <v>32</v>
      </c>
      <c r="F830" s="5" t="s">
        <v>15</v>
      </c>
      <c r="G830" s="9"/>
      <c r="H830" s="9"/>
    </row>
    <row r="831" ht="15.75" customHeight="1">
      <c r="A831" s="11" t="s">
        <v>1135</v>
      </c>
      <c r="B831" s="6" t="s">
        <v>525</v>
      </c>
      <c r="C831" s="10">
        <v>3.0</v>
      </c>
      <c r="D831" s="5" t="s">
        <v>1139</v>
      </c>
      <c r="E831" s="5" t="s">
        <v>14</v>
      </c>
      <c r="F831" s="5" t="s">
        <v>15</v>
      </c>
      <c r="G831" s="9"/>
      <c r="H831" s="9"/>
    </row>
    <row r="832" ht="15.75" customHeight="1">
      <c r="A832" s="11" t="s">
        <v>1135</v>
      </c>
      <c r="B832" s="6" t="s">
        <v>1140</v>
      </c>
      <c r="C832" s="10">
        <v>5.0</v>
      </c>
      <c r="D832" s="5" t="s">
        <v>1141</v>
      </c>
      <c r="E832" s="5" t="s">
        <v>32</v>
      </c>
      <c r="F832" s="5" t="s">
        <v>15</v>
      </c>
      <c r="G832" s="9"/>
      <c r="H832" s="9"/>
    </row>
    <row r="833" ht="15.75" customHeight="1">
      <c r="A833" s="11" t="s">
        <v>1135</v>
      </c>
      <c r="B833" s="6" t="s">
        <v>525</v>
      </c>
      <c r="C833" s="10">
        <v>6.0</v>
      </c>
      <c r="D833" s="5" t="s">
        <v>1142</v>
      </c>
      <c r="E833" s="5" t="s">
        <v>14</v>
      </c>
      <c r="F833" s="5" t="s">
        <v>25</v>
      </c>
      <c r="G833" s="9"/>
      <c r="H833" s="9"/>
    </row>
    <row r="834" ht="15.75" customHeight="1">
      <c r="A834" s="11" t="s">
        <v>1135</v>
      </c>
      <c r="B834" s="6" t="s">
        <v>525</v>
      </c>
      <c r="C834" s="10">
        <v>7.0</v>
      </c>
      <c r="D834" s="5" t="s">
        <v>1143</v>
      </c>
      <c r="E834" s="5" t="s">
        <v>14</v>
      </c>
      <c r="F834" s="5" t="s">
        <v>15</v>
      </c>
      <c r="G834" s="9"/>
      <c r="H834" s="9"/>
    </row>
    <row r="835" ht="15.75" customHeight="1">
      <c r="A835" s="11" t="s">
        <v>1135</v>
      </c>
      <c r="B835" s="6" t="s">
        <v>525</v>
      </c>
      <c r="C835" s="10">
        <v>8.0</v>
      </c>
      <c r="D835" s="5" t="s">
        <v>1144</v>
      </c>
      <c r="E835" s="5" t="s">
        <v>146</v>
      </c>
      <c r="F835" s="5" t="s">
        <v>25</v>
      </c>
      <c r="G835" s="9"/>
      <c r="H835" s="9"/>
    </row>
    <row r="836" ht="15.75" customHeight="1">
      <c r="A836" s="11" t="s">
        <v>1135</v>
      </c>
      <c r="B836" s="6" t="s">
        <v>525</v>
      </c>
      <c r="C836" s="10">
        <v>9.0</v>
      </c>
      <c r="D836" s="5" t="s">
        <v>1145</v>
      </c>
      <c r="E836" s="5" t="s">
        <v>14</v>
      </c>
      <c r="F836" s="5" t="s">
        <v>15</v>
      </c>
      <c r="G836" s="9"/>
      <c r="H836" s="9"/>
    </row>
    <row r="837" ht="15.75" customHeight="1">
      <c r="A837" s="11" t="s">
        <v>1135</v>
      </c>
      <c r="B837" s="6" t="s">
        <v>1140</v>
      </c>
      <c r="C837" s="10">
        <v>11.0</v>
      </c>
      <c r="D837" s="5" t="s">
        <v>1146</v>
      </c>
      <c r="E837" s="5" t="s">
        <v>14</v>
      </c>
      <c r="F837" s="5" t="s">
        <v>15</v>
      </c>
      <c r="G837" s="9"/>
      <c r="H837" s="9"/>
    </row>
    <row r="838" ht="15.75" customHeight="1">
      <c r="A838" s="5" t="s">
        <v>1147</v>
      </c>
      <c r="B838" s="6" t="s">
        <v>1148</v>
      </c>
      <c r="C838" s="7">
        <v>1.0</v>
      </c>
      <c r="D838" s="8" t="s">
        <v>1149</v>
      </c>
      <c r="E838" s="5" t="s">
        <v>32</v>
      </c>
      <c r="F838" s="5" t="s">
        <v>295</v>
      </c>
      <c r="G838" s="9"/>
      <c r="H838" s="9"/>
    </row>
    <row r="839" ht="15.75" customHeight="1">
      <c r="A839" s="11" t="s">
        <v>1150</v>
      </c>
      <c r="B839" s="6" t="s">
        <v>1151</v>
      </c>
      <c r="C839" s="7">
        <v>1.0</v>
      </c>
      <c r="D839" s="5" t="s">
        <v>1152</v>
      </c>
      <c r="E839" s="5" t="s">
        <v>21</v>
      </c>
      <c r="F839" s="5" t="s">
        <v>25</v>
      </c>
      <c r="G839" s="9"/>
      <c r="H839" s="5" t="s">
        <v>1153</v>
      </c>
    </row>
    <row r="840" ht="15.75" customHeight="1">
      <c r="A840" s="11" t="s">
        <v>1150</v>
      </c>
      <c r="B840" s="6" t="s">
        <v>163</v>
      </c>
      <c r="C840" s="10">
        <v>3.0</v>
      </c>
      <c r="D840" s="5" t="s">
        <v>1154</v>
      </c>
      <c r="E840" s="5" t="s">
        <v>14</v>
      </c>
      <c r="F840" s="5" t="s">
        <v>28</v>
      </c>
      <c r="G840" s="9"/>
      <c r="H840" s="9"/>
    </row>
    <row r="841" ht="15.75" customHeight="1">
      <c r="A841" s="11" t="s">
        <v>1150</v>
      </c>
      <c r="B841" s="12" t="s">
        <v>126</v>
      </c>
      <c r="C841" s="10">
        <v>4.0</v>
      </c>
      <c r="D841" s="5" t="s">
        <v>1155</v>
      </c>
      <c r="E841" s="5" t="s">
        <v>14</v>
      </c>
      <c r="F841" s="5" t="s">
        <v>1156</v>
      </c>
      <c r="G841" s="9"/>
      <c r="H841" s="9"/>
    </row>
    <row r="842" ht="15.75" customHeight="1">
      <c r="A842" s="11" t="s">
        <v>1150</v>
      </c>
      <c r="B842" s="12" t="s">
        <v>126</v>
      </c>
      <c r="C842" s="10">
        <v>5.0</v>
      </c>
      <c r="D842" s="5" t="s">
        <v>1157</v>
      </c>
      <c r="E842" s="5" t="s">
        <v>21</v>
      </c>
      <c r="F842" s="5" t="s">
        <v>22</v>
      </c>
      <c r="G842" s="9"/>
      <c r="H842" s="9"/>
    </row>
    <row r="843" ht="15.75" customHeight="1">
      <c r="A843" s="11" t="s">
        <v>1150</v>
      </c>
      <c r="B843" s="6" t="s">
        <v>26</v>
      </c>
      <c r="C843" s="10">
        <v>6.0</v>
      </c>
      <c r="D843" s="5" t="s">
        <v>1158</v>
      </c>
      <c r="E843" s="5" t="s">
        <v>14</v>
      </c>
      <c r="F843" s="5" t="s">
        <v>15</v>
      </c>
      <c r="G843" s="9"/>
      <c r="H843" s="9"/>
    </row>
    <row r="844" ht="15.75" customHeight="1">
      <c r="A844" s="11" t="s">
        <v>1150</v>
      </c>
      <c r="B844" s="12" t="s">
        <v>126</v>
      </c>
      <c r="C844" s="10">
        <v>7.0</v>
      </c>
      <c r="D844" s="5" t="s">
        <v>1159</v>
      </c>
      <c r="E844" s="5" t="s">
        <v>166</v>
      </c>
      <c r="F844" s="5" t="s">
        <v>166</v>
      </c>
      <c r="G844" s="9"/>
      <c r="H844" s="9"/>
    </row>
    <row r="845" ht="15.75" customHeight="1">
      <c r="A845" s="11" t="s">
        <v>1150</v>
      </c>
      <c r="B845" s="12" t="s">
        <v>330</v>
      </c>
      <c r="C845" s="10">
        <v>8.0</v>
      </c>
      <c r="D845" s="5" t="s">
        <v>1160</v>
      </c>
      <c r="E845" s="5" t="s">
        <v>166</v>
      </c>
      <c r="F845" s="5" t="s">
        <v>909</v>
      </c>
      <c r="G845" s="9"/>
      <c r="H845" s="9"/>
    </row>
    <row r="846" ht="15.75" customHeight="1">
      <c r="A846" s="11" t="s">
        <v>1150</v>
      </c>
      <c r="B846" s="6" t="s">
        <v>35</v>
      </c>
      <c r="C846" s="10">
        <v>9.0</v>
      </c>
      <c r="D846" s="5" t="s">
        <v>1161</v>
      </c>
      <c r="E846" s="5" t="s">
        <v>14</v>
      </c>
      <c r="F846" s="5" t="s">
        <v>15</v>
      </c>
      <c r="G846" s="9"/>
      <c r="H846" s="9"/>
    </row>
    <row r="847" ht="15.75" customHeight="1">
      <c r="A847" s="11" t="s">
        <v>1150</v>
      </c>
      <c r="B847" s="12" t="s">
        <v>701</v>
      </c>
      <c r="C847" s="10">
        <v>11.0</v>
      </c>
      <c r="D847" s="5" t="s">
        <v>1162</v>
      </c>
      <c r="E847" s="5" t="s">
        <v>14</v>
      </c>
      <c r="F847" s="5" t="s">
        <v>15</v>
      </c>
      <c r="G847" s="9"/>
      <c r="H847" s="9"/>
    </row>
    <row r="848" ht="15.75" customHeight="1">
      <c r="A848" s="11" t="s">
        <v>1150</v>
      </c>
      <c r="B848" s="6" t="s">
        <v>1163</v>
      </c>
      <c r="C848" s="10">
        <v>12.0</v>
      </c>
      <c r="D848" s="5" t="s">
        <v>1164</v>
      </c>
      <c r="E848" s="5" t="s">
        <v>14</v>
      </c>
      <c r="F848" s="5" t="s">
        <v>909</v>
      </c>
      <c r="G848" s="9"/>
      <c r="H848" s="9"/>
    </row>
    <row r="849" ht="15.75" customHeight="1">
      <c r="A849" s="11" t="s">
        <v>1150</v>
      </c>
      <c r="B849" s="12" t="s">
        <v>37</v>
      </c>
      <c r="C849" s="10">
        <v>14.0</v>
      </c>
      <c r="D849" s="5" t="s">
        <v>1165</v>
      </c>
      <c r="E849" s="5" t="s">
        <v>32</v>
      </c>
      <c r="F849" s="5" t="s">
        <v>22</v>
      </c>
      <c r="G849" s="9"/>
      <c r="H849" s="9"/>
    </row>
    <row r="850" ht="15.75" customHeight="1">
      <c r="A850" s="11" t="s">
        <v>1150</v>
      </c>
      <c r="B850" s="12" t="s">
        <v>126</v>
      </c>
      <c r="C850" s="10">
        <v>16.0</v>
      </c>
      <c r="D850" s="5" t="s">
        <v>1166</v>
      </c>
      <c r="E850" s="5" t="s">
        <v>21</v>
      </c>
      <c r="F850" s="5" t="s">
        <v>22</v>
      </c>
      <c r="G850" s="9"/>
      <c r="H850" s="9"/>
    </row>
    <row r="851" ht="15.75" customHeight="1">
      <c r="A851" s="11" t="s">
        <v>1150</v>
      </c>
      <c r="B851" s="12" t="s">
        <v>163</v>
      </c>
      <c r="C851" s="10">
        <v>17.0</v>
      </c>
      <c r="D851" s="5" t="s">
        <v>1167</v>
      </c>
      <c r="E851" s="5" t="s">
        <v>146</v>
      </c>
      <c r="F851" s="5" t="s">
        <v>1168</v>
      </c>
      <c r="G851" s="9"/>
      <c r="H851" s="9"/>
    </row>
    <row r="852" ht="15.75" customHeight="1">
      <c r="A852" s="11" t="s">
        <v>1150</v>
      </c>
      <c r="B852" s="12" t="s">
        <v>695</v>
      </c>
      <c r="C852" s="10">
        <v>19.0</v>
      </c>
      <c r="D852" s="5" t="s">
        <v>1169</v>
      </c>
      <c r="E852" s="5" t="s">
        <v>146</v>
      </c>
      <c r="F852" s="5" t="s">
        <v>146</v>
      </c>
      <c r="G852" s="9"/>
      <c r="H852" s="9"/>
    </row>
    <row r="853" ht="15.75" customHeight="1">
      <c r="A853" s="11" t="s">
        <v>1150</v>
      </c>
      <c r="B853" s="6" t="s">
        <v>26</v>
      </c>
      <c r="C853" s="10">
        <v>20.0</v>
      </c>
      <c r="D853" s="5" t="s">
        <v>1170</v>
      </c>
      <c r="E853" s="5" t="s">
        <v>14</v>
      </c>
      <c r="F853" s="5" t="s">
        <v>146</v>
      </c>
      <c r="G853" s="9"/>
      <c r="H853" s="9"/>
    </row>
    <row r="854" ht="15.75" customHeight="1">
      <c r="A854" s="11" t="s">
        <v>1150</v>
      </c>
      <c r="B854" s="12" t="s">
        <v>261</v>
      </c>
      <c r="C854" s="10">
        <v>21.0</v>
      </c>
      <c r="D854" s="5" t="s">
        <v>1171</v>
      </c>
      <c r="E854" s="5" t="s">
        <v>146</v>
      </c>
      <c r="F854" s="5" t="s">
        <v>146</v>
      </c>
      <c r="G854" s="9"/>
      <c r="H854" s="9"/>
    </row>
    <row r="855" ht="15.75" customHeight="1">
      <c r="A855" s="11" t="s">
        <v>1150</v>
      </c>
      <c r="B855" s="12" t="s">
        <v>163</v>
      </c>
      <c r="C855" s="10">
        <v>25.0</v>
      </c>
      <c r="D855" s="5" t="s">
        <v>1172</v>
      </c>
      <c r="E855" s="5" t="s">
        <v>21</v>
      </c>
      <c r="F855" s="5" t="s">
        <v>801</v>
      </c>
      <c r="G855" s="9"/>
      <c r="H855" s="9"/>
    </row>
    <row r="856" ht="15.75" customHeight="1">
      <c r="A856" s="11" t="s">
        <v>1150</v>
      </c>
      <c r="B856" s="12" t="s">
        <v>261</v>
      </c>
      <c r="C856" s="10">
        <v>27.0</v>
      </c>
      <c r="D856" s="5" t="s">
        <v>1173</v>
      </c>
      <c r="E856" s="5" t="s">
        <v>21</v>
      </c>
      <c r="F856" s="5" t="s">
        <v>1174</v>
      </c>
      <c r="G856" s="9"/>
      <c r="H856" s="9"/>
    </row>
    <row r="857" ht="15.75" customHeight="1">
      <c r="A857" s="11" t="s">
        <v>1150</v>
      </c>
      <c r="B857" s="12" t="s">
        <v>701</v>
      </c>
      <c r="C857" s="10">
        <v>29.0</v>
      </c>
      <c r="D857" s="5" t="s">
        <v>1175</v>
      </c>
      <c r="E857" s="5" t="s">
        <v>21</v>
      </c>
      <c r="F857" s="5" t="s">
        <v>22</v>
      </c>
      <c r="G857" s="9"/>
      <c r="H857" s="9"/>
    </row>
    <row r="858" ht="15.75" customHeight="1">
      <c r="A858" s="11" t="s">
        <v>1150</v>
      </c>
      <c r="B858" s="6" t="s">
        <v>26</v>
      </c>
      <c r="C858" s="10">
        <v>30.0</v>
      </c>
      <c r="D858" s="5" t="s">
        <v>1176</v>
      </c>
      <c r="E858" s="5" t="s">
        <v>18</v>
      </c>
      <c r="F858" s="5" t="s">
        <v>22</v>
      </c>
      <c r="G858" s="9"/>
      <c r="H858" s="9"/>
    </row>
    <row r="859" ht="15.75" customHeight="1">
      <c r="A859" s="11" t="s">
        <v>1150</v>
      </c>
      <c r="B859" s="12" t="s">
        <v>26</v>
      </c>
      <c r="C859" s="10">
        <v>32.0</v>
      </c>
      <c r="D859" s="5" t="s">
        <v>1177</v>
      </c>
      <c r="E859" s="5" t="s">
        <v>21</v>
      </c>
      <c r="F859" s="5" t="s">
        <v>22</v>
      </c>
      <c r="G859" s="9"/>
      <c r="H859" s="9"/>
    </row>
    <row r="860" ht="15.75" customHeight="1">
      <c r="A860" s="11" t="s">
        <v>1150</v>
      </c>
      <c r="B860" s="12" t="s">
        <v>226</v>
      </c>
      <c r="C860" s="10">
        <v>34.0</v>
      </c>
      <c r="D860" s="5" t="s">
        <v>1178</v>
      </c>
      <c r="E860" s="5" t="s">
        <v>21</v>
      </c>
      <c r="F860" s="5" t="s">
        <v>1174</v>
      </c>
      <c r="G860" s="9"/>
      <c r="H860" s="9"/>
    </row>
    <row r="861" ht="15.75" customHeight="1">
      <c r="A861" s="11" t="s">
        <v>1150</v>
      </c>
      <c r="B861" s="12" t="s">
        <v>26</v>
      </c>
      <c r="C861" s="10">
        <v>36.0</v>
      </c>
      <c r="D861" s="5" t="s">
        <v>1179</v>
      </c>
      <c r="E861" s="5" t="s">
        <v>21</v>
      </c>
      <c r="F861" s="5" t="s">
        <v>1174</v>
      </c>
      <c r="G861" s="9"/>
      <c r="H861" s="9"/>
    </row>
    <row r="862" ht="15.75" customHeight="1">
      <c r="A862" s="11" t="s">
        <v>1150</v>
      </c>
      <c r="B862" s="12" t="s">
        <v>163</v>
      </c>
      <c r="C862" s="10">
        <v>40.0</v>
      </c>
      <c r="D862" s="5" t="s">
        <v>1180</v>
      </c>
      <c r="E862" s="5" t="s">
        <v>18</v>
      </c>
      <c r="F862" s="5" t="s">
        <v>18</v>
      </c>
      <c r="G862" s="9"/>
      <c r="H862" s="9"/>
    </row>
    <row r="863" ht="15.75" customHeight="1">
      <c r="A863" s="11" t="s">
        <v>1150</v>
      </c>
      <c r="B863" s="12" t="s">
        <v>1181</v>
      </c>
      <c r="C863" s="10">
        <v>42.0</v>
      </c>
      <c r="D863" s="5" t="s">
        <v>1182</v>
      </c>
      <c r="E863" s="5" t="s">
        <v>18</v>
      </c>
      <c r="F863" s="5" t="s">
        <v>18</v>
      </c>
      <c r="G863" s="9"/>
      <c r="H863" s="9"/>
    </row>
    <row r="864" ht="15.75" customHeight="1">
      <c r="A864" s="11" t="s">
        <v>1150</v>
      </c>
      <c r="B864" s="12" t="s">
        <v>701</v>
      </c>
      <c r="C864" s="10">
        <v>44.0</v>
      </c>
      <c r="D864" s="5" t="s">
        <v>1183</v>
      </c>
      <c r="E864" s="5" t="s">
        <v>18</v>
      </c>
      <c r="F864" s="5" t="s">
        <v>18</v>
      </c>
      <c r="G864" s="9"/>
      <c r="H864" s="9"/>
    </row>
    <row r="865" ht="15.75" customHeight="1">
      <c r="A865" s="11" t="s">
        <v>1150</v>
      </c>
      <c r="B865" s="12" t="s">
        <v>701</v>
      </c>
      <c r="C865" s="10">
        <v>46.0</v>
      </c>
      <c r="D865" s="5" t="s">
        <v>1184</v>
      </c>
      <c r="E865" s="5" t="s">
        <v>33</v>
      </c>
      <c r="F865" s="5" t="s">
        <v>33</v>
      </c>
      <c r="G865" s="9"/>
      <c r="H865" s="9"/>
    </row>
    <row r="866" ht="15.75" customHeight="1">
      <c r="A866" s="11" t="s">
        <v>1150</v>
      </c>
      <c r="B866" s="12" t="s">
        <v>1185</v>
      </c>
      <c r="C866" s="10">
        <v>47.0</v>
      </c>
      <c r="D866" s="5" t="s">
        <v>1186</v>
      </c>
      <c r="E866" s="5" t="s">
        <v>33</v>
      </c>
      <c r="F866" s="5" t="s">
        <v>33</v>
      </c>
      <c r="G866" s="9"/>
      <c r="H866" s="9"/>
    </row>
    <row r="867" ht="15.75" customHeight="1">
      <c r="A867" s="11" t="s">
        <v>1150</v>
      </c>
      <c r="B867" s="6" t="s">
        <v>35</v>
      </c>
      <c r="C867" s="10">
        <v>49.0</v>
      </c>
      <c r="D867" s="5" t="s">
        <v>1187</v>
      </c>
      <c r="E867" s="5" t="s">
        <v>33</v>
      </c>
      <c r="F867" s="5" t="s">
        <v>33</v>
      </c>
      <c r="G867" s="9"/>
      <c r="H867" s="9"/>
    </row>
    <row r="868" ht="15.75" customHeight="1">
      <c r="A868" s="11" t="s">
        <v>1150</v>
      </c>
      <c r="B868" s="12" t="s">
        <v>701</v>
      </c>
      <c r="C868" s="10">
        <v>51.0</v>
      </c>
      <c r="D868" s="5" t="s">
        <v>1188</v>
      </c>
      <c r="E868" s="5" t="s">
        <v>21</v>
      </c>
      <c r="F868" s="5" t="s">
        <v>33</v>
      </c>
      <c r="G868" s="9"/>
      <c r="H868" s="9"/>
    </row>
    <row r="869" ht="15.75" customHeight="1">
      <c r="A869" s="11" t="s">
        <v>1150</v>
      </c>
      <c r="B869" s="6" t="s">
        <v>163</v>
      </c>
      <c r="C869" s="10">
        <v>53.0</v>
      </c>
      <c r="D869" s="5" t="s">
        <v>1189</v>
      </c>
      <c r="E869" s="5" t="s">
        <v>21</v>
      </c>
      <c r="F869" s="5" t="s">
        <v>25</v>
      </c>
      <c r="G869" s="9"/>
      <c r="H869" s="9"/>
    </row>
    <row r="870" ht="15.75" customHeight="1">
      <c r="A870" s="11" t="s">
        <v>1150</v>
      </c>
      <c r="B870" s="12" t="s">
        <v>126</v>
      </c>
      <c r="C870" s="10">
        <v>54.0</v>
      </c>
      <c r="D870" s="5" t="s">
        <v>1190</v>
      </c>
      <c r="E870" s="5" t="s">
        <v>21</v>
      </c>
      <c r="F870" s="5" t="s">
        <v>25</v>
      </c>
      <c r="G870" s="9"/>
      <c r="H870" s="9"/>
    </row>
    <row r="871" ht="15.75" customHeight="1">
      <c r="A871" s="11" t="s">
        <v>1191</v>
      </c>
      <c r="B871" s="6" t="s">
        <v>68</v>
      </c>
      <c r="C871" s="7">
        <v>1.0</v>
      </c>
      <c r="D871" s="5" t="s">
        <v>1192</v>
      </c>
      <c r="E871" s="5" t="s">
        <v>21</v>
      </c>
      <c r="F871" s="5" t="s">
        <v>25</v>
      </c>
      <c r="G871" s="9"/>
      <c r="H871" s="9"/>
    </row>
    <row r="872" ht="15.75" customHeight="1">
      <c r="A872" s="11" t="s">
        <v>1191</v>
      </c>
      <c r="B872" s="6" t="s">
        <v>41</v>
      </c>
      <c r="C872" s="10">
        <v>3.0</v>
      </c>
      <c r="D872" s="5" t="s">
        <v>1193</v>
      </c>
      <c r="E872" s="5" t="s">
        <v>14</v>
      </c>
      <c r="F872" s="5" t="s">
        <v>15</v>
      </c>
      <c r="G872" s="9"/>
      <c r="H872" s="9"/>
    </row>
    <row r="873" ht="15.75" customHeight="1">
      <c r="A873" s="11" t="s">
        <v>1191</v>
      </c>
      <c r="B873" s="6" t="s">
        <v>226</v>
      </c>
      <c r="C873" s="10">
        <v>4.0</v>
      </c>
      <c r="D873" s="5" t="s">
        <v>1194</v>
      </c>
      <c r="E873" s="5" t="s">
        <v>14</v>
      </c>
      <c r="F873" s="5" t="s">
        <v>15</v>
      </c>
      <c r="G873" s="9"/>
      <c r="H873" s="9"/>
    </row>
    <row r="874" ht="15.75" customHeight="1">
      <c r="A874" s="11" t="s">
        <v>1191</v>
      </c>
      <c r="B874" s="6" t="s">
        <v>26</v>
      </c>
      <c r="C874" s="10">
        <v>5.0</v>
      </c>
      <c r="D874" s="5" t="s">
        <v>1195</v>
      </c>
      <c r="E874" s="5" t="s">
        <v>14</v>
      </c>
      <c r="F874" s="5" t="s">
        <v>15</v>
      </c>
      <c r="G874" s="9"/>
      <c r="H874" s="9"/>
    </row>
    <row r="875" ht="15.75" customHeight="1">
      <c r="A875" s="11" t="s">
        <v>1191</v>
      </c>
      <c r="B875" s="6" t="s">
        <v>68</v>
      </c>
      <c r="C875" s="10">
        <v>6.0</v>
      </c>
      <c r="D875" s="5" t="s">
        <v>1196</v>
      </c>
      <c r="E875" s="5" t="s">
        <v>21</v>
      </c>
      <c r="F875" s="5" t="s">
        <v>25</v>
      </c>
      <c r="G875" s="9"/>
      <c r="H875" s="9"/>
    </row>
    <row r="876" ht="15.75" customHeight="1">
      <c r="A876" s="11" t="s">
        <v>1191</v>
      </c>
      <c r="B876" s="6" t="s">
        <v>139</v>
      </c>
      <c r="C876" s="10">
        <v>7.0</v>
      </c>
      <c r="D876" s="5" t="s">
        <v>1197</v>
      </c>
      <c r="E876" s="5" t="s">
        <v>14</v>
      </c>
      <c r="F876" s="5" t="s">
        <v>15</v>
      </c>
      <c r="G876" s="9"/>
      <c r="H876" s="9"/>
    </row>
    <row r="877" ht="15.75" customHeight="1">
      <c r="A877" s="11" t="s">
        <v>1191</v>
      </c>
      <c r="B877" s="6" t="s">
        <v>139</v>
      </c>
      <c r="C877" s="10">
        <v>9.0</v>
      </c>
      <c r="D877" s="5" t="s">
        <v>1198</v>
      </c>
      <c r="E877" s="5" t="s">
        <v>18</v>
      </c>
      <c r="F877" s="5" t="s">
        <v>15</v>
      </c>
      <c r="G877" s="9"/>
      <c r="H877" s="9"/>
    </row>
    <row r="878" ht="15.75" customHeight="1">
      <c r="A878" s="11" t="s">
        <v>1191</v>
      </c>
      <c r="B878" s="6" t="s">
        <v>23</v>
      </c>
      <c r="C878" s="10">
        <v>10.0</v>
      </c>
      <c r="D878" s="5" t="s">
        <v>1199</v>
      </c>
      <c r="E878" s="5" t="s">
        <v>18</v>
      </c>
      <c r="F878" s="5" t="s">
        <v>15</v>
      </c>
      <c r="G878" s="9"/>
      <c r="H878" s="9"/>
    </row>
    <row r="879" ht="15.75" customHeight="1">
      <c r="A879" s="11" t="s">
        <v>1191</v>
      </c>
      <c r="B879" s="6" t="s">
        <v>23</v>
      </c>
      <c r="C879" s="10">
        <v>11.0</v>
      </c>
      <c r="D879" s="5" t="s">
        <v>1200</v>
      </c>
      <c r="E879" s="5" t="s">
        <v>14</v>
      </c>
      <c r="F879" s="5" t="s">
        <v>79</v>
      </c>
      <c r="G879" s="9"/>
      <c r="H879" s="9"/>
    </row>
    <row r="880" ht="15.75" customHeight="1">
      <c r="A880" s="11" t="s">
        <v>1191</v>
      </c>
      <c r="B880" s="6" t="s">
        <v>23</v>
      </c>
      <c r="C880" s="10">
        <v>13.0</v>
      </c>
      <c r="D880" s="5" t="s">
        <v>1201</v>
      </c>
      <c r="E880" s="5" t="s">
        <v>14</v>
      </c>
      <c r="F880" s="5" t="s">
        <v>79</v>
      </c>
      <c r="G880" s="9"/>
      <c r="H880" s="9"/>
    </row>
    <row r="881" ht="15.75" customHeight="1">
      <c r="A881" s="11" t="s">
        <v>1191</v>
      </c>
      <c r="B881" s="6" t="s">
        <v>525</v>
      </c>
      <c r="C881" s="10">
        <v>14.0</v>
      </c>
      <c r="D881" s="5" t="s">
        <v>1202</v>
      </c>
      <c r="E881" s="5" t="s">
        <v>21</v>
      </c>
      <c r="F881" s="5" t="s">
        <v>50</v>
      </c>
      <c r="G881" s="9"/>
      <c r="H881" s="9"/>
    </row>
    <row r="882" ht="15.75" customHeight="1">
      <c r="A882" s="11" t="s">
        <v>1191</v>
      </c>
      <c r="B882" s="6" t="s">
        <v>311</v>
      </c>
      <c r="C882" s="10">
        <v>15.0</v>
      </c>
      <c r="D882" s="5" t="s">
        <v>1203</v>
      </c>
      <c r="E882" s="5" t="s">
        <v>21</v>
      </c>
      <c r="F882" s="5" t="s">
        <v>25</v>
      </c>
      <c r="G882" s="9"/>
      <c r="H882" s="9"/>
    </row>
    <row r="883" ht="15.75" customHeight="1">
      <c r="A883" s="11" t="s">
        <v>1191</v>
      </c>
      <c r="B883" s="6" t="s">
        <v>23</v>
      </c>
      <c r="C883" s="10">
        <v>17.0</v>
      </c>
      <c r="D883" s="5" t="s">
        <v>1204</v>
      </c>
      <c r="E883" s="5" t="s">
        <v>18</v>
      </c>
      <c r="F883" s="5" t="s">
        <v>18</v>
      </c>
      <c r="G883" s="9"/>
      <c r="H883" s="9"/>
    </row>
    <row r="884" ht="15.75" customHeight="1">
      <c r="A884" s="11" t="s">
        <v>1191</v>
      </c>
      <c r="B884" s="6" t="s">
        <v>1205</v>
      </c>
      <c r="C884" s="10">
        <v>18.0</v>
      </c>
      <c r="D884" s="5" t="s">
        <v>1206</v>
      </c>
      <c r="E884" s="5" t="s">
        <v>21</v>
      </c>
      <c r="F884" s="5" t="s">
        <v>25</v>
      </c>
      <c r="G884" s="9"/>
      <c r="H884" s="9"/>
    </row>
    <row r="885" ht="15.75" customHeight="1">
      <c r="A885" s="11" t="s">
        <v>1191</v>
      </c>
      <c r="B885" s="6" t="s">
        <v>311</v>
      </c>
      <c r="C885" s="10">
        <v>19.0</v>
      </c>
      <c r="D885" s="5" t="s">
        <v>1207</v>
      </c>
      <c r="E885" s="5" t="s">
        <v>18</v>
      </c>
      <c r="F885" s="5" t="s">
        <v>18</v>
      </c>
      <c r="G885" s="9"/>
      <c r="H885" s="9"/>
    </row>
    <row r="886" ht="15.75" customHeight="1">
      <c r="A886" s="11" t="s">
        <v>1191</v>
      </c>
      <c r="B886" s="6" t="s">
        <v>1208</v>
      </c>
      <c r="C886" s="10">
        <v>21.0</v>
      </c>
      <c r="D886" s="5" t="s">
        <v>1209</v>
      </c>
      <c r="E886" s="5" t="s">
        <v>33</v>
      </c>
      <c r="F886" s="5" t="s">
        <v>33</v>
      </c>
      <c r="G886" s="9"/>
      <c r="H886" s="9"/>
    </row>
    <row r="887" ht="15.75" customHeight="1">
      <c r="A887" s="11" t="s">
        <v>1191</v>
      </c>
      <c r="B887" s="6" t="s">
        <v>311</v>
      </c>
      <c r="C887" s="10">
        <v>23.0</v>
      </c>
      <c r="D887" s="5" t="s">
        <v>1210</v>
      </c>
      <c r="E887" s="5" t="s">
        <v>14</v>
      </c>
      <c r="F887" s="5" t="s">
        <v>79</v>
      </c>
      <c r="G887" s="9"/>
      <c r="H887" s="9"/>
    </row>
    <row r="888" ht="15.75" customHeight="1">
      <c r="A888" s="11" t="s">
        <v>1191</v>
      </c>
      <c r="B888" s="6" t="s">
        <v>311</v>
      </c>
      <c r="C888" s="10">
        <v>25.0</v>
      </c>
      <c r="D888" s="5" t="s">
        <v>1211</v>
      </c>
      <c r="E888" s="5" t="s">
        <v>21</v>
      </c>
      <c r="F888" s="5" t="s">
        <v>79</v>
      </c>
      <c r="G888" s="9"/>
      <c r="H888" s="9"/>
    </row>
    <row r="889" ht="15.75" customHeight="1">
      <c r="A889" s="11" t="s">
        <v>1191</v>
      </c>
      <c r="B889" s="6" t="s">
        <v>68</v>
      </c>
      <c r="C889" s="10">
        <v>26.0</v>
      </c>
      <c r="D889" s="5" t="s">
        <v>1212</v>
      </c>
      <c r="E889" s="5" t="s">
        <v>14</v>
      </c>
      <c r="F889" s="5" t="s">
        <v>79</v>
      </c>
      <c r="G889" s="9"/>
      <c r="H889" s="9"/>
    </row>
    <row r="890" ht="15.75" customHeight="1">
      <c r="A890" s="11" t="s">
        <v>1191</v>
      </c>
      <c r="B890" s="6" t="s">
        <v>311</v>
      </c>
      <c r="C890" s="10">
        <v>29.0</v>
      </c>
      <c r="D890" s="5" t="s">
        <v>1213</v>
      </c>
      <c r="E890" s="5" t="s">
        <v>21</v>
      </c>
      <c r="F890" s="5" t="s">
        <v>25</v>
      </c>
      <c r="G890" s="9"/>
      <c r="H890" s="9"/>
    </row>
    <row r="891" ht="15.75" customHeight="1">
      <c r="A891" s="11" t="s">
        <v>1191</v>
      </c>
      <c r="B891" s="6" t="s">
        <v>41</v>
      </c>
      <c r="C891" s="10">
        <v>31.0</v>
      </c>
      <c r="D891" s="5" t="s">
        <v>1214</v>
      </c>
      <c r="E891" s="5" t="s">
        <v>18</v>
      </c>
      <c r="F891" s="5" t="s">
        <v>18</v>
      </c>
      <c r="G891" s="9"/>
      <c r="H891" s="9"/>
    </row>
    <row r="892" ht="15.75" customHeight="1">
      <c r="A892" s="11" t="s">
        <v>1191</v>
      </c>
      <c r="B892" s="6" t="s">
        <v>139</v>
      </c>
      <c r="C892" s="10">
        <v>32.0</v>
      </c>
      <c r="D892" s="5" t="s">
        <v>1215</v>
      </c>
      <c r="E892" s="5" t="s">
        <v>18</v>
      </c>
      <c r="F892" s="5" t="s">
        <v>18</v>
      </c>
      <c r="G892" s="9"/>
      <c r="H892" s="9"/>
    </row>
    <row r="893" ht="15.75" customHeight="1">
      <c r="A893" s="11" t="s">
        <v>1191</v>
      </c>
      <c r="B893" s="6" t="s">
        <v>311</v>
      </c>
      <c r="C893" s="10">
        <v>34.0</v>
      </c>
      <c r="D893" s="5" t="s">
        <v>1216</v>
      </c>
      <c r="E893" s="5" t="s">
        <v>18</v>
      </c>
      <c r="F893" s="5" t="s">
        <v>18</v>
      </c>
      <c r="G893" s="9"/>
      <c r="H893" s="9"/>
    </row>
    <row r="894" ht="15.75" customHeight="1">
      <c r="A894" s="11" t="s">
        <v>1191</v>
      </c>
      <c r="B894" s="6" t="s">
        <v>1217</v>
      </c>
      <c r="C894" s="10">
        <v>35.0</v>
      </c>
      <c r="D894" s="5" t="s">
        <v>1218</v>
      </c>
      <c r="E894" s="5" t="s">
        <v>21</v>
      </c>
      <c r="F894" s="5" t="s">
        <v>25</v>
      </c>
      <c r="G894" s="9"/>
      <c r="H894" s="9"/>
    </row>
    <row r="895" ht="15.75" customHeight="1">
      <c r="A895" s="11" t="s">
        <v>1219</v>
      </c>
      <c r="B895" s="6" t="s">
        <v>37</v>
      </c>
      <c r="C895" s="7">
        <v>1.0</v>
      </c>
      <c r="D895" s="5" t="s">
        <v>1220</v>
      </c>
      <c r="E895" s="5" t="s">
        <v>21</v>
      </c>
      <c r="F895" s="5" t="s">
        <v>25</v>
      </c>
      <c r="G895" s="9"/>
      <c r="H895" s="9"/>
    </row>
    <row r="896" ht="15.75" customHeight="1">
      <c r="A896" s="11" t="s">
        <v>1219</v>
      </c>
      <c r="B896" s="6" t="s">
        <v>1221</v>
      </c>
      <c r="C896" s="10">
        <v>3.0</v>
      </c>
      <c r="D896" s="5" t="s">
        <v>1222</v>
      </c>
      <c r="E896" s="5" t="s">
        <v>14</v>
      </c>
      <c r="F896" s="5" t="s">
        <v>15</v>
      </c>
      <c r="G896" s="9"/>
      <c r="H896" s="9"/>
    </row>
    <row r="897" ht="15.75" customHeight="1">
      <c r="A897" s="11" t="s">
        <v>1219</v>
      </c>
      <c r="B897" s="12" t="s">
        <v>126</v>
      </c>
      <c r="C897" s="10">
        <v>4.0</v>
      </c>
      <c r="D897" s="5" t="s">
        <v>1223</v>
      </c>
      <c r="E897" s="5" t="s">
        <v>21</v>
      </c>
      <c r="F897" s="5" t="s">
        <v>25</v>
      </c>
      <c r="G897" s="9"/>
      <c r="H897" s="9"/>
    </row>
    <row r="898" ht="15.75" customHeight="1">
      <c r="A898" s="11" t="s">
        <v>1219</v>
      </c>
      <c r="B898" s="6" t="s">
        <v>124</v>
      </c>
      <c r="C898" s="10">
        <v>5.0</v>
      </c>
      <c r="D898" s="5" t="s">
        <v>1224</v>
      </c>
      <c r="E898" s="5" t="s">
        <v>21</v>
      </c>
      <c r="F898" s="5" t="s">
        <v>22</v>
      </c>
      <c r="G898" s="9"/>
      <c r="H898" s="9"/>
    </row>
    <row r="899" ht="15.75" customHeight="1">
      <c r="A899" s="11" t="s">
        <v>1219</v>
      </c>
      <c r="B899" s="6" t="s">
        <v>37</v>
      </c>
      <c r="C899" s="10">
        <v>6.0</v>
      </c>
      <c r="D899" s="5" t="s">
        <v>1225</v>
      </c>
      <c r="E899" s="5" t="s">
        <v>21</v>
      </c>
      <c r="F899" s="5" t="s">
        <v>25</v>
      </c>
      <c r="G899" s="9"/>
      <c r="H899" s="9"/>
    </row>
    <row r="900" ht="15.75" customHeight="1">
      <c r="A900" s="11" t="s">
        <v>1219</v>
      </c>
      <c r="B900" s="6" t="s">
        <v>124</v>
      </c>
      <c r="C900" s="10">
        <v>8.0</v>
      </c>
      <c r="D900" s="5" t="s">
        <v>1226</v>
      </c>
      <c r="E900" s="5" t="s">
        <v>21</v>
      </c>
      <c r="F900" s="5" t="s">
        <v>25</v>
      </c>
      <c r="G900" s="9"/>
      <c r="H900" s="9"/>
    </row>
    <row r="901" ht="15.75" customHeight="1">
      <c r="A901" s="11" t="s">
        <v>1219</v>
      </c>
      <c r="B901" s="6" t="s">
        <v>37</v>
      </c>
      <c r="C901" s="10">
        <v>9.0</v>
      </c>
      <c r="D901" s="5" t="s">
        <v>1227</v>
      </c>
      <c r="E901" s="5" t="s">
        <v>21</v>
      </c>
      <c r="F901" s="5" t="s">
        <v>25</v>
      </c>
      <c r="G901" s="9"/>
      <c r="H901" s="9"/>
    </row>
    <row r="902" ht="15.75" customHeight="1">
      <c r="A902" s="11" t="s">
        <v>1219</v>
      </c>
      <c r="B902" s="6" t="s">
        <v>37</v>
      </c>
      <c r="C902" s="10">
        <v>11.0</v>
      </c>
      <c r="D902" s="5" t="s">
        <v>1228</v>
      </c>
      <c r="E902" s="5" t="s">
        <v>14</v>
      </c>
      <c r="F902" s="5" t="s">
        <v>15</v>
      </c>
      <c r="G902" s="9"/>
      <c r="H902" s="9"/>
    </row>
    <row r="903" ht="15.75" customHeight="1">
      <c r="A903" s="11" t="s">
        <v>1219</v>
      </c>
      <c r="B903" s="6" t="s">
        <v>144</v>
      </c>
      <c r="C903" s="10">
        <v>12.0</v>
      </c>
      <c r="D903" s="5" t="s">
        <v>1229</v>
      </c>
      <c r="E903" s="5" t="s">
        <v>21</v>
      </c>
      <c r="F903" s="5" t="s">
        <v>25</v>
      </c>
      <c r="G903" s="9"/>
      <c r="H903" s="9"/>
    </row>
    <row r="904" ht="15.75" customHeight="1">
      <c r="A904" s="11" t="s">
        <v>1219</v>
      </c>
      <c r="B904" s="6" t="s">
        <v>37</v>
      </c>
      <c r="C904" s="10">
        <v>13.0</v>
      </c>
      <c r="D904" s="5" t="s">
        <v>1230</v>
      </c>
      <c r="E904" s="5" t="s">
        <v>14</v>
      </c>
      <c r="F904" s="5" t="s">
        <v>28</v>
      </c>
      <c r="G904" s="9"/>
      <c r="H904" s="9"/>
    </row>
    <row r="905" ht="15.75" customHeight="1">
      <c r="A905" s="11" t="s">
        <v>1219</v>
      </c>
      <c r="B905" s="6" t="s">
        <v>37</v>
      </c>
      <c r="C905" s="10">
        <v>14.0</v>
      </c>
      <c r="D905" s="5" t="s">
        <v>1231</v>
      </c>
      <c r="E905" s="5" t="s">
        <v>21</v>
      </c>
      <c r="F905" s="5" t="s">
        <v>25</v>
      </c>
      <c r="G905" s="9"/>
      <c r="H905" s="9"/>
    </row>
    <row r="906" ht="15.75" customHeight="1">
      <c r="A906" s="11" t="s">
        <v>1219</v>
      </c>
      <c r="B906" s="6" t="s">
        <v>124</v>
      </c>
      <c r="C906" s="10">
        <v>15.0</v>
      </c>
      <c r="D906" s="5" t="s">
        <v>1232</v>
      </c>
      <c r="E906" s="5" t="s">
        <v>21</v>
      </c>
      <c r="F906" s="5" t="s">
        <v>22</v>
      </c>
      <c r="G906" s="9"/>
      <c r="H906" s="9"/>
    </row>
    <row r="907" ht="15.75" customHeight="1">
      <c r="A907" s="11" t="s">
        <v>1219</v>
      </c>
      <c r="B907" s="6" t="s">
        <v>139</v>
      </c>
      <c r="C907" s="10">
        <v>16.0</v>
      </c>
      <c r="D907" s="5" t="s">
        <v>1233</v>
      </c>
      <c r="E907" s="5" t="s">
        <v>21</v>
      </c>
      <c r="F907" s="5" t="s">
        <v>25</v>
      </c>
      <c r="G907" s="9"/>
      <c r="H907" s="9"/>
    </row>
    <row r="908" ht="15.75" customHeight="1">
      <c r="A908" s="11" t="s">
        <v>1219</v>
      </c>
      <c r="B908" s="6" t="s">
        <v>124</v>
      </c>
      <c r="C908" s="10">
        <v>17.0</v>
      </c>
      <c r="D908" s="5" t="s">
        <v>1234</v>
      </c>
      <c r="E908" s="5" t="s">
        <v>21</v>
      </c>
      <c r="F908" s="5" t="s">
        <v>25</v>
      </c>
      <c r="G908" s="9"/>
      <c r="H908" s="9"/>
    </row>
    <row r="909" ht="15.75" customHeight="1">
      <c r="A909" s="11" t="s">
        <v>1219</v>
      </c>
      <c r="B909" s="6" t="s">
        <v>124</v>
      </c>
      <c r="C909" s="10">
        <v>18.0</v>
      </c>
      <c r="D909" s="5" t="s">
        <v>1235</v>
      </c>
      <c r="E909" s="5" t="s">
        <v>21</v>
      </c>
      <c r="F909" s="5" t="s">
        <v>133</v>
      </c>
      <c r="G909" s="9"/>
      <c r="H909" s="9"/>
    </row>
    <row r="910" ht="15.75" customHeight="1">
      <c r="A910" s="11" t="s">
        <v>1219</v>
      </c>
      <c r="B910" s="6" t="s">
        <v>139</v>
      </c>
      <c r="C910" s="10">
        <v>19.0</v>
      </c>
      <c r="D910" s="5" t="s">
        <v>1236</v>
      </c>
      <c r="E910" s="5" t="s">
        <v>21</v>
      </c>
      <c r="F910" s="5" t="s">
        <v>25</v>
      </c>
      <c r="G910" s="9"/>
      <c r="H910" s="9"/>
    </row>
    <row r="911" ht="15.75" customHeight="1">
      <c r="A911" s="11" t="s">
        <v>1219</v>
      </c>
      <c r="B911" s="6" t="s">
        <v>357</v>
      </c>
      <c r="C911" s="10">
        <v>20.0</v>
      </c>
      <c r="D911" s="5" t="s">
        <v>1237</v>
      </c>
      <c r="E911" s="5" t="s">
        <v>21</v>
      </c>
      <c r="F911" s="5" t="s">
        <v>25</v>
      </c>
      <c r="G911" s="9"/>
      <c r="H911" s="9"/>
    </row>
    <row r="912" ht="15.75" customHeight="1">
      <c r="A912" s="5" t="s">
        <v>1238</v>
      </c>
      <c r="B912" s="6" t="s">
        <v>137</v>
      </c>
      <c r="C912" s="7">
        <v>1.0</v>
      </c>
      <c r="D912" s="8" t="s">
        <v>1239</v>
      </c>
      <c r="E912" s="5" t="s">
        <v>21</v>
      </c>
      <c r="F912" s="5" t="s">
        <v>25</v>
      </c>
      <c r="G912" s="9"/>
      <c r="H912" s="9"/>
    </row>
    <row r="913" ht="15.75" customHeight="1">
      <c r="A913" s="5" t="s">
        <v>1238</v>
      </c>
      <c r="B913" s="6" t="s">
        <v>29</v>
      </c>
      <c r="C913" s="10">
        <v>2.0</v>
      </c>
      <c r="D913" s="8" t="s">
        <v>1240</v>
      </c>
      <c r="E913" s="5" t="s">
        <v>14</v>
      </c>
      <c r="F913" s="5" t="s">
        <v>123</v>
      </c>
      <c r="G913" s="9"/>
      <c r="H913" s="9"/>
    </row>
    <row r="914" ht="15.75" customHeight="1">
      <c r="A914" s="5" t="s">
        <v>1238</v>
      </c>
      <c r="B914" s="6" t="s">
        <v>124</v>
      </c>
      <c r="C914" s="10">
        <v>3.0</v>
      </c>
      <c r="D914" s="8" t="s">
        <v>1241</v>
      </c>
      <c r="E914" s="5" t="s">
        <v>14</v>
      </c>
      <c r="F914" s="5" t="s">
        <v>22</v>
      </c>
      <c r="G914" s="9"/>
      <c r="H914" s="9"/>
    </row>
    <row r="915" ht="15.75" customHeight="1">
      <c r="A915" s="5" t="s">
        <v>1238</v>
      </c>
      <c r="B915" s="6" t="s">
        <v>139</v>
      </c>
      <c r="C915" s="10">
        <v>4.0</v>
      </c>
      <c r="D915" s="8" t="s">
        <v>1242</v>
      </c>
      <c r="E915" s="5" t="s">
        <v>14</v>
      </c>
      <c r="F915" s="5" t="s">
        <v>79</v>
      </c>
      <c r="G915" s="9"/>
      <c r="H915" s="9"/>
    </row>
    <row r="916" ht="15.75" customHeight="1">
      <c r="A916" s="5" t="s">
        <v>1238</v>
      </c>
      <c r="B916" s="6" t="s">
        <v>137</v>
      </c>
      <c r="C916" s="10">
        <v>5.0</v>
      </c>
      <c r="D916" s="8" t="s">
        <v>1243</v>
      </c>
      <c r="E916" s="5" t="s">
        <v>14</v>
      </c>
      <c r="F916" s="5" t="s">
        <v>146</v>
      </c>
      <c r="G916" s="9"/>
      <c r="H916" s="9"/>
    </row>
    <row r="917" ht="15.75" customHeight="1">
      <c r="A917" s="5" t="s">
        <v>1238</v>
      </c>
      <c r="B917" s="6" t="s">
        <v>525</v>
      </c>
      <c r="C917" s="10">
        <v>6.0</v>
      </c>
      <c r="D917" s="8" t="s">
        <v>1244</v>
      </c>
      <c r="E917" s="5" t="s">
        <v>32</v>
      </c>
      <c r="F917" s="5" t="s">
        <v>15</v>
      </c>
      <c r="G917" s="9"/>
      <c r="H917" s="9"/>
    </row>
    <row r="918" ht="15.75" customHeight="1">
      <c r="A918" s="5" t="s">
        <v>1238</v>
      </c>
      <c r="B918" s="6" t="s">
        <v>154</v>
      </c>
      <c r="C918" s="10">
        <v>7.0</v>
      </c>
      <c r="D918" s="8" t="s">
        <v>1245</v>
      </c>
      <c r="E918" s="5" t="s">
        <v>14</v>
      </c>
      <c r="F918" s="5" t="s">
        <v>15</v>
      </c>
      <c r="G918" s="9"/>
      <c r="H918" s="9"/>
    </row>
    <row r="919" ht="15.75" customHeight="1">
      <c r="A919" s="5" t="s">
        <v>1238</v>
      </c>
      <c r="B919" s="6" t="s">
        <v>124</v>
      </c>
      <c r="C919" s="10">
        <v>9.0</v>
      </c>
      <c r="D919" s="8" t="s">
        <v>1246</v>
      </c>
      <c r="E919" s="5" t="s">
        <v>14</v>
      </c>
      <c r="F919" s="5" t="s">
        <v>15</v>
      </c>
      <c r="G919" s="9"/>
      <c r="H919" s="9"/>
    </row>
    <row r="920" ht="15.75" customHeight="1">
      <c r="A920" s="5" t="s">
        <v>1238</v>
      </c>
      <c r="B920" s="6" t="s">
        <v>37</v>
      </c>
      <c r="C920" s="10">
        <v>11.0</v>
      </c>
      <c r="D920" s="8" t="s">
        <v>1247</v>
      </c>
      <c r="E920" s="5" t="s">
        <v>33</v>
      </c>
      <c r="F920" s="5" t="s">
        <v>33</v>
      </c>
      <c r="G920" s="9"/>
      <c r="H920" s="9"/>
    </row>
    <row r="921" ht="15.75" customHeight="1">
      <c r="A921" s="5" t="s">
        <v>1238</v>
      </c>
      <c r="B921" s="6" t="s">
        <v>124</v>
      </c>
      <c r="C921" s="10">
        <v>12.0</v>
      </c>
      <c r="D921" s="8" t="s">
        <v>1248</v>
      </c>
      <c r="E921" s="5" t="s">
        <v>18</v>
      </c>
      <c r="F921" s="5" t="s">
        <v>22</v>
      </c>
      <c r="G921" s="9"/>
      <c r="H921" s="9"/>
    </row>
    <row r="922" ht="15.75" customHeight="1">
      <c r="A922" s="5" t="s">
        <v>1238</v>
      </c>
      <c r="B922" s="6" t="s">
        <v>124</v>
      </c>
      <c r="C922" s="10">
        <v>13.0</v>
      </c>
      <c r="D922" s="8" t="s">
        <v>1249</v>
      </c>
      <c r="E922" s="5" t="s">
        <v>21</v>
      </c>
      <c r="F922" s="5" t="s">
        <v>25</v>
      </c>
      <c r="G922" s="9"/>
      <c r="H922" s="9"/>
    </row>
    <row r="923" ht="15.75" customHeight="1">
      <c r="A923" s="5" t="s">
        <v>1250</v>
      </c>
      <c r="B923" s="6" t="s">
        <v>68</v>
      </c>
      <c r="C923" s="7">
        <v>1.0</v>
      </c>
      <c r="D923" s="8" t="s">
        <v>1251</v>
      </c>
      <c r="E923" s="5" t="s">
        <v>14</v>
      </c>
      <c r="F923" s="5" t="s">
        <v>28</v>
      </c>
      <c r="G923" s="9"/>
      <c r="H923" s="9"/>
    </row>
    <row r="924" ht="15.75" customHeight="1">
      <c r="A924" s="5" t="s">
        <v>1250</v>
      </c>
      <c r="B924" s="6" t="s">
        <v>68</v>
      </c>
      <c r="C924" s="10">
        <v>2.0</v>
      </c>
      <c r="D924" s="8" t="s">
        <v>1252</v>
      </c>
      <c r="E924" s="5" t="s">
        <v>14</v>
      </c>
      <c r="F924" s="5" t="s">
        <v>15</v>
      </c>
      <c r="G924" s="9"/>
      <c r="H924" s="9"/>
    </row>
    <row r="925" ht="15.75" customHeight="1">
      <c r="A925" s="5" t="s">
        <v>1250</v>
      </c>
      <c r="B925" s="6" t="s">
        <v>68</v>
      </c>
      <c r="C925" s="10">
        <v>3.0</v>
      </c>
      <c r="D925" s="8" t="s">
        <v>1253</v>
      </c>
      <c r="E925" s="5" t="s">
        <v>14</v>
      </c>
      <c r="F925" s="5" t="s">
        <v>79</v>
      </c>
      <c r="G925" s="9"/>
      <c r="H925" s="9"/>
    </row>
    <row r="926" ht="15.75" customHeight="1">
      <c r="A926" s="5" t="s">
        <v>1250</v>
      </c>
      <c r="B926" s="6" t="s">
        <v>68</v>
      </c>
      <c r="C926" s="10">
        <v>4.0</v>
      </c>
      <c r="D926" s="8" t="s">
        <v>1254</v>
      </c>
      <c r="E926" s="5" t="s">
        <v>14</v>
      </c>
      <c r="F926" s="5" t="s">
        <v>15</v>
      </c>
      <c r="G926" s="9"/>
      <c r="H926" s="9"/>
    </row>
    <row r="927" ht="15.75" customHeight="1">
      <c r="A927" s="5" t="s">
        <v>1250</v>
      </c>
      <c r="B927" s="6" t="s">
        <v>29</v>
      </c>
      <c r="C927" s="10">
        <v>5.0</v>
      </c>
      <c r="D927" s="8" t="s">
        <v>1255</v>
      </c>
      <c r="E927" s="5" t="s">
        <v>14</v>
      </c>
      <c r="F927" s="5" t="s">
        <v>583</v>
      </c>
      <c r="G927" s="9"/>
      <c r="H927" s="9"/>
    </row>
    <row r="928" ht="15.75" customHeight="1">
      <c r="A928" s="5" t="s">
        <v>1250</v>
      </c>
      <c r="B928" s="6" t="s">
        <v>52</v>
      </c>
      <c r="C928" s="10">
        <v>6.0</v>
      </c>
      <c r="D928" s="8" t="s">
        <v>1256</v>
      </c>
      <c r="E928" s="5" t="s">
        <v>48</v>
      </c>
      <c r="F928" s="5" t="s">
        <v>295</v>
      </c>
      <c r="G928" s="9"/>
      <c r="H928" s="9"/>
    </row>
    <row r="929" ht="15.75" customHeight="1">
      <c r="A929" s="5" t="s">
        <v>1250</v>
      </c>
      <c r="B929" s="6" t="s">
        <v>216</v>
      </c>
      <c r="C929" s="10">
        <v>7.0</v>
      </c>
      <c r="D929" s="8" t="s">
        <v>1257</v>
      </c>
      <c r="E929" s="5" t="s">
        <v>14</v>
      </c>
      <c r="F929" s="5" t="s">
        <v>28</v>
      </c>
      <c r="G929" s="9"/>
      <c r="H929" s="9"/>
    </row>
    <row r="930" ht="15.75" customHeight="1">
      <c r="A930" s="11" t="s">
        <v>1258</v>
      </c>
      <c r="B930" s="6" t="s">
        <v>23</v>
      </c>
      <c r="C930" s="7">
        <v>1.0</v>
      </c>
      <c r="D930" s="5" t="s">
        <v>1259</v>
      </c>
      <c r="E930" s="5" t="s">
        <v>21</v>
      </c>
      <c r="F930" s="5" t="s">
        <v>25</v>
      </c>
      <c r="G930" s="9"/>
      <c r="H930" s="9"/>
    </row>
    <row r="931" ht="15.75" customHeight="1">
      <c r="A931" s="11" t="s">
        <v>1258</v>
      </c>
      <c r="B931" s="6" t="s">
        <v>23</v>
      </c>
      <c r="C931" s="10">
        <v>3.0</v>
      </c>
      <c r="D931" s="5" t="s">
        <v>1260</v>
      </c>
      <c r="E931" s="5" t="s">
        <v>21</v>
      </c>
      <c r="F931" s="5" t="s">
        <v>25</v>
      </c>
      <c r="G931" s="9"/>
      <c r="H931" s="9"/>
    </row>
    <row r="932" ht="15.75" customHeight="1">
      <c r="A932" s="11" t="s">
        <v>1258</v>
      </c>
      <c r="B932" s="6" t="s">
        <v>23</v>
      </c>
      <c r="C932" s="10">
        <v>4.0</v>
      </c>
      <c r="D932" s="5" t="s">
        <v>1261</v>
      </c>
      <c r="E932" s="5" t="s">
        <v>21</v>
      </c>
      <c r="F932" s="5" t="s">
        <v>25</v>
      </c>
      <c r="G932" s="9"/>
      <c r="H932" s="9"/>
    </row>
    <row r="933" ht="15.75" customHeight="1">
      <c r="A933" s="11" t="s">
        <v>1258</v>
      </c>
      <c r="B933" s="6" t="s">
        <v>23</v>
      </c>
      <c r="C933" s="10">
        <v>5.0</v>
      </c>
      <c r="D933" s="5" t="s">
        <v>1262</v>
      </c>
      <c r="E933" s="5" t="s">
        <v>21</v>
      </c>
      <c r="F933" s="5" t="s">
        <v>25</v>
      </c>
      <c r="G933" s="9"/>
      <c r="H933" s="9"/>
    </row>
    <row r="934" ht="15.75" customHeight="1">
      <c r="A934" s="11" t="s">
        <v>1258</v>
      </c>
      <c r="B934" s="6" t="s">
        <v>1263</v>
      </c>
      <c r="C934" s="10">
        <v>6.0</v>
      </c>
      <c r="D934" s="5" t="s">
        <v>1264</v>
      </c>
      <c r="E934" s="5" t="s">
        <v>21</v>
      </c>
      <c r="F934" s="5" t="s">
        <v>1265</v>
      </c>
      <c r="G934" s="9"/>
      <c r="H934" s="9"/>
    </row>
    <row r="935" ht="15.75" customHeight="1">
      <c r="A935" s="11" t="s">
        <v>1266</v>
      </c>
      <c r="B935" s="6" t="s">
        <v>525</v>
      </c>
      <c r="C935" s="7">
        <v>1.0</v>
      </c>
      <c r="D935" s="5" t="s">
        <v>1267</v>
      </c>
      <c r="E935" s="5" t="s">
        <v>21</v>
      </c>
      <c r="F935" s="5" t="s">
        <v>25</v>
      </c>
      <c r="G935" s="9"/>
      <c r="H935" s="9"/>
    </row>
    <row r="936" ht="15.75" customHeight="1">
      <c r="A936" s="11" t="s">
        <v>1266</v>
      </c>
      <c r="B936" s="6" t="s">
        <v>1268</v>
      </c>
      <c r="C936" s="10">
        <v>3.0</v>
      </c>
      <c r="D936" s="5" t="s">
        <v>1269</v>
      </c>
      <c r="E936" s="5" t="s">
        <v>14</v>
      </c>
      <c r="F936" s="5" t="s">
        <v>15</v>
      </c>
      <c r="G936" s="9"/>
      <c r="H936" s="9"/>
    </row>
    <row r="937" ht="15.75" customHeight="1">
      <c r="A937" s="11" t="s">
        <v>1266</v>
      </c>
      <c r="B937" s="6" t="s">
        <v>124</v>
      </c>
      <c r="C937" s="10">
        <v>4.0</v>
      </c>
      <c r="D937" s="5" t="s">
        <v>1270</v>
      </c>
      <c r="E937" s="5" t="s">
        <v>14</v>
      </c>
      <c r="F937" s="5" t="s">
        <v>15</v>
      </c>
      <c r="G937" s="9"/>
      <c r="H937" s="9"/>
    </row>
    <row r="938" ht="15.75" customHeight="1">
      <c r="A938" s="11" t="s">
        <v>1266</v>
      </c>
      <c r="B938" s="6" t="s">
        <v>37</v>
      </c>
      <c r="C938" s="10">
        <v>5.0</v>
      </c>
      <c r="D938" s="5" t="s">
        <v>1271</v>
      </c>
      <c r="E938" s="5" t="s">
        <v>18</v>
      </c>
      <c r="F938" s="5" t="s">
        <v>15</v>
      </c>
      <c r="G938" s="9"/>
      <c r="H938" s="9"/>
    </row>
    <row r="939" ht="15.75" customHeight="1">
      <c r="A939" s="11" t="s">
        <v>1266</v>
      </c>
      <c r="B939" s="6" t="s">
        <v>124</v>
      </c>
      <c r="C939" s="10">
        <v>6.0</v>
      </c>
      <c r="D939" s="5" t="s">
        <v>1272</v>
      </c>
      <c r="E939" s="5" t="s">
        <v>32</v>
      </c>
      <c r="F939" s="5" t="s">
        <v>15</v>
      </c>
      <c r="G939" s="9"/>
      <c r="H939" s="9"/>
    </row>
    <row r="940" ht="15.75" customHeight="1">
      <c r="A940" s="11" t="s">
        <v>1266</v>
      </c>
      <c r="B940" s="6" t="s">
        <v>124</v>
      </c>
      <c r="C940" s="10">
        <v>7.0</v>
      </c>
      <c r="D940" s="5" t="s">
        <v>1273</v>
      </c>
      <c r="E940" s="5" t="s">
        <v>18</v>
      </c>
      <c r="F940" s="5" t="s">
        <v>18</v>
      </c>
      <c r="G940" s="9"/>
      <c r="H940" s="9"/>
    </row>
    <row r="941" ht="15.75" customHeight="1">
      <c r="A941" s="11" t="s">
        <v>1266</v>
      </c>
      <c r="B941" s="12" t="s">
        <v>169</v>
      </c>
      <c r="C941" s="10">
        <v>8.0</v>
      </c>
      <c r="D941" s="5" t="s">
        <v>1274</v>
      </c>
      <c r="E941" s="5" t="s">
        <v>18</v>
      </c>
      <c r="F941" s="5" t="s">
        <v>18</v>
      </c>
      <c r="G941" s="9"/>
      <c r="H941" s="9"/>
    </row>
    <row r="942" ht="15.75" customHeight="1">
      <c r="A942" s="5" t="s">
        <v>1275</v>
      </c>
      <c r="B942" s="6" t="s">
        <v>1208</v>
      </c>
      <c r="C942" s="7">
        <v>1.0</v>
      </c>
      <c r="D942" s="8" t="s">
        <v>1276</v>
      </c>
      <c r="E942" s="5" t="s">
        <v>21</v>
      </c>
      <c r="F942" s="5" t="s">
        <v>25</v>
      </c>
      <c r="G942" s="9"/>
      <c r="H942" s="9"/>
    </row>
    <row r="943" ht="15.75" customHeight="1">
      <c r="A943" s="11" t="s">
        <v>1277</v>
      </c>
      <c r="B943" s="6" t="s">
        <v>70</v>
      </c>
      <c r="C943" s="7">
        <v>1.0</v>
      </c>
      <c r="D943" s="5" t="s">
        <v>1278</v>
      </c>
      <c r="E943" s="5" t="s">
        <v>21</v>
      </c>
      <c r="F943" s="5" t="s">
        <v>25</v>
      </c>
      <c r="G943" s="9"/>
      <c r="H943" s="9"/>
    </row>
    <row r="944" ht="15.75" customHeight="1">
      <c r="A944" s="11" t="s">
        <v>1277</v>
      </c>
      <c r="B944" s="6" t="s">
        <v>23</v>
      </c>
      <c r="C944" s="10">
        <v>3.0</v>
      </c>
      <c r="D944" s="5" t="s">
        <v>1279</v>
      </c>
      <c r="E944" s="5" t="s">
        <v>21</v>
      </c>
      <c r="F944" s="5" t="s">
        <v>22</v>
      </c>
      <c r="G944" s="9"/>
      <c r="H944" s="9"/>
    </row>
    <row r="945" ht="15.75" customHeight="1">
      <c r="A945" s="11" t="s">
        <v>1277</v>
      </c>
      <c r="B945" s="6" t="s">
        <v>23</v>
      </c>
      <c r="C945" s="10">
        <v>4.0</v>
      </c>
      <c r="D945" s="5" t="s">
        <v>1280</v>
      </c>
      <c r="E945" s="5" t="s">
        <v>21</v>
      </c>
      <c r="F945" s="5" t="s">
        <v>1281</v>
      </c>
      <c r="G945" s="9"/>
      <c r="H945" s="9"/>
    </row>
    <row r="946" ht="15.75" customHeight="1">
      <c r="A946" s="11" t="s">
        <v>1277</v>
      </c>
      <c r="B946" s="6" t="s">
        <v>216</v>
      </c>
      <c r="C946" s="10">
        <v>5.0</v>
      </c>
      <c r="D946" s="5" t="s">
        <v>1282</v>
      </c>
      <c r="E946" s="5" t="s">
        <v>21</v>
      </c>
      <c r="F946" s="5" t="s">
        <v>25</v>
      </c>
      <c r="G946" s="9"/>
      <c r="H946" s="9"/>
    </row>
    <row r="947" ht="15.75" customHeight="1">
      <c r="A947" s="11" t="s">
        <v>1277</v>
      </c>
      <c r="B947" s="6" t="s">
        <v>41</v>
      </c>
      <c r="C947" s="10">
        <v>7.0</v>
      </c>
      <c r="D947" s="5" t="s">
        <v>1283</v>
      </c>
      <c r="E947" s="5" t="s">
        <v>14</v>
      </c>
      <c r="F947" s="5" t="s">
        <v>22</v>
      </c>
      <c r="G947" s="9"/>
      <c r="H947" s="9"/>
    </row>
    <row r="948" ht="15.75" customHeight="1">
      <c r="A948" s="11" t="s">
        <v>1277</v>
      </c>
      <c r="B948" s="6" t="s">
        <v>41</v>
      </c>
      <c r="C948" s="10">
        <v>8.0</v>
      </c>
      <c r="D948" s="5" t="s">
        <v>1284</v>
      </c>
      <c r="E948" s="5" t="s">
        <v>14</v>
      </c>
      <c r="F948" s="5" t="s">
        <v>1156</v>
      </c>
      <c r="G948" s="9"/>
      <c r="H948" s="9"/>
    </row>
    <row r="949" ht="15.75" customHeight="1">
      <c r="A949" s="11" t="s">
        <v>1277</v>
      </c>
      <c r="B949" s="6" t="s">
        <v>216</v>
      </c>
      <c r="C949" s="10">
        <v>9.0</v>
      </c>
      <c r="D949" s="5" t="s">
        <v>1285</v>
      </c>
      <c r="E949" s="5" t="s">
        <v>18</v>
      </c>
      <c r="F949" s="5" t="s">
        <v>1156</v>
      </c>
      <c r="G949" s="9"/>
      <c r="H949" s="9"/>
    </row>
    <row r="950" ht="15.75" customHeight="1">
      <c r="A950" s="11" t="s">
        <v>1277</v>
      </c>
      <c r="B950" s="6" t="s">
        <v>35</v>
      </c>
      <c r="C950" s="10">
        <v>11.0</v>
      </c>
      <c r="D950" s="5" t="s">
        <v>1286</v>
      </c>
      <c r="E950" s="5" t="s">
        <v>18</v>
      </c>
      <c r="F950" s="5" t="s">
        <v>1156</v>
      </c>
      <c r="G950" s="9"/>
      <c r="H950" s="9"/>
    </row>
    <row r="951" ht="15.75" customHeight="1">
      <c r="A951" s="11" t="s">
        <v>1277</v>
      </c>
      <c r="B951" s="6" t="s">
        <v>35</v>
      </c>
      <c r="C951" s="10">
        <v>12.0</v>
      </c>
      <c r="D951" s="5" t="s">
        <v>1287</v>
      </c>
      <c r="E951" s="5" t="s">
        <v>32</v>
      </c>
      <c r="F951" s="5" t="s">
        <v>22</v>
      </c>
      <c r="G951" s="9"/>
      <c r="H951" s="9"/>
    </row>
    <row r="952" ht="15.75" customHeight="1">
      <c r="A952" s="11" t="s">
        <v>1277</v>
      </c>
      <c r="B952" s="6" t="s">
        <v>216</v>
      </c>
      <c r="C952" s="10">
        <v>14.0</v>
      </c>
      <c r="D952" s="5" t="s">
        <v>1288</v>
      </c>
      <c r="E952" s="5" t="s">
        <v>21</v>
      </c>
      <c r="F952" s="5" t="s">
        <v>22</v>
      </c>
      <c r="G952" s="9"/>
      <c r="H952" s="9"/>
    </row>
    <row r="953" ht="15.75" customHeight="1">
      <c r="A953" s="11" t="s">
        <v>1277</v>
      </c>
      <c r="B953" s="6" t="s">
        <v>35</v>
      </c>
      <c r="C953" s="10">
        <v>15.0</v>
      </c>
      <c r="D953" s="5" t="s">
        <v>1289</v>
      </c>
      <c r="E953" s="5" t="s">
        <v>21</v>
      </c>
      <c r="F953" s="5" t="s">
        <v>15</v>
      </c>
      <c r="G953" s="9"/>
      <c r="H953" s="9"/>
    </row>
    <row r="954" ht="15.75" customHeight="1">
      <c r="A954" s="11" t="s">
        <v>1277</v>
      </c>
      <c r="B954" s="6" t="s">
        <v>104</v>
      </c>
      <c r="C954" s="10">
        <v>17.0</v>
      </c>
      <c r="D954" s="5" t="s">
        <v>1290</v>
      </c>
      <c r="E954" s="5" t="s">
        <v>21</v>
      </c>
      <c r="F954" s="5" t="s">
        <v>15</v>
      </c>
      <c r="G954" s="9"/>
      <c r="H954" s="9"/>
    </row>
    <row r="955" ht="15.75" customHeight="1">
      <c r="A955" s="11" t="s">
        <v>1277</v>
      </c>
      <c r="B955" s="6" t="s">
        <v>52</v>
      </c>
      <c r="C955" s="10">
        <v>18.0</v>
      </c>
      <c r="D955" s="5" t="s">
        <v>1291</v>
      </c>
      <c r="E955" s="5" t="s">
        <v>21</v>
      </c>
      <c r="F955" s="5" t="s">
        <v>25</v>
      </c>
      <c r="G955" s="9"/>
      <c r="H955" s="9"/>
    </row>
    <row r="956" ht="15.75" customHeight="1">
      <c r="A956" s="11" t="s">
        <v>1277</v>
      </c>
      <c r="B956" s="6" t="s">
        <v>104</v>
      </c>
      <c r="C956" s="10">
        <v>20.0</v>
      </c>
      <c r="D956" s="5" t="s">
        <v>1292</v>
      </c>
      <c r="E956" s="5" t="s">
        <v>32</v>
      </c>
      <c r="F956" s="5" t="s">
        <v>22</v>
      </c>
      <c r="G956" s="9"/>
      <c r="H956" s="9"/>
    </row>
    <row r="957" ht="15.75" customHeight="1">
      <c r="A957" s="11" t="s">
        <v>1277</v>
      </c>
      <c r="B957" s="6" t="s">
        <v>23</v>
      </c>
      <c r="C957" s="10">
        <v>22.0</v>
      </c>
      <c r="D957" s="5" t="s">
        <v>1293</v>
      </c>
      <c r="E957" s="5" t="s">
        <v>14</v>
      </c>
      <c r="F957" s="5" t="s">
        <v>15</v>
      </c>
      <c r="G957" s="9"/>
      <c r="H957" s="9"/>
    </row>
    <row r="958" ht="15.75" customHeight="1">
      <c r="A958" s="11" t="s">
        <v>1277</v>
      </c>
      <c r="B958" s="6" t="s">
        <v>29</v>
      </c>
      <c r="C958" s="10">
        <v>23.0</v>
      </c>
      <c r="D958" s="5" t="s">
        <v>1294</v>
      </c>
      <c r="E958" s="5" t="s">
        <v>21</v>
      </c>
      <c r="F958" s="5" t="s">
        <v>50</v>
      </c>
      <c r="G958" s="9"/>
      <c r="H958" s="9"/>
    </row>
    <row r="959" ht="15.75" customHeight="1">
      <c r="A959" s="11" t="s">
        <v>1277</v>
      </c>
      <c r="B959" s="6" t="s">
        <v>1295</v>
      </c>
      <c r="C959" s="10">
        <v>25.0</v>
      </c>
      <c r="D959" s="5" t="s">
        <v>1296</v>
      </c>
      <c r="E959" s="5" t="s">
        <v>21</v>
      </c>
      <c r="F959" s="5" t="s">
        <v>133</v>
      </c>
      <c r="G959" s="9"/>
      <c r="H959" s="9"/>
    </row>
    <row r="960" ht="15.75" customHeight="1">
      <c r="A960" s="11" t="s">
        <v>1297</v>
      </c>
      <c r="B960" s="6" t="s">
        <v>517</v>
      </c>
      <c r="C960" s="7">
        <v>1.0</v>
      </c>
      <c r="D960" s="5" t="s">
        <v>1298</v>
      </c>
      <c r="E960" s="5" t="s">
        <v>21</v>
      </c>
      <c r="F960" s="5" t="s">
        <v>25</v>
      </c>
      <c r="G960" s="9"/>
      <c r="H960" s="9"/>
    </row>
    <row r="961" ht="15.75" customHeight="1">
      <c r="A961" s="11" t="s">
        <v>1297</v>
      </c>
      <c r="B961" s="6" t="s">
        <v>500</v>
      </c>
      <c r="C961" s="10">
        <v>4.0</v>
      </c>
      <c r="D961" s="5" t="s">
        <v>1299</v>
      </c>
      <c r="E961" s="5" t="s">
        <v>21</v>
      </c>
      <c r="F961" s="5" t="s">
        <v>25</v>
      </c>
      <c r="G961" s="9"/>
      <c r="H961" s="9"/>
    </row>
    <row r="962" ht="15.75" customHeight="1">
      <c r="A962" s="11" t="s">
        <v>1297</v>
      </c>
      <c r="B962" s="6" t="s">
        <v>500</v>
      </c>
      <c r="C962" s="10">
        <v>5.0</v>
      </c>
      <c r="D962" s="5" t="s">
        <v>1300</v>
      </c>
      <c r="E962" s="5" t="s">
        <v>14</v>
      </c>
      <c r="F962" s="5" t="s">
        <v>25</v>
      </c>
      <c r="G962" s="9"/>
      <c r="H962" s="9"/>
    </row>
    <row r="963" ht="15.75" customHeight="1">
      <c r="A963" s="11" t="s">
        <v>1297</v>
      </c>
      <c r="B963" s="6" t="s">
        <v>144</v>
      </c>
      <c r="C963" s="10">
        <v>7.0</v>
      </c>
      <c r="D963" s="5" t="s">
        <v>1301</v>
      </c>
      <c r="E963" s="5" t="s">
        <v>14</v>
      </c>
      <c r="F963" s="5" t="s">
        <v>79</v>
      </c>
      <c r="G963" s="9"/>
      <c r="H963" s="9"/>
    </row>
    <row r="964" ht="15.75" customHeight="1">
      <c r="A964" s="11" t="s">
        <v>1297</v>
      </c>
      <c r="B964" s="12" t="s">
        <v>679</v>
      </c>
      <c r="C964" s="10">
        <v>8.0</v>
      </c>
      <c r="D964" s="5" t="s">
        <v>1302</v>
      </c>
      <c r="E964" s="5" t="s">
        <v>14</v>
      </c>
      <c r="F964" s="5" t="s">
        <v>79</v>
      </c>
      <c r="G964" s="9"/>
      <c r="H964" s="9"/>
    </row>
    <row r="965" ht="15.75" customHeight="1">
      <c r="A965" s="11" t="s">
        <v>1297</v>
      </c>
      <c r="B965" s="6" t="s">
        <v>144</v>
      </c>
      <c r="C965" s="10">
        <v>10.0</v>
      </c>
      <c r="D965" s="5" t="s">
        <v>1303</v>
      </c>
      <c r="E965" s="5" t="s">
        <v>14</v>
      </c>
      <c r="F965" s="5" t="s">
        <v>79</v>
      </c>
      <c r="G965" s="9"/>
      <c r="H965" s="9"/>
    </row>
    <row r="966" ht="15.75" customHeight="1">
      <c r="A966" s="11" t="s">
        <v>1297</v>
      </c>
      <c r="B966" s="12" t="s">
        <v>679</v>
      </c>
      <c r="C966" s="10">
        <v>11.0</v>
      </c>
      <c r="D966" s="5" t="s">
        <v>1304</v>
      </c>
      <c r="E966" s="5" t="s">
        <v>14</v>
      </c>
      <c r="F966" s="5" t="s">
        <v>79</v>
      </c>
      <c r="G966" s="9"/>
      <c r="H966" s="9"/>
    </row>
    <row r="967" ht="15.75" customHeight="1">
      <c r="A967" s="11" t="s">
        <v>1297</v>
      </c>
      <c r="B967" s="6" t="s">
        <v>1305</v>
      </c>
      <c r="C967" s="10">
        <v>13.0</v>
      </c>
      <c r="D967" s="5" t="s">
        <v>1306</v>
      </c>
      <c r="E967" s="5" t="s">
        <v>14</v>
      </c>
      <c r="F967" s="5" t="s">
        <v>79</v>
      </c>
      <c r="G967" s="9"/>
      <c r="H967" s="9"/>
    </row>
    <row r="968" ht="15.75" customHeight="1">
      <c r="A968" s="11" t="s">
        <v>1297</v>
      </c>
      <c r="B968" s="6" t="s">
        <v>482</v>
      </c>
      <c r="C968" s="10">
        <v>15.0</v>
      </c>
      <c r="D968" s="5" t="s">
        <v>1307</v>
      </c>
      <c r="E968" s="5" t="s">
        <v>21</v>
      </c>
      <c r="F968" s="5" t="s">
        <v>25</v>
      </c>
      <c r="G968" s="9"/>
      <c r="H968" s="9"/>
    </row>
    <row r="969" ht="15.75" customHeight="1">
      <c r="A969" s="11" t="s">
        <v>1297</v>
      </c>
      <c r="B969" s="6" t="s">
        <v>482</v>
      </c>
      <c r="C969" s="10">
        <v>16.0</v>
      </c>
      <c r="D969" s="5" t="s">
        <v>1308</v>
      </c>
      <c r="E969" s="5" t="s">
        <v>21</v>
      </c>
      <c r="F969" s="5" t="s">
        <v>33</v>
      </c>
      <c r="G969" s="9"/>
      <c r="H969" s="9"/>
    </row>
    <row r="970" ht="15.75" customHeight="1">
      <c r="A970" s="11" t="s">
        <v>1297</v>
      </c>
      <c r="B970" s="6" t="s">
        <v>29</v>
      </c>
      <c r="C970" s="10">
        <v>18.0</v>
      </c>
      <c r="D970" s="5" t="s">
        <v>1309</v>
      </c>
      <c r="E970" s="5" t="s">
        <v>21</v>
      </c>
      <c r="F970" s="5" t="s">
        <v>33</v>
      </c>
      <c r="G970" s="9"/>
      <c r="H970" s="9"/>
    </row>
    <row r="971" ht="15.75" customHeight="1">
      <c r="A971" s="11" t="s">
        <v>1297</v>
      </c>
      <c r="B971" s="6" t="s">
        <v>37</v>
      </c>
      <c r="C971" s="10">
        <v>19.0</v>
      </c>
      <c r="D971" s="5" t="s">
        <v>1310</v>
      </c>
      <c r="E971" s="5" t="s">
        <v>33</v>
      </c>
      <c r="F971" s="5" t="s">
        <v>33</v>
      </c>
      <c r="G971" s="9"/>
      <c r="H971" s="9"/>
    </row>
    <row r="972" ht="15.75" customHeight="1">
      <c r="A972" s="11" t="s">
        <v>1297</v>
      </c>
      <c r="B972" s="6" t="s">
        <v>482</v>
      </c>
      <c r="C972" s="10">
        <v>20.0</v>
      </c>
      <c r="D972" s="5" t="s">
        <v>1311</v>
      </c>
      <c r="E972" s="5" t="s">
        <v>18</v>
      </c>
      <c r="F972" s="5" t="s">
        <v>18</v>
      </c>
      <c r="G972" s="9"/>
      <c r="H972" s="9"/>
    </row>
    <row r="973" ht="15.75" customHeight="1">
      <c r="A973" s="11" t="s">
        <v>1297</v>
      </c>
      <c r="B973" s="6" t="s">
        <v>857</v>
      </c>
      <c r="C973" s="10">
        <v>23.0</v>
      </c>
      <c r="D973" s="5" t="s">
        <v>1312</v>
      </c>
      <c r="E973" s="5" t="s">
        <v>32</v>
      </c>
      <c r="F973" s="5" t="s">
        <v>18</v>
      </c>
      <c r="G973" s="9"/>
      <c r="H973" s="9"/>
    </row>
    <row r="974" ht="15.75" customHeight="1">
      <c r="A974" s="11" t="s">
        <v>1297</v>
      </c>
      <c r="B974" s="6" t="s">
        <v>500</v>
      </c>
      <c r="C974" s="10">
        <v>24.0</v>
      </c>
      <c r="D974" s="5" t="s">
        <v>1313</v>
      </c>
      <c r="E974" s="5" t="s">
        <v>32</v>
      </c>
      <c r="F974" s="5" t="s">
        <v>18</v>
      </c>
      <c r="G974" s="9"/>
      <c r="H974" s="9"/>
    </row>
    <row r="975" ht="15.75" customHeight="1">
      <c r="A975" s="11" t="s">
        <v>1297</v>
      </c>
      <c r="B975" s="6" t="s">
        <v>482</v>
      </c>
      <c r="C975" s="10">
        <v>25.0</v>
      </c>
      <c r="D975" s="5" t="s">
        <v>1314</v>
      </c>
      <c r="E975" s="5" t="s">
        <v>18</v>
      </c>
      <c r="F975" s="5" t="s">
        <v>18</v>
      </c>
      <c r="G975" s="9"/>
      <c r="H975" s="9"/>
    </row>
    <row r="976" ht="15.75" customHeight="1">
      <c r="A976" s="11" t="s">
        <v>1315</v>
      </c>
      <c r="B976" s="6" t="s">
        <v>130</v>
      </c>
      <c r="C976" s="7">
        <v>1.0</v>
      </c>
      <c r="D976" s="5" t="s">
        <v>1316</v>
      </c>
      <c r="E976" s="5" t="s">
        <v>18</v>
      </c>
      <c r="F976" s="5" t="s">
        <v>18</v>
      </c>
      <c r="G976" s="9"/>
      <c r="H976" s="9"/>
    </row>
    <row r="977" ht="15.75" customHeight="1">
      <c r="A977" s="11" t="s">
        <v>1315</v>
      </c>
      <c r="B977" s="6" t="s">
        <v>1317</v>
      </c>
      <c r="C977" s="10">
        <v>2.0</v>
      </c>
      <c r="D977" s="5" t="s">
        <v>1318</v>
      </c>
      <c r="E977" s="5" t="s">
        <v>18</v>
      </c>
      <c r="F977" s="5" t="s">
        <v>18</v>
      </c>
      <c r="G977" s="9"/>
      <c r="H977" s="9"/>
    </row>
    <row r="978" ht="15.75" customHeight="1">
      <c r="A978" s="11" t="s">
        <v>1315</v>
      </c>
      <c r="B978" s="6" t="s">
        <v>535</v>
      </c>
      <c r="C978" s="10">
        <v>3.0</v>
      </c>
      <c r="D978" s="5" t="s">
        <v>1319</v>
      </c>
      <c r="E978" s="5" t="s">
        <v>18</v>
      </c>
      <c r="F978" s="5" t="s">
        <v>18</v>
      </c>
      <c r="G978" s="9"/>
      <c r="H978" s="9"/>
    </row>
    <row r="979" ht="15.75" customHeight="1">
      <c r="A979" s="11" t="s">
        <v>1315</v>
      </c>
      <c r="B979" s="6" t="s">
        <v>130</v>
      </c>
      <c r="C979" s="10">
        <v>4.0</v>
      </c>
      <c r="D979" s="5" t="s">
        <v>1320</v>
      </c>
      <c r="E979" s="5" t="s">
        <v>18</v>
      </c>
      <c r="F979" s="5" t="s">
        <v>18</v>
      </c>
      <c r="G979" s="9"/>
      <c r="H979" s="9"/>
    </row>
    <row r="980" ht="15.75" customHeight="1">
      <c r="A980" s="11" t="s">
        <v>1315</v>
      </c>
      <c r="B980" s="6" t="s">
        <v>1321</v>
      </c>
      <c r="C980" s="10">
        <v>5.0</v>
      </c>
      <c r="D980" s="5" t="s">
        <v>1322</v>
      </c>
      <c r="E980" s="5" t="s">
        <v>18</v>
      </c>
      <c r="F980" s="5" t="s">
        <v>18</v>
      </c>
      <c r="G980" s="9"/>
      <c r="H980" s="9"/>
    </row>
    <row r="981" ht="15.75" customHeight="1">
      <c r="A981" s="5" t="s">
        <v>1323</v>
      </c>
      <c r="B981" s="6" t="s">
        <v>52</v>
      </c>
      <c r="C981" s="7">
        <v>1.0</v>
      </c>
      <c r="D981" s="8" t="s">
        <v>1324</v>
      </c>
      <c r="E981" s="5" t="s">
        <v>21</v>
      </c>
      <c r="F981" s="5" t="s">
        <v>642</v>
      </c>
      <c r="G981" s="9"/>
      <c r="H981" s="9"/>
    </row>
    <row r="982" ht="15.75" customHeight="1">
      <c r="A982" s="5" t="s">
        <v>1323</v>
      </c>
      <c r="B982" s="6" t="s">
        <v>35</v>
      </c>
      <c r="C982" s="10">
        <v>2.0</v>
      </c>
      <c r="D982" s="8" t="s">
        <v>1325</v>
      </c>
      <c r="E982" s="5" t="s">
        <v>14</v>
      </c>
      <c r="F982" s="5" t="s">
        <v>15</v>
      </c>
      <c r="G982" s="9"/>
      <c r="H982" s="9"/>
    </row>
    <row r="983" ht="15.75" customHeight="1">
      <c r="A983" s="5" t="s">
        <v>1323</v>
      </c>
      <c r="B983" s="6" t="s">
        <v>37</v>
      </c>
      <c r="C983" s="10">
        <v>3.0</v>
      </c>
      <c r="D983" s="8" t="s">
        <v>1326</v>
      </c>
      <c r="E983" s="5" t="s">
        <v>14</v>
      </c>
      <c r="F983" s="5" t="s">
        <v>15</v>
      </c>
      <c r="G983" s="9"/>
      <c r="H983" s="9"/>
    </row>
    <row r="984" ht="15.75" customHeight="1">
      <c r="A984" s="5" t="s">
        <v>1323</v>
      </c>
      <c r="B984" s="6" t="s">
        <v>41</v>
      </c>
      <c r="C984" s="10">
        <v>4.0</v>
      </c>
      <c r="D984" s="8" t="s">
        <v>1327</v>
      </c>
      <c r="E984" s="5" t="s">
        <v>14</v>
      </c>
      <c r="F984" s="5" t="s">
        <v>15</v>
      </c>
      <c r="G984" s="9"/>
      <c r="H984" s="9"/>
    </row>
    <row r="985" ht="15.75" customHeight="1">
      <c r="A985" s="5" t="s">
        <v>1323</v>
      </c>
      <c r="B985" s="6" t="s">
        <v>26</v>
      </c>
      <c r="C985" s="10">
        <v>5.0</v>
      </c>
      <c r="D985" s="8" t="s">
        <v>1328</v>
      </c>
      <c r="E985" s="5" t="s">
        <v>14</v>
      </c>
      <c r="F985" s="5" t="s">
        <v>15</v>
      </c>
      <c r="G985" s="9"/>
      <c r="H985" s="9"/>
    </row>
    <row r="986" ht="15.75" customHeight="1">
      <c r="A986" s="5" t="s">
        <v>1323</v>
      </c>
      <c r="B986" s="12" t="s">
        <v>261</v>
      </c>
      <c r="C986" s="10">
        <v>6.0</v>
      </c>
      <c r="D986" s="8" t="s">
        <v>1329</v>
      </c>
      <c r="E986" s="5" t="s">
        <v>14</v>
      </c>
      <c r="F986" s="5" t="s">
        <v>28</v>
      </c>
      <c r="G986" s="9"/>
      <c r="H986" s="9"/>
    </row>
    <row r="987" ht="15.75" customHeight="1">
      <c r="A987" s="5" t="s">
        <v>1323</v>
      </c>
      <c r="B987" s="6" t="s">
        <v>1330</v>
      </c>
      <c r="C987" s="10">
        <v>7.0</v>
      </c>
      <c r="D987" s="8" t="s">
        <v>1331</v>
      </c>
      <c r="E987" s="5" t="s">
        <v>146</v>
      </c>
      <c r="F987" s="5" t="s">
        <v>93</v>
      </c>
      <c r="G987" s="9"/>
      <c r="H987" s="9"/>
    </row>
    <row r="988" ht="15.75" customHeight="1">
      <c r="A988" s="11" t="s">
        <v>1332</v>
      </c>
      <c r="B988" s="6" t="s">
        <v>137</v>
      </c>
      <c r="C988" s="7">
        <v>1.0</v>
      </c>
      <c r="D988" s="8" t="s">
        <v>1333</v>
      </c>
      <c r="E988" s="5" t="s">
        <v>21</v>
      </c>
      <c r="F988" s="5" t="s">
        <v>25</v>
      </c>
      <c r="G988" s="9"/>
      <c r="H988" s="9"/>
    </row>
    <row r="989" ht="15.75" customHeight="1">
      <c r="A989" s="11" t="s">
        <v>1332</v>
      </c>
      <c r="B989" s="6" t="s">
        <v>139</v>
      </c>
      <c r="C989" s="10">
        <v>3.0</v>
      </c>
      <c r="D989" s="8" t="s">
        <v>1334</v>
      </c>
      <c r="E989" s="5" t="s">
        <v>14</v>
      </c>
      <c r="F989" s="5" t="s">
        <v>28</v>
      </c>
      <c r="G989" s="9"/>
      <c r="H989" s="9"/>
    </row>
    <row r="990" ht="15.75" customHeight="1">
      <c r="A990" s="11" t="s">
        <v>1332</v>
      </c>
      <c r="B990" s="6" t="s">
        <v>37</v>
      </c>
      <c r="C990" s="10">
        <v>4.0</v>
      </c>
      <c r="D990" s="8" t="s">
        <v>1335</v>
      </c>
      <c r="E990" s="5" t="s">
        <v>21</v>
      </c>
      <c r="F990" s="5" t="s">
        <v>22</v>
      </c>
      <c r="G990" s="9"/>
      <c r="H990" s="9"/>
    </row>
    <row r="991" ht="15.75" customHeight="1">
      <c r="A991" s="11" t="s">
        <v>1332</v>
      </c>
      <c r="B991" s="6" t="s">
        <v>139</v>
      </c>
      <c r="C991" s="10">
        <v>5.0</v>
      </c>
      <c r="D991" s="8" t="s">
        <v>1336</v>
      </c>
      <c r="E991" s="5" t="s">
        <v>33</v>
      </c>
      <c r="F991" s="5" t="s">
        <v>33</v>
      </c>
      <c r="G991" s="9"/>
      <c r="H991" s="9"/>
    </row>
    <row r="992" ht="15.75" customHeight="1">
      <c r="A992" s="11" t="s">
        <v>1332</v>
      </c>
      <c r="B992" s="6" t="s">
        <v>139</v>
      </c>
      <c r="C992" s="10">
        <v>7.0</v>
      </c>
      <c r="D992" s="8" t="s">
        <v>1337</v>
      </c>
      <c r="E992" s="5" t="s">
        <v>14</v>
      </c>
      <c r="F992" s="5" t="s">
        <v>22</v>
      </c>
      <c r="G992" s="9"/>
      <c r="H992" s="9"/>
    </row>
    <row r="993" ht="15.75" customHeight="1">
      <c r="A993" s="11" t="s">
        <v>1332</v>
      </c>
      <c r="B993" s="6" t="s">
        <v>139</v>
      </c>
      <c r="C993" s="10">
        <v>8.0</v>
      </c>
      <c r="D993" s="8" t="s">
        <v>1338</v>
      </c>
      <c r="E993" s="5" t="s">
        <v>21</v>
      </c>
      <c r="F993" s="5" t="s">
        <v>50</v>
      </c>
      <c r="G993" s="9"/>
      <c r="H993" s="9"/>
    </row>
    <row r="994" ht="15.75" customHeight="1">
      <c r="A994" s="11" t="s">
        <v>1332</v>
      </c>
      <c r="B994" s="6" t="s">
        <v>137</v>
      </c>
      <c r="C994" s="10">
        <v>10.0</v>
      </c>
      <c r="D994" s="8" t="s">
        <v>1339</v>
      </c>
      <c r="E994" s="5" t="s">
        <v>14</v>
      </c>
      <c r="F994" s="5" t="s">
        <v>79</v>
      </c>
      <c r="G994" s="9"/>
      <c r="H994" s="9"/>
    </row>
    <row r="995" ht="15.75" customHeight="1">
      <c r="A995" s="11" t="s">
        <v>1332</v>
      </c>
      <c r="B995" s="6" t="s">
        <v>139</v>
      </c>
      <c r="C995" s="10">
        <v>12.0</v>
      </c>
      <c r="D995" s="8" t="s">
        <v>1340</v>
      </c>
      <c r="E995" s="5" t="s">
        <v>18</v>
      </c>
      <c r="F995" s="5" t="s">
        <v>768</v>
      </c>
      <c r="G995" s="9"/>
      <c r="H995" s="5" t="s">
        <v>1341</v>
      </c>
    </row>
    <row r="996" ht="15.75" customHeight="1">
      <c r="A996" s="11" t="s">
        <v>1332</v>
      </c>
      <c r="B996" s="6" t="s">
        <v>139</v>
      </c>
      <c r="C996" s="10">
        <v>13.0</v>
      </c>
      <c r="D996" s="8" t="s">
        <v>1342</v>
      </c>
      <c r="E996" s="5" t="s">
        <v>14</v>
      </c>
      <c r="F996" s="5" t="s">
        <v>15</v>
      </c>
      <c r="G996" s="9"/>
      <c r="H996" s="9"/>
    </row>
    <row r="997" ht="15.75" customHeight="1">
      <c r="A997" s="11" t="s">
        <v>1332</v>
      </c>
      <c r="B997" s="6" t="s">
        <v>139</v>
      </c>
      <c r="C997" s="10">
        <v>14.0</v>
      </c>
      <c r="D997" s="8" t="s">
        <v>1343</v>
      </c>
      <c r="E997" s="5" t="s">
        <v>21</v>
      </c>
      <c r="F997" s="5" t="s">
        <v>25</v>
      </c>
      <c r="G997" s="9"/>
      <c r="H997" s="9"/>
    </row>
    <row r="998" ht="15.75" customHeight="1">
      <c r="A998" s="11" t="s">
        <v>1332</v>
      </c>
      <c r="B998" s="6" t="s">
        <v>139</v>
      </c>
      <c r="C998" s="10">
        <v>15.0</v>
      </c>
      <c r="D998" s="8" t="s">
        <v>1344</v>
      </c>
      <c r="E998" s="5" t="s">
        <v>21</v>
      </c>
      <c r="F998" s="5" t="s">
        <v>22</v>
      </c>
      <c r="G998" s="9"/>
      <c r="H998" s="9"/>
    </row>
    <row r="999" ht="15.75" customHeight="1">
      <c r="A999" s="11" t="s">
        <v>1332</v>
      </c>
      <c r="B999" s="6" t="s">
        <v>104</v>
      </c>
      <c r="C999" s="10">
        <v>17.0</v>
      </c>
      <c r="D999" s="8" t="s">
        <v>1345</v>
      </c>
      <c r="E999" s="5" t="s">
        <v>21</v>
      </c>
      <c r="F999" s="5" t="s">
        <v>22</v>
      </c>
      <c r="G999" s="9"/>
      <c r="H999" s="9"/>
    </row>
    <row r="1000" ht="15.75" customHeight="1">
      <c r="A1000" s="11" t="s">
        <v>1346</v>
      </c>
      <c r="B1000" s="6" t="s">
        <v>216</v>
      </c>
      <c r="C1000" s="7">
        <v>1.0</v>
      </c>
      <c r="D1000" s="5" t="s">
        <v>1347</v>
      </c>
      <c r="E1000" s="5" t="s">
        <v>21</v>
      </c>
      <c r="F1000" s="5" t="s">
        <v>25</v>
      </c>
      <c r="G1000" s="9"/>
      <c r="H1000" s="9"/>
    </row>
    <row r="1001" ht="15.75" customHeight="1">
      <c r="A1001" s="11" t="s">
        <v>1346</v>
      </c>
      <c r="B1001" s="6" t="s">
        <v>41</v>
      </c>
      <c r="C1001" s="10">
        <v>3.0</v>
      </c>
      <c r="D1001" s="5" t="s">
        <v>1348</v>
      </c>
      <c r="E1001" s="5" t="s">
        <v>18</v>
      </c>
      <c r="F1001" s="5" t="s">
        <v>1349</v>
      </c>
      <c r="G1001" s="9"/>
      <c r="H1001" s="9"/>
    </row>
    <row r="1002" ht="15.75" customHeight="1">
      <c r="A1002" s="11" t="s">
        <v>1346</v>
      </c>
      <c r="B1002" s="6" t="s">
        <v>35</v>
      </c>
      <c r="C1002" s="10">
        <v>4.0</v>
      </c>
      <c r="D1002" s="5" t="s">
        <v>1350</v>
      </c>
      <c r="E1002" s="5" t="s">
        <v>14</v>
      </c>
      <c r="F1002" s="5" t="s">
        <v>15</v>
      </c>
      <c r="G1002" s="9"/>
      <c r="H1002" s="9"/>
    </row>
    <row r="1003" ht="15.75" customHeight="1">
      <c r="A1003" s="11" t="s">
        <v>1346</v>
      </c>
      <c r="B1003" s="6" t="s">
        <v>37</v>
      </c>
      <c r="C1003" s="10">
        <v>5.0</v>
      </c>
      <c r="D1003" s="5" t="s">
        <v>1351</v>
      </c>
      <c r="E1003" s="5" t="s">
        <v>21</v>
      </c>
      <c r="F1003" s="5" t="s">
        <v>22</v>
      </c>
      <c r="G1003" s="9"/>
      <c r="H1003" s="9"/>
    </row>
    <row r="1004" ht="15.75" customHeight="1">
      <c r="A1004" s="11" t="s">
        <v>1346</v>
      </c>
      <c r="B1004" s="6" t="s">
        <v>26</v>
      </c>
      <c r="C1004" s="10">
        <v>6.0</v>
      </c>
      <c r="D1004" s="5" t="s">
        <v>1352</v>
      </c>
      <c r="E1004" s="5" t="s">
        <v>33</v>
      </c>
      <c r="F1004" s="5" t="s">
        <v>33</v>
      </c>
      <c r="G1004" s="9"/>
      <c r="H1004" s="9"/>
    </row>
    <row r="1005" ht="15.75" customHeight="1">
      <c r="A1005" s="11" t="s">
        <v>1346</v>
      </c>
      <c r="B1005" s="6" t="s">
        <v>41</v>
      </c>
      <c r="C1005" s="10">
        <v>8.0</v>
      </c>
      <c r="D1005" s="5" t="s">
        <v>1353</v>
      </c>
      <c r="E1005" s="5" t="s">
        <v>33</v>
      </c>
      <c r="F1005" s="5" t="s">
        <v>33</v>
      </c>
      <c r="G1005" s="9"/>
      <c r="H1005" s="9"/>
    </row>
    <row r="1006" ht="15.75" customHeight="1">
      <c r="A1006" s="11" t="s">
        <v>1346</v>
      </c>
      <c r="B1006" s="6" t="s">
        <v>35</v>
      </c>
      <c r="C1006" s="10">
        <v>9.0</v>
      </c>
      <c r="D1006" s="5" t="s">
        <v>1354</v>
      </c>
      <c r="E1006" s="5" t="s">
        <v>14</v>
      </c>
      <c r="F1006" s="5" t="s">
        <v>28</v>
      </c>
      <c r="G1006" s="9"/>
      <c r="H1006" s="9"/>
    </row>
    <row r="1007" ht="15.75" customHeight="1">
      <c r="A1007" s="11" t="s">
        <v>1346</v>
      </c>
      <c r="B1007" s="6" t="s">
        <v>734</v>
      </c>
      <c r="C1007" s="10">
        <v>11.0</v>
      </c>
      <c r="D1007" s="5" t="s">
        <v>1355</v>
      </c>
      <c r="E1007" s="5" t="s">
        <v>21</v>
      </c>
      <c r="F1007" s="5" t="s">
        <v>22</v>
      </c>
      <c r="G1007" s="9"/>
      <c r="H1007" s="9"/>
    </row>
    <row r="1008" ht="15.75" customHeight="1">
      <c r="A1008" s="11" t="s">
        <v>1346</v>
      </c>
      <c r="B1008" s="6" t="s">
        <v>41</v>
      </c>
      <c r="C1008" s="10">
        <v>13.0</v>
      </c>
      <c r="D1008" s="5" t="s">
        <v>1356</v>
      </c>
      <c r="E1008" s="5" t="s">
        <v>21</v>
      </c>
      <c r="F1008" s="5" t="s">
        <v>1357</v>
      </c>
      <c r="G1008" s="9"/>
      <c r="H1008" s="9"/>
    </row>
    <row r="1009" ht="15.75" customHeight="1">
      <c r="A1009" s="11" t="s">
        <v>1346</v>
      </c>
      <c r="B1009" s="6" t="s">
        <v>35</v>
      </c>
      <c r="C1009" s="10">
        <v>14.0</v>
      </c>
      <c r="D1009" s="5" t="s">
        <v>1358</v>
      </c>
      <c r="E1009" s="5" t="s">
        <v>18</v>
      </c>
      <c r="F1009" s="5" t="s">
        <v>18</v>
      </c>
      <c r="G1009" s="9"/>
      <c r="H1009" s="9"/>
    </row>
    <row r="1010" ht="15.75" customHeight="1">
      <c r="A1010" s="11" t="s">
        <v>1346</v>
      </c>
      <c r="B1010" s="6" t="s">
        <v>37</v>
      </c>
      <c r="C1010" s="10">
        <v>15.0</v>
      </c>
      <c r="D1010" s="5" t="s">
        <v>1359</v>
      </c>
      <c r="E1010" s="5" t="s">
        <v>18</v>
      </c>
      <c r="F1010" s="5" t="s">
        <v>1360</v>
      </c>
      <c r="G1010" s="9"/>
      <c r="H1010" s="5" t="s">
        <v>1341</v>
      </c>
    </row>
    <row r="1011" ht="15.75" customHeight="1">
      <c r="A1011" s="11" t="s">
        <v>1346</v>
      </c>
      <c r="B1011" s="6" t="s">
        <v>37</v>
      </c>
      <c r="C1011" s="10">
        <v>16.0</v>
      </c>
      <c r="D1011" s="5" t="s">
        <v>1361</v>
      </c>
      <c r="E1011" s="5" t="s">
        <v>14</v>
      </c>
      <c r="F1011" s="5" t="s">
        <v>15</v>
      </c>
      <c r="G1011" s="9"/>
      <c r="H1011" s="9"/>
    </row>
    <row r="1012" ht="15.75" customHeight="1">
      <c r="A1012" s="11" t="s">
        <v>1346</v>
      </c>
      <c r="B1012" s="6" t="s">
        <v>104</v>
      </c>
      <c r="C1012" s="10">
        <v>18.0</v>
      </c>
      <c r="D1012" s="5" t="s">
        <v>1362</v>
      </c>
      <c r="E1012" s="5" t="s">
        <v>33</v>
      </c>
      <c r="F1012" s="5" t="s">
        <v>33</v>
      </c>
      <c r="G1012" s="9"/>
      <c r="H1012" s="9"/>
    </row>
    <row r="1013" ht="15.75" customHeight="1">
      <c r="A1013" s="11" t="s">
        <v>1346</v>
      </c>
      <c r="B1013" s="6" t="s">
        <v>37</v>
      </c>
      <c r="C1013" s="10">
        <v>19.0</v>
      </c>
      <c r="D1013" s="5" t="s">
        <v>1363</v>
      </c>
      <c r="E1013" s="5" t="s">
        <v>18</v>
      </c>
      <c r="F1013" s="5" t="s">
        <v>18</v>
      </c>
      <c r="G1013" s="9"/>
      <c r="H1013" s="9"/>
    </row>
    <row r="1014" ht="15.75" customHeight="1">
      <c r="A1014" s="11" t="s">
        <v>1346</v>
      </c>
      <c r="B1014" s="6" t="s">
        <v>41</v>
      </c>
      <c r="C1014" s="10">
        <v>20.0</v>
      </c>
      <c r="D1014" s="5" t="s">
        <v>1364</v>
      </c>
      <c r="E1014" s="5" t="s">
        <v>14</v>
      </c>
      <c r="F1014" s="5" t="s">
        <v>28</v>
      </c>
      <c r="G1014" s="9"/>
      <c r="H1014" s="9"/>
    </row>
    <row r="1015" ht="15.75" customHeight="1">
      <c r="A1015" s="11" t="s">
        <v>1346</v>
      </c>
      <c r="B1015" s="6" t="s">
        <v>35</v>
      </c>
      <c r="C1015" s="10">
        <v>21.0</v>
      </c>
      <c r="D1015" s="5" t="s">
        <v>1365</v>
      </c>
      <c r="E1015" s="5" t="s">
        <v>14</v>
      </c>
      <c r="F1015" s="5" t="s">
        <v>28</v>
      </c>
      <c r="G1015" s="9"/>
      <c r="H1015" s="9"/>
    </row>
    <row r="1016" ht="15.75" customHeight="1">
      <c r="A1016" s="11" t="s">
        <v>1346</v>
      </c>
      <c r="B1016" s="6" t="s">
        <v>104</v>
      </c>
      <c r="C1016" s="10">
        <v>23.0</v>
      </c>
      <c r="D1016" s="5" t="s">
        <v>1366</v>
      </c>
      <c r="E1016" s="5" t="s">
        <v>21</v>
      </c>
      <c r="F1016" s="5" t="s">
        <v>25</v>
      </c>
      <c r="G1016" s="9"/>
      <c r="H1016" s="9"/>
    </row>
    <row r="1017" ht="15.75" customHeight="1">
      <c r="A1017" s="11" t="s">
        <v>1346</v>
      </c>
      <c r="B1017" s="6" t="s">
        <v>41</v>
      </c>
      <c r="C1017" s="10">
        <v>25.0</v>
      </c>
      <c r="D1017" s="5" t="s">
        <v>1367</v>
      </c>
      <c r="E1017" s="5" t="s">
        <v>18</v>
      </c>
      <c r="F1017" s="5" t="s">
        <v>18</v>
      </c>
      <c r="G1017" s="9"/>
      <c r="H1017" s="9"/>
    </row>
    <row r="1018" ht="15.75" customHeight="1">
      <c r="A1018" s="11" t="s">
        <v>1346</v>
      </c>
      <c r="B1018" s="12" t="s">
        <v>330</v>
      </c>
      <c r="C1018" s="10">
        <v>26.0</v>
      </c>
      <c r="D1018" s="5" t="s">
        <v>1368</v>
      </c>
      <c r="E1018" s="5" t="s">
        <v>33</v>
      </c>
      <c r="F1018" s="5" t="s">
        <v>33</v>
      </c>
      <c r="G1018" s="9"/>
      <c r="H1018" s="9"/>
    </row>
    <row r="1019" ht="15.75" customHeight="1">
      <c r="A1019" s="11" t="s">
        <v>1346</v>
      </c>
      <c r="B1019" s="6" t="s">
        <v>37</v>
      </c>
      <c r="C1019" s="10">
        <v>27.0</v>
      </c>
      <c r="D1019" s="5" t="s">
        <v>1369</v>
      </c>
      <c r="E1019" s="5" t="s">
        <v>33</v>
      </c>
      <c r="F1019" s="5" t="s">
        <v>33</v>
      </c>
      <c r="G1019" s="9"/>
      <c r="H1019" s="9"/>
    </row>
    <row r="1020" ht="15.75" customHeight="1">
      <c r="A1020" s="11" t="s">
        <v>1346</v>
      </c>
      <c r="B1020" s="6" t="s">
        <v>37</v>
      </c>
      <c r="C1020" s="10">
        <v>29.0</v>
      </c>
      <c r="D1020" s="5" t="s">
        <v>1370</v>
      </c>
      <c r="E1020" s="5" t="s">
        <v>14</v>
      </c>
      <c r="F1020" s="5" t="s">
        <v>15</v>
      </c>
      <c r="G1020" s="9"/>
      <c r="H1020" s="9"/>
    </row>
    <row r="1021" ht="15.75" customHeight="1">
      <c r="A1021" s="11" t="s">
        <v>1346</v>
      </c>
      <c r="B1021" s="12" t="s">
        <v>330</v>
      </c>
      <c r="C1021" s="10">
        <v>30.0</v>
      </c>
      <c r="D1021" s="5" t="s">
        <v>1371</v>
      </c>
      <c r="E1021" s="5" t="s">
        <v>21</v>
      </c>
      <c r="F1021" s="5" t="s">
        <v>123</v>
      </c>
      <c r="G1021" s="9"/>
      <c r="H1021" s="9"/>
    </row>
    <row r="1022" ht="15.75" customHeight="1">
      <c r="A1022" s="5" t="s">
        <v>1372</v>
      </c>
      <c r="B1022" s="6" t="s">
        <v>104</v>
      </c>
      <c r="C1022" s="7">
        <v>1.0</v>
      </c>
      <c r="D1022" s="8" t="s">
        <v>1373</v>
      </c>
      <c r="E1022" s="5" t="s">
        <v>21</v>
      </c>
      <c r="F1022" s="5" t="s">
        <v>25</v>
      </c>
      <c r="G1022" s="9"/>
      <c r="H1022" s="9"/>
    </row>
    <row r="1023" ht="15.75" customHeight="1">
      <c r="A1023" s="5" t="s">
        <v>1372</v>
      </c>
      <c r="B1023" s="6" t="s">
        <v>41</v>
      </c>
      <c r="C1023" s="10">
        <v>2.0</v>
      </c>
      <c r="D1023" s="8" t="s">
        <v>1374</v>
      </c>
      <c r="E1023" s="5" t="s">
        <v>21</v>
      </c>
      <c r="F1023" s="5" t="s">
        <v>25</v>
      </c>
      <c r="G1023" s="9"/>
      <c r="H1023" s="9"/>
    </row>
    <row r="1024" ht="15.75" customHeight="1">
      <c r="A1024" s="5" t="s">
        <v>1372</v>
      </c>
      <c r="B1024" s="6" t="s">
        <v>41</v>
      </c>
      <c r="C1024" s="10">
        <v>3.0</v>
      </c>
      <c r="D1024" s="8" t="s">
        <v>1375</v>
      </c>
      <c r="E1024" s="5" t="s">
        <v>21</v>
      </c>
      <c r="F1024" s="5" t="s">
        <v>25</v>
      </c>
      <c r="G1024" s="9"/>
      <c r="H1024" s="9"/>
    </row>
    <row r="1025" ht="15.75" customHeight="1">
      <c r="A1025" s="5" t="s">
        <v>1372</v>
      </c>
      <c r="B1025" s="6" t="s">
        <v>41</v>
      </c>
      <c r="C1025" s="10">
        <v>4.0</v>
      </c>
      <c r="D1025" s="8" t="s">
        <v>1376</v>
      </c>
      <c r="E1025" s="5" t="s">
        <v>14</v>
      </c>
      <c r="F1025" s="5" t="s">
        <v>15</v>
      </c>
      <c r="G1025" s="9"/>
      <c r="H1025" s="9"/>
    </row>
    <row r="1026" ht="15.75" customHeight="1">
      <c r="A1026" s="5" t="s">
        <v>1372</v>
      </c>
      <c r="B1026" s="6" t="s">
        <v>41</v>
      </c>
      <c r="C1026" s="10">
        <v>5.0</v>
      </c>
      <c r="D1026" s="8" t="s">
        <v>1377</v>
      </c>
      <c r="E1026" s="5" t="s">
        <v>14</v>
      </c>
      <c r="F1026" s="5" t="s">
        <v>79</v>
      </c>
      <c r="G1026" s="9"/>
      <c r="H1026" s="9"/>
    </row>
    <row r="1027" ht="15.75" customHeight="1">
      <c r="A1027" s="5" t="s">
        <v>1372</v>
      </c>
      <c r="B1027" s="6" t="s">
        <v>41</v>
      </c>
      <c r="C1027" s="10">
        <v>6.0</v>
      </c>
      <c r="D1027" s="8" t="s">
        <v>1378</v>
      </c>
      <c r="E1027" s="5" t="s">
        <v>18</v>
      </c>
      <c r="F1027" s="5" t="s">
        <v>18</v>
      </c>
      <c r="G1027" s="9"/>
      <c r="H1027" s="9"/>
    </row>
    <row r="1028" ht="15.75" customHeight="1">
      <c r="A1028" s="5" t="s">
        <v>1372</v>
      </c>
      <c r="B1028" s="6" t="s">
        <v>41</v>
      </c>
      <c r="C1028" s="10">
        <v>7.0</v>
      </c>
      <c r="D1028" s="8" t="s">
        <v>1379</v>
      </c>
      <c r="E1028" s="5" t="s">
        <v>14</v>
      </c>
      <c r="F1028" s="5" t="s">
        <v>79</v>
      </c>
      <c r="G1028" s="9"/>
      <c r="H1028" s="9"/>
    </row>
    <row r="1029" ht="15.75" customHeight="1">
      <c r="A1029" s="5" t="s">
        <v>1372</v>
      </c>
      <c r="B1029" s="6" t="s">
        <v>41</v>
      </c>
      <c r="C1029" s="10">
        <v>8.0</v>
      </c>
      <c r="D1029" s="8" t="s">
        <v>1380</v>
      </c>
      <c r="E1029" s="5" t="s">
        <v>21</v>
      </c>
      <c r="F1029" s="5" t="s">
        <v>25</v>
      </c>
      <c r="G1029" s="9"/>
      <c r="H1029" s="9"/>
    </row>
    <row r="1030" ht="15.75" customHeight="1">
      <c r="A1030" s="5" t="s">
        <v>1381</v>
      </c>
      <c r="B1030" s="6" t="s">
        <v>68</v>
      </c>
      <c r="C1030" s="7">
        <v>1.0</v>
      </c>
      <c r="D1030" s="8" t="s">
        <v>1382</v>
      </c>
      <c r="E1030" s="5" t="s">
        <v>21</v>
      </c>
      <c r="F1030" s="5" t="s">
        <v>25</v>
      </c>
      <c r="G1030" s="9"/>
      <c r="H1030" s="9"/>
    </row>
    <row r="1031" ht="15.75" customHeight="1">
      <c r="A1031" s="5" t="s">
        <v>1381</v>
      </c>
      <c r="B1031" s="6" t="s">
        <v>68</v>
      </c>
      <c r="C1031" s="10">
        <v>2.0</v>
      </c>
      <c r="D1031" s="8" t="s">
        <v>1383</v>
      </c>
      <c r="E1031" s="5" t="s">
        <v>14</v>
      </c>
      <c r="F1031" s="5" t="s">
        <v>15</v>
      </c>
      <c r="G1031" s="9"/>
      <c r="H1031" s="9"/>
    </row>
    <row r="1032" ht="15.75" customHeight="1">
      <c r="A1032" s="5" t="s">
        <v>1381</v>
      </c>
      <c r="B1032" s="6" t="s">
        <v>68</v>
      </c>
      <c r="C1032" s="10">
        <v>3.0</v>
      </c>
      <c r="D1032" s="8" t="s">
        <v>1384</v>
      </c>
      <c r="E1032" s="5" t="s">
        <v>18</v>
      </c>
      <c r="F1032" s="5" t="s">
        <v>18</v>
      </c>
      <c r="G1032" s="9"/>
      <c r="H1032" s="9"/>
    </row>
    <row r="1033" ht="15.75" customHeight="1">
      <c r="A1033" s="5" t="s">
        <v>1381</v>
      </c>
      <c r="B1033" s="6" t="s">
        <v>607</v>
      </c>
      <c r="C1033" s="10">
        <v>4.0</v>
      </c>
      <c r="D1033" s="8" t="s">
        <v>1385</v>
      </c>
      <c r="E1033" s="5" t="s">
        <v>18</v>
      </c>
      <c r="F1033" s="5" t="s">
        <v>22</v>
      </c>
      <c r="G1033" s="9"/>
      <c r="H1033" s="9"/>
    </row>
    <row r="1034" ht="15.75" customHeight="1">
      <c r="A1034" s="5" t="s">
        <v>1381</v>
      </c>
      <c r="B1034" s="6" t="s">
        <v>1386</v>
      </c>
      <c r="C1034" s="10">
        <v>7.0</v>
      </c>
      <c r="D1034" s="8" t="s">
        <v>1387</v>
      </c>
      <c r="E1034" s="5" t="s">
        <v>33</v>
      </c>
      <c r="F1034" s="5" t="s">
        <v>33</v>
      </c>
      <c r="G1034" s="9"/>
      <c r="H1034" s="9"/>
    </row>
    <row r="1035" ht="15.75" customHeight="1">
      <c r="A1035" s="11" t="s">
        <v>1388</v>
      </c>
      <c r="B1035" s="6" t="s">
        <v>450</v>
      </c>
      <c r="C1035" s="7">
        <v>1.0</v>
      </c>
      <c r="D1035" s="8" t="s">
        <v>1389</v>
      </c>
      <c r="E1035" s="5" t="s">
        <v>21</v>
      </c>
      <c r="F1035" s="5" t="s">
        <v>25</v>
      </c>
      <c r="G1035" s="9"/>
      <c r="H1035" s="9"/>
    </row>
    <row r="1036" ht="15.75" customHeight="1">
      <c r="A1036" s="11" t="s">
        <v>1388</v>
      </c>
      <c r="B1036" s="6" t="s">
        <v>517</v>
      </c>
      <c r="C1036" s="10">
        <v>3.0</v>
      </c>
      <c r="D1036" s="8" t="s">
        <v>1390</v>
      </c>
      <c r="E1036" s="5" t="s">
        <v>21</v>
      </c>
      <c r="F1036" s="5" t="s">
        <v>123</v>
      </c>
      <c r="G1036" s="9"/>
      <c r="H1036" s="9"/>
    </row>
    <row r="1037" ht="15.75" customHeight="1">
      <c r="A1037" s="11" t="s">
        <v>1388</v>
      </c>
      <c r="B1037" s="6" t="s">
        <v>124</v>
      </c>
      <c r="C1037" s="10">
        <v>4.0</v>
      </c>
      <c r="D1037" s="8" t="s">
        <v>1391</v>
      </c>
      <c r="E1037" s="5" t="s">
        <v>33</v>
      </c>
      <c r="F1037" s="5" t="s">
        <v>33</v>
      </c>
      <c r="G1037" s="9"/>
      <c r="H1037" s="9"/>
    </row>
    <row r="1038" ht="15.75" customHeight="1">
      <c r="A1038" s="11" t="s">
        <v>1388</v>
      </c>
      <c r="B1038" s="6" t="s">
        <v>29</v>
      </c>
      <c r="C1038" s="10">
        <v>5.0</v>
      </c>
      <c r="D1038" s="8" t="s">
        <v>1392</v>
      </c>
      <c r="E1038" s="5" t="s">
        <v>14</v>
      </c>
      <c r="F1038" s="5" t="s">
        <v>79</v>
      </c>
      <c r="G1038" s="9"/>
      <c r="H1038" s="9"/>
    </row>
    <row r="1039" ht="15.75" customHeight="1">
      <c r="A1039" s="11" t="s">
        <v>1388</v>
      </c>
      <c r="B1039" s="6" t="s">
        <v>500</v>
      </c>
      <c r="C1039" s="10">
        <v>6.0</v>
      </c>
      <c r="D1039" s="8" t="s">
        <v>1393</v>
      </c>
      <c r="E1039" s="5" t="s">
        <v>14</v>
      </c>
      <c r="F1039" s="5" t="s">
        <v>79</v>
      </c>
      <c r="G1039" s="9"/>
      <c r="H1039" s="9"/>
    </row>
    <row r="1040" ht="15.75" customHeight="1">
      <c r="A1040" s="11" t="s">
        <v>1388</v>
      </c>
      <c r="B1040" s="6" t="s">
        <v>482</v>
      </c>
      <c r="C1040" s="10">
        <v>7.0</v>
      </c>
      <c r="D1040" s="8" t="s">
        <v>1394</v>
      </c>
      <c r="E1040" s="5" t="s">
        <v>14</v>
      </c>
      <c r="F1040" s="5" t="s">
        <v>79</v>
      </c>
      <c r="G1040" s="9"/>
      <c r="H1040" s="9"/>
    </row>
    <row r="1041" ht="15.75" customHeight="1">
      <c r="A1041" s="11" t="s">
        <v>1388</v>
      </c>
      <c r="B1041" s="6" t="s">
        <v>37</v>
      </c>
      <c r="C1041" s="10">
        <v>8.0</v>
      </c>
      <c r="D1041" s="8" t="s">
        <v>1395</v>
      </c>
      <c r="E1041" s="5" t="s">
        <v>14</v>
      </c>
      <c r="F1041" s="5" t="s">
        <v>79</v>
      </c>
      <c r="G1041" s="9"/>
      <c r="H1041" s="9"/>
    </row>
    <row r="1042" ht="15.75" customHeight="1">
      <c r="A1042" s="11" t="s">
        <v>1388</v>
      </c>
      <c r="B1042" s="6" t="s">
        <v>139</v>
      </c>
      <c r="C1042" s="10">
        <v>10.0</v>
      </c>
      <c r="D1042" s="8" t="s">
        <v>1396</v>
      </c>
      <c r="E1042" s="5" t="s">
        <v>14</v>
      </c>
      <c r="F1042" s="5" t="s">
        <v>15</v>
      </c>
      <c r="G1042" s="9"/>
      <c r="H1042" s="9"/>
    </row>
    <row r="1043" ht="15.75" customHeight="1">
      <c r="A1043" s="11" t="s">
        <v>1388</v>
      </c>
      <c r="B1043" s="6" t="s">
        <v>482</v>
      </c>
      <c r="C1043" s="10">
        <v>11.0</v>
      </c>
      <c r="D1043" s="8" t="s">
        <v>1397</v>
      </c>
      <c r="E1043" s="5" t="s">
        <v>14</v>
      </c>
      <c r="F1043" s="5" t="s">
        <v>15</v>
      </c>
      <c r="G1043" s="9"/>
      <c r="H1043" s="9"/>
    </row>
    <row r="1044" ht="15.75" customHeight="1">
      <c r="A1044" s="11" t="s">
        <v>1388</v>
      </c>
      <c r="B1044" s="12" t="s">
        <v>701</v>
      </c>
      <c r="C1044" s="10">
        <v>12.0</v>
      </c>
      <c r="D1044" s="8" t="s">
        <v>1398</v>
      </c>
      <c r="E1044" s="5" t="s">
        <v>14</v>
      </c>
      <c r="F1044" s="5" t="s">
        <v>1399</v>
      </c>
      <c r="G1044" s="9"/>
      <c r="H1044" s="9"/>
    </row>
    <row r="1045" ht="15.75" customHeight="1">
      <c r="A1045" s="11" t="s">
        <v>1388</v>
      </c>
      <c r="B1045" s="6" t="s">
        <v>500</v>
      </c>
      <c r="C1045" s="10">
        <v>14.0</v>
      </c>
      <c r="D1045" s="8" t="s">
        <v>1400</v>
      </c>
      <c r="E1045" s="5" t="s">
        <v>14</v>
      </c>
      <c r="F1045" s="5" t="s">
        <v>15</v>
      </c>
      <c r="G1045" s="9"/>
      <c r="H1045" s="9"/>
    </row>
    <row r="1046" ht="15.75" customHeight="1">
      <c r="A1046" s="11" t="s">
        <v>1388</v>
      </c>
      <c r="B1046" s="6" t="s">
        <v>37</v>
      </c>
      <c r="C1046" s="10">
        <v>16.0</v>
      </c>
      <c r="D1046" s="8" t="s">
        <v>1401</v>
      </c>
      <c r="E1046" s="5" t="s">
        <v>14</v>
      </c>
      <c r="F1046" s="5" t="s">
        <v>15</v>
      </c>
      <c r="G1046" s="9"/>
      <c r="H1046" s="9"/>
    </row>
    <row r="1047" ht="15.75" customHeight="1">
      <c r="A1047" s="11" t="s">
        <v>1388</v>
      </c>
      <c r="B1047" s="6" t="s">
        <v>37</v>
      </c>
      <c r="C1047" s="10">
        <v>17.0</v>
      </c>
      <c r="D1047" s="8" t="s">
        <v>1402</v>
      </c>
      <c r="E1047" s="5" t="s">
        <v>14</v>
      </c>
      <c r="F1047" s="5" t="s">
        <v>1403</v>
      </c>
      <c r="G1047" s="9"/>
      <c r="H1047" s="9"/>
    </row>
    <row r="1048" ht="15.75" customHeight="1">
      <c r="A1048" s="11" t="s">
        <v>1388</v>
      </c>
      <c r="B1048" s="6" t="s">
        <v>1404</v>
      </c>
      <c r="C1048" s="10">
        <v>19.0</v>
      </c>
      <c r="D1048" s="8" t="s">
        <v>1405</v>
      </c>
      <c r="E1048" s="5" t="s">
        <v>14</v>
      </c>
      <c r="F1048" s="5" t="s">
        <v>1403</v>
      </c>
      <c r="G1048" s="9"/>
      <c r="H1048" s="9"/>
    </row>
    <row r="1049" ht="15.75" customHeight="1">
      <c r="A1049" s="11" t="s">
        <v>1388</v>
      </c>
      <c r="B1049" s="6" t="s">
        <v>124</v>
      </c>
      <c r="C1049" s="10">
        <v>20.0</v>
      </c>
      <c r="D1049" s="8" t="s">
        <v>1406</v>
      </c>
      <c r="E1049" s="5" t="s">
        <v>33</v>
      </c>
      <c r="F1049" s="5" t="s">
        <v>33</v>
      </c>
      <c r="G1049" s="9"/>
      <c r="H1049" s="9"/>
    </row>
    <row r="1050" ht="15.75" customHeight="1">
      <c r="A1050" s="11" t="s">
        <v>1388</v>
      </c>
      <c r="B1050" s="6" t="s">
        <v>144</v>
      </c>
      <c r="C1050" s="10">
        <v>21.0</v>
      </c>
      <c r="D1050" s="8" t="s">
        <v>1407</v>
      </c>
      <c r="E1050" s="5" t="s">
        <v>33</v>
      </c>
      <c r="F1050" s="5" t="s">
        <v>33</v>
      </c>
      <c r="G1050" s="9"/>
      <c r="H1050" s="9"/>
    </row>
    <row r="1051" ht="15.75" customHeight="1">
      <c r="A1051" s="11" t="s">
        <v>1388</v>
      </c>
      <c r="B1051" s="6" t="s">
        <v>1408</v>
      </c>
      <c r="C1051" s="10">
        <v>23.0</v>
      </c>
      <c r="D1051" s="8" t="s">
        <v>1409</v>
      </c>
      <c r="E1051" s="5" t="s">
        <v>33</v>
      </c>
      <c r="F1051" s="5" t="s">
        <v>33</v>
      </c>
      <c r="G1051" s="9"/>
      <c r="H1051" s="9"/>
    </row>
    <row r="1052" ht="15.75" customHeight="1">
      <c r="A1052" s="11" t="s">
        <v>1410</v>
      </c>
      <c r="B1052" s="6" t="s">
        <v>70</v>
      </c>
      <c r="C1052" s="7">
        <v>1.0</v>
      </c>
      <c r="D1052" s="5" t="s">
        <v>1411</v>
      </c>
      <c r="E1052" s="5" t="s">
        <v>21</v>
      </c>
      <c r="F1052" s="5" t="s">
        <v>25</v>
      </c>
      <c r="G1052" s="9"/>
      <c r="H1052" s="9"/>
    </row>
    <row r="1053" ht="15.75" customHeight="1">
      <c r="A1053" s="11" t="s">
        <v>1410</v>
      </c>
      <c r="B1053" s="6" t="s">
        <v>41</v>
      </c>
      <c r="C1053" s="10">
        <v>2.0</v>
      </c>
      <c r="D1053" s="5" t="s">
        <v>1412</v>
      </c>
      <c r="E1053" s="5" t="s">
        <v>32</v>
      </c>
      <c r="F1053" s="5" t="s">
        <v>15</v>
      </c>
      <c r="G1053" s="9"/>
      <c r="H1053" s="9"/>
    </row>
    <row r="1054" ht="15.75" customHeight="1">
      <c r="A1054" s="11" t="s">
        <v>1410</v>
      </c>
      <c r="B1054" s="6" t="s">
        <v>41</v>
      </c>
      <c r="C1054" s="10">
        <v>3.0</v>
      </c>
      <c r="D1054" s="5" t="s">
        <v>1413</v>
      </c>
      <c r="E1054" s="5" t="s">
        <v>14</v>
      </c>
      <c r="F1054" s="5" t="s">
        <v>28</v>
      </c>
      <c r="G1054" s="9"/>
      <c r="H1054" s="9"/>
    </row>
    <row r="1055" ht="15.75" customHeight="1">
      <c r="A1055" s="11" t="s">
        <v>1410</v>
      </c>
      <c r="B1055" s="6" t="s">
        <v>41</v>
      </c>
      <c r="C1055" s="10">
        <v>4.0</v>
      </c>
      <c r="D1055" s="5" t="s">
        <v>1414</v>
      </c>
      <c r="E1055" s="5" t="s">
        <v>14</v>
      </c>
      <c r="F1055" s="5" t="s">
        <v>1017</v>
      </c>
      <c r="G1055" s="9"/>
      <c r="H1055" s="9"/>
    </row>
    <row r="1056" ht="15.75" customHeight="1">
      <c r="A1056" s="11" t="s">
        <v>1410</v>
      </c>
      <c r="B1056" s="6" t="s">
        <v>41</v>
      </c>
      <c r="C1056" s="10">
        <v>5.0</v>
      </c>
      <c r="D1056" s="5" t="s">
        <v>1415</v>
      </c>
      <c r="E1056" s="5" t="s">
        <v>18</v>
      </c>
      <c r="F1056" s="5" t="s">
        <v>18</v>
      </c>
      <c r="G1056" s="9"/>
      <c r="H1056" s="9"/>
    </row>
    <row r="1057" ht="15.75" customHeight="1">
      <c r="A1057" s="11" t="s">
        <v>1410</v>
      </c>
      <c r="B1057" s="6" t="s">
        <v>41</v>
      </c>
      <c r="C1057" s="10">
        <v>7.0</v>
      </c>
      <c r="D1057" s="5" t="s">
        <v>1416</v>
      </c>
      <c r="E1057" s="5" t="s">
        <v>146</v>
      </c>
      <c r="F1057" s="5" t="s">
        <v>33</v>
      </c>
      <c r="G1057" s="9"/>
      <c r="H1057" s="9"/>
    </row>
    <row r="1058" ht="15.75" customHeight="1">
      <c r="A1058" s="11" t="s">
        <v>1410</v>
      </c>
      <c r="B1058" s="6" t="s">
        <v>41</v>
      </c>
      <c r="C1058" s="10">
        <v>8.0</v>
      </c>
      <c r="D1058" s="5" t="s">
        <v>1417</v>
      </c>
      <c r="E1058" s="5" t="s">
        <v>14</v>
      </c>
      <c r="F1058" s="5" t="s">
        <v>15</v>
      </c>
      <c r="G1058" s="9"/>
      <c r="H1058" s="9"/>
    </row>
    <row r="1059" ht="15.75" customHeight="1">
      <c r="A1059" s="11" t="s">
        <v>1410</v>
      </c>
      <c r="B1059" s="6" t="s">
        <v>68</v>
      </c>
      <c r="C1059" s="10">
        <v>10.0</v>
      </c>
      <c r="D1059" s="5" t="s">
        <v>1418</v>
      </c>
      <c r="E1059" s="5" t="s">
        <v>21</v>
      </c>
      <c r="F1059" s="5" t="s">
        <v>50</v>
      </c>
      <c r="G1059" s="9"/>
      <c r="H1059" s="9"/>
    </row>
    <row r="1060" ht="15.75" customHeight="1">
      <c r="A1060" s="11" t="s">
        <v>1410</v>
      </c>
      <c r="B1060" s="6" t="s">
        <v>104</v>
      </c>
      <c r="C1060" s="10">
        <v>11.0</v>
      </c>
      <c r="D1060" s="5" t="s">
        <v>1419</v>
      </c>
      <c r="E1060" s="5" t="s">
        <v>21</v>
      </c>
      <c r="F1060" s="5" t="s">
        <v>50</v>
      </c>
      <c r="G1060" s="9"/>
      <c r="H1060" s="9"/>
    </row>
    <row r="1061" ht="15.75" customHeight="1">
      <c r="A1061" s="11" t="s">
        <v>1420</v>
      </c>
      <c r="B1061" s="6" t="s">
        <v>41</v>
      </c>
      <c r="C1061" s="7">
        <v>1.0</v>
      </c>
      <c r="D1061" s="5" t="s">
        <v>1421</v>
      </c>
      <c r="E1061" s="5" t="s">
        <v>21</v>
      </c>
      <c r="F1061" s="5" t="s">
        <v>25</v>
      </c>
      <c r="G1061" s="9"/>
      <c r="H1061" s="9"/>
    </row>
    <row r="1062" ht="15.75" customHeight="1">
      <c r="A1062" s="11" t="s">
        <v>1420</v>
      </c>
      <c r="B1062" s="6" t="s">
        <v>41</v>
      </c>
      <c r="C1062" s="10">
        <v>4.0</v>
      </c>
      <c r="D1062" s="5" t="s">
        <v>1422</v>
      </c>
      <c r="E1062" s="5" t="s">
        <v>14</v>
      </c>
      <c r="F1062" s="5" t="s">
        <v>15</v>
      </c>
      <c r="G1062" s="9"/>
      <c r="H1062" s="9"/>
    </row>
    <row r="1063" ht="15.75" customHeight="1">
      <c r="A1063" s="11" t="s">
        <v>1420</v>
      </c>
      <c r="B1063" s="6" t="s">
        <v>734</v>
      </c>
      <c r="C1063" s="10">
        <v>6.0</v>
      </c>
      <c r="D1063" s="5" t="s">
        <v>1423</v>
      </c>
      <c r="E1063" s="5" t="s">
        <v>32</v>
      </c>
      <c r="F1063" s="5" t="s">
        <v>22</v>
      </c>
      <c r="G1063" s="9"/>
      <c r="H1063" s="9"/>
    </row>
    <row r="1064" ht="15.75" customHeight="1">
      <c r="A1064" s="11" t="s">
        <v>1420</v>
      </c>
      <c r="B1064" s="6" t="s">
        <v>734</v>
      </c>
      <c r="C1064" s="10">
        <v>8.0</v>
      </c>
      <c r="D1064" s="5" t="s">
        <v>1424</v>
      </c>
      <c r="E1064" s="5" t="s">
        <v>97</v>
      </c>
      <c r="F1064" s="5" t="s">
        <v>1425</v>
      </c>
      <c r="G1064" s="9"/>
      <c r="H1064" s="9"/>
    </row>
    <row r="1065" ht="15.75" customHeight="1">
      <c r="A1065" s="11" t="s">
        <v>1420</v>
      </c>
      <c r="B1065" s="6" t="s">
        <v>734</v>
      </c>
      <c r="C1065" s="10">
        <v>10.0</v>
      </c>
      <c r="D1065" s="5" t="s">
        <v>1426</v>
      </c>
      <c r="E1065" s="5" t="s">
        <v>33</v>
      </c>
      <c r="F1065" s="5" t="s">
        <v>33</v>
      </c>
      <c r="G1065" s="9"/>
      <c r="H1065" s="9"/>
    </row>
    <row r="1066" ht="15.75" customHeight="1">
      <c r="A1066" s="11" t="s">
        <v>1420</v>
      </c>
      <c r="B1066" s="6" t="s">
        <v>41</v>
      </c>
      <c r="C1066" s="10">
        <v>12.0</v>
      </c>
      <c r="D1066" s="5" t="s">
        <v>1427</v>
      </c>
      <c r="E1066" s="5" t="s">
        <v>14</v>
      </c>
      <c r="F1066" s="5" t="s">
        <v>15</v>
      </c>
      <c r="G1066" s="9"/>
      <c r="H1066" s="9"/>
    </row>
    <row r="1067" ht="15.75" customHeight="1">
      <c r="A1067" s="11" t="s">
        <v>1420</v>
      </c>
      <c r="B1067" s="6" t="s">
        <v>734</v>
      </c>
      <c r="C1067" s="10">
        <v>14.0</v>
      </c>
      <c r="D1067" s="5" t="s">
        <v>1428</v>
      </c>
      <c r="E1067" s="5" t="s">
        <v>14</v>
      </c>
      <c r="F1067" s="5" t="s">
        <v>1429</v>
      </c>
      <c r="G1067" s="9"/>
      <c r="H1067" s="5" t="s">
        <v>1430</v>
      </c>
    </row>
    <row r="1068" ht="15.75" customHeight="1">
      <c r="A1068" s="11" t="s">
        <v>1420</v>
      </c>
      <c r="B1068" s="6" t="s">
        <v>52</v>
      </c>
      <c r="C1068" s="10">
        <v>15.0</v>
      </c>
      <c r="D1068" s="5" t="s">
        <v>1431</v>
      </c>
      <c r="E1068" s="5" t="s">
        <v>14</v>
      </c>
      <c r="F1068" s="5" t="s">
        <v>15</v>
      </c>
      <c r="G1068" s="9"/>
      <c r="H1068" s="9"/>
    </row>
    <row r="1069" ht="15.75" customHeight="1">
      <c r="A1069" s="11" t="s">
        <v>1420</v>
      </c>
      <c r="B1069" s="6" t="s">
        <v>41</v>
      </c>
      <c r="C1069" s="10">
        <v>17.0</v>
      </c>
      <c r="D1069" s="5" t="s">
        <v>1432</v>
      </c>
      <c r="E1069" s="5" t="s">
        <v>33</v>
      </c>
      <c r="F1069" s="5" t="s">
        <v>33</v>
      </c>
      <c r="G1069" s="9"/>
      <c r="H1069" s="9"/>
    </row>
    <row r="1070" ht="15.75" customHeight="1">
      <c r="A1070" s="11" t="s">
        <v>1420</v>
      </c>
      <c r="B1070" s="6" t="s">
        <v>35</v>
      </c>
      <c r="C1070" s="10">
        <v>18.0</v>
      </c>
      <c r="D1070" s="5" t="s">
        <v>1433</v>
      </c>
      <c r="E1070" s="5" t="s">
        <v>14</v>
      </c>
      <c r="F1070" s="5" t="s">
        <v>15</v>
      </c>
      <c r="G1070" s="9"/>
      <c r="H1070" s="9"/>
    </row>
    <row r="1071" ht="15.75" customHeight="1">
      <c r="A1071" s="11" t="s">
        <v>1420</v>
      </c>
      <c r="B1071" s="6" t="s">
        <v>857</v>
      </c>
      <c r="C1071" s="10">
        <v>20.0</v>
      </c>
      <c r="D1071" s="5" t="s">
        <v>1434</v>
      </c>
      <c r="E1071" s="5" t="s">
        <v>33</v>
      </c>
      <c r="F1071" s="5" t="s">
        <v>33</v>
      </c>
      <c r="G1071" s="9"/>
      <c r="H1071" s="9"/>
    </row>
    <row r="1072" ht="15.75" customHeight="1">
      <c r="A1072" s="11" t="s">
        <v>1420</v>
      </c>
      <c r="B1072" s="6" t="s">
        <v>37</v>
      </c>
      <c r="C1072" s="10">
        <v>21.0</v>
      </c>
      <c r="D1072" s="5" t="s">
        <v>1435</v>
      </c>
      <c r="E1072" s="5" t="s">
        <v>21</v>
      </c>
      <c r="F1072" s="5" t="s">
        <v>25</v>
      </c>
      <c r="G1072" s="9"/>
      <c r="H1072" s="9"/>
    </row>
    <row r="1073" ht="15.75" customHeight="1">
      <c r="A1073" s="11" t="s">
        <v>1420</v>
      </c>
      <c r="B1073" s="6" t="s">
        <v>734</v>
      </c>
      <c r="C1073" s="10">
        <v>23.0</v>
      </c>
      <c r="D1073" s="5" t="s">
        <v>1436</v>
      </c>
      <c r="E1073" s="5" t="s">
        <v>21</v>
      </c>
      <c r="F1073" s="5" t="s">
        <v>1437</v>
      </c>
      <c r="G1073" s="9"/>
      <c r="H1073" s="5" t="s">
        <v>1438</v>
      </c>
    </row>
    <row r="1074" ht="15.75" customHeight="1">
      <c r="A1074" s="11" t="s">
        <v>1420</v>
      </c>
      <c r="B1074" s="6" t="s">
        <v>26</v>
      </c>
      <c r="C1074" s="10">
        <v>24.0</v>
      </c>
      <c r="D1074" s="5" t="s">
        <v>1439</v>
      </c>
      <c r="E1074" s="5" t="s">
        <v>32</v>
      </c>
      <c r="F1074" s="5" t="s">
        <v>66</v>
      </c>
      <c r="G1074" s="9"/>
      <c r="H1074" s="9"/>
    </row>
    <row r="1075" ht="15.75" customHeight="1">
      <c r="A1075" s="11" t="s">
        <v>1420</v>
      </c>
      <c r="B1075" s="6" t="s">
        <v>81</v>
      </c>
      <c r="C1075" s="10">
        <v>26.0</v>
      </c>
      <c r="D1075" s="5" t="s">
        <v>1440</v>
      </c>
      <c r="E1075" s="5" t="s">
        <v>14</v>
      </c>
      <c r="F1075" s="5" t="s">
        <v>50</v>
      </c>
      <c r="G1075" s="9"/>
      <c r="H1075" s="9"/>
    </row>
    <row r="1076" ht="15.75" customHeight="1">
      <c r="A1076" s="11" t="s">
        <v>1420</v>
      </c>
      <c r="B1076" s="6" t="s">
        <v>43</v>
      </c>
      <c r="C1076" s="10">
        <v>26.0</v>
      </c>
      <c r="D1076" s="13"/>
      <c r="E1076" s="9"/>
      <c r="F1076" s="5" t="s">
        <v>89</v>
      </c>
      <c r="G1076" s="8" t="s">
        <v>1441</v>
      </c>
      <c r="H1076" s="9"/>
    </row>
    <row r="1077" ht="15.75" customHeight="1">
      <c r="A1077" s="11" t="s">
        <v>1442</v>
      </c>
      <c r="B1077" s="6" t="s">
        <v>1443</v>
      </c>
      <c r="C1077" s="7">
        <v>1.0</v>
      </c>
      <c r="D1077" s="8" t="s">
        <v>1444</v>
      </c>
      <c r="E1077" s="5" t="s">
        <v>21</v>
      </c>
      <c r="F1077" s="5" t="s">
        <v>25</v>
      </c>
      <c r="G1077" s="9"/>
      <c r="H1077" s="9"/>
    </row>
    <row r="1078" ht="15.75" customHeight="1">
      <c r="A1078" s="11" t="s">
        <v>1442</v>
      </c>
      <c r="B1078" s="6" t="s">
        <v>378</v>
      </c>
      <c r="C1078" s="10">
        <v>5.0</v>
      </c>
      <c r="D1078" s="8" t="s">
        <v>1445</v>
      </c>
      <c r="E1078" s="5" t="s">
        <v>21</v>
      </c>
      <c r="F1078" s="5" t="s">
        <v>25</v>
      </c>
      <c r="G1078" s="9"/>
      <c r="H1078" s="9"/>
    </row>
    <row r="1079" ht="15.75" customHeight="1">
      <c r="A1079" s="11" t="s">
        <v>1442</v>
      </c>
      <c r="B1079" s="6" t="s">
        <v>851</v>
      </c>
      <c r="C1079" s="10">
        <v>8.0</v>
      </c>
      <c r="D1079" s="8" t="s">
        <v>1446</v>
      </c>
      <c r="E1079" s="5" t="s">
        <v>21</v>
      </c>
      <c r="F1079" s="5" t="s">
        <v>25</v>
      </c>
      <c r="G1079" s="9"/>
      <c r="H1079" s="9"/>
    </row>
    <row r="1080" ht="15.75" customHeight="1">
      <c r="A1080" s="11" t="s">
        <v>1442</v>
      </c>
      <c r="B1080" s="6" t="s">
        <v>154</v>
      </c>
      <c r="C1080" s="10">
        <v>9.0</v>
      </c>
      <c r="D1080" s="8" t="s">
        <v>1447</v>
      </c>
      <c r="E1080" s="5" t="s">
        <v>21</v>
      </c>
      <c r="F1080" s="5" t="s">
        <v>25</v>
      </c>
      <c r="G1080" s="9"/>
      <c r="H1080" s="9"/>
    </row>
    <row r="1081" ht="15.75" customHeight="1">
      <c r="A1081" s="11" t="s">
        <v>1442</v>
      </c>
      <c r="B1081" s="6" t="s">
        <v>107</v>
      </c>
      <c r="C1081" s="10">
        <v>11.0</v>
      </c>
      <c r="D1081" s="8" t="s">
        <v>1448</v>
      </c>
      <c r="E1081" s="5" t="s">
        <v>21</v>
      </c>
      <c r="F1081" s="5" t="s">
        <v>25</v>
      </c>
      <c r="G1081" s="9"/>
      <c r="H1081" s="9"/>
    </row>
    <row r="1082" ht="15.75" customHeight="1">
      <c r="A1082" s="11" t="s">
        <v>1442</v>
      </c>
      <c r="B1082" s="6" t="s">
        <v>1449</v>
      </c>
      <c r="C1082" s="10">
        <v>13.0</v>
      </c>
      <c r="D1082" s="8" t="s">
        <v>1450</v>
      </c>
      <c r="E1082" s="5" t="s">
        <v>32</v>
      </c>
      <c r="F1082" s="5" t="s">
        <v>25</v>
      </c>
      <c r="G1082" s="5" t="s">
        <v>1451</v>
      </c>
      <c r="H1082" s="9"/>
    </row>
    <row r="1083" ht="15.75" customHeight="1">
      <c r="A1083" s="11" t="s">
        <v>1442</v>
      </c>
      <c r="B1083" s="6" t="s">
        <v>1452</v>
      </c>
      <c r="C1083" s="10">
        <v>14.0</v>
      </c>
      <c r="D1083" s="8" t="s">
        <v>1453</v>
      </c>
      <c r="E1083" s="5" t="s">
        <v>21</v>
      </c>
      <c r="F1083" s="5" t="s">
        <v>1454</v>
      </c>
      <c r="G1083" s="9"/>
      <c r="H1083" s="9"/>
    </row>
    <row r="1084" ht="15.75" customHeight="1">
      <c r="A1084" s="11" t="s">
        <v>1455</v>
      </c>
      <c r="B1084" s="6" t="s">
        <v>1456</v>
      </c>
      <c r="C1084" s="7">
        <v>1.0</v>
      </c>
      <c r="D1084" s="5" t="s">
        <v>1457</v>
      </c>
      <c r="E1084" s="5" t="s">
        <v>21</v>
      </c>
      <c r="F1084" s="5" t="s">
        <v>351</v>
      </c>
      <c r="G1084" s="9"/>
      <c r="H1084" s="9"/>
    </row>
    <row r="1085" ht="15.75" customHeight="1">
      <c r="A1085" s="11" t="s">
        <v>1455</v>
      </c>
      <c r="B1085" s="12" t="s">
        <v>1458</v>
      </c>
      <c r="C1085" s="10">
        <v>2.0</v>
      </c>
      <c r="D1085" s="5" t="s">
        <v>1459</v>
      </c>
      <c r="E1085" s="5" t="s">
        <v>32</v>
      </c>
      <c r="F1085" s="5" t="s">
        <v>929</v>
      </c>
      <c r="G1085" s="9"/>
      <c r="H1085" s="9"/>
    </row>
    <row r="1086" ht="15.75" customHeight="1">
      <c r="A1086" s="11" t="s">
        <v>1455</v>
      </c>
      <c r="B1086" s="12" t="s">
        <v>1460</v>
      </c>
      <c r="C1086" s="10">
        <v>3.0</v>
      </c>
      <c r="D1086" s="5" t="s">
        <v>1461</v>
      </c>
      <c r="E1086" s="5" t="s">
        <v>21</v>
      </c>
      <c r="F1086" s="5" t="s">
        <v>22</v>
      </c>
      <c r="G1086" s="9"/>
      <c r="H1086" s="9"/>
    </row>
    <row r="1087" ht="15.75" customHeight="1">
      <c r="A1087" s="11" t="s">
        <v>1455</v>
      </c>
      <c r="B1087" s="12" t="s">
        <v>1460</v>
      </c>
      <c r="C1087" s="10">
        <v>4.0</v>
      </c>
      <c r="D1087" s="5" t="s">
        <v>1462</v>
      </c>
      <c r="E1087" s="5" t="s">
        <v>21</v>
      </c>
      <c r="F1087" s="5" t="s">
        <v>22</v>
      </c>
      <c r="G1087" s="9"/>
      <c r="H1087" s="9"/>
    </row>
    <row r="1088" ht="15.75" customHeight="1">
      <c r="A1088" s="11" t="s">
        <v>1455</v>
      </c>
      <c r="B1088" s="12" t="s">
        <v>1458</v>
      </c>
      <c r="C1088" s="10">
        <v>5.0</v>
      </c>
      <c r="D1088" s="5" t="s">
        <v>1463</v>
      </c>
      <c r="E1088" s="5" t="s">
        <v>21</v>
      </c>
      <c r="F1088" s="5" t="s">
        <v>22</v>
      </c>
      <c r="G1088" s="9"/>
      <c r="H1088" s="9"/>
    </row>
    <row r="1089" ht="15.75" customHeight="1">
      <c r="A1089" s="11" t="s">
        <v>1455</v>
      </c>
      <c r="B1089" s="12" t="s">
        <v>1458</v>
      </c>
      <c r="C1089" s="10">
        <v>6.0</v>
      </c>
      <c r="D1089" s="5" t="s">
        <v>1464</v>
      </c>
      <c r="E1089" s="5" t="s">
        <v>18</v>
      </c>
      <c r="F1089" s="5" t="s">
        <v>1465</v>
      </c>
      <c r="G1089" s="9"/>
      <c r="H1089" s="9"/>
    </row>
    <row r="1090" ht="15.75" customHeight="1">
      <c r="A1090" s="11" t="s">
        <v>1455</v>
      </c>
      <c r="B1090" s="12" t="s">
        <v>1458</v>
      </c>
      <c r="C1090" s="10">
        <v>7.0</v>
      </c>
      <c r="D1090" s="5" t="s">
        <v>1466</v>
      </c>
      <c r="E1090" s="5" t="s">
        <v>21</v>
      </c>
      <c r="F1090" s="5" t="s">
        <v>22</v>
      </c>
      <c r="G1090" s="9"/>
      <c r="H1090" s="9"/>
    </row>
    <row r="1091" ht="15.75" customHeight="1">
      <c r="A1091" s="11" t="s">
        <v>1455</v>
      </c>
      <c r="B1091" s="12" t="s">
        <v>1460</v>
      </c>
      <c r="C1091" s="10">
        <v>8.0</v>
      </c>
      <c r="D1091" s="5" t="s">
        <v>1467</v>
      </c>
      <c r="E1091" s="5" t="s">
        <v>21</v>
      </c>
      <c r="F1091" s="5" t="s">
        <v>22</v>
      </c>
      <c r="G1091" s="9"/>
      <c r="H1091" s="9"/>
    </row>
    <row r="1092" ht="15.75" customHeight="1">
      <c r="A1092" s="11" t="s">
        <v>1455</v>
      </c>
      <c r="B1092" s="12" t="s">
        <v>1468</v>
      </c>
      <c r="C1092" s="10">
        <v>9.0</v>
      </c>
      <c r="D1092" s="5" t="s">
        <v>1469</v>
      </c>
      <c r="E1092" s="5" t="s">
        <v>21</v>
      </c>
      <c r="F1092" s="5" t="s">
        <v>22</v>
      </c>
      <c r="G1092" s="9"/>
      <c r="H1092" s="9"/>
    </row>
    <row r="1093" ht="15.75" customHeight="1">
      <c r="A1093" s="11" t="s">
        <v>1455</v>
      </c>
      <c r="B1093" s="12" t="s">
        <v>1470</v>
      </c>
      <c r="C1093" s="10">
        <v>10.0</v>
      </c>
      <c r="D1093" s="5" t="s">
        <v>1471</v>
      </c>
      <c r="E1093" s="5" t="s">
        <v>14</v>
      </c>
      <c r="F1093" s="5" t="s">
        <v>15</v>
      </c>
      <c r="G1093" s="9"/>
      <c r="H1093" s="9"/>
    </row>
    <row r="1094" ht="15.75" customHeight="1">
      <c r="A1094" s="11" t="s">
        <v>1455</v>
      </c>
      <c r="B1094" s="6" t="s">
        <v>1472</v>
      </c>
      <c r="C1094" s="10">
        <v>11.0</v>
      </c>
      <c r="D1094" s="5" t="s">
        <v>1473</v>
      </c>
      <c r="E1094" s="5" t="s">
        <v>21</v>
      </c>
      <c r="F1094" s="5" t="s">
        <v>22</v>
      </c>
      <c r="G1094" s="9"/>
      <c r="H1094" s="9"/>
    </row>
    <row r="1095" ht="15.75" customHeight="1">
      <c r="A1095" s="11" t="s">
        <v>1455</v>
      </c>
      <c r="B1095" s="6" t="s">
        <v>1474</v>
      </c>
      <c r="C1095" s="10">
        <v>13.0</v>
      </c>
      <c r="D1095" s="5" t="s">
        <v>1475</v>
      </c>
      <c r="E1095" s="5" t="s">
        <v>21</v>
      </c>
      <c r="F1095" s="5" t="s">
        <v>123</v>
      </c>
      <c r="G1095" s="9"/>
      <c r="H1095" s="9"/>
    </row>
    <row r="1096" ht="15.75" customHeight="1">
      <c r="A1096" s="11" t="s">
        <v>1455</v>
      </c>
      <c r="B1096" s="6" t="s">
        <v>35</v>
      </c>
      <c r="C1096" s="10">
        <v>14.0</v>
      </c>
      <c r="D1096" s="5" t="s">
        <v>1476</v>
      </c>
      <c r="E1096" s="5" t="s">
        <v>18</v>
      </c>
      <c r="F1096" s="5" t="s">
        <v>1349</v>
      </c>
      <c r="G1096" s="9"/>
      <c r="H1096" s="9"/>
    </row>
    <row r="1097" ht="15.75" customHeight="1">
      <c r="A1097" s="11" t="s">
        <v>1455</v>
      </c>
      <c r="B1097" s="6" t="s">
        <v>1477</v>
      </c>
      <c r="C1097" s="10">
        <v>15.0</v>
      </c>
      <c r="D1097" s="5" t="s">
        <v>1478</v>
      </c>
      <c r="E1097" s="5" t="s">
        <v>32</v>
      </c>
      <c r="F1097" s="5" t="s">
        <v>22</v>
      </c>
      <c r="G1097" s="9"/>
      <c r="H1097" s="9"/>
    </row>
    <row r="1098" ht="15.75" customHeight="1">
      <c r="A1098" s="11" t="s">
        <v>1455</v>
      </c>
      <c r="B1098" s="12" t="s">
        <v>1181</v>
      </c>
      <c r="C1098" s="10">
        <v>16.0</v>
      </c>
      <c r="D1098" s="5" t="s">
        <v>1479</v>
      </c>
      <c r="E1098" s="5" t="s">
        <v>32</v>
      </c>
      <c r="F1098" s="5" t="s">
        <v>22</v>
      </c>
      <c r="G1098" s="9"/>
      <c r="H1098" s="9"/>
    </row>
    <row r="1099" ht="15.75" customHeight="1">
      <c r="A1099" s="11" t="s">
        <v>1455</v>
      </c>
      <c r="B1099" s="12" t="s">
        <v>1181</v>
      </c>
      <c r="C1099" s="10">
        <v>17.0</v>
      </c>
      <c r="D1099" s="5" t="s">
        <v>1480</v>
      </c>
      <c r="E1099" s="5" t="s">
        <v>21</v>
      </c>
      <c r="F1099" s="5" t="s">
        <v>22</v>
      </c>
      <c r="G1099" s="9"/>
      <c r="H1099" s="9"/>
    </row>
    <row r="1100" ht="15.75" customHeight="1">
      <c r="A1100" s="11" t="s">
        <v>1455</v>
      </c>
      <c r="B1100" s="6" t="s">
        <v>35</v>
      </c>
      <c r="C1100" s="10">
        <v>18.0</v>
      </c>
      <c r="D1100" s="5" t="s">
        <v>1481</v>
      </c>
      <c r="E1100" s="5" t="s">
        <v>21</v>
      </c>
      <c r="F1100" s="5" t="s">
        <v>1425</v>
      </c>
      <c r="G1100" s="9"/>
      <c r="H1100" s="9"/>
    </row>
    <row r="1101" ht="15.75" customHeight="1">
      <c r="A1101" s="11" t="s">
        <v>1455</v>
      </c>
      <c r="B1101" s="6" t="s">
        <v>1482</v>
      </c>
      <c r="C1101" s="10">
        <v>19.0</v>
      </c>
      <c r="D1101" s="5" t="s">
        <v>1483</v>
      </c>
      <c r="E1101" s="5" t="s">
        <v>21</v>
      </c>
      <c r="F1101" s="5" t="s">
        <v>22</v>
      </c>
      <c r="G1101" s="9"/>
      <c r="H1101" s="9"/>
    </row>
    <row r="1102" ht="15.75" customHeight="1">
      <c r="A1102" s="11" t="s">
        <v>1455</v>
      </c>
      <c r="B1102" s="6" t="s">
        <v>1482</v>
      </c>
      <c r="C1102" s="10">
        <v>20.0</v>
      </c>
      <c r="D1102" s="5" t="s">
        <v>1484</v>
      </c>
      <c r="E1102" s="5" t="s">
        <v>21</v>
      </c>
      <c r="F1102" s="5" t="s">
        <v>668</v>
      </c>
      <c r="G1102" s="9"/>
      <c r="H1102" s="9"/>
    </row>
    <row r="1103" ht="15.75" customHeight="1">
      <c r="A1103" s="11" t="s">
        <v>1455</v>
      </c>
      <c r="B1103" s="12" t="s">
        <v>1181</v>
      </c>
      <c r="C1103" s="10">
        <v>21.0</v>
      </c>
      <c r="D1103" s="5" t="s">
        <v>1485</v>
      </c>
      <c r="E1103" s="5" t="s">
        <v>14</v>
      </c>
      <c r="F1103" s="5" t="s">
        <v>18</v>
      </c>
      <c r="G1103" s="9"/>
      <c r="H1103" s="9"/>
    </row>
    <row r="1104" ht="15.75" customHeight="1">
      <c r="A1104" s="11" t="s">
        <v>1455</v>
      </c>
      <c r="B1104" s="12" t="s">
        <v>1181</v>
      </c>
      <c r="C1104" s="10">
        <v>22.0</v>
      </c>
      <c r="D1104" s="5" t="s">
        <v>1486</v>
      </c>
      <c r="E1104" s="5" t="s">
        <v>21</v>
      </c>
      <c r="F1104" s="5" t="s">
        <v>22</v>
      </c>
      <c r="G1104" s="9"/>
      <c r="H1104" s="9"/>
    </row>
    <row r="1105" ht="15.75" customHeight="1">
      <c r="A1105" s="11" t="s">
        <v>1455</v>
      </c>
      <c r="B1105" s="12" t="s">
        <v>1181</v>
      </c>
      <c r="C1105" s="10">
        <v>23.0</v>
      </c>
      <c r="D1105" s="5" t="s">
        <v>1487</v>
      </c>
      <c r="E1105" s="5" t="s">
        <v>18</v>
      </c>
      <c r="F1105" s="5" t="s">
        <v>133</v>
      </c>
      <c r="G1105" s="9"/>
      <c r="H1105" s="9"/>
    </row>
    <row r="1106" ht="15.75" customHeight="1">
      <c r="A1106" s="11" t="s">
        <v>1455</v>
      </c>
      <c r="B1106" s="12" t="s">
        <v>1470</v>
      </c>
      <c r="C1106" s="10">
        <v>24.0</v>
      </c>
      <c r="D1106" s="5" t="s">
        <v>1488</v>
      </c>
      <c r="E1106" s="5" t="s">
        <v>21</v>
      </c>
      <c r="F1106" s="5" t="s">
        <v>22</v>
      </c>
      <c r="G1106" s="9"/>
      <c r="H1106" s="9"/>
    </row>
    <row r="1107" ht="15.75" customHeight="1">
      <c r="A1107" s="11" t="s">
        <v>1455</v>
      </c>
      <c r="B1107" s="6" t="s">
        <v>37</v>
      </c>
      <c r="C1107" s="10">
        <v>25.0</v>
      </c>
      <c r="D1107" s="5" t="s">
        <v>1489</v>
      </c>
      <c r="E1107" s="5" t="s">
        <v>21</v>
      </c>
      <c r="F1107" s="5" t="s">
        <v>22</v>
      </c>
      <c r="G1107" s="9"/>
      <c r="H1107" s="9"/>
    </row>
    <row r="1108" ht="15.75" customHeight="1">
      <c r="A1108" s="11" t="s">
        <v>1455</v>
      </c>
      <c r="B1108" s="6" t="s">
        <v>1482</v>
      </c>
      <c r="C1108" s="10">
        <v>26.0</v>
      </c>
      <c r="D1108" s="5" t="s">
        <v>1490</v>
      </c>
      <c r="E1108" s="5" t="s">
        <v>11</v>
      </c>
      <c r="F1108" s="5" t="s">
        <v>11</v>
      </c>
      <c r="G1108" s="9"/>
      <c r="H1108" s="9"/>
    </row>
    <row r="1109" ht="15.75" customHeight="1">
      <c r="A1109" s="11" t="s">
        <v>1455</v>
      </c>
      <c r="B1109" s="12" t="s">
        <v>1181</v>
      </c>
      <c r="C1109" s="10">
        <v>27.0</v>
      </c>
      <c r="D1109" s="5" t="s">
        <v>1491</v>
      </c>
      <c r="E1109" s="5" t="s">
        <v>14</v>
      </c>
      <c r="F1109" s="5" t="s">
        <v>15</v>
      </c>
      <c r="G1109" s="9"/>
      <c r="H1109" s="9"/>
    </row>
    <row r="1110" ht="15.75" customHeight="1">
      <c r="A1110" s="11" t="s">
        <v>1455</v>
      </c>
      <c r="B1110" s="12" t="s">
        <v>1470</v>
      </c>
      <c r="C1110" s="10">
        <v>28.0</v>
      </c>
      <c r="D1110" s="5" t="s">
        <v>1492</v>
      </c>
      <c r="E1110" s="5" t="s">
        <v>18</v>
      </c>
      <c r="F1110" s="5" t="s">
        <v>18</v>
      </c>
      <c r="G1110" s="9"/>
      <c r="H1110" s="9"/>
    </row>
    <row r="1111" ht="15.75" customHeight="1">
      <c r="A1111" s="11" t="s">
        <v>1455</v>
      </c>
      <c r="B1111" s="6" t="s">
        <v>357</v>
      </c>
      <c r="C1111" s="10">
        <v>29.0</v>
      </c>
      <c r="D1111" s="5" t="s">
        <v>1493</v>
      </c>
      <c r="E1111" s="5" t="s">
        <v>21</v>
      </c>
      <c r="F1111" s="5" t="s">
        <v>22</v>
      </c>
      <c r="G1111" s="9"/>
      <c r="H1111" s="9"/>
    </row>
    <row r="1112" ht="15.75" customHeight="1">
      <c r="A1112" s="11" t="s">
        <v>1455</v>
      </c>
      <c r="B1112" s="6" t="s">
        <v>1482</v>
      </c>
      <c r="C1112" s="10">
        <v>30.0</v>
      </c>
      <c r="D1112" s="5" t="s">
        <v>1494</v>
      </c>
      <c r="E1112" s="5" t="s">
        <v>21</v>
      </c>
      <c r="F1112" s="5" t="s">
        <v>668</v>
      </c>
      <c r="G1112" s="9"/>
      <c r="H1112" s="9"/>
    </row>
    <row r="1113" ht="15.75" customHeight="1">
      <c r="A1113" s="11" t="s">
        <v>1455</v>
      </c>
      <c r="B1113" s="6" t="s">
        <v>1477</v>
      </c>
      <c r="C1113" s="10">
        <v>31.0</v>
      </c>
      <c r="D1113" s="5" t="s">
        <v>1495</v>
      </c>
      <c r="E1113" s="5" t="s">
        <v>21</v>
      </c>
      <c r="F1113" s="5" t="s">
        <v>668</v>
      </c>
      <c r="G1113" s="9"/>
      <c r="H1113" s="9"/>
    </row>
    <row r="1114" ht="15.75" customHeight="1">
      <c r="A1114" s="11" t="s">
        <v>1455</v>
      </c>
      <c r="B1114" s="6" t="s">
        <v>1496</v>
      </c>
      <c r="C1114" s="10">
        <v>32.0</v>
      </c>
      <c r="D1114" s="5" t="s">
        <v>1497</v>
      </c>
      <c r="E1114" s="5" t="s">
        <v>14</v>
      </c>
      <c r="F1114" s="5" t="s">
        <v>25</v>
      </c>
      <c r="G1114" s="9"/>
      <c r="H1114" s="9"/>
    </row>
    <row r="1115" ht="15.75" customHeight="1">
      <c r="A1115" s="11" t="s">
        <v>1455</v>
      </c>
      <c r="B1115" s="6" t="s">
        <v>81</v>
      </c>
      <c r="C1115" s="10">
        <v>33.0</v>
      </c>
      <c r="D1115" s="5" t="s">
        <v>1498</v>
      </c>
      <c r="E1115" s="5" t="s">
        <v>14</v>
      </c>
      <c r="F1115" s="5" t="s">
        <v>25</v>
      </c>
      <c r="G1115" s="9"/>
      <c r="H1115" s="9"/>
    </row>
    <row r="1116" ht="15.75" customHeight="1">
      <c r="A1116" s="11" t="s">
        <v>1455</v>
      </c>
      <c r="B1116" s="6" t="s">
        <v>1499</v>
      </c>
      <c r="C1116" s="10">
        <v>34.0</v>
      </c>
      <c r="D1116" s="5" t="s">
        <v>1500</v>
      </c>
      <c r="E1116" s="5" t="s">
        <v>21</v>
      </c>
      <c r="F1116" s="5" t="s">
        <v>133</v>
      </c>
      <c r="G1116" s="9"/>
      <c r="H1116" s="9"/>
    </row>
    <row r="1117" ht="15.75" customHeight="1">
      <c r="A1117" s="11" t="s">
        <v>1455</v>
      </c>
      <c r="B1117" s="6" t="s">
        <v>1501</v>
      </c>
      <c r="C1117" s="10">
        <v>35.0</v>
      </c>
      <c r="D1117" s="5" t="s">
        <v>1502</v>
      </c>
      <c r="E1117" s="5" t="s">
        <v>183</v>
      </c>
      <c r="F1117" s="5" t="s">
        <v>18</v>
      </c>
      <c r="G1117" s="9"/>
      <c r="H1117" s="9"/>
    </row>
    <row r="1118" ht="15.75" customHeight="1">
      <c r="A1118" s="11" t="s">
        <v>1455</v>
      </c>
      <c r="B1118" s="6" t="s">
        <v>1503</v>
      </c>
      <c r="C1118" s="10">
        <v>36.0</v>
      </c>
      <c r="D1118" s="5" t="s">
        <v>1504</v>
      </c>
      <c r="E1118" s="5" t="s">
        <v>18</v>
      </c>
      <c r="F1118" s="5" t="s">
        <v>18</v>
      </c>
      <c r="G1118" s="9"/>
      <c r="H1118" s="9"/>
    </row>
    <row r="1119" ht="15.75" customHeight="1">
      <c r="A1119" s="11" t="s">
        <v>1455</v>
      </c>
      <c r="B1119" s="6" t="s">
        <v>107</v>
      </c>
      <c r="C1119" s="10">
        <v>37.0</v>
      </c>
      <c r="D1119" s="5" t="s">
        <v>1505</v>
      </c>
      <c r="E1119" s="5" t="s">
        <v>21</v>
      </c>
      <c r="F1119" s="5" t="s">
        <v>22</v>
      </c>
      <c r="G1119" s="9"/>
      <c r="H1119" s="9"/>
    </row>
    <row r="1120" ht="15.75" customHeight="1">
      <c r="A1120" s="11" t="s">
        <v>1455</v>
      </c>
      <c r="B1120" s="6" t="s">
        <v>1506</v>
      </c>
      <c r="C1120" s="10">
        <v>38.0</v>
      </c>
      <c r="D1120" s="5" t="s">
        <v>1507</v>
      </c>
      <c r="E1120" s="5" t="s">
        <v>183</v>
      </c>
      <c r="F1120" s="5" t="s">
        <v>708</v>
      </c>
      <c r="G1120" s="9"/>
      <c r="H1120" s="9"/>
    </row>
    <row r="1121" ht="15.75" customHeight="1">
      <c r="A1121" s="11" t="s">
        <v>1455</v>
      </c>
      <c r="B1121" s="6" t="s">
        <v>1508</v>
      </c>
      <c r="C1121" s="10">
        <v>39.0</v>
      </c>
      <c r="D1121" s="5" t="s">
        <v>1509</v>
      </c>
      <c r="E1121" s="5" t="s">
        <v>18</v>
      </c>
      <c r="F1121" s="5" t="s">
        <v>11</v>
      </c>
      <c r="G1121" s="9"/>
      <c r="H1121" s="5" t="s">
        <v>1510</v>
      </c>
    </row>
    <row r="1122" ht="15.75" customHeight="1">
      <c r="A1122" s="11" t="s">
        <v>1455</v>
      </c>
      <c r="B1122" s="12" t="s">
        <v>1511</v>
      </c>
      <c r="C1122" s="10">
        <v>40.0</v>
      </c>
      <c r="D1122" s="5" t="s">
        <v>1512</v>
      </c>
      <c r="E1122" s="5" t="s">
        <v>21</v>
      </c>
      <c r="F1122" s="5" t="s">
        <v>22</v>
      </c>
      <c r="G1122" s="9"/>
      <c r="H1122" s="9"/>
    </row>
    <row r="1123" ht="15.75" customHeight="1">
      <c r="A1123" s="11" t="s">
        <v>1455</v>
      </c>
      <c r="B1123" s="6" t="s">
        <v>380</v>
      </c>
      <c r="C1123" s="10">
        <v>41.0</v>
      </c>
      <c r="D1123" s="5" t="s">
        <v>1513</v>
      </c>
      <c r="E1123" s="5" t="s">
        <v>21</v>
      </c>
      <c r="F1123" s="5" t="s">
        <v>22</v>
      </c>
      <c r="G1123" s="9"/>
      <c r="H1123" s="9"/>
    </row>
    <row r="1124" ht="15.75" customHeight="1">
      <c r="A1124" s="11" t="s">
        <v>1455</v>
      </c>
      <c r="B1124" s="6" t="s">
        <v>1514</v>
      </c>
      <c r="C1124" s="10">
        <v>42.0</v>
      </c>
      <c r="D1124" s="5" t="s">
        <v>1515</v>
      </c>
      <c r="E1124" s="5" t="s">
        <v>21</v>
      </c>
      <c r="F1124" s="5" t="s">
        <v>22</v>
      </c>
      <c r="G1124" s="9"/>
      <c r="H1124" s="9"/>
    </row>
    <row r="1125" ht="15.75" customHeight="1">
      <c r="A1125" s="11" t="s">
        <v>1455</v>
      </c>
      <c r="B1125" s="6" t="s">
        <v>1477</v>
      </c>
      <c r="C1125" s="10">
        <v>43.0</v>
      </c>
      <c r="D1125" s="5" t="s">
        <v>1516</v>
      </c>
      <c r="E1125" s="5" t="s">
        <v>21</v>
      </c>
      <c r="F1125" s="5" t="s">
        <v>22</v>
      </c>
      <c r="G1125" s="9"/>
      <c r="H1125" s="9"/>
    </row>
    <row r="1126" ht="15.75" customHeight="1">
      <c r="A1126" s="11" t="s">
        <v>1455</v>
      </c>
      <c r="B1126" s="6" t="s">
        <v>37</v>
      </c>
      <c r="C1126" s="10">
        <v>44.0</v>
      </c>
      <c r="D1126" s="5" t="s">
        <v>1517</v>
      </c>
      <c r="E1126" s="5" t="s">
        <v>21</v>
      </c>
      <c r="F1126" s="5" t="s">
        <v>22</v>
      </c>
      <c r="G1126" s="9"/>
      <c r="H1126" s="9"/>
    </row>
    <row r="1127" ht="15.75" customHeight="1">
      <c r="A1127" s="11" t="s">
        <v>1455</v>
      </c>
      <c r="B1127" s="6" t="s">
        <v>1518</v>
      </c>
      <c r="C1127" s="10">
        <v>45.0</v>
      </c>
      <c r="D1127" s="5" t="s">
        <v>1519</v>
      </c>
      <c r="E1127" s="5" t="s">
        <v>21</v>
      </c>
      <c r="F1127" s="5" t="s">
        <v>22</v>
      </c>
      <c r="G1127" s="9"/>
      <c r="H1127" s="9"/>
    </row>
    <row r="1128" ht="15.75" customHeight="1">
      <c r="A1128" s="11" t="s">
        <v>1455</v>
      </c>
      <c r="B1128" s="6" t="s">
        <v>35</v>
      </c>
      <c r="C1128" s="10">
        <v>46.0</v>
      </c>
      <c r="D1128" s="5" t="s">
        <v>1520</v>
      </c>
      <c r="E1128" s="5" t="s">
        <v>32</v>
      </c>
      <c r="F1128" s="5" t="s">
        <v>731</v>
      </c>
      <c r="G1128" s="9"/>
      <c r="H1128" s="9"/>
    </row>
    <row r="1129" ht="15.75" customHeight="1">
      <c r="A1129" s="11" t="s">
        <v>1455</v>
      </c>
      <c r="B1129" s="6" t="s">
        <v>555</v>
      </c>
      <c r="C1129" s="10">
        <v>47.0</v>
      </c>
      <c r="D1129" s="5" t="s">
        <v>1521</v>
      </c>
      <c r="E1129" s="5" t="s">
        <v>32</v>
      </c>
      <c r="F1129" s="5" t="s">
        <v>22</v>
      </c>
      <c r="G1129" s="9"/>
      <c r="H1129" s="9"/>
    </row>
    <row r="1130" ht="15.75" customHeight="1">
      <c r="A1130" s="11" t="s">
        <v>1455</v>
      </c>
      <c r="B1130" s="6" t="s">
        <v>23</v>
      </c>
      <c r="C1130" s="10">
        <v>48.0</v>
      </c>
      <c r="D1130" s="5" t="s">
        <v>1522</v>
      </c>
      <c r="E1130" s="5" t="s">
        <v>21</v>
      </c>
      <c r="F1130" s="5" t="s">
        <v>22</v>
      </c>
      <c r="G1130" s="9"/>
      <c r="H1130" s="9"/>
    </row>
    <row r="1131" ht="15.75" customHeight="1">
      <c r="A1131" s="11" t="s">
        <v>1455</v>
      </c>
      <c r="B1131" s="6" t="s">
        <v>1523</v>
      </c>
      <c r="C1131" s="10">
        <v>39.01</v>
      </c>
      <c r="D1131" s="5" t="s">
        <v>1524</v>
      </c>
      <c r="E1131" s="5" t="s">
        <v>14</v>
      </c>
      <c r="F1131" s="5" t="s">
        <v>22</v>
      </c>
      <c r="G1131" s="9"/>
      <c r="H1131" s="5" t="s">
        <v>1525</v>
      </c>
    </row>
    <row r="1132" ht="15.75" customHeight="1">
      <c r="A1132" s="11" t="s">
        <v>1455</v>
      </c>
      <c r="B1132" s="6" t="s">
        <v>1526</v>
      </c>
      <c r="C1132" s="10">
        <v>39.03</v>
      </c>
      <c r="D1132" s="5" t="s">
        <v>1527</v>
      </c>
      <c r="E1132" s="5" t="s">
        <v>18</v>
      </c>
      <c r="F1132" s="5" t="s">
        <v>22</v>
      </c>
      <c r="G1132" s="9"/>
      <c r="H1132" s="5" t="s">
        <v>1525</v>
      </c>
    </row>
    <row r="1133" ht="15.75" customHeight="1">
      <c r="A1133" s="11" t="s">
        <v>1455</v>
      </c>
      <c r="B1133" s="6" t="s">
        <v>584</v>
      </c>
      <c r="C1133" s="10">
        <v>39.04</v>
      </c>
      <c r="D1133" s="5" t="s">
        <v>1528</v>
      </c>
      <c r="E1133" s="5" t="s">
        <v>18</v>
      </c>
      <c r="F1133" s="5" t="s">
        <v>22</v>
      </c>
      <c r="G1133" s="9"/>
      <c r="H1133" s="5" t="s">
        <v>1525</v>
      </c>
    </row>
    <row r="1134" ht="15.75" customHeight="1">
      <c r="A1134" s="5" t="s">
        <v>1529</v>
      </c>
      <c r="B1134" s="6" t="s">
        <v>1530</v>
      </c>
      <c r="C1134" s="7">
        <v>1.0</v>
      </c>
      <c r="D1134" s="8" t="s">
        <v>1531</v>
      </c>
      <c r="E1134" s="5" t="s">
        <v>14</v>
      </c>
      <c r="F1134" s="5" t="s">
        <v>1399</v>
      </c>
      <c r="G1134" s="9"/>
      <c r="H1134" s="9"/>
    </row>
    <row r="1135" ht="15.75" customHeight="1">
      <c r="A1135" s="5" t="s">
        <v>1532</v>
      </c>
      <c r="B1135" s="6" t="s">
        <v>23</v>
      </c>
      <c r="C1135" s="7">
        <v>1.0</v>
      </c>
      <c r="D1135" s="8" t="s">
        <v>1533</v>
      </c>
      <c r="E1135" s="5" t="s">
        <v>21</v>
      </c>
      <c r="F1135" s="5" t="s">
        <v>22</v>
      </c>
      <c r="G1135" s="9"/>
      <c r="H1135" s="9"/>
    </row>
    <row r="1136" ht="15.75" customHeight="1">
      <c r="A1136" s="5" t="s">
        <v>1532</v>
      </c>
      <c r="B1136" s="6" t="s">
        <v>104</v>
      </c>
      <c r="C1136" s="10">
        <v>3.0</v>
      </c>
      <c r="D1136" s="8" t="s">
        <v>1534</v>
      </c>
      <c r="E1136" s="5" t="s">
        <v>14</v>
      </c>
      <c r="F1136" s="5" t="s">
        <v>15</v>
      </c>
      <c r="G1136" s="9"/>
      <c r="H1136" s="9"/>
    </row>
    <row r="1137" ht="15.75" customHeight="1">
      <c r="A1137" s="5" t="s">
        <v>1532</v>
      </c>
      <c r="B1137" s="6" t="s">
        <v>104</v>
      </c>
      <c r="C1137" s="10">
        <v>4.0</v>
      </c>
      <c r="D1137" s="8" t="s">
        <v>1535</v>
      </c>
      <c r="E1137" s="5" t="s">
        <v>14</v>
      </c>
      <c r="F1137" s="5" t="s">
        <v>28</v>
      </c>
      <c r="G1137" s="9"/>
      <c r="H1137" s="9"/>
    </row>
    <row r="1138" ht="15.75" customHeight="1">
      <c r="A1138" s="5" t="s">
        <v>1532</v>
      </c>
      <c r="B1138" s="6" t="s">
        <v>23</v>
      </c>
      <c r="C1138" s="10">
        <v>5.0</v>
      </c>
      <c r="D1138" s="8" t="s">
        <v>1536</v>
      </c>
      <c r="E1138" s="5" t="s">
        <v>21</v>
      </c>
      <c r="F1138" s="5" t="s">
        <v>22</v>
      </c>
      <c r="G1138" s="9"/>
      <c r="H1138" s="9"/>
    </row>
    <row r="1139" ht="15.75" customHeight="1">
      <c r="A1139" s="5" t="s">
        <v>1532</v>
      </c>
      <c r="B1139" s="6" t="s">
        <v>104</v>
      </c>
      <c r="C1139" s="10">
        <v>6.0</v>
      </c>
      <c r="D1139" s="8" t="s">
        <v>1537</v>
      </c>
      <c r="E1139" s="5" t="s">
        <v>14</v>
      </c>
      <c r="F1139" s="5" t="s">
        <v>15</v>
      </c>
      <c r="G1139" s="9"/>
      <c r="H1139" s="9"/>
    </row>
    <row r="1140" ht="15.75" customHeight="1">
      <c r="A1140" s="5" t="s">
        <v>1532</v>
      </c>
      <c r="B1140" s="6" t="s">
        <v>104</v>
      </c>
      <c r="C1140" s="10">
        <v>7.0</v>
      </c>
      <c r="D1140" s="8" t="s">
        <v>1538</v>
      </c>
      <c r="E1140" s="5" t="s">
        <v>18</v>
      </c>
      <c r="F1140" s="5" t="s">
        <v>1539</v>
      </c>
      <c r="G1140" s="9"/>
      <c r="H1140" s="9"/>
    </row>
    <row r="1141" ht="15.75" customHeight="1">
      <c r="A1141" s="5" t="s">
        <v>1532</v>
      </c>
      <c r="B1141" s="6" t="s">
        <v>1041</v>
      </c>
      <c r="C1141" s="10">
        <v>8.0</v>
      </c>
      <c r="D1141" s="8" t="s">
        <v>1540</v>
      </c>
      <c r="E1141" s="5" t="s">
        <v>14</v>
      </c>
      <c r="F1141" s="5" t="s">
        <v>1112</v>
      </c>
      <c r="G1141" s="9"/>
      <c r="H1141" s="9"/>
    </row>
    <row r="1142" ht="15.75" customHeight="1">
      <c r="A1142" s="5" t="s">
        <v>1541</v>
      </c>
      <c r="B1142" s="6" t="s">
        <v>1263</v>
      </c>
      <c r="C1142" s="7">
        <v>1.0</v>
      </c>
      <c r="D1142" s="8" t="s">
        <v>1542</v>
      </c>
      <c r="E1142" s="5" t="s">
        <v>21</v>
      </c>
      <c r="F1142" s="5" t="s">
        <v>25</v>
      </c>
      <c r="G1142" s="9"/>
      <c r="H1142" s="9"/>
    </row>
    <row r="1143" ht="15.75" customHeight="1">
      <c r="A1143" s="5" t="s">
        <v>1541</v>
      </c>
      <c r="B1143" s="6" t="s">
        <v>41</v>
      </c>
      <c r="C1143" s="10">
        <v>2.0</v>
      </c>
      <c r="D1143" s="8" t="s">
        <v>1543</v>
      </c>
      <c r="E1143" s="5" t="s">
        <v>14</v>
      </c>
      <c r="F1143" s="5" t="s">
        <v>33</v>
      </c>
      <c r="G1143" s="9"/>
      <c r="H1143" s="9"/>
    </row>
    <row r="1144" ht="15.75" customHeight="1">
      <c r="A1144" s="5" t="s">
        <v>1541</v>
      </c>
      <c r="B1144" s="6" t="s">
        <v>41</v>
      </c>
      <c r="C1144" s="10">
        <v>3.0</v>
      </c>
      <c r="D1144" s="8" t="s">
        <v>1544</v>
      </c>
      <c r="E1144" s="5" t="s">
        <v>21</v>
      </c>
      <c r="F1144" s="5" t="s">
        <v>22</v>
      </c>
      <c r="G1144" s="9"/>
      <c r="H1144" s="9"/>
    </row>
    <row r="1145" ht="15.75" customHeight="1">
      <c r="A1145" s="5" t="s">
        <v>1541</v>
      </c>
      <c r="B1145" s="6" t="s">
        <v>41</v>
      </c>
      <c r="C1145" s="10">
        <v>4.0</v>
      </c>
      <c r="D1145" s="8" t="s">
        <v>1545</v>
      </c>
      <c r="E1145" s="5" t="s">
        <v>14</v>
      </c>
      <c r="F1145" s="5" t="s">
        <v>15</v>
      </c>
      <c r="G1145" s="9"/>
      <c r="H1145" s="9"/>
    </row>
    <row r="1146" ht="15.75" customHeight="1">
      <c r="A1146" s="5" t="s">
        <v>1541</v>
      </c>
      <c r="B1146" s="6" t="s">
        <v>532</v>
      </c>
      <c r="C1146" s="10">
        <v>5.0</v>
      </c>
      <c r="D1146" s="8" t="s">
        <v>1546</v>
      </c>
      <c r="E1146" s="5" t="s">
        <v>21</v>
      </c>
      <c r="F1146" s="5" t="s">
        <v>25</v>
      </c>
      <c r="G1146" s="9"/>
      <c r="H1146" s="9"/>
    </row>
    <row r="1147" ht="15.75" customHeight="1">
      <c r="A1147" s="5" t="s">
        <v>1547</v>
      </c>
      <c r="B1147" s="6" t="s">
        <v>1548</v>
      </c>
      <c r="C1147" s="7">
        <v>1.0</v>
      </c>
      <c r="D1147" s="8" t="s">
        <v>1549</v>
      </c>
      <c r="E1147" s="5" t="s">
        <v>21</v>
      </c>
      <c r="F1147" s="5" t="s">
        <v>25</v>
      </c>
      <c r="G1147" s="9"/>
      <c r="H1147" s="9"/>
    </row>
    <row r="1148" ht="15.75" customHeight="1">
      <c r="A1148" s="5" t="s">
        <v>1547</v>
      </c>
      <c r="B1148" s="6" t="s">
        <v>1550</v>
      </c>
      <c r="C1148" s="10">
        <v>2.0</v>
      </c>
      <c r="D1148" s="8" t="s">
        <v>1551</v>
      </c>
      <c r="E1148" s="5" t="s">
        <v>21</v>
      </c>
      <c r="F1148" s="5" t="s">
        <v>25</v>
      </c>
      <c r="G1148" s="9"/>
      <c r="H1148" s="9"/>
    </row>
    <row r="1149" ht="15.75" customHeight="1">
      <c r="A1149" s="5" t="s">
        <v>1547</v>
      </c>
      <c r="B1149" s="6" t="s">
        <v>1552</v>
      </c>
      <c r="C1149" s="10">
        <v>4.0</v>
      </c>
      <c r="D1149" s="8" t="s">
        <v>1553</v>
      </c>
      <c r="E1149" s="5" t="s">
        <v>21</v>
      </c>
      <c r="F1149" s="5" t="s">
        <v>25</v>
      </c>
      <c r="G1149" s="9"/>
      <c r="H1149" s="9"/>
    </row>
    <row r="1150" ht="15.75" customHeight="1">
      <c r="A1150" s="5" t="s">
        <v>1554</v>
      </c>
      <c r="B1150" s="6" t="s">
        <v>124</v>
      </c>
      <c r="C1150" s="7">
        <v>1.0</v>
      </c>
      <c r="D1150" s="8" t="s">
        <v>1555</v>
      </c>
      <c r="E1150" s="5" t="s">
        <v>21</v>
      </c>
      <c r="F1150" s="5" t="s">
        <v>25</v>
      </c>
      <c r="G1150" s="9"/>
      <c r="H1150" s="9"/>
    </row>
    <row r="1151" ht="15.75" customHeight="1">
      <c r="A1151" s="5" t="s">
        <v>1554</v>
      </c>
      <c r="B1151" s="6" t="s">
        <v>29</v>
      </c>
      <c r="C1151" s="10">
        <v>2.0</v>
      </c>
      <c r="D1151" s="8" t="s">
        <v>1556</v>
      </c>
      <c r="E1151" s="5" t="s">
        <v>14</v>
      </c>
      <c r="F1151" s="5" t="s">
        <v>28</v>
      </c>
      <c r="G1151" s="9"/>
      <c r="H1151" s="9"/>
    </row>
    <row r="1152" ht="15.75" customHeight="1">
      <c r="A1152" s="5" t="s">
        <v>1554</v>
      </c>
      <c r="B1152" s="6" t="s">
        <v>137</v>
      </c>
      <c r="C1152" s="10">
        <v>3.0</v>
      </c>
      <c r="D1152" s="8" t="s">
        <v>1557</v>
      </c>
      <c r="E1152" s="5" t="s">
        <v>14</v>
      </c>
      <c r="F1152" s="5" t="s">
        <v>15</v>
      </c>
      <c r="G1152" s="9"/>
      <c r="H1152" s="9"/>
    </row>
    <row r="1153" ht="15.75" customHeight="1">
      <c r="A1153" s="5" t="s">
        <v>1554</v>
      </c>
      <c r="B1153" s="6" t="s">
        <v>124</v>
      </c>
      <c r="C1153" s="10">
        <v>4.0</v>
      </c>
      <c r="D1153" s="8" t="s">
        <v>1558</v>
      </c>
      <c r="E1153" s="5" t="s">
        <v>21</v>
      </c>
      <c r="F1153" s="5" t="s">
        <v>22</v>
      </c>
      <c r="G1153" s="9"/>
      <c r="H1153" s="9"/>
    </row>
    <row r="1154" ht="15.75" customHeight="1">
      <c r="A1154" s="5" t="s">
        <v>1554</v>
      </c>
      <c r="B1154" s="6" t="s">
        <v>37</v>
      </c>
      <c r="C1154" s="10">
        <v>6.0</v>
      </c>
      <c r="D1154" s="8" t="s">
        <v>1559</v>
      </c>
      <c r="E1154" s="5" t="s">
        <v>33</v>
      </c>
      <c r="F1154" s="5" t="s">
        <v>929</v>
      </c>
      <c r="G1154" s="9"/>
      <c r="H1154" s="9"/>
    </row>
    <row r="1155" ht="15.75" customHeight="1">
      <c r="A1155" s="5" t="s">
        <v>1554</v>
      </c>
      <c r="B1155" s="6" t="s">
        <v>137</v>
      </c>
      <c r="C1155" s="10">
        <v>8.0</v>
      </c>
      <c r="D1155" s="8" t="s">
        <v>1560</v>
      </c>
      <c r="E1155" s="5" t="s">
        <v>14</v>
      </c>
      <c r="F1155" s="5" t="s">
        <v>15</v>
      </c>
      <c r="G1155" s="9"/>
      <c r="H1155" s="9"/>
    </row>
    <row r="1156" ht="15.75" customHeight="1">
      <c r="A1156" s="5" t="s">
        <v>1554</v>
      </c>
      <c r="B1156" s="6" t="s">
        <v>124</v>
      </c>
      <c r="C1156" s="10">
        <v>9.0</v>
      </c>
      <c r="D1156" s="8" t="s">
        <v>1561</v>
      </c>
      <c r="E1156" s="5" t="s">
        <v>11</v>
      </c>
      <c r="F1156" s="5" t="s">
        <v>11</v>
      </c>
      <c r="G1156" s="9"/>
      <c r="H1156" s="9"/>
    </row>
    <row r="1157" ht="15.75" customHeight="1">
      <c r="A1157" s="5" t="s">
        <v>1554</v>
      </c>
      <c r="B1157" s="6" t="s">
        <v>124</v>
      </c>
      <c r="C1157" s="10">
        <v>10.0</v>
      </c>
      <c r="D1157" s="8" t="s">
        <v>1562</v>
      </c>
      <c r="E1157" s="5" t="s">
        <v>21</v>
      </c>
      <c r="F1157" s="5" t="s">
        <v>25</v>
      </c>
      <c r="G1157" s="9"/>
      <c r="H1157" s="9"/>
    </row>
    <row r="1158" ht="15.75" customHeight="1">
      <c r="A1158" s="5" t="s">
        <v>1554</v>
      </c>
      <c r="B1158" s="6" t="s">
        <v>378</v>
      </c>
      <c r="C1158" s="10">
        <v>11.0</v>
      </c>
      <c r="D1158" s="8" t="s">
        <v>1563</v>
      </c>
      <c r="E1158" s="5" t="s">
        <v>18</v>
      </c>
      <c r="F1158" s="5" t="s">
        <v>18</v>
      </c>
      <c r="G1158" s="9"/>
      <c r="H1158" s="9"/>
    </row>
    <row r="1159" ht="15.75" customHeight="1">
      <c r="A1159" s="5" t="s">
        <v>1554</v>
      </c>
      <c r="B1159" s="6" t="s">
        <v>52</v>
      </c>
      <c r="C1159" s="10">
        <v>12.0</v>
      </c>
      <c r="D1159" s="8" t="s">
        <v>1564</v>
      </c>
      <c r="E1159" s="5" t="s">
        <v>33</v>
      </c>
      <c r="F1159" s="5" t="s">
        <v>33</v>
      </c>
      <c r="G1159" s="9"/>
      <c r="H1159" s="9"/>
    </row>
    <row r="1160" ht="15.75" customHeight="1">
      <c r="A1160" s="5" t="s">
        <v>1565</v>
      </c>
      <c r="B1160" s="6" t="s">
        <v>226</v>
      </c>
      <c r="C1160" s="7">
        <v>1.0</v>
      </c>
      <c r="D1160" s="8" t="s">
        <v>1566</v>
      </c>
      <c r="E1160" s="5" t="s">
        <v>21</v>
      </c>
      <c r="F1160" s="5" t="s">
        <v>25</v>
      </c>
      <c r="G1160" s="9"/>
      <c r="H1160" s="9"/>
    </row>
    <row r="1161" ht="15.75" customHeight="1">
      <c r="A1161" s="5" t="s">
        <v>1565</v>
      </c>
      <c r="B1161" s="6" t="s">
        <v>37</v>
      </c>
      <c r="C1161" s="10">
        <v>2.0</v>
      </c>
      <c r="D1161" s="8" t="s">
        <v>1567</v>
      </c>
      <c r="E1161" s="5" t="s">
        <v>21</v>
      </c>
      <c r="F1161" s="5" t="s">
        <v>971</v>
      </c>
      <c r="G1161" s="9"/>
      <c r="H1161" s="9"/>
    </row>
    <row r="1162" ht="15.75" customHeight="1">
      <c r="A1162" s="5" t="s">
        <v>1565</v>
      </c>
      <c r="B1162" s="6" t="s">
        <v>37</v>
      </c>
      <c r="C1162" s="10">
        <v>3.0</v>
      </c>
      <c r="D1162" s="8" t="s">
        <v>1568</v>
      </c>
      <c r="E1162" s="5" t="s">
        <v>14</v>
      </c>
      <c r="F1162" s="5" t="s">
        <v>15</v>
      </c>
      <c r="G1162" s="9"/>
      <c r="H1162" s="9"/>
    </row>
    <row r="1163" ht="15.75" customHeight="1">
      <c r="A1163" s="5" t="s">
        <v>1565</v>
      </c>
      <c r="B1163" s="6" t="s">
        <v>37</v>
      </c>
      <c r="C1163" s="10">
        <v>4.0</v>
      </c>
      <c r="D1163" s="8" t="s">
        <v>1569</v>
      </c>
      <c r="E1163" s="5" t="s">
        <v>18</v>
      </c>
      <c r="F1163" s="5" t="s">
        <v>1570</v>
      </c>
      <c r="G1163" s="9"/>
      <c r="H1163" s="9"/>
    </row>
    <row r="1164" ht="15.75" customHeight="1">
      <c r="A1164" s="5" t="s">
        <v>1565</v>
      </c>
      <c r="B1164" s="6" t="s">
        <v>226</v>
      </c>
      <c r="C1164" s="10">
        <v>5.0</v>
      </c>
      <c r="D1164" s="8" t="s">
        <v>1571</v>
      </c>
      <c r="E1164" s="5" t="s">
        <v>21</v>
      </c>
      <c r="F1164" s="5" t="s">
        <v>133</v>
      </c>
      <c r="G1164" s="9"/>
      <c r="H1164" s="9"/>
    </row>
    <row r="1165" ht="15.75" customHeight="1">
      <c r="A1165" s="5" t="s">
        <v>1565</v>
      </c>
      <c r="B1165" s="6" t="s">
        <v>52</v>
      </c>
      <c r="C1165" s="10">
        <v>6.0</v>
      </c>
      <c r="D1165" s="8" t="s">
        <v>1572</v>
      </c>
      <c r="E1165" s="5" t="s">
        <v>32</v>
      </c>
      <c r="F1165" s="5" t="s">
        <v>22</v>
      </c>
      <c r="G1165" s="9"/>
      <c r="H1165" s="9"/>
    </row>
    <row r="1166" ht="15.75" customHeight="1">
      <c r="A1166" s="5" t="s">
        <v>1565</v>
      </c>
      <c r="B1166" s="6" t="s">
        <v>26</v>
      </c>
      <c r="C1166" s="10">
        <v>7.0</v>
      </c>
      <c r="D1166" s="8" t="s">
        <v>1573</v>
      </c>
      <c r="E1166" s="5" t="s">
        <v>14</v>
      </c>
      <c r="F1166" s="5" t="s">
        <v>28</v>
      </c>
      <c r="G1166" s="9"/>
      <c r="H1166" s="9"/>
    </row>
    <row r="1167" ht="15.75" customHeight="1">
      <c r="A1167" s="5" t="s">
        <v>1565</v>
      </c>
      <c r="B1167" s="6" t="s">
        <v>37</v>
      </c>
      <c r="C1167" s="10">
        <v>8.0</v>
      </c>
      <c r="D1167" s="8" t="s">
        <v>1574</v>
      </c>
      <c r="E1167" s="5" t="s">
        <v>14</v>
      </c>
      <c r="F1167" s="5" t="s">
        <v>79</v>
      </c>
      <c r="G1167" s="9"/>
      <c r="H1167" s="9"/>
    </row>
    <row r="1168" ht="15.75" customHeight="1">
      <c r="A1168" s="5" t="s">
        <v>1565</v>
      </c>
      <c r="B1168" s="6" t="s">
        <v>532</v>
      </c>
      <c r="C1168" s="10">
        <v>10.0</v>
      </c>
      <c r="D1168" s="8" t="s">
        <v>1575</v>
      </c>
      <c r="E1168" s="5" t="s">
        <v>21</v>
      </c>
      <c r="F1168" s="5" t="s">
        <v>50</v>
      </c>
      <c r="G1168" s="9"/>
      <c r="H1168" s="9"/>
    </row>
    <row r="1169" ht="15.75" customHeight="1">
      <c r="A1169" s="11" t="s">
        <v>1576</v>
      </c>
      <c r="B1169" s="6" t="s">
        <v>139</v>
      </c>
      <c r="C1169" s="7">
        <v>1.0</v>
      </c>
      <c r="D1169" s="5" t="s">
        <v>1577</v>
      </c>
      <c r="E1169" s="5" t="s">
        <v>21</v>
      </c>
      <c r="F1169" s="5" t="s">
        <v>123</v>
      </c>
      <c r="G1169" s="9"/>
      <c r="H1169" s="9"/>
    </row>
    <row r="1170" ht="15.75" customHeight="1">
      <c r="A1170" s="11" t="s">
        <v>1576</v>
      </c>
      <c r="B1170" s="6" t="s">
        <v>144</v>
      </c>
      <c r="C1170" s="10">
        <v>3.0</v>
      </c>
      <c r="D1170" s="5" t="s">
        <v>1578</v>
      </c>
      <c r="E1170" s="5" t="s">
        <v>14</v>
      </c>
      <c r="F1170" s="5" t="s">
        <v>79</v>
      </c>
      <c r="G1170" s="9"/>
      <c r="H1170" s="9"/>
    </row>
    <row r="1171" ht="15.75" customHeight="1">
      <c r="A1171" s="11" t="s">
        <v>1576</v>
      </c>
      <c r="B1171" s="6" t="s">
        <v>139</v>
      </c>
      <c r="C1171" s="10">
        <v>4.0</v>
      </c>
      <c r="D1171" s="5" t="s">
        <v>1579</v>
      </c>
      <c r="E1171" s="5" t="s">
        <v>14</v>
      </c>
      <c r="F1171" s="5" t="s">
        <v>79</v>
      </c>
      <c r="G1171" s="9"/>
      <c r="H1171" s="9"/>
    </row>
    <row r="1172" ht="15.75" customHeight="1">
      <c r="A1172" s="11" t="s">
        <v>1576</v>
      </c>
      <c r="B1172" s="6" t="s">
        <v>139</v>
      </c>
      <c r="C1172" s="10">
        <v>5.0</v>
      </c>
      <c r="D1172" s="5" t="s">
        <v>1580</v>
      </c>
      <c r="E1172" s="5" t="s">
        <v>21</v>
      </c>
      <c r="F1172" s="5" t="s">
        <v>28</v>
      </c>
      <c r="G1172" s="9"/>
      <c r="H1172" s="9"/>
    </row>
    <row r="1173" ht="15.75" customHeight="1">
      <c r="A1173" s="11" t="s">
        <v>1576</v>
      </c>
      <c r="B1173" s="6" t="s">
        <v>124</v>
      </c>
      <c r="C1173" s="10">
        <v>7.0</v>
      </c>
      <c r="D1173" s="5" t="s">
        <v>1581</v>
      </c>
      <c r="E1173" s="5" t="s">
        <v>14</v>
      </c>
      <c r="F1173" s="5" t="s">
        <v>28</v>
      </c>
      <c r="G1173" s="9"/>
      <c r="H1173" s="9"/>
    </row>
    <row r="1174" ht="15.75" customHeight="1">
      <c r="A1174" s="11" t="s">
        <v>1576</v>
      </c>
      <c r="B1174" s="6" t="s">
        <v>139</v>
      </c>
      <c r="C1174" s="10">
        <v>8.0</v>
      </c>
      <c r="D1174" s="5" t="s">
        <v>1582</v>
      </c>
      <c r="E1174" s="5" t="s">
        <v>14</v>
      </c>
      <c r="F1174" s="5" t="s">
        <v>15</v>
      </c>
      <c r="G1174" s="9"/>
      <c r="H1174" s="9"/>
    </row>
    <row r="1175" ht="15.75" customHeight="1">
      <c r="A1175" s="11" t="s">
        <v>1576</v>
      </c>
      <c r="B1175" s="6" t="s">
        <v>137</v>
      </c>
      <c r="C1175" s="10">
        <v>10.0</v>
      </c>
      <c r="D1175" s="5" t="s">
        <v>1583</v>
      </c>
      <c r="E1175" s="5" t="s">
        <v>14</v>
      </c>
      <c r="F1175" s="5" t="s">
        <v>28</v>
      </c>
      <c r="G1175" s="9"/>
      <c r="H1175" s="9"/>
    </row>
    <row r="1176" ht="15.75" customHeight="1">
      <c r="A1176" s="11" t="s">
        <v>1576</v>
      </c>
      <c r="B1176" s="6" t="s">
        <v>139</v>
      </c>
      <c r="C1176" s="10">
        <v>11.0</v>
      </c>
      <c r="D1176" s="5" t="s">
        <v>1584</v>
      </c>
      <c r="E1176" s="5" t="s">
        <v>21</v>
      </c>
      <c r="F1176" s="5" t="s">
        <v>22</v>
      </c>
      <c r="G1176" s="9"/>
      <c r="H1176" s="9"/>
    </row>
    <row r="1177" ht="15.75" customHeight="1">
      <c r="A1177" s="11" t="s">
        <v>1576</v>
      </c>
      <c r="B1177" s="6" t="s">
        <v>1585</v>
      </c>
      <c r="C1177" s="10">
        <v>13.0</v>
      </c>
      <c r="D1177" s="5" t="s">
        <v>1586</v>
      </c>
      <c r="E1177" s="5" t="s">
        <v>21</v>
      </c>
      <c r="F1177" s="5" t="s">
        <v>25</v>
      </c>
      <c r="G1177" s="9"/>
      <c r="H1177" s="9"/>
    </row>
    <row r="1178" ht="15.75" customHeight="1">
      <c r="A1178" s="5" t="s">
        <v>1587</v>
      </c>
      <c r="B1178" s="6" t="s">
        <v>1588</v>
      </c>
      <c r="C1178" s="7">
        <v>1.0</v>
      </c>
      <c r="D1178" s="8" t="s">
        <v>1589</v>
      </c>
      <c r="E1178" s="5" t="s">
        <v>21</v>
      </c>
      <c r="F1178" s="5" t="s">
        <v>25</v>
      </c>
      <c r="G1178" s="9"/>
      <c r="H1178" s="9"/>
    </row>
    <row r="1179" ht="15.75" customHeight="1">
      <c r="A1179" s="11" t="s">
        <v>1590</v>
      </c>
      <c r="B1179" s="6" t="s">
        <v>221</v>
      </c>
      <c r="C1179" s="7">
        <v>1.0</v>
      </c>
      <c r="D1179" s="5" t="s">
        <v>1591</v>
      </c>
      <c r="E1179" s="5" t="s">
        <v>21</v>
      </c>
      <c r="F1179" s="5" t="s">
        <v>22</v>
      </c>
      <c r="G1179" s="9"/>
      <c r="H1179" s="9"/>
    </row>
    <row r="1180" ht="15.75" customHeight="1">
      <c r="A1180" s="11" t="s">
        <v>1590</v>
      </c>
      <c r="B1180" s="6" t="s">
        <v>68</v>
      </c>
      <c r="C1180" s="10">
        <v>3.0</v>
      </c>
      <c r="D1180" s="5" t="s">
        <v>1592</v>
      </c>
      <c r="E1180" s="5" t="s">
        <v>14</v>
      </c>
      <c r="F1180" s="5" t="s">
        <v>15</v>
      </c>
      <c r="G1180" s="9"/>
      <c r="H1180" s="9"/>
    </row>
    <row r="1181" ht="15.75" customHeight="1">
      <c r="A1181" s="11" t="s">
        <v>1590</v>
      </c>
      <c r="B1181" s="6" t="s">
        <v>1593</v>
      </c>
      <c r="C1181" s="10">
        <v>5.0</v>
      </c>
      <c r="D1181" s="5" t="s">
        <v>1594</v>
      </c>
      <c r="E1181" s="5" t="s">
        <v>33</v>
      </c>
      <c r="F1181" s="5" t="s">
        <v>33</v>
      </c>
      <c r="G1181" s="9"/>
      <c r="H1181" s="9"/>
    </row>
    <row r="1182" ht="15.75" customHeight="1">
      <c r="A1182" s="11" t="s">
        <v>1590</v>
      </c>
      <c r="B1182" s="6" t="s">
        <v>68</v>
      </c>
      <c r="C1182" s="10">
        <v>7.0</v>
      </c>
      <c r="D1182" s="5" t="s">
        <v>1595</v>
      </c>
      <c r="E1182" s="5" t="s">
        <v>14</v>
      </c>
      <c r="F1182" s="5" t="s">
        <v>15</v>
      </c>
      <c r="G1182" s="9"/>
      <c r="H1182" s="9"/>
    </row>
    <row r="1183" ht="15.75" customHeight="1">
      <c r="A1183" s="11" t="s">
        <v>1590</v>
      </c>
      <c r="B1183" s="6" t="s">
        <v>221</v>
      </c>
      <c r="C1183" s="10">
        <v>9.0</v>
      </c>
      <c r="D1183" s="5" t="s">
        <v>1596</v>
      </c>
      <c r="E1183" s="5" t="s">
        <v>14</v>
      </c>
      <c r="F1183" s="5" t="s">
        <v>28</v>
      </c>
      <c r="G1183" s="9"/>
      <c r="H1183" s="9"/>
    </row>
    <row r="1184" ht="15.75" customHeight="1">
      <c r="A1184" s="11" t="s">
        <v>1590</v>
      </c>
      <c r="B1184" s="6" t="s">
        <v>221</v>
      </c>
      <c r="C1184" s="10">
        <v>12.0</v>
      </c>
      <c r="D1184" s="5" t="s">
        <v>1597</v>
      </c>
      <c r="E1184" s="5" t="s">
        <v>18</v>
      </c>
      <c r="F1184" s="5" t="s">
        <v>18</v>
      </c>
      <c r="G1184" s="9"/>
      <c r="H1184" s="9"/>
    </row>
    <row r="1185" ht="15.75" customHeight="1">
      <c r="A1185" s="11" t="s">
        <v>1590</v>
      </c>
      <c r="B1185" s="6" t="s">
        <v>68</v>
      </c>
      <c r="C1185" s="10">
        <v>15.0</v>
      </c>
      <c r="D1185" s="5" t="s">
        <v>1598</v>
      </c>
      <c r="E1185" s="5" t="s">
        <v>18</v>
      </c>
      <c r="F1185" s="5" t="s">
        <v>18</v>
      </c>
      <c r="G1185" s="9"/>
      <c r="H1185" s="9"/>
    </row>
    <row r="1186" ht="15.75" customHeight="1">
      <c r="A1186" s="11" t="s">
        <v>1590</v>
      </c>
      <c r="B1186" s="6" t="s">
        <v>68</v>
      </c>
      <c r="C1186" s="10">
        <v>17.0</v>
      </c>
      <c r="D1186" s="5" t="s">
        <v>1599</v>
      </c>
      <c r="E1186" s="5" t="s">
        <v>18</v>
      </c>
      <c r="F1186" s="5" t="s">
        <v>18</v>
      </c>
      <c r="G1186" s="9"/>
      <c r="H1186" s="9"/>
    </row>
    <row r="1187" ht="15.75" customHeight="1">
      <c r="A1187" s="11" t="s">
        <v>1590</v>
      </c>
      <c r="B1187" s="6" t="s">
        <v>221</v>
      </c>
      <c r="C1187" s="10">
        <v>19.0</v>
      </c>
      <c r="D1187" s="5" t="s">
        <v>1600</v>
      </c>
      <c r="E1187" s="5" t="s">
        <v>33</v>
      </c>
      <c r="F1187" s="5" t="s">
        <v>33</v>
      </c>
      <c r="G1187" s="9"/>
      <c r="H1187" s="9"/>
    </row>
    <row r="1188" ht="15.75" customHeight="1">
      <c r="A1188" s="11" t="s">
        <v>1590</v>
      </c>
      <c r="B1188" s="6" t="s">
        <v>1593</v>
      </c>
      <c r="C1188" s="10">
        <v>23.0</v>
      </c>
      <c r="D1188" s="5" t="s">
        <v>1601</v>
      </c>
      <c r="E1188" s="5" t="s">
        <v>33</v>
      </c>
      <c r="F1188" s="5" t="s">
        <v>33</v>
      </c>
      <c r="G1188" s="9"/>
      <c r="H1188" s="9"/>
    </row>
    <row r="1189" ht="15.75" customHeight="1">
      <c r="A1189" s="11" t="s">
        <v>1590</v>
      </c>
      <c r="B1189" s="6" t="s">
        <v>68</v>
      </c>
      <c r="C1189" s="10">
        <v>25.0</v>
      </c>
      <c r="D1189" s="5" t="s">
        <v>1602</v>
      </c>
      <c r="E1189" s="5" t="s">
        <v>33</v>
      </c>
      <c r="F1189" s="5" t="s">
        <v>33</v>
      </c>
      <c r="G1189" s="9"/>
      <c r="H1189" s="9"/>
    </row>
    <row r="1190" ht="15.75" customHeight="1">
      <c r="A1190" s="11" t="s">
        <v>1590</v>
      </c>
      <c r="B1190" s="6" t="s">
        <v>221</v>
      </c>
      <c r="C1190" s="10">
        <v>27.0</v>
      </c>
      <c r="D1190" s="5" t="s">
        <v>1603</v>
      </c>
      <c r="E1190" s="5" t="s">
        <v>146</v>
      </c>
      <c r="F1190" s="5" t="s">
        <v>15</v>
      </c>
      <c r="G1190" s="9"/>
      <c r="H1190" s="9"/>
    </row>
    <row r="1191" ht="15.75" customHeight="1">
      <c r="A1191" s="11" t="s">
        <v>1590</v>
      </c>
      <c r="B1191" s="6" t="s">
        <v>68</v>
      </c>
      <c r="C1191" s="10">
        <v>29.0</v>
      </c>
      <c r="D1191" s="5" t="s">
        <v>1604</v>
      </c>
      <c r="E1191" s="5" t="s">
        <v>14</v>
      </c>
      <c r="F1191" s="5" t="s">
        <v>25</v>
      </c>
      <c r="G1191" s="9"/>
      <c r="H1191" s="9"/>
    </row>
    <row r="1192" ht="15.75" customHeight="1">
      <c r="A1192" s="11" t="s">
        <v>1590</v>
      </c>
      <c r="B1192" s="6" t="s">
        <v>1605</v>
      </c>
      <c r="C1192" s="10">
        <v>32.0</v>
      </c>
      <c r="D1192" s="5" t="s">
        <v>1606</v>
      </c>
      <c r="E1192" s="5" t="s">
        <v>14</v>
      </c>
      <c r="F1192" s="5" t="s">
        <v>151</v>
      </c>
      <c r="G1192" s="9"/>
      <c r="H1192" s="9"/>
    </row>
    <row r="1193" ht="15.75" customHeight="1">
      <c r="A1193" s="5" t="s">
        <v>1607</v>
      </c>
      <c r="B1193" s="6" t="s">
        <v>68</v>
      </c>
      <c r="C1193" s="7">
        <v>1.0</v>
      </c>
      <c r="D1193" s="8" t="s">
        <v>1608</v>
      </c>
      <c r="E1193" s="5" t="s">
        <v>21</v>
      </c>
      <c r="F1193" s="5" t="s">
        <v>25</v>
      </c>
      <c r="G1193" s="9"/>
      <c r="H1193" s="9"/>
    </row>
    <row r="1194" ht="15.75" customHeight="1">
      <c r="A1194" s="5" t="s">
        <v>1607</v>
      </c>
      <c r="B1194" s="6" t="s">
        <v>1609</v>
      </c>
      <c r="C1194" s="10">
        <v>2.0</v>
      </c>
      <c r="D1194" s="8" t="s">
        <v>1610</v>
      </c>
      <c r="E1194" s="5" t="s">
        <v>21</v>
      </c>
      <c r="F1194" s="5" t="s">
        <v>25</v>
      </c>
      <c r="G1194" s="9"/>
      <c r="H1194" s="9"/>
    </row>
    <row r="1195" ht="15.75" customHeight="1">
      <c r="A1195" s="5" t="s">
        <v>1607</v>
      </c>
      <c r="B1195" s="6" t="s">
        <v>376</v>
      </c>
      <c r="C1195" s="10">
        <v>3.0</v>
      </c>
      <c r="D1195" s="8" t="s">
        <v>1611</v>
      </c>
      <c r="E1195" s="5" t="s">
        <v>21</v>
      </c>
      <c r="F1195" s="5" t="s">
        <v>25</v>
      </c>
      <c r="G1195" s="9"/>
      <c r="H1195" s="9"/>
    </row>
    <row r="1196" ht="15.75" customHeight="1">
      <c r="A1196" s="11" t="s">
        <v>1612</v>
      </c>
      <c r="B1196" s="6" t="s">
        <v>23</v>
      </c>
      <c r="C1196" s="7">
        <v>1.0</v>
      </c>
      <c r="D1196" s="5" t="s">
        <v>1613</v>
      </c>
      <c r="E1196" s="5" t="s">
        <v>21</v>
      </c>
      <c r="F1196" s="5" t="s">
        <v>133</v>
      </c>
      <c r="G1196" s="9"/>
      <c r="H1196" s="9"/>
    </row>
    <row r="1197" ht="15.75" customHeight="1">
      <c r="A1197" s="11" t="s">
        <v>1612</v>
      </c>
      <c r="B1197" s="6" t="s">
        <v>720</v>
      </c>
      <c r="C1197" s="10">
        <v>3.0</v>
      </c>
      <c r="D1197" s="5" t="s">
        <v>1614</v>
      </c>
      <c r="E1197" s="5" t="s">
        <v>21</v>
      </c>
      <c r="F1197" s="5" t="s">
        <v>25</v>
      </c>
      <c r="G1197" s="9"/>
      <c r="H1197" s="9"/>
    </row>
    <row r="1198" ht="15.75" customHeight="1">
      <c r="A1198" s="11" t="s">
        <v>1612</v>
      </c>
      <c r="B1198" s="6" t="s">
        <v>41</v>
      </c>
      <c r="C1198" s="10">
        <v>5.0</v>
      </c>
      <c r="D1198" s="5" t="s">
        <v>1615</v>
      </c>
      <c r="E1198" s="5" t="s">
        <v>21</v>
      </c>
      <c r="F1198" s="5" t="s">
        <v>25</v>
      </c>
      <c r="G1198" s="9"/>
      <c r="H1198" s="9"/>
    </row>
    <row r="1199" ht="15.75" customHeight="1">
      <c r="A1199" s="11" t="s">
        <v>1612</v>
      </c>
      <c r="B1199" s="6" t="s">
        <v>41</v>
      </c>
      <c r="C1199" s="10">
        <v>6.0</v>
      </c>
      <c r="D1199" s="5" t="s">
        <v>1616</v>
      </c>
      <c r="E1199" s="5" t="s">
        <v>21</v>
      </c>
      <c r="F1199" s="5" t="s">
        <v>123</v>
      </c>
      <c r="G1199" s="9"/>
      <c r="H1199" s="9"/>
    </row>
    <row r="1200" ht="15.75" customHeight="1">
      <c r="A1200" s="11" t="s">
        <v>1612</v>
      </c>
      <c r="B1200" s="6" t="s">
        <v>104</v>
      </c>
      <c r="C1200" s="10">
        <v>7.0</v>
      </c>
      <c r="D1200" s="5" t="s">
        <v>1617</v>
      </c>
      <c r="E1200" s="5" t="s">
        <v>21</v>
      </c>
      <c r="F1200" s="5" t="s">
        <v>25</v>
      </c>
      <c r="G1200" s="9"/>
      <c r="H1200" s="9"/>
    </row>
    <row r="1201" ht="15.75" customHeight="1">
      <c r="A1201" s="11" t="s">
        <v>1612</v>
      </c>
      <c r="B1201" s="6" t="s">
        <v>23</v>
      </c>
      <c r="C1201" s="10">
        <v>9.0</v>
      </c>
      <c r="D1201" s="5" t="s">
        <v>1618</v>
      </c>
      <c r="E1201" s="5" t="s">
        <v>21</v>
      </c>
      <c r="F1201" s="5" t="s">
        <v>25</v>
      </c>
      <c r="G1201" s="9"/>
      <c r="H1201" s="9"/>
    </row>
    <row r="1202" ht="15.75" customHeight="1">
      <c r="A1202" s="11" t="s">
        <v>1612</v>
      </c>
      <c r="B1202" s="6" t="s">
        <v>1619</v>
      </c>
      <c r="C1202" s="10">
        <v>11.0</v>
      </c>
      <c r="D1202" s="5" t="s">
        <v>1620</v>
      </c>
      <c r="E1202" s="5" t="s">
        <v>21</v>
      </c>
      <c r="F1202" s="5" t="s">
        <v>25</v>
      </c>
      <c r="G1202" s="9"/>
      <c r="H1202" s="9"/>
    </row>
    <row r="1203" ht="15.75" customHeight="1">
      <c r="A1203" s="5" t="s">
        <v>1621</v>
      </c>
      <c r="B1203" s="6" t="s">
        <v>1622</v>
      </c>
      <c r="C1203" s="7">
        <v>1.0</v>
      </c>
      <c r="D1203" s="8" t="s">
        <v>1623</v>
      </c>
      <c r="E1203" s="5" t="s">
        <v>21</v>
      </c>
      <c r="F1203" s="5" t="s">
        <v>1425</v>
      </c>
      <c r="G1203" s="9"/>
      <c r="H1203" s="9"/>
    </row>
    <row r="1204" ht="15.75" customHeight="1">
      <c r="A1204" s="5" t="s">
        <v>1624</v>
      </c>
      <c r="B1204" s="6" t="s">
        <v>1625</v>
      </c>
      <c r="C1204" s="7">
        <v>1.0</v>
      </c>
      <c r="D1204" s="8" t="s">
        <v>1626</v>
      </c>
      <c r="E1204" s="5" t="s">
        <v>21</v>
      </c>
      <c r="F1204" s="5" t="s">
        <v>25</v>
      </c>
      <c r="G1204" s="9"/>
      <c r="H1204" s="9"/>
    </row>
    <row r="1205" ht="15.75" customHeight="1">
      <c r="A1205" s="11" t="s">
        <v>1627</v>
      </c>
      <c r="B1205" s="6" t="s">
        <v>41</v>
      </c>
      <c r="C1205" s="7">
        <v>1.0</v>
      </c>
      <c r="D1205" s="5" t="s">
        <v>1628</v>
      </c>
      <c r="E1205" s="5" t="s">
        <v>21</v>
      </c>
      <c r="F1205" s="5" t="s">
        <v>1629</v>
      </c>
      <c r="G1205" s="9"/>
      <c r="H1205" s="9"/>
    </row>
    <row r="1206" ht="15.75" customHeight="1">
      <c r="A1206" s="11" t="s">
        <v>1627</v>
      </c>
      <c r="B1206" s="6" t="s">
        <v>41</v>
      </c>
      <c r="C1206" s="10">
        <v>3.0</v>
      </c>
      <c r="D1206" s="5" t="s">
        <v>1630</v>
      </c>
      <c r="E1206" s="5" t="s">
        <v>166</v>
      </c>
      <c r="F1206" s="5" t="s">
        <v>1631</v>
      </c>
      <c r="G1206" s="9"/>
      <c r="H1206" s="9"/>
    </row>
    <row r="1207" ht="15.75" customHeight="1">
      <c r="A1207" s="11" t="s">
        <v>1627</v>
      </c>
      <c r="B1207" s="6" t="s">
        <v>734</v>
      </c>
      <c r="C1207" s="10">
        <v>4.0</v>
      </c>
      <c r="D1207" s="5" t="s">
        <v>1632</v>
      </c>
      <c r="E1207" s="5" t="s">
        <v>21</v>
      </c>
      <c r="F1207" s="5" t="s">
        <v>1633</v>
      </c>
      <c r="G1207" s="9"/>
      <c r="H1207" s="9"/>
    </row>
    <row r="1208" ht="15.75" customHeight="1">
      <c r="A1208" s="11" t="s">
        <v>1627</v>
      </c>
      <c r="B1208" s="6" t="s">
        <v>720</v>
      </c>
      <c r="C1208" s="10">
        <v>6.0</v>
      </c>
      <c r="D1208" s="5" t="s">
        <v>1634</v>
      </c>
      <c r="E1208" s="5" t="s">
        <v>33</v>
      </c>
      <c r="F1208" s="5" t="s">
        <v>1635</v>
      </c>
      <c r="G1208" s="9"/>
      <c r="H1208" s="9"/>
    </row>
    <row r="1209" ht="15.75" customHeight="1">
      <c r="A1209" s="11" t="s">
        <v>1627</v>
      </c>
      <c r="B1209" s="6" t="s">
        <v>41</v>
      </c>
      <c r="C1209" s="10">
        <v>8.0</v>
      </c>
      <c r="D1209" s="5" t="s">
        <v>1636</v>
      </c>
      <c r="E1209" s="5" t="s">
        <v>21</v>
      </c>
      <c r="F1209" s="5" t="s">
        <v>1637</v>
      </c>
      <c r="G1209" s="9"/>
      <c r="H1209" s="9"/>
    </row>
    <row r="1210" ht="15.75" customHeight="1">
      <c r="A1210" s="11" t="s">
        <v>1627</v>
      </c>
      <c r="B1210" s="6" t="s">
        <v>216</v>
      </c>
      <c r="C1210" s="10">
        <v>9.0</v>
      </c>
      <c r="D1210" s="5" t="s">
        <v>1638</v>
      </c>
      <c r="E1210" s="5" t="s">
        <v>21</v>
      </c>
      <c r="F1210" s="5" t="s">
        <v>351</v>
      </c>
      <c r="G1210" s="9"/>
      <c r="H1210" s="9"/>
    </row>
    <row r="1211" ht="15.75" customHeight="1">
      <c r="A1211" s="11" t="s">
        <v>1639</v>
      </c>
      <c r="B1211" s="6" t="s">
        <v>137</v>
      </c>
      <c r="C1211" s="7">
        <v>1.0</v>
      </c>
      <c r="D1211" s="5" t="s">
        <v>1640</v>
      </c>
      <c r="E1211" s="5" t="s">
        <v>21</v>
      </c>
      <c r="F1211" s="5" t="s">
        <v>25</v>
      </c>
      <c r="G1211" s="9"/>
      <c r="H1211" s="9"/>
    </row>
    <row r="1212" ht="15.75" customHeight="1">
      <c r="A1212" s="11" t="s">
        <v>1639</v>
      </c>
      <c r="B1212" s="6" t="s">
        <v>144</v>
      </c>
      <c r="C1212" s="10">
        <v>3.0</v>
      </c>
      <c r="D1212" s="5" t="s">
        <v>1641</v>
      </c>
      <c r="E1212" s="5" t="s">
        <v>14</v>
      </c>
      <c r="F1212" s="5" t="s">
        <v>15</v>
      </c>
      <c r="G1212" s="9"/>
      <c r="H1212" s="9"/>
    </row>
    <row r="1213" ht="15.75" customHeight="1">
      <c r="A1213" s="11" t="s">
        <v>1639</v>
      </c>
      <c r="B1213" s="12" t="s">
        <v>679</v>
      </c>
      <c r="C1213" s="10">
        <v>4.0</v>
      </c>
      <c r="D1213" s="5" t="s">
        <v>1642</v>
      </c>
      <c r="E1213" s="5" t="s">
        <v>21</v>
      </c>
      <c r="F1213" s="5" t="s">
        <v>22</v>
      </c>
      <c r="G1213" s="9"/>
      <c r="H1213" s="9"/>
    </row>
    <row r="1214" ht="15.75" customHeight="1">
      <c r="A1214" s="11" t="s">
        <v>1639</v>
      </c>
      <c r="B1214" s="12" t="s">
        <v>679</v>
      </c>
      <c r="C1214" s="10">
        <v>5.0</v>
      </c>
      <c r="D1214" s="5" t="s">
        <v>1643</v>
      </c>
      <c r="E1214" s="5" t="s">
        <v>32</v>
      </c>
      <c r="F1214" s="5" t="s">
        <v>22</v>
      </c>
      <c r="G1214" s="9"/>
      <c r="H1214" s="9"/>
    </row>
    <row r="1215" ht="15.75" customHeight="1">
      <c r="A1215" s="11" t="s">
        <v>1639</v>
      </c>
      <c r="B1215" s="6" t="s">
        <v>37</v>
      </c>
      <c r="C1215" s="10">
        <v>7.0</v>
      </c>
      <c r="D1215" s="5" t="s">
        <v>1644</v>
      </c>
      <c r="E1215" s="5" t="s">
        <v>14</v>
      </c>
      <c r="F1215" s="5" t="s">
        <v>28</v>
      </c>
      <c r="G1215" s="9"/>
      <c r="H1215" s="9"/>
    </row>
    <row r="1216" ht="15.75" customHeight="1">
      <c r="A1216" s="11" t="s">
        <v>1639</v>
      </c>
      <c r="B1216" s="12" t="s">
        <v>126</v>
      </c>
      <c r="C1216" s="10">
        <v>8.0</v>
      </c>
      <c r="D1216" s="5" t="s">
        <v>1645</v>
      </c>
      <c r="E1216" s="5" t="s">
        <v>14</v>
      </c>
      <c r="F1216" s="5" t="s">
        <v>15</v>
      </c>
      <c r="G1216" s="9"/>
      <c r="H1216" s="9"/>
    </row>
    <row r="1217" ht="15.75" customHeight="1">
      <c r="A1217" s="11" t="s">
        <v>1639</v>
      </c>
      <c r="B1217" s="6" t="s">
        <v>482</v>
      </c>
      <c r="C1217" s="10">
        <v>9.0</v>
      </c>
      <c r="D1217" s="5" t="s">
        <v>1646</v>
      </c>
      <c r="E1217" s="5" t="s">
        <v>32</v>
      </c>
      <c r="F1217" s="5" t="s">
        <v>1465</v>
      </c>
      <c r="G1217" s="9"/>
      <c r="H1217" s="9"/>
    </row>
    <row r="1218" ht="15.75" customHeight="1">
      <c r="A1218" s="11" t="s">
        <v>1639</v>
      </c>
      <c r="B1218" s="6" t="s">
        <v>500</v>
      </c>
      <c r="C1218" s="10">
        <v>10.0</v>
      </c>
      <c r="D1218" s="5" t="s">
        <v>1647</v>
      </c>
      <c r="E1218" s="5" t="s">
        <v>14</v>
      </c>
      <c r="F1218" s="5" t="s">
        <v>22</v>
      </c>
      <c r="G1218" s="9"/>
      <c r="H1218" s="9"/>
    </row>
    <row r="1219" ht="15.75" customHeight="1">
      <c r="A1219" s="11" t="s">
        <v>1639</v>
      </c>
      <c r="B1219" s="12" t="s">
        <v>126</v>
      </c>
      <c r="C1219" s="10">
        <v>11.0</v>
      </c>
      <c r="D1219" s="5" t="s">
        <v>1648</v>
      </c>
      <c r="E1219" s="5" t="s">
        <v>21</v>
      </c>
      <c r="F1219" s="5" t="s">
        <v>50</v>
      </c>
      <c r="G1219" s="9"/>
      <c r="H1219" s="9"/>
    </row>
    <row r="1220" ht="15.75" customHeight="1">
      <c r="A1220" s="11" t="s">
        <v>1639</v>
      </c>
      <c r="B1220" s="12" t="s">
        <v>126</v>
      </c>
      <c r="C1220" s="10">
        <v>12.0</v>
      </c>
      <c r="D1220" s="5" t="s">
        <v>1649</v>
      </c>
      <c r="E1220" s="5" t="s">
        <v>21</v>
      </c>
      <c r="F1220" s="5" t="s">
        <v>25</v>
      </c>
      <c r="G1220" s="9"/>
      <c r="H1220" s="9"/>
    </row>
    <row r="1221" ht="15.75" customHeight="1">
      <c r="A1221" s="11" t="s">
        <v>1639</v>
      </c>
      <c r="B1221" s="6" t="s">
        <v>144</v>
      </c>
      <c r="C1221" s="10">
        <v>14.0</v>
      </c>
      <c r="D1221" s="5" t="s">
        <v>1650</v>
      </c>
      <c r="E1221" s="5" t="s">
        <v>14</v>
      </c>
      <c r="F1221" s="5" t="s">
        <v>28</v>
      </c>
      <c r="G1221" s="9"/>
      <c r="H1221" s="9"/>
    </row>
    <row r="1222" ht="15.75" customHeight="1">
      <c r="A1222" s="11" t="s">
        <v>1639</v>
      </c>
      <c r="B1222" s="6" t="s">
        <v>41</v>
      </c>
      <c r="C1222" s="10">
        <v>15.0</v>
      </c>
      <c r="D1222" s="5" t="s">
        <v>1651</v>
      </c>
      <c r="E1222" s="5" t="s">
        <v>21</v>
      </c>
      <c r="F1222" s="5" t="s">
        <v>25</v>
      </c>
      <c r="G1222" s="9"/>
      <c r="H1222" s="9"/>
    </row>
    <row r="1223" ht="15.75" customHeight="1">
      <c r="A1223" s="11" t="s">
        <v>1639</v>
      </c>
      <c r="B1223" s="6" t="s">
        <v>482</v>
      </c>
      <c r="C1223" s="10">
        <v>17.0</v>
      </c>
      <c r="D1223" s="5" t="s">
        <v>1652</v>
      </c>
      <c r="E1223" s="5" t="s">
        <v>21</v>
      </c>
      <c r="F1223" s="5" t="s">
        <v>1265</v>
      </c>
      <c r="G1223" s="9"/>
      <c r="H1223" s="9"/>
    </row>
    <row r="1224" ht="15.75" customHeight="1">
      <c r="A1224" s="11" t="s">
        <v>1639</v>
      </c>
      <c r="B1224" s="12" t="s">
        <v>344</v>
      </c>
      <c r="C1224" s="10">
        <v>18.0</v>
      </c>
      <c r="D1224" s="5" t="s">
        <v>1653</v>
      </c>
      <c r="E1224" s="5" t="s">
        <v>33</v>
      </c>
      <c r="F1224" s="5" t="s">
        <v>971</v>
      </c>
      <c r="G1224" s="9"/>
      <c r="H1224" s="9"/>
    </row>
    <row r="1225" ht="15.75" customHeight="1">
      <c r="A1225" s="11" t="s">
        <v>1654</v>
      </c>
      <c r="B1225" s="6" t="s">
        <v>26</v>
      </c>
      <c r="C1225" s="7">
        <v>1.0</v>
      </c>
      <c r="D1225" s="8" t="s">
        <v>1655</v>
      </c>
      <c r="E1225" s="5" t="s">
        <v>14</v>
      </c>
      <c r="F1225" s="5" t="s">
        <v>1656</v>
      </c>
      <c r="G1225" s="9"/>
      <c r="H1225" s="9"/>
    </row>
    <row r="1226" ht="15.75" customHeight="1">
      <c r="A1226" s="11" t="s">
        <v>1654</v>
      </c>
      <c r="B1226" s="6" t="s">
        <v>35</v>
      </c>
      <c r="C1226" s="10">
        <v>2.0</v>
      </c>
      <c r="D1226" s="8" t="s">
        <v>1657</v>
      </c>
      <c r="E1226" s="5" t="s">
        <v>32</v>
      </c>
      <c r="F1226" s="5" t="s">
        <v>1656</v>
      </c>
      <c r="G1226" s="9"/>
      <c r="H1226" s="9"/>
    </row>
    <row r="1227" ht="15.75" customHeight="1">
      <c r="A1227" s="11" t="s">
        <v>1654</v>
      </c>
      <c r="B1227" s="12" t="s">
        <v>261</v>
      </c>
      <c r="C1227" s="10">
        <v>4.0</v>
      </c>
      <c r="D1227" s="8" t="s">
        <v>1658</v>
      </c>
      <c r="E1227" s="5" t="s">
        <v>14</v>
      </c>
      <c r="F1227" s="5" t="s">
        <v>1656</v>
      </c>
      <c r="G1227" s="9"/>
      <c r="H1227" s="9"/>
    </row>
    <row r="1228" ht="15.75" customHeight="1">
      <c r="A1228" s="11" t="s">
        <v>1654</v>
      </c>
      <c r="B1228" s="6" t="s">
        <v>35</v>
      </c>
      <c r="C1228" s="10">
        <v>6.0</v>
      </c>
      <c r="D1228" s="8" t="s">
        <v>1659</v>
      </c>
      <c r="E1228" s="5" t="s">
        <v>32</v>
      </c>
      <c r="F1228" s="5" t="s">
        <v>1656</v>
      </c>
      <c r="G1228" s="9"/>
      <c r="H1228" s="9"/>
    </row>
    <row r="1229" ht="15.75" customHeight="1">
      <c r="A1229" s="11" t="s">
        <v>1654</v>
      </c>
      <c r="B1229" s="6" t="s">
        <v>41</v>
      </c>
      <c r="C1229" s="10">
        <v>8.0</v>
      </c>
      <c r="D1229" s="8" t="s">
        <v>1660</v>
      </c>
      <c r="E1229" s="5" t="s">
        <v>32</v>
      </c>
      <c r="F1229" s="5" t="s">
        <v>1656</v>
      </c>
      <c r="G1229" s="9"/>
      <c r="H1229" s="9"/>
    </row>
    <row r="1230" ht="15.75" customHeight="1">
      <c r="A1230" s="11" t="s">
        <v>1654</v>
      </c>
      <c r="B1230" s="6" t="s">
        <v>595</v>
      </c>
      <c r="C1230" s="10">
        <v>9.0</v>
      </c>
      <c r="D1230" s="8" t="s">
        <v>1661</v>
      </c>
      <c r="E1230" s="5" t="s">
        <v>14</v>
      </c>
      <c r="F1230" s="5" t="s">
        <v>32</v>
      </c>
      <c r="G1230" s="9"/>
      <c r="H1230" s="5" t="s">
        <v>1662</v>
      </c>
    </row>
    <row r="1231" ht="15.75" customHeight="1">
      <c r="A1231" s="11" t="s">
        <v>1654</v>
      </c>
      <c r="B1231" s="6" t="s">
        <v>81</v>
      </c>
      <c r="C1231" s="10">
        <v>10.0</v>
      </c>
      <c r="D1231" s="8" t="s">
        <v>1663</v>
      </c>
      <c r="E1231" s="5" t="s">
        <v>32</v>
      </c>
      <c r="F1231" s="5" t="s">
        <v>1656</v>
      </c>
      <c r="G1231" s="9"/>
      <c r="H1231" s="9"/>
    </row>
    <row r="1232" ht="15.75" customHeight="1">
      <c r="A1232" s="11" t="s">
        <v>1654</v>
      </c>
      <c r="B1232" s="6" t="s">
        <v>107</v>
      </c>
      <c r="C1232" s="10">
        <v>12.0</v>
      </c>
      <c r="D1232" s="8" t="s">
        <v>1664</v>
      </c>
      <c r="E1232" s="5" t="s">
        <v>21</v>
      </c>
      <c r="F1232" s="5" t="s">
        <v>1656</v>
      </c>
      <c r="G1232" s="9"/>
      <c r="H1232" s="9"/>
    </row>
    <row r="1233" ht="15.75" customHeight="1">
      <c r="A1233" s="11" t="s">
        <v>1654</v>
      </c>
      <c r="B1233" s="6" t="s">
        <v>205</v>
      </c>
      <c r="C1233" s="10">
        <v>13.0</v>
      </c>
      <c r="D1233" s="8" t="s">
        <v>1665</v>
      </c>
      <c r="E1233" s="5" t="s">
        <v>14</v>
      </c>
      <c r="F1233" s="5" t="s">
        <v>1656</v>
      </c>
      <c r="G1233" s="9"/>
      <c r="H1233" s="9"/>
    </row>
    <row r="1234" ht="15.75" customHeight="1">
      <c r="A1234" s="11" t="s">
        <v>1654</v>
      </c>
      <c r="B1234" s="6" t="s">
        <v>380</v>
      </c>
      <c r="C1234" s="10">
        <v>14.0</v>
      </c>
      <c r="D1234" s="8" t="s">
        <v>1666</v>
      </c>
      <c r="E1234" s="5" t="s">
        <v>32</v>
      </c>
      <c r="F1234" s="5" t="s">
        <v>1656</v>
      </c>
      <c r="G1234" s="9"/>
      <c r="H1234" s="9"/>
    </row>
    <row r="1235" ht="15.75" customHeight="1">
      <c r="A1235" s="11" t="s">
        <v>1654</v>
      </c>
      <c r="B1235" s="6" t="s">
        <v>52</v>
      </c>
      <c r="C1235" s="10">
        <v>18.0</v>
      </c>
      <c r="D1235" s="8" t="s">
        <v>1667</v>
      </c>
      <c r="E1235" s="5" t="s">
        <v>14</v>
      </c>
      <c r="F1235" s="5" t="s">
        <v>1656</v>
      </c>
      <c r="G1235" s="9"/>
      <c r="H1235" s="9"/>
    </row>
    <row r="1236" ht="15.75" customHeight="1">
      <c r="A1236" s="11" t="s">
        <v>1654</v>
      </c>
      <c r="B1236" s="6" t="s">
        <v>23</v>
      </c>
      <c r="C1236" s="10">
        <v>19.0</v>
      </c>
      <c r="D1236" s="8" t="s">
        <v>1668</v>
      </c>
      <c r="E1236" s="5" t="s">
        <v>21</v>
      </c>
      <c r="F1236" s="5" t="s">
        <v>1656</v>
      </c>
      <c r="G1236" s="9"/>
      <c r="H1236" s="9"/>
    </row>
    <row r="1237" ht="15.75" customHeight="1">
      <c r="A1237" s="11" t="s">
        <v>1654</v>
      </c>
      <c r="B1237" s="6" t="s">
        <v>525</v>
      </c>
      <c r="C1237" s="10">
        <v>20.0</v>
      </c>
      <c r="D1237" s="8" t="s">
        <v>1669</v>
      </c>
      <c r="E1237" s="5" t="s">
        <v>32</v>
      </c>
      <c r="F1237" s="5" t="s">
        <v>1656</v>
      </c>
      <c r="G1237" s="9"/>
      <c r="H1237" s="9"/>
    </row>
    <row r="1238" ht="15.75" customHeight="1">
      <c r="A1238" s="11" t="s">
        <v>1654</v>
      </c>
      <c r="B1238" s="6" t="s">
        <v>19</v>
      </c>
      <c r="C1238" s="10">
        <v>23.0</v>
      </c>
      <c r="D1238" s="8" t="s">
        <v>1670</v>
      </c>
      <c r="E1238" s="5" t="s">
        <v>32</v>
      </c>
      <c r="F1238" s="5" t="s">
        <v>1656</v>
      </c>
      <c r="G1238" s="9"/>
      <c r="H1238" s="9"/>
    </row>
    <row r="1239" ht="15.75" customHeight="1">
      <c r="A1239" s="11" t="s">
        <v>1654</v>
      </c>
      <c r="B1239" s="6" t="s">
        <v>70</v>
      </c>
      <c r="C1239" s="10">
        <v>24.0</v>
      </c>
      <c r="D1239" s="8" t="s">
        <v>1671</v>
      </c>
      <c r="E1239" s="5" t="s">
        <v>14</v>
      </c>
      <c r="F1239" s="5" t="s">
        <v>32</v>
      </c>
      <c r="G1239" s="9"/>
      <c r="H1239" s="5" t="s">
        <v>1672</v>
      </c>
    </row>
    <row r="1240" ht="15.75" customHeight="1">
      <c r="A1240" s="11" t="s">
        <v>1654</v>
      </c>
      <c r="B1240" s="6" t="s">
        <v>37</v>
      </c>
      <c r="C1240" s="10">
        <v>25.0</v>
      </c>
      <c r="D1240" s="8" t="s">
        <v>1673</v>
      </c>
      <c r="E1240" s="5" t="s">
        <v>14</v>
      </c>
      <c r="F1240" s="5" t="s">
        <v>1656</v>
      </c>
      <c r="G1240" s="9"/>
      <c r="H1240" s="9"/>
    </row>
    <row r="1241" ht="15.75" customHeight="1">
      <c r="A1241" s="11" t="s">
        <v>1654</v>
      </c>
      <c r="B1241" s="6" t="s">
        <v>41</v>
      </c>
      <c r="C1241" s="10">
        <v>26.0</v>
      </c>
      <c r="D1241" s="8" t="s">
        <v>1674</v>
      </c>
      <c r="E1241" s="5" t="s">
        <v>14</v>
      </c>
      <c r="F1241" s="5" t="s">
        <v>1656</v>
      </c>
      <c r="G1241" s="9"/>
      <c r="H1241" s="9"/>
    </row>
    <row r="1242" ht="15.75" customHeight="1">
      <c r="A1242" s="11" t="s">
        <v>1654</v>
      </c>
      <c r="B1242" s="6" t="s">
        <v>23</v>
      </c>
      <c r="C1242" s="10">
        <v>27.0</v>
      </c>
      <c r="D1242" s="8" t="s">
        <v>1675</v>
      </c>
      <c r="E1242" s="5" t="s">
        <v>14</v>
      </c>
      <c r="F1242" s="5" t="s">
        <v>1656</v>
      </c>
      <c r="G1242" s="9"/>
      <c r="H1242" s="9"/>
    </row>
    <row r="1243" ht="15.75" customHeight="1">
      <c r="A1243" s="11" t="s">
        <v>1654</v>
      </c>
      <c r="B1243" s="6" t="s">
        <v>52</v>
      </c>
      <c r="C1243" s="10">
        <v>28.0</v>
      </c>
      <c r="D1243" s="8" t="s">
        <v>1676</v>
      </c>
      <c r="E1243" s="5" t="s">
        <v>21</v>
      </c>
      <c r="F1243" s="5" t="s">
        <v>32</v>
      </c>
      <c r="G1243" s="9"/>
      <c r="H1243" s="5" t="s">
        <v>1672</v>
      </c>
    </row>
    <row r="1244" ht="15.75" customHeight="1">
      <c r="A1244" s="11" t="s">
        <v>1654</v>
      </c>
      <c r="B1244" s="6" t="s">
        <v>107</v>
      </c>
      <c r="C1244" s="10">
        <v>31.0</v>
      </c>
      <c r="D1244" s="8" t="s">
        <v>1677</v>
      </c>
      <c r="E1244" s="5" t="s">
        <v>21</v>
      </c>
      <c r="F1244" s="5" t="s">
        <v>25</v>
      </c>
      <c r="G1244" s="9"/>
      <c r="H1244" s="9"/>
    </row>
    <row r="1245" ht="15.75" customHeight="1">
      <c r="A1245" s="11" t="s">
        <v>1654</v>
      </c>
      <c r="B1245" s="6" t="s">
        <v>23</v>
      </c>
      <c r="C1245" s="10">
        <v>32.0</v>
      </c>
      <c r="D1245" s="8" t="s">
        <v>1678</v>
      </c>
      <c r="E1245" s="5" t="s">
        <v>21</v>
      </c>
      <c r="F1245" s="5" t="s">
        <v>25</v>
      </c>
      <c r="G1245" s="9"/>
      <c r="H1245" s="9"/>
    </row>
    <row r="1246" ht="15.75" customHeight="1">
      <c r="A1246" s="11" t="s">
        <v>1654</v>
      </c>
      <c r="B1246" s="6" t="s">
        <v>81</v>
      </c>
      <c r="C1246" s="10">
        <v>33.0</v>
      </c>
      <c r="D1246" s="8" t="s">
        <v>1679</v>
      </c>
      <c r="E1246" s="5" t="s">
        <v>14</v>
      </c>
      <c r="F1246" s="5" t="s">
        <v>1656</v>
      </c>
      <c r="G1246" s="9"/>
      <c r="H1246" s="9"/>
    </row>
    <row r="1247" ht="15.75" customHeight="1">
      <c r="A1247" s="11" t="s">
        <v>1654</v>
      </c>
      <c r="B1247" s="6" t="s">
        <v>29</v>
      </c>
      <c r="C1247" s="10">
        <v>34.0</v>
      </c>
      <c r="D1247" s="8" t="s">
        <v>1680</v>
      </c>
      <c r="E1247" s="5" t="s">
        <v>14</v>
      </c>
      <c r="F1247" s="5" t="s">
        <v>1656</v>
      </c>
      <c r="G1247" s="9"/>
      <c r="H1247" s="9"/>
    </row>
    <row r="1248" ht="15.75" customHeight="1">
      <c r="A1248" s="11" t="s">
        <v>1654</v>
      </c>
      <c r="B1248" s="6" t="s">
        <v>216</v>
      </c>
      <c r="C1248" s="10">
        <v>35.0</v>
      </c>
      <c r="D1248" s="8" t="s">
        <v>1681</v>
      </c>
      <c r="E1248" s="5" t="s">
        <v>14</v>
      </c>
      <c r="F1248" s="5" t="s">
        <v>1656</v>
      </c>
      <c r="G1248" s="9"/>
      <c r="H1248" s="9"/>
    </row>
    <row r="1249" ht="15.75" customHeight="1">
      <c r="A1249" s="11" t="s">
        <v>1654</v>
      </c>
      <c r="B1249" s="6" t="s">
        <v>23</v>
      </c>
      <c r="C1249" s="10">
        <v>36.0</v>
      </c>
      <c r="D1249" s="8" t="s">
        <v>1682</v>
      </c>
      <c r="E1249" s="5" t="s">
        <v>14</v>
      </c>
      <c r="F1249" s="5" t="s">
        <v>1656</v>
      </c>
      <c r="G1249" s="9"/>
      <c r="H1249" s="9"/>
    </row>
    <row r="1250" ht="15.75" customHeight="1">
      <c r="A1250" s="11" t="s">
        <v>1654</v>
      </c>
      <c r="B1250" s="6" t="s">
        <v>52</v>
      </c>
      <c r="C1250" s="10">
        <v>37.0</v>
      </c>
      <c r="D1250" s="8" t="s">
        <v>1683</v>
      </c>
      <c r="E1250" s="5" t="s">
        <v>146</v>
      </c>
      <c r="F1250" s="5" t="s">
        <v>1656</v>
      </c>
      <c r="G1250" s="9"/>
      <c r="H1250" s="9"/>
    </row>
    <row r="1251" ht="15.75" customHeight="1">
      <c r="A1251" s="11" t="s">
        <v>1654</v>
      </c>
      <c r="B1251" s="6" t="s">
        <v>216</v>
      </c>
      <c r="C1251" s="10">
        <v>39.0</v>
      </c>
      <c r="D1251" s="8" t="s">
        <v>1684</v>
      </c>
      <c r="E1251" s="5" t="s">
        <v>14</v>
      </c>
      <c r="F1251" s="5" t="s">
        <v>15</v>
      </c>
      <c r="G1251" s="9"/>
      <c r="H1251" s="9"/>
    </row>
    <row r="1252" ht="15.75" customHeight="1">
      <c r="A1252" s="11" t="s">
        <v>1654</v>
      </c>
      <c r="B1252" s="6" t="s">
        <v>81</v>
      </c>
      <c r="C1252" s="10">
        <v>40.0</v>
      </c>
      <c r="D1252" s="8" t="s">
        <v>1685</v>
      </c>
      <c r="E1252" s="5" t="s">
        <v>32</v>
      </c>
      <c r="F1252" s="5" t="s">
        <v>15</v>
      </c>
      <c r="G1252" s="9"/>
      <c r="H1252" s="9"/>
    </row>
    <row r="1253" ht="15.75" customHeight="1">
      <c r="A1253" s="11" t="s">
        <v>1654</v>
      </c>
      <c r="B1253" s="6" t="s">
        <v>1686</v>
      </c>
      <c r="C1253" s="10">
        <v>41.0</v>
      </c>
      <c r="D1253" s="8" t="s">
        <v>1687</v>
      </c>
      <c r="E1253" s="5" t="s">
        <v>21</v>
      </c>
      <c r="F1253" s="5" t="s">
        <v>32</v>
      </c>
      <c r="G1253" s="9"/>
      <c r="H1253" s="5" t="s">
        <v>1672</v>
      </c>
    </row>
    <row r="1254" ht="15.75" customHeight="1">
      <c r="A1254" s="11" t="s">
        <v>1654</v>
      </c>
      <c r="B1254" s="6" t="s">
        <v>70</v>
      </c>
      <c r="C1254" s="10">
        <v>43.0</v>
      </c>
      <c r="D1254" s="8" t="s">
        <v>1688</v>
      </c>
      <c r="E1254" s="5" t="s">
        <v>21</v>
      </c>
      <c r="F1254" s="5" t="s">
        <v>1656</v>
      </c>
      <c r="G1254" s="9"/>
      <c r="H1254" s="9"/>
    </row>
    <row r="1255" ht="15.75" customHeight="1">
      <c r="A1255" s="11" t="s">
        <v>1654</v>
      </c>
      <c r="B1255" s="6" t="s">
        <v>35</v>
      </c>
      <c r="C1255" s="10">
        <v>44.0</v>
      </c>
      <c r="D1255" s="8" t="s">
        <v>1689</v>
      </c>
      <c r="E1255" s="5" t="s">
        <v>14</v>
      </c>
      <c r="F1255" s="5" t="s">
        <v>32</v>
      </c>
      <c r="G1255" s="9"/>
      <c r="H1255" s="9"/>
    </row>
    <row r="1256" ht="15.75" customHeight="1">
      <c r="A1256" s="11" t="s">
        <v>1654</v>
      </c>
      <c r="B1256" s="6" t="s">
        <v>81</v>
      </c>
      <c r="C1256" s="10">
        <v>46.0</v>
      </c>
      <c r="D1256" s="8" t="s">
        <v>1690</v>
      </c>
      <c r="E1256" s="5" t="s">
        <v>14</v>
      </c>
      <c r="F1256" s="5" t="s">
        <v>1168</v>
      </c>
      <c r="G1256" s="9"/>
      <c r="H1256" s="5" t="s">
        <v>1691</v>
      </c>
    </row>
    <row r="1257" ht="15.75" customHeight="1">
      <c r="A1257" s="11" t="s">
        <v>1654</v>
      </c>
      <c r="B1257" s="6" t="s">
        <v>29</v>
      </c>
      <c r="C1257" s="10">
        <v>47.0</v>
      </c>
      <c r="D1257" s="8" t="s">
        <v>1692</v>
      </c>
      <c r="E1257" s="5" t="s">
        <v>14</v>
      </c>
      <c r="F1257" s="5" t="s">
        <v>1168</v>
      </c>
      <c r="G1257" s="9"/>
      <c r="H1257" s="9"/>
    </row>
    <row r="1258" ht="15.75" customHeight="1">
      <c r="A1258" s="11" t="s">
        <v>1654</v>
      </c>
      <c r="B1258" s="6" t="s">
        <v>23</v>
      </c>
      <c r="C1258" s="10">
        <v>48.0</v>
      </c>
      <c r="D1258" s="8" t="s">
        <v>1693</v>
      </c>
      <c r="E1258" s="5" t="s">
        <v>14</v>
      </c>
      <c r="F1258" s="5" t="s">
        <v>1168</v>
      </c>
      <c r="G1258" s="9"/>
      <c r="H1258" s="9"/>
    </row>
    <row r="1259" ht="15.75" customHeight="1">
      <c r="A1259" s="11" t="s">
        <v>1654</v>
      </c>
      <c r="B1259" s="6" t="s">
        <v>81</v>
      </c>
      <c r="C1259" s="10">
        <v>49.0</v>
      </c>
      <c r="D1259" s="8" t="s">
        <v>1694</v>
      </c>
      <c r="E1259" s="5" t="s">
        <v>14</v>
      </c>
      <c r="F1259" s="5" t="s">
        <v>1168</v>
      </c>
      <c r="G1259" s="9"/>
      <c r="H1259" s="9"/>
    </row>
    <row r="1260" ht="15.75" customHeight="1">
      <c r="A1260" s="11" t="s">
        <v>1654</v>
      </c>
      <c r="B1260" s="6" t="s">
        <v>12</v>
      </c>
      <c r="C1260" s="10">
        <v>50.0</v>
      </c>
      <c r="D1260" s="8" t="s">
        <v>1695</v>
      </c>
      <c r="E1260" s="5" t="s">
        <v>146</v>
      </c>
      <c r="F1260" s="5" t="s">
        <v>32</v>
      </c>
      <c r="G1260" s="9"/>
      <c r="H1260" s="5" t="s">
        <v>1672</v>
      </c>
    </row>
    <row r="1261" ht="15.75" customHeight="1">
      <c r="A1261" s="11" t="s">
        <v>1654</v>
      </c>
      <c r="B1261" s="6" t="s">
        <v>1696</v>
      </c>
      <c r="C1261" s="10">
        <v>51.0</v>
      </c>
      <c r="D1261" s="8" t="s">
        <v>1697</v>
      </c>
      <c r="E1261" s="5" t="s">
        <v>21</v>
      </c>
      <c r="F1261" s="5" t="s">
        <v>1698</v>
      </c>
      <c r="G1261" s="9"/>
      <c r="H1261" s="9"/>
    </row>
    <row r="1262" ht="15.75" customHeight="1">
      <c r="A1262" s="11" t="s">
        <v>1699</v>
      </c>
      <c r="B1262" s="6" t="s">
        <v>380</v>
      </c>
      <c r="C1262" s="7">
        <v>1.0</v>
      </c>
      <c r="D1262" s="5" t="s">
        <v>1700</v>
      </c>
      <c r="E1262" s="5" t="s">
        <v>21</v>
      </c>
      <c r="F1262" s="5" t="s">
        <v>25</v>
      </c>
      <c r="G1262" s="9"/>
      <c r="H1262" s="9"/>
    </row>
    <row r="1263" ht="15.75" customHeight="1">
      <c r="A1263" s="11" t="s">
        <v>1699</v>
      </c>
      <c r="B1263" s="6" t="s">
        <v>851</v>
      </c>
      <c r="C1263" s="10">
        <v>3.0</v>
      </c>
      <c r="D1263" s="5" t="s">
        <v>1701</v>
      </c>
      <c r="E1263" s="5" t="s">
        <v>21</v>
      </c>
      <c r="F1263" s="5" t="s">
        <v>25</v>
      </c>
      <c r="G1263" s="9"/>
      <c r="H1263" s="9"/>
    </row>
    <row r="1264" ht="15.75" customHeight="1">
      <c r="A1264" s="11" t="s">
        <v>1699</v>
      </c>
      <c r="B1264" s="6" t="s">
        <v>104</v>
      </c>
      <c r="C1264" s="10">
        <v>5.0</v>
      </c>
      <c r="D1264" s="5" t="s">
        <v>1702</v>
      </c>
      <c r="E1264" s="5" t="s">
        <v>21</v>
      </c>
      <c r="F1264" s="5" t="s">
        <v>50</v>
      </c>
      <c r="G1264" s="9"/>
      <c r="H1264" s="9"/>
    </row>
    <row r="1265" ht="15.75" customHeight="1">
      <c r="A1265" s="11" t="s">
        <v>1699</v>
      </c>
      <c r="B1265" s="6" t="s">
        <v>221</v>
      </c>
      <c r="C1265" s="10">
        <v>7.0</v>
      </c>
      <c r="D1265" s="5" t="s">
        <v>1703</v>
      </c>
      <c r="E1265" s="5" t="s">
        <v>21</v>
      </c>
      <c r="F1265" s="5" t="s">
        <v>11</v>
      </c>
      <c r="G1265" s="9"/>
      <c r="H1265" s="9"/>
    </row>
    <row r="1266" ht="15.75" customHeight="1">
      <c r="A1266" s="11" t="s">
        <v>1699</v>
      </c>
      <c r="B1266" s="6" t="s">
        <v>1593</v>
      </c>
      <c r="C1266" s="10">
        <v>9.0</v>
      </c>
      <c r="D1266" s="5" t="s">
        <v>1704</v>
      </c>
      <c r="E1266" s="5" t="s">
        <v>18</v>
      </c>
      <c r="F1266" s="5" t="s">
        <v>18</v>
      </c>
      <c r="G1266" s="9"/>
      <c r="H1266" s="9"/>
    </row>
    <row r="1267" ht="15.75" customHeight="1">
      <c r="A1267" s="11" t="s">
        <v>1699</v>
      </c>
      <c r="B1267" s="6" t="s">
        <v>720</v>
      </c>
      <c r="C1267" s="10">
        <v>11.0</v>
      </c>
      <c r="D1267" s="5" t="s">
        <v>1705</v>
      </c>
      <c r="E1267" s="5" t="s">
        <v>33</v>
      </c>
      <c r="F1267" s="5" t="s">
        <v>33</v>
      </c>
      <c r="G1267" s="9"/>
      <c r="H1267" s="9"/>
    </row>
    <row r="1268" ht="15.75" customHeight="1">
      <c r="A1268" s="11" t="s">
        <v>1699</v>
      </c>
      <c r="B1268" s="6" t="s">
        <v>68</v>
      </c>
      <c r="C1268" s="10">
        <v>14.0</v>
      </c>
      <c r="D1268" s="5" t="s">
        <v>1706</v>
      </c>
      <c r="E1268" s="5" t="s">
        <v>14</v>
      </c>
      <c r="F1268" s="5" t="s">
        <v>66</v>
      </c>
      <c r="G1268" s="9"/>
      <c r="H1268" s="9"/>
    </row>
    <row r="1269" ht="15.75" customHeight="1">
      <c r="A1269" s="11" t="s">
        <v>1699</v>
      </c>
      <c r="B1269" s="6" t="s">
        <v>720</v>
      </c>
      <c r="C1269" s="10">
        <v>18.0</v>
      </c>
      <c r="D1269" s="5" t="s">
        <v>1707</v>
      </c>
      <c r="E1269" s="5" t="s">
        <v>14</v>
      </c>
      <c r="F1269" s="5" t="s">
        <v>15</v>
      </c>
      <c r="G1269" s="9"/>
      <c r="H1269" s="9"/>
    </row>
    <row r="1270" ht="15.75" customHeight="1">
      <c r="A1270" s="11" t="s">
        <v>1699</v>
      </c>
      <c r="B1270" s="6" t="s">
        <v>68</v>
      </c>
      <c r="C1270" s="10">
        <v>22.0</v>
      </c>
      <c r="D1270" s="5" t="s">
        <v>1708</v>
      </c>
      <c r="E1270" s="5" t="s">
        <v>33</v>
      </c>
      <c r="F1270" s="5" t="s">
        <v>33</v>
      </c>
      <c r="G1270" s="9"/>
      <c r="H1270" s="9"/>
    </row>
    <row r="1271" ht="15.75" customHeight="1">
      <c r="A1271" s="11" t="s">
        <v>1699</v>
      </c>
      <c r="B1271" s="6" t="s">
        <v>720</v>
      </c>
      <c r="C1271" s="10">
        <v>24.0</v>
      </c>
      <c r="D1271" s="5" t="s">
        <v>1709</v>
      </c>
      <c r="E1271" s="5" t="s">
        <v>33</v>
      </c>
      <c r="F1271" s="5" t="s">
        <v>33</v>
      </c>
      <c r="G1271" s="9"/>
      <c r="H1271" s="9"/>
    </row>
    <row r="1272" ht="15.75" customHeight="1">
      <c r="A1272" s="11" t="s">
        <v>1699</v>
      </c>
      <c r="B1272" s="12" t="s">
        <v>261</v>
      </c>
      <c r="C1272" s="10">
        <v>25.0</v>
      </c>
      <c r="D1272" s="5" t="s">
        <v>1710</v>
      </c>
      <c r="E1272" s="5" t="s">
        <v>33</v>
      </c>
      <c r="F1272" s="5" t="s">
        <v>33</v>
      </c>
      <c r="G1272" s="9"/>
      <c r="H1272" s="9"/>
    </row>
    <row r="1273" ht="15.75" customHeight="1">
      <c r="A1273" s="11" t="s">
        <v>1699</v>
      </c>
      <c r="B1273" s="6" t="s">
        <v>26</v>
      </c>
      <c r="C1273" s="10">
        <v>26.0</v>
      </c>
      <c r="D1273" s="5" t="s">
        <v>1711</v>
      </c>
      <c r="E1273" s="5" t="s">
        <v>32</v>
      </c>
      <c r="F1273" s="5" t="s">
        <v>33</v>
      </c>
      <c r="G1273" s="9"/>
      <c r="H1273" s="9"/>
    </row>
    <row r="1274" ht="15.75" customHeight="1">
      <c r="A1274" s="11" t="s">
        <v>1699</v>
      </c>
      <c r="B1274" s="12" t="s">
        <v>1712</v>
      </c>
      <c r="C1274" s="10">
        <v>28.0</v>
      </c>
      <c r="D1274" s="5" t="s">
        <v>1713</v>
      </c>
      <c r="E1274" s="5" t="s">
        <v>32</v>
      </c>
      <c r="F1274" s="5" t="s">
        <v>33</v>
      </c>
      <c r="G1274" s="9"/>
      <c r="H1274" s="9"/>
    </row>
    <row r="1275" ht="15.75" customHeight="1">
      <c r="A1275" s="11" t="s">
        <v>1699</v>
      </c>
      <c r="B1275" s="6" t="s">
        <v>41</v>
      </c>
      <c r="C1275" s="10">
        <v>31.0</v>
      </c>
      <c r="D1275" s="5" t="s">
        <v>1714</v>
      </c>
      <c r="E1275" s="5" t="s">
        <v>48</v>
      </c>
      <c r="F1275" s="5" t="s">
        <v>28</v>
      </c>
      <c r="G1275" s="9"/>
      <c r="H1275" s="9"/>
    </row>
    <row r="1276" ht="15.75" customHeight="1">
      <c r="A1276" s="11" t="s">
        <v>1699</v>
      </c>
      <c r="B1276" s="6" t="s">
        <v>37</v>
      </c>
      <c r="C1276" s="10">
        <v>32.0</v>
      </c>
      <c r="D1276" s="5" t="s">
        <v>1715</v>
      </c>
      <c r="E1276" s="5" t="s">
        <v>14</v>
      </c>
      <c r="F1276" s="5" t="s">
        <v>28</v>
      </c>
      <c r="G1276" s="9"/>
      <c r="H1276" s="9"/>
    </row>
    <row r="1277" ht="15.75" customHeight="1">
      <c r="A1277" s="11" t="s">
        <v>1699</v>
      </c>
      <c r="B1277" s="6" t="s">
        <v>104</v>
      </c>
      <c r="C1277" s="10">
        <v>34.0</v>
      </c>
      <c r="D1277" s="5" t="s">
        <v>1716</v>
      </c>
      <c r="E1277" s="5" t="s">
        <v>14</v>
      </c>
      <c r="F1277" s="5" t="s">
        <v>28</v>
      </c>
      <c r="G1277" s="9"/>
      <c r="H1277" s="9"/>
    </row>
    <row r="1278" ht="15.75" customHeight="1">
      <c r="A1278" s="11" t="s">
        <v>1699</v>
      </c>
      <c r="B1278" s="6" t="s">
        <v>41</v>
      </c>
      <c r="C1278" s="10">
        <v>35.0</v>
      </c>
      <c r="D1278" s="5" t="s">
        <v>1717</v>
      </c>
      <c r="E1278" s="5" t="s">
        <v>33</v>
      </c>
      <c r="F1278" s="5" t="s">
        <v>33</v>
      </c>
      <c r="G1278" s="9"/>
      <c r="H1278" s="9"/>
    </row>
    <row r="1279" ht="15.75" customHeight="1">
      <c r="A1279" s="11" t="s">
        <v>1699</v>
      </c>
      <c r="B1279" s="6" t="s">
        <v>41</v>
      </c>
      <c r="C1279" s="10">
        <v>37.0</v>
      </c>
      <c r="D1279" s="5" t="s">
        <v>1718</v>
      </c>
      <c r="E1279" s="5" t="s">
        <v>33</v>
      </c>
      <c r="F1279" s="5" t="s">
        <v>33</v>
      </c>
      <c r="G1279" s="9"/>
      <c r="H1279" s="9"/>
    </row>
    <row r="1280" ht="15.75" customHeight="1">
      <c r="A1280" s="11" t="s">
        <v>1699</v>
      </c>
      <c r="B1280" s="12" t="s">
        <v>261</v>
      </c>
      <c r="C1280" s="10">
        <v>38.0</v>
      </c>
      <c r="D1280" s="5" t="s">
        <v>1719</v>
      </c>
      <c r="E1280" s="5" t="s">
        <v>33</v>
      </c>
      <c r="F1280" s="5" t="s">
        <v>33</v>
      </c>
      <c r="G1280" s="9"/>
      <c r="H1280" s="9"/>
    </row>
    <row r="1281" ht="15.75" customHeight="1">
      <c r="A1281" s="11" t="s">
        <v>1699</v>
      </c>
      <c r="B1281" s="6" t="s">
        <v>26</v>
      </c>
      <c r="C1281" s="10">
        <v>39.0</v>
      </c>
      <c r="D1281" s="5" t="s">
        <v>1720</v>
      </c>
      <c r="E1281" s="5" t="s">
        <v>33</v>
      </c>
      <c r="F1281" s="5" t="s">
        <v>33</v>
      </c>
      <c r="G1281" s="9"/>
      <c r="H1281" s="9"/>
    </row>
    <row r="1282" ht="15.75" customHeight="1">
      <c r="A1282" s="11" t="s">
        <v>1699</v>
      </c>
      <c r="B1282" s="6" t="s">
        <v>26</v>
      </c>
      <c r="C1282" s="10">
        <v>40.0</v>
      </c>
      <c r="D1282" s="5" t="s">
        <v>1721</v>
      </c>
      <c r="E1282" s="5" t="s">
        <v>33</v>
      </c>
      <c r="F1282" s="5" t="s">
        <v>33</v>
      </c>
      <c r="G1282" s="9"/>
      <c r="H1282" s="9"/>
    </row>
    <row r="1283" ht="15.75" customHeight="1">
      <c r="A1283" s="11" t="s">
        <v>1699</v>
      </c>
      <c r="B1283" s="6" t="s">
        <v>1722</v>
      </c>
      <c r="C1283" s="10">
        <v>42.0</v>
      </c>
      <c r="D1283" s="5" t="s">
        <v>1723</v>
      </c>
      <c r="E1283" s="5" t="s">
        <v>21</v>
      </c>
      <c r="F1283" s="5" t="s">
        <v>25</v>
      </c>
      <c r="G1283" s="9"/>
      <c r="H1283" s="9"/>
    </row>
    <row r="1284" ht="15.75" customHeight="1">
      <c r="A1284" s="11" t="s">
        <v>1699</v>
      </c>
      <c r="B1284" s="6" t="s">
        <v>1722</v>
      </c>
      <c r="C1284" s="10">
        <v>44.0</v>
      </c>
      <c r="D1284" s="5" t="s">
        <v>1724</v>
      </c>
      <c r="E1284" s="5" t="s">
        <v>21</v>
      </c>
      <c r="F1284" s="5" t="s">
        <v>25</v>
      </c>
      <c r="G1284" s="9"/>
      <c r="H1284" s="9"/>
    </row>
    <row r="1285" ht="15.75" customHeight="1">
      <c r="A1285" s="11" t="s">
        <v>1699</v>
      </c>
      <c r="B1285" s="6" t="s">
        <v>1725</v>
      </c>
      <c r="C1285" s="10">
        <v>46.0</v>
      </c>
      <c r="D1285" s="5" t="s">
        <v>1726</v>
      </c>
      <c r="E1285" s="5" t="s">
        <v>21</v>
      </c>
      <c r="F1285" s="5" t="s">
        <v>25</v>
      </c>
      <c r="G1285" s="9"/>
      <c r="H1285" s="9"/>
    </row>
    <row r="1286" ht="15.75" customHeight="1">
      <c r="A1286" s="11" t="s">
        <v>1727</v>
      </c>
      <c r="B1286" s="6" t="s">
        <v>488</v>
      </c>
      <c r="C1286" s="7">
        <v>1.0</v>
      </c>
      <c r="D1286" s="8" t="s">
        <v>1728</v>
      </c>
      <c r="E1286" s="5" t="s">
        <v>21</v>
      </c>
      <c r="F1286" s="5" t="s">
        <v>25</v>
      </c>
      <c r="G1286" s="9"/>
      <c r="H1286" s="9"/>
    </row>
    <row r="1287" ht="15.75" customHeight="1">
      <c r="A1287" s="11" t="s">
        <v>1727</v>
      </c>
      <c r="B1287" s="6" t="s">
        <v>760</v>
      </c>
      <c r="C1287" s="10">
        <v>2.0</v>
      </c>
      <c r="D1287" s="8" t="s">
        <v>1729</v>
      </c>
      <c r="E1287" s="5" t="s">
        <v>21</v>
      </c>
      <c r="F1287" s="5" t="s">
        <v>25</v>
      </c>
      <c r="G1287" s="9"/>
      <c r="H1287" s="9"/>
    </row>
    <row r="1288" ht="15.75" customHeight="1">
      <c r="A1288" s="11" t="s">
        <v>1727</v>
      </c>
      <c r="B1288" s="6" t="s">
        <v>154</v>
      </c>
      <c r="C1288" s="10">
        <v>3.0</v>
      </c>
      <c r="D1288" s="8" t="s">
        <v>1730</v>
      </c>
      <c r="E1288" s="5" t="s">
        <v>21</v>
      </c>
      <c r="F1288" s="5" t="s">
        <v>25</v>
      </c>
      <c r="G1288" s="9"/>
      <c r="H1288" s="9"/>
    </row>
    <row r="1289" ht="15.75" customHeight="1">
      <c r="A1289" s="11" t="s">
        <v>1727</v>
      </c>
      <c r="B1289" s="6" t="s">
        <v>130</v>
      </c>
      <c r="C1289" s="10">
        <v>4.0</v>
      </c>
      <c r="D1289" s="8" t="s">
        <v>1731</v>
      </c>
      <c r="E1289" s="5" t="s">
        <v>14</v>
      </c>
      <c r="F1289" s="5" t="s">
        <v>15</v>
      </c>
      <c r="G1289" s="9"/>
      <c r="H1289" s="9"/>
    </row>
    <row r="1290" ht="15.75" customHeight="1">
      <c r="A1290" s="11" t="s">
        <v>1727</v>
      </c>
      <c r="B1290" s="6" t="s">
        <v>130</v>
      </c>
      <c r="C1290" s="10">
        <v>5.0</v>
      </c>
      <c r="D1290" s="8" t="s">
        <v>1732</v>
      </c>
      <c r="E1290" s="5" t="s">
        <v>21</v>
      </c>
      <c r="F1290" s="5" t="s">
        <v>33</v>
      </c>
      <c r="G1290" s="9"/>
      <c r="H1290" s="9"/>
    </row>
    <row r="1291" ht="15.75" customHeight="1">
      <c r="A1291" s="11" t="s">
        <v>1727</v>
      </c>
      <c r="B1291" s="6" t="s">
        <v>1733</v>
      </c>
      <c r="C1291" s="10">
        <v>7.0</v>
      </c>
      <c r="D1291" s="8" t="s">
        <v>1734</v>
      </c>
      <c r="E1291" s="5" t="s">
        <v>33</v>
      </c>
      <c r="F1291" s="5" t="s">
        <v>33</v>
      </c>
      <c r="G1291" s="9"/>
      <c r="H1291" s="9"/>
    </row>
    <row r="1292" ht="15.75" customHeight="1">
      <c r="A1292" s="11" t="s">
        <v>1727</v>
      </c>
      <c r="B1292" s="6" t="s">
        <v>525</v>
      </c>
      <c r="C1292" s="10">
        <v>8.0</v>
      </c>
      <c r="D1292" s="8" t="s">
        <v>1735</v>
      </c>
      <c r="E1292" s="5" t="s">
        <v>14</v>
      </c>
      <c r="F1292" s="5" t="s">
        <v>79</v>
      </c>
      <c r="G1292" s="9"/>
      <c r="H1292" s="9"/>
    </row>
    <row r="1293" ht="15.75" customHeight="1">
      <c r="A1293" s="11" t="s">
        <v>1727</v>
      </c>
      <c r="B1293" s="6" t="s">
        <v>1736</v>
      </c>
      <c r="C1293" s="10">
        <v>10.0</v>
      </c>
      <c r="D1293" s="8" t="s">
        <v>1737</v>
      </c>
      <c r="E1293" s="5" t="s">
        <v>18</v>
      </c>
      <c r="F1293" s="5" t="s">
        <v>18</v>
      </c>
      <c r="G1293" s="9"/>
      <c r="H1293" s="9"/>
    </row>
    <row r="1294" ht="15.75" customHeight="1">
      <c r="A1294" s="11" t="s">
        <v>1727</v>
      </c>
      <c r="B1294" s="6" t="s">
        <v>29</v>
      </c>
      <c r="C1294" s="10">
        <v>12.0</v>
      </c>
      <c r="D1294" s="8" t="s">
        <v>1738</v>
      </c>
      <c r="E1294" s="5" t="s">
        <v>18</v>
      </c>
      <c r="F1294" s="5" t="s">
        <v>18</v>
      </c>
      <c r="G1294" s="9"/>
      <c r="H1294" s="9"/>
    </row>
    <row r="1295" ht="15.75" customHeight="1">
      <c r="A1295" s="11" t="s">
        <v>1727</v>
      </c>
      <c r="B1295" s="6" t="s">
        <v>525</v>
      </c>
      <c r="C1295" s="10">
        <v>13.0</v>
      </c>
      <c r="D1295" s="8" t="s">
        <v>1739</v>
      </c>
      <c r="E1295" s="5" t="s">
        <v>33</v>
      </c>
      <c r="F1295" s="5" t="s">
        <v>1265</v>
      </c>
      <c r="G1295" s="9"/>
      <c r="H1295" s="9"/>
    </row>
    <row r="1296" ht="15.75" customHeight="1">
      <c r="A1296" s="11" t="s">
        <v>1727</v>
      </c>
      <c r="B1296" s="6" t="s">
        <v>378</v>
      </c>
      <c r="C1296" s="10">
        <v>14.0</v>
      </c>
      <c r="D1296" s="8" t="s">
        <v>1740</v>
      </c>
      <c r="E1296" s="5" t="s">
        <v>14</v>
      </c>
      <c r="F1296" s="5" t="s">
        <v>166</v>
      </c>
      <c r="G1296" s="9"/>
      <c r="H1296" s="9"/>
    </row>
    <row r="1297" ht="15.75" customHeight="1">
      <c r="A1297" s="11" t="s">
        <v>1727</v>
      </c>
      <c r="B1297" s="6" t="s">
        <v>154</v>
      </c>
      <c r="C1297" s="10">
        <v>15.0</v>
      </c>
      <c r="D1297" s="8" t="s">
        <v>1741</v>
      </c>
      <c r="E1297" s="5" t="s">
        <v>21</v>
      </c>
      <c r="F1297" s="5" t="s">
        <v>28</v>
      </c>
      <c r="G1297" s="9"/>
      <c r="H1297" s="9"/>
    </row>
    <row r="1298" ht="15.75" customHeight="1">
      <c r="A1298" s="11" t="s">
        <v>1727</v>
      </c>
      <c r="B1298" s="6" t="s">
        <v>1742</v>
      </c>
      <c r="C1298" s="10">
        <v>16.0</v>
      </c>
      <c r="D1298" s="8" t="s">
        <v>1743</v>
      </c>
      <c r="E1298" s="5" t="s">
        <v>21</v>
      </c>
      <c r="F1298" s="5" t="s">
        <v>25</v>
      </c>
      <c r="G1298" s="9"/>
      <c r="H1298" s="9"/>
    </row>
    <row r="1299" ht="15.75" customHeight="1">
      <c r="A1299" s="11" t="s">
        <v>1744</v>
      </c>
      <c r="B1299" s="6" t="s">
        <v>851</v>
      </c>
      <c r="C1299" s="7">
        <v>1.0</v>
      </c>
      <c r="D1299" s="5" t="s">
        <v>1745</v>
      </c>
      <c r="E1299" s="5" t="s">
        <v>14</v>
      </c>
      <c r="F1299" s="5" t="s">
        <v>15</v>
      </c>
      <c r="G1299" s="9"/>
      <c r="H1299" s="9"/>
    </row>
    <row r="1300" ht="15.75" customHeight="1">
      <c r="A1300" s="11" t="s">
        <v>1744</v>
      </c>
      <c r="B1300" s="6" t="s">
        <v>70</v>
      </c>
      <c r="C1300" s="10">
        <v>2.0</v>
      </c>
      <c r="D1300" s="5" t="s">
        <v>1746</v>
      </c>
      <c r="E1300" s="5" t="s">
        <v>14</v>
      </c>
      <c r="F1300" s="5" t="s">
        <v>15</v>
      </c>
      <c r="G1300" s="9"/>
      <c r="H1300" s="9"/>
    </row>
    <row r="1301" ht="15.75" customHeight="1">
      <c r="A1301" s="11" t="s">
        <v>1744</v>
      </c>
      <c r="B1301" s="6" t="s">
        <v>851</v>
      </c>
      <c r="C1301" s="10">
        <v>4.0</v>
      </c>
      <c r="D1301" s="5" t="s">
        <v>1747</v>
      </c>
      <c r="E1301" s="5" t="s">
        <v>14</v>
      </c>
      <c r="F1301" s="5" t="s">
        <v>28</v>
      </c>
      <c r="G1301" s="9"/>
      <c r="H1301" s="9"/>
    </row>
    <row r="1302" ht="15.75" customHeight="1">
      <c r="A1302" s="11" t="s">
        <v>1744</v>
      </c>
      <c r="B1302" s="6" t="s">
        <v>70</v>
      </c>
      <c r="C1302" s="10">
        <v>5.0</v>
      </c>
      <c r="D1302" s="5" t="s">
        <v>1748</v>
      </c>
      <c r="E1302" s="5" t="s">
        <v>14</v>
      </c>
      <c r="F1302" s="5" t="s">
        <v>15</v>
      </c>
      <c r="G1302" s="9"/>
      <c r="H1302" s="9"/>
    </row>
    <row r="1303" ht="15.75" customHeight="1">
      <c r="A1303" s="11" t="s">
        <v>1744</v>
      </c>
      <c r="B1303" s="6" t="s">
        <v>1722</v>
      </c>
      <c r="C1303" s="10">
        <v>7.0</v>
      </c>
      <c r="D1303" s="5" t="s">
        <v>1749</v>
      </c>
      <c r="E1303" s="5" t="s">
        <v>14</v>
      </c>
      <c r="F1303" s="5" t="s">
        <v>28</v>
      </c>
      <c r="G1303" s="9"/>
      <c r="H1303" s="9"/>
    </row>
    <row r="1304" ht="15.75" customHeight="1">
      <c r="A1304" s="11" t="s">
        <v>1744</v>
      </c>
      <c r="B1304" s="6" t="s">
        <v>1750</v>
      </c>
      <c r="C1304" s="10">
        <v>9.0</v>
      </c>
      <c r="D1304" s="5" t="s">
        <v>1751</v>
      </c>
      <c r="E1304" s="5" t="s">
        <v>21</v>
      </c>
      <c r="F1304" s="5" t="s">
        <v>50</v>
      </c>
      <c r="G1304" s="9"/>
      <c r="H1304" s="9"/>
    </row>
    <row r="1305" ht="15.75" customHeight="1">
      <c r="A1305" s="11" t="s">
        <v>1752</v>
      </c>
      <c r="B1305" s="6" t="s">
        <v>29</v>
      </c>
      <c r="C1305" s="7">
        <v>1.0</v>
      </c>
      <c r="D1305" s="8" t="s">
        <v>1753</v>
      </c>
      <c r="E1305" s="5" t="s">
        <v>14</v>
      </c>
      <c r="F1305" s="5" t="s">
        <v>15</v>
      </c>
      <c r="G1305" s="9"/>
      <c r="H1305" s="9"/>
    </row>
    <row r="1306" ht="15.75" customHeight="1">
      <c r="A1306" s="11" t="s">
        <v>1752</v>
      </c>
      <c r="B1306" s="6" t="s">
        <v>139</v>
      </c>
      <c r="C1306" s="10">
        <v>3.0</v>
      </c>
      <c r="D1306" s="8" t="s">
        <v>1754</v>
      </c>
      <c r="E1306" s="5" t="s">
        <v>14</v>
      </c>
      <c r="F1306" s="5" t="s">
        <v>28</v>
      </c>
      <c r="G1306" s="9"/>
      <c r="H1306" s="9"/>
    </row>
    <row r="1307" ht="15.75" customHeight="1">
      <c r="A1307" s="11" t="s">
        <v>1752</v>
      </c>
      <c r="B1307" s="6" t="s">
        <v>139</v>
      </c>
      <c r="C1307" s="10">
        <v>4.0</v>
      </c>
      <c r="D1307" s="8" t="s">
        <v>1755</v>
      </c>
      <c r="E1307" s="5" t="s">
        <v>14</v>
      </c>
      <c r="F1307" s="5" t="s">
        <v>15</v>
      </c>
      <c r="G1307" s="9"/>
      <c r="H1307" s="9"/>
    </row>
    <row r="1308" ht="15.75" customHeight="1">
      <c r="A1308" s="11" t="s">
        <v>1752</v>
      </c>
      <c r="B1308" s="6" t="s">
        <v>29</v>
      </c>
      <c r="C1308" s="10">
        <v>5.0</v>
      </c>
      <c r="D1308" s="8" t="s">
        <v>1756</v>
      </c>
      <c r="E1308" s="5" t="s">
        <v>14</v>
      </c>
      <c r="F1308" s="5" t="s">
        <v>15</v>
      </c>
      <c r="G1308" s="9"/>
      <c r="H1308" s="9"/>
    </row>
    <row r="1309" ht="15.75" customHeight="1">
      <c r="A1309" s="11" t="s">
        <v>1752</v>
      </c>
      <c r="B1309" s="6" t="s">
        <v>968</v>
      </c>
      <c r="C1309" s="10">
        <v>7.0</v>
      </c>
      <c r="D1309" s="8" t="s">
        <v>1757</v>
      </c>
      <c r="E1309" s="5" t="s">
        <v>21</v>
      </c>
      <c r="F1309" s="5" t="s">
        <v>22</v>
      </c>
      <c r="G1309" s="9"/>
      <c r="H1309" s="9"/>
    </row>
    <row r="1310" ht="15.75" customHeight="1">
      <c r="A1310" s="11" t="s">
        <v>1752</v>
      </c>
      <c r="B1310" s="6" t="s">
        <v>154</v>
      </c>
      <c r="C1310" s="10">
        <v>8.0</v>
      </c>
      <c r="D1310" s="8" t="s">
        <v>1758</v>
      </c>
      <c r="E1310" s="5" t="s">
        <v>21</v>
      </c>
      <c r="F1310" s="5" t="s">
        <v>22</v>
      </c>
      <c r="G1310" s="9"/>
      <c r="H1310" s="9"/>
    </row>
    <row r="1311" ht="15.75" customHeight="1">
      <c r="A1311" s="11" t="s">
        <v>1752</v>
      </c>
      <c r="B1311" s="6" t="s">
        <v>139</v>
      </c>
      <c r="C1311" s="10">
        <v>9.0</v>
      </c>
      <c r="D1311" s="8" t="s">
        <v>1759</v>
      </c>
      <c r="E1311" s="5" t="s">
        <v>32</v>
      </c>
      <c r="F1311" s="5" t="s">
        <v>1281</v>
      </c>
      <c r="G1311" s="9"/>
      <c r="H1311" s="9"/>
    </row>
    <row r="1312" ht="15.75" customHeight="1">
      <c r="A1312" s="11" t="s">
        <v>1752</v>
      </c>
      <c r="B1312" s="6" t="s">
        <v>137</v>
      </c>
      <c r="C1312" s="10">
        <v>10.0</v>
      </c>
      <c r="D1312" s="8" t="s">
        <v>1760</v>
      </c>
      <c r="E1312" s="5" t="s">
        <v>21</v>
      </c>
      <c r="F1312" s="5" t="s">
        <v>22</v>
      </c>
      <c r="G1312" s="9"/>
      <c r="H1312" s="9"/>
    </row>
    <row r="1313" ht="15.75" customHeight="1">
      <c r="A1313" s="11" t="s">
        <v>1752</v>
      </c>
      <c r="B1313" s="6" t="s">
        <v>237</v>
      </c>
      <c r="C1313" s="10">
        <v>11.0</v>
      </c>
      <c r="D1313" s="8" t="s">
        <v>1761</v>
      </c>
      <c r="E1313" s="5" t="s">
        <v>21</v>
      </c>
      <c r="F1313" s="5" t="s">
        <v>25</v>
      </c>
      <c r="G1313" s="9"/>
      <c r="H1313" s="9"/>
    </row>
    <row r="1314" ht="15.75" customHeight="1">
      <c r="A1314" s="11" t="s">
        <v>1762</v>
      </c>
      <c r="B1314" s="6" t="s">
        <v>139</v>
      </c>
      <c r="C1314" s="7">
        <v>1.0</v>
      </c>
      <c r="D1314" s="5" t="s">
        <v>1763</v>
      </c>
      <c r="E1314" s="5" t="s">
        <v>21</v>
      </c>
      <c r="F1314" s="5" t="s">
        <v>25</v>
      </c>
      <c r="G1314" s="9"/>
      <c r="H1314" s="9"/>
    </row>
    <row r="1315" ht="15.75" customHeight="1">
      <c r="A1315" s="11" t="s">
        <v>1762</v>
      </c>
      <c r="B1315" s="6" t="s">
        <v>1764</v>
      </c>
      <c r="C1315" s="10">
        <v>4.0</v>
      </c>
      <c r="D1315" s="5" t="s">
        <v>1765</v>
      </c>
      <c r="E1315" s="5" t="s">
        <v>21</v>
      </c>
      <c r="F1315" s="5" t="s">
        <v>22</v>
      </c>
      <c r="G1315" s="9"/>
      <c r="H1315" s="9"/>
    </row>
    <row r="1316" ht="15.75" customHeight="1">
      <c r="A1316" s="11" t="s">
        <v>1762</v>
      </c>
      <c r="B1316" s="6" t="s">
        <v>1764</v>
      </c>
      <c r="C1316" s="10">
        <v>6.0</v>
      </c>
      <c r="D1316" s="5" t="s">
        <v>1766</v>
      </c>
      <c r="E1316" s="5" t="s">
        <v>18</v>
      </c>
      <c r="F1316" s="5" t="s">
        <v>18</v>
      </c>
      <c r="G1316" s="9"/>
      <c r="H1316" s="9"/>
    </row>
    <row r="1317" ht="15.75" customHeight="1">
      <c r="A1317" s="11" t="s">
        <v>1762</v>
      </c>
      <c r="B1317" s="6" t="s">
        <v>1764</v>
      </c>
      <c r="C1317" s="10">
        <v>8.0</v>
      </c>
      <c r="D1317" s="5" t="s">
        <v>1767</v>
      </c>
      <c r="E1317" s="5" t="s">
        <v>32</v>
      </c>
      <c r="F1317" s="5" t="s">
        <v>11</v>
      </c>
      <c r="G1317" s="9"/>
      <c r="H1317" s="9"/>
    </row>
    <row r="1318" ht="15.75" customHeight="1">
      <c r="A1318" s="11" t="s">
        <v>1762</v>
      </c>
      <c r="B1318" s="6" t="s">
        <v>1764</v>
      </c>
      <c r="C1318" s="10">
        <v>10.0</v>
      </c>
      <c r="D1318" s="5" t="s">
        <v>1768</v>
      </c>
      <c r="E1318" s="5" t="s">
        <v>21</v>
      </c>
      <c r="F1318" s="5" t="s">
        <v>33</v>
      </c>
      <c r="G1318" s="9"/>
      <c r="H1318" s="9"/>
    </row>
    <row r="1319" ht="15.75" customHeight="1">
      <c r="A1319" s="11" t="s">
        <v>1762</v>
      </c>
      <c r="B1319" s="6" t="s">
        <v>1123</v>
      </c>
      <c r="C1319" s="10">
        <v>11.0</v>
      </c>
      <c r="D1319" s="5" t="s">
        <v>1769</v>
      </c>
      <c r="E1319" s="5" t="s">
        <v>14</v>
      </c>
      <c r="F1319" s="5" t="s">
        <v>15</v>
      </c>
      <c r="G1319" s="9"/>
      <c r="H1319" s="9"/>
    </row>
    <row r="1320" ht="15.75" customHeight="1">
      <c r="A1320" s="11" t="s">
        <v>1762</v>
      </c>
      <c r="B1320" s="6" t="s">
        <v>1770</v>
      </c>
      <c r="C1320" s="10">
        <v>13.0</v>
      </c>
      <c r="D1320" s="5" t="s">
        <v>1771</v>
      </c>
      <c r="E1320" s="5" t="s">
        <v>14</v>
      </c>
      <c r="F1320" s="5" t="s">
        <v>79</v>
      </c>
      <c r="G1320" s="9"/>
      <c r="H1320" s="9"/>
    </row>
    <row r="1321" ht="15.75" customHeight="1">
      <c r="A1321" s="11" t="s">
        <v>1762</v>
      </c>
      <c r="B1321" s="6" t="s">
        <v>899</v>
      </c>
      <c r="C1321" s="10">
        <v>15.0</v>
      </c>
      <c r="D1321" s="5" t="s">
        <v>1772</v>
      </c>
      <c r="E1321" s="5" t="s">
        <v>21</v>
      </c>
      <c r="F1321" s="5" t="s">
        <v>22</v>
      </c>
      <c r="G1321" s="9"/>
      <c r="H1321" s="9"/>
    </row>
    <row r="1322" ht="15.75" customHeight="1">
      <c r="A1322" s="11" t="s">
        <v>1762</v>
      </c>
      <c r="B1322" s="6" t="s">
        <v>1764</v>
      </c>
      <c r="C1322" s="10">
        <v>19.0</v>
      </c>
      <c r="D1322" s="5" t="s">
        <v>1773</v>
      </c>
      <c r="E1322" s="5" t="s">
        <v>33</v>
      </c>
      <c r="F1322" s="5" t="s">
        <v>33</v>
      </c>
      <c r="G1322" s="9"/>
      <c r="H1322" s="9"/>
    </row>
    <row r="1323" ht="15.75" customHeight="1">
      <c r="A1323" s="11" t="s">
        <v>1762</v>
      </c>
      <c r="B1323" s="6" t="s">
        <v>517</v>
      </c>
      <c r="C1323" s="10">
        <v>21.0</v>
      </c>
      <c r="D1323" s="5" t="s">
        <v>1774</v>
      </c>
      <c r="E1323" s="5" t="s">
        <v>33</v>
      </c>
      <c r="F1323" s="5" t="s">
        <v>971</v>
      </c>
      <c r="G1323" s="9"/>
      <c r="H1323" s="9"/>
    </row>
    <row r="1324" ht="15.75" customHeight="1">
      <c r="A1324" s="11" t="s">
        <v>1762</v>
      </c>
      <c r="B1324" s="6" t="s">
        <v>139</v>
      </c>
      <c r="C1324" s="10">
        <v>22.0</v>
      </c>
      <c r="D1324" s="5" t="s">
        <v>1775</v>
      </c>
      <c r="E1324" s="5" t="s">
        <v>18</v>
      </c>
      <c r="F1324" s="5" t="s">
        <v>871</v>
      </c>
      <c r="G1324" s="9"/>
      <c r="H1324" s="9"/>
    </row>
    <row r="1325" ht="15.75" customHeight="1">
      <c r="A1325" s="11" t="s">
        <v>1762</v>
      </c>
      <c r="B1325" s="12" t="s">
        <v>679</v>
      </c>
      <c r="C1325" s="10">
        <v>23.0</v>
      </c>
      <c r="D1325" s="5" t="s">
        <v>1776</v>
      </c>
      <c r="E1325" s="5" t="s">
        <v>33</v>
      </c>
      <c r="F1325" s="5" t="s">
        <v>33</v>
      </c>
      <c r="G1325" s="9"/>
      <c r="H1325" s="9"/>
    </row>
    <row r="1326" ht="15.75" customHeight="1">
      <c r="A1326" s="11" t="s">
        <v>1762</v>
      </c>
      <c r="B1326" s="6" t="s">
        <v>517</v>
      </c>
      <c r="C1326" s="10">
        <v>24.0</v>
      </c>
      <c r="D1326" s="5" t="s">
        <v>1777</v>
      </c>
      <c r="E1326" s="5" t="s">
        <v>33</v>
      </c>
      <c r="F1326" s="5" t="s">
        <v>33</v>
      </c>
      <c r="G1326" s="9"/>
      <c r="H1326" s="9"/>
    </row>
    <row r="1327" ht="15.75" customHeight="1">
      <c r="A1327" s="11" t="s">
        <v>1762</v>
      </c>
      <c r="B1327" s="6" t="s">
        <v>450</v>
      </c>
      <c r="C1327" s="10">
        <v>25.0</v>
      </c>
      <c r="D1327" s="5" t="s">
        <v>1778</v>
      </c>
      <c r="E1327" s="5" t="s">
        <v>33</v>
      </c>
      <c r="F1327" s="5" t="s">
        <v>33</v>
      </c>
      <c r="G1327" s="9"/>
      <c r="H1327" s="9"/>
    </row>
    <row r="1328" ht="15.75" customHeight="1">
      <c r="A1328" s="11" t="s">
        <v>1762</v>
      </c>
      <c r="B1328" s="6" t="s">
        <v>1764</v>
      </c>
      <c r="C1328" s="10">
        <v>26.0</v>
      </c>
      <c r="D1328" s="5" t="s">
        <v>1779</v>
      </c>
      <c r="E1328" s="5" t="s">
        <v>14</v>
      </c>
      <c r="F1328" s="5" t="s">
        <v>15</v>
      </c>
      <c r="G1328" s="9"/>
      <c r="H1328" s="9"/>
    </row>
    <row r="1329" ht="15.75" customHeight="1">
      <c r="A1329" s="11" t="s">
        <v>1762</v>
      </c>
      <c r="B1329" s="6" t="s">
        <v>139</v>
      </c>
      <c r="C1329" s="10">
        <v>28.0</v>
      </c>
      <c r="D1329" s="5" t="s">
        <v>1780</v>
      </c>
      <c r="E1329" s="5" t="s">
        <v>21</v>
      </c>
      <c r="F1329" s="5" t="s">
        <v>22</v>
      </c>
      <c r="G1329" s="9"/>
      <c r="H1329" s="9"/>
    </row>
    <row r="1330" ht="15.75" customHeight="1">
      <c r="A1330" s="11" t="s">
        <v>1762</v>
      </c>
      <c r="B1330" s="6" t="s">
        <v>1764</v>
      </c>
      <c r="C1330" s="10">
        <v>29.0</v>
      </c>
      <c r="D1330" s="5" t="s">
        <v>1781</v>
      </c>
      <c r="E1330" s="5" t="s">
        <v>267</v>
      </c>
      <c r="F1330" s="5" t="s">
        <v>1782</v>
      </c>
      <c r="G1330" s="9"/>
      <c r="H1330" s="9"/>
    </row>
    <row r="1331" ht="15.75" customHeight="1">
      <c r="A1331" s="11" t="s">
        <v>1762</v>
      </c>
      <c r="B1331" s="6" t="s">
        <v>517</v>
      </c>
      <c r="C1331" s="10">
        <v>31.0</v>
      </c>
      <c r="D1331" s="5" t="s">
        <v>1783</v>
      </c>
      <c r="E1331" s="5" t="s">
        <v>14</v>
      </c>
      <c r="F1331" s="5" t="s">
        <v>998</v>
      </c>
      <c r="G1331" s="9"/>
      <c r="H1331" s="9"/>
    </row>
    <row r="1332" ht="15.75" customHeight="1">
      <c r="A1332" s="11" t="s">
        <v>1762</v>
      </c>
      <c r="B1332" s="6" t="s">
        <v>517</v>
      </c>
      <c r="C1332" s="10">
        <v>32.0</v>
      </c>
      <c r="D1332" s="5" t="s">
        <v>1784</v>
      </c>
      <c r="E1332" s="5" t="s">
        <v>14</v>
      </c>
      <c r="F1332" s="5" t="s">
        <v>15</v>
      </c>
      <c r="G1332" s="9"/>
      <c r="H1332" s="9"/>
    </row>
    <row r="1333" ht="15.75" customHeight="1">
      <c r="A1333" s="11" t="s">
        <v>1762</v>
      </c>
      <c r="B1333" s="6" t="s">
        <v>517</v>
      </c>
      <c r="C1333" s="10">
        <v>33.0</v>
      </c>
      <c r="D1333" s="5" t="s">
        <v>1785</v>
      </c>
      <c r="E1333" s="5" t="s">
        <v>32</v>
      </c>
      <c r="F1333" s="5" t="s">
        <v>998</v>
      </c>
      <c r="G1333" s="9"/>
      <c r="H1333" s="9"/>
    </row>
    <row r="1334" ht="15.75" customHeight="1">
      <c r="A1334" s="11" t="s">
        <v>1762</v>
      </c>
      <c r="B1334" s="6" t="s">
        <v>139</v>
      </c>
      <c r="C1334" s="10">
        <v>34.0</v>
      </c>
      <c r="D1334" s="5" t="s">
        <v>1786</v>
      </c>
      <c r="E1334" s="5" t="s">
        <v>14</v>
      </c>
      <c r="F1334" s="5" t="s">
        <v>15</v>
      </c>
      <c r="G1334" s="9"/>
      <c r="H1334" s="9"/>
    </row>
    <row r="1335" ht="15.75" customHeight="1">
      <c r="A1335" s="11" t="s">
        <v>1762</v>
      </c>
      <c r="B1335" s="6" t="s">
        <v>517</v>
      </c>
      <c r="C1335" s="10">
        <v>37.0</v>
      </c>
      <c r="D1335" s="5" t="s">
        <v>1787</v>
      </c>
      <c r="E1335" s="5" t="s">
        <v>14</v>
      </c>
      <c r="F1335" s="5" t="s">
        <v>15</v>
      </c>
      <c r="G1335" s="9"/>
      <c r="H1335" s="9"/>
    </row>
    <row r="1336" ht="15.75" customHeight="1">
      <c r="A1336" s="11" t="s">
        <v>1762</v>
      </c>
      <c r="B1336" s="6" t="s">
        <v>517</v>
      </c>
      <c r="C1336" s="10">
        <v>38.0</v>
      </c>
      <c r="D1336" s="5" t="s">
        <v>1788</v>
      </c>
      <c r="E1336" s="5" t="s">
        <v>18</v>
      </c>
      <c r="F1336" s="5" t="s">
        <v>18</v>
      </c>
      <c r="G1336" s="9"/>
      <c r="H1336" s="9"/>
    </row>
    <row r="1337" ht="15.75" customHeight="1">
      <c r="A1337" s="11" t="s">
        <v>1762</v>
      </c>
      <c r="B1337" s="6" t="s">
        <v>517</v>
      </c>
      <c r="C1337" s="10">
        <v>39.0</v>
      </c>
      <c r="D1337" s="5" t="s">
        <v>1789</v>
      </c>
      <c r="E1337" s="5" t="s">
        <v>21</v>
      </c>
      <c r="F1337" s="5" t="s">
        <v>166</v>
      </c>
      <c r="G1337" s="9"/>
      <c r="H1337" s="9"/>
    </row>
    <row r="1338" ht="15.75" customHeight="1">
      <c r="A1338" s="11" t="s">
        <v>1762</v>
      </c>
      <c r="B1338" s="6" t="s">
        <v>517</v>
      </c>
      <c r="C1338" s="10">
        <v>41.0</v>
      </c>
      <c r="D1338" s="5" t="s">
        <v>1790</v>
      </c>
      <c r="E1338" s="5" t="s">
        <v>21</v>
      </c>
      <c r="F1338" s="5" t="s">
        <v>123</v>
      </c>
      <c r="G1338" s="9"/>
      <c r="H1338" s="9"/>
    </row>
    <row r="1339" ht="15.75" customHeight="1">
      <c r="A1339" s="11" t="s">
        <v>1762</v>
      </c>
      <c r="B1339" s="6" t="s">
        <v>139</v>
      </c>
      <c r="C1339" s="10">
        <v>43.0</v>
      </c>
      <c r="D1339" s="5" t="s">
        <v>1791</v>
      </c>
      <c r="E1339" s="5" t="s">
        <v>21</v>
      </c>
      <c r="F1339" s="5" t="s">
        <v>66</v>
      </c>
      <c r="G1339" s="9"/>
      <c r="H1339" s="9"/>
    </row>
    <row r="1340" ht="15.75" customHeight="1">
      <c r="A1340" s="11" t="s">
        <v>1762</v>
      </c>
      <c r="B1340" s="6" t="s">
        <v>517</v>
      </c>
      <c r="C1340" s="10">
        <v>45.0</v>
      </c>
      <c r="D1340" s="5" t="s">
        <v>1792</v>
      </c>
      <c r="E1340" s="5" t="s">
        <v>21</v>
      </c>
      <c r="F1340" s="5" t="s">
        <v>133</v>
      </c>
      <c r="G1340" s="9"/>
      <c r="H1340" s="9"/>
    </row>
    <row r="1341" ht="15.75" customHeight="1">
      <c r="A1341" s="11" t="s">
        <v>1762</v>
      </c>
      <c r="B1341" s="6" t="s">
        <v>517</v>
      </c>
      <c r="C1341" s="10">
        <v>46.0</v>
      </c>
      <c r="D1341" s="5" t="s">
        <v>1793</v>
      </c>
      <c r="E1341" s="5" t="s">
        <v>32</v>
      </c>
      <c r="F1341" s="5" t="s">
        <v>11</v>
      </c>
      <c r="G1341" s="9"/>
      <c r="H1341" s="9"/>
    </row>
    <row r="1342" ht="15.75" customHeight="1">
      <c r="A1342" s="11" t="s">
        <v>1762</v>
      </c>
      <c r="B1342" s="6" t="s">
        <v>517</v>
      </c>
      <c r="C1342" s="10">
        <v>50.0</v>
      </c>
      <c r="D1342" s="5" t="s">
        <v>1794</v>
      </c>
      <c r="E1342" s="5" t="s">
        <v>21</v>
      </c>
      <c r="F1342" s="5" t="s">
        <v>22</v>
      </c>
      <c r="G1342" s="9"/>
      <c r="H1342" s="9"/>
    </row>
    <row r="1343" ht="15.75" customHeight="1">
      <c r="A1343" s="11" t="s">
        <v>1762</v>
      </c>
      <c r="B1343" s="6" t="s">
        <v>517</v>
      </c>
      <c r="C1343" s="10">
        <v>51.0</v>
      </c>
      <c r="D1343" s="5" t="s">
        <v>1795</v>
      </c>
      <c r="E1343" s="5" t="s">
        <v>14</v>
      </c>
      <c r="F1343" s="5" t="s">
        <v>50</v>
      </c>
      <c r="G1343" s="9"/>
      <c r="H1343" s="9"/>
    </row>
    <row r="1344" ht="15.75" customHeight="1">
      <c r="A1344" s="5" t="s">
        <v>1796</v>
      </c>
      <c r="B1344" s="6" t="s">
        <v>37</v>
      </c>
      <c r="C1344" s="7">
        <v>1.0</v>
      </c>
      <c r="D1344" s="8" t="s">
        <v>1797</v>
      </c>
      <c r="E1344" s="5" t="s">
        <v>21</v>
      </c>
      <c r="F1344" s="5" t="s">
        <v>50</v>
      </c>
      <c r="G1344" s="9"/>
      <c r="H1344" s="9"/>
    </row>
    <row r="1345" ht="15.75" customHeight="1">
      <c r="A1345" s="5" t="s">
        <v>1796</v>
      </c>
      <c r="B1345" s="6" t="s">
        <v>41</v>
      </c>
      <c r="C1345" s="10">
        <v>3.0</v>
      </c>
      <c r="D1345" s="8" t="s">
        <v>1798</v>
      </c>
      <c r="E1345" s="5" t="s">
        <v>21</v>
      </c>
      <c r="F1345" s="5" t="s">
        <v>50</v>
      </c>
      <c r="G1345" s="9"/>
      <c r="H1345" s="9"/>
    </row>
    <row r="1346" ht="15.75" customHeight="1">
      <c r="A1346" s="5" t="s">
        <v>1796</v>
      </c>
      <c r="B1346" s="6" t="s">
        <v>37</v>
      </c>
      <c r="C1346" s="10">
        <v>4.0</v>
      </c>
      <c r="D1346" s="8" t="s">
        <v>1799</v>
      </c>
      <c r="E1346" s="5" t="s">
        <v>14</v>
      </c>
      <c r="F1346" s="5" t="s">
        <v>28</v>
      </c>
      <c r="G1346" s="9"/>
      <c r="H1346" s="9"/>
    </row>
    <row r="1347" ht="15.75" customHeight="1">
      <c r="A1347" s="5" t="s">
        <v>1796</v>
      </c>
      <c r="B1347" s="6" t="s">
        <v>37</v>
      </c>
      <c r="C1347" s="10">
        <v>5.0</v>
      </c>
      <c r="D1347" s="8" t="s">
        <v>1800</v>
      </c>
      <c r="E1347" s="5" t="s">
        <v>14</v>
      </c>
      <c r="F1347" s="5" t="s">
        <v>15</v>
      </c>
      <c r="G1347" s="9"/>
      <c r="H1347" s="9"/>
    </row>
    <row r="1348" ht="15.75" customHeight="1">
      <c r="A1348" s="5" t="s">
        <v>1796</v>
      </c>
      <c r="B1348" s="6" t="s">
        <v>37</v>
      </c>
      <c r="C1348" s="10">
        <v>6.0</v>
      </c>
      <c r="D1348" s="8" t="s">
        <v>1801</v>
      </c>
      <c r="E1348" s="5" t="s">
        <v>14</v>
      </c>
      <c r="F1348" s="5" t="s">
        <v>15</v>
      </c>
      <c r="G1348" s="9"/>
      <c r="H1348" s="9"/>
    </row>
    <row r="1349" ht="15.75" customHeight="1">
      <c r="A1349" s="5" t="s">
        <v>1796</v>
      </c>
      <c r="B1349" s="6" t="s">
        <v>41</v>
      </c>
      <c r="C1349" s="10">
        <v>7.0</v>
      </c>
      <c r="D1349" s="8" t="s">
        <v>1802</v>
      </c>
      <c r="E1349" s="5" t="s">
        <v>14</v>
      </c>
      <c r="F1349" s="5" t="s">
        <v>15</v>
      </c>
      <c r="G1349" s="9"/>
      <c r="H1349" s="9"/>
    </row>
    <row r="1350" ht="15.75" customHeight="1">
      <c r="A1350" s="5" t="s">
        <v>1796</v>
      </c>
      <c r="B1350" s="6" t="s">
        <v>37</v>
      </c>
      <c r="C1350" s="10">
        <v>8.0</v>
      </c>
      <c r="D1350" s="8" t="s">
        <v>1803</v>
      </c>
      <c r="E1350" s="5" t="s">
        <v>32</v>
      </c>
      <c r="F1350" s="5" t="s">
        <v>22</v>
      </c>
      <c r="G1350" s="9"/>
      <c r="H1350" s="9"/>
    </row>
    <row r="1351" ht="15.75" customHeight="1">
      <c r="A1351" s="5" t="s">
        <v>1796</v>
      </c>
      <c r="B1351" s="6" t="s">
        <v>37</v>
      </c>
      <c r="C1351" s="10">
        <v>9.0</v>
      </c>
      <c r="D1351" s="8" t="s">
        <v>1804</v>
      </c>
      <c r="E1351" s="5" t="s">
        <v>14</v>
      </c>
      <c r="F1351" s="5" t="s">
        <v>15</v>
      </c>
      <c r="G1351" s="9"/>
      <c r="H1351" s="9"/>
    </row>
    <row r="1352" ht="15.75" customHeight="1">
      <c r="A1352" s="5" t="s">
        <v>1796</v>
      </c>
      <c r="B1352" s="6" t="s">
        <v>41</v>
      </c>
      <c r="C1352" s="10">
        <v>10.0</v>
      </c>
      <c r="D1352" s="8" t="s">
        <v>1805</v>
      </c>
      <c r="E1352" s="5" t="s">
        <v>14</v>
      </c>
      <c r="F1352" s="5" t="s">
        <v>15</v>
      </c>
      <c r="G1352" s="9"/>
      <c r="H1352" s="9"/>
    </row>
    <row r="1353" ht="15.75" customHeight="1">
      <c r="A1353" s="5" t="s">
        <v>1796</v>
      </c>
      <c r="B1353" s="6" t="s">
        <v>41</v>
      </c>
      <c r="C1353" s="10">
        <v>11.0</v>
      </c>
      <c r="D1353" s="8" t="s">
        <v>1806</v>
      </c>
      <c r="E1353" s="5" t="s">
        <v>14</v>
      </c>
      <c r="F1353" s="5" t="s">
        <v>15</v>
      </c>
      <c r="G1353" s="9"/>
      <c r="H1353" s="9"/>
    </row>
    <row r="1354" ht="15.75" customHeight="1">
      <c r="A1354" s="5" t="s">
        <v>1796</v>
      </c>
      <c r="B1354" s="6" t="s">
        <v>37</v>
      </c>
      <c r="C1354" s="10">
        <v>12.0</v>
      </c>
      <c r="D1354" s="8" t="s">
        <v>1807</v>
      </c>
      <c r="E1354" s="5" t="s">
        <v>48</v>
      </c>
      <c r="F1354" s="5" t="s">
        <v>28</v>
      </c>
      <c r="G1354" s="9"/>
      <c r="H1354" s="9"/>
    </row>
    <row r="1355" ht="15.75" customHeight="1">
      <c r="A1355" s="5" t="s">
        <v>1796</v>
      </c>
      <c r="B1355" s="6" t="s">
        <v>37</v>
      </c>
      <c r="C1355" s="10">
        <v>13.0</v>
      </c>
      <c r="D1355" s="8" t="s">
        <v>1808</v>
      </c>
      <c r="E1355" s="5" t="s">
        <v>14</v>
      </c>
      <c r="F1355" s="5" t="s">
        <v>28</v>
      </c>
      <c r="G1355" s="9"/>
      <c r="H1355" s="9"/>
    </row>
    <row r="1356" ht="15.75" customHeight="1">
      <c r="A1356" s="5" t="s">
        <v>1796</v>
      </c>
      <c r="B1356" s="6" t="s">
        <v>41</v>
      </c>
      <c r="C1356" s="10">
        <v>14.0</v>
      </c>
      <c r="D1356" s="8" t="s">
        <v>1809</v>
      </c>
      <c r="E1356" s="5" t="s">
        <v>14</v>
      </c>
      <c r="F1356" s="5" t="s">
        <v>79</v>
      </c>
      <c r="G1356" s="9"/>
      <c r="H1356" s="9"/>
    </row>
    <row r="1357" ht="15.75" customHeight="1">
      <c r="A1357" s="5" t="s">
        <v>1796</v>
      </c>
      <c r="B1357" s="6" t="s">
        <v>37</v>
      </c>
      <c r="C1357" s="10">
        <v>15.0</v>
      </c>
      <c r="D1357" s="8" t="s">
        <v>1810</v>
      </c>
      <c r="E1357" s="5" t="s">
        <v>14</v>
      </c>
      <c r="F1357" s="5" t="s">
        <v>28</v>
      </c>
      <c r="G1357" s="9"/>
      <c r="H1357" s="9"/>
    </row>
    <row r="1358" ht="15.75" customHeight="1">
      <c r="A1358" s="5" t="s">
        <v>1796</v>
      </c>
      <c r="B1358" s="6" t="s">
        <v>35</v>
      </c>
      <c r="C1358" s="10">
        <v>16.0</v>
      </c>
      <c r="D1358" s="8" t="s">
        <v>1811</v>
      </c>
      <c r="E1358" s="5" t="s">
        <v>14</v>
      </c>
      <c r="F1358" s="5" t="s">
        <v>15</v>
      </c>
      <c r="G1358" s="9"/>
      <c r="H1358" s="9"/>
    </row>
    <row r="1359" ht="15.75" customHeight="1">
      <c r="A1359" s="5" t="s">
        <v>1796</v>
      </c>
      <c r="B1359" s="6" t="s">
        <v>1812</v>
      </c>
      <c r="C1359" s="10">
        <v>17.0</v>
      </c>
      <c r="D1359" s="8" t="s">
        <v>1813</v>
      </c>
      <c r="E1359" s="5" t="s">
        <v>21</v>
      </c>
      <c r="F1359" s="5" t="s">
        <v>50</v>
      </c>
      <c r="G1359" s="9"/>
      <c r="H1359" s="9"/>
    </row>
    <row r="1360" ht="15.75" customHeight="1">
      <c r="A1360" s="11" t="s">
        <v>1814</v>
      </c>
      <c r="B1360" s="6" t="s">
        <v>26</v>
      </c>
      <c r="C1360" s="7">
        <v>1.0</v>
      </c>
      <c r="D1360" s="5" t="s">
        <v>1815</v>
      </c>
      <c r="E1360" s="5" t="s">
        <v>32</v>
      </c>
      <c r="F1360" s="5" t="s">
        <v>22</v>
      </c>
      <c r="G1360" s="9"/>
      <c r="H1360" s="9"/>
    </row>
    <row r="1361" ht="15.75" customHeight="1">
      <c r="A1361" s="11" t="s">
        <v>1814</v>
      </c>
      <c r="B1361" s="6" t="s">
        <v>41</v>
      </c>
      <c r="C1361" s="10">
        <v>3.0</v>
      </c>
      <c r="D1361" s="5" t="s">
        <v>1816</v>
      </c>
      <c r="E1361" s="5" t="s">
        <v>18</v>
      </c>
      <c r="F1361" s="5" t="s">
        <v>50</v>
      </c>
      <c r="G1361" s="9"/>
      <c r="H1361" s="9"/>
    </row>
    <row r="1362" ht="15.75" customHeight="1">
      <c r="A1362" s="11" t="s">
        <v>1814</v>
      </c>
      <c r="B1362" s="12" t="s">
        <v>261</v>
      </c>
      <c r="C1362" s="10">
        <v>4.0</v>
      </c>
      <c r="D1362" s="5" t="s">
        <v>1817</v>
      </c>
      <c r="E1362" s="5" t="s">
        <v>18</v>
      </c>
      <c r="F1362" s="5" t="s">
        <v>33</v>
      </c>
      <c r="G1362" s="5" t="s">
        <v>1818</v>
      </c>
      <c r="H1362" s="9"/>
    </row>
    <row r="1363" ht="15.75" customHeight="1">
      <c r="A1363" s="11" t="s">
        <v>1814</v>
      </c>
      <c r="B1363" s="6" t="s">
        <v>29</v>
      </c>
      <c r="C1363" s="10">
        <v>5.0</v>
      </c>
      <c r="D1363" s="5" t="s">
        <v>1819</v>
      </c>
      <c r="E1363" s="5" t="s">
        <v>14</v>
      </c>
      <c r="F1363" s="5" t="s">
        <v>79</v>
      </c>
      <c r="G1363" s="9"/>
      <c r="H1363" s="9"/>
    </row>
    <row r="1364" ht="15.75" customHeight="1">
      <c r="A1364" s="11" t="s">
        <v>1814</v>
      </c>
      <c r="B1364" s="6" t="s">
        <v>734</v>
      </c>
      <c r="C1364" s="10">
        <v>6.0</v>
      </c>
      <c r="D1364" s="5" t="s">
        <v>1820</v>
      </c>
      <c r="E1364" s="5" t="s">
        <v>21</v>
      </c>
      <c r="F1364" s="5" t="s">
        <v>25</v>
      </c>
      <c r="G1364" s="9"/>
      <c r="H1364" s="9"/>
    </row>
    <row r="1365" ht="15.75" customHeight="1">
      <c r="A1365" s="11" t="s">
        <v>1814</v>
      </c>
      <c r="B1365" s="6" t="s">
        <v>104</v>
      </c>
      <c r="C1365" s="10">
        <v>8.0</v>
      </c>
      <c r="D1365" s="5" t="s">
        <v>1821</v>
      </c>
      <c r="E1365" s="5" t="s">
        <v>21</v>
      </c>
      <c r="F1365" s="5" t="s">
        <v>22</v>
      </c>
      <c r="G1365" s="9"/>
      <c r="H1365" s="9"/>
    </row>
    <row r="1366" ht="15.75" customHeight="1">
      <c r="A1366" s="11" t="s">
        <v>1814</v>
      </c>
      <c r="B1366" s="12" t="s">
        <v>330</v>
      </c>
      <c r="C1366" s="10">
        <v>10.0</v>
      </c>
      <c r="D1366" s="5" t="s">
        <v>1822</v>
      </c>
      <c r="E1366" s="5" t="s">
        <v>32</v>
      </c>
      <c r="F1366" s="5" t="s">
        <v>15</v>
      </c>
      <c r="G1366" s="9"/>
      <c r="H1366" s="9"/>
    </row>
    <row r="1367" ht="15.75" customHeight="1">
      <c r="A1367" s="11" t="s">
        <v>1814</v>
      </c>
      <c r="B1367" s="6" t="s">
        <v>23</v>
      </c>
      <c r="C1367" s="10">
        <v>11.0</v>
      </c>
      <c r="D1367" s="5" t="s">
        <v>1823</v>
      </c>
      <c r="E1367" s="5" t="s">
        <v>21</v>
      </c>
      <c r="F1367" s="5" t="s">
        <v>50</v>
      </c>
      <c r="G1367" s="9"/>
      <c r="H1367" s="9"/>
    </row>
    <row r="1368" ht="15.75" customHeight="1">
      <c r="A1368" s="11" t="s">
        <v>1814</v>
      </c>
      <c r="B1368" s="6" t="s">
        <v>37</v>
      </c>
      <c r="C1368" s="10">
        <v>12.0</v>
      </c>
      <c r="D1368" s="5" t="s">
        <v>1824</v>
      </c>
      <c r="E1368" s="5" t="s">
        <v>14</v>
      </c>
      <c r="F1368" s="5" t="s">
        <v>28</v>
      </c>
      <c r="G1368" s="9"/>
      <c r="H1368" s="9"/>
    </row>
    <row r="1369" ht="15.75" customHeight="1">
      <c r="A1369" s="11" t="s">
        <v>1814</v>
      </c>
      <c r="B1369" s="6" t="s">
        <v>734</v>
      </c>
      <c r="C1369" s="10">
        <v>14.0</v>
      </c>
      <c r="D1369" s="5" t="s">
        <v>1825</v>
      </c>
      <c r="E1369" s="5" t="s">
        <v>11</v>
      </c>
      <c r="F1369" s="5" t="s">
        <v>768</v>
      </c>
      <c r="G1369" s="9"/>
      <c r="H1369" s="9"/>
    </row>
    <row r="1370" ht="15.75" customHeight="1">
      <c r="A1370" s="11" t="s">
        <v>1814</v>
      </c>
      <c r="B1370" s="6" t="s">
        <v>26</v>
      </c>
      <c r="C1370" s="10">
        <v>15.0</v>
      </c>
      <c r="D1370" s="5" t="s">
        <v>1826</v>
      </c>
      <c r="E1370" s="5" t="s">
        <v>18</v>
      </c>
      <c r="F1370" s="5" t="s">
        <v>18</v>
      </c>
      <c r="G1370" s="9"/>
      <c r="H1370" s="9"/>
    </row>
    <row r="1371" ht="15.75" customHeight="1">
      <c r="A1371" s="11" t="s">
        <v>1814</v>
      </c>
      <c r="B1371" s="6" t="s">
        <v>37</v>
      </c>
      <c r="C1371" s="10">
        <v>16.0</v>
      </c>
      <c r="D1371" s="5" t="s">
        <v>1827</v>
      </c>
      <c r="E1371" s="5" t="s">
        <v>18</v>
      </c>
      <c r="F1371" s="5" t="s">
        <v>18</v>
      </c>
      <c r="G1371" s="9"/>
      <c r="H1371" s="9"/>
    </row>
    <row r="1372" ht="15.75" customHeight="1">
      <c r="A1372" s="11" t="s">
        <v>1814</v>
      </c>
      <c r="B1372" s="12" t="s">
        <v>330</v>
      </c>
      <c r="C1372" s="10">
        <v>17.0</v>
      </c>
      <c r="D1372" s="5" t="s">
        <v>1828</v>
      </c>
      <c r="E1372" s="5" t="s">
        <v>11</v>
      </c>
      <c r="F1372" s="5" t="s">
        <v>11</v>
      </c>
      <c r="G1372" s="9"/>
      <c r="H1372" s="9"/>
    </row>
    <row r="1373" ht="15.75" customHeight="1">
      <c r="A1373" s="11" t="s">
        <v>1814</v>
      </c>
      <c r="B1373" s="6" t="s">
        <v>26</v>
      </c>
      <c r="C1373" s="10">
        <v>19.0</v>
      </c>
      <c r="D1373" s="5" t="s">
        <v>1829</v>
      </c>
      <c r="E1373" s="5" t="s">
        <v>33</v>
      </c>
      <c r="F1373" s="5" t="s">
        <v>33</v>
      </c>
      <c r="G1373" s="9"/>
      <c r="H1373" s="9"/>
    </row>
    <row r="1374" ht="15.75" customHeight="1">
      <c r="A1374" s="11" t="s">
        <v>1814</v>
      </c>
      <c r="B1374" s="12" t="s">
        <v>261</v>
      </c>
      <c r="C1374" s="10">
        <v>21.0</v>
      </c>
      <c r="D1374" s="5" t="s">
        <v>1830</v>
      </c>
      <c r="E1374" s="5" t="s">
        <v>32</v>
      </c>
      <c r="F1374" s="5" t="s">
        <v>33</v>
      </c>
      <c r="G1374" s="9"/>
      <c r="H1374" s="9"/>
    </row>
    <row r="1375" ht="15.75" customHeight="1">
      <c r="A1375" s="11" t="s">
        <v>1814</v>
      </c>
      <c r="B1375" s="12" t="s">
        <v>330</v>
      </c>
      <c r="C1375" s="10">
        <v>22.0</v>
      </c>
      <c r="D1375" s="5" t="s">
        <v>1831</v>
      </c>
      <c r="E1375" s="5" t="s">
        <v>14</v>
      </c>
      <c r="F1375" s="5" t="s">
        <v>22</v>
      </c>
      <c r="G1375" s="9"/>
      <c r="H1375" s="9"/>
    </row>
    <row r="1376" ht="15.75" customHeight="1">
      <c r="A1376" s="11" t="s">
        <v>1814</v>
      </c>
      <c r="B1376" s="6" t="s">
        <v>1832</v>
      </c>
      <c r="C1376" s="10">
        <v>24.0</v>
      </c>
      <c r="D1376" s="5" t="s">
        <v>1833</v>
      </c>
      <c r="E1376" s="5" t="s">
        <v>11</v>
      </c>
      <c r="F1376" s="5" t="s">
        <v>11</v>
      </c>
      <c r="G1376" s="9"/>
      <c r="H1376" s="9"/>
    </row>
    <row r="1377" ht="15.75" customHeight="1">
      <c r="A1377" s="11" t="s">
        <v>1834</v>
      </c>
      <c r="B1377" s="6" t="s">
        <v>124</v>
      </c>
      <c r="C1377" s="7">
        <v>1.0</v>
      </c>
      <c r="D1377" s="5" t="s">
        <v>1835</v>
      </c>
      <c r="E1377" s="5" t="s">
        <v>21</v>
      </c>
      <c r="F1377" s="5" t="s">
        <v>25</v>
      </c>
      <c r="G1377" s="9"/>
      <c r="H1377" s="9"/>
    </row>
    <row r="1378" ht="15.75" customHeight="1">
      <c r="A1378" s="11" t="s">
        <v>1834</v>
      </c>
      <c r="B1378" s="6" t="s">
        <v>968</v>
      </c>
      <c r="C1378" s="10">
        <v>3.0</v>
      </c>
      <c r="D1378" s="5" t="s">
        <v>1836</v>
      </c>
      <c r="E1378" s="5" t="s">
        <v>21</v>
      </c>
      <c r="F1378" s="5" t="s">
        <v>22</v>
      </c>
      <c r="G1378" s="9"/>
      <c r="H1378" s="9"/>
    </row>
    <row r="1379" ht="15.75" customHeight="1">
      <c r="A1379" s="11" t="s">
        <v>1834</v>
      </c>
      <c r="B1379" s="6" t="s">
        <v>124</v>
      </c>
      <c r="C1379" s="10">
        <v>5.0</v>
      </c>
      <c r="D1379" s="5" t="s">
        <v>1837</v>
      </c>
      <c r="E1379" s="5" t="s">
        <v>14</v>
      </c>
      <c r="F1379" s="5" t="s">
        <v>15</v>
      </c>
      <c r="G1379" s="9"/>
      <c r="H1379" s="9"/>
    </row>
    <row r="1380" ht="15.75" customHeight="1">
      <c r="A1380" s="11" t="s">
        <v>1834</v>
      </c>
      <c r="B1380" s="6" t="s">
        <v>29</v>
      </c>
      <c r="C1380" s="10">
        <v>7.0</v>
      </c>
      <c r="D1380" s="5" t="s">
        <v>1838</v>
      </c>
      <c r="E1380" s="5" t="s">
        <v>14</v>
      </c>
      <c r="F1380" s="5" t="s">
        <v>79</v>
      </c>
      <c r="G1380" s="9"/>
      <c r="H1380" s="9"/>
    </row>
    <row r="1381" ht="15.75" customHeight="1">
      <c r="A1381" s="11" t="s">
        <v>1834</v>
      </c>
      <c r="B1381" s="6" t="s">
        <v>968</v>
      </c>
      <c r="C1381" s="10">
        <v>9.0</v>
      </c>
      <c r="D1381" s="5" t="s">
        <v>1839</v>
      </c>
      <c r="E1381" s="5" t="s">
        <v>14</v>
      </c>
      <c r="F1381" s="5" t="s">
        <v>1840</v>
      </c>
      <c r="G1381" s="9"/>
      <c r="H1381" s="9"/>
    </row>
    <row r="1382" ht="15.75" customHeight="1">
      <c r="A1382" s="11" t="s">
        <v>1834</v>
      </c>
      <c r="B1382" s="6" t="s">
        <v>144</v>
      </c>
      <c r="C1382" s="10">
        <v>11.0</v>
      </c>
      <c r="D1382" s="5" t="s">
        <v>1841</v>
      </c>
      <c r="E1382" s="5" t="s">
        <v>33</v>
      </c>
      <c r="F1382" s="5" t="s">
        <v>33</v>
      </c>
      <c r="G1382" s="9"/>
      <c r="H1382" s="9"/>
    </row>
    <row r="1383" ht="15.75" customHeight="1">
      <c r="A1383" s="11" t="s">
        <v>1834</v>
      </c>
      <c r="B1383" s="12" t="s">
        <v>701</v>
      </c>
      <c r="C1383" s="10">
        <v>13.0</v>
      </c>
      <c r="D1383" s="5" t="s">
        <v>1842</v>
      </c>
      <c r="E1383" s="5" t="s">
        <v>33</v>
      </c>
      <c r="F1383" s="5" t="s">
        <v>33</v>
      </c>
      <c r="G1383" s="9"/>
      <c r="H1383" s="9"/>
    </row>
    <row r="1384" ht="15.75" customHeight="1">
      <c r="A1384" s="11" t="s">
        <v>1834</v>
      </c>
      <c r="B1384" s="6" t="s">
        <v>144</v>
      </c>
      <c r="C1384" s="10">
        <v>14.0</v>
      </c>
      <c r="D1384" s="5" t="s">
        <v>1843</v>
      </c>
      <c r="E1384" s="5" t="s">
        <v>33</v>
      </c>
      <c r="F1384" s="5" t="s">
        <v>33</v>
      </c>
      <c r="G1384" s="9"/>
      <c r="H1384" s="9"/>
    </row>
    <row r="1385" ht="15.75" customHeight="1">
      <c r="A1385" s="11" t="s">
        <v>1834</v>
      </c>
      <c r="B1385" s="6" t="s">
        <v>137</v>
      </c>
      <c r="C1385" s="10">
        <v>16.0</v>
      </c>
      <c r="D1385" s="5" t="s">
        <v>1844</v>
      </c>
      <c r="E1385" s="5" t="s">
        <v>18</v>
      </c>
      <c r="F1385" s="5" t="s">
        <v>18</v>
      </c>
      <c r="G1385" s="9"/>
      <c r="H1385" s="9"/>
    </row>
    <row r="1386" ht="15.75" customHeight="1">
      <c r="A1386" s="11" t="s">
        <v>1834</v>
      </c>
      <c r="B1386" s="6" t="s">
        <v>29</v>
      </c>
      <c r="C1386" s="10">
        <v>19.0</v>
      </c>
      <c r="D1386" s="5" t="s">
        <v>1845</v>
      </c>
      <c r="E1386" s="5" t="s">
        <v>21</v>
      </c>
      <c r="F1386" s="5" t="s">
        <v>79</v>
      </c>
      <c r="G1386" s="9"/>
      <c r="H1386" s="9"/>
    </row>
    <row r="1387" ht="15.75" customHeight="1">
      <c r="A1387" s="11" t="s">
        <v>1834</v>
      </c>
      <c r="B1387" s="6" t="s">
        <v>29</v>
      </c>
      <c r="C1387" s="10">
        <v>21.0</v>
      </c>
      <c r="D1387" s="5" t="s">
        <v>1846</v>
      </c>
      <c r="E1387" s="5" t="s">
        <v>146</v>
      </c>
      <c r="F1387" s="5" t="s">
        <v>1847</v>
      </c>
      <c r="G1387" s="9"/>
      <c r="H1387" s="9"/>
    </row>
    <row r="1388" ht="15.75" customHeight="1">
      <c r="A1388" s="11" t="s">
        <v>1834</v>
      </c>
      <c r="B1388" s="6" t="s">
        <v>124</v>
      </c>
      <c r="C1388" s="10">
        <v>22.0</v>
      </c>
      <c r="D1388" s="5" t="s">
        <v>1848</v>
      </c>
      <c r="E1388" s="5" t="s">
        <v>14</v>
      </c>
      <c r="F1388" s="5" t="s">
        <v>79</v>
      </c>
      <c r="G1388" s="9"/>
      <c r="H1388" s="9"/>
    </row>
    <row r="1389" ht="15.75" customHeight="1">
      <c r="A1389" s="11" t="s">
        <v>1834</v>
      </c>
      <c r="B1389" s="6" t="s">
        <v>37</v>
      </c>
      <c r="C1389" s="10">
        <v>24.0</v>
      </c>
      <c r="D1389" s="5" t="s">
        <v>1849</v>
      </c>
      <c r="E1389" s="5" t="s">
        <v>1850</v>
      </c>
      <c r="F1389" s="5" t="s">
        <v>22</v>
      </c>
      <c r="G1389" s="9"/>
      <c r="H1389" s="9"/>
    </row>
    <row r="1390" ht="15.75" customHeight="1">
      <c r="A1390" s="11" t="s">
        <v>1834</v>
      </c>
      <c r="B1390" s="6" t="s">
        <v>124</v>
      </c>
      <c r="C1390" s="10">
        <v>25.0</v>
      </c>
      <c r="D1390" s="5" t="s">
        <v>1851</v>
      </c>
      <c r="E1390" s="5" t="s">
        <v>21</v>
      </c>
      <c r="F1390" s="5" t="s">
        <v>133</v>
      </c>
      <c r="G1390" s="9"/>
      <c r="H1390" s="9"/>
    </row>
    <row r="1391" ht="15.75" customHeight="1">
      <c r="A1391" s="11" t="s">
        <v>1834</v>
      </c>
      <c r="B1391" s="6" t="s">
        <v>124</v>
      </c>
      <c r="C1391" s="10">
        <v>27.0</v>
      </c>
      <c r="D1391" s="5" t="s">
        <v>1852</v>
      </c>
      <c r="E1391" s="5" t="s">
        <v>14</v>
      </c>
      <c r="F1391" s="5" t="s">
        <v>79</v>
      </c>
      <c r="G1391" s="9"/>
      <c r="H1391" s="9"/>
    </row>
    <row r="1392" ht="15.75" customHeight="1">
      <c r="A1392" s="11" t="s">
        <v>1834</v>
      </c>
      <c r="B1392" s="6" t="s">
        <v>29</v>
      </c>
      <c r="C1392" s="10">
        <v>28.0</v>
      </c>
      <c r="D1392" s="5" t="s">
        <v>1853</v>
      </c>
      <c r="E1392" s="5" t="s">
        <v>14</v>
      </c>
      <c r="F1392" s="5" t="s">
        <v>15</v>
      </c>
      <c r="G1392" s="9"/>
      <c r="H1392" s="9"/>
    </row>
    <row r="1393" ht="15.75" customHeight="1">
      <c r="A1393" s="11" t="s">
        <v>1834</v>
      </c>
      <c r="B1393" s="6" t="s">
        <v>968</v>
      </c>
      <c r="C1393" s="10">
        <v>31.0</v>
      </c>
      <c r="D1393" s="5" t="s">
        <v>1854</v>
      </c>
      <c r="E1393" s="5" t="s">
        <v>21</v>
      </c>
      <c r="F1393" s="5" t="s">
        <v>79</v>
      </c>
      <c r="G1393" s="9"/>
      <c r="H1393" s="9"/>
    </row>
    <row r="1394" ht="15.75" customHeight="1">
      <c r="A1394" s="11" t="s">
        <v>1834</v>
      </c>
      <c r="B1394" s="6" t="s">
        <v>37</v>
      </c>
      <c r="C1394" s="10">
        <v>32.0</v>
      </c>
      <c r="D1394" s="5" t="s">
        <v>1855</v>
      </c>
      <c r="E1394" s="5" t="s">
        <v>32</v>
      </c>
      <c r="F1394" s="5" t="s">
        <v>79</v>
      </c>
      <c r="G1394" s="9"/>
      <c r="H1394" s="9"/>
    </row>
    <row r="1395" ht="15.75" customHeight="1">
      <c r="A1395" s="11" t="s">
        <v>1834</v>
      </c>
      <c r="B1395" s="6" t="s">
        <v>968</v>
      </c>
      <c r="C1395" s="10">
        <v>34.0</v>
      </c>
      <c r="D1395" s="5" t="s">
        <v>1856</v>
      </c>
      <c r="E1395" s="5" t="s">
        <v>21</v>
      </c>
      <c r="F1395" s="5" t="s">
        <v>79</v>
      </c>
      <c r="G1395" s="9"/>
      <c r="H1395" s="9"/>
    </row>
    <row r="1396" ht="15.75" customHeight="1">
      <c r="A1396" s="11" t="s">
        <v>1834</v>
      </c>
      <c r="B1396" s="6" t="s">
        <v>124</v>
      </c>
      <c r="C1396" s="10">
        <v>36.0</v>
      </c>
      <c r="D1396" s="5" t="s">
        <v>1857</v>
      </c>
      <c r="E1396" s="5" t="s">
        <v>14</v>
      </c>
      <c r="F1396" s="5" t="s">
        <v>22</v>
      </c>
      <c r="G1396" s="9"/>
      <c r="H1396" s="9"/>
    </row>
    <row r="1397" ht="15.75" customHeight="1">
      <c r="A1397" s="11" t="s">
        <v>1834</v>
      </c>
      <c r="B1397" s="6" t="s">
        <v>124</v>
      </c>
      <c r="C1397" s="10">
        <v>38.0</v>
      </c>
      <c r="D1397" s="5" t="s">
        <v>1858</v>
      </c>
      <c r="E1397" s="5" t="s">
        <v>21</v>
      </c>
      <c r="F1397" s="5" t="s">
        <v>25</v>
      </c>
      <c r="G1397" s="9"/>
      <c r="H1397" s="9"/>
    </row>
    <row r="1398" ht="15.75" customHeight="1">
      <c r="A1398" s="11" t="s">
        <v>1834</v>
      </c>
      <c r="B1398" s="6" t="s">
        <v>968</v>
      </c>
      <c r="C1398" s="10">
        <v>40.0</v>
      </c>
      <c r="D1398" s="5" t="s">
        <v>1859</v>
      </c>
      <c r="E1398" s="5" t="s">
        <v>21</v>
      </c>
      <c r="F1398" s="5" t="s">
        <v>133</v>
      </c>
      <c r="G1398" s="9"/>
      <c r="H1398" s="9"/>
    </row>
    <row r="1399" ht="15.75" customHeight="1">
      <c r="A1399" s="11" t="s">
        <v>1834</v>
      </c>
      <c r="B1399" s="6" t="s">
        <v>37</v>
      </c>
      <c r="C1399" s="10">
        <v>42.0</v>
      </c>
      <c r="D1399" s="5" t="s">
        <v>1860</v>
      </c>
      <c r="E1399" s="5" t="s">
        <v>18</v>
      </c>
      <c r="F1399" s="5" t="s">
        <v>18</v>
      </c>
      <c r="G1399" s="9"/>
      <c r="H1399" s="9"/>
    </row>
    <row r="1400" ht="15.75" customHeight="1">
      <c r="A1400" s="11" t="s">
        <v>1834</v>
      </c>
      <c r="B1400" s="6" t="s">
        <v>144</v>
      </c>
      <c r="C1400" s="10">
        <v>43.0</v>
      </c>
      <c r="D1400" s="5" t="s">
        <v>1861</v>
      </c>
      <c r="E1400" s="5" t="s">
        <v>33</v>
      </c>
      <c r="F1400" s="5" t="s">
        <v>33</v>
      </c>
      <c r="G1400" s="9"/>
      <c r="H1400" s="9"/>
    </row>
    <row r="1401" ht="15.75" customHeight="1">
      <c r="A1401" s="11" t="s">
        <v>1834</v>
      </c>
      <c r="B1401" s="6" t="s">
        <v>124</v>
      </c>
      <c r="C1401" s="10">
        <v>46.0</v>
      </c>
      <c r="D1401" s="5" t="s">
        <v>1862</v>
      </c>
      <c r="E1401" s="5" t="s">
        <v>21</v>
      </c>
      <c r="F1401" s="5" t="s">
        <v>25</v>
      </c>
      <c r="G1401" s="9"/>
      <c r="H1401" s="9"/>
    </row>
    <row r="1402" ht="15.75" customHeight="1">
      <c r="A1402" s="11" t="s">
        <v>1834</v>
      </c>
      <c r="B1402" s="6" t="s">
        <v>968</v>
      </c>
      <c r="C1402" s="10">
        <v>48.0</v>
      </c>
      <c r="D1402" s="5" t="s">
        <v>1863</v>
      </c>
      <c r="E1402" s="5" t="s">
        <v>33</v>
      </c>
      <c r="F1402" s="5" t="s">
        <v>33</v>
      </c>
      <c r="G1402" s="9"/>
      <c r="H1402" s="9"/>
    </row>
    <row r="1403" ht="15.75" customHeight="1">
      <c r="A1403" s="11" t="s">
        <v>1834</v>
      </c>
      <c r="B1403" s="6" t="s">
        <v>124</v>
      </c>
      <c r="C1403" s="10">
        <v>50.0</v>
      </c>
      <c r="D1403" s="5" t="s">
        <v>1864</v>
      </c>
      <c r="E1403" s="5" t="s">
        <v>14</v>
      </c>
      <c r="F1403" s="5" t="s">
        <v>22</v>
      </c>
      <c r="G1403" s="9"/>
      <c r="H1403" s="5" t="s">
        <v>1865</v>
      </c>
    </row>
    <row r="1404" ht="15.75" customHeight="1">
      <c r="A1404" s="11" t="s">
        <v>1834</v>
      </c>
      <c r="B1404" s="6" t="s">
        <v>144</v>
      </c>
      <c r="C1404" s="10">
        <v>51.0</v>
      </c>
      <c r="D1404" s="5" t="s">
        <v>1866</v>
      </c>
      <c r="E1404" s="5" t="s">
        <v>33</v>
      </c>
      <c r="F1404" s="5" t="s">
        <v>33</v>
      </c>
      <c r="G1404" s="9"/>
      <c r="H1404" s="9"/>
    </row>
    <row r="1405" ht="15.75" customHeight="1">
      <c r="A1405" s="11" t="s">
        <v>1834</v>
      </c>
      <c r="B1405" s="6" t="s">
        <v>139</v>
      </c>
      <c r="C1405" s="10">
        <v>53.0</v>
      </c>
      <c r="D1405" s="5" t="s">
        <v>1867</v>
      </c>
      <c r="E1405" s="5" t="s">
        <v>33</v>
      </c>
      <c r="F1405" s="5" t="s">
        <v>33</v>
      </c>
      <c r="G1405" s="9"/>
      <c r="H1405" s="9"/>
    </row>
    <row r="1406" ht="15.75" customHeight="1">
      <c r="A1406" s="11" t="s">
        <v>1834</v>
      </c>
      <c r="B1406" s="6" t="s">
        <v>968</v>
      </c>
      <c r="C1406" s="10">
        <v>56.0</v>
      </c>
      <c r="D1406" s="5" t="s">
        <v>1868</v>
      </c>
      <c r="E1406" s="5" t="s">
        <v>21</v>
      </c>
      <c r="F1406" s="5" t="s">
        <v>79</v>
      </c>
      <c r="G1406" s="9"/>
      <c r="H1406" s="9"/>
    </row>
    <row r="1407" ht="15.75" customHeight="1">
      <c r="A1407" s="11" t="s">
        <v>1834</v>
      </c>
      <c r="B1407" s="6" t="s">
        <v>124</v>
      </c>
      <c r="C1407" s="10">
        <v>58.0</v>
      </c>
      <c r="D1407" s="5" t="s">
        <v>1869</v>
      </c>
      <c r="E1407" s="5" t="s">
        <v>14</v>
      </c>
      <c r="F1407" s="5" t="s">
        <v>79</v>
      </c>
      <c r="G1407" s="9"/>
      <c r="H1407" s="9"/>
    </row>
    <row r="1408" ht="15.75" customHeight="1">
      <c r="A1408" s="11" t="s">
        <v>1834</v>
      </c>
      <c r="B1408" s="6" t="s">
        <v>968</v>
      </c>
      <c r="C1408" s="10">
        <v>60.0</v>
      </c>
      <c r="D1408" s="5" t="s">
        <v>1870</v>
      </c>
      <c r="E1408" s="5" t="s">
        <v>18</v>
      </c>
      <c r="F1408" s="5" t="s">
        <v>18</v>
      </c>
      <c r="G1408" s="9"/>
      <c r="H1408" s="9"/>
    </row>
    <row r="1409" ht="15.75" customHeight="1">
      <c r="A1409" s="11" t="s">
        <v>1834</v>
      </c>
      <c r="B1409" s="6" t="s">
        <v>124</v>
      </c>
      <c r="C1409" s="10">
        <v>62.0</v>
      </c>
      <c r="D1409" s="5" t="s">
        <v>1871</v>
      </c>
      <c r="E1409" s="5" t="s">
        <v>21</v>
      </c>
      <c r="F1409" s="5" t="s">
        <v>25</v>
      </c>
      <c r="G1409" s="9"/>
      <c r="H1409" s="9"/>
    </row>
    <row r="1410" ht="15.75" customHeight="1">
      <c r="A1410" s="11" t="s">
        <v>1834</v>
      </c>
      <c r="B1410" s="6" t="s">
        <v>968</v>
      </c>
      <c r="C1410" s="10">
        <v>64.0</v>
      </c>
      <c r="D1410" s="5" t="s">
        <v>1872</v>
      </c>
      <c r="E1410" s="5" t="s">
        <v>14</v>
      </c>
      <c r="F1410" s="5" t="s">
        <v>79</v>
      </c>
      <c r="G1410" s="9"/>
      <c r="H1410" s="9"/>
    </row>
    <row r="1411" ht="15.75" customHeight="1">
      <c r="A1411" s="11" t="s">
        <v>1834</v>
      </c>
      <c r="B1411" s="6" t="s">
        <v>896</v>
      </c>
      <c r="C1411" s="10">
        <v>66.0</v>
      </c>
      <c r="D1411" s="5" t="s">
        <v>1873</v>
      </c>
      <c r="E1411" s="5" t="s">
        <v>18</v>
      </c>
      <c r="F1411" s="5" t="s">
        <v>18</v>
      </c>
      <c r="G1411" s="9"/>
      <c r="H1411" s="9"/>
    </row>
    <row r="1412" ht="15.75" customHeight="1">
      <c r="A1412" s="11" t="s">
        <v>1834</v>
      </c>
      <c r="B1412" s="6" t="s">
        <v>1874</v>
      </c>
      <c r="C1412" s="10">
        <v>67.0</v>
      </c>
      <c r="D1412" s="5" t="s">
        <v>1875</v>
      </c>
      <c r="E1412" s="5" t="s">
        <v>14</v>
      </c>
      <c r="F1412" s="5" t="s">
        <v>28</v>
      </c>
      <c r="G1412" s="9"/>
      <c r="H1412" s="9"/>
    </row>
    <row r="1413" ht="15.75" customHeight="1">
      <c r="A1413" s="11" t="s">
        <v>1834</v>
      </c>
      <c r="B1413" s="6" t="s">
        <v>968</v>
      </c>
      <c r="C1413" s="10">
        <v>71.0</v>
      </c>
      <c r="D1413" s="5" t="s">
        <v>1876</v>
      </c>
      <c r="E1413" s="5" t="s">
        <v>32</v>
      </c>
      <c r="F1413" s="5" t="s">
        <v>79</v>
      </c>
      <c r="G1413" s="9"/>
      <c r="H1413" s="9"/>
    </row>
    <row r="1414" ht="15.75" customHeight="1">
      <c r="A1414" s="11" t="s">
        <v>1834</v>
      </c>
      <c r="B1414" s="6" t="s">
        <v>968</v>
      </c>
      <c r="C1414" s="10">
        <v>73.0</v>
      </c>
      <c r="D1414" s="5" t="s">
        <v>1877</v>
      </c>
      <c r="E1414" s="5" t="s">
        <v>14</v>
      </c>
      <c r="F1414" s="5" t="s">
        <v>79</v>
      </c>
      <c r="G1414" s="9"/>
      <c r="H1414" s="9"/>
    </row>
    <row r="1415" ht="15.75" customHeight="1">
      <c r="A1415" s="11" t="s">
        <v>1834</v>
      </c>
      <c r="B1415" s="6" t="s">
        <v>137</v>
      </c>
      <c r="C1415" s="10">
        <v>75.0</v>
      </c>
      <c r="D1415" s="5" t="s">
        <v>1878</v>
      </c>
      <c r="E1415" s="5" t="s">
        <v>21</v>
      </c>
      <c r="F1415" s="5" t="s">
        <v>123</v>
      </c>
      <c r="G1415" s="9"/>
      <c r="H1415" s="9"/>
    </row>
    <row r="1416" ht="15.75" customHeight="1">
      <c r="A1416" s="11" t="s">
        <v>1834</v>
      </c>
      <c r="B1416" s="6" t="s">
        <v>124</v>
      </c>
      <c r="C1416" s="10">
        <v>77.0</v>
      </c>
      <c r="D1416" s="5" t="s">
        <v>1879</v>
      </c>
      <c r="E1416" s="5" t="s">
        <v>21</v>
      </c>
      <c r="F1416" s="5" t="s">
        <v>25</v>
      </c>
      <c r="G1416" s="9"/>
      <c r="H1416" s="9"/>
    </row>
    <row r="1417" ht="15.75" customHeight="1">
      <c r="A1417" s="11" t="s">
        <v>1834</v>
      </c>
      <c r="B1417" s="6" t="s">
        <v>124</v>
      </c>
      <c r="C1417" s="10">
        <v>79.0</v>
      </c>
      <c r="D1417" s="5" t="s">
        <v>1880</v>
      </c>
      <c r="E1417" s="5" t="s">
        <v>33</v>
      </c>
      <c r="F1417" s="5" t="s">
        <v>33</v>
      </c>
      <c r="G1417" s="9"/>
      <c r="H1417" s="9"/>
    </row>
    <row r="1418" ht="15.75" customHeight="1">
      <c r="A1418" s="11" t="s">
        <v>1834</v>
      </c>
      <c r="B1418" s="6" t="s">
        <v>139</v>
      </c>
      <c r="C1418" s="10">
        <v>80.0</v>
      </c>
      <c r="D1418" s="5" t="s">
        <v>1881</v>
      </c>
      <c r="E1418" s="5" t="s">
        <v>14</v>
      </c>
      <c r="F1418" s="5" t="s">
        <v>15</v>
      </c>
      <c r="G1418" s="9"/>
      <c r="H1418" s="9"/>
    </row>
    <row r="1419" ht="15.75" customHeight="1">
      <c r="A1419" s="11" t="s">
        <v>1834</v>
      </c>
      <c r="B1419" s="6" t="s">
        <v>37</v>
      </c>
      <c r="C1419" s="10">
        <v>81.0</v>
      </c>
      <c r="D1419" s="5" t="s">
        <v>1882</v>
      </c>
      <c r="E1419" s="5" t="s">
        <v>14</v>
      </c>
      <c r="F1419" s="5" t="s">
        <v>1883</v>
      </c>
      <c r="G1419" s="9"/>
      <c r="H1419" s="9"/>
    </row>
    <row r="1420" ht="15.75" customHeight="1">
      <c r="A1420" s="11" t="s">
        <v>1834</v>
      </c>
      <c r="B1420" s="6" t="s">
        <v>124</v>
      </c>
      <c r="C1420" s="10">
        <v>83.0</v>
      </c>
      <c r="D1420" s="5" t="s">
        <v>1884</v>
      </c>
      <c r="E1420" s="5" t="s">
        <v>146</v>
      </c>
      <c r="F1420" s="5" t="s">
        <v>146</v>
      </c>
      <c r="G1420" s="9"/>
      <c r="H1420" s="9"/>
    </row>
    <row r="1421" ht="15.75" customHeight="1">
      <c r="A1421" s="11" t="s">
        <v>1834</v>
      </c>
      <c r="B1421" s="6" t="s">
        <v>124</v>
      </c>
      <c r="C1421" s="10">
        <v>85.0</v>
      </c>
      <c r="D1421" s="5" t="s">
        <v>1885</v>
      </c>
      <c r="E1421" s="5" t="s">
        <v>33</v>
      </c>
      <c r="F1421" s="5" t="s">
        <v>33</v>
      </c>
      <c r="G1421" s="9"/>
      <c r="H1421" s="9"/>
    </row>
    <row r="1422" ht="15.75" customHeight="1">
      <c r="A1422" s="11" t="s">
        <v>1834</v>
      </c>
      <c r="B1422" s="6" t="s">
        <v>1886</v>
      </c>
      <c r="C1422" s="10">
        <v>87.0</v>
      </c>
      <c r="D1422" s="5" t="s">
        <v>1887</v>
      </c>
      <c r="E1422" s="5" t="s">
        <v>21</v>
      </c>
      <c r="F1422" s="5" t="s">
        <v>583</v>
      </c>
      <c r="G1422" s="9"/>
      <c r="H1422" s="9"/>
    </row>
    <row r="1423" ht="15.75" customHeight="1">
      <c r="A1423" s="11" t="s">
        <v>1834</v>
      </c>
      <c r="B1423" s="6" t="s">
        <v>37</v>
      </c>
      <c r="C1423" s="10">
        <v>88.0</v>
      </c>
      <c r="D1423" s="5" t="s">
        <v>1888</v>
      </c>
      <c r="E1423" s="5" t="s">
        <v>18</v>
      </c>
      <c r="F1423" s="5" t="s">
        <v>18</v>
      </c>
      <c r="G1423" s="9"/>
      <c r="H1423" s="9"/>
    </row>
    <row r="1424" ht="15.75" customHeight="1">
      <c r="A1424" s="11" t="s">
        <v>1834</v>
      </c>
      <c r="B1424" s="6" t="s">
        <v>37</v>
      </c>
      <c r="C1424" s="10">
        <v>90.0</v>
      </c>
      <c r="D1424" s="5" t="s">
        <v>1889</v>
      </c>
      <c r="E1424" s="5" t="s">
        <v>33</v>
      </c>
      <c r="F1424" s="5" t="s">
        <v>33</v>
      </c>
      <c r="G1424" s="9"/>
      <c r="H1424" s="9"/>
    </row>
    <row r="1425" ht="15.75" customHeight="1">
      <c r="A1425" s="11" t="s">
        <v>1834</v>
      </c>
      <c r="B1425" s="6" t="s">
        <v>124</v>
      </c>
      <c r="C1425" s="10">
        <v>92.0</v>
      </c>
      <c r="D1425" s="5" t="s">
        <v>1890</v>
      </c>
      <c r="E1425" s="5" t="s">
        <v>33</v>
      </c>
      <c r="F1425" s="5" t="s">
        <v>33</v>
      </c>
      <c r="G1425" s="9"/>
      <c r="H1425" s="9"/>
    </row>
    <row r="1426" ht="15.75" customHeight="1">
      <c r="A1426" s="11" t="s">
        <v>1834</v>
      </c>
      <c r="B1426" s="6" t="s">
        <v>137</v>
      </c>
      <c r="C1426" s="10">
        <v>93.0</v>
      </c>
      <c r="D1426" s="5" t="s">
        <v>1891</v>
      </c>
      <c r="E1426" s="5" t="s">
        <v>14</v>
      </c>
      <c r="F1426" s="5" t="s">
        <v>15</v>
      </c>
      <c r="G1426" s="9"/>
      <c r="H1426" s="9"/>
    </row>
    <row r="1427" ht="15.75" customHeight="1">
      <c r="A1427" s="11" t="s">
        <v>1834</v>
      </c>
      <c r="B1427" s="6" t="s">
        <v>139</v>
      </c>
      <c r="C1427" s="10">
        <v>94.0</v>
      </c>
      <c r="D1427" s="5" t="s">
        <v>1892</v>
      </c>
      <c r="E1427" s="5" t="s">
        <v>146</v>
      </c>
      <c r="F1427" s="5" t="s">
        <v>1893</v>
      </c>
      <c r="G1427" s="9"/>
      <c r="H1427" s="9"/>
    </row>
    <row r="1428" ht="15.75" customHeight="1">
      <c r="A1428" s="11" t="s">
        <v>1834</v>
      </c>
      <c r="B1428" s="6" t="s">
        <v>124</v>
      </c>
      <c r="C1428" s="10">
        <v>96.0</v>
      </c>
      <c r="D1428" s="5" t="s">
        <v>1894</v>
      </c>
      <c r="E1428" s="5" t="s">
        <v>14</v>
      </c>
      <c r="F1428" s="5" t="s">
        <v>1281</v>
      </c>
      <c r="G1428" s="9"/>
      <c r="H1428" s="9"/>
    </row>
    <row r="1429" ht="15.75" customHeight="1">
      <c r="A1429" s="11" t="s">
        <v>1834</v>
      </c>
      <c r="B1429" s="6" t="s">
        <v>144</v>
      </c>
      <c r="C1429" s="10">
        <v>98.0</v>
      </c>
      <c r="D1429" s="5" t="s">
        <v>1895</v>
      </c>
      <c r="E1429" s="5" t="s">
        <v>33</v>
      </c>
      <c r="F1429" s="5" t="s">
        <v>527</v>
      </c>
      <c r="G1429" s="9"/>
      <c r="H1429" s="9"/>
    </row>
    <row r="1430" ht="15.75" customHeight="1">
      <c r="A1430" s="11" t="s">
        <v>1834</v>
      </c>
      <c r="B1430" s="6" t="s">
        <v>968</v>
      </c>
      <c r="C1430" s="10">
        <v>100.0</v>
      </c>
      <c r="D1430" s="5" t="s">
        <v>1896</v>
      </c>
      <c r="E1430" s="5" t="s">
        <v>33</v>
      </c>
      <c r="F1430" s="5" t="s">
        <v>527</v>
      </c>
      <c r="G1430" s="9"/>
      <c r="H1430" s="9"/>
    </row>
    <row r="1431" ht="15.75" customHeight="1">
      <c r="A1431" s="11" t="s">
        <v>1834</v>
      </c>
      <c r="B1431" s="6" t="s">
        <v>124</v>
      </c>
      <c r="C1431" s="10">
        <v>102.0</v>
      </c>
      <c r="D1431" s="5" t="s">
        <v>1897</v>
      </c>
      <c r="E1431" s="5" t="s">
        <v>14</v>
      </c>
      <c r="F1431" s="5" t="s">
        <v>15</v>
      </c>
      <c r="G1431" s="9"/>
      <c r="H1431" s="9"/>
    </row>
    <row r="1432" ht="15.75" customHeight="1">
      <c r="A1432" s="11" t="s">
        <v>1834</v>
      </c>
      <c r="B1432" s="6" t="s">
        <v>144</v>
      </c>
      <c r="C1432" s="10">
        <v>104.0</v>
      </c>
      <c r="D1432" s="5" t="s">
        <v>1898</v>
      </c>
      <c r="E1432" s="5" t="s">
        <v>14</v>
      </c>
      <c r="F1432" s="5" t="s">
        <v>15</v>
      </c>
      <c r="G1432" s="9"/>
      <c r="H1432" s="9"/>
    </row>
    <row r="1433" ht="15.75" customHeight="1">
      <c r="A1433" s="11" t="s">
        <v>1834</v>
      </c>
      <c r="B1433" s="6" t="s">
        <v>124</v>
      </c>
      <c r="C1433" s="10">
        <v>106.0</v>
      </c>
      <c r="D1433" s="5" t="s">
        <v>1899</v>
      </c>
      <c r="E1433" s="5" t="s">
        <v>18</v>
      </c>
      <c r="F1433" s="5" t="s">
        <v>18</v>
      </c>
      <c r="G1433" s="9"/>
      <c r="H1433" s="9"/>
    </row>
    <row r="1434" ht="15.75" customHeight="1">
      <c r="A1434" s="11" t="s">
        <v>1834</v>
      </c>
      <c r="B1434" s="6" t="s">
        <v>124</v>
      </c>
      <c r="C1434" s="10">
        <v>108.0</v>
      </c>
      <c r="D1434" s="5" t="s">
        <v>1900</v>
      </c>
      <c r="E1434" s="5" t="s">
        <v>21</v>
      </c>
      <c r="F1434" s="5" t="s">
        <v>79</v>
      </c>
      <c r="G1434" s="9"/>
      <c r="H1434" s="9"/>
    </row>
    <row r="1435" ht="15.75" customHeight="1">
      <c r="A1435" s="11" t="s">
        <v>1834</v>
      </c>
      <c r="B1435" s="6" t="s">
        <v>137</v>
      </c>
      <c r="C1435" s="10">
        <v>109.0</v>
      </c>
      <c r="D1435" s="5" t="s">
        <v>1901</v>
      </c>
      <c r="E1435" s="5" t="s">
        <v>21</v>
      </c>
      <c r="F1435" s="5" t="s">
        <v>28</v>
      </c>
      <c r="G1435" s="9"/>
      <c r="H1435" s="9"/>
    </row>
    <row r="1436" ht="15.75" customHeight="1">
      <c r="A1436" s="11" t="s">
        <v>1834</v>
      </c>
      <c r="B1436" s="6" t="s">
        <v>1902</v>
      </c>
      <c r="C1436" s="10">
        <v>111.0</v>
      </c>
      <c r="D1436" s="5" t="s">
        <v>1903</v>
      </c>
      <c r="E1436" s="5" t="s">
        <v>18</v>
      </c>
      <c r="F1436" s="5" t="s">
        <v>18</v>
      </c>
      <c r="G1436" s="9"/>
      <c r="H1436" s="9"/>
    </row>
    <row r="1437" ht="15.75" customHeight="1">
      <c r="A1437" s="11" t="s">
        <v>1904</v>
      </c>
      <c r="B1437" s="6" t="s">
        <v>1905</v>
      </c>
      <c r="C1437" s="10">
        <v>2.0</v>
      </c>
      <c r="D1437" s="5" t="s">
        <v>1906</v>
      </c>
      <c r="E1437" s="5" t="s">
        <v>21</v>
      </c>
      <c r="F1437" s="5" t="s">
        <v>291</v>
      </c>
      <c r="G1437" s="9"/>
      <c r="H1437" s="9"/>
    </row>
    <row r="1438" ht="15.75" customHeight="1">
      <c r="A1438" s="11" t="s">
        <v>1904</v>
      </c>
      <c r="B1438" s="6" t="s">
        <v>1907</v>
      </c>
      <c r="C1438" s="10">
        <v>4.0</v>
      </c>
      <c r="D1438" s="5" t="s">
        <v>1908</v>
      </c>
      <c r="E1438" s="5" t="s">
        <v>21</v>
      </c>
      <c r="F1438" s="5" t="s">
        <v>351</v>
      </c>
      <c r="G1438" s="9"/>
      <c r="H1438" s="9"/>
    </row>
    <row r="1439" ht="15.75" customHeight="1">
      <c r="A1439" s="11" t="s">
        <v>1904</v>
      </c>
      <c r="B1439" s="6" t="s">
        <v>68</v>
      </c>
      <c r="C1439" s="10">
        <v>6.0</v>
      </c>
      <c r="D1439" s="5" t="s">
        <v>1909</v>
      </c>
      <c r="E1439" s="5" t="s">
        <v>21</v>
      </c>
      <c r="F1439" s="5" t="s">
        <v>351</v>
      </c>
      <c r="G1439" s="9"/>
      <c r="H1439" s="9"/>
    </row>
    <row r="1440" ht="15.75" customHeight="1">
      <c r="A1440" s="11" t="s">
        <v>1904</v>
      </c>
      <c r="B1440" s="6" t="s">
        <v>154</v>
      </c>
      <c r="C1440" s="10">
        <v>8.0</v>
      </c>
      <c r="D1440" s="5" t="s">
        <v>1910</v>
      </c>
      <c r="E1440" s="5" t="s">
        <v>21</v>
      </c>
      <c r="F1440" s="5" t="s">
        <v>351</v>
      </c>
      <c r="G1440" s="9"/>
      <c r="H1440" s="9"/>
    </row>
    <row r="1441" ht="15.75" customHeight="1">
      <c r="A1441" s="11" t="s">
        <v>1904</v>
      </c>
      <c r="B1441" s="6" t="s">
        <v>68</v>
      </c>
      <c r="C1441" s="10">
        <v>10.0</v>
      </c>
      <c r="D1441" s="5" t="s">
        <v>1911</v>
      </c>
      <c r="E1441" s="5" t="s">
        <v>21</v>
      </c>
      <c r="F1441" s="5" t="s">
        <v>351</v>
      </c>
      <c r="G1441" s="9"/>
      <c r="H1441" s="9"/>
    </row>
    <row r="1442" ht="15.75" customHeight="1">
      <c r="A1442" s="11" t="s">
        <v>1904</v>
      </c>
      <c r="B1442" s="6" t="s">
        <v>68</v>
      </c>
      <c r="C1442" s="10">
        <v>12.0</v>
      </c>
      <c r="D1442" s="5" t="s">
        <v>1912</v>
      </c>
      <c r="E1442" s="5" t="s">
        <v>21</v>
      </c>
      <c r="F1442" s="5" t="s">
        <v>351</v>
      </c>
      <c r="G1442" s="9"/>
      <c r="H1442" s="9"/>
    </row>
    <row r="1443" ht="15.75" customHeight="1">
      <c r="A1443" s="11" t="s">
        <v>1904</v>
      </c>
      <c r="B1443" s="6" t="s">
        <v>68</v>
      </c>
      <c r="C1443" s="10">
        <v>13.0</v>
      </c>
      <c r="D1443" s="5" t="s">
        <v>1913</v>
      </c>
      <c r="E1443" s="5" t="s">
        <v>21</v>
      </c>
      <c r="F1443" s="5" t="s">
        <v>351</v>
      </c>
      <c r="G1443" s="9"/>
      <c r="H1443" s="9"/>
    </row>
    <row r="1444" ht="15.75" customHeight="1">
      <c r="A1444" s="11" t="s">
        <v>1904</v>
      </c>
      <c r="B1444" s="6" t="s">
        <v>68</v>
      </c>
      <c r="C1444" s="10">
        <v>16.0</v>
      </c>
      <c r="D1444" s="5" t="s">
        <v>1914</v>
      </c>
      <c r="E1444" s="5" t="s">
        <v>21</v>
      </c>
      <c r="F1444" s="5" t="s">
        <v>351</v>
      </c>
      <c r="G1444" s="9"/>
      <c r="H1444" s="9"/>
    </row>
    <row r="1445" ht="15.75" customHeight="1">
      <c r="A1445" s="11" t="s">
        <v>1904</v>
      </c>
      <c r="B1445" s="6" t="s">
        <v>68</v>
      </c>
      <c r="C1445" s="10">
        <v>18.0</v>
      </c>
      <c r="D1445" s="5" t="s">
        <v>1915</v>
      </c>
      <c r="E1445" s="5" t="s">
        <v>21</v>
      </c>
      <c r="F1445" s="5" t="s">
        <v>351</v>
      </c>
      <c r="G1445" s="9"/>
      <c r="H1445" s="9"/>
    </row>
    <row r="1446" ht="15.75" customHeight="1">
      <c r="A1446" s="11" t="s">
        <v>1904</v>
      </c>
      <c r="B1446" s="6" t="s">
        <v>68</v>
      </c>
      <c r="C1446" s="10">
        <v>20.0</v>
      </c>
      <c r="D1446" s="5" t="s">
        <v>1916</v>
      </c>
      <c r="E1446" s="5" t="s">
        <v>21</v>
      </c>
      <c r="F1446" s="5" t="s">
        <v>351</v>
      </c>
      <c r="G1446" s="9"/>
      <c r="H1446" s="9"/>
    </row>
    <row r="1447" ht="15.75" customHeight="1">
      <c r="A1447" s="11" t="s">
        <v>1904</v>
      </c>
      <c r="B1447" s="6" t="s">
        <v>68</v>
      </c>
      <c r="C1447" s="10">
        <v>22.0</v>
      </c>
      <c r="D1447" s="5" t="s">
        <v>1917</v>
      </c>
      <c r="E1447" s="5" t="s">
        <v>33</v>
      </c>
      <c r="F1447" s="5" t="s">
        <v>1918</v>
      </c>
      <c r="G1447" s="9"/>
      <c r="H1447" s="9"/>
    </row>
    <row r="1448" ht="15.75" customHeight="1">
      <c r="A1448" s="11" t="s">
        <v>1904</v>
      </c>
      <c r="B1448" s="6" t="s">
        <v>68</v>
      </c>
      <c r="C1448" s="10">
        <v>23.0</v>
      </c>
      <c r="D1448" s="5" t="s">
        <v>1919</v>
      </c>
      <c r="E1448" s="5" t="s">
        <v>21</v>
      </c>
      <c r="F1448" s="5" t="s">
        <v>351</v>
      </c>
      <c r="G1448" s="9"/>
      <c r="H1448" s="9"/>
    </row>
    <row r="1449" ht="15.75" customHeight="1">
      <c r="A1449" s="11" t="s">
        <v>1904</v>
      </c>
      <c r="B1449" s="6" t="s">
        <v>1920</v>
      </c>
      <c r="C1449" s="10">
        <v>24.0</v>
      </c>
      <c r="D1449" s="5" t="s">
        <v>1921</v>
      </c>
      <c r="E1449" s="5" t="s">
        <v>21</v>
      </c>
      <c r="F1449" s="5" t="s">
        <v>1918</v>
      </c>
      <c r="G1449" s="9"/>
      <c r="H1449" s="9"/>
    </row>
    <row r="1450" ht="15.75" customHeight="1">
      <c r="A1450" s="11" t="s">
        <v>1904</v>
      </c>
      <c r="B1450" s="6" t="s">
        <v>1922</v>
      </c>
      <c r="C1450" s="10">
        <v>26.0</v>
      </c>
      <c r="D1450" s="5" t="s">
        <v>1923</v>
      </c>
      <c r="E1450" s="5" t="s">
        <v>21</v>
      </c>
      <c r="F1450" s="5" t="s">
        <v>1924</v>
      </c>
      <c r="G1450" s="9"/>
      <c r="H1450" s="9"/>
    </row>
    <row r="1451" ht="15.75" customHeight="1">
      <c r="A1451" s="11" t="s">
        <v>1925</v>
      </c>
      <c r="B1451" s="6" t="s">
        <v>23</v>
      </c>
      <c r="C1451" s="10">
        <v>2.0</v>
      </c>
      <c r="D1451" s="5" t="s">
        <v>1926</v>
      </c>
      <c r="E1451" s="5" t="s">
        <v>21</v>
      </c>
      <c r="F1451" s="5" t="s">
        <v>50</v>
      </c>
      <c r="G1451" s="9"/>
      <c r="H1451" s="9"/>
    </row>
    <row r="1452" ht="15.75" customHeight="1">
      <c r="A1452" s="11" t="s">
        <v>1925</v>
      </c>
      <c r="B1452" s="6" t="s">
        <v>734</v>
      </c>
      <c r="C1452" s="10">
        <v>5.0</v>
      </c>
      <c r="D1452" s="5" t="s">
        <v>1927</v>
      </c>
      <c r="E1452" s="5" t="s">
        <v>21</v>
      </c>
      <c r="F1452" s="5" t="s">
        <v>50</v>
      </c>
      <c r="G1452" s="9"/>
      <c r="H1452" s="9"/>
    </row>
    <row r="1453" ht="15.75" customHeight="1">
      <c r="A1453" s="11" t="s">
        <v>1925</v>
      </c>
      <c r="B1453" s="6" t="s">
        <v>23</v>
      </c>
      <c r="C1453" s="10">
        <v>7.0</v>
      </c>
      <c r="D1453" s="5" t="s">
        <v>1928</v>
      </c>
      <c r="E1453" s="5" t="s">
        <v>21</v>
      </c>
      <c r="F1453" s="5" t="s">
        <v>50</v>
      </c>
      <c r="G1453" s="9"/>
      <c r="H1453" s="9"/>
    </row>
    <row r="1454" ht="15.75" customHeight="1">
      <c r="A1454" s="11" t="s">
        <v>1925</v>
      </c>
      <c r="B1454" s="6" t="s">
        <v>734</v>
      </c>
      <c r="C1454" s="10">
        <v>9.0</v>
      </c>
      <c r="D1454" s="5" t="s">
        <v>1929</v>
      </c>
      <c r="E1454" s="5" t="s">
        <v>14</v>
      </c>
      <c r="F1454" s="5" t="s">
        <v>50</v>
      </c>
      <c r="G1454" s="9"/>
      <c r="H1454" s="9"/>
    </row>
    <row r="1455" ht="15.75" customHeight="1">
      <c r="A1455" s="11" t="s">
        <v>1925</v>
      </c>
      <c r="B1455" s="6" t="s">
        <v>41</v>
      </c>
      <c r="C1455" s="10">
        <v>11.0</v>
      </c>
      <c r="D1455" s="5" t="s">
        <v>1930</v>
      </c>
      <c r="E1455" s="5" t="s">
        <v>21</v>
      </c>
      <c r="F1455" s="5" t="s">
        <v>50</v>
      </c>
      <c r="G1455" s="9"/>
      <c r="H1455" s="9"/>
    </row>
    <row r="1456" ht="15.75" customHeight="1">
      <c r="A1456" s="11" t="s">
        <v>1925</v>
      </c>
      <c r="B1456" s="6" t="s">
        <v>720</v>
      </c>
      <c r="C1456" s="10">
        <v>13.0</v>
      </c>
      <c r="D1456" s="5" t="s">
        <v>1931</v>
      </c>
      <c r="E1456" s="5" t="s">
        <v>21</v>
      </c>
      <c r="F1456" s="5" t="s">
        <v>50</v>
      </c>
      <c r="G1456" s="9"/>
      <c r="H1456" s="9"/>
    </row>
    <row r="1457" ht="15.75" customHeight="1">
      <c r="A1457" s="11" t="s">
        <v>1925</v>
      </c>
      <c r="B1457" s="6" t="s">
        <v>104</v>
      </c>
      <c r="C1457" s="10">
        <v>15.0</v>
      </c>
      <c r="D1457" s="5" t="s">
        <v>1932</v>
      </c>
      <c r="E1457" s="5" t="s">
        <v>21</v>
      </c>
      <c r="F1457" s="5" t="s">
        <v>50</v>
      </c>
      <c r="G1457" s="9"/>
      <c r="H1457" s="9"/>
    </row>
    <row r="1458" ht="15.75" customHeight="1">
      <c r="A1458" s="11" t="s">
        <v>1925</v>
      </c>
      <c r="B1458" s="6" t="s">
        <v>35</v>
      </c>
      <c r="C1458" s="10">
        <v>17.0</v>
      </c>
      <c r="D1458" s="5" t="s">
        <v>1933</v>
      </c>
      <c r="E1458" s="5" t="s">
        <v>14</v>
      </c>
      <c r="F1458" s="5" t="s">
        <v>50</v>
      </c>
      <c r="G1458" s="9"/>
      <c r="H1458" s="9"/>
    </row>
    <row r="1459" ht="15.75" customHeight="1">
      <c r="A1459" s="11" t="s">
        <v>1925</v>
      </c>
      <c r="B1459" s="6" t="s">
        <v>734</v>
      </c>
      <c r="C1459" s="10">
        <v>19.0</v>
      </c>
      <c r="D1459" s="5" t="s">
        <v>1934</v>
      </c>
      <c r="E1459" s="5" t="s">
        <v>21</v>
      </c>
      <c r="F1459" s="5" t="s">
        <v>50</v>
      </c>
      <c r="G1459" s="9"/>
      <c r="H1459" s="9"/>
    </row>
    <row r="1460" ht="15.75" customHeight="1">
      <c r="A1460" s="11" t="s">
        <v>1925</v>
      </c>
      <c r="B1460" s="6" t="s">
        <v>104</v>
      </c>
      <c r="C1460" s="10">
        <v>21.0</v>
      </c>
      <c r="D1460" s="5" t="s">
        <v>1935</v>
      </c>
      <c r="E1460" s="5" t="s">
        <v>21</v>
      </c>
      <c r="F1460" s="5" t="s">
        <v>50</v>
      </c>
      <c r="G1460" s="9"/>
      <c r="H1460" s="9"/>
    </row>
    <row r="1461" ht="15.75" customHeight="1">
      <c r="A1461" s="11" t="s">
        <v>1925</v>
      </c>
      <c r="B1461" s="6" t="s">
        <v>734</v>
      </c>
      <c r="C1461" s="10">
        <v>23.0</v>
      </c>
      <c r="D1461" s="5" t="s">
        <v>1936</v>
      </c>
      <c r="E1461" s="5" t="s">
        <v>21</v>
      </c>
      <c r="F1461" s="5" t="s">
        <v>50</v>
      </c>
      <c r="G1461" s="9"/>
      <c r="H1461" s="9"/>
    </row>
    <row r="1462" ht="15.75" customHeight="1">
      <c r="A1462" s="11" t="s">
        <v>1925</v>
      </c>
      <c r="B1462" s="6" t="s">
        <v>35</v>
      </c>
      <c r="C1462" s="10">
        <v>25.0</v>
      </c>
      <c r="D1462" s="5" t="s">
        <v>1937</v>
      </c>
      <c r="E1462" s="5" t="s">
        <v>21</v>
      </c>
      <c r="F1462" s="5" t="s">
        <v>50</v>
      </c>
      <c r="G1462" s="9"/>
      <c r="H1462" s="9"/>
    </row>
    <row r="1463" ht="15.75" customHeight="1">
      <c r="A1463" s="11" t="s">
        <v>1925</v>
      </c>
      <c r="B1463" s="6" t="s">
        <v>23</v>
      </c>
      <c r="C1463" s="10">
        <v>27.0</v>
      </c>
      <c r="D1463" s="5" t="s">
        <v>1938</v>
      </c>
      <c r="E1463" s="5" t="s">
        <v>21</v>
      </c>
      <c r="F1463" s="5" t="s">
        <v>50</v>
      </c>
      <c r="G1463" s="9"/>
      <c r="H1463" s="9"/>
    </row>
    <row r="1464" ht="15.75" customHeight="1">
      <c r="A1464" s="11" t="s">
        <v>1925</v>
      </c>
      <c r="B1464" s="6" t="s">
        <v>41</v>
      </c>
      <c r="C1464" s="10">
        <v>28.0</v>
      </c>
      <c r="D1464" s="5" t="s">
        <v>1939</v>
      </c>
      <c r="E1464" s="5" t="s">
        <v>21</v>
      </c>
      <c r="F1464" s="5" t="s">
        <v>50</v>
      </c>
      <c r="G1464" s="9"/>
      <c r="H1464" s="9"/>
    </row>
    <row r="1465" ht="15.75" customHeight="1">
      <c r="A1465" s="11" t="s">
        <v>1925</v>
      </c>
      <c r="B1465" s="6" t="s">
        <v>52</v>
      </c>
      <c r="C1465" s="10">
        <v>29.0</v>
      </c>
      <c r="D1465" s="5" t="s">
        <v>1940</v>
      </c>
      <c r="E1465" s="5" t="s">
        <v>21</v>
      </c>
      <c r="F1465" s="5" t="s">
        <v>50</v>
      </c>
      <c r="G1465" s="9"/>
      <c r="H1465" s="9"/>
    </row>
    <row r="1466" ht="15.75" customHeight="1">
      <c r="A1466" s="11" t="s">
        <v>1925</v>
      </c>
      <c r="B1466" s="6" t="s">
        <v>26</v>
      </c>
      <c r="C1466" s="10">
        <v>31.0</v>
      </c>
      <c r="D1466" s="5" t="s">
        <v>1941</v>
      </c>
      <c r="E1466" s="5" t="s">
        <v>21</v>
      </c>
      <c r="F1466" s="5" t="s">
        <v>50</v>
      </c>
      <c r="G1466" s="9"/>
      <c r="H1466" s="9"/>
    </row>
    <row r="1467" ht="15.75" customHeight="1">
      <c r="A1467" s="11" t="s">
        <v>1925</v>
      </c>
      <c r="B1467" s="6" t="s">
        <v>734</v>
      </c>
      <c r="C1467" s="10">
        <v>33.0</v>
      </c>
      <c r="D1467" s="5" t="s">
        <v>1942</v>
      </c>
      <c r="E1467" s="5" t="s">
        <v>14</v>
      </c>
      <c r="F1467" s="5" t="s">
        <v>50</v>
      </c>
      <c r="G1467" s="9"/>
      <c r="H1467" s="9"/>
    </row>
    <row r="1468" ht="15.75" customHeight="1">
      <c r="A1468" s="11" t="s">
        <v>1925</v>
      </c>
      <c r="B1468" s="6" t="s">
        <v>734</v>
      </c>
      <c r="C1468" s="10">
        <v>35.0</v>
      </c>
      <c r="D1468" s="5" t="s">
        <v>1943</v>
      </c>
      <c r="E1468" s="5" t="s">
        <v>21</v>
      </c>
      <c r="F1468" s="5" t="s">
        <v>50</v>
      </c>
      <c r="G1468" s="9"/>
      <c r="H1468" s="9"/>
    </row>
    <row r="1469" ht="15.75" customHeight="1">
      <c r="A1469" s="11" t="s">
        <v>1925</v>
      </c>
      <c r="B1469" s="6" t="s">
        <v>29</v>
      </c>
      <c r="C1469" s="10">
        <v>36.0</v>
      </c>
      <c r="D1469" s="5" t="s">
        <v>1944</v>
      </c>
      <c r="E1469" s="5" t="s">
        <v>21</v>
      </c>
      <c r="F1469" s="5" t="s">
        <v>50</v>
      </c>
      <c r="G1469" s="9"/>
      <c r="H1469" s="9"/>
    </row>
    <row r="1470" ht="15.75" customHeight="1">
      <c r="A1470" s="11" t="s">
        <v>1925</v>
      </c>
      <c r="B1470" s="6" t="s">
        <v>734</v>
      </c>
      <c r="C1470" s="10">
        <v>38.0</v>
      </c>
      <c r="D1470" s="5" t="s">
        <v>1945</v>
      </c>
      <c r="E1470" s="5" t="s">
        <v>21</v>
      </c>
      <c r="F1470" s="5" t="s">
        <v>50</v>
      </c>
      <c r="G1470" s="9"/>
      <c r="H1470" s="9"/>
    </row>
    <row r="1471" ht="15.75" customHeight="1">
      <c r="A1471" s="11" t="s">
        <v>1925</v>
      </c>
      <c r="B1471" s="6" t="s">
        <v>734</v>
      </c>
      <c r="C1471" s="10">
        <v>41.0</v>
      </c>
      <c r="D1471" s="5" t="s">
        <v>1946</v>
      </c>
      <c r="E1471" s="5" t="s">
        <v>21</v>
      </c>
      <c r="F1471" s="5" t="s">
        <v>50</v>
      </c>
      <c r="G1471" s="9"/>
      <c r="H1471" s="9"/>
    </row>
    <row r="1472" ht="15.75" customHeight="1">
      <c r="A1472" s="11" t="s">
        <v>1925</v>
      </c>
      <c r="B1472" s="6" t="s">
        <v>37</v>
      </c>
      <c r="C1472" s="10">
        <v>42.0</v>
      </c>
      <c r="D1472" s="5" t="s">
        <v>1947</v>
      </c>
      <c r="E1472" s="5" t="s">
        <v>21</v>
      </c>
      <c r="F1472" s="5" t="s">
        <v>50</v>
      </c>
      <c r="G1472" s="9"/>
      <c r="H1472" s="9"/>
    </row>
    <row r="1473" ht="15.75" customHeight="1">
      <c r="A1473" s="11" t="s">
        <v>1925</v>
      </c>
      <c r="B1473" s="12" t="s">
        <v>169</v>
      </c>
      <c r="C1473" s="10">
        <v>44.0</v>
      </c>
      <c r="D1473" s="5" t="s">
        <v>1948</v>
      </c>
      <c r="E1473" s="5" t="s">
        <v>21</v>
      </c>
      <c r="F1473" s="5" t="s">
        <v>50</v>
      </c>
      <c r="G1473" s="9"/>
      <c r="H1473" s="9"/>
    </row>
    <row r="1474" ht="15.75" customHeight="1">
      <c r="A1474" s="5" t="s">
        <v>1949</v>
      </c>
      <c r="B1474" s="6" t="s">
        <v>154</v>
      </c>
      <c r="C1474" s="7">
        <v>1.0</v>
      </c>
      <c r="D1474" s="8" t="s">
        <v>1950</v>
      </c>
      <c r="E1474" s="5" t="s">
        <v>21</v>
      </c>
      <c r="F1474" s="5" t="s">
        <v>25</v>
      </c>
      <c r="G1474" s="9"/>
      <c r="H1474" s="9"/>
    </row>
    <row r="1475" ht="15.75" customHeight="1">
      <c r="A1475" s="5" t="s">
        <v>1949</v>
      </c>
      <c r="B1475" s="6" t="s">
        <v>29</v>
      </c>
      <c r="C1475" s="10">
        <v>2.0</v>
      </c>
      <c r="D1475" s="8" t="s">
        <v>1951</v>
      </c>
      <c r="E1475" s="5" t="s">
        <v>14</v>
      </c>
      <c r="F1475" s="5" t="s">
        <v>708</v>
      </c>
      <c r="G1475" s="9"/>
      <c r="H1475" s="9"/>
    </row>
    <row r="1476" ht="15.75" customHeight="1">
      <c r="A1476" s="5" t="s">
        <v>1949</v>
      </c>
      <c r="B1476" s="6" t="s">
        <v>29</v>
      </c>
      <c r="C1476" s="10">
        <v>3.0</v>
      </c>
      <c r="D1476" s="8" t="s">
        <v>1952</v>
      </c>
      <c r="E1476" s="5" t="s">
        <v>18</v>
      </c>
      <c r="F1476" s="5" t="s">
        <v>18</v>
      </c>
      <c r="G1476" s="9"/>
      <c r="H1476" s="9"/>
    </row>
    <row r="1477" ht="15.75" customHeight="1">
      <c r="A1477" s="5" t="s">
        <v>1949</v>
      </c>
      <c r="B1477" s="6" t="s">
        <v>29</v>
      </c>
      <c r="C1477" s="10">
        <v>4.0</v>
      </c>
      <c r="D1477" s="8" t="s">
        <v>1953</v>
      </c>
      <c r="E1477" s="5" t="s">
        <v>146</v>
      </c>
      <c r="F1477" s="5" t="s">
        <v>1112</v>
      </c>
      <c r="G1477" s="9"/>
      <c r="H1477" s="9"/>
    </row>
    <row r="1478" ht="15.75" customHeight="1">
      <c r="A1478" s="11" t="s">
        <v>1949</v>
      </c>
      <c r="B1478" s="6" t="s">
        <v>1954</v>
      </c>
      <c r="C1478" s="10">
        <v>5.0</v>
      </c>
      <c r="D1478" s="5" t="s">
        <v>1955</v>
      </c>
      <c r="E1478" s="5" t="s">
        <v>14</v>
      </c>
      <c r="F1478" s="5" t="s">
        <v>731</v>
      </c>
      <c r="G1478" s="9"/>
      <c r="H1478" s="9"/>
    </row>
    <row r="1479" ht="15.75" customHeight="1">
      <c r="A1479" s="5" t="s">
        <v>1956</v>
      </c>
      <c r="B1479" s="6" t="s">
        <v>1957</v>
      </c>
      <c r="C1479" s="10">
        <v>2.0</v>
      </c>
      <c r="D1479" s="8" t="s">
        <v>1958</v>
      </c>
      <c r="E1479" s="5" t="s">
        <v>146</v>
      </c>
      <c r="F1479" s="5" t="s">
        <v>1112</v>
      </c>
      <c r="G1479" s="9"/>
      <c r="H1479" s="9"/>
    </row>
    <row r="1480" ht="15.75" customHeight="1">
      <c r="A1480" s="5" t="s">
        <v>1956</v>
      </c>
      <c r="B1480" s="6" t="s">
        <v>378</v>
      </c>
      <c r="C1480" s="10">
        <v>3.0</v>
      </c>
      <c r="D1480" s="8" t="s">
        <v>1959</v>
      </c>
      <c r="E1480" s="5" t="s">
        <v>14</v>
      </c>
      <c r="F1480" s="5" t="s">
        <v>1112</v>
      </c>
      <c r="G1480" s="9"/>
      <c r="H1480" s="9"/>
    </row>
    <row r="1481" ht="15.75" customHeight="1">
      <c r="A1481" s="5" t="s">
        <v>1956</v>
      </c>
      <c r="B1481" s="6" t="s">
        <v>154</v>
      </c>
      <c r="C1481" s="10">
        <v>4.0</v>
      </c>
      <c r="D1481" s="8" t="s">
        <v>1960</v>
      </c>
      <c r="E1481" s="5" t="s">
        <v>14</v>
      </c>
      <c r="F1481" s="5" t="s">
        <v>1961</v>
      </c>
      <c r="G1481" s="9"/>
      <c r="H1481" s="9"/>
    </row>
    <row r="1482" ht="15.75" customHeight="1">
      <c r="A1482" s="5" t="s">
        <v>1956</v>
      </c>
      <c r="B1482" s="6" t="s">
        <v>378</v>
      </c>
      <c r="C1482" s="10">
        <v>5.0</v>
      </c>
      <c r="D1482" s="8" t="s">
        <v>1962</v>
      </c>
      <c r="E1482" s="5" t="s">
        <v>14</v>
      </c>
      <c r="F1482" s="5" t="s">
        <v>1112</v>
      </c>
      <c r="G1482" s="9"/>
      <c r="H1482" s="9"/>
    </row>
    <row r="1483" ht="15.75" customHeight="1">
      <c r="A1483" s="5" t="s">
        <v>1956</v>
      </c>
      <c r="B1483" s="6" t="s">
        <v>378</v>
      </c>
      <c r="C1483" s="10">
        <v>6.0</v>
      </c>
      <c r="D1483" s="8" t="s">
        <v>1963</v>
      </c>
      <c r="E1483" s="5" t="s">
        <v>14</v>
      </c>
      <c r="F1483" s="5" t="s">
        <v>15</v>
      </c>
      <c r="G1483" s="9"/>
      <c r="H1483" s="9"/>
    </row>
    <row r="1484" ht="15.75" customHeight="1">
      <c r="A1484" s="5" t="s">
        <v>1956</v>
      </c>
      <c r="B1484" s="6" t="s">
        <v>154</v>
      </c>
      <c r="C1484" s="10">
        <v>7.0</v>
      </c>
      <c r="D1484" s="8" t="s">
        <v>1964</v>
      </c>
      <c r="E1484" s="5" t="s">
        <v>14</v>
      </c>
      <c r="F1484" s="5" t="s">
        <v>15</v>
      </c>
      <c r="G1484" s="9"/>
      <c r="H1484" s="9"/>
    </row>
    <row r="1485" ht="15.75" customHeight="1">
      <c r="A1485" s="5" t="s">
        <v>1956</v>
      </c>
      <c r="B1485" s="6" t="s">
        <v>378</v>
      </c>
      <c r="C1485" s="10">
        <v>8.0</v>
      </c>
      <c r="D1485" s="8" t="s">
        <v>1965</v>
      </c>
      <c r="E1485" s="5" t="s">
        <v>14</v>
      </c>
      <c r="F1485" s="5" t="s">
        <v>1966</v>
      </c>
      <c r="G1485" s="9"/>
      <c r="H1485" s="9"/>
    </row>
    <row r="1486" ht="15.75" customHeight="1">
      <c r="A1486" s="5" t="s">
        <v>1956</v>
      </c>
      <c r="B1486" s="6" t="s">
        <v>896</v>
      </c>
      <c r="C1486" s="10">
        <v>10.0</v>
      </c>
      <c r="D1486" s="8" t="s">
        <v>1967</v>
      </c>
      <c r="E1486" s="5" t="s">
        <v>32</v>
      </c>
      <c r="F1486" s="5" t="s">
        <v>15</v>
      </c>
      <c r="G1486" s="9"/>
      <c r="H1486" s="9"/>
    </row>
    <row r="1487" ht="15.75" customHeight="1">
      <c r="A1487" s="5" t="s">
        <v>1956</v>
      </c>
      <c r="B1487" s="6" t="s">
        <v>378</v>
      </c>
      <c r="C1487" s="10">
        <v>11.0</v>
      </c>
      <c r="D1487" s="8" t="s">
        <v>1968</v>
      </c>
      <c r="E1487" s="5" t="s">
        <v>14</v>
      </c>
      <c r="F1487" s="5" t="s">
        <v>15</v>
      </c>
      <c r="G1487" s="9"/>
      <c r="H1487" s="9"/>
    </row>
    <row r="1488" ht="15.75" customHeight="1">
      <c r="A1488" s="5" t="s">
        <v>1956</v>
      </c>
      <c r="B1488" s="6" t="s">
        <v>154</v>
      </c>
      <c r="C1488" s="10">
        <v>12.0</v>
      </c>
      <c r="D1488" s="8" t="s">
        <v>1969</v>
      </c>
      <c r="E1488" s="5" t="s">
        <v>14</v>
      </c>
      <c r="F1488" s="5" t="s">
        <v>15</v>
      </c>
      <c r="G1488" s="9"/>
      <c r="H1488" s="9"/>
    </row>
    <row r="1489" ht="15.75" customHeight="1">
      <c r="A1489" s="5" t="s">
        <v>1956</v>
      </c>
      <c r="B1489" s="6" t="s">
        <v>154</v>
      </c>
      <c r="C1489" s="10">
        <v>13.0</v>
      </c>
      <c r="D1489" s="8" t="s">
        <v>1970</v>
      </c>
      <c r="E1489" s="5" t="s">
        <v>146</v>
      </c>
      <c r="F1489" s="5" t="s">
        <v>1399</v>
      </c>
      <c r="G1489" s="9"/>
      <c r="H1489" s="9"/>
    </row>
    <row r="1490" ht="15.75" customHeight="1">
      <c r="A1490" s="5" t="s">
        <v>1956</v>
      </c>
      <c r="B1490" s="6" t="s">
        <v>154</v>
      </c>
      <c r="C1490" s="10">
        <v>13.0</v>
      </c>
      <c r="D1490" s="13"/>
      <c r="E1490" s="9"/>
      <c r="F1490" s="5" t="s">
        <v>79</v>
      </c>
      <c r="G1490" s="5" t="s">
        <v>1971</v>
      </c>
      <c r="H1490" s="9"/>
    </row>
    <row r="1491" ht="15.75" customHeight="1">
      <c r="A1491" s="5" t="s">
        <v>1956</v>
      </c>
      <c r="B1491" s="6" t="s">
        <v>378</v>
      </c>
      <c r="C1491" s="10">
        <v>14.0</v>
      </c>
      <c r="D1491" s="8" t="s">
        <v>1972</v>
      </c>
      <c r="E1491" s="5" t="s">
        <v>14</v>
      </c>
      <c r="F1491" s="5" t="s">
        <v>15</v>
      </c>
      <c r="G1491" s="9"/>
      <c r="H1491" s="9"/>
    </row>
    <row r="1492" ht="15.75" customHeight="1">
      <c r="A1492" s="5" t="s">
        <v>1956</v>
      </c>
      <c r="B1492" s="6" t="s">
        <v>1973</v>
      </c>
      <c r="C1492" s="10">
        <v>15.0</v>
      </c>
      <c r="D1492" s="8" t="s">
        <v>1974</v>
      </c>
      <c r="E1492" s="5" t="s">
        <v>14</v>
      </c>
      <c r="F1492" s="5" t="s">
        <v>79</v>
      </c>
      <c r="G1492" s="9"/>
      <c r="H1492" s="9"/>
    </row>
    <row r="1493" ht="15.75" customHeight="1">
      <c r="A1493" s="11" t="s">
        <v>1975</v>
      </c>
      <c r="B1493" s="6" t="s">
        <v>1976</v>
      </c>
      <c r="C1493" s="10">
        <v>2.0</v>
      </c>
      <c r="D1493" s="8" t="s">
        <v>1977</v>
      </c>
      <c r="E1493" s="5" t="s">
        <v>21</v>
      </c>
      <c r="F1493" s="5" t="s">
        <v>25</v>
      </c>
      <c r="G1493" s="9"/>
      <c r="H1493" s="9"/>
    </row>
    <row r="1494" ht="15.75" customHeight="1">
      <c r="A1494" s="11" t="s">
        <v>1975</v>
      </c>
      <c r="B1494" s="6" t="s">
        <v>124</v>
      </c>
      <c r="C1494" s="10">
        <v>3.0</v>
      </c>
      <c r="D1494" s="8" t="s">
        <v>1978</v>
      </c>
      <c r="E1494" s="5" t="s">
        <v>14</v>
      </c>
      <c r="F1494" s="5" t="s">
        <v>28</v>
      </c>
      <c r="G1494" s="9"/>
      <c r="H1494" s="9"/>
    </row>
    <row r="1495" ht="15.75" customHeight="1">
      <c r="A1495" s="11" t="s">
        <v>1975</v>
      </c>
      <c r="B1495" s="6" t="s">
        <v>124</v>
      </c>
      <c r="C1495" s="10">
        <v>4.0</v>
      </c>
      <c r="D1495" s="8" t="s">
        <v>1979</v>
      </c>
      <c r="E1495" s="5" t="s">
        <v>14</v>
      </c>
      <c r="F1495" s="5" t="s">
        <v>28</v>
      </c>
      <c r="G1495" s="9"/>
      <c r="H1495" s="9"/>
    </row>
    <row r="1496" ht="15.75" customHeight="1">
      <c r="A1496" s="11" t="s">
        <v>1975</v>
      </c>
      <c r="B1496" s="6" t="s">
        <v>137</v>
      </c>
      <c r="C1496" s="10">
        <v>6.0</v>
      </c>
      <c r="D1496" s="8" t="s">
        <v>1980</v>
      </c>
      <c r="E1496" s="5" t="s">
        <v>14</v>
      </c>
      <c r="F1496" s="5" t="s">
        <v>916</v>
      </c>
      <c r="G1496" s="9"/>
      <c r="H1496" s="9"/>
    </row>
    <row r="1497" ht="15.75" customHeight="1">
      <c r="A1497" s="11" t="s">
        <v>1975</v>
      </c>
      <c r="B1497" s="6" t="s">
        <v>144</v>
      </c>
      <c r="C1497" s="10">
        <v>8.0</v>
      </c>
      <c r="D1497" s="8" t="s">
        <v>1981</v>
      </c>
      <c r="E1497" s="5" t="s">
        <v>14</v>
      </c>
      <c r="F1497" s="5" t="s">
        <v>15</v>
      </c>
      <c r="G1497" s="9"/>
      <c r="H1497" s="9"/>
    </row>
    <row r="1498" ht="15.75" customHeight="1">
      <c r="A1498" s="11" t="s">
        <v>1975</v>
      </c>
      <c r="B1498" s="6" t="s">
        <v>968</v>
      </c>
      <c r="C1498" s="10">
        <v>10.0</v>
      </c>
      <c r="D1498" s="8" t="s">
        <v>1982</v>
      </c>
      <c r="E1498" s="5" t="s">
        <v>21</v>
      </c>
      <c r="F1498" s="5" t="s">
        <v>1983</v>
      </c>
      <c r="G1498" s="9"/>
      <c r="H1498" s="9"/>
    </row>
    <row r="1499" ht="15.75" customHeight="1">
      <c r="A1499" s="11" t="s">
        <v>1975</v>
      </c>
      <c r="B1499" s="6" t="s">
        <v>1984</v>
      </c>
      <c r="C1499" s="10">
        <v>12.0</v>
      </c>
      <c r="D1499" s="8" t="s">
        <v>1985</v>
      </c>
      <c r="E1499" s="5" t="s">
        <v>21</v>
      </c>
      <c r="F1499" s="5" t="s">
        <v>50</v>
      </c>
      <c r="G1499" s="9"/>
      <c r="H1499" s="9"/>
    </row>
    <row r="1500" ht="15.75" customHeight="1">
      <c r="A1500" s="11" t="s">
        <v>1975</v>
      </c>
      <c r="B1500" s="6" t="s">
        <v>29</v>
      </c>
      <c r="C1500" s="10">
        <v>13.0</v>
      </c>
      <c r="D1500" s="8" t="s">
        <v>1986</v>
      </c>
      <c r="E1500" s="5" t="s">
        <v>21</v>
      </c>
      <c r="F1500" s="5" t="s">
        <v>50</v>
      </c>
      <c r="G1500" s="9"/>
      <c r="H1500" s="9"/>
    </row>
    <row r="1501" ht="15.75" customHeight="1">
      <c r="A1501" s="11" t="s">
        <v>1975</v>
      </c>
      <c r="B1501" s="6" t="s">
        <v>37</v>
      </c>
      <c r="C1501" s="10">
        <v>15.0</v>
      </c>
      <c r="D1501" s="8" t="s">
        <v>1987</v>
      </c>
      <c r="E1501" s="5" t="s">
        <v>21</v>
      </c>
      <c r="F1501" s="5" t="s">
        <v>50</v>
      </c>
      <c r="G1501" s="9"/>
      <c r="H1501" s="9"/>
    </row>
    <row r="1502" ht="15.75" customHeight="1">
      <c r="A1502" s="11" t="s">
        <v>1975</v>
      </c>
      <c r="B1502" s="6" t="s">
        <v>137</v>
      </c>
      <c r="C1502" s="10">
        <v>17.0</v>
      </c>
      <c r="D1502" s="8" t="s">
        <v>1988</v>
      </c>
      <c r="E1502" s="5" t="s">
        <v>21</v>
      </c>
      <c r="F1502" s="5" t="s">
        <v>1134</v>
      </c>
      <c r="G1502" s="9"/>
      <c r="H1502" s="9"/>
    </row>
    <row r="1503" ht="15.75" customHeight="1">
      <c r="A1503" s="11" t="s">
        <v>1975</v>
      </c>
      <c r="B1503" s="6" t="s">
        <v>216</v>
      </c>
      <c r="C1503" s="10">
        <v>19.0</v>
      </c>
      <c r="D1503" s="8" t="s">
        <v>1989</v>
      </c>
      <c r="E1503" s="5" t="s">
        <v>21</v>
      </c>
      <c r="F1503" s="5" t="s">
        <v>1134</v>
      </c>
      <c r="G1503" s="9"/>
      <c r="H1503" s="9"/>
    </row>
    <row r="1504" ht="15.75" customHeight="1">
      <c r="A1504" s="11" t="s">
        <v>1990</v>
      </c>
      <c r="B1504" s="6" t="s">
        <v>81</v>
      </c>
      <c r="C1504" s="7">
        <v>1.0</v>
      </c>
      <c r="D1504" s="5" t="s">
        <v>1991</v>
      </c>
      <c r="E1504" s="5" t="s">
        <v>14</v>
      </c>
      <c r="F1504" s="5" t="s">
        <v>998</v>
      </c>
      <c r="G1504" s="9"/>
      <c r="H1504" s="9"/>
    </row>
    <row r="1505" ht="15.75" customHeight="1">
      <c r="A1505" s="11" t="s">
        <v>1990</v>
      </c>
      <c r="B1505" s="6" t="s">
        <v>35</v>
      </c>
      <c r="C1505" s="10">
        <v>2.0</v>
      </c>
      <c r="D1505" s="5" t="s">
        <v>1992</v>
      </c>
      <c r="E1505" s="5" t="s">
        <v>14</v>
      </c>
      <c r="F1505" s="5" t="s">
        <v>916</v>
      </c>
      <c r="G1505" s="9"/>
      <c r="H1505" s="9"/>
    </row>
    <row r="1506" ht="15.75" customHeight="1">
      <c r="A1506" s="11" t="s">
        <v>1990</v>
      </c>
      <c r="B1506" s="6" t="s">
        <v>35</v>
      </c>
      <c r="C1506" s="10">
        <v>3.0</v>
      </c>
      <c r="D1506" s="5" t="s">
        <v>1993</v>
      </c>
      <c r="E1506" s="5" t="s">
        <v>14</v>
      </c>
      <c r="F1506" s="5" t="s">
        <v>916</v>
      </c>
      <c r="G1506" s="9"/>
      <c r="H1506" s="9"/>
    </row>
    <row r="1507" ht="15.75" customHeight="1">
      <c r="A1507" s="11" t="s">
        <v>1990</v>
      </c>
      <c r="B1507" s="6" t="s">
        <v>35</v>
      </c>
      <c r="C1507" s="10">
        <v>5.0</v>
      </c>
      <c r="D1507" s="5" t="s">
        <v>1994</v>
      </c>
      <c r="E1507" s="5" t="s">
        <v>18</v>
      </c>
      <c r="F1507" s="5" t="s">
        <v>18</v>
      </c>
      <c r="G1507" s="9"/>
      <c r="H1507" s="9"/>
    </row>
    <row r="1508" ht="15.75" customHeight="1">
      <c r="A1508" s="11" t="s">
        <v>1990</v>
      </c>
      <c r="B1508" s="6" t="s">
        <v>26</v>
      </c>
      <c r="C1508" s="10">
        <v>6.0</v>
      </c>
      <c r="D1508" s="5" t="s">
        <v>1995</v>
      </c>
      <c r="E1508" s="5" t="s">
        <v>21</v>
      </c>
      <c r="F1508" s="5" t="s">
        <v>1996</v>
      </c>
      <c r="G1508" s="9"/>
      <c r="H1508" s="9"/>
    </row>
    <row r="1509" ht="15.75" customHeight="1">
      <c r="A1509" s="11" t="s">
        <v>1990</v>
      </c>
      <c r="B1509" s="6" t="s">
        <v>23</v>
      </c>
      <c r="C1509" s="10">
        <v>7.0</v>
      </c>
      <c r="D1509" s="5" t="s">
        <v>1997</v>
      </c>
      <c r="E1509" s="5" t="s">
        <v>14</v>
      </c>
      <c r="F1509" s="5" t="s">
        <v>28</v>
      </c>
      <c r="G1509" s="9"/>
      <c r="H1509" s="9"/>
    </row>
    <row r="1510" ht="15.75" customHeight="1">
      <c r="A1510" s="11" t="s">
        <v>1990</v>
      </c>
      <c r="B1510" s="6" t="s">
        <v>104</v>
      </c>
      <c r="C1510" s="10">
        <v>9.0</v>
      </c>
      <c r="D1510" s="5" t="s">
        <v>1998</v>
      </c>
      <c r="E1510" s="5" t="s">
        <v>33</v>
      </c>
      <c r="F1510" s="5" t="s">
        <v>33</v>
      </c>
      <c r="G1510" s="9"/>
      <c r="H1510" s="9"/>
    </row>
    <row r="1511" ht="15.75" customHeight="1">
      <c r="A1511" s="11" t="s">
        <v>1990</v>
      </c>
      <c r="B1511" s="6" t="s">
        <v>525</v>
      </c>
      <c r="C1511" s="10">
        <v>10.0</v>
      </c>
      <c r="D1511" s="5" t="s">
        <v>1999</v>
      </c>
      <c r="E1511" s="5" t="s">
        <v>21</v>
      </c>
      <c r="F1511" s="5" t="s">
        <v>25</v>
      </c>
      <c r="G1511" s="9"/>
      <c r="H1511" s="9"/>
    </row>
    <row r="1512" ht="15.75" customHeight="1">
      <c r="A1512" s="11" t="s">
        <v>1990</v>
      </c>
      <c r="B1512" s="6" t="s">
        <v>35</v>
      </c>
      <c r="C1512" s="10">
        <v>11.0</v>
      </c>
      <c r="D1512" s="5" t="s">
        <v>2000</v>
      </c>
      <c r="E1512" s="5" t="s">
        <v>21</v>
      </c>
      <c r="F1512" s="5" t="s">
        <v>22</v>
      </c>
      <c r="G1512" s="9"/>
      <c r="H1512" s="9"/>
    </row>
    <row r="1513" ht="15.75" customHeight="1">
      <c r="A1513" s="11" t="s">
        <v>1990</v>
      </c>
      <c r="B1513" s="12" t="s">
        <v>1181</v>
      </c>
      <c r="C1513" s="10">
        <v>12.0</v>
      </c>
      <c r="D1513" s="5" t="s">
        <v>2001</v>
      </c>
      <c r="E1513" s="5" t="s">
        <v>21</v>
      </c>
      <c r="F1513" s="5" t="s">
        <v>22</v>
      </c>
      <c r="G1513" s="9"/>
      <c r="H1513" s="9"/>
    </row>
    <row r="1514" ht="15.75" customHeight="1">
      <c r="A1514" s="11" t="s">
        <v>2002</v>
      </c>
      <c r="B1514" s="6" t="s">
        <v>139</v>
      </c>
      <c r="C1514" s="7">
        <v>1.0</v>
      </c>
      <c r="D1514" s="8" t="s">
        <v>2003</v>
      </c>
      <c r="E1514" s="5" t="s">
        <v>21</v>
      </c>
      <c r="F1514" s="5" t="s">
        <v>25</v>
      </c>
      <c r="G1514" s="9"/>
      <c r="H1514" s="9"/>
    </row>
    <row r="1515" ht="15.75" customHeight="1">
      <c r="A1515" s="11" t="s">
        <v>2002</v>
      </c>
      <c r="B1515" s="6" t="s">
        <v>37</v>
      </c>
      <c r="C1515" s="10">
        <v>2.0</v>
      </c>
      <c r="D1515" s="8" t="s">
        <v>2004</v>
      </c>
      <c r="E1515" s="5" t="s">
        <v>18</v>
      </c>
      <c r="F1515" s="5" t="s">
        <v>18</v>
      </c>
      <c r="G1515" s="9"/>
      <c r="H1515" s="9"/>
    </row>
    <row r="1516" ht="15.75" customHeight="1">
      <c r="A1516" s="11" t="s">
        <v>2002</v>
      </c>
      <c r="B1516" s="6" t="s">
        <v>37</v>
      </c>
      <c r="C1516" s="10">
        <v>3.0</v>
      </c>
      <c r="D1516" s="8" t="s">
        <v>2005</v>
      </c>
      <c r="E1516" s="5" t="s">
        <v>14</v>
      </c>
      <c r="F1516" s="5" t="s">
        <v>15</v>
      </c>
      <c r="G1516" s="9"/>
      <c r="H1516" s="9"/>
    </row>
    <row r="1517" ht="15.75" customHeight="1">
      <c r="A1517" s="11" t="s">
        <v>2002</v>
      </c>
      <c r="B1517" s="6" t="s">
        <v>144</v>
      </c>
      <c r="C1517" s="10">
        <v>4.0</v>
      </c>
      <c r="D1517" s="8" t="s">
        <v>2006</v>
      </c>
      <c r="E1517" s="5" t="s">
        <v>14</v>
      </c>
      <c r="F1517" s="5" t="s">
        <v>15</v>
      </c>
      <c r="G1517" s="9"/>
      <c r="H1517" s="9"/>
    </row>
    <row r="1518" ht="15.75" customHeight="1">
      <c r="A1518" s="11" t="s">
        <v>2002</v>
      </c>
      <c r="B1518" s="12" t="s">
        <v>126</v>
      </c>
      <c r="C1518" s="10">
        <v>5.0</v>
      </c>
      <c r="D1518" s="8" t="s">
        <v>2007</v>
      </c>
      <c r="E1518" s="5" t="s">
        <v>32</v>
      </c>
      <c r="F1518" s="5" t="s">
        <v>22</v>
      </c>
      <c r="G1518" s="9"/>
      <c r="H1518" s="9"/>
    </row>
    <row r="1519" ht="15.75" customHeight="1">
      <c r="A1519" s="11" t="s">
        <v>2002</v>
      </c>
      <c r="B1519" s="6" t="s">
        <v>144</v>
      </c>
      <c r="C1519" s="10">
        <v>6.0</v>
      </c>
      <c r="D1519" s="8" t="s">
        <v>2008</v>
      </c>
      <c r="E1519" s="5" t="s">
        <v>32</v>
      </c>
      <c r="F1519" s="5" t="s">
        <v>22</v>
      </c>
      <c r="G1519" s="9"/>
      <c r="H1519" s="9"/>
    </row>
    <row r="1520" ht="15.75" customHeight="1">
      <c r="A1520" s="11" t="s">
        <v>2002</v>
      </c>
      <c r="B1520" s="6" t="s">
        <v>37</v>
      </c>
      <c r="C1520" s="10">
        <v>7.0</v>
      </c>
      <c r="D1520" s="8" t="s">
        <v>2009</v>
      </c>
      <c r="E1520" s="5" t="s">
        <v>21</v>
      </c>
      <c r="F1520" s="5" t="s">
        <v>33</v>
      </c>
      <c r="G1520" s="9"/>
      <c r="H1520" s="9"/>
    </row>
    <row r="1521" ht="15.75" customHeight="1">
      <c r="A1521" s="11" t="s">
        <v>2002</v>
      </c>
      <c r="B1521" s="6" t="s">
        <v>144</v>
      </c>
      <c r="C1521" s="10">
        <v>8.0</v>
      </c>
      <c r="D1521" s="8" t="s">
        <v>2010</v>
      </c>
      <c r="E1521" s="5" t="s">
        <v>18</v>
      </c>
      <c r="F1521" s="5" t="s">
        <v>33</v>
      </c>
      <c r="G1521" s="9"/>
      <c r="H1521" s="5" t="s">
        <v>2011</v>
      </c>
    </row>
    <row r="1522" ht="15.75" customHeight="1">
      <c r="A1522" s="11" t="s">
        <v>2002</v>
      </c>
      <c r="B1522" s="6" t="s">
        <v>124</v>
      </c>
      <c r="C1522" s="10">
        <v>9.0</v>
      </c>
      <c r="D1522" s="8" t="s">
        <v>2012</v>
      </c>
      <c r="E1522" s="5" t="s">
        <v>18</v>
      </c>
      <c r="F1522" s="5" t="s">
        <v>18</v>
      </c>
      <c r="G1522" s="9"/>
      <c r="H1522" s="9"/>
    </row>
    <row r="1523" ht="15.75" customHeight="1">
      <c r="A1523" s="11" t="s">
        <v>2002</v>
      </c>
      <c r="B1523" s="12" t="s">
        <v>135</v>
      </c>
      <c r="C1523" s="10">
        <v>10.0</v>
      </c>
      <c r="D1523" s="8" t="s">
        <v>2013</v>
      </c>
      <c r="E1523" s="5" t="s">
        <v>21</v>
      </c>
      <c r="F1523" s="5" t="s">
        <v>25</v>
      </c>
      <c r="G1523" s="9"/>
      <c r="H1523" s="9"/>
    </row>
    <row r="1524" ht="15.75" customHeight="1">
      <c r="A1524" s="11" t="s">
        <v>2002</v>
      </c>
      <c r="B1524" s="12" t="s">
        <v>126</v>
      </c>
      <c r="C1524" s="10">
        <v>11.0</v>
      </c>
      <c r="D1524" s="8" t="s">
        <v>2014</v>
      </c>
      <c r="E1524" s="5" t="s">
        <v>21</v>
      </c>
      <c r="F1524" s="5" t="s">
        <v>25</v>
      </c>
      <c r="G1524" s="9"/>
      <c r="H1524" s="9"/>
    </row>
    <row r="1525" ht="15.75" customHeight="1">
      <c r="A1525" s="11" t="s">
        <v>2002</v>
      </c>
      <c r="B1525" s="6" t="s">
        <v>144</v>
      </c>
      <c r="C1525" s="10">
        <v>12.0</v>
      </c>
      <c r="D1525" s="8" t="s">
        <v>2015</v>
      </c>
      <c r="E1525" s="5" t="s">
        <v>21</v>
      </c>
      <c r="F1525" s="5" t="s">
        <v>25</v>
      </c>
      <c r="G1525" s="9"/>
      <c r="H1525" s="9"/>
    </row>
    <row r="1526" ht="15.75" customHeight="1">
      <c r="A1526" s="11" t="s">
        <v>2002</v>
      </c>
      <c r="B1526" s="6" t="s">
        <v>144</v>
      </c>
      <c r="C1526" s="10">
        <v>13.0</v>
      </c>
      <c r="D1526" s="8" t="s">
        <v>2016</v>
      </c>
      <c r="E1526" s="5" t="s">
        <v>21</v>
      </c>
      <c r="F1526" s="5" t="s">
        <v>25</v>
      </c>
      <c r="G1526" s="9"/>
      <c r="H1526" s="9"/>
    </row>
    <row r="1527" ht="15.75" customHeight="1">
      <c r="A1527" s="11" t="s">
        <v>2002</v>
      </c>
      <c r="B1527" s="6" t="s">
        <v>144</v>
      </c>
      <c r="C1527" s="10">
        <v>16.0</v>
      </c>
      <c r="D1527" s="8" t="s">
        <v>2017</v>
      </c>
      <c r="E1527" s="5" t="s">
        <v>32</v>
      </c>
      <c r="F1527" s="5" t="s">
        <v>2018</v>
      </c>
      <c r="G1527" s="9"/>
      <c r="H1527" s="9"/>
    </row>
    <row r="1528" ht="15.75" customHeight="1">
      <c r="A1528" s="11" t="s">
        <v>2002</v>
      </c>
      <c r="B1528" s="6" t="s">
        <v>144</v>
      </c>
      <c r="C1528" s="10">
        <v>17.0</v>
      </c>
      <c r="D1528" s="8" t="s">
        <v>2019</v>
      </c>
      <c r="E1528" s="5" t="s">
        <v>183</v>
      </c>
      <c r="F1528" s="5" t="s">
        <v>15</v>
      </c>
      <c r="G1528" s="9"/>
      <c r="H1528" s="9"/>
    </row>
    <row r="1529" ht="15.75" customHeight="1">
      <c r="A1529" s="11" t="s">
        <v>2002</v>
      </c>
      <c r="B1529" s="12" t="s">
        <v>126</v>
      </c>
      <c r="C1529" s="10">
        <v>18.0</v>
      </c>
      <c r="D1529" s="8" t="s">
        <v>2020</v>
      </c>
      <c r="E1529" s="5" t="s">
        <v>21</v>
      </c>
      <c r="F1529" s="5" t="s">
        <v>25</v>
      </c>
      <c r="G1529" s="9"/>
      <c r="H1529" s="9"/>
    </row>
    <row r="1530" ht="15.75" customHeight="1">
      <c r="A1530" s="11" t="s">
        <v>2002</v>
      </c>
      <c r="B1530" s="12" t="s">
        <v>126</v>
      </c>
      <c r="C1530" s="10">
        <v>19.0</v>
      </c>
      <c r="D1530" s="8" t="s">
        <v>2021</v>
      </c>
      <c r="E1530" s="5" t="s">
        <v>21</v>
      </c>
      <c r="F1530" s="5" t="s">
        <v>25</v>
      </c>
      <c r="G1530" s="9"/>
      <c r="H1530" s="9"/>
    </row>
    <row r="1531" ht="15.75" customHeight="1">
      <c r="A1531" s="11" t="s">
        <v>2002</v>
      </c>
      <c r="B1531" s="6" t="s">
        <v>2022</v>
      </c>
      <c r="C1531" s="10">
        <v>22.0</v>
      </c>
      <c r="D1531" s="8" t="s">
        <v>2023</v>
      </c>
      <c r="E1531" s="5" t="s">
        <v>14</v>
      </c>
      <c r="F1531" s="5" t="s">
        <v>25</v>
      </c>
      <c r="G1531" s="9"/>
      <c r="H1531" s="9"/>
    </row>
    <row r="1532" ht="15.75" customHeight="1">
      <c r="A1532" s="11" t="s">
        <v>2024</v>
      </c>
      <c r="B1532" s="6" t="s">
        <v>488</v>
      </c>
      <c r="C1532" s="10">
        <v>2.0</v>
      </c>
      <c r="D1532" s="5" t="s">
        <v>2025</v>
      </c>
      <c r="E1532" s="5" t="s">
        <v>21</v>
      </c>
      <c r="F1532" s="5" t="s">
        <v>25</v>
      </c>
      <c r="G1532" s="9"/>
      <c r="H1532" s="9"/>
    </row>
    <row r="1533" ht="15.75" customHeight="1">
      <c r="A1533" s="11" t="s">
        <v>2024</v>
      </c>
      <c r="B1533" s="6" t="s">
        <v>124</v>
      </c>
      <c r="C1533" s="10">
        <v>3.0</v>
      </c>
      <c r="D1533" s="5" t="s">
        <v>2026</v>
      </c>
      <c r="E1533" s="5" t="s">
        <v>14</v>
      </c>
      <c r="F1533" s="5" t="s">
        <v>15</v>
      </c>
      <c r="G1533" s="9"/>
      <c r="H1533" s="9"/>
    </row>
    <row r="1534" ht="15.75" customHeight="1">
      <c r="A1534" s="11" t="s">
        <v>2024</v>
      </c>
      <c r="B1534" s="6" t="s">
        <v>37</v>
      </c>
      <c r="C1534" s="10">
        <v>4.0</v>
      </c>
      <c r="D1534" s="5" t="s">
        <v>2027</v>
      </c>
      <c r="E1534" s="5" t="s">
        <v>14</v>
      </c>
      <c r="F1534" s="5" t="s">
        <v>22</v>
      </c>
      <c r="G1534" s="9"/>
      <c r="H1534" s="9"/>
    </row>
    <row r="1535" ht="15.75" customHeight="1">
      <c r="A1535" s="11" t="s">
        <v>2024</v>
      </c>
      <c r="B1535" s="6" t="s">
        <v>37</v>
      </c>
      <c r="C1535" s="10">
        <v>7.0</v>
      </c>
      <c r="D1535" s="5" t="s">
        <v>2028</v>
      </c>
      <c r="E1535" s="5" t="s">
        <v>14</v>
      </c>
      <c r="F1535" s="5" t="s">
        <v>22</v>
      </c>
      <c r="G1535" s="9"/>
      <c r="H1535" s="9"/>
    </row>
    <row r="1536" ht="15.75" customHeight="1">
      <c r="A1536" s="11" t="s">
        <v>2024</v>
      </c>
      <c r="B1536" s="6" t="s">
        <v>154</v>
      </c>
      <c r="C1536" s="10">
        <v>8.0</v>
      </c>
      <c r="D1536" s="5" t="s">
        <v>2029</v>
      </c>
      <c r="E1536" s="5" t="s">
        <v>21</v>
      </c>
      <c r="F1536" s="5" t="s">
        <v>25</v>
      </c>
      <c r="G1536" s="9"/>
      <c r="H1536" s="9"/>
    </row>
    <row r="1537" ht="15.75" customHeight="1">
      <c r="A1537" s="11" t="s">
        <v>2024</v>
      </c>
      <c r="B1537" s="6" t="s">
        <v>124</v>
      </c>
      <c r="C1537" s="10">
        <v>9.0</v>
      </c>
      <c r="D1537" s="5" t="s">
        <v>2030</v>
      </c>
      <c r="E1537" s="5" t="s">
        <v>14</v>
      </c>
      <c r="F1537" s="5" t="s">
        <v>79</v>
      </c>
      <c r="G1537" s="9"/>
      <c r="H1537" s="9"/>
    </row>
    <row r="1538" ht="15.75" customHeight="1">
      <c r="A1538" s="11" t="s">
        <v>2024</v>
      </c>
      <c r="B1538" s="6" t="s">
        <v>29</v>
      </c>
      <c r="C1538" s="10">
        <v>10.0</v>
      </c>
      <c r="D1538" s="5" t="s">
        <v>2031</v>
      </c>
      <c r="E1538" s="5" t="s">
        <v>183</v>
      </c>
      <c r="F1538" s="5" t="s">
        <v>15</v>
      </c>
      <c r="G1538" s="9"/>
      <c r="H1538" s="9"/>
    </row>
    <row r="1539" ht="15.75" customHeight="1">
      <c r="A1539" s="11" t="s">
        <v>2024</v>
      </c>
      <c r="B1539" s="6" t="s">
        <v>1523</v>
      </c>
      <c r="C1539" s="10">
        <v>13.0</v>
      </c>
      <c r="D1539" s="5" t="s">
        <v>2032</v>
      </c>
      <c r="E1539" s="5" t="s">
        <v>146</v>
      </c>
      <c r="F1539" s="5" t="s">
        <v>2033</v>
      </c>
      <c r="G1539" s="9"/>
      <c r="H1539" s="9"/>
    </row>
    <row r="1540" ht="15.75" customHeight="1">
      <c r="A1540" s="11" t="s">
        <v>2024</v>
      </c>
      <c r="B1540" s="6" t="s">
        <v>37</v>
      </c>
      <c r="C1540" s="10">
        <v>15.0</v>
      </c>
      <c r="D1540" s="5" t="s">
        <v>2034</v>
      </c>
      <c r="E1540" s="5" t="s">
        <v>14</v>
      </c>
      <c r="F1540" s="5" t="s">
        <v>15</v>
      </c>
      <c r="G1540" s="9"/>
      <c r="H1540" s="9"/>
    </row>
    <row r="1541" ht="15.75" customHeight="1">
      <c r="A1541" s="11" t="s">
        <v>2024</v>
      </c>
      <c r="B1541" s="6" t="s">
        <v>124</v>
      </c>
      <c r="C1541" s="10">
        <v>17.0</v>
      </c>
      <c r="D1541" s="5" t="s">
        <v>2035</v>
      </c>
      <c r="E1541" s="5" t="s">
        <v>14</v>
      </c>
      <c r="F1541" s="5" t="s">
        <v>15</v>
      </c>
      <c r="G1541" s="9"/>
      <c r="H1541" s="9"/>
    </row>
    <row r="1542" ht="15.75" customHeight="1">
      <c r="A1542" s="11" t="s">
        <v>2024</v>
      </c>
      <c r="B1542" s="6" t="s">
        <v>37</v>
      </c>
      <c r="C1542" s="10">
        <v>18.0</v>
      </c>
      <c r="D1542" s="5" t="s">
        <v>2036</v>
      </c>
      <c r="E1542" s="5" t="s">
        <v>14</v>
      </c>
      <c r="F1542" s="5" t="s">
        <v>28</v>
      </c>
      <c r="G1542" s="9"/>
      <c r="H1542" s="9"/>
    </row>
    <row r="1543" ht="15.75" customHeight="1">
      <c r="A1543" s="11" t="s">
        <v>2024</v>
      </c>
      <c r="B1543" s="6" t="s">
        <v>124</v>
      </c>
      <c r="C1543" s="10">
        <v>20.0</v>
      </c>
      <c r="D1543" s="5" t="s">
        <v>2037</v>
      </c>
      <c r="E1543" s="5" t="s">
        <v>14</v>
      </c>
      <c r="F1543" s="5" t="s">
        <v>79</v>
      </c>
      <c r="G1543" s="9"/>
      <c r="H1543" s="9"/>
    </row>
    <row r="1544" ht="15.75" customHeight="1">
      <c r="A1544" s="11" t="s">
        <v>2024</v>
      </c>
      <c r="B1544" s="6" t="s">
        <v>124</v>
      </c>
      <c r="C1544" s="10">
        <v>22.0</v>
      </c>
      <c r="D1544" s="5" t="s">
        <v>2038</v>
      </c>
      <c r="E1544" s="5" t="s">
        <v>48</v>
      </c>
      <c r="F1544" s="5" t="s">
        <v>1281</v>
      </c>
      <c r="G1544" s="9"/>
      <c r="H1544" s="9"/>
    </row>
    <row r="1545" ht="15.75" customHeight="1">
      <c r="A1545" s="11" t="s">
        <v>2024</v>
      </c>
      <c r="B1545" s="6" t="s">
        <v>144</v>
      </c>
      <c r="C1545" s="10">
        <v>23.0</v>
      </c>
      <c r="D1545" s="5" t="s">
        <v>2039</v>
      </c>
      <c r="E1545" s="5" t="s">
        <v>21</v>
      </c>
      <c r="F1545" s="5" t="s">
        <v>22</v>
      </c>
      <c r="G1545" s="9"/>
      <c r="H1545" s="9"/>
    </row>
    <row r="1546" ht="15.75" customHeight="1">
      <c r="A1546" s="11" t="s">
        <v>2024</v>
      </c>
      <c r="B1546" s="6" t="s">
        <v>968</v>
      </c>
      <c r="C1546" s="10">
        <v>25.0</v>
      </c>
      <c r="D1546" s="5" t="s">
        <v>2040</v>
      </c>
      <c r="E1546" s="5" t="s">
        <v>14</v>
      </c>
      <c r="F1546" s="5" t="s">
        <v>1656</v>
      </c>
      <c r="G1546" s="9"/>
      <c r="H1546" s="9"/>
    </row>
    <row r="1547" ht="15.75" customHeight="1">
      <c r="A1547" s="11" t="s">
        <v>2024</v>
      </c>
      <c r="B1547" s="6" t="s">
        <v>137</v>
      </c>
      <c r="C1547" s="10">
        <v>26.0</v>
      </c>
      <c r="D1547" s="5" t="s">
        <v>2041</v>
      </c>
      <c r="E1547" s="5" t="s">
        <v>166</v>
      </c>
      <c r="F1547" s="5" t="s">
        <v>66</v>
      </c>
      <c r="G1547" s="9"/>
      <c r="H1547" s="9"/>
    </row>
    <row r="1548" ht="15.75" customHeight="1">
      <c r="A1548" s="11" t="s">
        <v>2024</v>
      </c>
      <c r="B1548" s="6" t="s">
        <v>968</v>
      </c>
      <c r="C1548" s="10">
        <v>28.0</v>
      </c>
      <c r="D1548" s="5" t="s">
        <v>2042</v>
      </c>
      <c r="E1548" s="5" t="s">
        <v>21</v>
      </c>
      <c r="F1548" s="5" t="s">
        <v>2043</v>
      </c>
      <c r="G1548" s="9"/>
      <c r="H1548" s="9"/>
    </row>
    <row r="1549" ht="15.75" customHeight="1">
      <c r="A1549" s="11" t="s">
        <v>2044</v>
      </c>
      <c r="B1549" s="6" t="s">
        <v>41</v>
      </c>
      <c r="C1549" s="7">
        <v>1.0</v>
      </c>
      <c r="D1549" s="8" t="s">
        <v>2045</v>
      </c>
      <c r="E1549" s="5" t="s">
        <v>21</v>
      </c>
      <c r="F1549" s="5" t="s">
        <v>25</v>
      </c>
      <c r="G1549" s="9"/>
      <c r="H1549" s="9"/>
    </row>
    <row r="1550" ht="15.75" customHeight="1">
      <c r="A1550" s="11" t="s">
        <v>2044</v>
      </c>
      <c r="B1550" s="6" t="s">
        <v>104</v>
      </c>
      <c r="C1550" s="10">
        <v>5.0</v>
      </c>
      <c r="D1550" s="8" t="s">
        <v>2046</v>
      </c>
      <c r="E1550" s="5" t="s">
        <v>21</v>
      </c>
      <c r="F1550" s="5" t="s">
        <v>22</v>
      </c>
      <c r="G1550" s="9"/>
      <c r="H1550" s="9"/>
    </row>
    <row r="1551" ht="15.75" customHeight="1">
      <c r="A1551" s="11" t="s">
        <v>2044</v>
      </c>
      <c r="B1551" s="6" t="s">
        <v>35</v>
      </c>
      <c r="C1551" s="10">
        <v>6.0</v>
      </c>
      <c r="D1551" s="8" t="s">
        <v>2047</v>
      </c>
      <c r="E1551" s="5" t="s">
        <v>14</v>
      </c>
      <c r="F1551" s="5" t="s">
        <v>15</v>
      </c>
      <c r="G1551" s="9"/>
      <c r="H1551" s="9"/>
    </row>
    <row r="1552" ht="15.75" customHeight="1">
      <c r="A1552" s="11" t="s">
        <v>2044</v>
      </c>
      <c r="B1552" s="6" t="s">
        <v>734</v>
      </c>
      <c r="C1552" s="10">
        <v>8.0</v>
      </c>
      <c r="D1552" s="8" t="s">
        <v>2048</v>
      </c>
      <c r="E1552" s="5" t="s">
        <v>14</v>
      </c>
      <c r="F1552" s="5" t="s">
        <v>673</v>
      </c>
      <c r="G1552" s="9"/>
      <c r="H1552" s="9"/>
    </row>
    <row r="1553" ht="15.75" customHeight="1">
      <c r="A1553" s="11" t="s">
        <v>2044</v>
      </c>
      <c r="B1553" s="6" t="s">
        <v>41</v>
      </c>
      <c r="C1553" s="10">
        <v>9.0</v>
      </c>
      <c r="D1553" s="8" t="s">
        <v>2049</v>
      </c>
      <c r="E1553" s="5" t="s">
        <v>14</v>
      </c>
      <c r="F1553" s="5" t="s">
        <v>15</v>
      </c>
      <c r="G1553" s="9"/>
      <c r="H1553" s="9"/>
    </row>
    <row r="1554" ht="15.75" customHeight="1">
      <c r="A1554" s="11" t="s">
        <v>2044</v>
      </c>
      <c r="B1554" s="6" t="s">
        <v>37</v>
      </c>
      <c r="C1554" s="10">
        <v>11.0</v>
      </c>
      <c r="D1554" s="8" t="s">
        <v>2050</v>
      </c>
      <c r="E1554" s="5" t="s">
        <v>14</v>
      </c>
      <c r="F1554" s="5" t="s">
        <v>1017</v>
      </c>
      <c r="G1554" s="9"/>
      <c r="H1554" s="9"/>
    </row>
    <row r="1555" ht="15.75" customHeight="1">
      <c r="A1555" s="11" t="s">
        <v>2044</v>
      </c>
      <c r="B1555" s="6" t="s">
        <v>41</v>
      </c>
      <c r="C1555" s="10">
        <v>14.0</v>
      </c>
      <c r="D1555" s="8" t="s">
        <v>2051</v>
      </c>
      <c r="E1555" s="5" t="s">
        <v>146</v>
      </c>
      <c r="F1555" s="5" t="s">
        <v>15</v>
      </c>
      <c r="G1555" s="9"/>
      <c r="H1555" s="9"/>
    </row>
    <row r="1556" ht="15.75" customHeight="1">
      <c r="A1556" s="11" t="s">
        <v>2044</v>
      </c>
      <c r="B1556" s="6" t="s">
        <v>41</v>
      </c>
      <c r="C1556" s="10">
        <v>16.0</v>
      </c>
      <c r="D1556" s="8" t="s">
        <v>2052</v>
      </c>
      <c r="E1556" s="5" t="s">
        <v>21</v>
      </c>
      <c r="F1556" s="5" t="s">
        <v>66</v>
      </c>
      <c r="G1556" s="9"/>
      <c r="H1556" s="9"/>
    </row>
    <row r="1557" ht="15.75" customHeight="1">
      <c r="A1557" s="11" t="s">
        <v>2044</v>
      </c>
      <c r="B1557" s="6" t="s">
        <v>357</v>
      </c>
      <c r="C1557" s="10">
        <v>19.0</v>
      </c>
      <c r="D1557" s="8" t="s">
        <v>2053</v>
      </c>
      <c r="E1557" s="5" t="s">
        <v>14</v>
      </c>
      <c r="F1557" s="5" t="s">
        <v>15</v>
      </c>
      <c r="G1557" s="9"/>
      <c r="H1557" s="9"/>
    </row>
    <row r="1558" ht="15.75" customHeight="1">
      <c r="A1558" s="5" t="s">
        <v>2054</v>
      </c>
      <c r="B1558" s="6" t="s">
        <v>2055</v>
      </c>
      <c r="C1558" s="7">
        <v>1.0</v>
      </c>
      <c r="D1558" s="8" t="s">
        <v>2056</v>
      </c>
      <c r="E1558" s="5" t="s">
        <v>21</v>
      </c>
      <c r="F1558" s="5" t="s">
        <v>25</v>
      </c>
      <c r="G1558" s="9"/>
      <c r="H1558" s="9"/>
    </row>
    <row r="1559" ht="15.75" customHeight="1">
      <c r="A1559" s="5" t="s">
        <v>2054</v>
      </c>
      <c r="B1559" s="6" t="s">
        <v>139</v>
      </c>
      <c r="C1559" s="10">
        <v>2.0</v>
      </c>
      <c r="D1559" s="8" t="s">
        <v>2057</v>
      </c>
      <c r="E1559" s="5" t="s">
        <v>14</v>
      </c>
      <c r="F1559" s="5" t="s">
        <v>15</v>
      </c>
      <c r="G1559" s="9"/>
      <c r="H1559" s="9"/>
    </row>
    <row r="1560" ht="15.75" customHeight="1">
      <c r="A1560" s="5" t="s">
        <v>2054</v>
      </c>
      <c r="B1560" s="6" t="s">
        <v>144</v>
      </c>
      <c r="C1560" s="10">
        <v>3.0</v>
      </c>
      <c r="D1560" s="8" t="s">
        <v>2058</v>
      </c>
      <c r="E1560" s="5" t="s">
        <v>14</v>
      </c>
      <c r="F1560" s="5" t="s">
        <v>15</v>
      </c>
      <c r="G1560" s="9"/>
      <c r="H1560" s="9"/>
    </row>
    <row r="1561" ht="15.75" customHeight="1">
      <c r="A1561" s="5" t="s">
        <v>2054</v>
      </c>
      <c r="B1561" s="6" t="s">
        <v>139</v>
      </c>
      <c r="C1561" s="10">
        <v>4.0</v>
      </c>
      <c r="D1561" s="8" t="s">
        <v>2059</v>
      </c>
      <c r="E1561" s="5" t="s">
        <v>32</v>
      </c>
      <c r="F1561" s="5" t="s">
        <v>28</v>
      </c>
      <c r="G1561" s="9"/>
      <c r="H1561" s="9"/>
    </row>
    <row r="1562" ht="15.75" customHeight="1">
      <c r="A1562" s="5" t="s">
        <v>2054</v>
      </c>
      <c r="B1562" s="6" t="s">
        <v>139</v>
      </c>
      <c r="C1562" s="10">
        <v>5.0</v>
      </c>
      <c r="D1562" s="8" t="s">
        <v>2060</v>
      </c>
      <c r="E1562" s="5" t="s">
        <v>21</v>
      </c>
      <c r="F1562" s="5" t="s">
        <v>50</v>
      </c>
      <c r="G1562" s="9"/>
      <c r="H1562" s="9"/>
    </row>
    <row r="1563" ht="15.75" customHeight="1">
      <c r="A1563" s="5" t="s">
        <v>2054</v>
      </c>
      <c r="B1563" s="6" t="s">
        <v>137</v>
      </c>
      <c r="C1563" s="10">
        <v>6.0</v>
      </c>
      <c r="D1563" s="8" t="s">
        <v>2061</v>
      </c>
      <c r="E1563" s="5" t="s">
        <v>21</v>
      </c>
      <c r="F1563" s="5" t="s">
        <v>22</v>
      </c>
      <c r="G1563" s="9"/>
      <c r="H1563" s="9"/>
    </row>
    <row r="1564" ht="15.75" customHeight="1">
      <c r="A1564" s="5" t="s">
        <v>2054</v>
      </c>
      <c r="B1564" s="6" t="s">
        <v>154</v>
      </c>
      <c r="C1564" s="10">
        <v>7.0</v>
      </c>
      <c r="D1564" s="8" t="s">
        <v>2062</v>
      </c>
      <c r="E1564" s="5" t="s">
        <v>32</v>
      </c>
      <c r="F1564" s="5" t="s">
        <v>28</v>
      </c>
      <c r="G1564" s="9"/>
      <c r="H1564" s="9"/>
    </row>
    <row r="1565" ht="15.75" customHeight="1">
      <c r="A1565" s="5" t="s">
        <v>2054</v>
      </c>
      <c r="B1565" s="6" t="s">
        <v>68</v>
      </c>
      <c r="C1565" s="10">
        <v>8.0</v>
      </c>
      <c r="D1565" s="8" t="s">
        <v>2063</v>
      </c>
      <c r="E1565" s="5" t="s">
        <v>21</v>
      </c>
      <c r="F1565" s="5" t="s">
        <v>1924</v>
      </c>
      <c r="G1565" s="9"/>
      <c r="H1565" s="9"/>
    </row>
    <row r="1566" ht="15.75" customHeight="1">
      <c r="A1566" s="11" t="s">
        <v>2064</v>
      </c>
      <c r="B1566" s="6" t="s">
        <v>29</v>
      </c>
      <c r="C1566" s="7">
        <v>1.0</v>
      </c>
      <c r="D1566" s="5" t="s">
        <v>2065</v>
      </c>
      <c r="E1566" s="5" t="s">
        <v>14</v>
      </c>
      <c r="F1566" s="5" t="s">
        <v>18</v>
      </c>
      <c r="G1566" s="9"/>
      <c r="H1566" s="9"/>
    </row>
    <row r="1567" ht="15.75" customHeight="1">
      <c r="A1567" s="11" t="s">
        <v>2064</v>
      </c>
      <c r="B1567" s="6" t="s">
        <v>37</v>
      </c>
      <c r="C1567" s="10">
        <v>3.0</v>
      </c>
      <c r="D1567" s="5" t="s">
        <v>2066</v>
      </c>
      <c r="E1567" s="5" t="s">
        <v>33</v>
      </c>
      <c r="F1567" s="5" t="s">
        <v>33</v>
      </c>
      <c r="G1567" s="9"/>
      <c r="H1567" s="9"/>
    </row>
    <row r="1568" ht="15.75" customHeight="1">
      <c r="A1568" s="11" t="s">
        <v>2064</v>
      </c>
      <c r="B1568" s="6" t="s">
        <v>37</v>
      </c>
      <c r="C1568" s="10">
        <v>4.0</v>
      </c>
      <c r="D1568" s="5" t="s">
        <v>2067</v>
      </c>
      <c r="E1568" s="5" t="s">
        <v>146</v>
      </c>
      <c r="F1568" s="5" t="s">
        <v>1112</v>
      </c>
      <c r="G1568" s="9"/>
      <c r="H1568" s="9"/>
    </row>
    <row r="1569" ht="15.75" customHeight="1">
      <c r="A1569" s="11" t="s">
        <v>2064</v>
      </c>
      <c r="B1569" s="6" t="s">
        <v>154</v>
      </c>
      <c r="C1569" s="10">
        <v>5.0</v>
      </c>
      <c r="D1569" s="5" t="s">
        <v>2068</v>
      </c>
      <c r="E1569" s="5" t="s">
        <v>14</v>
      </c>
      <c r="F1569" s="5" t="s">
        <v>15</v>
      </c>
      <c r="G1569" s="9"/>
      <c r="H1569" s="9"/>
    </row>
    <row r="1570" ht="15.75" customHeight="1">
      <c r="A1570" s="11" t="s">
        <v>2064</v>
      </c>
      <c r="B1570" s="6" t="s">
        <v>124</v>
      </c>
      <c r="C1570" s="10">
        <v>7.0</v>
      </c>
      <c r="D1570" s="5" t="s">
        <v>2069</v>
      </c>
      <c r="E1570" s="5" t="s">
        <v>14</v>
      </c>
      <c r="F1570" s="5" t="s">
        <v>15</v>
      </c>
      <c r="G1570" s="9"/>
      <c r="H1570" s="9"/>
    </row>
    <row r="1571" ht="15.75" customHeight="1">
      <c r="A1571" s="11" t="s">
        <v>2064</v>
      </c>
      <c r="B1571" s="6" t="s">
        <v>137</v>
      </c>
      <c r="C1571" s="10">
        <v>8.0</v>
      </c>
      <c r="D1571" s="5" t="s">
        <v>2070</v>
      </c>
      <c r="E1571" s="5" t="s">
        <v>14</v>
      </c>
      <c r="F1571" s="5" t="s">
        <v>15</v>
      </c>
      <c r="G1571" s="9"/>
      <c r="H1571" s="9"/>
    </row>
    <row r="1572" ht="15.75" customHeight="1">
      <c r="A1572" s="11" t="s">
        <v>2064</v>
      </c>
      <c r="B1572" s="6" t="s">
        <v>144</v>
      </c>
      <c r="C1572" s="10">
        <v>9.0</v>
      </c>
      <c r="D1572" s="5" t="s">
        <v>2071</v>
      </c>
      <c r="E1572" s="5" t="s">
        <v>33</v>
      </c>
      <c r="F1572" s="5" t="s">
        <v>33</v>
      </c>
      <c r="G1572" s="9"/>
      <c r="H1572" s="9"/>
    </row>
    <row r="1573" ht="15.75" customHeight="1">
      <c r="A1573" s="11" t="s">
        <v>2064</v>
      </c>
      <c r="B1573" s="6" t="s">
        <v>37</v>
      </c>
      <c r="C1573" s="10">
        <v>10.0</v>
      </c>
      <c r="D1573" s="5" t="s">
        <v>2072</v>
      </c>
      <c r="E1573" s="5" t="s">
        <v>14</v>
      </c>
      <c r="F1573" s="5" t="s">
        <v>15</v>
      </c>
      <c r="G1573" s="9"/>
      <c r="H1573" s="9"/>
    </row>
    <row r="1574" ht="15.75" customHeight="1">
      <c r="A1574" s="11" t="s">
        <v>2064</v>
      </c>
      <c r="B1574" s="12" t="s">
        <v>126</v>
      </c>
      <c r="C1574" s="10">
        <v>11.0</v>
      </c>
      <c r="D1574" s="5" t="s">
        <v>2073</v>
      </c>
      <c r="E1574" s="5" t="s">
        <v>32</v>
      </c>
      <c r="F1574" s="5" t="s">
        <v>295</v>
      </c>
      <c r="G1574" s="9"/>
      <c r="H1574" s="9"/>
    </row>
    <row r="1575" ht="15.75" customHeight="1">
      <c r="A1575" s="11" t="s">
        <v>2064</v>
      </c>
      <c r="B1575" s="6" t="s">
        <v>124</v>
      </c>
      <c r="C1575" s="10">
        <v>12.0</v>
      </c>
      <c r="D1575" s="5" t="s">
        <v>2074</v>
      </c>
      <c r="E1575" s="5" t="s">
        <v>14</v>
      </c>
      <c r="F1575" s="5" t="s">
        <v>2075</v>
      </c>
      <c r="G1575" s="9"/>
      <c r="H1575" s="9"/>
    </row>
    <row r="1576" ht="15.75" customHeight="1">
      <c r="A1576" s="11" t="s">
        <v>2064</v>
      </c>
      <c r="B1576" s="6" t="s">
        <v>896</v>
      </c>
      <c r="C1576" s="10">
        <v>14.0</v>
      </c>
      <c r="D1576" s="5" t="s">
        <v>2076</v>
      </c>
      <c r="E1576" s="5" t="s">
        <v>14</v>
      </c>
      <c r="F1576" s="5" t="s">
        <v>79</v>
      </c>
      <c r="G1576" s="9"/>
      <c r="H1576" s="9"/>
    </row>
    <row r="1577" ht="15.75" customHeight="1">
      <c r="A1577" s="11" t="s">
        <v>2064</v>
      </c>
      <c r="B1577" s="6" t="s">
        <v>37</v>
      </c>
      <c r="C1577" s="10">
        <v>15.0</v>
      </c>
      <c r="D1577" s="5" t="s">
        <v>2077</v>
      </c>
      <c r="E1577" s="5" t="s">
        <v>14</v>
      </c>
      <c r="F1577" s="5" t="s">
        <v>28</v>
      </c>
      <c r="G1577" s="9"/>
      <c r="H1577" s="9"/>
    </row>
    <row r="1578" ht="15.75" customHeight="1">
      <c r="A1578" s="11" t="s">
        <v>2064</v>
      </c>
      <c r="B1578" s="6" t="s">
        <v>2078</v>
      </c>
      <c r="C1578" s="10">
        <v>16.0</v>
      </c>
      <c r="D1578" s="5" t="s">
        <v>2079</v>
      </c>
      <c r="E1578" s="5" t="s">
        <v>48</v>
      </c>
      <c r="F1578" s="5" t="s">
        <v>15</v>
      </c>
      <c r="G1578" s="9"/>
      <c r="H1578" s="9"/>
    </row>
    <row r="1579" ht="15.75" customHeight="1">
      <c r="A1579" s="11" t="s">
        <v>2064</v>
      </c>
      <c r="B1579" s="6" t="s">
        <v>144</v>
      </c>
      <c r="C1579" s="10">
        <v>19.0</v>
      </c>
      <c r="D1579" s="5" t="s">
        <v>2080</v>
      </c>
      <c r="E1579" s="5" t="s">
        <v>33</v>
      </c>
      <c r="F1579" s="5" t="s">
        <v>33</v>
      </c>
      <c r="G1579" s="9"/>
      <c r="H1579" s="9"/>
    </row>
    <row r="1580" ht="15.75" customHeight="1">
      <c r="A1580" s="11" t="s">
        <v>2064</v>
      </c>
      <c r="B1580" s="6" t="s">
        <v>139</v>
      </c>
      <c r="C1580" s="10">
        <v>20.0</v>
      </c>
      <c r="D1580" s="5" t="s">
        <v>2081</v>
      </c>
      <c r="E1580" s="5" t="s">
        <v>33</v>
      </c>
      <c r="F1580" s="5" t="s">
        <v>33</v>
      </c>
      <c r="G1580" s="9"/>
      <c r="H1580" s="9"/>
    </row>
    <row r="1581" ht="15.75" customHeight="1">
      <c r="A1581" s="11" t="s">
        <v>2082</v>
      </c>
      <c r="B1581" s="6" t="s">
        <v>68</v>
      </c>
      <c r="C1581" s="7">
        <v>1.0</v>
      </c>
      <c r="D1581" s="5" t="s">
        <v>2083</v>
      </c>
      <c r="E1581" s="5" t="s">
        <v>21</v>
      </c>
      <c r="F1581" s="5" t="s">
        <v>2084</v>
      </c>
      <c r="G1581" s="9"/>
      <c r="H1581" s="9"/>
    </row>
    <row r="1582" ht="15.75" customHeight="1">
      <c r="A1582" s="11" t="s">
        <v>2082</v>
      </c>
      <c r="B1582" s="6" t="s">
        <v>851</v>
      </c>
      <c r="C1582" s="10">
        <v>3.0</v>
      </c>
      <c r="D1582" s="5" t="s">
        <v>2085</v>
      </c>
      <c r="E1582" s="5" t="s">
        <v>11</v>
      </c>
      <c r="F1582" s="5" t="s">
        <v>2084</v>
      </c>
      <c r="G1582" s="9"/>
      <c r="H1582" s="9"/>
    </row>
    <row r="1583" ht="15.75" customHeight="1">
      <c r="A1583" s="11" t="s">
        <v>2082</v>
      </c>
      <c r="B1583" s="6" t="s">
        <v>29</v>
      </c>
      <c r="C1583" s="10">
        <v>5.0</v>
      </c>
      <c r="D1583" s="5" t="s">
        <v>2086</v>
      </c>
      <c r="E1583" s="5" t="s">
        <v>11</v>
      </c>
      <c r="F1583" s="5" t="s">
        <v>2084</v>
      </c>
      <c r="G1583" s="9"/>
      <c r="H1583" s="9"/>
    </row>
    <row r="1584" ht="15.75" customHeight="1">
      <c r="A1584" s="11" t="s">
        <v>2082</v>
      </c>
      <c r="B1584" s="6" t="s">
        <v>2087</v>
      </c>
      <c r="C1584" s="10">
        <v>6.0</v>
      </c>
      <c r="D1584" s="5" t="s">
        <v>2088</v>
      </c>
      <c r="E1584" s="5" t="s">
        <v>11</v>
      </c>
      <c r="F1584" s="5" t="s">
        <v>2084</v>
      </c>
      <c r="G1584" s="9"/>
      <c r="H1584" s="9"/>
    </row>
    <row r="1585" ht="15.75" customHeight="1">
      <c r="A1585" s="11" t="s">
        <v>2082</v>
      </c>
      <c r="B1585" s="6" t="s">
        <v>139</v>
      </c>
      <c r="C1585" s="10">
        <v>8.0</v>
      </c>
      <c r="D1585" s="5" t="s">
        <v>2089</v>
      </c>
      <c r="E1585" s="5" t="s">
        <v>21</v>
      </c>
      <c r="F1585" s="5" t="s">
        <v>2084</v>
      </c>
      <c r="G1585" s="9"/>
      <c r="H1585" s="9"/>
    </row>
    <row r="1586" ht="15.75" customHeight="1">
      <c r="A1586" s="11" t="s">
        <v>2082</v>
      </c>
      <c r="B1586" s="6" t="s">
        <v>2090</v>
      </c>
      <c r="C1586" s="10">
        <v>9.0</v>
      </c>
      <c r="D1586" s="5" t="s">
        <v>2091</v>
      </c>
      <c r="E1586" s="5" t="s">
        <v>11</v>
      </c>
      <c r="F1586" s="5" t="s">
        <v>2084</v>
      </c>
      <c r="G1586" s="9"/>
      <c r="H1586" s="9"/>
    </row>
    <row r="1587" ht="15.75" customHeight="1">
      <c r="A1587" s="11" t="s">
        <v>2082</v>
      </c>
      <c r="B1587" s="6" t="s">
        <v>68</v>
      </c>
      <c r="C1587" s="10">
        <v>11.0</v>
      </c>
      <c r="D1587" s="5" t="s">
        <v>2092</v>
      </c>
      <c r="E1587" s="5" t="s">
        <v>21</v>
      </c>
      <c r="F1587" s="5" t="s">
        <v>2084</v>
      </c>
      <c r="G1587" s="9"/>
      <c r="H1587" s="9"/>
    </row>
    <row r="1588" ht="15.75" customHeight="1">
      <c r="A1588" s="11" t="s">
        <v>2093</v>
      </c>
      <c r="B1588" s="6" t="s">
        <v>52</v>
      </c>
      <c r="C1588" s="7">
        <v>1.0</v>
      </c>
      <c r="D1588" s="5" t="s">
        <v>2094</v>
      </c>
      <c r="E1588" s="5" t="s">
        <v>21</v>
      </c>
      <c r="F1588" s="5" t="s">
        <v>25</v>
      </c>
      <c r="G1588" s="9"/>
      <c r="H1588" s="9"/>
    </row>
    <row r="1589" ht="15.75" customHeight="1">
      <c r="A1589" s="11" t="s">
        <v>2093</v>
      </c>
      <c r="B1589" s="6" t="s">
        <v>734</v>
      </c>
      <c r="C1589" s="10">
        <v>3.0</v>
      </c>
      <c r="D1589" s="5" t="s">
        <v>2095</v>
      </c>
      <c r="E1589" s="5" t="s">
        <v>21</v>
      </c>
      <c r="F1589" s="5" t="s">
        <v>133</v>
      </c>
      <c r="G1589" s="9"/>
      <c r="H1589" s="9"/>
    </row>
    <row r="1590" ht="15.75" customHeight="1">
      <c r="A1590" s="11" t="s">
        <v>2093</v>
      </c>
      <c r="B1590" s="6" t="s">
        <v>104</v>
      </c>
      <c r="C1590" s="10">
        <v>5.0</v>
      </c>
      <c r="D1590" s="5" t="s">
        <v>2096</v>
      </c>
      <c r="E1590" s="5" t="s">
        <v>21</v>
      </c>
      <c r="F1590" s="5" t="s">
        <v>25</v>
      </c>
      <c r="G1590" s="9"/>
      <c r="H1590" s="9"/>
    </row>
    <row r="1591" ht="15.75" customHeight="1">
      <c r="A1591" s="11" t="s">
        <v>2093</v>
      </c>
      <c r="B1591" s="6" t="s">
        <v>41</v>
      </c>
      <c r="C1591" s="10">
        <v>6.0</v>
      </c>
      <c r="D1591" s="5" t="s">
        <v>2097</v>
      </c>
      <c r="E1591" s="5" t="s">
        <v>21</v>
      </c>
      <c r="F1591" s="5" t="s">
        <v>25</v>
      </c>
      <c r="G1591" s="9"/>
      <c r="H1591" s="9"/>
    </row>
    <row r="1592" ht="15.75" customHeight="1">
      <c r="A1592" s="11" t="s">
        <v>2093</v>
      </c>
      <c r="B1592" s="6" t="s">
        <v>41</v>
      </c>
      <c r="C1592" s="10">
        <v>8.0</v>
      </c>
      <c r="D1592" s="5" t="s">
        <v>2098</v>
      </c>
      <c r="E1592" s="5" t="s">
        <v>21</v>
      </c>
      <c r="F1592" s="5" t="s">
        <v>22</v>
      </c>
      <c r="G1592" s="9"/>
      <c r="H1592" s="9"/>
    </row>
    <row r="1593" ht="15.75" customHeight="1">
      <c r="A1593" s="11" t="s">
        <v>2093</v>
      </c>
      <c r="B1593" s="6" t="s">
        <v>23</v>
      </c>
      <c r="C1593" s="10">
        <v>10.0</v>
      </c>
      <c r="D1593" s="5" t="s">
        <v>2099</v>
      </c>
      <c r="E1593" s="5" t="s">
        <v>33</v>
      </c>
      <c r="F1593" s="5" t="s">
        <v>33</v>
      </c>
      <c r="G1593" s="9"/>
      <c r="H1593" s="9"/>
    </row>
    <row r="1594" ht="15.75" customHeight="1">
      <c r="A1594" s="11" t="s">
        <v>2093</v>
      </c>
      <c r="B1594" s="6" t="s">
        <v>52</v>
      </c>
      <c r="C1594" s="10">
        <v>11.0</v>
      </c>
      <c r="D1594" s="5" t="s">
        <v>2100</v>
      </c>
      <c r="E1594" s="5" t="s">
        <v>21</v>
      </c>
      <c r="F1594" s="5" t="s">
        <v>25</v>
      </c>
      <c r="G1594" s="9"/>
      <c r="H1594" s="9"/>
    </row>
    <row r="1595" ht="15.75" customHeight="1">
      <c r="A1595" s="11" t="s">
        <v>2093</v>
      </c>
      <c r="B1595" s="6" t="s">
        <v>23</v>
      </c>
      <c r="C1595" s="10">
        <v>12.0</v>
      </c>
      <c r="D1595" s="5" t="s">
        <v>2101</v>
      </c>
      <c r="E1595" s="5" t="s">
        <v>21</v>
      </c>
      <c r="F1595" s="5" t="s">
        <v>123</v>
      </c>
      <c r="G1595" s="9"/>
      <c r="H1595" s="9"/>
    </row>
    <row r="1596" ht="15.75" customHeight="1">
      <c r="A1596" s="11" t="s">
        <v>2093</v>
      </c>
      <c r="B1596" s="6" t="s">
        <v>52</v>
      </c>
      <c r="C1596" s="10">
        <v>13.0</v>
      </c>
      <c r="D1596" s="5" t="s">
        <v>2102</v>
      </c>
      <c r="E1596" s="5" t="s">
        <v>14</v>
      </c>
      <c r="F1596" s="5" t="s">
        <v>15</v>
      </c>
      <c r="G1596" s="9"/>
      <c r="H1596" s="9"/>
    </row>
    <row r="1597" ht="15.75" customHeight="1">
      <c r="A1597" s="11" t="s">
        <v>2093</v>
      </c>
      <c r="B1597" s="6" t="s">
        <v>23</v>
      </c>
      <c r="C1597" s="10">
        <v>14.0</v>
      </c>
      <c r="D1597" s="5" t="s">
        <v>2103</v>
      </c>
      <c r="E1597" s="5" t="s">
        <v>21</v>
      </c>
      <c r="F1597" s="5" t="s">
        <v>22</v>
      </c>
      <c r="G1597" s="9"/>
      <c r="H1597" s="9"/>
    </row>
    <row r="1598" ht="15.75" customHeight="1">
      <c r="A1598" s="11" t="s">
        <v>2093</v>
      </c>
      <c r="B1598" s="6" t="s">
        <v>29</v>
      </c>
      <c r="C1598" s="10">
        <v>15.0</v>
      </c>
      <c r="D1598" s="5" t="s">
        <v>2104</v>
      </c>
      <c r="E1598" s="5" t="s">
        <v>18</v>
      </c>
      <c r="F1598" s="5" t="s">
        <v>18</v>
      </c>
      <c r="G1598" s="9"/>
      <c r="H1598" s="9"/>
    </row>
    <row r="1599" ht="15.75" customHeight="1">
      <c r="A1599" s="11" t="s">
        <v>2093</v>
      </c>
      <c r="B1599" s="6" t="s">
        <v>23</v>
      </c>
      <c r="C1599" s="10">
        <v>16.0</v>
      </c>
      <c r="D1599" s="5" t="s">
        <v>2105</v>
      </c>
      <c r="E1599" s="5" t="s">
        <v>21</v>
      </c>
      <c r="F1599" s="5" t="s">
        <v>50</v>
      </c>
      <c r="G1599" s="9"/>
      <c r="H1599" s="9"/>
    </row>
    <row r="1600" ht="15.75" customHeight="1">
      <c r="A1600" s="11" t="s">
        <v>2093</v>
      </c>
      <c r="B1600" s="6" t="s">
        <v>968</v>
      </c>
      <c r="C1600" s="10">
        <v>17.0</v>
      </c>
      <c r="D1600" s="5" t="s">
        <v>2106</v>
      </c>
      <c r="E1600" s="5" t="s">
        <v>21</v>
      </c>
      <c r="F1600" s="5" t="s">
        <v>651</v>
      </c>
      <c r="G1600" s="9"/>
      <c r="H1600" s="9"/>
    </row>
    <row r="1601" ht="15.75" customHeight="1">
      <c r="A1601" s="5" t="s">
        <v>2107</v>
      </c>
      <c r="B1601" s="6" t="s">
        <v>107</v>
      </c>
      <c r="C1601" s="7">
        <v>1.0</v>
      </c>
      <c r="D1601" s="8" t="s">
        <v>2108</v>
      </c>
      <c r="E1601" s="5" t="s">
        <v>21</v>
      </c>
      <c r="F1601" s="5" t="s">
        <v>25</v>
      </c>
      <c r="G1601" s="9"/>
      <c r="H1601" s="9"/>
    </row>
    <row r="1602" ht="15.75" customHeight="1">
      <c r="A1602" s="5" t="s">
        <v>2107</v>
      </c>
      <c r="B1602" s="6" t="s">
        <v>216</v>
      </c>
      <c r="C1602" s="10">
        <v>2.0</v>
      </c>
      <c r="D1602" s="8" t="s">
        <v>2109</v>
      </c>
      <c r="E1602" s="5" t="s">
        <v>21</v>
      </c>
      <c r="F1602" s="5" t="s">
        <v>25</v>
      </c>
      <c r="G1602" s="9"/>
      <c r="H1602" s="9"/>
    </row>
    <row r="1603" ht="15.75" customHeight="1">
      <c r="A1603" s="5" t="s">
        <v>2107</v>
      </c>
      <c r="B1603" s="6" t="s">
        <v>2110</v>
      </c>
      <c r="C1603" s="10">
        <v>3.0</v>
      </c>
      <c r="D1603" s="8" t="s">
        <v>2111</v>
      </c>
      <c r="E1603" s="5" t="s">
        <v>21</v>
      </c>
      <c r="F1603" s="5" t="s">
        <v>25</v>
      </c>
      <c r="G1603" s="9"/>
      <c r="H1603" s="9"/>
    </row>
    <row r="1604" ht="15.75" customHeight="1">
      <c r="A1604" s="5" t="s">
        <v>2107</v>
      </c>
      <c r="B1604" s="6" t="s">
        <v>37</v>
      </c>
      <c r="C1604" s="10">
        <v>4.0</v>
      </c>
      <c r="D1604" s="8" t="s">
        <v>2112</v>
      </c>
      <c r="E1604" s="5" t="s">
        <v>21</v>
      </c>
      <c r="F1604" s="5" t="s">
        <v>25</v>
      </c>
      <c r="G1604" s="9"/>
      <c r="H1604" s="9"/>
    </row>
    <row r="1605" ht="15.75" customHeight="1">
      <c r="A1605" s="5" t="s">
        <v>2107</v>
      </c>
      <c r="B1605" s="6" t="s">
        <v>70</v>
      </c>
      <c r="C1605" s="10">
        <v>5.0</v>
      </c>
      <c r="D1605" s="8" t="s">
        <v>2113</v>
      </c>
      <c r="E1605" s="5" t="s">
        <v>21</v>
      </c>
      <c r="F1605" s="5" t="s">
        <v>25</v>
      </c>
      <c r="G1605" s="9"/>
      <c r="H1605" s="9"/>
    </row>
    <row r="1606" ht="15.75" customHeight="1">
      <c r="A1606" s="5" t="s">
        <v>2107</v>
      </c>
      <c r="B1606" s="6" t="s">
        <v>2114</v>
      </c>
      <c r="C1606" s="10">
        <v>6.0</v>
      </c>
      <c r="D1606" s="8" t="s">
        <v>2115</v>
      </c>
      <c r="E1606" s="5" t="s">
        <v>21</v>
      </c>
      <c r="F1606" s="5" t="s">
        <v>25</v>
      </c>
      <c r="G1606" s="9"/>
      <c r="H1606" s="9"/>
    </row>
    <row r="1607" ht="15.75" customHeight="1">
      <c r="A1607" s="5" t="s">
        <v>2116</v>
      </c>
      <c r="B1607" s="6" t="s">
        <v>23</v>
      </c>
      <c r="C1607" s="10">
        <v>2.0</v>
      </c>
      <c r="D1607" s="8" t="s">
        <v>2117</v>
      </c>
      <c r="E1607" s="5" t="s">
        <v>14</v>
      </c>
      <c r="F1607" s="5" t="s">
        <v>15</v>
      </c>
      <c r="G1607" s="9"/>
      <c r="H1607" s="9"/>
    </row>
    <row r="1608" ht="15.75" customHeight="1">
      <c r="A1608" s="5" t="s">
        <v>2116</v>
      </c>
      <c r="B1608" s="6" t="s">
        <v>41</v>
      </c>
      <c r="C1608" s="10">
        <v>3.0</v>
      </c>
      <c r="D1608" s="8" t="s">
        <v>2118</v>
      </c>
      <c r="E1608" s="5" t="s">
        <v>146</v>
      </c>
      <c r="F1608" s="5" t="s">
        <v>66</v>
      </c>
      <c r="G1608" s="9"/>
      <c r="H1608" s="9"/>
    </row>
    <row r="1609" ht="15.75" customHeight="1">
      <c r="A1609" s="5" t="s">
        <v>2116</v>
      </c>
      <c r="B1609" s="6" t="s">
        <v>35</v>
      </c>
      <c r="C1609" s="10">
        <v>4.0</v>
      </c>
      <c r="D1609" s="8" t="s">
        <v>2119</v>
      </c>
      <c r="E1609" s="5" t="s">
        <v>14</v>
      </c>
      <c r="F1609" s="5" t="s">
        <v>66</v>
      </c>
      <c r="G1609" s="9"/>
      <c r="H1609" s="9"/>
    </row>
    <row r="1610" ht="15.75" customHeight="1">
      <c r="A1610" s="5" t="s">
        <v>2116</v>
      </c>
      <c r="B1610" s="6" t="s">
        <v>35</v>
      </c>
      <c r="C1610" s="10">
        <v>5.0</v>
      </c>
      <c r="D1610" s="8" t="s">
        <v>2120</v>
      </c>
      <c r="E1610" s="5" t="s">
        <v>14</v>
      </c>
      <c r="F1610" s="5" t="s">
        <v>66</v>
      </c>
      <c r="G1610" s="9"/>
      <c r="H1610" s="9"/>
    </row>
    <row r="1611" ht="15.75" customHeight="1">
      <c r="A1611" s="5" t="s">
        <v>2116</v>
      </c>
      <c r="B1611" s="6" t="s">
        <v>35</v>
      </c>
      <c r="C1611" s="10">
        <v>6.0</v>
      </c>
      <c r="D1611" s="8" t="s">
        <v>2121</v>
      </c>
      <c r="E1611" s="5" t="s">
        <v>32</v>
      </c>
      <c r="F1611" s="5" t="s">
        <v>66</v>
      </c>
      <c r="G1611" s="9"/>
      <c r="H1611" s="9"/>
    </row>
    <row r="1612" ht="15.75" customHeight="1">
      <c r="A1612" s="5" t="s">
        <v>2116</v>
      </c>
      <c r="B1612" s="6" t="s">
        <v>35</v>
      </c>
      <c r="C1612" s="10">
        <v>7.0</v>
      </c>
      <c r="D1612" s="8" t="s">
        <v>2122</v>
      </c>
      <c r="E1612" s="5" t="s">
        <v>32</v>
      </c>
      <c r="F1612" s="5" t="s">
        <v>66</v>
      </c>
      <c r="G1612" s="9"/>
      <c r="H1612" s="9"/>
    </row>
    <row r="1613" ht="15.75" customHeight="1">
      <c r="A1613" s="5" t="s">
        <v>2116</v>
      </c>
      <c r="B1613" s="6" t="s">
        <v>216</v>
      </c>
      <c r="C1613" s="10">
        <v>8.0</v>
      </c>
      <c r="D1613" s="8" t="s">
        <v>2123</v>
      </c>
      <c r="E1613" s="5" t="s">
        <v>32</v>
      </c>
      <c r="F1613" s="5" t="s">
        <v>66</v>
      </c>
      <c r="G1613" s="9"/>
      <c r="H1613" s="9"/>
    </row>
    <row r="1614" ht="15.75" customHeight="1">
      <c r="A1614" s="5" t="s">
        <v>2116</v>
      </c>
      <c r="B1614" s="6" t="s">
        <v>216</v>
      </c>
      <c r="C1614" s="10">
        <v>9.0</v>
      </c>
      <c r="D1614" s="8" t="s">
        <v>2124</v>
      </c>
      <c r="E1614" s="5" t="s">
        <v>21</v>
      </c>
      <c r="F1614" s="5" t="s">
        <v>22</v>
      </c>
      <c r="G1614" s="9"/>
      <c r="H1614" s="9"/>
    </row>
    <row r="1615" ht="15.75" customHeight="1">
      <c r="A1615" s="5" t="s">
        <v>2116</v>
      </c>
      <c r="B1615" s="6" t="s">
        <v>35</v>
      </c>
      <c r="C1615" s="10">
        <v>10.0</v>
      </c>
      <c r="D1615" s="8" t="s">
        <v>2125</v>
      </c>
      <c r="E1615" s="5" t="s">
        <v>14</v>
      </c>
      <c r="F1615" s="5" t="s">
        <v>28</v>
      </c>
      <c r="G1615" s="9"/>
      <c r="H1615" s="9"/>
    </row>
    <row r="1616" ht="15.75" customHeight="1">
      <c r="A1616" s="5" t="s">
        <v>2116</v>
      </c>
      <c r="B1616" s="6" t="s">
        <v>41</v>
      </c>
      <c r="C1616" s="10">
        <v>11.0</v>
      </c>
      <c r="D1616" s="8" t="s">
        <v>2126</v>
      </c>
      <c r="E1616" s="5" t="s">
        <v>14</v>
      </c>
      <c r="F1616" s="5" t="s">
        <v>15</v>
      </c>
      <c r="G1616" s="9"/>
      <c r="H1616" s="9"/>
    </row>
    <row r="1617" ht="15.75" customHeight="1">
      <c r="A1617" s="5" t="s">
        <v>2116</v>
      </c>
      <c r="B1617" s="6" t="s">
        <v>41</v>
      </c>
      <c r="C1617" s="10">
        <v>12.0</v>
      </c>
      <c r="D1617" s="8" t="s">
        <v>2127</v>
      </c>
      <c r="E1617" s="5" t="s">
        <v>14</v>
      </c>
      <c r="F1617" s="5" t="s">
        <v>15</v>
      </c>
      <c r="G1617" s="9"/>
      <c r="H1617" s="9"/>
    </row>
    <row r="1618" ht="15.75" customHeight="1">
      <c r="A1618" s="5" t="s">
        <v>2116</v>
      </c>
      <c r="B1618" s="6" t="s">
        <v>35</v>
      </c>
      <c r="C1618" s="10">
        <v>13.0</v>
      </c>
      <c r="D1618" s="8" t="s">
        <v>2128</v>
      </c>
      <c r="E1618" s="5" t="s">
        <v>21</v>
      </c>
      <c r="F1618" s="5" t="s">
        <v>25</v>
      </c>
      <c r="G1618" s="9"/>
      <c r="H1618" s="9"/>
    </row>
    <row r="1619" ht="15.75" customHeight="1">
      <c r="A1619" s="11" t="s">
        <v>2129</v>
      </c>
      <c r="B1619" s="6" t="s">
        <v>41</v>
      </c>
      <c r="C1619" s="10">
        <v>2.0</v>
      </c>
      <c r="D1619" s="5" t="s">
        <v>2130</v>
      </c>
      <c r="E1619" s="5" t="s">
        <v>21</v>
      </c>
      <c r="F1619" s="5" t="s">
        <v>133</v>
      </c>
      <c r="G1619" s="9"/>
      <c r="H1619" s="5" t="s">
        <v>2131</v>
      </c>
    </row>
    <row r="1620" ht="15.75" customHeight="1">
      <c r="A1620" s="11" t="s">
        <v>2129</v>
      </c>
      <c r="B1620" s="6" t="s">
        <v>41</v>
      </c>
      <c r="C1620" s="10">
        <v>3.0</v>
      </c>
      <c r="D1620" s="5" t="s">
        <v>2132</v>
      </c>
      <c r="E1620" s="5" t="s">
        <v>21</v>
      </c>
      <c r="F1620" s="5" t="s">
        <v>11</v>
      </c>
      <c r="G1620" s="9"/>
      <c r="H1620" s="9"/>
    </row>
    <row r="1621" ht="15.75" customHeight="1">
      <c r="A1621" s="11" t="s">
        <v>2129</v>
      </c>
      <c r="B1621" s="6" t="s">
        <v>41</v>
      </c>
      <c r="C1621" s="10">
        <v>5.0</v>
      </c>
      <c r="D1621" s="5" t="s">
        <v>2133</v>
      </c>
      <c r="E1621" s="5" t="s">
        <v>21</v>
      </c>
      <c r="F1621" s="5" t="s">
        <v>25</v>
      </c>
      <c r="G1621" s="9"/>
      <c r="H1621" s="9"/>
    </row>
    <row r="1622" ht="15.75" customHeight="1">
      <c r="A1622" s="11" t="s">
        <v>2134</v>
      </c>
      <c r="B1622" s="6" t="s">
        <v>124</v>
      </c>
      <c r="C1622" s="7">
        <v>1.0</v>
      </c>
      <c r="D1622" s="8" t="s">
        <v>2135</v>
      </c>
      <c r="E1622" s="5" t="s">
        <v>21</v>
      </c>
      <c r="F1622" s="5" t="s">
        <v>25</v>
      </c>
      <c r="G1622" s="9"/>
      <c r="H1622" s="9"/>
    </row>
    <row r="1623" ht="15.75" customHeight="1">
      <c r="A1623" s="11" t="s">
        <v>2134</v>
      </c>
      <c r="B1623" s="6" t="s">
        <v>124</v>
      </c>
      <c r="C1623" s="10">
        <v>2.0</v>
      </c>
      <c r="D1623" s="8" t="s">
        <v>2136</v>
      </c>
      <c r="E1623" s="5" t="s">
        <v>21</v>
      </c>
      <c r="F1623" s="5" t="s">
        <v>25</v>
      </c>
      <c r="G1623" s="9"/>
      <c r="H1623" s="9"/>
    </row>
    <row r="1624" ht="15.75" customHeight="1">
      <c r="A1624" s="11" t="s">
        <v>2134</v>
      </c>
      <c r="B1624" s="6" t="s">
        <v>124</v>
      </c>
      <c r="C1624" s="10">
        <v>4.0</v>
      </c>
      <c r="D1624" s="8" t="s">
        <v>2137</v>
      </c>
      <c r="E1624" s="5" t="s">
        <v>21</v>
      </c>
      <c r="F1624" s="5" t="s">
        <v>25</v>
      </c>
      <c r="G1624" s="9"/>
      <c r="H1624" s="9"/>
    </row>
    <row r="1625" ht="15.75" customHeight="1">
      <c r="A1625" s="11" t="s">
        <v>2134</v>
      </c>
      <c r="B1625" s="6" t="s">
        <v>124</v>
      </c>
      <c r="C1625" s="10">
        <v>6.0</v>
      </c>
      <c r="D1625" s="8" t="s">
        <v>2138</v>
      </c>
      <c r="E1625" s="5" t="s">
        <v>21</v>
      </c>
      <c r="F1625" s="5" t="s">
        <v>25</v>
      </c>
      <c r="G1625" s="9"/>
      <c r="H1625" s="9"/>
    </row>
    <row r="1626" ht="15.75" customHeight="1">
      <c r="A1626" s="11" t="s">
        <v>2134</v>
      </c>
      <c r="B1626" s="6" t="s">
        <v>124</v>
      </c>
      <c r="C1626" s="10">
        <v>8.0</v>
      </c>
      <c r="D1626" s="8" t="s">
        <v>2139</v>
      </c>
      <c r="E1626" s="5" t="s">
        <v>21</v>
      </c>
      <c r="F1626" s="5" t="s">
        <v>25</v>
      </c>
      <c r="G1626" s="9"/>
      <c r="H1626" s="9"/>
    </row>
    <row r="1627" ht="15.75" customHeight="1">
      <c r="A1627" s="11" t="s">
        <v>2134</v>
      </c>
      <c r="B1627" s="6" t="s">
        <v>124</v>
      </c>
      <c r="C1627" s="10">
        <v>9.0</v>
      </c>
      <c r="D1627" s="8" t="s">
        <v>2140</v>
      </c>
      <c r="E1627" s="5" t="s">
        <v>21</v>
      </c>
      <c r="F1627" s="5" t="s">
        <v>639</v>
      </c>
      <c r="G1627" s="9"/>
      <c r="H1627" s="9"/>
    </row>
    <row r="1628" ht="15.75" customHeight="1">
      <c r="A1628" s="11" t="s">
        <v>2134</v>
      </c>
      <c r="B1628" s="6" t="s">
        <v>124</v>
      </c>
      <c r="C1628" s="10">
        <v>10.0</v>
      </c>
      <c r="D1628" s="8" t="s">
        <v>2141</v>
      </c>
      <c r="E1628" s="5" t="s">
        <v>21</v>
      </c>
      <c r="F1628" s="5" t="s">
        <v>639</v>
      </c>
      <c r="G1628" s="9"/>
      <c r="H1628" s="9"/>
    </row>
    <row r="1629" ht="15.75" customHeight="1">
      <c r="A1629" s="11" t="s">
        <v>2134</v>
      </c>
      <c r="B1629" s="6" t="s">
        <v>37</v>
      </c>
      <c r="C1629" s="10">
        <v>11.0</v>
      </c>
      <c r="D1629" s="8" t="s">
        <v>2142</v>
      </c>
      <c r="E1629" s="5" t="s">
        <v>21</v>
      </c>
      <c r="F1629" s="5" t="s">
        <v>639</v>
      </c>
      <c r="G1629" s="9"/>
      <c r="H1629" s="9"/>
    </row>
    <row r="1630" ht="15.75" customHeight="1">
      <c r="A1630" s="11" t="s">
        <v>2134</v>
      </c>
      <c r="B1630" s="6" t="s">
        <v>124</v>
      </c>
      <c r="C1630" s="10">
        <v>12.0</v>
      </c>
      <c r="D1630" s="8" t="s">
        <v>2143</v>
      </c>
      <c r="E1630" s="5" t="s">
        <v>21</v>
      </c>
      <c r="F1630" s="5" t="s">
        <v>639</v>
      </c>
      <c r="G1630" s="9"/>
      <c r="H1630" s="9"/>
    </row>
    <row r="1631" ht="15.75" customHeight="1">
      <c r="A1631" s="11" t="s">
        <v>2134</v>
      </c>
      <c r="B1631" s="6" t="s">
        <v>2144</v>
      </c>
      <c r="C1631" s="10">
        <v>13.0</v>
      </c>
      <c r="D1631" s="8" t="s">
        <v>2145</v>
      </c>
      <c r="E1631" s="5" t="s">
        <v>97</v>
      </c>
      <c r="F1631" s="5" t="s">
        <v>639</v>
      </c>
      <c r="G1631" s="9"/>
      <c r="H1631" s="9"/>
    </row>
    <row r="1632" ht="15.75" customHeight="1">
      <c r="A1632" s="5" t="s">
        <v>2146</v>
      </c>
      <c r="B1632" s="6" t="s">
        <v>139</v>
      </c>
      <c r="C1632" s="7">
        <v>1.0</v>
      </c>
      <c r="D1632" s="8" t="s">
        <v>2147</v>
      </c>
      <c r="E1632" s="5" t="s">
        <v>21</v>
      </c>
      <c r="F1632" s="5" t="s">
        <v>25</v>
      </c>
      <c r="G1632" s="9"/>
      <c r="H1632" s="9"/>
    </row>
    <row r="1633" ht="15.75" customHeight="1">
      <c r="A1633" s="5" t="s">
        <v>2146</v>
      </c>
      <c r="B1633" s="6" t="s">
        <v>137</v>
      </c>
      <c r="C1633" s="10">
        <v>3.0</v>
      </c>
      <c r="D1633" s="8" t="s">
        <v>2148</v>
      </c>
      <c r="E1633" s="5" t="s">
        <v>21</v>
      </c>
      <c r="F1633" s="5" t="s">
        <v>25</v>
      </c>
      <c r="G1633" s="9"/>
      <c r="H1633" s="9"/>
    </row>
    <row r="1634" ht="15.75" customHeight="1">
      <c r="A1634" s="5" t="s">
        <v>2146</v>
      </c>
      <c r="B1634" s="6" t="s">
        <v>124</v>
      </c>
      <c r="C1634" s="10">
        <v>4.0</v>
      </c>
      <c r="D1634" s="8" t="s">
        <v>2149</v>
      </c>
      <c r="E1634" s="5" t="s">
        <v>14</v>
      </c>
      <c r="F1634" s="5" t="s">
        <v>2150</v>
      </c>
      <c r="G1634" s="9"/>
      <c r="H1634" s="9"/>
    </row>
    <row r="1635" ht="15.75" customHeight="1">
      <c r="A1635" s="5" t="s">
        <v>2146</v>
      </c>
      <c r="B1635" s="6" t="s">
        <v>29</v>
      </c>
      <c r="C1635" s="10">
        <v>5.0</v>
      </c>
      <c r="D1635" s="8" t="s">
        <v>2151</v>
      </c>
      <c r="E1635" s="5" t="s">
        <v>14</v>
      </c>
      <c r="F1635" s="5" t="s">
        <v>28</v>
      </c>
      <c r="G1635" s="9"/>
      <c r="H1635" s="9"/>
    </row>
    <row r="1636" ht="15.75" customHeight="1">
      <c r="A1636" s="5" t="s">
        <v>2146</v>
      </c>
      <c r="B1636" s="6" t="s">
        <v>139</v>
      </c>
      <c r="C1636" s="10">
        <v>6.0</v>
      </c>
      <c r="D1636" s="8" t="s">
        <v>2152</v>
      </c>
      <c r="E1636" s="5" t="s">
        <v>18</v>
      </c>
      <c r="F1636" s="5" t="s">
        <v>886</v>
      </c>
      <c r="G1636" s="9"/>
      <c r="H1636" s="9"/>
    </row>
    <row r="1637" ht="15.75" customHeight="1">
      <c r="A1637" s="5" t="s">
        <v>2146</v>
      </c>
      <c r="B1637" s="6" t="s">
        <v>137</v>
      </c>
      <c r="C1637" s="10">
        <v>8.0</v>
      </c>
      <c r="D1637" s="8" t="s">
        <v>2153</v>
      </c>
      <c r="E1637" s="5" t="s">
        <v>33</v>
      </c>
      <c r="F1637" s="5" t="s">
        <v>929</v>
      </c>
      <c r="G1637" s="9"/>
      <c r="H1637" s="9"/>
    </row>
    <row r="1638" ht="15.75" customHeight="1">
      <c r="A1638" s="5" t="s">
        <v>2146</v>
      </c>
      <c r="B1638" s="6" t="s">
        <v>41</v>
      </c>
      <c r="C1638" s="10">
        <v>10.0</v>
      </c>
      <c r="D1638" s="13"/>
      <c r="E1638" s="9"/>
      <c r="F1638" s="5" t="s">
        <v>22</v>
      </c>
      <c r="G1638" s="5" t="s">
        <v>2154</v>
      </c>
      <c r="H1638" s="9"/>
    </row>
    <row r="1639" ht="15.75" customHeight="1">
      <c r="A1639" s="5" t="s">
        <v>2146</v>
      </c>
      <c r="B1639" s="6" t="s">
        <v>139</v>
      </c>
      <c r="C1639" s="10">
        <v>11.0</v>
      </c>
      <c r="D1639" s="8" t="s">
        <v>2155</v>
      </c>
      <c r="E1639" s="5" t="s">
        <v>21</v>
      </c>
      <c r="F1639" s="5" t="s">
        <v>25</v>
      </c>
      <c r="G1639" s="9"/>
      <c r="H1639" s="9"/>
    </row>
    <row r="1640" ht="15.75" customHeight="1">
      <c r="A1640" s="5" t="s">
        <v>2156</v>
      </c>
      <c r="B1640" s="6" t="s">
        <v>29</v>
      </c>
      <c r="C1640" s="7">
        <v>1.0</v>
      </c>
      <c r="D1640" s="8" t="s">
        <v>2157</v>
      </c>
      <c r="E1640" s="5" t="s">
        <v>21</v>
      </c>
      <c r="F1640" s="5" t="s">
        <v>25</v>
      </c>
      <c r="G1640" s="9"/>
      <c r="H1640" s="9"/>
    </row>
    <row r="1641" ht="15.75" customHeight="1">
      <c r="A1641" s="5" t="s">
        <v>2156</v>
      </c>
      <c r="B1641" s="6" t="s">
        <v>37</v>
      </c>
      <c r="C1641" s="10">
        <v>2.0</v>
      </c>
      <c r="D1641" s="8" t="s">
        <v>2158</v>
      </c>
      <c r="E1641" s="5" t="s">
        <v>146</v>
      </c>
      <c r="F1641" s="5" t="s">
        <v>146</v>
      </c>
      <c r="G1641" s="9"/>
      <c r="H1641" s="9"/>
    </row>
    <row r="1642" ht="15.75" customHeight="1">
      <c r="A1642" s="5" t="s">
        <v>2156</v>
      </c>
      <c r="B1642" s="6" t="s">
        <v>124</v>
      </c>
      <c r="C1642" s="10">
        <v>3.0</v>
      </c>
      <c r="D1642" s="8" t="s">
        <v>2159</v>
      </c>
      <c r="E1642" s="5" t="s">
        <v>14</v>
      </c>
      <c r="F1642" s="5" t="s">
        <v>15</v>
      </c>
      <c r="G1642" s="9"/>
      <c r="H1642" s="9"/>
    </row>
    <row r="1643" ht="15.75" customHeight="1">
      <c r="A1643" s="5" t="s">
        <v>2156</v>
      </c>
      <c r="B1643" s="6" t="s">
        <v>124</v>
      </c>
      <c r="C1643" s="10">
        <v>4.0</v>
      </c>
      <c r="D1643" s="8" t="s">
        <v>2160</v>
      </c>
      <c r="E1643" s="5" t="s">
        <v>14</v>
      </c>
      <c r="F1643" s="5" t="s">
        <v>28</v>
      </c>
      <c r="G1643" s="9"/>
      <c r="H1643" s="9"/>
    </row>
    <row r="1644" ht="15.75" customHeight="1">
      <c r="A1644" s="5" t="s">
        <v>2156</v>
      </c>
      <c r="B1644" s="6" t="s">
        <v>37</v>
      </c>
      <c r="C1644" s="10">
        <v>5.0</v>
      </c>
      <c r="D1644" s="8" t="s">
        <v>2161</v>
      </c>
      <c r="E1644" s="5" t="s">
        <v>14</v>
      </c>
      <c r="F1644" s="5" t="s">
        <v>15</v>
      </c>
      <c r="G1644" s="9"/>
      <c r="H1644" s="9"/>
    </row>
    <row r="1645" ht="15.75" customHeight="1">
      <c r="A1645" s="5" t="s">
        <v>2156</v>
      </c>
      <c r="B1645" s="6" t="s">
        <v>124</v>
      </c>
      <c r="C1645" s="10">
        <v>6.0</v>
      </c>
      <c r="D1645" s="8" t="s">
        <v>2162</v>
      </c>
      <c r="E1645" s="5" t="s">
        <v>48</v>
      </c>
      <c r="F1645" s="5" t="s">
        <v>79</v>
      </c>
      <c r="G1645" s="9"/>
      <c r="H1645" s="9"/>
    </row>
    <row r="1646" ht="15.75" customHeight="1">
      <c r="A1646" s="5" t="s">
        <v>2156</v>
      </c>
      <c r="B1646" s="6" t="s">
        <v>37</v>
      </c>
      <c r="C1646" s="10">
        <v>7.0</v>
      </c>
      <c r="D1646" s="8" t="s">
        <v>2163</v>
      </c>
      <c r="E1646" s="5" t="s">
        <v>32</v>
      </c>
      <c r="F1646" s="5" t="s">
        <v>1539</v>
      </c>
      <c r="G1646" s="9"/>
      <c r="H1646" s="9"/>
    </row>
    <row r="1647" ht="15.75" customHeight="1">
      <c r="A1647" s="5" t="s">
        <v>2156</v>
      </c>
      <c r="B1647" s="6" t="s">
        <v>137</v>
      </c>
      <c r="C1647" s="10">
        <v>8.0</v>
      </c>
      <c r="D1647" s="8" t="s">
        <v>2164</v>
      </c>
      <c r="E1647" s="5" t="s">
        <v>14</v>
      </c>
      <c r="F1647" s="5" t="s">
        <v>15</v>
      </c>
      <c r="G1647" s="9"/>
      <c r="H1647" s="9"/>
    </row>
    <row r="1648" ht="15.75" customHeight="1">
      <c r="A1648" s="5" t="s">
        <v>2156</v>
      </c>
      <c r="B1648" s="6" t="s">
        <v>37</v>
      </c>
      <c r="C1648" s="10">
        <v>9.0</v>
      </c>
      <c r="D1648" s="8" t="s">
        <v>2165</v>
      </c>
      <c r="E1648" s="5" t="s">
        <v>14</v>
      </c>
      <c r="F1648" s="5" t="s">
        <v>15</v>
      </c>
      <c r="G1648" s="9"/>
      <c r="H1648" s="9"/>
    </row>
    <row r="1649" ht="15.75" customHeight="1">
      <c r="A1649" s="5" t="s">
        <v>2156</v>
      </c>
      <c r="B1649" s="6" t="s">
        <v>144</v>
      </c>
      <c r="C1649" s="10">
        <v>10.0</v>
      </c>
      <c r="D1649" s="8" t="s">
        <v>2166</v>
      </c>
      <c r="E1649" s="5" t="s">
        <v>21</v>
      </c>
      <c r="F1649" s="5" t="s">
        <v>25</v>
      </c>
      <c r="G1649" s="9"/>
      <c r="H1649" s="9"/>
    </row>
    <row r="1650" ht="15.75" customHeight="1">
      <c r="A1650" s="5" t="s">
        <v>2156</v>
      </c>
      <c r="B1650" s="6" t="s">
        <v>124</v>
      </c>
      <c r="C1650" s="10">
        <v>11.0</v>
      </c>
      <c r="D1650" s="8" t="s">
        <v>2167</v>
      </c>
      <c r="E1650" s="5" t="s">
        <v>21</v>
      </c>
      <c r="F1650" s="5" t="s">
        <v>123</v>
      </c>
      <c r="G1650" s="9"/>
      <c r="H1650" s="9"/>
    </row>
    <row r="1651" ht="15.75" customHeight="1">
      <c r="A1651" s="5" t="s">
        <v>2156</v>
      </c>
      <c r="B1651" s="6" t="s">
        <v>144</v>
      </c>
      <c r="C1651" s="10">
        <v>12.0</v>
      </c>
      <c r="D1651" s="8" t="s">
        <v>2168</v>
      </c>
      <c r="E1651" s="5" t="s">
        <v>14</v>
      </c>
      <c r="F1651" s="5" t="s">
        <v>15</v>
      </c>
      <c r="G1651" s="9"/>
      <c r="H1651" s="9"/>
    </row>
    <row r="1652" ht="15.75" customHeight="1">
      <c r="A1652" s="5" t="s">
        <v>2156</v>
      </c>
      <c r="B1652" s="6" t="s">
        <v>144</v>
      </c>
      <c r="C1652" s="10">
        <v>13.0</v>
      </c>
      <c r="D1652" s="8" t="s">
        <v>2169</v>
      </c>
      <c r="E1652" s="5" t="s">
        <v>18</v>
      </c>
      <c r="F1652" s="5" t="s">
        <v>18</v>
      </c>
      <c r="G1652" s="9"/>
      <c r="H1652" s="9"/>
    </row>
    <row r="1653" ht="15.75" customHeight="1">
      <c r="A1653" s="5" t="s">
        <v>2156</v>
      </c>
      <c r="B1653" s="6" t="s">
        <v>144</v>
      </c>
      <c r="C1653" s="10">
        <v>14.0</v>
      </c>
      <c r="D1653" s="8" t="s">
        <v>2170</v>
      </c>
      <c r="E1653" s="5" t="s">
        <v>21</v>
      </c>
      <c r="F1653" s="5" t="s">
        <v>1425</v>
      </c>
      <c r="G1653" s="9"/>
      <c r="H1653" s="9"/>
    </row>
    <row r="1654" ht="15.75" customHeight="1">
      <c r="A1654" s="5" t="s">
        <v>2156</v>
      </c>
      <c r="B1654" s="12" t="s">
        <v>126</v>
      </c>
      <c r="C1654" s="10">
        <v>15.0</v>
      </c>
      <c r="D1654" s="8" t="s">
        <v>2171</v>
      </c>
      <c r="E1654" s="5" t="s">
        <v>48</v>
      </c>
      <c r="F1654" s="5" t="s">
        <v>22</v>
      </c>
      <c r="G1654" s="9"/>
      <c r="H1654" s="9"/>
    </row>
    <row r="1655" ht="15.75" customHeight="1">
      <c r="A1655" s="5" t="s">
        <v>2156</v>
      </c>
      <c r="B1655" s="6" t="s">
        <v>37</v>
      </c>
      <c r="C1655" s="10">
        <v>16.0</v>
      </c>
      <c r="D1655" s="8" t="s">
        <v>2172</v>
      </c>
      <c r="E1655" s="5" t="s">
        <v>146</v>
      </c>
      <c r="F1655" s="5" t="s">
        <v>22</v>
      </c>
      <c r="G1655" s="9"/>
      <c r="H1655" s="9"/>
    </row>
    <row r="1656" ht="15.75" customHeight="1">
      <c r="A1656" s="5" t="s">
        <v>2156</v>
      </c>
      <c r="B1656" s="6" t="s">
        <v>226</v>
      </c>
      <c r="C1656" s="10">
        <v>17.0</v>
      </c>
      <c r="D1656" s="8" t="s">
        <v>2173</v>
      </c>
      <c r="E1656" s="5" t="s">
        <v>48</v>
      </c>
      <c r="F1656" s="5" t="s">
        <v>33</v>
      </c>
      <c r="G1656" s="9"/>
      <c r="H1656" s="9"/>
    </row>
    <row r="1657" ht="15.75" customHeight="1">
      <c r="A1657" s="11" t="s">
        <v>2174</v>
      </c>
      <c r="B1657" s="6" t="s">
        <v>124</v>
      </c>
      <c r="C1657" s="7">
        <v>1.0</v>
      </c>
      <c r="D1657" s="5" t="s">
        <v>2175</v>
      </c>
      <c r="E1657" s="5" t="s">
        <v>21</v>
      </c>
      <c r="F1657" s="5" t="s">
        <v>25</v>
      </c>
      <c r="G1657" s="9"/>
      <c r="H1657" s="9"/>
    </row>
    <row r="1658" ht="15.75" customHeight="1">
      <c r="A1658" s="11" t="s">
        <v>2174</v>
      </c>
      <c r="B1658" s="6" t="s">
        <v>124</v>
      </c>
      <c r="C1658" s="10">
        <v>2.0</v>
      </c>
      <c r="D1658" s="5" t="s">
        <v>2176</v>
      </c>
      <c r="E1658" s="5" t="s">
        <v>21</v>
      </c>
      <c r="F1658" s="5" t="s">
        <v>971</v>
      </c>
      <c r="G1658" s="9"/>
      <c r="H1658" s="9"/>
    </row>
    <row r="1659" ht="15.75" customHeight="1">
      <c r="A1659" s="11" t="s">
        <v>2174</v>
      </c>
      <c r="B1659" s="6" t="s">
        <v>37</v>
      </c>
      <c r="C1659" s="10">
        <v>3.0</v>
      </c>
      <c r="D1659" s="5" t="s">
        <v>2177</v>
      </c>
      <c r="E1659" s="5" t="s">
        <v>14</v>
      </c>
      <c r="F1659" s="5" t="s">
        <v>15</v>
      </c>
      <c r="G1659" s="9"/>
      <c r="H1659" s="9"/>
    </row>
    <row r="1660" ht="15.75" customHeight="1">
      <c r="A1660" s="11" t="s">
        <v>2174</v>
      </c>
      <c r="B1660" s="6" t="s">
        <v>124</v>
      </c>
      <c r="C1660" s="10">
        <v>4.0</v>
      </c>
      <c r="D1660" s="5" t="s">
        <v>2178</v>
      </c>
      <c r="E1660" s="5" t="s">
        <v>21</v>
      </c>
      <c r="F1660" s="5" t="s">
        <v>123</v>
      </c>
      <c r="G1660" s="9"/>
      <c r="H1660" s="9"/>
    </row>
    <row r="1661" ht="15.75" customHeight="1">
      <c r="A1661" s="11" t="s">
        <v>2174</v>
      </c>
      <c r="B1661" s="6" t="s">
        <v>124</v>
      </c>
      <c r="C1661" s="10">
        <v>6.0</v>
      </c>
      <c r="D1661" s="5" t="s">
        <v>2179</v>
      </c>
      <c r="E1661" s="5" t="s">
        <v>18</v>
      </c>
      <c r="F1661" s="5" t="s">
        <v>18</v>
      </c>
      <c r="G1661" s="9"/>
      <c r="H1661" s="9"/>
    </row>
    <row r="1662" ht="15.75" customHeight="1">
      <c r="A1662" s="11" t="s">
        <v>2174</v>
      </c>
      <c r="B1662" s="6" t="s">
        <v>137</v>
      </c>
      <c r="C1662" s="10">
        <v>9.0</v>
      </c>
      <c r="D1662" s="5" t="s">
        <v>2180</v>
      </c>
      <c r="E1662" s="5" t="s">
        <v>21</v>
      </c>
      <c r="F1662" s="5" t="s">
        <v>25</v>
      </c>
      <c r="G1662" s="9"/>
      <c r="H1662" s="9"/>
    </row>
    <row r="1663" ht="15.75" customHeight="1">
      <c r="A1663" s="11" t="s">
        <v>2174</v>
      </c>
      <c r="B1663" s="6" t="s">
        <v>37</v>
      </c>
      <c r="C1663" s="10">
        <v>10.0</v>
      </c>
      <c r="D1663" s="5" t="s">
        <v>2181</v>
      </c>
      <c r="E1663" s="5" t="s">
        <v>21</v>
      </c>
      <c r="F1663" s="5" t="s">
        <v>25</v>
      </c>
      <c r="G1663" s="9"/>
      <c r="H1663" s="9"/>
    </row>
    <row r="1664" ht="15.75" customHeight="1">
      <c r="A1664" s="11" t="s">
        <v>2174</v>
      </c>
      <c r="B1664" s="6" t="s">
        <v>37</v>
      </c>
      <c r="C1664" s="10">
        <v>11.0</v>
      </c>
      <c r="D1664" s="5" t="s">
        <v>2182</v>
      </c>
      <c r="E1664" s="5" t="s">
        <v>18</v>
      </c>
      <c r="F1664" s="5" t="s">
        <v>18</v>
      </c>
      <c r="G1664" s="9"/>
      <c r="H1664" s="9"/>
    </row>
    <row r="1665" ht="15.75" customHeight="1">
      <c r="A1665" s="11" t="s">
        <v>2174</v>
      </c>
      <c r="B1665" s="6" t="s">
        <v>124</v>
      </c>
      <c r="C1665" s="10">
        <v>13.0</v>
      </c>
      <c r="D1665" s="5" t="s">
        <v>2183</v>
      </c>
      <c r="E1665" s="5" t="s">
        <v>32</v>
      </c>
      <c r="F1665" s="5" t="s">
        <v>22</v>
      </c>
      <c r="G1665" s="9"/>
      <c r="H1665" s="9"/>
    </row>
    <row r="1666" ht="15.75" customHeight="1">
      <c r="A1666" s="11" t="s">
        <v>2174</v>
      </c>
      <c r="B1666" s="6" t="s">
        <v>29</v>
      </c>
      <c r="C1666" s="10">
        <v>16.0</v>
      </c>
      <c r="D1666" s="5" t="s">
        <v>2184</v>
      </c>
      <c r="E1666" s="5" t="s">
        <v>33</v>
      </c>
      <c r="F1666" s="5" t="s">
        <v>33</v>
      </c>
      <c r="G1666" s="9"/>
      <c r="H1666" s="9"/>
    </row>
    <row r="1667" ht="15.75" customHeight="1">
      <c r="A1667" s="11" t="s">
        <v>2174</v>
      </c>
      <c r="B1667" s="6" t="s">
        <v>139</v>
      </c>
      <c r="C1667" s="10">
        <v>17.0</v>
      </c>
      <c r="D1667" s="5" t="s">
        <v>2185</v>
      </c>
      <c r="E1667" s="5" t="s">
        <v>32</v>
      </c>
      <c r="F1667" s="5" t="s">
        <v>22</v>
      </c>
      <c r="G1667" s="9"/>
      <c r="H1667" s="9"/>
    </row>
    <row r="1668" ht="15.75" customHeight="1">
      <c r="A1668" s="11" t="s">
        <v>2174</v>
      </c>
      <c r="B1668" s="6" t="s">
        <v>139</v>
      </c>
      <c r="C1668" s="10">
        <v>18.0</v>
      </c>
      <c r="D1668" s="5" t="s">
        <v>2186</v>
      </c>
      <c r="E1668" s="5" t="s">
        <v>18</v>
      </c>
      <c r="F1668" s="5" t="s">
        <v>18</v>
      </c>
      <c r="G1668" s="9"/>
      <c r="H1668" s="9"/>
    </row>
    <row r="1669" ht="15.75" customHeight="1">
      <c r="A1669" s="11" t="s">
        <v>2174</v>
      </c>
      <c r="B1669" s="6" t="s">
        <v>124</v>
      </c>
      <c r="C1669" s="10">
        <v>20.0</v>
      </c>
      <c r="D1669" s="5" t="s">
        <v>2187</v>
      </c>
      <c r="E1669" s="5" t="s">
        <v>21</v>
      </c>
      <c r="F1669" s="5" t="s">
        <v>1174</v>
      </c>
      <c r="G1669" s="9"/>
      <c r="H1669" s="9"/>
    </row>
    <row r="1670" ht="15.75" customHeight="1">
      <c r="A1670" s="11" t="s">
        <v>2174</v>
      </c>
      <c r="B1670" s="6" t="s">
        <v>139</v>
      </c>
      <c r="C1670" s="10">
        <v>21.0</v>
      </c>
      <c r="D1670" s="5" t="s">
        <v>2188</v>
      </c>
      <c r="E1670" s="5" t="s">
        <v>14</v>
      </c>
      <c r="F1670" s="5" t="s">
        <v>79</v>
      </c>
      <c r="G1670" s="9"/>
      <c r="H1670" s="9"/>
    </row>
    <row r="1671" ht="15.75" customHeight="1">
      <c r="A1671" s="11" t="s">
        <v>2174</v>
      </c>
      <c r="B1671" s="6" t="s">
        <v>137</v>
      </c>
      <c r="C1671" s="10">
        <v>22.0</v>
      </c>
      <c r="D1671" s="5" t="s">
        <v>2189</v>
      </c>
      <c r="E1671" s="5" t="s">
        <v>21</v>
      </c>
      <c r="F1671" s="5" t="s">
        <v>25</v>
      </c>
      <c r="G1671" s="9"/>
      <c r="H1671" s="9"/>
    </row>
    <row r="1672" ht="15.75" customHeight="1">
      <c r="A1672" s="11" t="s">
        <v>2174</v>
      </c>
      <c r="B1672" s="6" t="s">
        <v>2190</v>
      </c>
      <c r="C1672" s="10">
        <v>24.0</v>
      </c>
      <c r="D1672" s="5" t="s">
        <v>2191</v>
      </c>
      <c r="E1672" s="5" t="s">
        <v>33</v>
      </c>
      <c r="F1672" s="5" t="s">
        <v>22</v>
      </c>
      <c r="G1672" s="9"/>
      <c r="H1672" s="9"/>
    </row>
    <row r="1673" ht="15.75" customHeight="1">
      <c r="A1673" s="11" t="s">
        <v>2192</v>
      </c>
      <c r="B1673" s="6" t="s">
        <v>525</v>
      </c>
      <c r="C1673" s="7">
        <v>1.0</v>
      </c>
      <c r="D1673" s="8" t="s">
        <v>2193</v>
      </c>
      <c r="E1673" s="5" t="s">
        <v>21</v>
      </c>
      <c r="F1673" s="5" t="s">
        <v>25</v>
      </c>
      <c r="G1673" s="9"/>
      <c r="H1673" s="9"/>
    </row>
    <row r="1674" ht="15.75" customHeight="1">
      <c r="A1674" s="11" t="s">
        <v>2192</v>
      </c>
      <c r="B1674" s="6" t="s">
        <v>29</v>
      </c>
      <c r="C1674" s="10">
        <v>2.0</v>
      </c>
      <c r="D1674" s="8" t="s">
        <v>2194</v>
      </c>
      <c r="E1674" s="5" t="s">
        <v>21</v>
      </c>
      <c r="F1674" s="5" t="s">
        <v>25</v>
      </c>
      <c r="G1674" s="9"/>
      <c r="H1674" s="9"/>
    </row>
    <row r="1675" ht="15.75" customHeight="1">
      <c r="A1675" s="11" t="s">
        <v>2192</v>
      </c>
      <c r="B1675" s="6" t="s">
        <v>29</v>
      </c>
      <c r="C1675" s="10">
        <v>3.0</v>
      </c>
      <c r="D1675" s="8" t="s">
        <v>2195</v>
      </c>
      <c r="E1675" s="5" t="s">
        <v>21</v>
      </c>
      <c r="F1675" s="5" t="s">
        <v>25</v>
      </c>
      <c r="G1675" s="9"/>
      <c r="H1675" s="9"/>
    </row>
    <row r="1676" ht="15.75" customHeight="1">
      <c r="A1676" s="11" t="s">
        <v>2192</v>
      </c>
      <c r="B1676" s="6" t="s">
        <v>37</v>
      </c>
      <c r="C1676" s="10">
        <v>4.0</v>
      </c>
      <c r="D1676" s="8" t="s">
        <v>2196</v>
      </c>
      <c r="E1676" s="5" t="s">
        <v>21</v>
      </c>
      <c r="F1676" s="5" t="s">
        <v>25</v>
      </c>
      <c r="G1676" s="9"/>
      <c r="H1676" s="9"/>
    </row>
    <row r="1677" ht="15.75" customHeight="1">
      <c r="A1677" s="11" t="s">
        <v>2192</v>
      </c>
      <c r="B1677" s="6" t="s">
        <v>37</v>
      </c>
      <c r="C1677" s="10">
        <v>5.0</v>
      </c>
      <c r="D1677" s="8" t="s">
        <v>2197</v>
      </c>
      <c r="E1677" s="5" t="s">
        <v>21</v>
      </c>
      <c r="F1677" s="5" t="s">
        <v>25</v>
      </c>
      <c r="G1677" s="9"/>
      <c r="H1677" s="9"/>
    </row>
    <row r="1678" ht="15.75" customHeight="1">
      <c r="A1678" s="11" t="s">
        <v>2192</v>
      </c>
      <c r="B1678" s="6" t="s">
        <v>37</v>
      </c>
      <c r="C1678" s="10">
        <v>6.0</v>
      </c>
      <c r="D1678" s="8" t="s">
        <v>2198</v>
      </c>
      <c r="E1678" s="5" t="s">
        <v>21</v>
      </c>
      <c r="F1678" s="5" t="s">
        <v>25</v>
      </c>
      <c r="G1678" s="9"/>
      <c r="H1678" s="9"/>
    </row>
    <row r="1679" ht="15.75" customHeight="1">
      <c r="A1679" s="11" t="s">
        <v>2192</v>
      </c>
      <c r="B1679" s="6" t="s">
        <v>29</v>
      </c>
      <c r="C1679" s="10">
        <v>7.0</v>
      </c>
      <c r="D1679" s="8" t="s">
        <v>2199</v>
      </c>
      <c r="E1679" s="5" t="s">
        <v>33</v>
      </c>
      <c r="F1679" s="5" t="s">
        <v>25</v>
      </c>
      <c r="G1679" s="9"/>
      <c r="H1679" s="9"/>
    </row>
    <row r="1680" ht="15.75" customHeight="1">
      <c r="A1680" s="11" t="s">
        <v>2192</v>
      </c>
      <c r="B1680" s="6" t="s">
        <v>29</v>
      </c>
      <c r="C1680" s="10">
        <v>8.0</v>
      </c>
      <c r="D1680" s="8" t="s">
        <v>2200</v>
      </c>
      <c r="E1680" s="5" t="s">
        <v>21</v>
      </c>
      <c r="F1680" s="5" t="s">
        <v>25</v>
      </c>
      <c r="G1680" s="9"/>
      <c r="H1680" s="9"/>
    </row>
    <row r="1681" ht="15.75" customHeight="1">
      <c r="A1681" s="11" t="s">
        <v>2192</v>
      </c>
      <c r="B1681" s="6" t="s">
        <v>2201</v>
      </c>
      <c r="C1681" s="10">
        <v>9.0</v>
      </c>
      <c r="D1681" s="8" t="s">
        <v>2202</v>
      </c>
      <c r="E1681" s="5" t="s">
        <v>21</v>
      </c>
      <c r="F1681" s="5" t="s">
        <v>25</v>
      </c>
      <c r="G1681" s="9"/>
      <c r="H1681" s="9"/>
    </row>
    <row r="1682" ht="15.75" customHeight="1">
      <c r="A1682" s="11" t="s">
        <v>2203</v>
      </c>
      <c r="B1682" s="6" t="s">
        <v>139</v>
      </c>
      <c r="C1682" s="7">
        <v>1.0</v>
      </c>
      <c r="D1682" s="5" t="s">
        <v>2204</v>
      </c>
      <c r="E1682" s="5" t="s">
        <v>21</v>
      </c>
      <c r="F1682" s="5" t="s">
        <v>25</v>
      </c>
      <c r="G1682" s="9"/>
      <c r="H1682" s="9"/>
    </row>
    <row r="1683" ht="15.75" customHeight="1">
      <c r="A1683" s="11" t="s">
        <v>2203</v>
      </c>
      <c r="B1683" s="12" t="s">
        <v>126</v>
      </c>
      <c r="C1683" s="10">
        <v>2.0</v>
      </c>
      <c r="D1683" s="5" t="s">
        <v>2205</v>
      </c>
      <c r="E1683" s="5" t="s">
        <v>21</v>
      </c>
      <c r="F1683" s="5" t="s">
        <v>22</v>
      </c>
      <c r="G1683" s="9"/>
      <c r="H1683" s="9"/>
    </row>
    <row r="1684" ht="15.75" customHeight="1">
      <c r="A1684" s="11" t="s">
        <v>2203</v>
      </c>
      <c r="B1684" s="6" t="s">
        <v>144</v>
      </c>
      <c r="C1684" s="10">
        <v>3.0</v>
      </c>
      <c r="D1684" s="5" t="s">
        <v>2206</v>
      </c>
      <c r="E1684" s="5" t="s">
        <v>21</v>
      </c>
      <c r="F1684" s="5" t="s">
        <v>22</v>
      </c>
      <c r="G1684" s="9"/>
      <c r="H1684" s="9"/>
    </row>
    <row r="1685" ht="15.75" customHeight="1">
      <c r="A1685" s="11" t="s">
        <v>2203</v>
      </c>
      <c r="B1685" s="12" t="s">
        <v>701</v>
      </c>
      <c r="C1685" s="10">
        <v>4.0</v>
      </c>
      <c r="D1685" s="5" t="s">
        <v>2207</v>
      </c>
      <c r="E1685" s="5" t="s">
        <v>32</v>
      </c>
      <c r="F1685" s="5" t="s">
        <v>22</v>
      </c>
      <c r="G1685" s="9"/>
      <c r="H1685" s="9"/>
    </row>
    <row r="1686" ht="15.75" customHeight="1">
      <c r="A1686" s="11" t="s">
        <v>2203</v>
      </c>
      <c r="B1686" s="6" t="s">
        <v>144</v>
      </c>
      <c r="C1686" s="10">
        <v>6.0</v>
      </c>
      <c r="D1686" s="5" t="s">
        <v>2208</v>
      </c>
      <c r="E1686" s="5" t="s">
        <v>33</v>
      </c>
      <c r="F1686" s="5" t="s">
        <v>33</v>
      </c>
      <c r="G1686" s="9"/>
      <c r="H1686" s="9"/>
    </row>
    <row r="1687" ht="15.75" customHeight="1">
      <c r="A1687" s="11" t="s">
        <v>2203</v>
      </c>
      <c r="B1687" s="6" t="s">
        <v>37</v>
      </c>
      <c r="C1687" s="10">
        <v>8.0</v>
      </c>
      <c r="D1687" s="5" t="s">
        <v>2209</v>
      </c>
      <c r="E1687" s="5" t="s">
        <v>33</v>
      </c>
      <c r="F1687" s="5" t="s">
        <v>33</v>
      </c>
      <c r="G1687" s="9"/>
      <c r="H1687" s="9"/>
    </row>
    <row r="1688" ht="15.75" customHeight="1">
      <c r="A1688" s="11" t="s">
        <v>2203</v>
      </c>
      <c r="B1688" s="6" t="s">
        <v>968</v>
      </c>
      <c r="C1688" s="10">
        <v>10.0</v>
      </c>
      <c r="D1688" s="5" t="s">
        <v>2210</v>
      </c>
      <c r="E1688" s="5" t="s">
        <v>33</v>
      </c>
      <c r="F1688" s="5" t="s">
        <v>33</v>
      </c>
      <c r="G1688" s="9"/>
      <c r="H1688" s="9"/>
    </row>
    <row r="1689" ht="15.75" customHeight="1">
      <c r="A1689" s="11" t="s">
        <v>2203</v>
      </c>
      <c r="B1689" s="6" t="s">
        <v>144</v>
      </c>
      <c r="C1689" s="10">
        <v>11.0</v>
      </c>
      <c r="D1689" s="5" t="s">
        <v>2211</v>
      </c>
      <c r="E1689" s="5" t="s">
        <v>21</v>
      </c>
      <c r="F1689" s="5" t="s">
        <v>89</v>
      </c>
      <c r="G1689" s="9"/>
      <c r="H1689" s="9"/>
    </row>
    <row r="1690" ht="15.75" customHeight="1">
      <c r="A1690" s="11" t="s">
        <v>2203</v>
      </c>
      <c r="B1690" s="6" t="s">
        <v>144</v>
      </c>
      <c r="C1690" s="10">
        <v>13.0</v>
      </c>
      <c r="D1690" s="5" t="s">
        <v>2212</v>
      </c>
      <c r="E1690" s="5" t="s">
        <v>14</v>
      </c>
      <c r="F1690" s="5" t="s">
        <v>15</v>
      </c>
      <c r="G1690" s="9"/>
      <c r="H1690" s="9"/>
    </row>
    <row r="1691" ht="15.75" customHeight="1">
      <c r="A1691" s="11" t="s">
        <v>2203</v>
      </c>
      <c r="B1691" s="6" t="s">
        <v>37</v>
      </c>
      <c r="C1691" s="10">
        <v>14.0</v>
      </c>
      <c r="D1691" s="5" t="s">
        <v>2213</v>
      </c>
      <c r="E1691" s="5" t="s">
        <v>146</v>
      </c>
      <c r="F1691" s="5" t="s">
        <v>146</v>
      </c>
      <c r="G1691" s="9"/>
      <c r="H1691" s="9"/>
    </row>
    <row r="1692" ht="15.75" customHeight="1">
      <c r="A1692" s="11" t="s">
        <v>2203</v>
      </c>
      <c r="B1692" s="6" t="s">
        <v>124</v>
      </c>
      <c r="C1692" s="10">
        <v>16.0</v>
      </c>
      <c r="D1692" s="5" t="s">
        <v>2214</v>
      </c>
      <c r="E1692" s="5" t="s">
        <v>14</v>
      </c>
      <c r="F1692" s="5" t="s">
        <v>15</v>
      </c>
      <c r="G1692" s="9"/>
      <c r="H1692" s="9"/>
    </row>
    <row r="1693" ht="15.75" customHeight="1">
      <c r="A1693" s="11" t="s">
        <v>2203</v>
      </c>
      <c r="B1693" s="6" t="s">
        <v>144</v>
      </c>
      <c r="C1693" s="10">
        <v>17.0</v>
      </c>
      <c r="D1693" s="5" t="s">
        <v>2215</v>
      </c>
      <c r="E1693" s="5" t="s">
        <v>21</v>
      </c>
      <c r="F1693" s="5" t="s">
        <v>25</v>
      </c>
      <c r="G1693" s="9"/>
      <c r="H1693" s="9"/>
    </row>
    <row r="1694" ht="15.75" customHeight="1">
      <c r="A1694" s="11" t="s">
        <v>2203</v>
      </c>
      <c r="B1694" s="6" t="s">
        <v>37</v>
      </c>
      <c r="C1694" s="10">
        <v>18.0</v>
      </c>
      <c r="D1694" s="5" t="s">
        <v>2216</v>
      </c>
      <c r="E1694" s="5" t="s">
        <v>14</v>
      </c>
      <c r="F1694" s="5" t="s">
        <v>74</v>
      </c>
      <c r="G1694" s="9"/>
      <c r="H1694" s="9"/>
    </row>
    <row r="1695" ht="15.75" customHeight="1">
      <c r="A1695" s="11" t="s">
        <v>2203</v>
      </c>
      <c r="B1695" s="6" t="s">
        <v>37</v>
      </c>
      <c r="C1695" s="10">
        <v>19.0</v>
      </c>
      <c r="D1695" s="5" t="s">
        <v>2217</v>
      </c>
      <c r="E1695" s="5" t="s">
        <v>14</v>
      </c>
      <c r="F1695" s="5" t="s">
        <v>74</v>
      </c>
      <c r="G1695" s="9"/>
      <c r="H1695" s="9"/>
    </row>
    <row r="1696" ht="15.75" customHeight="1">
      <c r="A1696" s="11" t="s">
        <v>2203</v>
      </c>
      <c r="B1696" s="6" t="s">
        <v>37</v>
      </c>
      <c r="C1696" s="10">
        <v>20.0</v>
      </c>
      <c r="D1696" s="5" t="s">
        <v>2218</v>
      </c>
      <c r="E1696" s="5" t="s">
        <v>21</v>
      </c>
      <c r="F1696" s="5" t="s">
        <v>25</v>
      </c>
      <c r="G1696" s="9"/>
      <c r="H1696" s="9"/>
    </row>
    <row r="1697" ht="15.75" customHeight="1">
      <c r="A1697" s="11" t="s">
        <v>2203</v>
      </c>
      <c r="B1697" s="6" t="s">
        <v>37</v>
      </c>
      <c r="C1697" s="10">
        <v>21.0</v>
      </c>
      <c r="D1697" s="5" t="s">
        <v>2219</v>
      </c>
      <c r="E1697" s="5" t="s">
        <v>18</v>
      </c>
      <c r="F1697" s="5" t="s">
        <v>50</v>
      </c>
      <c r="G1697" s="9"/>
      <c r="H1697" s="9"/>
    </row>
    <row r="1698" ht="15.75" customHeight="1">
      <c r="A1698" s="11" t="s">
        <v>2203</v>
      </c>
      <c r="B1698" s="6" t="s">
        <v>2220</v>
      </c>
      <c r="C1698" s="10">
        <v>23.0</v>
      </c>
      <c r="D1698" s="5" t="s">
        <v>2221</v>
      </c>
      <c r="E1698" s="5" t="s">
        <v>21</v>
      </c>
      <c r="F1698" s="5" t="s">
        <v>2222</v>
      </c>
      <c r="G1698" s="9"/>
      <c r="H1698" s="9"/>
    </row>
    <row r="1699" ht="15.75" customHeight="1">
      <c r="A1699" s="11" t="s">
        <v>2223</v>
      </c>
      <c r="B1699" s="6" t="s">
        <v>41</v>
      </c>
      <c r="C1699" s="7">
        <v>1.0</v>
      </c>
      <c r="D1699" s="5" t="s">
        <v>2224</v>
      </c>
      <c r="E1699" s="5" t="s">
        <v>21</v>
      </c>
      <c r="F1699" s="5" t="s">
        <v>25</v>
      </c>
      <c r="G1699" s="9"/>
      <c r="H1699" s="9"/>
    </row>
    <row r="1700" ht="15.75" customHeight="1">
      <c r="A1700" s="11" t="s">
        <v>2223</v>
      </c>
      <c r="B1700" s="6" t="s">
        <v>35</v>
      </c>
      <c r="C1700" s="10">
        <v>3.0</v>
      </c>
      <c r="D1700" s="5" t="s">
        <v>2225</v>
      </c>
      <c r="E1700" s="5" t="s">
        <v>21</v>
      </c>
      <c r="F1700" s="5" t="s">
        <v>25</v>
      </c>
      <c r="G1700" s="9"/>
      <c r="H1700" s="9"/>
    </row>
    <row r="1701" ht="15.75" customHeight="1">
      <c r="A1701" s="11" t="s">
        <v>2223</v>
      </c>
      <c r="B1701" s="6" t="s">
        <v>41</v>
      </c>
      <c r="C1701" s="10">
        <v>5.0</v>
      </c>
      <c r="D1701" s="5" t="s">
        <v>2226</v>
      </c>
      <c r="E1701" s="5" t="s">
        <v>21</v>
      </c>
      <c r="F1701" s="5" t="s">
        <v>25</v>
      </c>
      <c r="G1701" s="9"/>
      <c r="H1701" s="9"/>
    </row>
    <row r="1702" ht="15.75" customHeight="1">
      <c r="A1702" s="11" t="s">
        <v>2223</v>
      </c>
      <c r="B1702" s="6" t="s">
        <v>35</v>
      </c>
      <c r="C1702" s="10">
        <v>7.0</v>
      </c>
      <c r="D1702" s="5" t="s">
        <v>2227</v>
      </c>
      <c r="E1702" s="5" t="s">
        <v>21</v>
      </c>
      <c r="F1702" s="5" t="s">
        <v>1425</v>
      </c>
      <c r="G1702" s="9"/>
      <c r="H1702" s="9"/>
    </row>
    <row r="1703" ht="15.75" customHeight="1">
      <c r="A1703" s="11" t="s">
        <v>2223</v>
      </c>
      <c r="B1703" s="6" t="s">
        <v>41</v>
      </c>
      <c r="C1703" s="10">
        <v>9.0</v>
      </c>
      <c r="D1703" s="5" t="s">
        <v>2228</v>
      </c>
      <c r="E1703" s="5" t="s">
        <v>21</v>
      </c>
      <c r="F1703" s="5" t="s">
        <v>1425</v>
      </c>
      <c r="G1703" s="9"/>
      <c r="H1703" s="9"/>
    </row>
    <row r="1704" ht="15.75" customHeight="1">
      <c r="A1704" s="11" t="s">
        <v>2223</v>
      </c>
      <c r="B1704" s="6" t="s">
        <v>734</v>
      </c>
      <c r="C1704" s="10">
        <v>10.0</v>
      </c>
      <c r="D1704" s="5" t="s">
        <v>2229</v>
      </c>
      <c r="E1704" s="5" t="s">
        <v>21</v>
      </c>
      <c r="F1704" s="5" t="s">
        <v>25</v>
      </c>
      <c r="G1704" s="9"/>
      <c r="H1704" s="9"/>
    </row>
    <row r="1705" ht="15.75" customHeight="1">
      <c r="A1705" s="11" t="s">
        <v>2223</v>
      </c>
      <c r="B1705" s="6" t="s">
        <v>144</v>
      </c>
      <c r="C1705" s="10">
        <v>12.0</v>
      </c>
      <c r="D1705" s="5" t="s">
        <v>2230</v>
      </c>
      <c r="E1705" s="5" t="s">
        <v>14</v>
      </c>
      <c r="F1705" s="5" t="s">
        <v>15</v>
      </c>
      <c r="G1705" s="9"/>
      <c r="H1705" s="9"/>
    </row>
    <row r="1706" ht="15.75" customHeight="1">
      <c r="A1706" s="11" t="s">
        <v>2231</v>
      </c>
      <c r="B1706" s="6" t="s">
        <v>104</v>
      </c>
      <c r="C1706" s="10">
        <v>2.0</v>
      </c>
      <c r="D1706" s="8" t="s">
        <v>2232</v>
      </c>
      <c r="E1706" s="5" t="s">
        <v>21</v>
      </c>
      <c r="F1706" s="5" t="s">
        <v>123</v>
      </c>
      <c r="G1706" s="9"/>
      <c r="H1706" s="9"/>
    </row>
    <row r="1707" ht="15.75" customHeight="1">
      <c r="A1707" s="11" t="s">
        <v>2231</v>
      </c>
      <c r="B1707" s="6" t="s">
        <v>104</v>
      </c>
      <c r="C1707" s="10">
        <v>3.0</v>
      </c>
      <c r="D1707" s="8" t="s">
        <v>2233</v>
      </c>
      <c r="E1707" s="5" t="s">
        <v>14</v>
      </c>
      <c r="F1707" s="5" t="s">
        <v>28</v>
      </c>
      <c r="G1707" s="9"/>
      <c r="H1707" s="9"/>
    </row>
    <row r="1708" ht="15.75" customHeight="1">
      <c r="A1708" s="11" t="s">
        <v>2231</v>
      </c>
      <c r="B1708" s="6" t="s">
        <v>104</v>
      </c>
      <c r="C1708" s="10">
        <v>4.0</v>
      </c>
      <c r="D1708" s="8" t="s">
        <v>2234</v>
      </c>
      <c r="E1708" s="5" t="s">
        <v>14</v>
      </c>
      <c r="F1708" s="5" t="s">
        <v>28</v>
      </c>
      <c r="G1708" s="9"/>
      <c r="H1708" s="9"/>
    </row>
    <row r="1709" ht="15.75" customHeight="1">
      <c r="A1709" s="11" t="s">
        <v>2231</v>
      </c>
      <c r="B1709" s="6" t="s">
        <v>216</v>
      </c>
      <c r="C1709" s="10">
        <v>5.0</v>
      </c>
      <c r="D1709" s="8" t="s">
        <v>2235</v>
      </c>
      <c r="E1709" s="5" t="s">
        <v>33</v>
      </c>
      <c r="F1709" s="5" t="s">
        <v>33</v>
      </c>
      <c r="G1709" s="9"/>
      <c r="H1709" s="9"/>
    </row>
    <row r="1710" ht="15.75" customHeight="1">
      <c r="A1710" s="11" t="s">
        <v>2231</v>
      </c>
      <c r="B1710" s="6" t="s">
        <v>41</v>
      </c>
      <c r="C1710" s="10">
        <v>6.0</v>
      </c>
      <c r="D1710" s="8" t="s">
        <v>2236</v>
      </c>
      <c r="E1710" s="5" t="s">
        <v>33</v>
      </c>
      <c r="F1710" s="5" t="s">
        <v>33</v>
      </c>
      <c r="G1710" s="9"/>
      <c r="H1710" s="9"/>
    </row>
    <row r="1711" ht="15.75" customHeight="1">
      <c r="A1711" s="11" t="s">
        <v>2231</v>
      </c>
      <c r="B1711" s="6" t="s">
        <v>216</v>
      </c>
      <c r="C1711" s="10">
        <v>8.0</v>
      </c>
      <c r="D1711" s="8" t="s">
        <v>2237</v>
      </c>
      <c r="E1711" s="5" t="s">
        <v>33</v>
      </c>
      <c r="F1711" s="5" t="s">
        <v>33</v>
      </c>
      <c r="G1711" s="9"/>
      <c r="H1711" s="9"/>
    </row>
    <row r="1712" ht="15.75" customHeight="1">
      <c r="A1712" s="11" t="s">
        <v>2231</v>
      </c>
      <c r="B1712" s="6" t="s">
        <v>41</v>
      </c>
      <c r="C1712" s="10">
        <v>9.0</v>
      </c>
      <c r="D1712" s="8" t="s">
        <v>2238</v>
      </c>
      <c r="E1712" s="5" t="s">
        <v>21</v>
      </c>
      <c r="F1712" s="5" t="s">
        <v>151</v>
      </c>
      <c r="G1712" s="9"/>
      <c r="H1712" s="9"/>
    </row>
    <row r="1713" ht="15.75" customHeight="1">
      <c r="A1713" s="11" t="s">
        <v>2231</v>
      </c>
      <c r="B1713" s="6" t="s">
        <v>35</v>
      </c>
      <c r="C1713" s="10">
        <v>10.0</v>
      </c>
      <c r="D1713" s="8" t="s">
        <v>2239</v>
      </c>
      <c r="E1713" s="5" t="s">
        <v>21</v>
      </c>
      <c r="F1713" s="5" t="s">
        <v>123</v>
      </c>
      <c r="G1713" s="9"/>
      <c r="H1713" s="9"/>
    </row>
    <row r="1714" ht="15.75" customHeight="1">
      <c r="A1714" s="11" t="s">
        <v>2231</v>
      </c>
      <c r="B1714" s="6" t="s">
        <v>37</v>
      </c>
      <c r="C1714" s="10">
        <v>11.0</v>
      </c>
      <c r="D1714" s="8" t="s">
        <v>2240</v>
      </c>
      <c r="E1714" s="5" t="s">
        <v>21</v>
      </c>
      <c r="F1714" s="5" t="s">
        <v>22</v>
      </c>
      <c r="G1714" s="9"/>
      <c r="H1714" s="9"/>
    </row>
    <row r="1715" ht="15.75" customHeight="1">
      <c r="A1715" s="11" t="s">
        <v>2231</v>
      </c>
      <c r="B1715" s="6" t="s">
        <v>1957</v>
      </c>
      <c r="C1715" s="10">
        <v>12.0</v>
      </c>
      <c r="D1715" s="8" t="s">
        <v>2241</v>
      </c>
      <c r="E1715" s="5" t="s">
        <v>21</v>
      </c>
      <c r="F1715" s="5" t="s">
        <v>50</v>
      </c>
      <c r="G1715" s="9"/>
      <c r="H1715" s="9"/>
    </row>
    <row r="1716" ht="15.75" customHeight="1">
      <c r="A1716" s="11" t="s">
        <v>2242</v>
      </c>
      <c r="B1716" s="6" t="s">
        <v>2243</v>
      </c>
      <c r="C1716" s="7">
        <v>1.0</v>
      </c>
      <c r="D1716" s="5" t="s">
        <v>2244</v>
      </c>
      <c r="E1716" s="5" t="s">
        <v>21</v>
      </c>
      <c r="F1716" s="5" t="s">
        <v>426</v>
      </c>
      <c r="G1716" s="9"/>
      <c r="H1716" s="9"/>
    </row>
    <row r="1717" ht="15.75" customHeight="1">
      <c r="A1717" s="11" t="s">
        <v>2242</v>
      </c>
      <c r="B1717" s="6" t="s">
        <v>107</v>
      </c>
      <c r="C1717" s="10">
        <v>2.0</v>
      </c>
      <c r="D1717" s="5" t="s">
        <v>2245</v>
      </c>
      <c r="E1717" s="5" t="s">
        <v>18</v>
      </c>
      <c r="F1717" s="5" t="s">
        <v>2246</v>
      </c>
      <c r="G1717" s="9"/>
      <c r="H1717" s="9"/>
    </row>
    <row r="1718" ht="15.75" customHeight="1">
      <c r="A1718" s="11" t="s">
        <v>2242</v>
      </c>
      <c r="B1718" s="6" t="s">
        <v>2247</v>
      </c>
      <c r="C1718" s="10">
        <v>3.0</v>
      </c>
      <c r="D1718" s="5" t="s">
        <v>2248</v>
      </c>
      <c r="E1718" s="5" t="s">
        <v>14</v>
      </c>
      <c r="F1718" s="5" t="s">
        <v>79</v>
      </c>
      <c r="G1718" s="9"/>
      <c r="H1718" s="9"/>
    </row>
    <row r="1719" ht="15.75" customHeight="1">
      <c r="A1719" s="11" t="s">
        <v>2242</v>
      </c>
      <c r="B1719" s="6" t="s">
        <v>154</v>
      </c>
      <c r="C1719" s="10">
        <v>4.0</v>
      </c>
      <c r="D1719" s="5" t="s">
        <v>2249</v>
      </c>
      <c r="E1719" s="5" t="s">
        <v>14</v>
      </c>
      <c r="F1719" s="5" t="s">
        <v>28</v>
      </c>
      <c r="G1719" s="9"/>
      <c r="H1719" s="9"/>
    </row>
    <row r="1720" ht="15.75" customHeight="1">
      <c r="A1720" s="11" t="s">
        <v>2242</v>
      </c>
      <c r="B1720" s="6" t="s">
        <v>324</v>
      </c>
      <c r="C1720" s="10">
        <v>5.0</v>
      </c>
      <c r="D1720" s="5" t="s">
        <v>2250</v>
      </c>
      <c r="E1720" s="5" t="s">
        <v>32</v>
      </c>
      <c r="F1720" s="5" t="s">
        <v>22</v>
      </c>
      <c r="G1720" s="9"/>
      <c r="H1720" s="9"/>
    </row>
    <row r="1721" ht="15.75" customHeight="1">
      <c r="A1721" s="11" t="s">
        <v>2242</v>
      </c>
      <c r="B1721" s="6" t="s">
        <v>324</v>
      </c>
      <c r="C1721" s="10">
        <v>6.0</v>
      </c>
      <c r="D1721" s="5" t="s">
        <v>2251</v>
      </c>
      <c r="E1721" s="5" t="s">
        <v>32</v>
      </c>
      <c r="F1721" s="5" t="s">
        <v>22</v>
      </c>
      <c r="G1721" s="9"/>
      <c r="H1721" s="9"/>
    </row>
    <row r="1722" ht="15.75" customHeight="1">
      <c r="A1722" s="11" t="s">
        <v>2242</v>
      </c>
      <c r="B1722" s="6" t="s">
        <v>376</v>
      </c>
      <c r="C1722" s="10">
        <v>7.0</v>
      </c>
      <c r="D1722" s="5" t="s">
        <v>2252</v>
      </c>
      <c r="E1722" s="5" t="s">
        <v>14</v>
      </c>
      <c r="F1722" s="5" t="s">
        <v>15</v>
      </c>
      <c r="G1722" s="9"/>
      <c r="H1722" s="9"/>
    </row>
    <row r="1723" ht="15.75" customHeight="1">
      <c r="A1723" s="5" t="s">
        <v>2253</v>
      </c>
      <c r="B1723" s="6" t="s">
        <v>216</v>
      </c>
      <c r="C1723" s="7">
        <v>1.0</v>
      </c>
      <c r="D1723" s="8" t="s">
        <v>2254</v>
      </c>
      <c r="E1723" s="5" t="s">
        <v>21</v>
      </c>
      <c r="F1723" s="5" t="s">
        <v>25</v>
      </c>
      <c r="G1723" s="9"/>
      <c r="H1723" s="9"/>
    </row>
    <row r="1724" ht="15.75" customHeight="1">
      <c r="A1724" s="5" t="s">
        <v>2253</v>
      </c>
      <c r="B1724" s="6" t="s">
        <v>232</v>
      </c>
      <c r="C1724" s="10">
        <v>2.0</v>
      </c>
      <c r="D1724" s="8" t="s">
        <v>2255</v>
      </c>
      <c r="E1724" s="5" t="s">
        <v>21</v>
      </c>
      <c r="F1724" s="5" t="s">
        <v>123</v>
      </c>
      <c r="G1724" s="9"/>
      <c r="H1724" s="9"/>
    </row>
    <row r="1725" ht="15.75" customHeight="1">
      <c r="A1725" s="5" t="s">
        <v>2253</v>
      </c>
      <c r="B1725" s="6" t="s">
        <v>226</v>
      </c>
      <c r="C1725" s="10">
        <v>3.0</v>
      </c>
      <c r="D1725" s="8" t="s">
        <v>2256</v>
      </c>
      <c r="E1725" s="5" t="s">
        <v>33</v>
      </c>
      <c r="F1725" s="5" t="s">
        <v>33</v>
      </c>
      <c r="G1725" s="9"/>
      <c r="H1725" s="9"/>
    </row>
    <row r="1726" ht="15.75" customHeight="1">
      <c r="A1726" s="5" t="s">
        <v>2253</v>
      </c>
      <c r="B1726" s="6" t="s">
        <v>52</v>
      </c>
      <c r="C1726" s="10">
        <v>5.0</v>
      </c>
      <c r="D1726" s="8" t="s">
        <v>2257</v>
      </c>
      <c r="E1726" s="5" t="s">
        <v>14</v>
      </c>
      <c r="F1726" s="5" t="s">
        <v>79</v>
      </c>
      <c r="G1726" s="9"/>
      <c r="H1726" s="9"/>
    </row>
    <row r="1727" ht="15.75" customHeight="1">
      <c r="A1727" s="5" t="s">
        <v>2253</v>
      </c>
      <c r="B1727" s="6" t="s">
        <v>1041</v>
      </c>
      <c r="C1727" s="10">
        <v>6.0</v>
      </c>
      <c r="D1727" s="8" t="s">
        <v>2258</v>
      </c>
      <c r="E1727" s="5" t="s">
        <v>14</v>
      </c>
      <c r="F1727" s="5" t="s">
        <v>22</v>
      </c>
      <c r="G1727" s="9"/>
      <c r="H1727" s="9"/>
    </row>
    <row r="1728" ht="15.75" customHeight="1">
      <c r="A1728" s="5" t="s">
        <v>2253</v>
      </c>
      <c r="B1728" s="6" t="s">
        <v>607</v>
      </c>
      <c r="C1728" s="10">
        <v>7.0</v>
      </c>
      <c r="D1728" s="8" t="s">
        <v>2259</v>
      </c>
      <c r="E1728" s="5" t="s">
        <v>33</v>
      </c>
      <c r="F1728" s="5" t="s">
        <v>33</v>
      </c>
      <c r="G1728" s="9"/>
      <c r="H1728" s="9"/>
    </row>
    <row r="1729" ht="15.75" customHeight="1">
      <c r="A1729" s="5" t="s">
        <v>2253</v>
      </c>
      <c r="B1729" s="6" t="s">
        <v>52</v>
      </c>
      <c r="C1729" s="10">
        <v>8.0</v>
      </c>
      <c r="D1729" s="8" t="s">
        <v>2260</v>
      </c>
      <c r="E1729" s="5" t="s">
        <v>32</v>
      </c>
      <c r="F1729" s="5" t="s">
        <v>22</v>
      </c>
      <c r="G1729" s="9"/>
      <c r="H1729" s="9"/>
    </row>
    <row r="1730" ht="15.75" customHeight="1">
      <c r="A1730" s="5" t="s">
        <v>2253</v>
      </c>
      <c r="B1730" s="6" t="s">
        <v>205</v>
      </c>
      <c r="C1730" s="10">
        <v>9.0</v>
      </c>
      <c r="D1730" s="8" t="s">
        <v>2261</v>
      </c>
      <c r="E1730" s="5" t="s">
        <v>33</v>
      </c>
      <c r="F1730" s="5" t="s">
        <v>33</v>
      </c>
      <c r="G1730" s="9"/>
      <c r="H1730" s="9"/>
    </row>
    <row r="1731" ht="15.75" customHeight="1">
      <c r="A1731" s="5" t="s">
        <v>2253</v>
      </c>
      <c r="B1731" s="6" t="s">
        <v>311</v>
      </c>
      <c r="C1731" s="10">
        <v>10.0</v>
      </c>
      <c r="D1731" s="8" t="s">
        <v>2262</v>
      </c>
      <c r="E1731" s="5" t="s">
        <v>14</v>
      </c>
      <c r="F1731" s="5" t="s">
        <v>15</v>
      </c>
      <c r="G1731" s="9"/>
      <c r="H1731" s="9"/>
    </row>
    <row r="1732" ht="15.75" customHeight="1">
      <c r="A1732" s="5" t="s">
        <v>2253</v>
      </c>
      <c r="B1732" s="6" t="s">
        <v>378</v>
      </c>
      <c r="C1732" s="10">
        <v>11.0</v>
      </c>
      <c r="D1732" s="8" t="s">
        <v>2263</v>
      </c>
      <c r="E1732" s="5" t="s">
        <v>21</v>
      </c>
      <c r="F1732" s="5" t="s">
        <v>22</v>
      </c>
      <c r="G1732" s="9"/>
      <c r="H1732" s="9"/>
    </row>
    <row r="1733" ht="15.75" customHeight="1">
      <c r="A1733" s="5" t="s">
        <v>2253</v>
      </c>
      <c r="B1733" s="6" t="s">
        <v>2264</v>
      </c>
      <c r="C1733" s="10">
        <v>12.0</v>
      </c>
      <c r="D1733" s="8" t="s">
        <v>2265</v>
      </c>
      <c r="E1733" s="5" t="s">
        <v>32</v>
      </c>
      <c r="F1733" s="5" t="s">
        <v>22</v>
      </c>
      <c r="G1733" s="9"/>
      <c r="H1733" s="9"/>
    </row>
    <row r="1734" ht="15.75" customHeight="1">
      <c r="A1734" s="11" t="s">
        <v>2266</v>
      </c>
      <c r="B1734" s="6" t="s">
        <v>157</v>
      </c>
      <c r="C1734" s="10">
        <v>2.0</v>
      </c>
      <c r="D1734" s="5" t="s">
        <v>2267</v>
      </c>
      <c r="E1734" s="5" t="s">
        <v>21</v>
      </c>
      <c r="F1734" s="5" t="s">
        <v>25</v>
      </c>
      <c r="G1734" s="9"/>
      <c r="H1734" s="9"/>
    </row>
    <row r="1735" ht="15.75" customHeight="1">
      <c r="A1735" s="11" t="s">
        <v>2266</v>
      </c>
      <c r="B1735" s="6" t="s">
        <v>37</v>
      </c>
      <c r="C1735" s="10">
        <v>4.0</v>
      </c>
      <c r="D1735" s="5" t="s">
        <v>2268</v>
      </c>
      <c r="E1735" s="5" t="s">
        <v>14</v>
      </c>
      <c r="F1735" s="5" t="s">
        <v>2269</v>
      </c>
      <c r="G1735" s="9"/>
      <c r="H1735" s="9"/>
    </row>
    <row r="1736" ht="15.75" customHeight="1">
      <c r="A1736" s="11" t="s">
        <v>2266</v>
      </c>
      <c r="B1736" s="6" t="s">
        <v>144</v>
      </c>
      <c r="C1736" s="10">
        <v>5.0</v>
      </c>
      <c r="D1736" s="5" t="s">
        <v>2270</v>
      </c>
      <c r="E1736" s="5" t="s">
        <v>18</v>
      </c>
      <c r="F1736" s="5" t="s">
        <v>2271</v>
      </c>
      <c r="G1736" s="9"/>
      <c r="H1736" s="9"/>
    </row>
    <row r="1737" ht="15.75" customHeight="1">
      <c r="A1737" s="11" t="s">
        <v>2266</v>
      </c>
      <c r="B1737" s="6" t="s">
        <v>157</v>
      </c>
      <c r="C1737" s="10">
        <v>6.0</v>
      </c>
      <c r="D1737" s="5" t="s">
        <v>2272</v>
      </c>
      <c r="E1737" s="5" t="s">
        <v>21</v>
      </c>
      <c r="F1737" s="5" t="s">
        <v>11</v>
      </c>
      <c r="G1737" s="9"/>
      <c r="H1737" s="9"/>
    </row>
    <row r="1738" ht="15.75" customHeight="1">
      <c r="A1738" s="11" t="s">
        <v>2266</v>
      </c>
      <c r="B1738" s="12" t="s">
        <v>126</v>
      </c>
      <c r="C1738" s="10">
        <v>8.0</v>
      </c>
      <c r="D1738" s="5" t="s">
        <v>2273</v>
      </c>
      <c r="E1738" s="5" t="s">
        <v>14</v>
      </c>
      <c r="F1738" s="5" t="s">
        <v>2271</v>
      </c>
      <c r="G1738" s="9"/>
      <c r="H1738" s="9"/>
    </row>
    <row r="1739" ht="15.75" customHeight="1">
      <c r="A1739" s="11" t="s">
        <v>2266</v>
      </c>
      <c r="B1739" s="6" t="s">
        <v>144</v>
      </c>
      <c r="C1739" s="10">
        <v>9.0</v>
      </c>
      <c r="D1739" s="5" t="s">
        <v>2274</v>
      </c>
      <c r="E1739" s="5" t="s">
        <v>14</v>
      </c>
      <c r="F1739" s="5" t="s">
        <v>2271</v>
      </c>
      <c r="G1739" s="9"/>
      <c r="H1739" s="9"/>
    </row>
    <row r="1740" ht="15.75" customHeight="1">
      <c r="A1740" s="11" t="s">
        <v>2266</v>
      </c>
      <c r="B1740" s="6" t="s">
        <v>144</v>
      </c>
      <c r="C1740" s="10">
        <v>10.0</v>
      </c>
      <c r="D1740" s="5" t="s">
        <v>2275</v>
      </c>
      <c r="E1740" s="5" t="s">
        <v>14</v>
      </c>
      <c r="F1740" s="5" t="s">
        <v>2269</v>
      </c>
      <c r="G1740" s="9"/>
      <c r="H1740" s="9"/>
    </row>
    <row r="1741" ht="15.75" customHeight="1">
      <c r="A1741" s="11" t="s">
        <v>2266</v>
      </c>
      <c r="B1741" s="6" t="s">
        <v>144</v>
      </c>
      <c r="C1741" s="10">
        <v>11.0</v>
      </c>
      <c r="D1741" s="5" t="s">
        <v>2276</v>
      </c>
      <c r="E1741" s="5" t="s">
        <v>183</v>
      </c>
      <c r="F1741" s="5" t="s">
        <v>15</v>
      </c>
      <c r="G1741" s="9"/>
      <c r="H1741" s="9"/>
    </row>
    <row r="1742" ht="15.75" customHeight="1">
      <c r="A1742" s="11" t="s">
        <v>2266</v>
      </c>
      <c r="B1742" s="6" t="s">
        <v>144</v>
      </c>
      <c r="C1742" s="10">
        <v>13.0</v>
      </c>
      <c r="D1742" s="5" t="s">
        <v>2277</v>
      </c>
      <c r="E1742" s="5" t="s">
        <v>166</v>
      </c>
      <c r="F1742" s="5" t="s">
        <v>909</v>
      </c>
      <c r="G1742" s="9"/>
      <c r="H1742" s="9"/>
    </row>
    <row r="1743" ht="15.75" customHeight="1">
      <c r="A1743" s="11" t="s">
        <v>2266</v>
      </c>
      <c r="B1743" s="6" t="s">
        <v>144</v>
      </c>
      <c r="C1743" s="10">
        <v>14.0</v>
      </c>
      <c r="D1743" s="5" t="s">
        <v>2278</v>
      </c>
      <c r="E1743" s="5" t="s">
        <v>14</v>
      </c>
      <c r="F1743" s="5" t="s">
        <v>909</v>
      </c>
      <c r="G1743" s="9"/>
      <c r="H1743" s="9"/>
    </row>
    <row r="1744" ht="15.75" customHeight="1">
      <c r="A1744" s="11" t="s">
        <v>2266</v>
      </c>
      <c r="B1744" s="12" t="s">
        <v>126</v>
      </c>
      <c r="C1744" s="10">
        <v>16.0</v>
      </c>
      <c r="D1744" s="5" t="s">
        <v>2279</v>
      </c>
      <c r="E1744" s="5" t="s">
        <v>14</v>
      </c>
      <c r="F1744" s="5" t="s">
        <v>909</v>
      </c>
      <c r="G1744" s="9"/>
      <c r="H1744" s="9"/>
    </row>
    <row r="1745" ht="15.75" customHeight="1">
      <c r="A1745" s="11" t="s">
        <v>2266</v>
      </c>
      <c r="B1745" s="6" t="s">
        <v>37</v>
      </c>
      <c r="C1745" s="10">
        <v>17.0</v>
      </c>
      <c r="D1745" s="5" t="s">
        <v>2280</v>
      </c>
      <c r="E1745" s="5" t="s">
        <v>21</v>
      </c>
      <c r="F1745" s="5" t="s">
        <v>50</v>
      </c>
      <c r="G1745" s="9"/>
      <c r="H1745" s="9"/>
    </row>
    <row r="1746" ht="15.75" customHeight="1">
      <c r="A1746" s="11" t="s">
        <v>2266</v>
      </c>
      <c r="B1746" s="6" t="s">
        <v>154</v>
      </c>
      <c r="C1746" s="10">
        <v>19.0</v>
      </c>
      <c r="D1746" s="5" t="s">
        <v>2281</v>
      </c>
      <c r="E1746" s="5" t="s">
        <v>21</v>
      </c>
      <c r="F1746" s="5" t="s">
        <v>50</v>
      </c>
      <c r="G1746" s="9"/>
      <c r="H1746" s="9"/>
    </row>
    <row r="1747" ht="15.75" customHeight="1">
      <c r="A1747" s="11" t="s">
        <v>2266</v>
      </c>
      <c r="B1747" s="6" t="s">
        <v>137</v>
      </c>
      <c r="C1747" s="10">
        <v>20.0</v>
      </c>
      <c r="D1747" s="5" t="s">
        <v>2282</v>
      </c>
      <c r="E1747" s="5" t="s">
        <v>18</v>
      </c>
      <c r="F1747" s="5" t="s">
        <v>18</v>
      </c>
      <c r="G1747" s="9"/>
      <c r="H1747" s="9"/>
    </row>
    <row r="1748" ht="15.75" customHeight="1">
      <c r="A1748" s="5" t="s">
        <v>2283</v>
      </c>
      <c r="B1748" s="6" t="s">
        <v>139</v>
      </c>
      <c r="C1748" s="7">
        <v>1.0</v>
      </c>
      <c r="D1748" s="8" t="s">
        <v>2284</v>
      </c>
      <c r="E1748" s="5" t="s">
        <v>21</v>
      </c>
      <c r="F1748" s="5" t="s">
        <v>25</v>
      </c>
      <c r="G1748" s="9"/>
      <c r="H1748" s="9"/>
    </row>
    <row r="1749" ht="15.75" customHeight="1">
      <c r="A1749" s="5" t="s">
        <v>2283</v>
      </c>
      <c r="B1749" s="6" t="s">
        <v>104</v>
      </c>
      <c r="C1749" s="10">
        <v>2.0</v>
      </c>
      <c r="D1749" s="8" t="s">
        <v>2285</v>
      </c>
      <c r="E1749" s="5" t="s">
        <v>21</v>
      </c>
      <c r="F1749" s="5" t="s">
        <v>25</v>
      </c>
      <c r="G1749" s="9"/>
      <c r="H1749" s="9"/>
    </row>
    <row r="1750" ht="15.75" customHeight="1">
      <c r="A1750" s="5" t="s">
        <v>2283</v>
      </c>
      <c r="B1750" s="6" t="s">
        <v>104</v>
      </c>
      <c r="C1750" s="10">
        <v>3.0</v>
      </c>
      <c r="D1750" s="8" t="s">
        <v>2286</v>
      </c>
      <c r="E1750" s="5" t="s">
        <v>21</v>
      </c>
      <c r="F1750" s="5" t="s">
        <v>25</v>
      </c>
      <c r="G1750" s="9"/>
      <c r="H1750" s="9"/>
    </row>
    <row r="1751" ht="15.75" customHeight="1">
      <c r="A1751" s="5" t="s">
        <v>2283</v>
      </c>
      <c r="B1751" s="6" t="s">
        <v>104</v>
      </c>
      <c r="C1751" s="10">
        <v>4.0</v>
      </c>
      <c r="D1751" s="8" t="s">
        <v>2287</v>
      </c>
      <c r="E1751" s="5" t="s">
        <v>21</v>
      </c>
      <c r="F1751" s="5" t="s">
        <v>22</v>
      </c>
      <c r="G1751" s="9"/>
      <c r="H1751" s="9"/>
    </row>
    <row r="1752" ht="15.75" customHeight="1">
      <c r="A1752" s="5" t="s">
        <v>2283</v>
      </c>
      <c r="B1752" s="6" t="s">
        <v>104</v>
      </c>
      <c r="C1752" s="10">
        <v>5.0</v>
      </c>
      <c r="D1752" s="8" t="s">
        <v>2288</v>
      </c>
      <c r="E1752" s="5" t="s">
        <v>21</v>
      </c>
      <c r="F1752" s="5" t="s">
        <v>22</v>
      </c>
      <c r="G1752" s="9"/>
      <c r="H1752" s="9"/>
    </row>
    <row r="1753" ht="15.75" customHeight="1">
      <c r="A1753" s="5" t="s">
        <v>2283</v>
      </c>
      <c r="B1753" s="6" t="s">
        <v>104</v>
      </c>
      <c r="C1753" s="10">
        <v>6.0</v>
      </c>
      <c r="D1753" s="8" t="s">
        <v>2289</v>
      </c>
      <c r="E1753" s="5" t="s">
        <v>21</v>
      </c>
      <c r="F1753" s="5" t="s">
        <v>33</v>
      </c>
      <c r="G1753" s="9"/>
      <c r="H1753" s="9"/>
    </row>
    <row r="1754" ht="15.75" customHeight="1">
      <c r="A1754" s="5" t="s">
        <v>2283</v>
      </c>
      <c r="B1754" s="6" t="s">
        <v>104</v>
      </c>
      <c r="C1754" s="10">
        <v>7.0</v>
      </c>
      <c r="D1754" s="8" t="s">
        <v>2290</v>
      </c>
      <c r="E1754" s="5" t="s">
        <v>14</v>
      </c>
      <c r="F1754" s="5" t="s">
        <v>15</v>
      </c>
      <c r="G1754" s="9"/>
      <c r="H1754" s="9"/>
    </row>
    <row r="1755" ht="15.75" customHeight="1">
      <c r="A1755" s="5" t="s">
        <v>2283</v>
      </c>
      <c r="B1755" s="6" t="s">
        <v>104</v>
      </c>
      <c r="C1755" s="10">
        <v>8.0</v>
      </c>
      <c r="D1755" s="8" t="s">
        <v>2291</v>
      </c>
      <c r="E1755" s="5" t="s">
        <v>14</v>
      </c>
      <c r="F1755" s="5" t="s">
        <v>15</v>
      </c>
      <c r="G1755" s="9"/>
      <c r="H1755" s="9"/>
    </row>
    <row r="1756" ht="15.75" customHeight="1">
      <c r="A1756" s="5" t="s">
        <v>2283</v>
      </c>
      <c r="B1756" s="6" t="s">
        <v>104</v>
      </c>
      <c r="C1756" s="10">
        <v>9.0</v>
      </c>
      <c r="D1756" s="8" t="s">
        <v>2292</v>
      </c>
      <c r="E1756" s="5" t="s">
        <v>14</v>
      </c>
      <c r="F1756" s="5" t="s">
        <v>79</v>
      </c>
      <c r="G1756" s="9"/>
      <c r="H1756" s="9"/>
    </row>
    <row r="1757" ht="15.75" customHeight="1">
      <c r="A1757" s="5" t="s">
        <v>2283</v>
      </c>
      <c r="B1757" s="6" t="s">
        <v>104</v>
      </c>
      <c r="C1757" s="10">
        <v>10.0</v>
      </c>
      <c r="D1757" s="8" t="s">
        <v>2293</v>
      </c>
      <c r="E1757" s="5" t="s">
        <v>14</v>
      </c>
      <c r="F1757" s="5" t="s">
        <v>1017</v>
      </c>
      <c r="G1757" s="9"/>
      <c r="H1757" s="9"/>
    </row>
    <row r="1758" ht="15.75" customHeight="1">
      <c r="A1758" s="5" t="s">
        <v>2283</v>
      </c>
      <c r="B1758" s="6" t="s">
        <v>104</v>
      </c>
      <c r="C1758" s="10">
        <v>11.0</v>
      </c>
      <c r="D1758" s="8" t="s">
        <v>2294</v>
      </c>
      <c r="E1758" s="5" t="s">
        <v>14</v>
      </c>
      <c r="F1758" s="5" t="s">
        <v>1017</v>
      </c>
      <c r="G1758" s="9"/>
      <c r="H1758" s="9"/>
    </row>
    <row r="1759" ht="15.75" customHeight="1">
      <c r="A1759" s="5" t="s">
        <v>2283</v>
      </c>
      <c r="B1759" s="6" t="s">
        <v>139</v>
      </c>
      <c r="C1759" s="10">
        <v>12.0</v>
      </c>
      <c r="D1759" s="8" t="s">
        <v>2295</v>
      </c>
      <c r="E1759" s="5" t="s">
        <v>21</v>
      </c>
      <c r="F1759" s="5" t="s">
        <v>25</v>
      </c>
      <c r="G1759" s="9"/>
      <c r="H1759" s="9"/>
    </row>
    <row r="1760" ht="15.75" customHeight="1">
      <c r="A1760" s="5" t="s">
        <v>2283</v>
      </c>
      <c r="B1760" s="6" t="s">
        <v>104</v>
      </c>
      <c r="C1760" s="10">
        <v>13.0</v>
      </c>
      <c r="D1760" s="8" t="s">
        <v>2296</v>
      </c>
      <c r="E1760" s="5" t="s">
        <v>21</v>
      </c>
      <c r="F1760" s="5" t="s">
        <v>2222</v>
      </c>
      <c r="G1760" s="9"/>
      <c r="H1760" s="9"/>
    </row>
    <row r="1761" ht="15.75" customHeight="1">
      <c r="A1761" s="5" t="s">
        <v>2283</v>
      </c>
      <c r="B1761" s="6" t="s">
        <v>104</v>
      </c>
      <c r="C1761" s="10">
        <v>14.0</v>
      </c>
      <c r="D1761" s="8" t="s">
        <v>2297</v>
      </c>
      <c r="E1761" s="5" t="s">
        <v>21</v>
      </c>
      <c r="F1761" s="5" t="s">
        <v>50</v>
      </c>
      <c r="G1761" s="9"/>
      <c r="H1761" s="9"/>
    </row>
    <row r="1762" ht="15.75" customHeight="1">
      <c r="A1762" s="5" t="s">
        <v>2283</v>
      </c>
      <c r="B1762" s="6" t="s">
        <v>2298</v>
      </c>
      <c r="C1762" s="10">
        <v>15.0</v>
      </c>
      <c r="D1762" s="8" t="s">
        <v>2299</v>
      </c>
      <c r="E1762" s="5" t="s">
        <v>21</v>
      </c>
      <c r="F1762" s="5" t="s">
        <v>50</v>
      </c>
      <c r="G1762" s="9"/>
      <c r="H1762" s="9"/>
    </row>
    <row r="1763" ht="15.75" customHeight="1">
      <c r="A1763" s="11" t="s">
        <v>2300</v>
      </c>
      <c r="B1763" s="6" t="s">
        <v>2301</v>
      </c>
      <c r="C1763" s="7">
        <v>1.0</v>
      </c>
      <c r="D1763" s="8" t="s">
        <v>2302</v>
      </c>
      <c r="E1763" s="5" t="s">
        <v>14</v>
      </c>
      <c r="F1763" s="5" t="s">
        <v>25</v>
      </c>
      <c r="G1763" s="9"/>
      <c r="H1763" s="9"/>
    </row>
    <row r="1764" ht="15.75" customHeight="1">
      <c r="A1764" s="11" t="s">
        <v>2300</v>
      </c>
      <c r="B1764" s="6" t="s">
        <v>226</v>
      </c>
      <c r="C1764" s="10">
        <v>2.0</v>
      </c>
      <c r="D1764" s="8" t="s">
        <v>2303</v>
      </c>
      <c r="E1764" s="5" t="s">
        <v>14</v>
      </c>
      <c r="F1764" s="5" t="s">
        <v>133</v>
      </c>
      <c r="G1764" s="9"/>
      <c r="H1764" s="9"/>
    </row>
    <row r="1765" ht="15.75" customHeight="1">
      <c r="A1765" s="11" t="s">
        <v>2300</v>
      </c>
      <c r="B1765" s="6" t="s">
        <v>1295</v>
      </c>
      <c r="C1765" s="10">
        <v>3.0</v>
      </c>
      <c r="D1765" s="8" t="s">
        <v>2304</v>
      </c>
      <c r="E1765" s="5" t="s">
        <v>14</v>
      </c>
      <c r="F1765" s="5" t="s">
        <v>15</v>
      </c>
      <c r="G1765" s="9"/>
      <c r="H1765" s="9"/>
    </row>
    <row r="1766" ht="15.75" customHeight="1">
      <c r="A1766" s="11" t="s">
        <v>2300</v>
      </c>
      <c r="B1766" s="6" t="s">
        <v>41</v>
      </c>
      <c r="C1766" s="10">
        <v>5.0</v>
      </c>
      <c r="D1766" s="8" t="s">
        <v>2305</v>
      </c>
      <c r="E1766" s="5" t="s">
        <v>14</v>
      </c>
      <c r="F1766" s="5" t="s">
        <v>15</v>
      </c>
      <c r="G1766" s="9"/>
      <c r="H1766" s="9"/>
    </row>
    <row r="1767" ht="15.75" customHeight="1">
      <c r="A1767" s="11" t="s">
        <v>2300</v>
      </c>
      <c r="B1767" s="6" t="s">
        <v>517</v>
      </c>
      <c r="C1767" s="10">
        <v>6.0</v>
      </c>
      <c r="D1767" s="8" t="s">
        <v>2306</v>
      </c>
      <c r="E1767" s="5" t="s">
        <v>21</v>
      </c>
      <c r="F1767" s="5" t="s">
        <v>15</v>
      </c>
      <c r="G1767" s="9"/>
      <c r="H1767" s="9"/>
    </row>
    <row r="1768" ht="15.75" customHeight="1">
      <c r="A1768" s="11" t="s">
        <v>2300</v>
      </c>
      <c r="B1768" s="6" t="s">
        <v>139</v>
      </c>
      <c r="C1768" s="10">
        <v>8.0</v>
      </c>
      <c r="D1768" s="8" t="s">
        <v>2307</v>
      </c>
      <c r="E1768" s="5" t="s">
        <v>14</v>
      </c>
      <c r="F1768" s="5" t="s">
        <v>15</v>
      </c>
      <c r="G1768" s="9"/>
      <c r="H1768" s="9"/>
    </row>
    <row r="1769" ht="15.75" customHeight="1">
      <c r="A1769" s="11" t="s">
        <v>2300</v>
      </c>
      <c r="B1769" s="6" t="s">
        <v>517</v>
      </c>
      <c r="C1769" s="10">
        <v>9.0</v>
      </c>
      <c r="D1769" s="8" t="s">
        <v>2308</v>
      </c>
      <c r="E1769" s="5" t="s">
        <v>14</v>
      </c>
      <c r="F1769" s="5" t="s">
        <v>22</v>
      </c>
      <c r="G1769" s="9"/>
      <c r="H1769" s="9"/>
    </row>
    <row r="1770" ht="15.75" customHeight="1">
      <c r="A1770" s="11" t="s">
        <v>2300</v>
      </c>
      <c r="B1770" s="6" t="s">
        <v>2309</v>
      </c>
      <c r="C1770" s="10">
        <v>12.0</v>
      </c>
      <c r="D1770" s="8" t="s">
        <v>2310</v>
      </c>
      <c r="E1770" s="5" t="s">
        <v>14</v>
      </c>
      <c r="F1770" s="5" t="s">
        <v>15</v>
      </c>
      <c r="G1770" s="9"/>
      <c r="H1770" s="9"/>
    </row>
    <row r="1771" ht="15.75" customHeight="1">
      <c r="A1771" s="11" t="s">
        <v>2300</v>
      </c>
      <c r="B1771" s="6" t="s">
        <v>2311</v>
      </c>
      <c r="C1771" s="10">
        <v>13.0</v>
      </c>
      <c r="D1771" s="8" t="s">
        <v>2312</v>
      </c>
      <c r="E1771" s="5" t="s">
        <v>14</v>
      </c>
      <c r="F1771" s="5" t="s">
        <v>15</v>
      </c>
      <c r="G1771" s="9"/>
      <c r="H1771" s="9"/>
    </row>
    <row r="1772" ht="15.75" customHeight="1">
      <c r="A1772" s="11" t="s">
        <v>2300</v>
      </c>
      <c r="B1772" s="12" t="s">
        <v>679</v>
      </c>
      <c r="C1772" s="10">
        <v>14.0</v>
      </c>
      <c r="D1772" s="8" t="s">
        <v>2313</v>
      </c>
      <c r="E1772" s="5" t="s">
        <v>21</v>
      </c>
      <c r="F1772" s="5" t="s">
        <v>22</v>
      </c>
      <c r="G1772" s="9"/>
      <c r="H1772" s="9"/>
    </row>
    <row r="1773" ht="15.75" customHeight="1">
      <c r="A1773" s="11" t="s">
        <v>2300</v>
      </c>
      <c r="B1773" s="12" t="s">
        <v>679</v>
      </c>
      <c r="C1773" s="10">
        <v>15.0</v>
      </c>
      <c r="D1773" s="8" t="s">
        <v>2314</v>
      </c>
      <c r="E1773" s="5" t="s">
        <v>21</v>
      </c>
      <c r="F1773" s="5" t="s">
        <v>22</v>
      </c>
      <c r="G1773" s="9"/>
      <c r="H1773" s="9"/>
    </row>
    <row r="1774" ht="15.75" customHeight="1">
      <c r="A1774" s="11" t="s">
        <v>2300</v>
      </c>
      <c r="B1774" s="12" t="s">
        <v>679</v>
      </c>
      <c r="C1774" s="10">
        <v>16.0</v>
      </c>
      <c r="D1774" s="8" t="s">
        <v>2315</v>
      </c>
      <c r="E1774" s="5" t="s">
        <v>14</v>
      </c>
      <c r="F1774" s="5" t="s">
        <v>22</v>
      </c>
      <c r="G1774" s="9"/>
      <c r="H1774" s="9"/>
    </row>
    <row r="1775" ht="15.75" customHeight="1">
      <c r="A1775" s="11" t="s">
        <v>2300</v>
      </c>
      <c r="B1775" s="12" t="s">
        <v>679</v>
      </c>
      <c r="C1775" s="10">
        <v>17.0</v>
      </c>
      <c r="D1775" s="8" t="s">
        <v>2316</v>
      </c>
      <c r="E1775" s="5" t="s">
        <v>21</v>
      </c>
      <c r="F1775" s="5" t="s">
        <v>22</v>
      </c>
      <c r="G1775" s="9"/>
      <c r="H1775" s="9"/>
    </row>
    <row r="1776" ht="15.75" customHeight="1">
      <c r="A1776" s="11" t="s">
        <v>2300</v>
      </c>
      <c r="B1776" s="12" t="s">
        <v>679</v>
      </c>
      <c r="C1776" s="10">
        <v>18.0</v>
      </c>
      <c r="D1776" s="8" t="s">
        <v>2317</v>
      </c>
      <c r="E1776" s="5" t="s">
        <v>21</v>
      </c>
      <c r="F1776" s="5" t="s">
        <v>22</v>
      </c>
      <c r="G1776" s="9"/>
      <c r="H1776" s="9"/>
    </row>
    <row r="1777" ht="15.75" customHeight="1">
      <c r="A1777" s="11" t="s">
        <v>2300</v>
      </c>
      <c r="B1777" s="12" t="s">
        <v>2318</v>
      </c>
      <c r="C1777" s="10">
        <v>19.0</v>
      </c>
      <c r="D1777" s="8" t="s">
        <v>2319</v>
      </c>
      <c r="E1777" s="5" t="s">
        <v>14</v>
      </c>
      <c r="F1777" s="5" t="s">
        <v>22</v>
      </c>
      <c r="G1777" s="9"/>
      <c r="H1777" s="9"/>
    </row>
    <row r="1778" ht="15.75" customHeight="1">
      <c r="A1778" s="11" t="s">
        <v>2300</v>
      </c>
      <c r="B1778" s="6" t="s">
        <v>2320</v>
      </c>
      <c r="C1778" s="10">
        <v>20.0</v>
      </c>
      <c r="D1778" s="8" t="s">
        <v>2321</v>
      </c>
      <c r="E1778" s="5" t="s">
        <v>21</v>
      </c>
      <c r="F1778" s="5" t="s">
        <v>22</v>
      </c>
      <c r="G1778" s="9"/>
      <c r="H1778" s="9"/>
    </row>
    <row r="1779" ht="15.75" customHeight="1">
      <c r="A1779" s="11" t="s">
        <v>2322</v>
      </c>
      <c r="B1779" s="6" t="s">
        <v>41</v>
      </c>
      <c r="C1779" s="7">
        <v>1.0</v>
      </c>
      <c r="D1779" s="5" t="s">
        <v>2323</v>
      </c>
      <c r="E1779" s="5" t="s">
        <v>21</v>
      </c>
      <c r="F1779" s="5" t="s">
        <v>25</v>
      </c>
      <c r="G1779" s="9"/>
      <c r="H1779" s="9"/>
    </row>
    <row r="1780" ht="15.75" customHeight="1">
      <c r="A1780" s="11" t="s">
        <v>2322</v>
      </c>
      <c r="B1780" s="6" t="s">
        <v>26</v>
      </c>
      <c r="C1780" s="10">
        <v>2.0</v>
      </c>
      <c r="D1780" s="5" t="s">
        <v>2324</v>
      </c>
      <c r="E1780" s="5" t="s">
        <v>14</v>
      </c>
      <c r="F1780" s="5" t="s">
        <v>22</v>
      </c>
      <c r="G1780" s="9"/>
      <c r="H1780" s="9"/>
    </row>
    <row r="1781" ht="15.75" customHeight="1">
      <c r="A1781" s="11" t="s">
        <v>2322</v>
      </c>
      <c r="B1781" s="6" t="s">
        <v>163</v>
      </c>
      <c r="C1781" s="10">
        <v>3.0</v>
      </c>
      <c r="D1781" s="5" t="s">
        <v>2325</v>
      </c>
      <c r="E1781" s="5" t="s">
        <v>14</v>
      </c>
      <c r="F1781" s="5" t="s">
        <v>15</v>
      </c>
      <c r="G1781" s="9"/>
      <c r="H1781" s="9"/>
    </row>
    <row r="1782" ht="15.75" customHeight="1">
      <c r="A1782" s="11" t="s">
        <v>2322</v>
      </c>
      <c r="B1782" s="6" t="s">
        <v>232</v>
      </c>
      <c r="C1782" s="10">
        <v>4.0</v>
      </c>
      <c r="D1782" s="5" t="s">
        <v>2326</v>
      </c>
      <c r="E1782" s="5" t="s">
        <v>14</v>
      </c>
      <c r="F1782" s="5" t="s">
        <v>673</v>
      </c>
      <c r="G1782" s="9"/>
      <c r="H1782" s="9"/>
    </row>
    <row r="1783" ht="15.75" customHeight="1">
      <c r="A1783" s="11" t="s">
        <v>2322</v>
      </c>
      <c r="B1783" s="6" t="s">
        <v>26</v>
      </c>
      <c r="C1783" s="10">
        <v>5.0</v>
      </c>
      <c r="D1783" s="5" t="s">
        <v>2327</v>
      </c>
      <c r="E1783" s="5" t="s">
        <v>14</v>
      </c>
      <c r="F1783" s="5" t="s">
        <v>15</v>
      </c>
      <c r="G1783" s="9"/>
      <c r="H1783" s="9"/>
    </row>
    <row r="1784" ht="15.75" customHeight="1">
      <c r="A1784" s="11" t="s">
        <v>2322</v>
      </c>
      <c r="B1784" s="6" t="s">
        <v>37</v>
      </c>
      <c r="C1784" s="10">
        <v>6.0</v>
      </c>
      <c r="D1784" s="5" t="s">
        <v>2328</v>
      </c>
      <c r="E1784" s="5" t="s">
        <v>14</v>
      </c>
      <c r="F1784" s="5" t="s">
        <v>15</v>
      </c>
      <c r="G1784" s="9"/>
      <c r="H1784" s="9"/>
    </row>
    <row r="1785" ht="15.75" customHeight="1">
      <c r="A1785" s="11" t="s">
        <v>2322</v>
      </c>
      <c r="B1785" s="12" t="s">
        <v>701</v>
      </c>
      <c r="C1785" s="10">
        <v>8.0</v>
      </c>
      <c r="D1785" s="5" t="s">
        <v>2329</v>
      </c>
      <c r="E1785" s="5" t="s">
        <v>32</v>
      </c>
      <c r="F1785" s="5" t="s">
        <v>731</v>
      </c>
      <c r="G1785" s="9"/>
      <c r="H1785" s="9"/>
    </row>
    <row r="1786" ht="15.75" customHeight="1">
      <c r="A1786" s="11" t="s">
        <v>2322</v>
      </c>
      <c r="B1786" s="6" t="s">
        <v>35</v>
      </c>
      <c r="C1786" s="10">
        <v>9.0</v>
      </c>
      <c r="D1786" s="5" t="s">
        <v>2330</v>
      </c>
      <c r="E1786" s="5" t="s">
        <v>33</v>
      </c>
      <c r="F1786" s="5" t="s">
        <v>33</v>
      </c>
      <c r="G1786" s="9"/>
      <c r="H1786" s="9"/>
    </row>
    <row r="1787" ht="15.75" customHeight="1">
      <c r="A1787" s="11" t="s">
        <v>2322</v>
      </c>
      <c r="B1787" s="6" t="s">
        <v>232</v>
      </c>
      <c r="C1787" s="10">
        <v>10.0</v>
      </c>
      <c r="D1787" s="5" t="s">
        <v>2331</v>
      </c>
      <c r="E1787" s="5" t="s">
        <v>33</v>
      </c>
      <c r="F1787" s="5" t="s">
        <v>33</v>
      </c>
      <c r="G1787" s="9"/>
      <c r="H1787" s="9"/>
    </row>
    <row r="1788" ht="15.75" customHeight="1">
      <c r="A1788" s="11" t="s">
        <v>2322</v>
      </c>
      <c r="B1788" s="6" t="s">
        <v>232</v>
      </c>
      <c r="C1788" s="10">
        <v>11.0</v>
      </c>
      <c r="D1788" s="5" t="s">
        <v>2332</v>
      </c>
      <c r="E1788" s="5" t="s">
        <v>21</v>
      </c>
      <c r="F1788" s="5" t="s">
        <v>22</v>
      </c>
      <c r="G1788" s="9"/>
      <c r="H1788" s="9"/>
    </row>
    <row r="1789" ht="15.75" customHeight="1">
      <c r="A1789" s="11" t="s">
        <v>2322</v>
      </c>
      <c r="B1789" s="6" t="s">
        <v>232</v>
      </c>
      <c r="C1789" s="10">
        <v>13.0</v>
      </c>
      <c r="D1789" s="5" t="s">
        <v>2333</v>
      </c>
      <c r="E1789" s="5" t="s">
        <v>21</v>
      </c>
      <c r="F1789" s="5" t="s">
        <v>50</v>
      </c>
      <c r="G1789" s="9"/>
      <c r="H1789" s="9"/>
    </row>
    <row r="1790" ht="15.75" customHeight="1">
      <c r="A1790" s="11" t="s">
        <v>2322</v>
      </c>
      <c r="B1790" s="6" t="s">
        <v>226</v>
      </c>
      <c r="C1790" s="10">
        <v>15.0</v>
      </c>
      <c r="D1790" s="5" t="s">
        <v>2334</v>
      </c>
      <c r="E1790" s="5" t="s">
        <v>21</v>
      </c>
      <c r="F1790" s="5" t="s">
        <v>241</v>
      </c>
      <c r="G1790" s="9"/>
      <c r="H1790" s="9"/>
    </row>
    <row r="1791" ht="15.75" customHeight="1">
      <c r="A1791" s="11" t="s">
        <v>2322</v>
      </c>
      <c r="B1791" s="6" t="s">
        <v>41</v>
      </c>
      <c r="C1791" s="10">
        <v>17.0</v>
      </c>
      <c r="D1791" s="5" t="s">
        <v>2335</v>
      </c>
      <c r="E1791" s="5" t="s">
        <v>21</v>
      </c>
      <c r="F1791" s="5" t="s">
        <v>50</v>
      </c>
      <c r="G1791" s="9"/>
      <c r="H1791" s="9"/>
    </row>
    <row r="1792" ht="15.75" customHeight="1">
      <c r="A1792" s="11" t="s">
        <v>2322</v>
      </c>
      <c r="B1792" s="6" t="s">
        <v>2336</v>
      </c>
      <c r="C1792" s="10">
        <v>18.0</v>
      </c>
      <c r="D1792" s="5" t="s">
        <v>2337</v>
      </c>
      <c r="E1792" s="5" t="s">
        <v>21</v>
      </c>
      <c r="F1792" s="5" t="s">
        <v>50</v>
      </c>
      <c r="G1792" s="9"/>
      <c r="H1792" s="9"/>
    </row>
    <row r="1793" ht="15.75" customHeight="1">
      <c r="A1793" s="11" t="s">
        <v>2338</v>
      </c>
      <c r="B1793" s="6" t="s">
        <v>157</v>
      </c>
      <c r="C1793" s="10">
        <v>2.0</v>
      </c>
      <c r="D1793" s="8" t="s">
        <v>2339</v>
      </c>
      <c r="E1793" s="5" t="s">
        <v>21</v>
      </c>
      <c r="F1793" s="5" t="s">
        <v>25</v>
      </c>
      <c r="G1793" s="9"/>
      <c r="H1793" s="9"/>
    </row>
    <row r="1794" ht="15.75" customHeight="1">
      <c r="A1794" s="11" t="s">
        <v>2338</v>
      </c>
      <c r="B1794" s="6" t="s">
        <v>157</v>
      </c>
      <c r="C1794" s="10">
        <v>3.0</v>
      </c>
      <c r="D1794" s="8" t="s">
        <v>2340</v>
      </c>
      <c r="E1794" s="5" t="s">
        <v>33</v>
      </c>
      <c r="F1794" s="5" t="s">
        <v>1265</v>
      </c>
      <c r="G1794" s="9"/>
      <c r="H1794" s="9"/>
    </row>
    <row r="1795" ht="15.75" customHeight="1">
      <c r="A1795" s="11" t="s">
        <v>2338</v>
      </c>
      <c r="B1795" s="6" t="s">
        <v>37</v>
      </c>
      <c r="C1795" s="10">
        <v>5.0</v>
      </c>
      <c r="D1795" s="8" t="s">
        <v>2341</v>
      </c>
      <c r="E1795" s="5" t="s">
        <v>14</v>
      </c>
      <c r="F1795" s="5" t="s">
        <v>89</v>
      </c>
      <c r="G1795" s="9"/>
      <c r="H1795" s="9"/>
    </row>
    <row r="1796" ht="15.75" customHeight="1">
      <c r="A1796" s="11" t="s">
        <v>2338</v>
      </c>
      <c r="B1796" s="6" t="s">
        <v>144</v>
      </c>
      <c r="C1796" s="10">
        <v>6.0</v>
      </c>
      <c r="D1796" s="8" t="s">
        <v>2342</v>
      </c>
      <c r="E1796" s="5" t="s">
        <v>14</v>
      </c>
      <c r="F1796" s="5" t="s">
        <v>15</v>
      </c>
      <c r="G1796" s="9"/>
      <c r="H1796" s="9"/>
    </row>
    <row r="1797" ht="15.75" customHeight="1">
      <c r="A1797" s="11" t="s">
        <v>2338</v>
      </c>
      <c r="B1797" s="6" t="s">
        <v>144</v>
      </c>
      <c r="C1797" s="10">
        <v>7.0</v>
      </c>
      <c r="D1797" s="8" t="s">
        <v>2343</v>
      </c>
      <c r="E1797" s="5" t="s">
        <v>14</v>
      </c>
      <c r="F1797" s="5" t="s">
        <v>15</v>
      </c>
      <c r="G1797" s="9"/>
      <c r="H1797" s="9"/>
    </row>
    <row r="1798" ht="15.75" customHeight="1">
      <c r="A1798" s="11" t="s">
        <v>2338</v>
      </c>
      <c r="B1798" s="6" t="s">
        <v>37</v>
      </c>
      <c r="C1798" s="10">
        <v>9.0</v>
      </c>
      <c r="D1798" s="8" t="s">
        <v>2344</v>
      </c>
      <c r="E1798" s="5" t="s">
        <v>14</v>
      </c>
      <c r="F1798" s="5" t="s">
        <v>28</v>
      </c>
      <c r="G1798" s="9"/>
      <c r="H1798" s="9"/>
    </row>
    <row r="1799" ht="15.75" customHeight="1">
      <c r="A1799" s="11" t="s">
        <v>2338</v>
      </c>
      <c r="B1799" s="6" t="s">
        <v>157</v>
      </c>
      <c r="C1799" s="10">
        <v>11.0</v>
      </c>
      <c r="D1799" s="8" t="s">
        <v>2345</v>
      </c>
      <c r="E1799" s="5" t="s">
        <v>21</v>
      </c>
      <c r="F1799" s="5" t="s">
        <v>22</v>
      </c>
      <c r="G1799" s="9"/>
      <c r="H1799" s="9"/>
    </row>
    <row r="1800" ht="15.75" customHeight="1">
      <c r="A1800" s="11" t="s">
        <v>2338</v>
      </c>
      <c r="B1800" s="6" t="s">
        <v>144</v>
      </c>
      <c r="C1800" s="10">
        <v>13.0</v>
      </c>
      <c r="D1800" s="8" t="s">
        <v>2346</v>
      </c>
      <c r="E1800" s="5" t="s">
        <v>14</v>
      </c>
      <c r="F1800" s="5" t="s">
        <v>28</v>
      </c>
      <c r="G1800" s="9"/>
      <c r="H1800" s="9"/>
    </row>
    <row r="1801" ht="15.75" customHeight="1">
      <c r="A1801" s="11" t="s">
        <v>2338</v>
      </c>
      <c r="B1801" s="12" t="s">
        <v>126</v>
      </c>
      <c r="C1801" s="10">
        <v>14.0</v>
      </c>
      <c r="D1801" s="8" t="s">
        <v>2347</v>
      </c>
      <c r="E1801" s="5" t="s">
        <v>32</v>
      </c>
      <c r="F1801" s="5" t="s">
        <v>22</v>
      </c>
      <c r="G1801" s="9"/>
      <c r="H1801" s="9"/>
    </row>
    <row r="1802" ht="15.75" customHeight="1">
      <c r="A1802" s="11" t="s">
        <v>2338</v>
      </c>
      <c r="B1802" s="6" t="s">
        <v>139</v>
      </c>
      <c r="C1802" s="10">
        <v>15.0</v>
      </c>
      <c r="D1802" s="8" t="s">
        <v>2348</v>
      </c>
      <c r="E1802" s="5" t="s">
        <v>32</v>
      </c>
      <c r="F1802" s="5" t="s">
        <v>22</v>
      </c>
      <c r="G1802" s="9"/>
      <c r="H1802" s="9"/>
    </row>
    <row r="1803" ht="15.75" customHeight="1">
      <c r="A1803" s="11" t="s">
        <v>2338</v>
      </c>
      <c r="B1803" s="6" t="s">
        <v>124</v>
      </c>
      <c r="C1803" s="10">
        <v>16.0</v>
      </c>
      <c r="D1803" s="8" t="s">
        <v>2349</v>
      </c>
      <c r="E1803" s="5" t="s">
        <v>183</v>
      </c>
      <c r="F1803" s="5" t="s">
        <v>11</v>
      </c>
      <c r="G1803" s="9"/>
      <c r="H1803" s="9"/>
    </row>
    <row r="1804" ht="15.75" customHeight="1">
      <c r="A1804" s="11" t="s">
        <v>2338</v>
      </c>
      <c r="B1804" s="12" t="s">
        <v>126</v>
      </c>
      <c r="C1804" s="10">
        <v>17.0</v>
      </c>
      <c r="D1804" s="8" t="s">
        <v>2350</v>
      </c>
      <c r="E1804" s="5" t="s">
        <v>33</v>
      </c>
      <c r="F1804" s="5" t="s">
        <v>89</v>
      </c>
      <c r="G1804" s="5" t="s">
        <v>2351</v>
      </c>
      <c r="H1804" s="9"/>
    </row>
    <row r="1805" ht="15.75" customHeight="1">
      <c r="A1805" s="11" t="s">
        <v>2338</v>
      </c>
      <c r="B1805" s="6" t="s">
        <v>2309</v>
      </c>
      <c r="C1805" s="10">
        <v>18.0</v>
      </c>
      <c r="D1805" s="8" t="s">
        <v>2352</v>
      </c>
      <c r="E1805" s="5" t="s">
        <v>33</v>
      </c>
      <c r="F1805" s="5" t="s">
        <v>801</v>
      </c>
      <c r="G1805" s="9"/>
      <c r="H1805" s="9"/>
    </row>
    <row r="1806" ht="15.75" customHeight="1">
      <c r="A1806" s="11" t="s">
        <v>2338</v>
      </c>
      <c r="B1806" s="6" t="s">
        <v>124</v>
      </c>
      <c r="C1806" s="10">
        <v>19.0</v>
      </c>
      <c r="D1806" s="8" t="s">
        <v>2353</v>
      </c>
      <c r="E1806" s="5" t="s">
        <v>33</v>
      </c>
      <c r="F1806" s="5" t="s">
        <v>33</v>
      </c>
      <c r="G1806" s="9"/>
      <c r="H1806" s="9"/>
    </row>
    <row r="1807" ht="15.75" customHeight="1">
      <c r="A1807" s="11" t="s">
        <v>2338</v>
      </c>
      <c r="B1807" s="6" t="s">
        <v>124</v>
      </c>
      <c r="C1807" s="10">
        <v>21.0</v>
      </c>
      <c r="D1807" s="8" t="s">
        <v>2354</v>
      </c>
      <c r="E1807" s="5" t="s">
        <v>21</v>
      </c>
      <c r="F1807" s="5" t="s">
        <v>2355</v>
      </c>
      <c r="G1807" s="9"/>
      <c r="H1807" s="9"/>
    </row>
    <row r="1808" ht="15.75" customHeight="1">
      <c r="A1808" s="11" t="s">
        <v>2338</v>
      </c>
      <c r="B1808" s="6" t="s">
        <v>37</v>
      </c>
      <c r="C1808" s="10">
        <v>22.0</v>
      </c>
      <c r="D1808" s="8" t="s">
        <v>2356</v>
      </c>
      <c r="E1808" s="5" t="s">
        <v>14</v>
      </c>
      <c r="F1808" s="5" t="s">
        <v>28</v>
      </c>
      <c r="G1808" s="9"/>
      <c r="H1808" s="9"/>
    </row>
    <row r="1809" ht="15.75" customHeight="1">
      <c r="A1809" s="11" t="s">
        <v>2338</v>
      </c>
      <c r="B1809" s="6" t="s">
        <v>124</v>
      </c>
      <c r="C1809" s="10">
        <v>23.0</v>
      </c>
      <c r="D1809" s="8" t="s">
        <v>2357</v>
      </c>
      <c r="E1809" s="5" t="s">
        <v>14</v>
      </c>
      <c r="F1809" s="5" t="s">
        <v>2358</v>
      </c>
      <c r="G1809" s="9"/>
      <c r="H1809" s="9"/>
    </row>
    <row r="1810" ht="15.75" customHeight="1">
      <c r="A1810" s="11" t="s">
        <v>2338</v>
      </c>
      <c r="B1810" s="6" t="s">
        <v>239</v>
      </c>
      <c r="C1810" s="10">
        <v>25.0</v>
      </c>
      <c r="D1810" s="8" t="s">
        <v>2359</v>
      </c>
      <c r="E1810" s="5" t="s">
        <v>21</v>
      </c>
      <c r="F1810" s="5" t="s">
        <v>241</v>
      </c>
      <c r="G1810" s="9"/>
      <c r="H1810" s="9"/>
    </row>
    <row r="1811" ht="15.75" customHeight="1">
      <c r="A1811" s="5" t="s">
        <v>2360</v>
      </c>
      <c r="B1811" s="6" t="s">
        <v>2243</v>
      </c>
      <c r="C1811" s="7">
        <v>1.0</v>
      </c>
      <c r="D1811" s="8" t="s">
        <v>2361</v>
      </c>
      <c r="E1811" s="5" t="s">
        <v>21</v>
      </c>
      <c r="F1811" s="5" t="s">
        <v>25</v>
      </c>
      <c r="G1811" s="9"/>
      <c r="H1811" s="9"/>
    </row>
    <row r="1812" ht="15.75" customHeight="1">
      <c r="A1812" s="5" t="s">
        <v>2360</v>
      </c>
      <c r="B1812" s="6" t="s">
        <v>2247</v>
      </c>
      <c r="C1812" s="10">
        <v>2.0</v>
      </c>
      <c r="D1812" s="8" t="s">
        <v>2362</v>
      </c>
      <c r="E1812" s="5" t="s">
        <v>21</v>
      </c>
      <c r="F1812" s="5" t="s">
        <v>25</v>
      </c>
      <c r="G1812" s="9"/>
      <c r="H1812" s="9"/>
    </row>
    <row r="1813" ht="15.75" customHeight="1">
      <c r="A1813" s="5" t="s">
        <v>2360</v>
      </c>
      <c r="B1813" s="6" t="s">
        <v>2243</v>
      </c>
      <c r="C1813" s="10">
        <v>3.0</v>
      </c>
      <c r="D1813" s="8" t="s">
        <v>2363</v>
      </c>
      <c r="E1813" s="5" t="s">
        <v>21</v>
      </c>
      <c r="F1813" s="5" t="s">
        <v>25</v>
      </c>
      <c r="G1813" s="9"/>
      <c r="H1813" s="9"/>
    </row>
    <row r="1814" ht="15.75" customHeight="1">
      <c r="A1814" s="5" t="s">
        <v>2360</v>
      </c>
      <c r="B1814" s="6" t="s">
        <v>2247</v>
      </c>
      <c r="C1814" s="10">
        <v>4.0</v>
      </c>
      <c r="D1814" s="8" t="s">
        <v>2364</v>
      </c>
      <c r="E1814" s="5" t="s">
        <v>21</v>
      </c>
      <c r="F1814" s="5" t="s">
        <v>25</v>
      </c>
      <c r="G1814" s="9"/>
      <c r="H1814" s="9"/>
    </row>
    <row r="1815" ht="15.75" customHeight="1">
      <c r="A1815" s="5" t="s">
        <v>2360</v>
      </c>
      <c r="B1815" s="6" t="s">
        <v>2365</v>
      </c>
      <c r="C1815" s="10">
        <v>5.0</v>
      </c>
      <c r="D1815" s="8" t="s">
        <v>2366</v>
      </c>
      <c r="E1815" s="5" t="s">
        <v>21</v>
      </c>
      <c r="F1815" s="5" t="s">
        <v>25</v>
      </c>
      <c r="G1815" s="9"/>
      <c r="H1815" s="9"/>
    </row>
    <row r="1816" ht="15.75" customHeight="1">
      <c r="A1816" s="11" t="s">
        <v>2367</v>
      </c>
      <c r="B1816" s="6" t="s">
        <v>124</v>
      </c>
      <c r="C1816" s="10">
        <v>2.0</v>
      </c>
      <c r="D1816" s="5" t="s">
        <v>2368</v>
      </c>
      <c r="E1816" s="5" t="s">
        <v>21</v>
      </c>
      <c r="F1816" s="5" t="s">
        <v>25</v>
      </c>
      <c r="G1816" s="9"/>
      <c r="H1816" s="9"/>
    </row>
    <row r="1817" ht="15.75" customHeight="1">
      <c r="A1817" s="11" t="s">
        <v>2367</v>
      </c>
      <c r="B1817" s="6" t="s">
        <v>37</v>
      </c>
      <c r="C1817" s="10">
        <v>3.0</v>
      </c>
      <c r="D1817" s="5" t="s">
        <v>2369</v>
      </c>
      <c r="E1817" s="5" t="s">
        <v>14</v>
      </c>
      <c r="F1817" s="5" t="s">
        <v>79</v>
      </c>
      <c r="G1817" s="9"/>
      <c r="H1817" s="9"/>
    </row>
    <row r="1818" ht="15.75" customHeight="1">
      <c r="A1818" s="11" t="s">
        <v>2367</v>
      </c>
      <c r="B1818" s="6" t="s">
        <v>144</v>
      </c>
      <c r="C1818" s="10">
        <v>4.0</v>
      </c>
      <c r="D1818" s="5" t="s">
        <v>2370</v>
      </c>
      <c r="E1818" s="5" t="s">
        <v>21</v>
      </c>
      <c r="F1818" s="5" t="s">
        <v>123</v>
      </c>
      <c r="G1818" s="9"/>
      <c r="H1818" s="9"/>
    </row>
    <row r="1819" ht="15.75" customHeight="1">
      <c r="A1819" s="11" t="s">
        <v>2367</v>
      </c>
      <c r="B1819" s="6" t="s">
        <v>157</v>
      </c>
      <c r="C1819" s="10">
        <v>7.0</v>
      </c>
      <c r="D1819" s="5" t="s">
        <v>2371</v>
      </c>
      <c r="E1819" s="5" t="s">
        <v>14</v>
      </c>
      <c r="F1819" s="5" t="s">
        <v>79</v>
      </c>
      <c r="G1819" s="9"/>
      <c r="H1819" s="9"/>
    </row>
    <row r="1820" ht="15.75" customHeight="1">
      <c r="A1820" s="11" t="s">
        <v>2367</v>
      </c>
      <c r="B1820" s="12" t="s">
        <v>701</v>
      </c>
      <c r="C1820" s="10">
        <v>9.0</v>
      </c>
      <c r="D1820" s="5" t="s">
        <v>2372</v>
      </c>
      <c r="E1820" s="5" t="s">
        <v>33</v>
      </c>
      <c r="F1820" s="5" t="s">
        <v>971</v>
      </c>
      <c r="G1820" s="9"/>
      <c r="H1820" s="9"/>
    </row>
    <row r="1821" ht="15.75" customHeight="1">
      <c r="A1821" s="11" t="s">
        <v>2367</v>
      </c>
      <c r="B1821" s="6" t="s">
        <v>144</v>
      </c>
      <c r="C1821" s="10">
        <v>11.0</v>
      </c>
      <c r="D1821" s="5" t="s">
        <v>2373</v>
      </c>
      <c r="E1821" s="5" t="s">
        <v>33</v>
      </c>
      <c r="F1821" s="5" t="s">
        <v>33</v>
      </c>
      <c r="G1821" s="9"/>
      <c r="H1821" s="9"/>
    </row>
    <row r="1822" ht="15.75" customHeight="1">
      <c r="A1822" s="11" t="s">
        <v>2367</v>
      </c>
      <c r="B1822" s="6" t="s">
        <v>144</v>
      </c>
      <c r="C1822" s="10">
        <v>13.0</v>
      </c>
      <c r="D1822" s="5" t="s">
        <v>2374</v>
      </c>
      <c r="E1822" s="5" t="s">
        <v>14</v>
      </c>
      <c r="F1822" s="5" t="s">
        <v>79</v>
      </c>
      <c r="G1822" s="9"/>
      <c r="H1822" s="9"/>
    </row>
    <row r="1823" ht="15.75" customHeight="1">
      <c r="A1823" s="11" t="s">
        <v>2367</v>
      </c>
      <c r="B1823" s="6" t="s">
        <v>144</v>
      </c>
      <c r="C1823" s="10">
        <v>15.0</v>
      </c>
      <c r="D1823" s="5" t="s">
        <v>2375</v>
      </c>
      <c r="E1823" s="5" t="s">
        <v>14</v>
      </c>
      <c r="F1823" s="5" t="s">
        <v>1112</v>
      </c>
      <c r="G1823" s="9"/>
      <c r="H1823" s="9"/>
    </row>
    <row r="1824" ht="15.75" customHeight="1">
      <c r="A1824" s="11" t="s">
        <v>2367</v>
      </c>
      <c r="B1824" s="6" t="s">
        <v>144</v>
      </c>
      <c r="C1824" s="10">
        <v>17.0</v>
      </c>
      <c r="D1824" s="5" t="s">
        <v>2376</v>
      </c>
      <c r="E1824" s="5" t="s">
        <v>21</v>
      </c>
      <c r="F1824" s="5" t="s">
        <v>33</v>
      </c>
      <c r="G1824" s="9"/>
      <c r="H1824" s="9"/>
    </row>
    <row r="1825" ht="15.75" customHeight="1">
      <c r="A1825" s="11" t="s">
        <v>2367</v>
      </c>
      <c r="B1825" s="6" t="s">
        <v>144</v>
      </c>
      <c r="C1825" s="10">
        <v>18.0</v>
      </c>
      <c r="D1825" s="5" t="s">
        <v>2377</v>
      </c>
      <c r="E1825" s="5" t="s">
        <v>33</v>
      </c>
      <c r="F1825" s="5" t="s">
        <v>2378</v>
      </c>
      <c r="G1825" s="9"/>
      <c r="H1825" s="9"/>
    </row>
    <row r="1826" ht="15.75" customHeight="1">
      <c r="A1826" s="11" t="s">
        <v>2367</v>
      </c>
      <c r="B1826" s="12" t="s">
        <v>135</v>
      </c>
      <c r="C1826" s="10">
        <v>19.0</v>
      </c>
      <c r="D1826" s="5" t="s">
        <v>2379</v>
      </c>
      <c r="E1826" s="5" t="s">
        <v>21</v>
      </c>
      <c r="F1826" s="5" t="s">
        <v>15</v>
      </c>
      <c r="G1826" s="9"/>
      <c r="H1826" s="9"/>
    </row>
    <row r="1827" ht="15.75" customHeight="1">
      <c r="A1827" s="11" t="s">
        <v>2367</v>
      </c>
      <c r="B1827" s="6" t="s">
        <v>139</v>
      </c>
      <c r="C1827" s="10">
        <v>20.0</v>
      </c>
      <c r="D1827" s="5" t="s">
        <v>2380</v>
      </c>
      <c r="E1827" s="5" t="s">
        <v>48</v>
      </c>
      <c r="F1827" s="5" t="s">
        <v>15</v>
      </c>
      <c r="G1827" s="9"/>
      <c r="H1827" s="9"/>
    </row>
    <row r="1828" ht="15.75" customHeight="1">
      <c r="A1828" s="11" t="s">
        <v>2367</v>
      </c>
      <c r="B1828" s="6" t="s">
        <v>157</v>
      </c>
      <c r="C1828" s="10">
        <v>22.0</v>
      </c>
      <c r="D1828" s="5" t="s">
        <v>2381</v>
      </c>
      <c r="E1828" s="5" t="s">
        <v>14</v>
      </c>
      <c r="F1828" s="5" t="s">
        <v>15</v>
      </c>
      <c r="G1828" s="9"/>
      <c r="H1828" s="9"/>
    </row>
    <row r="1829" ht="15.75" customHeight="1">
      <c r="A1829" s="11" t="s">
        <v>2367</v>
      </c>
      <c r="B1829" s="6" t="s">
        <v>157</v>
      </c>
      <c r="C1829" s="10">
        <v>24.0</v>
      </c>
      <c r="D1829" s="5" t="s">
        <v>2382</v>
      </c>
      <c r="E1829" s="5" t="s">
        <v>21</v>
      </c>
      <c r="F1829" s="5" t="s">
        <v>22</v>
      </c>
      <c r="G1829" s="9"/>
      <c r="H1829" s="9"/>
    </row>
    <row r="1830" ht="15.75" customHeight="1">
      <c r="A1830" s="11" t="s">
        <v>2367</v>
      </c>
      <c r="B1830" s="6" t="s">
        <v>157</v>
      </c>
      <c r="C1830" s="10">
        <v>26.0</v>
      </c>
      <c r="D1830" s="5" t="s">
        <v>2383</v>
      </c>
      <c r="E1830" s="5" t="s">
        <v>18</v>
      </c>
      <c r="F1830" s="5" t="s">
        <v>18</v>
      </c>
      <c r="G1830" s="9"/>
      <c r="H1830" s="9"/>
    </row>
    <row r="1831" ht="15.75" customHeight="1">
      <c r="A1831" s="11" t="s">
        <v>2367</v>
      </c>
      <c r="B1831" s="6" t="s">
        <v>1221</v>
      </c>
      <c r="C1831" s="10">
        <v>28.0</v>
      </c>
      <c r="D1831" s="5" t="s">
        <v>2384</v>
      </c>
      <c r="E1831" s="5" t="s">
        <v>21</v>
      </c>
      <c r="F1831" s="5" t="s">
        <v>166</v>
      </c>
      <c r="G1831" s="9"/>
      <c r="H1831" s="9"/>
    </row>
    <row r="1832" ht="15.75" customHeight="1">
      <c r="A1832" s="11" t="s">
        <v>2367</v>
      </c>
      <c r="B1832" s="6" t="s">
        <v>562</v>
      </c>
      <c r="C1832" s="10">
        <v>30.0</v>
      </c>
      <c r="D1832" s="5" t="s">
        <v>2385</v>
      </c>
      <c r="E1832" s="5" t="s">
        <v>21</v>
      </c>
      <c r="F1832" s="5" t="s">
        <v>2222</v>
      </c>
      <c r="G1832" s="9"/>
      <c r="H1832" s="9"/>
    </row>
    <row r="1833" ht="15.75" customHeight="1">
      <c r="A1833" s="11" t="s">
        <v>2367</v>
      </c>
      <c r="B1833" s="6" t="s">
        <v>562</v>
      </c>
      <c r="C1833" s="10">
        <v>32.0</v>
      </c>
      <c r="D1833" s="5" t="s">
        <v>2386</v>
      </c>
      <c r="E1833" s="5" t="s">
        <v>21</v>
      </c>
      <c r="F1833" s="5" t="s">
        <v>25</v>
      </c>
      <c r="G1833" s="9"/>
      <c r="H1833" s="9"/>
    </row>
    <row r="1834" ht="15.75" customHeight="1">
      <c r="A1834" s="11" t="s">
        <v>2367</v>
      </c>
      <c r="B1834" s="6" t="s">
        <v>560</v>
      </c>
      <c r="C1834" s="10">
        <v>33.0</v>
      </c>
      <c r="D1834" s="5" t="s">
        <v>2387</v>
      </c>
      <c r="E1834" s="5" t="s">
        <v>21</v>
      </c>
      <c r="F1834" s="5" t="s">
        <v>50</v>
      </c>
      <c r="G1834" s="9"/>
      <c r="H1834" s="9"/>
    </row>
    <row r="1835" ht="15.75" customHeight="1">
      <c r="A1835" s="11" t="s">
        <v>2367</v>
      </c>
      <c r="B1835" s="12" t="s">
        <v>126</v>
      </c>
      <c r="C1835" s="10">
        <v>34.0</v>
      </c>
      <c r="D1835" s="5" t="s">
        <v>2388</v>
      </c>
      <c r="E1835" s="5" t="s">
        <v>21</v>
      </c>
      <c r="F1835" s="5" t="s">
        <v>50</v>
      </c>
      <c r="G1835" s="9"/>
      <c r="H1835" s="9"/>
    </row>
    <row r="1836" ht="15.75" customHeight="1">
      <c r="A1836" s="11" t="s">
        <v>2389</v>
      </c>
      <c r="B1836" s="6" t="s">
        <v>216</v>
      </c>
      <c r="C1836" s="10">
        <v>2.0</v>
      </c>
      <c r="D1836" s="5" t="s">
        <v>2390</v>
      </c>
      <c r="E1836" s="5" t="s">
        <v>21</v>
      </c>
      <c r="F1836" s="5" t="s">
        <v>133</v>
      </c>
      <c r="G1836" s="9"/>
      <c r="H1836" s="9"/>
    </row>
    <row r="1837" ht="15.75" customHeight="1">
      <c r="A1837" s="11" t="s">
        <v>2389</v>
      </c>
      <c r="B1837" s="6" t="s">
        <v>29</v>
      </c>
      <c r="C1837" s="10">
        <v>3.0</v>
      </c>
      <c r="D1837" s="5" t="s">
        <v>2391</v>
      </c>
      <c r="E1837" s="5" t="s">
        <v>32</v>
      </c>
      <c r="F1837" s="5" t="s">
        <v>642</v>
      </c>
      <c r="G1837" s="9"/>
      <c r="H1837" s="9"/>
    </row>
    <row r="1838" ht="15.75" customHeight="1">
      <c r="A1838" s="11" t="s">
        <v>2389</v>
      </c>
      <c r="B1838" s="6" t="s">
        <v>216</v>
      </c>
      <c r="C1838" s="10">
        <v>4.0</v>
      </c>
      <c r="D1838" s="5" t="s">
        <v>2392</v>
      </c>
      <c r="E1838" s="5" t="s">
        <v>14</v>
      </c>
      <c r="F1838" s="5" t="s">
        <v>79</v>
      </c>
      <c r="G1838" s="9"/>
      <c r="H1838" s="9"/>
    </row>
    <row r="1839" ht="15.75" customHeight="1">
      <c r="A1839" s="11" t="s">
        <v>2389</v>
      </c>
      <c r="B1839" s="6" t="s">
        <v>29</v>
      </c>
      <c r="C1839" s="10">
        <v>6.0</v>
      </c>
      <c r="D1839" s="5" t="s">
        <v>2393</v>
      </c>
      <c r="E1839" s="5" t="s">
        <v>21</v>
      </c>
      <c r="F1839" s="5" t="s">
        <v>123</v>
      </c>
      <c r="G1839" s="9"/>
      <c r="H1839" s="9"/>
    </row>
    <row r="1840" ht="15.75" customHeight="1">
      <c r="A1840" s="11" t="s">
        <v>2389</v>
      </c>
      <c r="B1840" s="6" t="s">
        <v>37</v>
      </c>
      <c r="C1840" s="10">
        <v>7.0</v>
      </c>
      <c r="D1840" s="5" t="s">
        <v>2394</v>
      </c>
      <c r="E1840" s="5" t="s">
        <v>21</v>
      </c>
      <c r="F1840" s="5" t="s">
        <v>25</v>
      </c>
      <c r="G1840" s="9"/>
      <c r="H1840" s="9"/>
    </row>
    <row r="1841" ht="15.75" customHeight="1">
      <c r="A1841" s="11" t="s">
        <v>2389</v>
      </c>
      <c r="B1841" s="6" t="s">
        <v>104</v>
      </c>
      <c r="C1841" s="10">
        <v>9.0</v>
      </c>
      <c r="D1841" s="5" t="s">
        <v>2395</v>
      </c>
      <c r="E1841" s="5" t="s">
        <v>33</v>
      </c>
      <c r="F1841" s="5" t="s">
        <v>33</v>
      </c>
      <c r="G1841" s="9"/>
      <c r="H1841" s="9"/>
    </row>
    <row r="1842" ht="15.75" customHeight="1">
      <c r="A1842" s="11" t="s">
        <v>2389</v>
      </c>
      <c r="B1842" s="6" t="s">
        <v>35</v>
      </c>
      <c r="C1842" s="10">
        <v>10.0</v>
      </c>
      <c r="D1842" s="5" t="s">
        <v>2396</v>
      </c>
      <c r="E1842" s="5" t="s">
        <v>14</v>
      </c>
      <c r="F1842" s="5" t="s">
        <v>15</v>
      </c>
      <c r="G1842" s="9"/>
      <c r="H1842" s="9"/>
    </row>
    <row r="1843" ht="15.75" customHeight="1">
      <c r="A1843" s="11" t="s">
        <v>2389</v>
      </c>
      <c r="B1843" s="6" t="s">
        <v>2397</v>
      </c>
      <c r="C1843" s="10">
        <v>11.0</v>
      </c>
      <c r="D1843" s="5" t="s">
        <v>2398</v>
      </c>
      <c r="E1843" s="5" t="s">
        <v>14</v>
      </c>
      <c r="F1843" s="5" t="s">
        <v>15</v>
      </c>
      <c r="G1843" s="9"/>
      <c r="H1843" s="9"/>
    </row>
    <row r="1844" ht="15.75" customHeight="1">
      <c r="A1844" s="11" t="s">
        <v>2399</v>
      </c>
      <c r="B1844" s="6" t="s">
        <v>1185</v>
      </c>
      <c r="C1844" s="7">
        <v>1.0</v>
      </c>
      <c r="D1844" s="5" t="s">
        <v>2400</v>
      </c>
      <c r="E1844" s="5" t="s">
        <v>21</v>
      </c>
      <c r="F1844" s="5" t="s">
        <v>89</v>
      </c>
      <c r="G1844" s="9"/>
      <c r="H1844" s="9"/>
    </row>
    <row r="1845" ht="15.75" customHeight="1">
      <c r="A1845" s="11" t="s">
        <v>2399</v>
      </c>
      <c r="B1845" s="6" t="s">
        <v>760</v>
      </c>
      <c r="C1845" s="10">
        <v>3.0</v>
      </c>
      <c r="D1845" s="5" t="s">
        <v>2401</v>
      </c>
      <c r="E1845" s="5" t="s">
        <v>2402</v>
      </c>
      <c r="F1845" s="5" t="s">
        <v>2403</v>
      </c>
      <c r="G1845" s="9"/>
      <c r="H1845" s="9"/>
    </row>
    <row r="1846" ht="15.75" customHeight="1">
      <c r="A1846" s="11" t="s">
        <v>2399</v>
      </c>
      <c r="B1846" s="6" t="s">
        <v>1722</v>
      </c>
      <c r="C1846" s="10">
        <v>5.0</v>
      </c>
      <c r="D1846" s="5" t="s">
        <v>2404</v>
      </c>
      <c r="E1846" s="5" t="s">
        <v>14</v>
      </c>
      <c r="F1846" s="5" t="s">
        <v>22</v>
      </c>
      <c r="G1846" s="9"/>
      <c r="H1846" s="9"/>
    </row>
    <row r="1847" ht="15.75" customHeight="1">
      <c r="A1847" s="11" t="s">
        <v>2399</v>
      </c>
      <c r="B1847" s="6" t="s">
        <v>2405</v>
      </c>
      <c r="C1847" s="10">
        <v>9.0</v>
      </c>
      <c r="D1847" s="5" t="s">
        <v>2406</v>
      </c>
      <c r="E1847" s="5" t="s">
        <v>14</v>
      </c>
      <c r="F1847" s="5" t="s">
        <v>1281</v>
      </c>
      <c r="G1847" s="9"/>
      <c r="H1847" s="9"/>
    </row>
    <row r="1848" ht="15.75" customHeight="1">
      <c r="A1848" s="11" t="s">
        <v>2399</v>
      </c>
      <c r="B1848" s="6" t="s">
        <v>2407</v>
      </c>
      <c r="C1848" s="10">
        <v>12.0</v>
      </c>
      <c r="D1848" s="5" t="s">
        <v>2408</v>
      </c>
      <c r="E1848" s="5" t="s">
        <v>14</v>
      </c>
      <c r="F1848" s="5" t="s">
        <v>2409</v>
      </c>
      <c r="G1848" s="9"/>
      <c r="H1848" s="9"/>
    </row>
    <row r="1849" ht="15.75" customHeight="1">
      <c r="A1849" s="11" t="s">
        <v>2399</v>
      </c>
      <c r="B1849" s="6" t="s">
        <v>2410</v>
      </c>
      <c r="C1849" s="10">
        <v>13.0</v>
      </c>
      <c r="D1849" s="5" t="s">
        <v>2411</v>
      </c>
      <c r="E1849" s="5" t="s">
        <v>21</v>
      </c>
      <c r="F1849" s="5" t="s">
        <v>18</v>
      </c>
      <c r="G1849" s="9"/>
      <c r="H1849" s="9"/>
    </row>
    <row r="1850" ht="15.75" customHeight="1">
      <c r="A1850" s="11" t="s">
        <v>2399</v>
      </c>
      <c r="B1850" s="6" t="s">
        <v>41</v>
      </c>
      <c r="C1850" s="10">
        <v>14.0</v>
      </c>
      <c r="D1850" s="5" t="s">
        <v>2412</v>
      </c>
      <c r="E1850" s="5" t="s">
        <v>18</v>
      </c>
      <c r="F1850" s="5" t="s">
        <v>18</v>
      </c>
      <c r="G1850" s="9"/>
      <c r="H1850" s="9"/>
    </row>
    <row r="1851" ht="15.75" customHeight="1">
      <c r="A1851" s="11" t="s">
        <v>2399</v>
      </c>
      <c r="B1851" s="6" t="s">
        <v>440</v>
      </c>
      <c r="C1851" s="10">
        <v>16.0</v>
      </c>
      <c r="D1851" s="5" t="s">
        <v>2413</v>
      </c>
      <c r="E1851" s="5" t="s">
        <v>18</v>
      </c>
      <c r="F1851" s="5" t="s">
        <v>15</v>
      </c>
      <c r="G1851" s="9"/>
      <c r="H1851" s="9"/>
    </row>
    <row r="1852" ht="15.75" customHeight="1">
      <c r="A1852" s="11" t="s">
        <v>2399</v>
      </c>
      <c r="B1852" s="6" t="s">
        <v>216</v>
      </c>
      <c r="C1852" s="10">
        <v>17.0</v>
      </c>
      <c r="D1852" s="5" t="s">
        <v>2414</v>
      </c>
      <c r="E1852" s="5" t="s">
        <v>14</v>
      </c>
      <c r="F1852" s="5" t="s">
        <v>15</v>
      </c>
      <c r="G1852" s="9"/>
      <c r="H1852" s="9"/>
    </row>
    <row r="1853" ht="15.75" customHeight="1">
      <c r="A1853" s="11" t="s">
        <v>2399</v>
      </c>
      <c r="B1853" s="6" t="s">
        <v>2415</v>
      </c>
      <c r="C1853" s="10">
        <v>18.0</v>
      </c>
      <c r="D1853" s="5" t="s">
        <v>2416</v>
      </c>
      <c r="E1853" s="5" t="s">
        <v>14</v>
      </c>
      <c r="F1853" s="5" t="s">
        <v>15</v>
      </c>
      <c r="G1853" s="9"/>
      <c r="H1853" s="9"/>
    </row>
    <row r="1854" ht="15.75" customHeight="1">
      <c r="A1854" s="11" t="s">
        <v>2399</v>
      </c>
      <c r="B1854" s="6" t="s">
        <v>1208</v>
      </c>
      <c r="C1854" s="10">
        <v>19.0</v>
      </c>
      <c r="D1854" s="5" t="s">
        <v>2417</v>
      </c>
      <c r="E1854" s="5" t="s">
        <v>32</v>
      </c>
      <c r="F1854" s="5" t="s">
        <v>15</v>
      </c>
      <c r="G1854" s="9"/>
      <c r="H1854" s="9"/>
    </row>
    <row r="1855" ht="15.75" customHeight="1">
      <c r="A1855" s="11" t="s">
        <v>2399</v>
      </c>
      <c r="B1855" s="6" t="s">
        <v>2418</v>
      </c>
      <c r="C1855" s="10">
        <v>21.0</v>
      </c>
      <c r="D1855" s="5" t="s">
        <v>2419</v>
      </c>
      <c r="E1855" s="5" t="s">
        <v>14</v>
      </c>
      <c r="F1855" s="5" t="s">
        <v>15</v>
      </c>
      <c r="G1855" s="9"/>
      <c r="H1855" s="9"/>
    </row>
    <row r="1856" ht="15.75" customHeight="1">
      <c r="A1856" s="11" t="s">
        <v>2399</v>
      </c>
      <c r="B1856" s="6" t="s">
        <v>2420</v>
      </c>
      <c r="C1856" s="10">
        <v>22.0</v>
      </c>
      <c r="D1856" s="5" t="s">
        <v>2421</v>
      </c>
      <c r="E1856" s="5" t="s">
        <v>14</v>
      </c>
      <c r="F1856" s="5" t="s">
        <v>15</v>
      </c>
      <c r="G1856" s="9"/>
      <c r="H1856" s="9"/>
    </row>
    <row r="1857" ht="15.75" customHeight="1">
      <c r="A1857" s="11" t="s">
        <v>2399</v>
      </c>
      <c r="B1857" s="6" t="s">
        <v>380</v>
      </c>
      <c r="C1857" s="10">
        <v>25.0</v>
      </c>
      <c r="D1857" s="5" t="s">
        <v>2422</v>
      </c>
      <c r="E1857" s="5" t="s">
        <v>14</v>
      </c>
      <c r="F1857" s="5" t="s">
        <v>15</v>
      </c>
      <c r="G1857" s="9"/>
      <c r="H1857" s="9"/>
    </row>
    <row r="1858" ht="15.75" customHeight="1">
      <c r="A1858" s="11" t="s">
        <v>2399</v>
      </c>
      <c r="B1858" s="6" t="s">
        <v>2423</v>
      </c>
      <c r="C1858" s="10">
        <v>27.0</v>
      </c>
      <c r="D1858" s="5" t="s">
        <v>2424</v>
      </c>
      <c r="E1858" s="5" t="s">
        <v>14</v>
      </c>
      <c r="F1858" s="5" t="s">
        <v>15</v>
      </c>
      <c r="G1858" s="9"/>
      <c r="H1858" s="9"/>
    </row>
    <row r="1859" ht="15.75" customHeight="1">
      <c r="A1859" s="11" t="s">
        <v>2399</v>
      </c>
      <c r="B1859" s="6" t="s">
        <v>70</v>
      </c>
      <c r="C1859" s="10">
        <v>29.0</v>
      </c>
      <c r="D1859" s="5" t="s">
        <v>2425</v>
      </c>
      <c r="E1859" s="5" t="s">
        <v>14</v>
      </c>
      <c r="F1859" s="5" t="s">
        <v>15</v>
      </c>
      <c r="G1859" s="9"/>
      <c r="H1859" s="9"/>
    </row>
    <row r="1860" ht="15.75" customHeight="1">
      <c r="A1860" s="11" t="s">
        <v>2426</v>
      </c>
      <c r="B1860" s="6" t="s">
        <v>137</v>
      </c>
      <c r="C1860" s="7">
        <v>1.0</v>
      </c>
      <c r="D1860" s="5" t="s">
        <v>2427</v>
      </c>
      <c r="E1860" s="5" t="s">
        <v>21</v>
      </c>
      <c r="F1860" s="5" t="s">
        <v>25</v>
      </c>
      <c r="G1860" s="9"/>
      <c r="H1860" s="9"/>
    </row>
    <row r="1861" ht="15.75" customHeight="1">
      <c r="A1861" s="11" t="s">
        <v>2426</v>
      </c>
      <c r="B1861" s="6" t="s">
        <v>144</v>
      </c>
      <c r="C1861" s="10">
        <v>3.0</v>
      </c>
      <c r="D1861" s="5" t="s">
        <v>2428</v>
      </c>
      <c r="E1861" s="5" t="s">
        <v>21</v>
      </c>
      <c r="F1861" s="5" t="s">
        <v>25</v>
      </c>
      <c r="G1861" s="9"/>
      <c r="H1861" s="9"/>
    </row>
    <row r="1862" ht="15.75" customHeight="1">
      <c r="A1862" s="11" t="s">
        <v>2426</v>
      </c>
      <c r="B1862" s="6" t="s">
        <v>124</v>
      </c>
      <c r="C1862" s="10">
        <v>5.0</v>
      </c>
      <c r="D1862" s="5" t="s">
        <v>2429</v>
      </c>
      <c r="E1862" s="5" t="s">
        <v>21</v>
      </c>
      <c r="F1862" s="5" t="s">
        <v>1174</v>
      </c>
      <c r="G1862" s="9"/>
      <c r="H1862" s="9"/>
    </row>
    <row r="1863" ht="15.75" customHeight="1">
      <c r="A1863" s="11" t="s">
        <v>2426</v>
      </c>
      <c r="B1863" s="6" t="s">
        <v>124</v>
      </c>
      <c r="C1863" s="10">
        <v>6.0</v>
      </c>
      <c r="D1863" s="5" t="s">
        <v>2430</v>
      </c>
      <c r="E1863" s="5" t="s">
        <v>146</v>
      </c>
      <c r="F1863" s="5" t="s">
        <v>146</v>
      </c>
      <c r="G1863" s="9"/>
      <c r="H1863" s="9"/>
    </row>
    <row r="1864" ht="15.75" customHeight="1">
      <c r="A1864" s="11" t="s">
        <v>2426</v>
      </c>
      <c r="B1864" s="6" t="s">
        <v>157</v>
      </c>
      <c r="C1864" s="10">
        <v>8.0</v>
      </c>
      <c r="D1864" s="5" t="s">
        <v>2431</v>
      </c>
      <c r="E1864" s="5" t="s">
        <v>21</v>
      </c>
      <c r="F1864" s="5" t="s">
        <v>929</v>
      </c>
      <c r="G1864" s="9"/>
      <c r="H1864" s="9"/>
    </row>
    <row r="1865" ht="15.75" customHeight="1">
      <c r="A1865" s="11" t="s">
        <v>2426</v>
      </c>
      <c r="B1865" s="12" t="s">
        <v>135</v>
      </c>
      <c r="C1865" s="10">
        <v>10.0</v>
      </c>
      <c r="D1865" s="5" t="s">
        <v>2432</v>
      </c>
      <c r="E1865" s="5" t="s">
        <v>21</v>
      </c>
      <c r="F1865" s="5" t="s">
        <v>25</v>
      </c>
      <c r="G1865" s="9"/>
      <c r="H1865" s="9"/>
    </row>
    <row r="1866" ht="15.75" customHeight="1">
      <c r="A1866" s="11" t="s">
        <v>2426</v>
      </c>
      <c r="B1866" s="6" t="s">
        <v>68</v>
      </c>
      <c r="C1866" s="10">
        <v>11.0</v>
      </c>
      <c r="D1866" s="5" t="s">
        <v>2433</v>
      </c>
      <c r="E1866" s="5" t="s">
        <v>21</v>
      </c>
      <c r="F1866" s="5" t="s">
        <v>25</v>
      </c>
      <c r="G1866" s="9"/>
      <c r="H1866" s="9"/>
    </row>
    <row r="1867" ht="15.75" customHeight="1">
      <c r="A1867" s="11" t="s">
        <v>2426</v>
      </c>
      <c r="B1867" s="6" t="s">
        <v>734</v>
      </c>
      <c r="C1867" s="10">
        <v>15.0</v>
      </c>
      <c r="D1867" s="5" t="s">
        <v>2434</v>
      </c>
      <c r="E1867" s="5" t="s">
        <v>33</v>
      </c>
      <c r="F1867" s="5" t="s">
        <v>33</v>
      </c>
      <c r="G1867" s="9"/>
      <c r="H1867" s="9"/>
    </row>
    <row r="1868" ht="15.75" customHeight="1">
      <c r="A1868" s="11" t="s">
        <v>2426</v>
      </c>
      <c r="B1868" s="6" t="s">
        <v>124</v>
      </c>
      <c r="C1868" s="10">
        <v>17.0</v>
      </c>
      <c r="D1868" s="5" t="s">
        <v>2435</v>
      </c>
      <c r="E1868" s="5" t="s">
        <v>21</v>
      </c>
      <c r="F1868" s="5" t="s">
        <v>1174</v>
      </c>
      <c r="G1868" s="9"/>
      <c r="H1868" s="9"/>
    </row>
    <row r="1869" ht="15.75" customHeight="1">
      <c r="A1869" s="11" t="s">
        <v>2426</v>
      </c>
      <c r="B1869" s="6" t="s">
        <v>124</v>
      </c>
      <c r="C1869" s="10">
        <v>19.0</v>
      </c>
      <c r="D1869" s="5" t="s">
        <v>2436</v>
      </c>
      <c r="E1869" s="5" t="s">
        <v>21</v>
      </c>
      <c r="F1869" s="5" t="s">
        <v>25</v>
      </c>
      <c r="G1869" s="9"/>
      <c r="H1869" s="9"/>
    </row>
    <row r="1870" ht="15.75" customHeight="1">
      <c r="A1870" s="11" t="s">
        <v>2437</v>
      </c>
      <c r="B1870" s="6" t="s">
        <v>70</v>
      </c>
      <c r="C1870" s="10">
        <v>2.0</v>
      </c>
      <c r="D1870" s="5" t="s">
        <v>2438</v>
      </c>
      <c r="E1870" s="5" t="s">
        <v>21</v>
      </c>
      <c r="F1870" s="5" t="s">
        <v>25</v>
      </c>
      <c r="G1870" s="9"/>
      <c r="H1870" s="9"/>
    </row>
    <row r="1871" ht="15.75" customHeight="1">
      <c r="A1871" s="11" t="s">
        <v>2437</v>
      </c>
      <c r="B1871" s="6" t="s">
        <v>216</v>
      </c>
      <c r="C1871" s="10">
        <v>4.0</v>
      </c>
      <c r="D1871" s="5" t="s">
        <v>2439</v>
      </c>
      <c r="E1871" s="5" t="s">
        <v>21</v>
      </c>
      <c r="F1871" s="5" t="s">
        <v>2440</v>
      </c>
      <c r="G1871" s="9"/>
      <c r="H1871" s="9"/>
    </row>
    <row r="1872" ht="15.75" customHeight="1">
      <c r="A1872" s="11" t="s">
        <v>2437</v>
      </c>
      <c r="B1872" s="6" t="s">
        <v>41</v>
      </c>
      <c r="C1872" s="10">
        <v>5.0</v>
      </c>
      <c r="D1872" s="5" t="s">
        <v>2441</v>
      </c>
      <c r="E1872" s="5" t="s">
        <v>21</v>
      </c>
      <c r="F1872" s="5" t="s">
        <v>11</v>
      </c>
      <c r="G1872" s="9"/>
      <c r="H1872" s="9"/>
    </row>
    <row r="1873" ht="15.75" customHeight="1">
      <c r="A1873" s="11" t="s">
        <v>2437</v>
      </c>
      <c r="B1873" s="6" t="s">
        <v>857</v>
      </c>
      <c r="C1873" s="10">
        <v>7.0</v>
      </c>
      <c r="D1873" s="5" t="s">
        <v>2442</v>
      </c>
      <c r="E1873" s="5" t="s">
        <v>21</v>
      </c>
      <c r="F1873" s="5" t="s">
        <v>123</v>
      </c>
      <c r="G1873" s="9"/>
      <c r="H1873" s="9"/>
    </row>
    <row r="1874" ht="15.75" customHeight="1">
      <c r="A1874" s="11" t="s">
        <v>2437</v>
      </c>
      <c r="B1874" s="6" t="s">
        <v>29</v>
      </c>
      <c r="C1874" s="10">
        <v>8.0</v>
      </c>
      <c r="D1874" s="5" t="s">
        <v>2443</v>
      </c>
      <c r="E1874" s="5" t="s">
        <v>33</v>
      </c>
      <c r="F1874" s="5" t="s">
        <v>33</v>
      </c>
      <c r="G1874" s="9"/>
      <c r="H1874" s="9"/>
    </row>
    <row r="1875" ht="15.75" customHeight="1">
      <c r="A1875" s="11" t="s">
        <v>2437</v>
      </c>
      <c r="B1875" s="6" t="s">
        <v>216</v>
      </c>
      <c r="C1875" s="10">
        <v>9.0</v>
      </c>
      <c r="D1875" s="5" t="s">
        <v>2444</v>
      </c>
      <c r="E1875" s="5" t="s">
        <v>18</v>
      </c>
      <c r="F1875" s="5" t="s">
        <v>18</v>
      </c>
      <c r="G1875" s="9"/>
      <c r="H1875" s="9"/>
    </row>
    <row r="1876" ht="15.75" customHeight="1">
      <c r="A1876" s="11" t="s">
        <v>2437</v>
      </c>
      <c r="B1876" s="6" t="s">
        <v>41</v>
      </c>
      <c r="C1876" s="10">
        <v>11.0</v>
      </c>
      <c r="D1876" s="5" t="s">
        <v>2445</v>
      </c>
      <c r="E1876" s="5" t="s">
        <v>21</v>
      </c>
      <c r="F1876" s="5" t="s">
        <v>133</v>
      </c>
      <c r="G1876" s="9"/>
      <c r="H1876" s="9"/>
    </row>
    <row r="1877" ht="15.75" customHeight="1">
      <c r="A1877" s="11" t="s">
        <v>2437</v>
      </c>
      <c r="B1877" s="6" t="s">
        <v>857</v>
      </c>
      <c r="C1877" s="10">
        <v>12.0</v>
      </c>
      <c r="D1877" s="5" t="s">
        <v>2446</v>
      </c>
      <c r="E1877" s="5" t="s">
        <v>21</v>
      </c>
      <c r="F1877" s="5" t="s">
        <v>2447</v>
      </c>
      <c r="G1877" s="9"/>
      <c r="H1877" s="9"/>
    </row>
    <row r="1878" ht="15.75" customHeight="1">
      <c r="A1878" s="11" t="s">
        <v>2437</v>
      </c>
      <c r="B1878" s="6" t="s">
        <v>41</v>
      </c>
      <c r="C1878" s="10">
        <v>14.0</v>
      </c>
      <c r="D1878" s="5" t="s">
        <v>2448</v>
      </c>
      <c r="E1878" s="5" t="s">
        <v>21</v>
      </c>
      <c r="F1878" s="5" t="s">
        <v>22</v>
      </c>
      <c r="G1878" s="9"/>
      <c r="H1878" s="9"/>
    </row>
    <row r="1879" ht="15.75" customHeight="1">
      <c r="A1879" s="11" t="s">
        <v>2437</v>
      </c>
      <c r="B1879" s="6" t="s">
        <v>35</v>
      </c>
      <c r="C1879" s="10">
        <v>15.0</v>
      </c>
      <c r="D1879" s="5" t="s">
        <v>2449</v>
      </c>
      <c r="E1879" s="5" t="s">
        <v>21</v>
      </c>
      <c r="F1879" s="5" t="s">
        <v>22</v>
      </c>
      <c r="G1879" s="9"/>
      <c r="H1879" s="9"/>
    </row>
    <row r="1880" ht="15.75" customHeight="1">
      <c r="A1880" s="11" t="s">
        <v>2437</v>
      </c>
      <c r="B1880" s="6" t="s">
        <v>41</v>
      </c>
      <c r="C1880" s="10">
        <v>16.0</v>
      </c>
      <c r="D1880" s="5" t="s">
        <v>2450</v>
      </c>
      <c r="E1880" s="5" t="s">
        <v>32</v>
      </c>
      <c r="F1880" s="5" t="s">
        <v>66</v>
      </c>
      <c r="G1880" s="9"/>
      <c r="H1880" s="9"/>
    </row>
    <row r="1881" ht="15.75" customHeight="1">
      <c r="A1881" s="11" t="s">
        <v>2437</v>
      </c>
      <c r="B1881" s="6" t="s">
        <v>216</v>
      </c>
      <c r="C1881" s="10">
        <v>17.0</v>
      </c>
      <c r="D1881" s="5" t="s">
        <v>2451</v>
      </c>
      <c r="E1881" s="5" t="s">
        <v>21</v>
      </c>
      <c r="F1881" s="5" t="s">
        <v>123</v>
      </c>
      <c r="G1881" s="9"/>
      <c r="H1881" s="9"/>
    </row>
    <row r="1882" ht="15.75" customHeight="1">
      <c r="A1882" s="11" t="s">
        <v>2437</v>
      </c>
      <c r="B1882" s="6" t="s">
        <v>35</v>
      </c>
      <c r="C1882" s="10">
        <v>18.0</v>
      </c>
      <c r="D1882" s="5" t="s">
        <v>2452</v>
      </c>
      <c r="E1882" s="5" t="s">
        <v>21</v>
      </c>
      <c r="F1882" s="5" t="s">
        <v>50</v>
      </c>
      <c r="G1882" s="9"/>
      <c r="H1882" s="9"/>
    </row>
    <row r="1883" ht="15.75" customHeight="1">
      <c r="A1883" s="11" t="s">
        <v>2437</v>
      </c>
      <c r="B1883" s="6" t="s">
        <v>2453</v>
      </c>
      <c r="C1883" s="10">
        <v>20.0</v>
      </c>
      <c r="D1883" s="5" t="s">
        <v>2454</v>
      </c>
      <c r="E1883" s="5" t="s">
        <v>21</v>
      </c>
      <c r="F1883" s="5" t="s">
        <v>2455</v>
      </c>
      <c r="G1883" s="9"/>
      <c r="H1883" s="9"/>
    </row>
    <row r="1884" ht="15.75" customHeight="1">
      <c r="A1884" s="11" t="s">
        <v>2456</v>
      </c>
      <c r="B1884" s="6" t="s">
        <v>1550</v>
      </c>
      <c r="C1884" s="10">
        <v>2.0</v>
      </c>
      <c r="D1884" s="5" t="s">
        <v>2457</v>
      </c>
      <c r="E1884" s="5" t="s">
        <v>21</v>
      </c>
      <c r="F1884" s="5" t="s">
        <v>25</v>
      </c>
      <c r="G1884" s="9"/>
      <c r="H1884" s="9"/>
    </row>
    <row r="1885" ht="15.75" customHeight="1">
      <c r="A1885" s="11" t="s">
        <v>2456</v>
      </c>
      <c r="B1885" s="6" t="s">
        <v>525</v>
      </c>
      <c r="C1885" s="10">
        <v>3.0</v>
      </c>
      <c r="D1885" s="5" t="s">
        <v>2458</v>
      </c>
      <c r="E1885" s="5" t="s">
        <v>14</v>
      </c>
      <c r="F1885" s="5" t="s">
        <v>15</v>
      </c>
      <c r="G1885" s="9"/>
      <c r="H1885" s="9"/>
    </row>
    <row r="1886" ht="15.75" customHeight="1">
      <c r="A1886" s="11" t="s">
        <v>2456</v>
      </c>
      <c r="B1886" s="6" t="s">
        <v>139</v>
      </c>
      <c r="C1886" s="10">
        <v>4.0</v>
      </c>
      <c r="D1886" s="5" t="s">
        <v>2459</v>
      </c>
      <c r="E1886" s="5" t="s">
        <v>14</v>
      </c>
      <c r="F1886" s="5" t="s">
        <v>79</v>
      </c>
      <c r="G1886" s="9"/>
      <c r="H1886" s="9"/>
    </row>
    <row r="1887" ht="15.75" customHeight="1">
      <c r="A1887" s="11" t="s">
        <v>2456</v>
      </c>
      <c r="B1887" s="6" t="s">
        <v>2460</v>
      </c>
      <c r="C1887" s="10">
        <v>6.0</v>
      </c>
      <c r="D1887" s="5" t="s">
        <v>2461</v>
      </c>
      <c r="E1887" s="5" t="s">
        <v>18</v>
      </c>
      <c r="F1887" s="5" t="s">
        <v>18</v>
      </c>
      <c r="G1887" s="9"/>
      <c r="H1887" s="9"/>
    </row>
    <row r="1888" ht="15.75" customHeight="1">
      <c r="A1888" s="11" t="s">
        <v>2456</v>
      </c>
      <c r="B1888" s="6" t="s">
        <v>450</v>
      </c>
      <c r="C1888" s="10">
        <v>11.0</v>
      </c>
      <c r="D1888" s="5" t="s">
        <v>2462</v>
      </c>
      <c r="E1888" s="5" t="s">
        <v>21</v>
      </c>
      <c r="F1888" s="5" t="s">
        <v>50</v>
      </c>
      <c r="G1888" s="9"/>
      <c r="H1888" s="9"/>
    </row>
    <row r="1889" ht="15.75" customHeight="1">
      <c r="A1889" s="11" t="s">
        <v>2456</v>
      </c>
      <c r="B1889" s="6" t="s">
        <v>2463</v>
      </c>
      <c r="C1889" s="10">
        <v>13.0</v>
      </c>
      <c r="D1889" s="5" t="s">
        <v>2464</v>
      </c>
      <c r="E1889" s="5" t="s">
        <v>21</v>
      </c>
      <c r="F1889" s="5" t="s">
        <v>22</v>
      </c>
      <c r="G1889" s="9"/>
      <c r="H1889" s="9"/>
    </row>
    <row r="1890" ht="15.75" customHeight="1">
      <c r="A1890" s="11" t="s">
        <v>2465</v>
      </c>
      <c r="B1890" s="6" t="s">
        <v>216</v>
      </c>
      <c r="C1890" s="10">
        <v>2.0</v>
      </c>
      <c r="D1890" s="8" t="s">
        <v>2466</v>
      </c>
      <c r="E1890" s="5" t="s">
        <v>21</v>
      </c>
      <c r="F1890" s="5" t="s">
        <v>25</v>
      </c>
      <c r="G1890" s="9"/>
      <c r="H1890" s="9"/>
    </row>
    <row r="1891" ht="15.75" customHeight="1">
      <c r="A1891" s="11" t="s">
        <v>2465</v>
      </c>
      <c r="B1891" s="12" t="s">
        <v>330</v>
      </c>
      <c r="C1891" s="10">
        <v>3.0</v>
      </c>
      <c r="D1891" s="8" t="s">
        <v>2467</v>
      </c>
      <c r="E1891" s="5" t="s">
        <v>14</v>
      </c>
      <c r="F1891" s="5" t="s">
        <v>2468</v>
      </c>
      <c r="G1891" s="9"/>
      <c r="H1891" s="9"/>
    </row>
    <row r="1892" ht="15.75" customHeight="1">
      <c r="A1892" s="11" t="s">
        <v>2465</v>
      </c>
      <c r="B1892" s="6" t="s">
        <v>35</v>
      </c>
      <c r="C1892" s="10">
        <v>4.0</v>
      </c>
      <c r="D1892" s="8" t="s">
        <v>2469</v>
      </c>
      <c r="E1892" s="5" t="s">
        <v>14</v>
      </c>
      <c r="F1892" s="5" t="s">
        <v>79</v>
      </c>
      <c r="G1892" s="9"/>
      <c r="H1892" s="9"/>
    </row>
    <row r="1893" ht="15.75" customHeight="1">
      <c r="A1893" s="11" t="s">
        <v>2465</v>
      </c>
      <c r="B1893" s="12" t="s">
        <v>330</v>
      </c>
      <c r="C1893" s="10">
        <v>6.0</v>
      </c>
      <c r="D1893" s="8" t="s">
        <v>2470</v>
      </c>
      <c r="E1893" s="5" t="s">
        <v>14</v>
      </c>
      <c r="F1893" s="5" t="s">
        <v>15</v>
      </c>
      <c r="G1893" s="9"/>
      <c r="H1893" s="9"/>
    </row>
    <row r="1894" ht="15.75" customHeight="1">
      <c r="A1894" s="11" t="s">
        <v>2465</v>
      </c>
      <c r="B1894" s="12" t="s">
        <v>261</v>
      </c>
      <c r="C1894" s="10">
        <v>7.0</v>
      </c>
      <c r="D1894" s="8" t="s">
        <v>2471</v>
      </c>
      <c r="E1894" s="5" t="s">
        <v>32</v>
      </c>
      <c r="F1894" s="5" t="s">
        <v>79</v>
      </c>
      <c r="G1894" s="9"/>
      <c r="H1894" s="9"/>
    </row>
    <row r="1895" ht="15.75" customHeight="1">
      <c r="A1895" s="11" t="s">
        <v>2465</v>
      </c>
      <c r="B1895" s="12" t="s">
        <v>330</v>
      </c>
      <c r="C1895" s="10">
        <v>8.0</v>
      </c>
      <c r="D1895" s="8" t="s">
        <v>2472</v>
      </c>
      <c r="E1895" s="5" t="s">
        <v>14</v>
      </c>
      <c r="F1895" s="5" t="s">
        <v>79</v>
      </c>
      <c r="G1895" s="9"/>
      <c r="H1895" s="9"/>
    </row>
    <row r="1896" ht="15.75" customHeight="1">
      <c r="A1896" s="11" t="s">
        <v>2465</v>
      </c>
      <c r="B1896" s="6" t="s">
        <v>104</v>
      </c>
      <c r="C1896" s="10">
        <v>11.0</v>
      </c>
      <c r="D1896" s="8" t="s">
        <v>2473</v>
      </c>
      <c r="E1896" s="5" t="s">
        <v>32</v>
      </c>
      <c r="F1896" s="5" t="s">
        <v>916</v>
      </c>
      <c r="G1896" s="9"/>
      <c r="H1896" s="9"/>
    </row>
    <row r="1897" ht="15.75" customHeight="1">
      <c r="A1897" s="11" t="s">
        <v>2465</v>
      </c>
      <c r="B1897" s="6" t="s">
        <v>23</v>
      </c>
      <c r="C1897" s="10">
        <v>13.0</v>
      </c>
      <c r="D1897" s="8" t="s">
        <v>2474</v>
      </c>
      <c r="E1897" s="5" t="s">
        <v>33</v>
      </c>
      <c r="F1897" s="5" t="s">
        <v>33</v>
      </c>
      <c r="G1897" s="9"/>
      <c r="H1897" s="9"/>
    </row>
    <row r="1898" ht="15.75" customHeight="1">
      <c r="A1898" s="11" t="s">
        <v>2465</v>
      </c>
      <c r="B1898" s="12" t="s">
        <v>261</v>
      </c>
      <c r="C1898" s="10">
        <v>14.0</v>
      </c>
      <c r="D1898" s="8" t="s">
        <v>2475</v>
      </c>
      <c r="E1898" s="5" t="s">
        <v>32</v>
      </c>
      <c r="F1898" s="5" t="s">
        <v>2476</v>
      </c>
      <c r="G1898" s="9"/>
      <c r="H1898" s="9"/>
    </row>
    <row r="1899" ht="15.75" customHeight="1">
      <c r="A1899" s="11" t="s">
        <v>2465</v>
      </c>
      <c r="B1899" s="6" t="s">
        <v>26</v>
      </c>
      <c r="C1899" s="10">
        <v>15.0</v>
      </c>
      <c r="D1899" s="8" t="s">
        <v>2477</v>
      </c>
      <c r="E1899" s="5" t="s">
        <v>32</v>
      </c>
      <c r="F1899" s="5" t="s">
        <v>2476</v>
      </c>
      <c r="G1899" s="9"/>
      <c r="H1899" s="9"/>
    </row>
    <row r="1900" ht="15.75" customHeight="1">
      <c r="A1900" s="11" t="s">
        <v>2465</v>
      </c>
      <c r="B1900" s="6" t="s">
        <v>26</v>
      </c>
      <c r="C1900" s="10">
        <v>18.0</v>
      </c>
      <c r="D1900" s="8" t="s">
        <v>2478</v>
      </c>
      <c r="E1900" s="5" t="s">
        <v>32</v>
      </c>
      <c r="F1900" s="5" t="s">
        <v>2476</v>
      </c>
      <c r="G1900" s="9"/>
      <c r="H1900" s="9"/>
    </row>
    <row r="1901" ht="15.75" customHeight="1">
      <c r="A1901" s="11" t="s">
        <v>2465</v>
      </c>
      <c r="B1901" s="12" t="s">
        <v>1181</v>
      </c>
      <c r="C1901" s="10">
        <v>20.0</v>
      </c>
      <c r="D1901" s="8" t="s">
        <v>2479</v>
      </c>
      <c r="E1901" s="5" t="s">
        <v>14</v>
      </c>
      <c r="F1901" s="5" t="s">
        <v>2480</v>
      </c>
      <c r="G1901" s="9"/>
      <c r="H1901" s="9"/>
    </row>
    <row r="1902" ht="15.75" customHeight="1">
      <c r="A1902" s="5" t="s">
        <v>2481</v>
      </c>
      <c r="B1902" s="6" t="s">
        <v>41</v>
      </c>
      <c r="C1902" s="10">
        <v>2.0</v>
      </c>
      <c r="D1902" s="8" t="s">
        <v>2482</v>
      </c>
      <c r="E1902" s="5" t="s">
        <v>146</v>
      </c>
      <c r="F1902" s="5" t="s">
        <v>2483</v>
      </c>
      <c r="G1902" s="9"/>
      <c r="H1902" s="5" t="s">
        <v>2484</v>
      </c>
    </row>
    <row r="1903" ht="15.75" customHeight="1">
      <c r="A1903" s="5" t="s">
        <v>2481</v>
      </c>
      <c r="B1903" s="6" t="s">
        <v>12</v>
      </c>
      <c r="C1903" s="10">
        <v>3.0</v>
      </c>
      <c r="D1903" s="8" t="s">
        <v>2485</v>
      </c>
      <c r="E1903" s="5" t="s">
        <v>146</v>
      </c>
      <c r="F1903" s="5" t="s">
        <v>2483</v>
      </c>
      <c r="G1903" s="9"/>
      <c r="H1903" s="9"/>
    </row>
    <row r="1904" ht="15.75" customHeight="1">
      <c r="A1904" s="5" t="s">
        <v>2481</v>
      </c>
      <c r="B1904" s="12" t="s">
        <v>261</v>
      </c>
      <c r="C1904" s="10">
        <v>4.0</v>
      </c>
      <c r="D1904" s="8" t="s">
        <v>2486</v>
      </c>
      <c r="E1904" s="5" t="s">
        <v>32</v>
      </c>
      <c r="F1904" s="5" t="s">
        <v>2483</v>
      </c>
      <c r="G1904" s="8" t="s">
        <v>2487</v>
      </c>
      <c r="H1904" s="9"/>
    </row>
    <row r="1905" ht="15.75" customHeight="1">
      <c r="A1905" s="5" t="s">
        <v>2481</v>
      </c>
      <c r="B1905" s="6" t="s">
        <v>41</v>
      </c>
      <c r="C1905" s="10">
        <v>5.0</v>
      </c>
      <c r="D1905" s="8" t="s">
        <v>2488</v>
      </c>
      <c r="E1905" s="5" t="s">
        <v>32</v>
      </c>
      <c r="F1905" s="5" t="s">
        <v>2483</v>
      </c>
      <c r="G1905" s="13"/>
      <c r="H1905" s="9"/>
    </row>
    <row r="1906" ht="15.75" customHeight="1">
      <c r="A1906" s="5" t="s">
        <v>2481</v>
      </c>
      <c r="B1906" s="6" t="s">
        <v>35</v>
      </c>
      <c r="C1906" s="10">
        <v>6.0</v>
      </c>
      <c r="D1906" s="8" t="s">
        <v>2489</v>
      </c>
      <c r="E1906" s="5" t="s">
        <v>146</v>
      </c>
      <c r="F1906" s="5" t="s">
        <v>2483</v>
      </c>
      <c r="G1906" s="9"/>
      <c r="H1906" s="9"/>
    </row>
    <row r="1907" ht="15.75" customHeight="1">
      <c r="A1907" s="5" t="s">
        <v>2481</v>
      </c>
      <c r="B1907" s="6" t="s">
        <v>68</v>
      </c>
      <c r="C1907" s="10">
        <v>7.0</v>
      </c>
      <c r="D1907" s="8" t="s">
        <v>2490</v>
      </c>
      <c r="E1907" s="5" t="s">
        <v>146</v>
      </c>
      <c r="F1907" s="5" t="s">
        <v>2483</v>
      </c>
      <c r="G1907" s="9"/>
      <c r="H1907" s="9"/>
    </row>
    <row r="1908" ht="15.75" customHeight="1">
      <c r="A1908" s="5" t="s">
        <v>2481</v>
      </c>
      <c r="B1908" s="12" t="s">
        <v>261</v>
      </c>
      <c r="C1908" s="10">
        <v>8.0</v>
      </c>
      <c r="D1908" s="8" t="s">
        <v>2491</v>
      </c>
      <c r="E1908" s="5" t="s">
        <v>32</v>
      </c>
      <c r="F1908" s="5" t="s">
        <v>2483</v>
      </c>
      <c r="G1908" s="9"/>
      <c r="H1908" s="9"/>
    </row>
    <row r="1909" ht="15.75" customHeight="1">
      <c r="A1909" s="5" t="s">
        <v>2481</v>
      </c>
      <c r="B1909" s="6" t="s">
        <v>104</v>
      </c>
      <c r="C1909" s="10">
        <v>9.0</v>
      </c>
      <c r="D1909" s="8" t="s">
        <v>2492</v>
      </c>
      <c r="E1909" s="5" t="s">
        <v>32</v>
      </c>
      <c r="F1909" s="5" t="s">
        <v>2483</v>
      </c>
      <c r="G1909" s="9"/>
      <c r="H1909" s="9"/>
    </row>
    <row r="1910" ht="15.75" customHeight="1">
      <c r="A1910" s="5" t="s">
        <v>2493</v>
      </c>
      <c r="B1910" s="6" t="s">
        <v>216</v>
      </c>
      <c r="C1910" s="7">
        <v>1.0</v>
      </c>
      <c r="D1910" s="8" t="s">
        <v>2494</v>
      </c>
      <c r="E1910" s="5" t="s">
        <v>21</v>
      </c>
      <c r="F1910" s="5" t="s">
        <v>25</v>
      </c>
      <c r="G1910" s="9"/>
      <c r="H1910" s="9"/>
    </row>
    <row r="1911" ht="15.75" customHeight="1">
      <c r="A1911" s="5" t="s">
        <v>2493</v>
      </c>
      <c r="B1911" s="6" t="s">
        <v>226</v>
      </c>
      <c r="C1911" s="10">
        <v>2.0</v>
      </c>
      <c r="D1911" s="8" t="s">
        <v>2495</v>
      </c>
      <c r="E1911" s="5" t="s">
        <v>33</v>
      </c>
      <c r="F1911" s="5" t="s">
        <v>33</v>
      </c>
      <c r="G1911" s="9"/>
      <c r="H1911" s="9"/>
    </row>
    <row r="1912" ht="15.75" customHeight="1">
      <c r="A1912" s="5" t="s">
        <v>2493</v>
      </c>
      <c r="B1912" s="6" t="s">
        <v>35</v>
      </c>
      <c r="C1912" s="10">
        <v>3.0</v>
      </c>
      <c r="D1912" s="8" t="s">
        <v>2496</v>
      </c>
      <c r="E1912" s="5" t="s">
        <v>14</v>
      </c>
      <c r="F1912" s="5" t="s">
        <v>15</v>
      </c>
      <c r="G1912" s="9"/>
      <c r="H1912" s="9"/>
    </row>
    <row r="1913" ht="15.75" customHeight="1">
      <c r="A1913" s="5" t="s">
        <v>2493</v>
      </c>
      <c r="B1913" s="6" t="s">
        <v>37</v>
      </c>
      <c r="C1913" s="10">
        <v>4.0</v>
      </c>
      <c r="D1913" s="8" t="s">
        <v>2497</v>
      </c>
      <c r="E1913" s="5" t="s">
        <v>14</v>
      </c>
      <c r="F1913" s="5" t="s">
        <v>15</v>
      </c>
      <c r="G1913" s="9"/>
      <c r="H1913" s="9"/>
    </row>
    <row r="1914" ht="15.75" customHeight="1">
      <c r="A1914" s="5" t="s">
        <v>2493</v>
      </c>
      <c r="B1914" s="6" t="s">
        <v>216</v>
      </c>
      <c r="C1914" s="10">
        <v>5.0</v>
      </c>
      <c r="D1914" s="8" t="s">
        <v>2498</v>
      </c>
      <c r="E1914" s="5" t="s">
        <v>21</v>
      </c>
      <c r="F1914" s="5" t="s">
        <v>123</v>
      </c>
      <c r="G1914" s="9"/>
      <c r="H1914" s="9"/>
    </row>
    <row r="1915" ht="15.75" customHeight="1">
      <c r="A1915" s="5" t="s">
        <v>2493</v>
      </c>
      <c r="B1915" s="6" t="s">
        <v>163</v>
      </c>
      <c r="C1915" s="10">
        <v>6.0</v>
      </c>
      <c r="D1915" s="8" t="s">
        <v>2499</v>
      </c>
      <c r="E1915" s="5" t="s">
        <v>21</v>
      </c>
      <c r="F1915" s="5" t="s">
        <v>133</v>
      </c>
      <c r="G1915" s="9"/>
      <c r="H1915" s="9"/>
    </row>
    <row r="1916" ht="15.75" customHeight="1">
      <c r="A1916" s="5" t="s">
        <v>2493</v>
      </c>
      <c r="B1916" s="6" t="s">
        <v>235</v>
      </c>
      <c r="C1916" s="10">
        <v>7.0</v>
      </c>
      <c r="D1916" s="8" t="s">
        <v>2500</v>
      </c>
      <c r="E1916" s="5" t="s">
        <v>14</v>
      </c>
      <c r="F1916" s="5" t="s">
        <v>22</v>
      </c>
      <c r="G1916" s="9"/>
      <c r="H1916" s="9"/>
    </row>
    <row r="1917" ht="15.75" customHeight="1">
      <c r="A1917" s="5" t="s">
        <v>2493</v>
      </c>
      <c r="B1917" s="6" t="s">
        <v>41</v>
      </c>
      <c r="C1917" s="10">
        <v>8.0</v>
      </c>
      <c r="D1917" s="8" t="s">
        <v>2501</v>
      </c>
      <c r="E1917" s="5" t="s">
        <v>14</v>
      </c>
      <c r="F1917" s="5" t="s">
        <v>28</v>
      </c>
      <c r="G1917" s="9"/>
      <c r="H1917" s="9"/>
    </row>
    <row r="1918" ht="15.75" customHeight="1">
      <c r="A1918" s="5" t="s">
        <v>2493</v>
      </c>
      <c r="B1918" s="6" t="s">
        <v>1163</v>
      </c>
      <c r="C1918" s="10">
        <v>9.0</v>
      </c>
      <c r="D1918" s="8" t="s">
        <v>2502</v>
      </c>
      <c r="E1918" s="5" t="s">
        <v>14</v>
      </c>
      <c r="F1918" s="5" t="s">
        <v>15</v>
      </c>
      <c r="G1918" s="9"/>
      <c r="H1918" s="9"/>
    </row>
    <row r="1919" ht="15.75" customHeight="1">
      <c r="A1919" s="5" t="s">
        <v>2493</v>
      </c>
      <c r="B1919" s="6" t="s">
        <v>41</v>
      </c>
      <c r="C1919" s="10">
        <v>10.0</v>
      </c>
      <c r="D1919" s="8" t="s">
        <v>2503</v>
      </c>
      <c r="E1919" s="5" t="s">
        <v>21</v>
      </c>
      <c r="F1919" s="5" t="s">
        <v>133</v>
      </c>
      <c r="G1919" s="9"/>
      <c r="H1919" s="9"/>
    </row>
    <row r="1920" ht="15.75" customHeight="1">
      <c r="A1920" s="5" t="s">
        <v>2493</v>
      </c>
      <c r="B1920" s="6" t="s">
        <v>26</v>
      </c>
      <c r="C1920" s="10">
        <v>11.0</v>
      </c>
      <c r="D1920" s="8" t="s">
        <v>2504</v>
      </c>
      <c r="E1920" s="5" t="s">
        <v>21</v>
      </c>
      <c r="F1920" s="5" t="s">
        <v>25</v>
      </c>
      <c r="G1920" s="9"/>
      <c r="H1920" s="9"/>
    </row>
    <row r="1921" ht="15.75" customHeight="1">
      <c r="A1921" s="5" t="s">
        <v>2493</v>
      </c>
      <c r="B1921" s="6" t="s">
        <v>235</v>
      </c>
      <c r="C1921" s="10">
        <v>12.0</v>
      </c>
      <c r="D1921" s="8" t="s">
        <v>2505</v>
      </c>
      <c r="E1921" s="5" t="s">
        <v>21</v>
      </c>
      <c r="F1921" s="5" t="s">
        <v>123</v>
      </c>
      <c r="G1921" s="9"/>
      <c r="H1921" s="9"/>
    </row>
    <row r="1922" ht="15.75" customHeight="1">
      <c r="A1922" s="5" t="s">
        <v>2493</v>
      </c>
      <c r="B1922" s="6" t="s">
        <v>41</v>
      </c>
      <c r="C1922" s="10">
        <v>13.0</v>
      </c>
      <c r="D1922" s="8" t="s">
        <v>2506</v>
      </c>
      <c r="E1922" s="5" t="s">
        <v>14</v>
      </c>
      <c r="F1922" s="5" t="s">
        <v>79</v>
      </c>
      <c r="G1922" s="9"/>
      <c r="H1922" s="9"/>
    </row>
    <row r="1923" ht="15.75" customHeight="1">
      <c r="A1923" s="5" t="s">
        <v>2493</v>
      </c>
      <c r="B1923" s="6" t="s">
        <v>235</v>
      </c>
      <c r="C1923" s="10">
        <v>14.0</v>
      </c>
      <c r="D1923" s="8" t="s">
        <v>2507</v>
      </c>
      <c r="E1923" s="5" t="s">
        <v>21</v>
      </c>
      <c r="F1923" s="5" t="s">
        <v>22</v>
      </c>
      <c r="G1923" s="9"/>
      <c r="H1923" s="9"/>
    </row>
    <row r="1924" ht="15.75" customHeight="1">
      <c r="A1924" s="5" t="s">
        <v>2493</v>
      </c>
      <c r="B1924" s="6" t="s">
        <v>37</v>
      </c>
      <c r="C1924" s="10">
        <v>15.0</v>
      </c>
      <c r="D1924" s="8" t="s">
        <v>2508</v>
      </c>
      <c r="E1924" s="5" t="s">
        <v>14</v>
      </c>
      <c r="F1924" s="5" t="s">
        <v>15</v>
      </c>
      <c r="G1924" s="9"/>
      <c r="H1924" s="9"/>
    </row>
    <row r="1925" ht="15.75" customHeight="1">
      <c r="A1925" s="5" t="s">
        <v>2493</v>
      </c>
      <c r="B1925" s="6" t="s">
        <v>1163</v>
      </c>
      <c r="C1925" s="10">
        <v>16.0</v>
      </c>
      <c r="D1925" s="8" t="s">
        <v>2509</v>
      </c>
      <c r="E1925" s="5" t="s">
        <v>21</v>
      </c>
      <c r="F1925" s="5" t="s">
        <v>123</v>
      </c>
      <c r="G1925" s="9"/>
      <c r="H1925" s="9"/>
    </row>
    <row r="1926" ht="15.75" customHeight="1">
      <c r="A1926" s="5" t="s">
        <v>2493</v>
      </c>
      <c r="B1926" s="6" t="s">
        <v>1163</v>
      </c>
      <c r="C1926" s="10">
        <v>17.0</v>
      </c>
      <c r="D1926" s="8" t="s">
        <v>2510</v>
      </c>
      <c r="E1926" s="5" t="s">
        <v>14</v>
      </c>
      <c r="F1926" s="5" t="s">
        <v>15</v>
      </c>
      <c r="G1926" s="9"/>
      <c r="H1926" s="9"/>
    </row>
    <row r="1927" ht="15.75" customHeight="1">
      <c r="A1927" s="5" t="s">
        <v>2493</v>
      </c>
      <c r="B1927" s="6" t="s">
        <v>235</v>
      </c>
      <c r="C1927" s="10">
        <v>18.0</v>
      </c>
      <c r="D1927" s="8" t="s">
        <v>2511</v>
      </c>
      <c r="E1927" s="5" t="s">
        <v>32</v>
      </c>
      <c r="F1927" s="5" t="s">
        <v>2512</v>
      </c>
      <c r="G1927" s="8" t="s">
        <v>2513</v>
      </c>
      <c r="H1927" s="9"/>
    </row>
    <row r="1928" ht="15.75" customHeight="1">
      <c r="A1928" s="5" t="s">
        <v>2493</v>
      </c>
      <c r="B1928" s="6" t="s">
        <v>226</v>
      </c>
      <c r="C1928" s="10">
        <v>19.0</v>
      </c>
      <c r="D1928" s="8" t="s">
        <v>2514</v>
      </c>
      <c r="E1928" s="5" t="s">
        <v>14</v>
      </c>
      <c r="F1928" s="5" t="s">
        <v>15</v>
      </c>
      <c r="G1928" s="9"/>
      <c r="H1928" s="9"/>
    </row>
    <row r="1929" ht="15.75" customHeight="1">
      <c r="A1929" s="5" t="s">
        <v>2493</v>
      </c>
      <c r="B1929" s="6" t="s">
        <v>41</v>
      </c>
      <c r="C1929" s="10">
        <v>20.0</v>
      </c>
      <c r="D1929" s="8" t="s">
        <v>2515</v>
      </c>
      <c r="E1929" s="5" t="s">
        <v>21</v>
      </c>
      <c r="F1929" s="5" t="s">
        <v>22</v>
      </c>
      <c r="G1929" s="9"/>
      <c r="H1929" s="9"/>
    </row>
    <row r="1930" ht="15.75" customHeight="1">
      <c r="A1930" s="5" t="s">
        <v>2493</v>
      </c>
      <c r="B1930" s="6" t="s">
        <v>1163</v>
      </c>
      <c r="C1930" s="10">
        <v>21.0</v>
      </c>
      <c r="D1930" s="8" t="s">
        <v>2516</v>
      </c>
      <c r="E1930" s="5" t="s">
        <v>21</v>
      </c>
      <c r="F1930" s="5" t="s">
        <v>426</v>
      </c>
      <c r="G1930" s="9"/>
      <c r="H1930" s="9"/>
    </row>
    <row r="1931" ht="15.75" customHeight="1">
      <c r="A1931" s="5" t="s">
        <v>2493</v>
      </c>
      <c r="B1931" s="6" t="s">
        <v>35</v>
      </c>
      <c r="C1931" s="10">
        <v>22.0</v>
      </c>
      <c r="D1931" s="8" t="s">
        <v>2517</v>
      </c>
      <c r="E1931" s="5" t="s">
        <v>21</v>
      </c>
      <c r="F1931" s="5" t="s">
        <v>28</v>
      </c>
      <c r="G1931" s="9"/>
      <c r="H1931" s="9"/>
    </row>
    <row r="1932" ht="15.75" customHeight="1">
      <c r="A1932" s="5" t="s">
        <v>2493</v>
      </c>
      <c r="B1932" s="6" t="s">
        <v>226</v>
      </c>
      <c r="C1932" s="10">
        <v>23.0</v>
      </c>
      <c r="D1932" s="8" t="s">
        <v>2518</v>
      </c>
      <c r="E1932" s="5" t="s">
        <v>14</v>
      </c>
      <c r="F1932" s="5" t="s">
        <v>28</v>
      </c>
      <c r="G1932" s="9"/>
      <c r="H1932" s="9"/>
    </row>
    <row r="1933" ht="15.75" customHeight="1">
      <c r="A1933" s="5" t="s">
        <v>2493</v>
      </c>
      <c r="B1933" s="6" t="s">
        <v>1163</v>
      </c>
      <c r="C1933" s="10">
        <v>24.0</v>
      </c>
      <c r="D1933" s="8" t="s">
        <v>2519</v>
      </c>
      <c r="E1933" s="5" t="s">
        <v>21</v>
      </c>
      <c r="F1933" s="5" t="s">
        <v>50</v>
      </c>
      <c r="G1933" s="9"/>
      <c r="H1933" s="9"/>
    </row>
    <row r="1934" ht="15.75" customHeight="1">
      <c r="A1934" s="5" t="s">
        <v>2493</v>
      </c>
      <c r="B1934" s="6" t="s">
        <v>19</v>
      </c>
      <c r="C1934" s="10">
        <v>25.0</v>
      </c>
      <c r="D1934" s="8" t="s">
        <v>2520</v>
      </c>
      <c r="E1934" s="5" t="s">
        <v>21</v>
      </c>
      <c r="F1934" s="5" t="s">
        <v>89</v>
      </c>
      <c r="G1934" s="9"/>
      <c r="H1934" s="9"/>
    </row>
    <row r="1935" ht="15.75" customHeight="1">
      <c r="A1935" s="11" t="s">
        <v>2521</v>
      </c>
      <c r="B1935" s="6" t="s">
        <v>124</v>
      </c>
      <c r="C1935" s="7">
        <v>1.0</v>
      </c>
      <c r="D1935" s="5" t="s">
        <v>2522</v>
      </c>
      <c r="E1935" s="5" t="s">
        <v>21</v>
      </c>
      <c r="F1935" s="5" t="s">
        <v>25</v>
      </c>
      <c r="G1935" s="9"/>
      <c r="H1935" s="9"/>
    </row>
    <row r="1936" ht="15.75" customHeight="1">
      <c r="A1936" s="11" t="s">
        <v>2521</v>
      </c>
      <c r="B1936" s="6" t="s">
        <v>37</v>
      </c>
      <c r="C1936" s="10">
        <v>3.0</v>
      </c>
      <c r="D1936" s="5" t="s">
        <v>2523</v>
      </c>
      <c r="E1936" s="5" t="s">
        <v>18</v>
      </c>
      <c r="F1936" s="5" t="s">
        <v>18</v>
      </c>
      <c r="G1936" s="9"/>
      <c r="H1936" s="9"/>
    </row>
    <row r="1937" ht="15.75" customHeight="1">
      <c r="A1937" s="11" t="s">
        <v>2521</v>
      </c>
      <c r="B1937" s="6" t="s">
        <v>144</v>
      </c>
      <c r="C1937" s="10">
        <v>4.0</v>
      </c>
      <c r="D1937" s="5" t="s">
        <v>2524</v>
      </c>
      <c r="E1937" s="5" t="s">
        <v>21</v>
      </c>
      <c r="F1937" s="5" t="s">
        <v>642</v>
      </c>
      <c r="G1937" s="9"/>
      <c r="H1937" s="9"/>
    </row>
    <row r="1938" ht="15.75" customHeight="1">
      <c r="A1938" s="11" t="s">
        <v>2521</v>
      </c>
      <c r="B1938" s="6" t="s">
        <v>144</v>
      </c>
      <c r="C1938" s="10">
        <v>5.0</v>
      </c>
      <c r="D1938" s="5" t="s">
        <v>2525</v>
      </c>
      <c r="E1938" s="5" t="s">
        <v>18</v>
      </c>
      <c r="F1938" s="5" t="s">
        <v>18</v>
      </c>
      <c r="G1938" s="9"/>
      <c r="H1938" s="9"/>
    </row>
    <row r="1939" ht="15.75" customHeight="1">
      <c r="A1939" s="11" t="s">
        <v>2521</v>
      </c>
      <c r="B1939" s="6" t="s">
        <v>144</v>
      </c>
      <c r="C1939" s="10">
        <v>6.0</v>
      </c>
      <c r="D1939" s="5" t="s">
        <v>2526</v>
      </c>
      <c r="E1939" s="5" t="s">
        <v>146</v>
      </c>
      <c r="F1939" s="5" t="s">
        <v>2468</v>
      </c>
      <c r="G1939" s="9"/>
      <c r="H1939" s="9"/>
    </row>
    <row r="1940" ht="15.75" customHeight="1">
      <c r="A1940" s="11" t="s">
        <v>2521</v>
      </c>
      <c r="B1940" s="6" t="s">
        <v>37</v>
      </c>
      <c r="C1940" s="10">
        <v>9.0</v>
      </c>
      <c r="D1940" s="5" t="s">
        <v>2527</v>
      </c>
      <c r="E1940" s="5" t="s">
        <v>21</v>
      </c>
      <c r="F1940" s="5" t="s">
        <v>25</v>
      </c>
      <c r="G1940" s="9"/>
      <c r="H1940" s="9"/>
    </row>
    <row r="1941" ht="15.75" customHeight="1">
      <c r="A1941" s="11" t="s">
        <v>2521</v>
      </c>
      <c r="B1941" s="6" t="s">
        <v>144</v>
      </c>
      <c r="C1941" s="10">
        <v>11.0</v>
      </c>
      <c r="D1941" s="5" t="s">
        <v>2528</v>
      </c>
      <c r="E1941" s="5" t="s">
        <v>18</v>
      </c>
      <c r="F1941" s="5" t="s">
        <v>18</v>
      </c>
      <c r="G1941" s="9"/>
      <c r="H1941" s="9"/>
    </row>
    <row r="1942" ht="15.75" customHeight="1">
      <c r="A1942" s="11" t="s">
        <v>2521</v>
      </c>
      <c r="B1942" s="6" t="s">
        <v>124</v>
      </c>
      <c r="C1942" s="10">
        <v>13.0</v>
      </c>
      <c r="D1942" s="5" t="s">
        <v>2529</v>
      </c>
      <c r="E1942" s="5" t="s">
        <v>21</v>
      </c>
      <c r="F1942" s="5" t="s">
        <v>22</v>
      </c>
      <c r="G1942" s="9"/>
      <c r="H1942" s="9"/>
    </row>
    <row r="1943" ht="15.75" customHeight="1">
      <c r="A1943" s="11" t="s">
        <v>2521</v>
      </c>
      <c r="B1943" s="6" t="s">
        <v>37</v>
      </c>
      <c r="C1943" s="10">
        <v>15.0</v>
      </c>
      <c r="D1943" s="5" t="s">
        <v>2530</v>
      </c>
      <c r="E1943" s="5" t="s">
        <v>18</v>
      </c>
      <c r="F1943" s="5" t="s">
        <v>18</v>
      </c>
      <c r="G1943" s="9"/>
      <c r="H1943" s="9"/>
    </row>
    <row r="1944" ht="15.75" customHeight="1">
      <c r="A1944" s="11" t="s">
        <v>2521</v>
      </c>
      <c r="B1944" s="12" t="s">
        <v>701</v>
      </c>
      <c r="C1944" s="10">
        <v>17.0</v>
      </c>
      <c r="D1944" s="5" t="s">
        <v>2531</v>
      </c>
      <c r="E1944" s="5" t="s">
        <v>32</v>
      </c>
      <c r="F1944" s="5" t="s">
        <v>18</v>
      </c>
      <c r="G1944" s="9"/>
      <c r="H1944" s="9"/>
    </row>
    <row r="1945" ht="15.75" customHeight="1">
      <c r="A1945" s="11" t="s">
        <v>2521</v>
      </c>
      <c r="B1945" s="6" t="s">
        <v>37</v>
      </c>
      <c r="C1945" s="10">
        <v>20.0</v>
      </c>
      <c r="D1945" s="5" t="s">
        <v>2532</v>
      </c>
      <c r="E1945" s="5" t="s">
        <v>18</v>
      </c>
      <c r="F1945" s="5" t="s">
        <v>18</v>
      </c>
      <c r="G1945" s="9"/>
      <c r="H1945" s="9"/>
    </row>
    <row r="1946" ht="15.75" customHeight="1">
      <c r="A1946" s="11" t="s">
        <v>2521</v>
      </c>
      <c r="B1946" s="6" t="s">
        <v>144</v>
      </c>
      <c r="C1946" s="10">
        <v>22.0</v>
      </c>
      <c r="D1946" s="5" t="s">
        <v>2533</v>
      </c>
      <c r="E1946" s="5" t="s">
        <v>14</v>
      </c>
      <c r="F1946" s="5" t="s">
        <v>28</v>
      </c>
      <c r="G1946" s="9"/>
      <c r="H1946" s="9"/>
    </row>
    <row r="1947" ht="15.75" customHeight="1">
      <c r="A1947" s="11" t="s">
        <v>2521</v>
      </c>
      <c r="B1947" s="6" t="s">
        <v>37</v>
      </c>
      <c r="C1947" s="10">
        <v>23.0</v>
      </c>
      <c r="D1947" s="5" t="s">
        <v>2534</v>
      </c>
      <c r="E1947" s="5" t="s">
        <v>21</v>
      </c>
      <c r="F1947" s="5" t="s">
        <v>642</v>
      </c>
      <c r="G1947" s="9"/>
      <c r="H1947" s="9"/>
    </row>
    <row r="1948" ht="15.75" customHeight="1">
      <c r="A1948" s="11" t="s">
        <v>2521</v>
      </c>
      <c r="B1948" s="6" t="s">
        <v>144</v>
      </c>
      <c r="C1948" s="10">
        <v>26.0</v>
      </c>
      <c r="D1948" s="5" t="s">
        <v>2535</v>
      </c>
      <c r="E1948" s="5" t="s">
        <v>18</v>
      </c>
      <c r="F1948" s="5" t="s">
        <v>18</v>
      </c>
      <c r="G1948" s="9"/>
      <c r="H1948" s="9"/>
    </row>
    <row r="1949" ht="15.75" customHeight="1">
      <c r="A1949" s="11" t="s">
        <v>2521</v>
      </c>
      <c r="B1949" s="6" t="s">
        <v>37</v>
      </c>
      <c r="C1949" s="10">
        <v>27.0</v>
      </c>
      <c r="D1949" s="5" t="s">
        <v>2536</v>
      </c>
      <c r="E1949" s="5" t="s">
        <v>14</v>
      </c>
      <c r="F1949" s="5" t="s">
        <v>18</v>
      </c>
      <c r="G1949" s="9"/>
      <c r="H1949" s="9"/>
    </row>
    <row r="1950" ht="15.75" customHeight="1">
      <c r="A1950" s="11" t="s">
        <v>2521</v>
      </c>
      <c r="B1950" s="6" t="s">
        <v>37</v>
      </c>
      <c r="C1950" s="10">
        <v>29.0</v>
      </c>
      <c r="D1950" s="5" t="s">
        <v>2537</v>
      </c>
      <c r="E1950" s="5" t="s">
        <v>32</v>
      </c>
      <c r="F1950" s="5" t="s">
        <v>22</v>
      </c>
      <c r="G1950" s="9"/>
      <c r="H1950" s="9"/>
    </row>
    <row r="1951" ht="15.75" customHeight="1">
      <c r="A1951" s="11" t="s">
        <v>2521</v>
      </c>
      <c r="B1951" s="6" t="s">
        <v>144</v>
      </c>
      <c r="C1951" s="10">
        <v>32.0</v>
      </c>
      <c r="D1951" s="5" t="s">
        <v>2538</v>
      </c>
      <c r="E1951" s="5" t="s">
        <v>14</v>
      </c>
      <c r="F1951" s="5" t="s">
        <v>66</v>
      </c>
      <c r="G1951" s="9"/>
      <c r="H1951" s="9"/>
    </row>
    <row r="1952" ht="15.75" customHeight="1">
      <c r="A1952" s="11" t="s">
        <v>2521</v>
      </c>
      <c r="B1952" s="6" t="s">
        <v>144</v>
      </c>
      <c r="C1952" s="10">
        <v>33.0</v>
      </c>
      <c r="D1952" s="5" t="s">
        <v>2539</v>
      </c>
      <c r="E1952" s="5" t="s">
        <v>21</v>
      </c>
      <c r="F1952" s="5" t="s">
        <v>22</v>
      </c>
      <c r="G1952" s="9"/>
      <c r="H1952" s="9"/>
    </row>
    <row r="1953" ht="15.75" customHeight="1">
      <c r="A1953" s="11" t="s">
        <v>2521</v>
      </c>
      <c r="B1953" s="12" t="s">
        <v>701</v>
      </c>
      <c r="C1953" s="10">
        <v>36.0</v>
      </c>
      <c r="D1953" s="5" t="s">
        <v>2540</v>
      </c>
      <c r="E1953" s="5" t="s">
        <v>146</v>
      </c>
      <c r="F1953" s="5" t="s">
        <v>18</v>
      </c>
      <c r="G1953" s="9"/>
      <c r="H1953" s="9"/>
    </row>
    <row r="1954" ht="15.75" customHeight="1">
      <c r="A1954" s="11" t="s">
        <v>2521</v>
      </c>
      <c r="B1954" s="6" t="s">
        <v>37</v>
      </c>
      <c r="C1954" s="10">
        <v>38.0</v>
      </c>
      <c r="D1954" s="5" t="s">
        <v>2541</v>
      </c>
      <c r="E1954" s="5" t="s">
        <v>18</v>
      </c>
      <c r="F1954" s="5" t="s">
        <v>1349</v>
      </c>
      <c r="G1954" s="9"/>
      <c r="H1954" s="9"/>
    </row>
    <row r="1955" ht="15.75" customHeight="1">
      <c r="A1955" s="11" t="s">
        <v>2521</v>
      </c>
      <c r="B1955" s="12" t="s">
        <v>701</v>
      </c>
      <c r="C1955" s="10">
        <v>41.0</v>
      </c>
      <c r="D1955" s="5" t="s">
        <v>2542</v>
      </c>
      <c r="E1955" s="5" t="s">
        <v>21</v>
      </c>
      <c r="F1955" s="5" t="s">
        <v>25</v>
      </c>
      <c r="G1955" s="9"/>
      <c r="H1955" s="9"/>
    </row>
    <row r="1956" ht="15.75" customHeight="1">
      <c r="A1956" s="11" t="s">
        <v>2521</v>
      </c>
      <c r="B1956" s="6" t="s">
        <v>144</v>
      </c>
      <c r="C1956" s="10">
        <v>42.0</v>
      </c>
      <c r="D1956" s="5" t="s">
        <v>2543</v>
      </c>
      <c r="E1956" s="5" t="s">
        <v>18</v>
      </c>
      <c r="F1956" s="5" t="s">
        <v>18</v>
      </c>
      <c r="G1956" s="9"/>
      <c r="H1956" s="9"/>
    </row>
    <row r="1957" ht="15.75" customHeight="1">
      <c r="A1957" s="11" t="s">
        <v>2521</v>
      </c>
      <c r="B1957" s="6" t="s">
        <v>144</v>
      </c>
      <c r="C1957" s="10">
        <v>44.0</v>
      </c>
      <c r="D1957" s="5" t="s">
        <v>2544</v>
      </c>
      <c r="E1957" s="5" t="s">
        <v>21</v>
      </c>
      <c r="F1957" s="5" t="s">
        <v>18</v>
      </c>
      <c r="G1957" s="9"/>
      <c r="H1957" s="9"/>
    </row>
    <row r="1958" ht="15.75" customHeight="1">
      <c r="A1958" s="11" t="s">
        <v>2521</v>
      </c>
      <c r="B1958" s="6" t="s">
        <v>124</v>
      </c>
      <c r="C1958" s="10">
        <v>46.0</v>
      </c>
      <c r="D1958" s="5" t="s">
        <v>2545</v>
      </c>
      <c r="E1958" s="5" t="s">
        <v>21</v>
      </c>
      <c r="F1958" s="5" t="s">
        <v>2546</v>
      </c>
      <c r="G1958" s="9"/>
      <c r="H1958" s="9"/>
    </row>
    <row r="1959" ht="15.75" customHeight="1">
      <c r="A1959" s="11" t="s">
        <v>2547</v>
      </c>
      <c r="B1959" s="6" t="s">
        <v>2548</v>
      </c>
      <c r="C1959" s="7">
        <v>1.0</v>
      </c>
      <c r="D1959" s="5" t="s">
        <v>2549</v>
      </c>
      <c r="E1959" s="5" t="s">
        <v>21</v>
      </c>
      <c r="F1959" s="5" t="s">
        <v>25</v>
      </c>
      <c r="G1959" s="9"/>
      <c r="H1959" s="9"/>
    </row>
    <row r="1960" ht="15.75" customHeight="1">
      <c r="A1960" s="11" t="s">
        <v>2547</v>
      </c>
      <c r="B1960" s="6" t="s">
        <v>2548</v>
      </c>
      <c r="C1960" s="10">
        <v>3.0</v>
      </c>
      <c r="D1960" s="5" t="s">
        <v>2550</v>
      </c>
      <c r="E1960" s="5" t="s">
        <v>21</v>
      </c>
      <c r="F1960" s="5" t="s">
        <v>25</v>
      </c>
      <c r="G1960" s="9"/>
      <c r="H1960" s="9"/>
    </row>
    <row r="1961" ht="15.75" customHeight="1">
      <c r="A1961" s="11" t="s">
        <v>2547</v>
      </c>
      <c r="B1961" s="6" t="s">
        <v>2548</v>
      </c>
      <c r="C1961" s="10">
        <v>5.0</v>
      </c>
      <c r="D1961" s="5" t="s">
        <v>2551</v>
      </c>
      <c r="E1961" s="5" t="s">
        <v>14</v>
      </c>
      <c r="F1961" s="5" t="s">
        <v>79</v>
      </c>
      <c r="G1961" s="9"/>
      <c r="H1961" s="9"/>
    </row>
    <row r="1962" ht="15.75" customHeight="1">
      <c r="A1962" s="11" t="s">
        <v>2547</v>
      </c>
      <c r="B1962" s="6" t="s">
        <v>144</v>
      </c>
      <c r="C1962" s="10">
        <v>7.0</v>
      </c>
      <c r="D1962" s="5" t="s">
        <v>2552</v>
      </c>
      <c r="E1962" s="5" t="s">
        <v>48</v>
      </c>
      <c r="F1962" s="5" t="s">
        <v>15</v>
      </c>
      <c r="G1962" s="9"/>
      <c r="H1962" s="9"/>
    </row>
    <row r="1963" ht="15.75" customHeight="1">
      <c r="A1963" s="11" t="s">
        <v>2547</v>
      </c>
      <c r="B1963" s="6" t="s">
        <v>2548</v>
      </c>
      <c r="C1963" s="10">
        <v>9.0</v>
      </c>
      <c r="D1963" s="5" t="s">
        <v>2553</v>
      </c>
      <c r="E1963" s="5" t="s">
        <v>14</v>
      </c>
      <c r="F1963" s="5" t="s">
        <v>79</v>
      </c>
      <c r="G1963" s="9"/>
      <c r="H1963" s="9"/>
    </row>
    <row r="1964" ht="15.75" customHeight="1">
      <c r="A1964" s="11" t="s">
        <v>2547</v>
      </c>
      <c r="B1964" s="12" t="s">
        <v>126</v>
      </c>
      <c r="C1964" s="10">
        <v>10.0</v>
      </c>
      <c r="D1964" s="5" t="s">
        <v>2554</v>
      </c>
      <c r="E1964" s="5" t="s">
        <v>48</v>
      </c>
      <c r="F1964" s="5" t="s">
        <v>28</v>
      </c>
      <c r="G1964" s="9"/>
      <c r="H1964" s="9"/>
    </row>
    <row r="1965" ht="15.75" customHeight="1">
      <c r="A1965" s="11" t="s">
        <v>2547</v>
      </c>
      <c r="B1965" s="6" t="s">
        <v>144</v>
      </c>
      <c r="C1965" s="10">
        <v>11.0</v>
      </c>
      <c r="D1965" s="5" t="s">
        <v>2555</v>
      </c>
      <c r="E1965" s="5" t="s">
        <v>14</v>
      </c>
      <c r="F1965" s="5" t="s">
        <v>22</v>
      </c>
      <c r="G1965" s="9"/>
      <c r="H1965" s="9"/>
    </row>
    <row r="1966" ht="15.75" customHeight="1">
      <c r="A1966" s="11" t="s">
        <v>2547</v>
      </c>
      <c r="B1966" s="6" t="s">
        <v>144</v>
      </c>
      <c r="C1966" s="10">
        <v>13.0</v>
      </c>
      <c r="D1966" s="5" t="s">
        <v>2556</v>
      </c>
      <c r="E1966" s="5" t="s">
        <v>21</v>
      </c>
      <c r="F1966" s="5" t="s">
        <v>22</v>
      </c>
      <c r="G1966" s="9"/>
      <c r="H1966" s="9"/>
    </row>
    <row r="1967" ht="15.75" customHeight="1">
      <c r="A1967" s="11" t="s">
        <v>2547</v>
      </c>
      <c r="B1967" s="6" t="s">
        <v>144</v>
      </c>
      <c r="C1967" s="10">
        <v>14.0</v>
      </c>
      <c r="D1967" s="5" t="s">
        <v>2557</v>
      </c>
      <c r="E1967" s="5" t="s">
        <v>21</v>
      </c>
      <c r="F1967" s="5" t="s">
        <v>25</v>
      </c>
      <c r="G1967" s="9"/>
      <c r="H1967" s="9"/>
    </row>
    <row r="1968" ht="15.75" customHeight="1">
      <c r="A1968" s="11" t="s">
        <v>2547</v>
      </c>
      <c r="B1968" s="6" t="s">
        <v>1496</v>
      </c>
      <c r="C1968" s="10">
        <v>15.0</v>
      </c>
      <c r="D1968" s="5" t="s">
        <v>2558</v>
      </c>
      <c r="E1968" s="5" t="s">
        <v>21</v>
      </c>
      <c r="F1968" s="5" t="s">
        <v>25</v>
      </c>
      <c r="G1968" s="9"/>
      <c r="H1968" s="9"/>
    </row>
    <row r="1969" ht="15.75" customHeight="1">
      <c r="A1969" s="11" t="s">
        <v>2547</v>
      </c>
      <c r="B1969" s="12" t="s">
        <v>135</v>
      </c>
      <c r="C1969" s="10">
        <v>16.0</v>
      </c>
      <c r="D1969" s="5" t="s">
        <v>2559</v>
      </c>
      <c r="E1969" s="5" t="s">
        <v>21</v>
      </c>
      <c r="F1969" s="5" t="s">
        <v>1174</v>
      </c>
      <c r="G1969" s="9"/>
      <c r="H1969" s="9"/>
    </row>
    <row r="1970" ht="15.75" customHeight="1">
      <c r="A1970" s="11" t="s">
        <v>2547</v>
      </c>
      <c r="B1970" s="6" t="s">
        <v>1770</v>
      </c>
      <c r="C1970" s="10">
        <v>19.0</v>
      </c>
      <c r="D1970" s="5" t="s">
        <v>2560</v>
      </c>
      <c r="E1970" s="5" t="s">
        <v>21</v>
      </c>
      <c r="F1970" s="5" t="s">
        <v>22</v>
      </c>
      <c r="G1970" s="9"/>
      <c r="H1970" s="9"/>
    </row>
    <row r="1971" ht="15.75" customHeight="1">
      <c r="A1971" s="11" t="s">
        <v>2547</v>
      </c>
      <c r="B1971" s="12" t="s">
        <v>135</v>
      </c>
      <c r="C1971" s="10">
        <v>20.0</v>
      </c>
      <c r="D1971" s="5" t="s">
        <v>2561</v>
      </c>
      <c r="E1971" s="5" t="s">
        <v>21</v>
      </c>
      <c r="F1971" s="5" t="s">
        <v>22</v>
      </c>
      <c r="G1971" s="9"/>
      <c r="H1971" s="9"/>
    </row>
    <row r="1972" ht="15.75" customHeight="1">
      <c r="A1972" s="11" t="s">
        <v>2547</v>
      </c>
      <c r="B1972" s="6" t="s">
        <v>37</v>
      </c>
      <c r="C1972" s="10">
        <v>21.0</v>
      </c>
      <c r="D1972" s="5" t="s">
        <v>2562</v>
      </c>
      <c r="E1972" s="5" t="s">
        <v>21</v>
      </c>
      <c r="F1972" s="5" t="s">
        <v>22</v>
      </c>
      <c r="G1972" s="9"/>
      <c r="H1972" s="9"/>
    </row>
    <row r="1973" ht="15.75" customHeight="1">
      <c r="A1973" s="11" t="s">
        <v>2547</v>
      </c>
      <c r="B1973" s="6" t="s">
        <v>144</v>
      </c>
      <c r="C1973" s="10">
        <v>23.0</v>
      </c>
      <c r="D1973" s="5" t="s">
        <v>2563</v>
      </c>
      <c r="E1973" s="5" t="s">
        <v>21</v>
      </c>
      <c r="F1973" s="5" t="s">
        <v>22</v>
      </c>
      <c r="G1973" s="9"/>
      <c r="H1973" s="9"/>
    </row>
    <row r="1974" ht="15.75" customHeight="1">
      <c r="A1974" s="11" t="s">
        <v>2547</v>
      </c>
      <c r="B1974" s="6" t="s">
        <v>144</v>
      </c>
      <c r="C1974" s="10">
        <v>25.0</v>
      </c>
      <c r="D1974" s="5" t="s">
        <v>2564</v>
      </c>
      <c r="E1974" s="5" t="s">
        <v>21</v>
      </c>
      <c r="F1974" s="5" t="s">
        <v>22</v>
      </c>
      <c r="G1974" s="9"/>
      <c r="H1974" s="9"/>
    </row>
    <row r="1975" ht="15.75" customHeight="1">
      <c r="A1975" s="11" t="s">
        <v>2547</v>
      </c>
      <c r="B1975" s="6" t="s">
        <v>144</v>
      </c>
      <c r="C1975" s="10">
        <v>26.0</v>
      </c>
      <c r="D1975" s="5" t="s">
        <v>2565</v>
      </c>
      <c r="E1975" s="5" t="s">
        <v>21</v>
      </c>
      <c r="F1975" s="5" t="s">
        <v>22</v>
      </c>
      <c r="G1975" s="9"/>
      <c r="H1975" s="9"/>
    </row>
    <row r="1976" ht="15.75" customHeight="1">
      <c r="A1976" s="11" t="s">
        <v>2547</v>
      </c>
      <c r="B1976" s="6" t="s">
        <v>144</v>
      </c>
      <c r="C1976" s="10">
        <v>28.0</v>
      </c>
      <c r="D1976" s="5" t="s">
        <v>2566</v>
      </c>
      <c r="E1976" s="5" t="s">
        <v>21</v>
      </c>
      <c r="F1976" s="5" t="s">
        <v>22</v>
      </c>
      <c r="G1976" s="9"/>
      <c r="H1976" s="9"/>
    </row>
    <row r="1977" ht="15.75" customHeight="1">
      <c r="A1977" s="11" t="s">
        <v>2547</v>
      </c>
      <c r="B1977" s="6" t="s">
        <v>144</v>
      </c>
      <c r="C1977" s="10">
        <v>30.0</v>
      </c>
      <c r="D1977" s="5" t="s">
        <v>2567</v>
      </c>
      <c r="E1977" s="5" t="s">
        <v>32</v>
      </c>
      <c r="F1977" s="5" t="s">
        <v>1465</v>
      </c>
      <c r="G1977" s="9"/>
      <c r="H1977" s="9"/>
    </row>
    <row r="1978" ht="15.75" customHeight="1">
      <c r="A1978" s="11" t="s">
        <v>2547</v>
      </c>
      <c r="B1978" s="6" t="s">
        <v>144</v>
      </c>
      <c r="C1978" s="10">
        <v>31.0</v>
      </c>
      <c r="D1978" s="5" t="s">
        <v>2568</v>
      </c>
      <c r="E1978" s="5" t="s">
        <v>14</v>
      </c>
      <c r="F1978" s="5" t="s">
        <v>79</v>
      </c>
      <c r="G1978" s="9"/>
      <c r="H1978" s="9"/>
    </row>
    <row r="1979" ht="15.75" customHeight="1">
      <c r="A1979" s="11" t="s">
        <v>2547</v>
      </c>
      <c r="B1979" s="6" t="s">
        <v>144</v>
      </c>
      <c r="C1979" s="10">
        <v>32.0</v>
      </c>
      <c r="D1979" s="5" t="s">
        <v>2569</v>
      </c>
      <c r="E1979" s="5" t="s">
        <v>21</v>
      </c>
      <c r="F1979" s="5" t="s">
        <v>25</v>
      </c>
      <c r="G1979" s="9"/>
      <c r="H1979" s="9"/>
    </row>
    <row r="1980" ht="15.75" customHeight="1">
      <c r="A1980" s="11" t="s">
        <v>2547</v>
      </c>
      <c r="B1980" s="6" t="s">
        <v>144</v>
      </c>
      <c r="C1980" s="10">
        <v>33.0</v>
      </c>
      <c r="D1980" s="5" t="s">
        <v>2570</v>
      </c>
      <c r="E1980" s="5" t="s">
        <v>32</v>
      </c>
      <c r="F1980" s="5" t="s">
        <v>22</v>
      </c>
      <c r="G1980" s="9"/>
      <c r="H1980" s="9"/>
    </row>
    <row r="1981" ht="15.75" customHeight="1">
      <c r="A1981" s="11" t="s">
        <v>2547</v>
      </c>
      <c r="B1981" s="6" t="s">
        <v>144</v>
      </c>
      <c r="C1981" s="10">
        <v>35.0</v>
      </c>
      <c r="D1981" s="5" t="s">
        <v>2571</v>
      </c>
      <c r="E1981" s="5" t="s">
        <v>32</v>
      </c>
      <c r="F1981" s="6" t="s">
        <v>144</v>
      </c>
      <c r="G1981" s="9"/>
      <c r="H1981" s="9"/>
    </row>
    <row r="1982" ht="15.75" customHeight="1">
      <c r="A1982" s="11" t="s">
        <v>2547</v>
      </c>
      <c r="B1982" s="12" t="s">
        <v>2572</v>
      </c>
      <c r="C1982" s="10">
        <v>36.0</v>
      </c>
      <c r="D1982" s="5" t="s">
        <v>2573</v>
      </c>
      <c r="E1982" s="5" t="s">
        <v>21</v>
      </c>
      <c r="F1982" s="5" t="s">
        <v>2574</v>
      </c>
      <c r="G1982" s="9"/>
      <c r="H1982" s="9"/>
    </row>
    <row r="1983" ht="15.75" customHeight="1">
      <c r="A1983" s="11" t="s">
        <v>2575</v>
      </c>
      <c r="B1983" s="6" t="s">
        <v>35</v>
      </c>
      <c r="C1983" s="7">
        <v>1.0</v>
      </c>
      <c r="D1983" s="5" t="s">
        <v>2576</v>
      </c>
      <c r="E1983" s="5" t="s">
        <v>33</v>
      </c>
      <c r="F1983" s="5" t="s">
        <v>33</v>
      </c>
      <c r="G1983" s="9"/>
      <c r="H1983" s="9"/>
    </row>
    <row r="1984" ht="15.75" customHeight="1">
      <c r="A1984" s="11" t="s">
        <v>2575</v>
      </c>
      <c r="B1984" s="6" t="s">
        <v>35</v>
      </c>
      <c r="C1984" s="10">
        <v>2.0</v>
      </c>
      <c r="D1984" s="5" t="s">
        <v>2577</v>
      </c>
      <c r="E1984" s="5" t="s">
        <v>33</v>
      </c>
      <c r="F1984" s="5" t="s">
        <v>33</v>
      </c>
      <c r="G1984" s="9"/>
      <c r="H1984" s="9"/>
    </row>
    <row r="1985" ht="15.75" customHeight="1">
      <c r="A1985" s="11" t="s">
        <v>2575</v>
      </c>
      <c r="B1985" s="12" t="s">
        <v>261</v>
      </c>
      <c r="C1985" s="10">
        <v>3.0</v>
      </c>
      <c r="D1985" s="5" t="s">
        <v>2578</v>
      </c>
      <c r="E1985" s="5" t="s">
        <v>32</v>
      </c>
      <c r="F1985" s="5" t="s">
        <v>18</v>
      </c>
      <c r="G1985" s="9"/>
      <c r="H1985" s="9"/>
    </row>
    <row r="1986" ht="15.75" customHeight="1">
      <c r="A1986" s="11" t="s">
        <v>2575</v>
      </c>
      <c r="B1986" s="12" t="s">
        <v>261</v>
      </c>
      <c r="C1986" s="10">
        <v>4.0</v>
      </c>
      <c r="D1986" s="5" t="s">
        <v>2579</v>
      </c>
      <c r="E1986" s="5" t="s">
        <v>14</v>
      </c>
      <c r="F1986" s="5" t="s">
        <v>18</v>
      </c>
      <c r="G1986" s="9"/>
      <c r="H1986" s="9"/>
    </row>
    <row r="1987" ht="15.75" customHeight="1">
      <c r="A1987" s="11" t="s">
        <v>2575</v>
      </c>
      <c r="B1987" s="12" t="s">
        <v>261</v>
      </c>
      <c r="C1987" s="10">
        <v>5.0</v>
      </c>
      <c r="D1987" s="5" t="s">
        <v>2580</v>
      </c>
      <c r="E1987" s="5" t="s">
        <v>14</v>
      </c>
      <c r="F1987" s="5" t="s">
        <v>18</v>
      </c>
      <c r="G1987" s="9"/>
      <c r="H1987" s="9"/>
    </row>
    <row r="1988" ht="15.75" customHeight="1">
      <c r="A1988" s="11" t="s">
        <v>2575</v>
      </c>
      <c r="B1988" s="6" t="s">
        <v>35</v>
      </c>
      <c r="C1988" s="10">
        <v>6.0</v>
      </c>
      <c r="D1988" s="5" t="s">
        <v>2581</v>
      </c>
      <c r="E1988" s="5" t="s">
        <v>18</v>
      </c>
      <c r="F1988" s="5" t="s">
        <v>18</v>
      </c>
      <c r="G1988" s="9"/>
      <c r="H1988" s="9"/>
    </row>
    <row r="1989" ht="15.75" customHeight="1">
      <c r="A1989" s="11" t="s">
        <v>2575</v>
      </c>
      <c r="B1989" s="6" t="s">
        <v>26</v>
      </c>
      <c r="C1989" s="10">
        <v>7.0</v>
      </c>
      <c r="D1989" s="5" t="s">
        <v>2582</v>
      </c>
      <c r="E1989" s="5" t="s">
        <v>18</v>
      </c>
      <c r="F1989" s="5" t="s">
        <v>18</v>
      </c>
      <c r="G1989" s="9"/>
      <c r="H1989" s="9"/>
    </row>
    <row r="1990" ht="15.75" customHeight="1">
      <c r="A1990" s="11" t="s">
        <v>2575</v>
      </c>
      <c r="B1990" s="12" t="s">
        <v>330</v>
      </c>
      <c r="C1990" s="10">
        <v>8.0</v>
      </c>
      <c r="D1990" s="5" t="s">
        <v>2583</v>
      </c>
      <c r="E1990" s="5" t="s">
        <v>33</v>
      </c>
      <c r="F1990" s="5" t="s">
        <v>33</v>
      </c>
      <c r="G1990" s="9"/>
      <c r="H1990" s="9"/>
    </row>
    <row r="1991" ht="15.75" customHeight="1">
      <c r="A1991" s="11" t="s">
        <v>2575</v>
      </c>
      <c r="B1991" s="6" t="s">
        <v>35</v>
      </c>
      <c r="C1991" s="10">
        <v>9.0</v>
      </c>
      <c r="D1991" s="5" t="s">
        <v>2584</v>
      </c>
      <c r="E1991" s="5" t="s">
        <v>33</v>
      </c>
      <c r="F1991" s="5" t="s">
        <v>33</v>
      </c>
      <c r="G1991" s="9"/>
      <c r="H1991" s="9"/>
    </row>
    <row r="1992" ht="15.75" customHeight="1">
      <c r="A1992" s="11" t="s">
        <v>2575</v>
      </c>
      <c r="B1992" s="6" t="s">
        <v>26</v>
      </c>
      <c r="C1992" s="10">
        <v>10.0</v>
      </c>
      <c r="D1992" s="5" t="s">
        <v>2585</v>
      </c>
      <c r="E1992" s="5" t="s">
        <v>33</v>
      </c>
      <c r="F1992" s="5" t="s">
        <v>33</v>
      </c>
      <c r="G1992" s="9"/>
      <c r="H1992" s="9"/>
    </row>
    <row r="1993" ht="15.75" customHeight="1">
      <c r="A1993" s="11" t="s">
        <v>2575</v>
      </c>
      <c r="B1993" s="6" t="s">
        <v>52</v>
      </c>
      <c r="C1993" s="10">
        <v>12.0</v>
      </c>
      <c r="D1993" s="5" t="s">
        <v>2586</v>
      </c>
      <c r="E1993" s="5" t="s">
        <v>21</v>
      </c>
      <c r="F1993" s="5" t="s">
        <v>22</v>
      </c>
      <c r="G1993" s="9"/>
      <c r="H1993" s="9"/>
    </row>
    <row r="1994" ht="15.75" customHeight="1">
      <c r="A1994" s="11" t="s">
        <v>2575</v>
      </c>
      <c r="B1994" s="6" t="s">
        <v>734</v>
      </c>
      <c r="C1994" s="10">
        <v>14.0</v>
      </c>
      <c r="D1994" s="5" t="s">
        <v>2587</v>
      </c>
      <c r="E1994" s="5" t="s">
        <v>32</v>
      </c>
      <c r="F1994" s="5" t="s">
        <v>22</v>
      </c>
      <c r="G1994" s="9"/>
      <c r="H1994" s="9"/>
    </row>
    <row r="1995" ht="15.75" customHeight="1">
      <c r="A1995" s="11" t="s">
        <v>2575</v>
      </c>
      <c r="B1995" s="6" t="s">
        <v>734</v>
      </c>
      <c r="C1995" s="10">
        <v>15.0</v>
      </c>
      <c r="D1995" s="5" t="s">
        <v>2588</v>
      </c>
      <c r="E1995" s="5" t="s">
        <v>33</v>
      </c>
      <c r="F1995" s="5" t="s">
        <v>33</v>
      </c>
      <c r="G1995" s="9"/>
      <c r="H1995" s="9"/>
    </row>
    <row r="1996" ht="15.75" customHeight="1">
      <c r="A1996" s="11" t="s">
        <v>2575</v>
      </c>
      <c r="B1996" s="12" t="s">
        <v>330</v>
      </c>
      <c r="C1996" s="10">
        <v>17.0</v>
      </c>
      <c r="D1996" s="5" t="s">
        <v>2589</v>
      </c>
      <c r="E1996" s="5" t="s">
        <v>2590</v>
      </c>
      <c r="F1996" s="5" t="s">
        <v>22</v>
      </c>
      <c r="G1996" s="9"/>
      <c r="H1996" s="9"/>
    </row>
    <row r="1997" ht="15.75" customHeight="1">
      <c r="A1997" s="11" t="s">
        <v>2575</v>
      </c>
      <c r="B1997" s="6" t="s">
        <v>607</v>
      </c>
      <c r="C1997" s="10">
        <v>18.0</v>
      </c>
      <c r="D1997" s="5" t="s">
        <v>2591</v>
      </c>
      <c r="E1997" s="5" t="s">
        <v>33</v>
      </c>
      <c r="F1997" s="5" t="s">
        <v>33</v>
      </c>
      <c r="G1997" s="9"/>
      <c r="H1997" s="9"/>
    </row>
    <row r="1998" ht="15.75" customHeight="1">
      <c r="A1998" s="11" t="s">
        <v>2575</v>
      </c>
      <c r="B1998" s="6" t="s">
        <v>41</v>
      </c>
      <c r="C1998" s="10">
        <v>19.0</v>
      </c>
      <c r="D1998" s="5" t="s">
        <v>2592</v>
      </c>
      <c r="E1998" s="5" t="s">
        <v>33</v>
      </c>
      <c r="F1998" s="5" t="s">
        <v>33</v>
      </c>
      <c r="G1998" s="9"/>
      <c r="H1998" s="9"/>
    </row>
    <row r="1999" ht="15.75" customHeight="1">
      <c r="A1999" s="11" t="s">
        <v>2575</v>
      </c>
      <c r="B1999" s="12" t="s">
        <v>261</v>
      </c>
      <c r="C1999" s="10">
        <v>20.0</v>
      </c>
      <c r="D1999" s="5" t="s">
        <v>2593</v>
      </c>
      <c r="E1999" s="5" t="s">
        <v>33</v>
      </c>
      <c r="F1999" s="5" t="s">
        <v>33</v>
      </c>
      <c r="G1999" s="9"/>
      <c r="H1999" s="9"/>
    </row>
    <row r="2000" ht="15.75" customHeight="1">
      <c r="A2000" s="11" t="s">
        <v>2575</v>
      </c>
      <c r="B2000" s="6" t="s">
        <v>26</v>
      </c>
      <c r="C2000" s="10">
        <v>21.0</v>
      </c>
      <c r="D2000" s="5" t="s">
        <v>2594</v>
      </c>
      <c r="E2000" s="5" t="s">
        <v>33</v>
      </c>
      <c r="F2000" s="5" t="s">
        <v>33</v>
      </c>
      <c r="G2000" s="9"/>
      <c r="H2000" s="9"/>
    </row>
    <row r="2001" ht="15.75" customHeight="1">
      <c r="A2001" s="11" t="s">
        <v>2575</v>
      </c>
      <c r="B2001" s="6" t="s">
        <v>104</v>
      </c>
      <c r="C2001" s="10">
        <v>23.0</v>
      </c>
      <c r="D2001" s="5" t="s">
        <v>2595</v>
      </c>
      <c r="E2001" s="5" t="s">
        <v>33</v>
      </c>
      <c r="F2001" s="5" t="s">
        <v>33</v>
      </c>
      <c r="G2001" s="9"/>
      <c r="H2001" s="9"/>
    </row>
    <row r="2002" ht="15.75" customHeight="1">
      <c r="A2002" s="11" t="s">
        <v>2575</v>
      </c>
      <c r="B2002" s="6" t="s">
        <v>26</v>
      </c>
      <c r="C2002" s="10">
        <v>25.0</v>
      </c>
      <c r="D2002" s="5" t="s">
        <v>2596</v>
      </c>
      <c r="E2002" s="5" t="s">
        <v>18</v>
      </c>
      <c r="F2002" s="5" t="s">
        <v>18</v>
      </c>
      <c r="G2002" s="9"/>
      <c r="H2002" s="9"/>
    </row>
    <row r="2003" ht="15.75" customHeight="1">
      <c r="A2003" s="11" t="s">
        <v>2575</v>
      </c>
      <c r="B2003" s="6" t="s">
        <v>26</v>
      </c>
      <c r="C2003" s="10">
        <v>26.0</v>
      </c>
      <c r="D2003" s="5" t="s">
        <v>2597</v>
      </c>
      <c r="E2003" s="5" t="s">
        <v>18</v>
      </c>
      <c r="F2003" s="5" t="s">
        <v>18</v>
      </c>
      <c r="G2003" s="9"/>
      <c r="H2003" s="9"/>
    </row>
    <row r="2004" ht="15.75" customHeight="1">
      <c r="A2004" s="11" t="s">
        <v>2575</v>
      </c>
      <c r="B2004" s="6" t="s">
        <v>23</v>
      </c>
      <c r="C2004" s="10">
        <v>27.0</v>
      </c>
      <c r="D2004" s="5" t="s">
        <v>2598</v>
      </c>
      <c r="E2004" s="5" t="s">
        <v>14</v>
      </c>
      <c r="F2004" s="5" t="s">
        <v>15</v>
      </c>
      <c r="G2004" s="9"/>
      <c r="H2004" s="9"/>
    </row>
    <row r="2005" ht="15.75" customHeight="1">
      <c r="A2005" s="11" t="s">
        <v>2575</v>
      </c>
      <c r="B2005" s="6" t="s">
        <v>37</v>
      </c>
      <c r="C2005" s="10">
        <v>28.0</v>
      </c>
      <c r="D2005" s="5" t="s">
        <v>2599</v>
      </c>
      <c r="E2005" s="5" t="s">
        <v>21</v>
      </c>
      <c r="F2005" s="5" t="s">
        <v>25</v>
      </c>
      <c r="G2005" s="9"/>
      <c r="H2005" s="9"/>
    </row>
    <row r="2006" ht="15.75" customHeight="1">
      <c r="A2006" s="11" t="s">
        <v>2575</v>
      </c>
      <c r="B2006" s="6" t="s">
        <v>52</v>
      </c>
      <c r="C2006" s="10">
        <v>29.0</v>
      </c>
      <c r="D2006" s="5" t="s">
        <v>2600</v>
      </c>
      <c r="E2006" s="5" t="s">
        <v>14</v>
      </c>
      <c r="F2006" s="5" t="s">
        <v>15</v>
      </c>
      <c r="G2006" s="9"/>
      <c r="H2006" s="9"/>
    </row>
    <row r="2007" ht="15.75" customHeight="1">
      <c r="A2007" s="11" t="s">
        <v>2575</v>
      </c>
      <c r="B2007" s="6" t="s">
        <v>41</v>
      </c>
      <c r="C2007" s="10">
        <v>30.0</v>
      </c>
      <c r="D2007" s="5" t="s">
        <v>2601</v>
      </c>
      <c r="E2007" s="5" t="s">
        <v>21</v>
      </c>
      <c r="F2007" s="5" t="s">
        <v>25</v>
      </c>
      <c r="G2007" s="9"/>
      <c r="H2007" s="9"/>
    </row>
    <row r="2008" ht="15.75" customHeight="1">
      <c r="A2008" s="11" t="s">
        <v>2575</v>
      </c>
      <c r="B2008" s="6" t="s">
        <v>35</v>
      </c>
      <c r="C2008" s="10">
        <v>32.0</v>
      </c>
      <c r="D2008" s="5" t="s">
        <v>2602</v>
      </c>
      <c r="E2008" s="5" t="s">
        <v>14</v>
      </c>
      <c r="F2008" s="5" t="s">
        <v>79</v>
      </c>
      <c r="G2008" s="9"/>
      <c r="H2008" s="9"/>
    </row>
    <row r="2009" ht="15.75" customHeight="1">
      <c r="A2009" s="11" t="s">
        <v>2575</v>
      </c>
      <c r="B2009" s="6" t="s">
        <v>26</v>
      </c>
      <c r="C2009" s="10">
        <v>33.0</v>
      </c>
      <c r="D2009" s="5" t="s">
        <v>2603</v>
      </c>
      <c r="E2009" s="5" t="s">
        <v>14</v>
      </c>
      <c r="F2009" s="5" t="s">
        <v>1112</v>
      </c>
      <c r="G2009" s="9"/>
      <c r="H2009" s="9"/>
    </row>
    <row r="2010" ht="15.75" customHeight="1">
      <c r="A2010" s="11" t="s">
        <v>2575</v>
      </c>
      <c r="B2010" s="12" t="s">
        <v>330</v>
      </c>
      <c r="C2010" s="10">
        <v>34.0</v>
      </c>
      <c r="D2010" s="5" t="s">
        <v>2604</v>
      </c>
      <c r="E2010" s="5" t="s">
        <v>14</v>
      </c>
      <c r="F2010" s="5" t="s">
        <v>1112</v>
      </c>
      <c r="G2010" s="9"/>
      <c r="H2010" s="9"/>
    </row>
    <row r="2011" ht="15.75" customHeight="1">
      <c r="A2011" s="11" t="s">
        <v>2575</v>
      </c>
      <c r="B2011" s="6" t="s">
        <v>23</v>
      </c>
      <c r="C2011" s="10">
        <v>35.0</v>
      </c>
      <c r="D2011" s="5" t="s">
        <v>2605</v>
      </c>
      <c r="E2011" s="5" t="s">
        <v>146</v>
      </c>
      <c r="F2011" s="5" t="s">
        <v>1112</v>
      </c>
      <c r="G2011" s="9"/>
      <c r="H2011" s="9"/>
    </row>
    <row r="2012" ht="15.75" customHeight="1">
      <c r="A2012" s="11" t="s">
        <v>2575</v>
      </c>
      <c r="B2012" s="12" t="s">
        <v>330</v>
      </c>
      <c r="C2012" s="10">
        <v>36.0</v>
      </c>
      <c r="D2012" s="5" t="s">
        <v>2606</v>
      </c>
      <c r="E2012" s="5" t="s">
        <v>14</v>
      </c>
      <c r="F2012" s="5" t="s">
        <v>1112</v>
      </c>
      <c r="G2012" s="9"/>
      <c r="H2012" s="9"/>
    </row>
    <row r="2013" ht="15.75" customHeight="1">
      <c r="A2013" s="11" t="s">
        <v>2575</v>
      </c>
      <c r="B2013" s="12" t="s">
        <v>330</v>
      </c>
      <c r="C2013" s="10">
        <v>37.0</v>
      </c>
      <c r="D2013" s="5" t="s">
        <v>2607</v>
      </c>
      <c r="E2013" s="5" t="s">
        <v>32</v>
      </c>
      <c r="F2013" s="5" t="s">
        <v>66</v>
      </c>
      <c r="G2013" s="9"/>
      <c r="H2013" s="9"/>
    </row>
    <row r="2014" ht="15.75" customHeight="1">
      <c r="A2014" s="11" t="s">
        <v>2575</v>
      </c>
      <c r="B2014" s="6" t="s">
        <v>26</v>
      </c>
      <c r="C2014" s="10">
        <v>38.0</v>
      </c>
      <c r="D2014" s="5" t="s">
        <v>2608</v>
      </c>
      <c r="E2014" s="5" t="s">
        <v>32</v>
      </c>
      <c r="F2014" s="5" t="s">
        <v>66</v>
      </c>
      <c r="G2014" s="9"/>
      <c r="H2014" s="9"/>
    </row>
    <row r="2015" ht="15.75" customHeight="1">
      <c r="A2015" s="11" t="s">
        <v>2575</v>
      </c>
      <c r="B2015" s="6" t="s">
        <v>35</v>
      </c>
      <c r="C2015" s="10">
        <v>40.0</v>
      </c>
      <c r="D2015" s="5" t="s">
        <v>2609</v>
      </c>
      <c r="E2015" s="5" t="s">
        <v>14</v>
      </c>
      <c r="F2015" s="5" t="s">
        <v>66</v>
      </c>
      <c r="G2015" s="9"/>
      <c r="H2015" s="9"/>
    </row>
    <row r="2016" ht="15.75" customHeight="1">
      <c r="A2016" s="11" t="s">
        <v>2575</v>
      </c>
      <c r="B2016" s="6" t="s">
        <v>2610</v>
      </c>
      <c r="C2016" s="10">
        <v>41.0</v>
      </c>
      <c r="D2016" s="5" t="s">
        <v>2611</v>
      </c>
      <c r="E2016" s="5" t="s">
        <v>14</v>
      </c>
      <c r="F2016" s="5" t="s">
        <v>1840</v>
      </c>
      <c r="G2016" s="9"/>
      <c r="H2016" s="9"/>
    </row>
    <row r="2017" ht="15.75" customHeight="1">
      <c r="A2017" s="11" t="s">
        <v>2612</v>
      </c>
      <c r="B2017" s="6" t="s">
        <v>37</v>
      </c>
      <c r="C2017" s="7">
        <v>1.0</v>
      </c>
      <c r="D2017" s="5" t="s">
        <v>2613</v>
      </c>
      <c r="E2017" s="5" t="s">
        <v>183</v>
      </c>
      <c r="F2017" s="5" t="s">
        <v>15</v>
      </c>
      <c r="G2017" s="9"/>
      <c r="H2017" s="9"/>
    </row>
    <row r="2018" ht="15.75" customHeight="1">
      <c r="A2018" s="11" t="s">
        <v>2612</v>
      </c>
      <c r="B2018" s="6" t="s">
        <v>37</v>
      </c>
      <c r="C2018" s="10">
        <v>3.0</v>
      </c>
      <c r="D2018" s="5" t="s">
        <v>2614</v>
      </c>
      <c r="E2018" s="5" t="s">
        <v>32</v>
      </c>
      <c r="F2018" s="5" t="s">
        <v>28</v>
      </c>
      <c r="G2018" s="9"/>
      <c r="H2018" s="9"/>
    </row>
    <row r="2019" ht="15.75" customHeight="1">
      <c r="A2019" s="11" t="s">
        <v>2612</v>
      </c>
      <c r="B2019" s="6" t="s">
        <v>137</v>
      </c>
      <c r="C2019" s="10">
        <v>5.0</v>
      </c>
      <c r="D2019" s="5" t="s">
        <v>2615</v>
      </c>
      <c r="E2019" s="5" t="s">
        <v>32</v>
      </c>
      <c r="F2019" s="5" t="s">
        <v>28</v>
      </c>
      <c r="G2019" s="9"/>
      <c r="H2019" s="9"/>
    </row>
    <row r="2020" ht="15.75" customHeight="1">
      <c r="A2020" s="11" t="s">
        <v>2612</v>
      </c>
      <c r="B2020" s="6" t="s">
        <v>525</v>
      </c>
      <c r="C2020" s="10">
        <v>6.0</v>
      </c>
      <c r="D2020" s="5" t="s">
        <v>2616</v>
      </c>
      <c r="E2020" s="5" t="s">
        <v>21</v>
      </c>
      <c r="F2020" s="5" t="s">
        <v>28</v>
      </c>
      <c r="G2020" s="9"/>
      <c r="H2020" s="9"/>
    </row>
    <row r="2021" ht="15.75" customHeight="1">
      <c r="A2021" s="11" t="s">
        <v>2612</v>
      </c>
      <c r="B2021" s="6" t="s">
        <v>137</v>
      </c>
      <c r="C2021" s="10">
        <v>7.0</v>
      </c>
      <c r="D2021" s="5" t="s">
        <v>2617</v>
      </c>
      <c r="E2021" s="5" t="s">
        <v>32</v>
      </c>
      <c r="F2021" s="5" t="s">
        <v>15</v>
      </c>
      <c r="G2021" s="9"/>
      <c r="H2021" s="9"/>
    </row>
    <row r="2022" ht="15.75" customHeight="1">
      <c r="A2022" s="11" t="s">
        <v>2612</v>
      </c>
      <c r="B2022" s="6" t="s">
        <v>37</v>
      </c>
      <c r="C2022" s="10">
        <v>9.0</v>
      </c>
      <c r="D2022" s="5" t="s">
        <v>2618</v>
      </c>
      <c r="E2022" s="5" t="s">
        <v>32</v>
      </c>
      <c r="F2022" s="5" t="s">
        <v>295</v>
      </c>
      <c r="G2022" s="9"/>
      <c r="H2022" s="9"/>
    </row>
    <row r="2023" ht="15.75" customHeight="1">
      <c r="A2023" s="11" t="s">
        <v>2612</v>
      </c>
      <c r="B2023" s="6" t="s">
        <v>37</v>
      </c>
      <c r="C2023" s="10">
        <v>10.0</v>
      </c>
      <c r="D2023" s="5" t="s">
        <v>2619</v>
      </c>
      <c r="E2023" s="5" t="s">
        <v>183</v>
      </c>
      <c r="F2023" s="5" t="s">
        <v>15</v>
      </c>
      <c r="G2023" s="9"/>
      <c r="H2023" s="9"/>
    </row>
    <row r="2024" ht="15.75" customHeight="1">
      <c r="A2024" s="11" t="s">
        <v>2612</v>
      </c>
      <c r="B2024" s="6" t="s">
        <v>37</v>
      </c>
      <c r="C2024" s="10">
        <v>11.0</v>
      </c>
      <c r="D2024" s="5" t="s">
        <v>2620</v>
      </c>
      <c r="E2024" s="5" t="s">
        <v>183</v>
      </c>
      <c r="F2024" s="5" t="s">
        <v>15</v>
      </c>
      <c r="G2024" s="9"/>
      <c r="H2024" s="9"/>
    </row>
    <row r="2025" ht="15.75" customHeight="1">
      <c r="A2025" s="11" t="s">
        <v>2612</v>
      </c>
      <c r="B2025" s="6" t="s">
        <v>144</v>
      </c>
      <c r="C2025" s="10">
        <v>12.0</v>
      </c>
      <c r="D2025" s="5" t="s">
        <v>2621</v>
      </c>
      <c r="E2025" s="5" t="s">
        <v>14</v>
      </c>
      <c r="F2025" s="5" t="s">
        <v>15</v>
      </c>
      <c r="G2025" s="9"/>
      <c r="H2025" s="9"/>
    </row>
    <row r="2026" ht="15.75" customHeight="1">
      <c r="A2026" s="11" t="s">
        <v>2612</v>
      </c>
      <c r="B2026" s="6" t="s">
        <v>139</v>
      </c>
      <c r="C2026" s="10">
        <v>13.0</v>
      </c>
      <c r="D2026" s="5" t="s">
        <v>2622</v>
      </c>
      <c r="E2026" s="5" t="s">
        <v>14</v>
      </c>
      <c r="F2026" s="5" t="s">
        <v>28</v>
      </c>
      <c r="G2026" s="9"/>
      <c r="H2026" s="9"/>
    </row>
    <row r="2027" ht="15.75" customHeight="1">
      <c r="A2027" s="11" t="s">
        <v>2612</v>
      </c>
      <c r="B2027" s="6" t="s">
        <v>37</v>
      </c>
      <c r="C2027" s="10">
        <v>14.0</v>
      </c>
      <c r="D2027" s="5" t="s">
        <v>2623</v>
      </c>
      <c r="E2027" s="5" t="s">
        <v>14</v>
      </c>
      <c r="F2027" s="5" t="s">
        <v>28</v>
      </c>
      <c r="G2027" s="9"/>
      <c r="H2027" s="9"/>
    </row>
    <row r="2028" ht="15.75" customHeight="1">
      <c r="A2028" s="11" t="s">
        <v>2612</v>
      </c>
      <c r="B2028" s="6" t="s">
        <v>37</v>
      </c>
      <c r="C2028" s="10">
        <v>15.0</v>
      </c>
      <c r="D2028" s="5" t="s">
        <v>2624</v>
      </c>
      <c r="E2028" s="5" t="s">
        <v>14</v>
      </c>
      <c r="F2028" s="5" t="s">
        <v>28</v>
      </c>
      <c r="G2028" s="9"/>
      <c r="H2028" s="9"/>
    </row>
    <row r="2029" ht="15.75" customHeight="1">
      <c r="A2029" s="11" t="s">
        <v>2612</v>
      </c>
      <c r="B2029" s="6" t="s">
        <v>124</v>
      </c>
      <c r="C2029" s="10">
        <v>16.0</v>
      </c>
      <c r="D2029" s="5" t="s">
        <v>2625</v>
      </c>
      <c r="E2029" s="5" t="s">
        <v>183</v>
      </c>
      <c r="F2029" s="5" t="s">
        <v>28</v>
      </c>
      <c r="G2029" s="9"/>
      <c r="H2029" s="9"/>
    </row>
    <row r="2030" ht="15.75" customHeight="1">
      <c r="A2030" s="11" t="s">
        <v>2612</v>
      </c>
      <c r="B2030" s="6" t="s">
        <v>37</v>
      </c>
      <c r="C2030" s="10">
        <v>17.0</v>
      </c>
      <c r="D2030" s="5" t="s">
        <v>2626</v>
      </c>
      <c r="E2030" s="5" t="s">
        <v>14</v>
      </c>
      <c r="F2030" s="5" t="s">
        <v>15</v>
      </c>
      <c r="G2030" s="9"/>
      <c r="H2030" s="9"/>
    </row>
    <row r="2031" ht="15.75" customHeight="1">
      <c r="A2031" s="11" t="s">
        <v>2627</v>
      </c>
      <c r="B2031" s="6" t="s">
        <v>2628</v>
      </c>
      <c r="C2031" s="10">
        <v>3.0</v>
      </c>
      <c r="D2031" s="5" t="s">
        <v>2629</v>
      </c>
      <c r="E2031" s="5" t="s">
        <v>21</v>
      </c>
      <c r="F2031" s="5" t="s">
        <v>1048</v>
      </c>
      <c r="G2031" s="9"/>
      <c r="H2031" s="9"/>
    </row>
    <row r="2032" ht="15.75" customHeight="1">
      <c r="A2032" s="11" t="s">
        <v>2627</v>
      </c>
      <c r="B2032" s="6" t="s">
        <v>37</v>
      </c>
      <c r="C2032" s="10">
        <v>4.0</v>
      </c>
      <c r="D2032" s="5" t="s">
        <v>2630</v>
      </c>
      <c r="E2032" s="5" t="s">
        <v>21</v>
      </c>
      <c r="F2032" s="5" t="s">
        <v>25</v>
      </c>
      <c r="G2032" s="9"/>
      <c r="H2032" s="9"/>
    </row>
    <row r="2033" ht="15.75" customHeight="1">
      <c r="A2033" s="11" t="s">
        <v>2627</v>
      </c>
      <c r="B2033" s="6" t="s">
        <v>139</v>
      </c>
      <c r="C2033" s="10">
        <v>7.0</v>
      </c>
      <c r="D2033" s="5" t="s">
        <v>2631</v>
      </c>
      <c r="E2033" s="5" t="s">
        <v>21</v>
      </c>
      <c r="F2033" s="5" t="s">
        <v>1174</v>
      </c>
      <c r="G2033" s="9"/>
      <c r="H2033" s="9"/>
    </row>
    <row r="2034" ht="15.75" customHeight="1">
      <c r="A2034" s="11" t="s">
        <v>2627</v>
      </c>
      <c r="B2034" s="6" t="s">
        <v>560</v>
      </c>
      <c r="C2034" s="10">
        <v>8.0</v>
      </c>
      <c r="D2034" s="5" t="s">
        <v>2632</v>
      </c>
      <c r="E2034" s="5" t="s">
        <v>21</v>
      </c>
      <c r="F2034" s="5" t="s">
        <v>11</v>
      </c>
      <c r="G2034" s="9"/>
      <c r="H2034" s="9"/>
    </row>
    <row r="2035" ht="15.75" customHeight="1">
      <c r="A2035" s="11" t="s">
        <v>2627</v>
      </c>
      <c r="B2035" s="6" t="s">
        <v>124</v>
      </c>
      <c r="C2035" s="10">
        <v>10.0</v>
      </c>
      <c r="D2035" s="5" t="s">
        <v>2633</v>
      </c>
      <c r="E2035" s="5" t="s">
        <v>33</v>
      </c>
      <c r="F2035" s="5" t="s">
        <v>33</v>
      </c>
      <c r="G2035" s="9"/>
      <c r="H2035" s="9"/>
    </row>
    <row r="2036" ht="15.75" customHeight="1">
      <c r="A2036" s="11" t="s">
        <v>2627</v>
      </c>
      <c r="B2036" s="6" t="s">
        <v>37</v>
      </c>
      <c r="C2036" s="10">
        <v>13.0</v>
      </c>
      <c r="D2036" s="5" t="s">
        <v>2634</v>
      </c>
      <c r="E2036" s="5" t="s">
        <v>33</v>
      </c>
      <c r="F2036" s="5" t="s">
        <v>33</v>
      </c>
      <c r="G2036" s="9"/>
      <c r="H2036" s="9"/>
    </row>
    <row r="2037" ht="15.75" customHeight="1">
      <c r="A2037" s="11" t="s">
        <v>2627</v>
      </c>
      <c r="B2037" s="6" t="s">
        <v>144</v>
      </c>
      <c r="C2037" s="10">
        <v>15.0</v>
      </c>
      <c r="D2037" s="5" t="s">
        <v>2635</v>
      </c>
      <c r="E2037" s="5" t="s">
        <v>21</v>
      </c>
      <c r="F2037" s="5" t="s">
        <v>33</v>
      </c>
      <c r="G2037" s="9"/>
      <c r="H2037" s="9"/>
    </row>
    <row r="2038" ht="15.75" customHeight="1">
      <c r="A2038" s="11" t="s">
        <v>2627</v>
      </c>
      <c r="B2038" s="6" t="s">
        <v>124</v>
      </c>
      <c r="C2038" s="10">
        <v>17.0</v>
      </c>
      <c r="D2038" s="5" t="s">
        <v>2636</v>
      </c>
      <c r="E2038" s="5" t="s">
        <v>32</v>
      </c>
      <c r="F2038" s="5" t="s">
        <v>11</v>
      </c>
      <c r="G2038" s="9"/>
      <c r="H2038" s="9"/>
    </row>
    <row r="2039" ht="15.75" customHeight="1">
      <c r="A2039" s="11" t="s">
        <v>2627</v>
      </c>
      <c r="B2039" s="6" t="s">
        <v>144</v>
      </c>
      <c r="C2039" s="10">
        <v>18.0</v>
      </c>
      <c r="D2039" s="5" t="s">
        <v>2637</v>
      </c>
      <c r="E2039" s="5" t="s">
        <v>21</v>
      </c>
      <c r="F2039" s="5" t="s">
        <v>1265</v>
      </c>
      <c r="G2039" s="9"/>
      <c r="H2039" s="9"/>
    </row>
    <row r="2040" ht="15.75" customHeight="1">
      <c r="A2040" s="11" t="s">
        <v>2627</v>
      </c>
      <c r="B2040" s="6" t="s">
        <v>734</v>
      </c>
      <c r="C2040" s="10">
        <v>20.0</v>
      </c>
      <c r="D2040" s="5" t="s">
        <v>2638</v>
      </c>
      <c r="E2040" s="5" t="s">
        <v>21</v>
      </c>
      <c r="F2040" s="5" t="s">
        <v>33</v>
      </c>
      <c r="G2040" s="9"/>
      <c r="H2040" s="9"/>
    </row>
    <row r="2041" ht="15.75" customHeight="1">
      <c r="A2041" s="11" t="s">
        <v>2627</v>
      </c>
      <c r="B2041" s="6" t="s">
        <v>144</v>
      </c>
      <c r="C2041" s="10">
        <v>22.0</v>
      </c>
      <c r="D2041" s="5" t="s">
        <v>2639</v>
      </c>
      <c r="E2041" s="5" t="s">
        <v>33</v>
      </c>
      <c r="F2041" s="5" t="s">
        <v>971</v>
      </c>
      <c r="G2041" s="9"/>
      <c r="H2041" s="9"/>
    </row>
    <row r="2042" ht="15.75" customHeight="1">
      <c r="A2042" s="11" t="s">
        <v>2627</v>
      </c>
      <c r="B2042" s="6" t="s">
        <v>37</v>
      </c>
      <c r="C2042" s="10">
        <v>23.0</v>
      </c>
      <c r="D2042" s="5" t="s">
        <v>2640</v>
      </c>
      <c r="E2042" s="5" t="s">
        <v>14</v>
      </c>
      <c r="F2042" s="5" t="s">
        <v>79</v>
      </c>
      <c r="G2042" s="9"/>
      <c r="H2042" s="9"/>
    </row>
    <row r="2043" ht="15.75" customHeight="1">
      <c r="A2043" s="11" t="s">
        <v>2627</v>
      </c>
      <c r="B2043" s="6" t="s">
        <v>37</v>
      </c>
      <c r="C2043" s="10">
        <v>26.0</v>
      </c>
      <c r="D2043" s="5" t="s">
        <v>2641</v>
      </c>
      <c r="E2043" s="5" t="s">
        <v>21</v>
      </c>
      <c r="F2043" s="5" t="s">
        <v>50</v>
      </c>
      <c r="G2043" s="9"/>
      <c r="H2043" s="9"/>
    </row>
    <row r="2044" ht="15.75" customHeight="1">
      <c r="A2044" s="11" t="s">
        <v>2627</v>
      </c>
      <c r="B2044" s="6" t="s">
        <v>144</v>
      </c>
      <c r="C2044" s="10">
        <v>28.0</v>
      </c>
      <c r="D2044" s="5" t="s">
        <v>2642</v>
      </c>
      <c r="E2044" s="5" t="s">
        <v>21</v>
      </c>
      <c r="F2044" s="5" t="s">
        <v>89</v>
      </c>
      <c r="G2044" s="9"/>
      <c r="H2044" s="9"/>
    </row>
    <row r="2045" ht="15.75" customHeight="1">
      <c r="A2045" s="11" t="s">
        <v>2627</v>
      </c>
      <c r="B2045" s="6" t="s">
        <v>124</v>
      </c>
      <c r="C2045" s="10">
        <v>30.0</v>
      </c>
      <c r="D2045" s="5" t="s">
        <v>2643</v>
      </c>
      <c r="E2045" s="5" t="s">
        <v>18</v>
      </c>
      <c r="F2045" s="5" t="s">
        <v>18</v>
      </c>
      <c r="G2045" s="9"/>
      <c r="H2045" s="9"/>
    </row>
    <row r="2046" ht="15.75" customHeight="1">
      <c r="A2046" s="11" t="s">
        <v>2627</v>
      </c>
      <c r="B2046" s="6" t="s">
        <v>154</v>
      </c>
      <c r="C2046" s="10">
        <v>32.0</v>
      </c>
      <c r="D2046" s="5" t="s">
        <v>2644</v>
      </c>
      <c r="E2046" s="5" t="s">
        <v>33</v>
      </c>
      <c r="F2046" s="5" t="s">
        <v>33</v>
      </c>
      <c r="G2046" s="9"/>
      <c r="H2046" s="9"/>
    </row>
    <row r="2047" ht="15.75" customHeight="1">
      <c r="A2047" s="11" t="s">
        <v>2627</v>
      </c>
      <c r="B2047" s="6" t="s">
        <v>144</v>
      </c>
      <c r="C2047" s="10">
        <v>33.0</v>
      </c>
      <c r="D2047" s="5" t="s">
        <v>2645</v>
      </c>
      <c r="E2047" s="5" t="s">
        <v>146</v>
      </c>
      <c r="F2047" s="5" t="s">
        <v>1349</v>
      </c>
      <c r="G2047" s="9"/>
      <c r="H2047" s="9"/>
    </row>
    <row r="2048" ht="15.75" customHeight="1">
      <c r="A2048" s="11" t="s">
        <v>2627</v>
      </c>
      <c r="B2048" s="12" t="s">
        <v>701</v>
      </c>
      <c r="C2048" s="10">
        <v>36.0</v>
      </c>
      <c r="D2048" s="5" t="s">
        <v>2646</v>
      </c>
      <c r="E2048" s="5" t="s">
        <v>18</v>
      </c>
      <c r="F2048" s="5" t="s">
        <v>18</v>
      </c>
      <c r="G2048" s="9"/>
      <c r="H2048" s="9"/>
    </row>
    <row r="2049" ht="15.75" customHeight="1">
      <c r="A2049" s="11" t="s">
        <v>2627</v>
      </c>
      <c r="B2049" s="6" t="s">
        <v>560</v>
      </c>
      <c r="C2049" s="10">
        <v>37.0</v>
      </c>
      <c r="D2049" s="5" t="s">
        <v>2647</v>
      </c>
      <c r="E2049" s="5" t="s">
        <v>21</v>
      </c>
      <c r="F2049" s="5" t="s">
        <v>166</v>
      </c>
      <c r="G2049" s="9"/>
      <c r="H2049" s="9"/>
    </row>
    <row r="2050" ht="15.75" customHeight="1">
      <c r="A2050" s="11" t="s">
        <v>2627</v>
      </c>
      <c r="B2050" s="6" t="s">
        <v>144</v>
      </c>
      <c r="C2050" s="10">
        <v>38.0</v>
      </c>
      <c r="D2050" s="5" t="s">
        <v>2648</v>
      </c>
      <c r="E2050" s="5" t="s">
        <v>21</v>
      </c>
      <c r="F2050" s="5" t="s">
        <v>241</v>
      </c>
      <c r="G2050" s="9"/>
      <c r="H2050" s="9"/>
    </row>
    <row r="2051" ht="15.75" customHeight="1">
      <c r="A2051" s="11" t="s">
        <v>2627</v>
      </c>
      <c r="B2051" s="6" t="s">
        <v>37</v>
      </c>
      <c r="C2051" s="10">
        <v>39.0</v>
      </c>
      <c r="D2051" s="5" t="s">
        <v>2649</v>
      </c>
      <c r="E2051" s="5" t="s">
        <v>21</v>
      </c>
      <c r="F2051" s="5" t="s">
        <v>241</v>
      </c>
      <c r="G2051" s="9"/>
      <c r="H2051" s="9"/>
    </row>
    <row r="2052" ht="15.75" customHeight="1">
      <c r="A2052" s="11" t="s">
        <v>2627</v>
      </c>
      <c r="B2052" s="6" t="s">
        <v>37</v>
      </c>
      <c r="C2052" s="10">
        <v>41.0</v>
      </c>
      <c r="D2052" s="5" t="s">
        <v>2650</v>
      </c>
      <c r="E2052" s="5" t="s">
        <v>21</v>
      </c>
      <c r="F2052" s="5" t="s">
        <v>1134</v>
      </c>
      <c r="G2052" s="9"/>
      <c r="H2052" s="9"/>
    </row>
    <row r="2053" ht="15.75" customHeight="1">
      <c r="A2053" s="11" t="s">
        <v>2627</v>
      </c>
      <c r="B2053" s="6" t="s">
        <v>37</v>
      </c>
      <c r="C2053" s="10">
        <v>42.0</v>
      </c>
      <c r="D2053" s="5" t="s">
        <v>2651</v>
      </c>
      <c r="E2053" s="5" t="s">
        <v>14</v>
      </c>
      <c r="F2053" s="5" t="s">
        <v>15</v>
      </c>
      <c r="G2053" s="9"/>
      <c r="H2053" s="9"/>
    </row>
    <row r="2054" ht="15.75" customHeight="1">
      <c r="A2054" s="11" t="s">
        <v>2627</v>
      </c>
      <c r="B2054" s="6" t="s">
        <v>144</v>
      </c>
      <c r="C2054" s="10">
        <v>43.0</v>
      </c>
      <c r="D2054" s="5" t="s">
        <v>2652</v>
      </c>
      <c r="E2054" s="5" t="s">
        <v>14</v>
      </c>
      <c r="F2054" s="5" t="s">
        <v>28</v>
      </c>
      <c r="G2054" s="9"/>
      <c r="H2054" s="9"/>
    </row>
    <row r="2055" ht="15.75" customHeight="1">
      <c r="A2055" s="11" t="s">
        <v>2627</v>
      </c>
      <c r="B2055" s="6" t="s">
        <v>37</v>
      </c>
      <c r="C2055" s="10">
        <v>45.0</v>
      </c>
      <c r="D2055" s="5" t="s">
        <v>2653</v>
      </c>
      <c r="E2055" s="5" t="s">
        <v>21</v>
      </c>
      <c r="F2055" s="5" t="s">
        <v>50</v>
      </c>
      <c r="G2055" s="9"/>
      <c r="H2055" s="9"/>
    </row>
    <row r="2056" ht="15.75" customHeight="1">
      <c r="A2056" s="11" t="s">
        <v>2627</v>
      </c>
      <c r="B2056" s="6" t="s">
        <v>37</v>
      </c>
      <c r="C2056" s="10">
        <v>47.0</v>
      </c>
      <c r="D2056" s="5" t="s">
        <v>2654</v>
      </c>
      <c r="E2056" s="5" t="s">
        <v>21</v>
      </c>
      <c r="F2056" s="5" t="s">
        <v>929</v>
      </c>
      <c r="G2056" s="9"/>
      <c r="H2056" s="9"/>
    </row>
    <row r="2057" ht="15.75" customHeight="1">
      <c r="A2057" s="11" t="s">
        <v>2627</v>
      </c>
      <c r="B2057" s="6" t="s">
        <v>560</v>
      </c>
      <c r="C2057" s="10">
        <v>48.0</v>
      </c>
      <c r="D2057" s="5" t="s">
        <v>2655</v>
      </c>
      <c r="E2057" s="5" t="s">
        <v>32</v>
      </c>
      <c r="F2057" s="5" t="s">
        <v>1349</v>
      </c>
      <c r="G2057" s="9"/>
      <c r="H2057" s="9"/>
    </row>
    <row r="2058" ht="15.75" customHeight="1">
      <c r="A2058" s="11" t="s">
        <v>2627</v>
      </c>
      <c r="B2058" s="6" t="s">
        <v>144</v>
      </c>
      <c r="C2058" s="10">
        <v>49.0</v>
      </c>
      <c r="D2058" s="5" t="s">
        <v>2656</v>
      </c>
      <c r="E2058" s="5" t="s">
        <v>14</v>
      </c>
      <c r="F2058" s="5" t="s">
        <v>15</v>
      </c>
      <c r="G2058" s="9"/>
      <c r="H2058" s="9"/>
    </row>
    <row r="2059" ht="15.75" customHeight="1">
      <c r="A2059" s="11" t="s">
        <v>2627</v>
      </c>
      <c r="B2059" s="6" t="s">
        <v>139</v>
      </c>
      <c r="C2059" s="10">
        <v>50.0</v>
      </c>
      <c r="D2059" s="5" t="s">
        <v>2657</v>
      </c>
      <c r="E2059" s="5" t="s">
        <v>21</v>
      </c>
      <c r="F2059" s="5" t="s">
        <v>89</v>
      </c>
      <c r="G2059" s="9"/>
      <c r="H2059" s="9"/>
    </row>
    <row r="2060" ht="15.75" customHeight="1">
      <c r="A2060" s="11" t="s">
        <v>2627</v>
      </c>
      <c r="B2060" s="6" t="s">
        <v>450</v>
      </c>
      <c r="C2060" s="10">
        <v>53.0</v>
      </c>
      <c r="D2060" s="5" t="s">
        <v>2658</v>
      </c>
      <c r="E2060" s="5" t="s">
        <v>21</v>
      </c>
      <c r="F2060" s="5" t="s">
        <v>642</v>
      </c>
      <c r="G2060" s="9"/>
      <c r="H2060" s="9"/>
    </row>
    <row r="2061" ht="15.75" customHeight="1">
      <c r="A2061" s="11" t="s">
        <v>2659</v>
      </c>
      <c r="B2061" s="6" t="s">
        <v>107</v>
      </c>
      <c r="C2061" s="7">
        <v>1.0</v>
      </c>
      <c r="D2061" s="5" t="s">
        <v>2660</v>
      </c>
      <c r="E2061" s="5" t="s">
        <v>21</v>
      </c>
      <c r="F2061" s="5" t="s">
        <v>583</v>
      </c>
      <c r="G2061" s="9"/>
      <c r="H2061" s="9"/>
    </row>
    <row r="2062" ht="15.75" customHeight="1">
      <c r="A2062" s="11" t="s">
        <v>2659</v>
      </c>
      <c r="B2062" s="6" t="s">
        <v>124</v>
      </c>
      <c r="C2062" s="10">
        <v>3.0</v>
      </c>
      <c r="D2062" s="5" t="s">
        <v>2661</v>
      </c>
      <c r="E2062" s="5" t="s">
        <v>21</v>
      </c>
      <c r="F2062" s="5" t="s">
        <v>22</v>
      </c>
      <c r="G2062" s="9"/>
      <c r="H2062" s="9"/>
    </row>
    <row r="2063" ht="15.75" customHeight="1">
      <c r="A2063" s="11" t="s">
        <v>2659</v>
      </c>
      <c r="B2063" s="6" t="s">
        <v>560</v>
      </c>
      <c r="C2063" s="10">
        <v>4.0</v>
      </c>
      <c r="D2063" s="5" t="s">
        <v>2662</v>
      </c>
      <c r="E2063" s="5" t="s">
        <v>14</v>
      </c>
      <c r="F2063" s="5" t="s">
        <v>1281</v>
      </c>
      <c r="G2063" s="9"/>
      <c r="H2063" s="9"/>
    </row>
    <row r="2064" ht="15.75" customHeight="1">
      <c r="A2064" s="11" t="s">
        <v>2659</v>
      </c>
      <c r="B2064" s="6" t="s">
        <v>37</v>
      </c>
      <c r="C2064" s="10">
        <v>5.0</v>
      </c>
      <c r="D2064" s="5" t="s">
        <v>2663</v>
      </c>
      <c r="E2064" s="5" t="s">
        <v>14</v>
      </c>
      <c r="F2064" s="5" t="s">
        <v>1281</v>
      </c>
      <c r="G2064" s="9"/>
      <c r="H2064" s="9"/>
    </row>
    <row r="2065" ht="15.75" customHeight="1">
      <c r="A2065" s="11" t="s">
        <v>2659</v>
      </c>
      <c r="B2065" s="6" t="s">
        <v>137</v>
      </c>
      <c r="C2065" s="10">
        <v>7.0</v>
      </c>
      <c r="D2065" s="5" t="s">
        <v>2664</v>
      </c>
      <c r="E2065" s="5" t="s">
        <v>21</v>
      </c>
      <c r="F2065" s="5" t="s">
        <v>2665</v>
      </c>
      <c r="G2065" s="9"/>
      <c r="H2065" s="9"/>
    </row>
    <row r="2066" ht="15.75" customHeight="1">
      <c r="A2066" s="11" t="s">
        <v>2659</v>
      </c>
      <c r="B2066" s="6" t="s">
        <v>29</v>
      </c>
      <c r="C2066" s="10">
        <v>9.0</v>
      </c>
      <c r="D2066" s="5" t="s">
        <v>2666</v>
      </c>
      <c r="E2066" s="5" t="s">
        <v>21</v>
      </c>
      <c r="F2066" s="5" t="s">
        <v>2665</v>
      </c>
      <c r="G2066" s="9"/>
      <c r="H2066" s="9"/>
    </row>
    <row r="2067" ht="15.75" customHeight="1">
      <c r="A2067" s="11" t="s">
        <v>2659</v>
      </c>
      <c r="B2067" s="6" t="s">
        <v>124</v>
      </c>
      <c r="C2067" s="10">
        <v>11.0</v>
      </c>
      <c r="D2067" s="5" t="s">
        <v>2667</v>
      </c>
      <c r="E2067" s="5" t="s">
        <v>21</v>
      </c>
      <c r="F2067" s="5" t="s">
        <v>25</v>
      </c>
      <c r="G2067" s="9"/>
      <c r="H2067" s="9"/>
    </row>
    <row r="2068" ht="15.75" customHeight="1">
      <c r="A2068" s="11" t="s">
        <v>2659</v>
      </c>
      <c r="B2068" s="6" t="s">
        <v>851</v>
      </c>
      <c r="C2068" s="10">
        <v>13.0</v>
      </c>
      <c r="D2068" s="5" t="s">
        <v>2668</v>
      </c>
      <c r="E2068" s="5" t="s">
        <v>21</v>
      </c>
      <c r="F2068" s="5" t="s">
        <v>25</v>
      </c>
      <c r="G2068" s="9"/>
      <c r="H2068" s="9"/>
    </row>
    <row r="2069" ht="15.75" customHeight="1">
      <c r="A2069" s="11" t="s">
        <v>2659</v>
      </c>
      <c r="B2069" s="6" t="s">
        <v>1036</v>
      </c>
      <c r="C2069" s="10">
        <v>15.0</v>
      </c>
      <c r="D2069" s="5" t="s">
        <v>2669</v>
      </c>
      <c r="E2069" s="5" t="s">
        <v>14</v>
      </c>
      <c r="F2069" s="5" t="s">
        <v>15</v>
      </c>
      <c r="G2069" s="9"/>
      <c r="H2069" s="9"/>
    </row>
    <row r="2070" ht="15.75" customHeight="1">
      <c r="A2070" s="11" t="s">
        <v>2659</v>
      </c>
      <c r="B2070" s="6" t="s">
        <v>216</v>
      </c>
      <c r="C2070" s="10">
        <v>16.0</v>
      </c>
      <c r="D2070" s="5" t="s">
        <v>2670</v>
      </c>
      <c r="E2070" s="5" t="s">
        <v>14</v>
      </c>
      <c r="F2070" s="5" t="s">
        <v>15</v>
      </c>
      <c r="G2070" s="9"/>
      <c r="H2070" s="9"/>
    </row>
    <row r="2071" ht="15.75" customHeight="1">
      <c r="A2071" s="15" t="s">
        <v>2671</v>
      </c>
      <c r="B2071" s="14" t="s">
        <v>35</v>
      </c>
      <c r="C2071" s="16">
        <v>1.0</v>
      </c>
      <c r="D2071" s="8" t="s">
        <v>2672</v>
      </c>
      <c r="E2071" s="8" t="s">
        <v>32</v>
      </c>
      <c r="F2071" s="5" t="s">
        <v>18</v>
      </c>
      <c r="G2071" s="9"/>
      <c r="H2071" s="9"/>
    </row>
    <row r="2072" ht="15.75" customHeight="1">
      <c r="A2072" s="15" t="s">
        <v>2671</v>
      </c>
      <c r="B2072" s="14" t="s">
        <v>35</v>
      </c>
      <c r="C2072" s="17">
        <v>2.0</v>
      </c>
      <c r="D2072" s="8" t="s">
        <v>2673</v>
      </c>
      <c r="E2072" s="8" t="s">
        <v>183</v>
      </c>
      <c r="F2072" s="5" t="s">
        <v>18</v>
      </c>
      <c r="G2072" s="9"/>
      <c r="H2072" s="9"/>
    </row>
    <row r="2073" ht="15.75" customHeight="1">
      <c r="A2073" s="15" t="s">
        <v>2671</v>
      </c>
      <c r="B2073" s="14" t="s">
        <v>29</v>
      </c>
      <c r="C2073" s="17">
        <v>3.0</v>
      </c>
      <c r="D2073" s="8" t="s">
        <v>2674</v>
      </c>
      <c r="E2073" s="8" t="s">
        <v>18</v>
      </c>
      <c r="F2073" s="5" t="s">
        <v>18</v>
      </c>
      <c r="G2073" s="9"/>
      <c r="H2073" s="9"/>
    </row>
    <row r="2074" ht="15.75" customHeight="1">
      <c r="A2074" s="15" t="s">
        <v>2671</v>
      </c>
      <c r="B2074" s="18" t="s">
        <v>261</v>
      </c>
      <c r="C2074" s="17">
        <v>4.0</v>
      </c>
      <c r="D2074" s="8" t="s">
        <v>2675</v>
      </c>
      <c r="E2074" s="8" t="s">
        <v>146</v>
      </c>
      <c r="F2074" s="5" t="s">
        <v>18</v>
      </c>
      <c r="G2074" s="9"/>
      <c r="H2074" s="9"/>
    </row>
    <row r="2075" ht="15.75" customHeight="1">
      <c r="A2075" s="15" t="s">
        <v>2671</v>
      </c>
      <c r="B2075" s="18" t="s">
        <v>261</v>
      </c>
      <c r="C2075" s="17">
        <v>5.0</v>
      </c>
      <c r="D2075" s="8" t="s">
        <v>2676</v>
      </c>
      <c r="E2075" s="8" t="s">
        <v>18</v>
      </c>
      <c r="F2075" s="5" t="s">
        <v>18</v>
      </c>
      <c r="G2075" s="9"/>
      <c r="H2075" s="9"/>
    </row>
    <row r="2076" ht="15.75" customHeight="1">
      <c r="A2076" s="15" t="s">
        <v>2671</v>
      </c>
      <c r="B2076" s="14" t="s">
        <v>720</v>
      </c>
      <c r="C2076" s="17">
        <v>7.0</v>
      </c>
      <c r="D2076" s="8" t="s">
        <v>2677</v>
      </c>
      <c r="E2076" s="8" t="s">
        <v>21</v>
      </c>
      <c r="F2076" s="5" t="s">
        <v>89</v>
      </c>
      <c r="G2076" s="9"/>
      <c r="H2076" s="9"/>
    </row>
    <row r="2077" ht="15.75" customHeight="1">
      <c r="A2077" s="15" t="s">
        <v>2671</v>
      </c>
      <c r="B2077" s="14" t="s">
        <v>720</v>
      </c>
      <c r="C2077" s="17">
        <v>9.0</v>
      </c>
      <c r="D2077" s="8" t="s">
        <v>2678</v>
      </c>
      <c r="E2077" s="8" t="s">
        <v>18</v>
      </c>
      <c r="F2077" s="5" t="s">
        <v>18</v>
      </c>
      <c r="G2077" s="9"/>
      <c r="H2077" s="9"/>
    </row>
    <row r="2078" ht="15.75" customHeight="1">
      <c r="A2078" s="15" t="s">
        <v>2671</v>
      </c>
      <c r="B2078" s="18" t="s">
        <v>261</v>
      </c>
      <c r="C2078" s="17">
        <v>11.0</v>
      </c>
      <c r="D2078" s="8" t="s">
        <v>2679</v>
      </c>
      <c r="E2078" s="8" t="s">
        <v>18</v>
      </c>
      <c r="F2078" s="5" t="s">
        <v>18</v>
      </c>
      <c r="G2078" s="9"/>
      <c r="H2078" s="9"/>
    </row>
    <row r="2079" ht="15.75" customHeight="1">
      <c r="A2079" s="15" t="s">
        <v>2671</v>
      </c>
      <c r="B2079" s="14" t="s">
        <v>35</v>
      </c>
      <c r="C2079" s="17">
        <v>12.0</v>
      </c>
      <c r="D2079" s="8" t="s">
        <v>2680</v>
      </c>
      <c r="E2079" s="8" t="s">
        <v>18</v>
      </c>
      <c r="F2079" s="5" t="s">
        <v>18</v>
      </c>
      <c r="G2079" s="9"/>
      <c r="H2079" s="9"/>
    </row>
    <row r="2080" ht="15.75" customHeight="1">
      <c r="A2080" s="15" t="s">
        <v>2671</v>
      </c>
      <c r="B2080" s="14" t="s">
        <v>35</v>
      </c>
      <c r="C2080" s="17">
        <v>14.0</v>
      </c>
      <c r="D2080" s="8" t="s">
        <v>2681</v>
      </c>
      <c r="E2080" s="8" t="s">
        <v>18</v>
      </c>
      <c r="F2080" s="5" t="s">
        <v>18</v>
      </c>
      <c r="G2080" s="9"/>
      <c r="H2080" s="9"/>
    </row>
    <row r="2081" ht="15.75" customHeight="1">
      <c r="A2081" s="15" t="s">
        <v>2671</v>
      </c>
      <c r="B2081" s="18" t="s">
        <v>261</v>
      </c>
      <c r="C2081" s="17">
        <v>15.0</v>
      </c>
      <c r="D2081" s="8" t="s">
        <v>2682</v>
      </c>
      <c r="E2081" s="8" t="s">
        <v>18</v>
      </c>
      <c r="F2081" s="5" t="s">
        <v>18</v>
      </c>
      <c r="G2081" s="9"/>
      <c r="H2081" s="9"/>
    </row>
    <row r="2082" ht="15.75" customHeight="1">
      <c r="A2082" s="15" t="s">
        <v>2671</v>
      </c>
      <c r="B2082" s="14" t="s">
        <v>41</v>
      </c>
      <c r="C2082" s="17">
        <v>16.0</v>
      </c>
      <c r="D2082" s="8" t="s">
        <v>2683</v>
      </c>
      <c r="E2082" s="8" t="s">
        <v>32</v>
      </c>
      <c r="F2082" s="5" t="s">
        <v>18</v>
      </c>
      <c r="G2082" s="9"/>
      <c r="H2082" s="9"/>
    </row>
    <row r="2083" ht="15.75" customHeight="1">
      <c r="A2083" s="15" t="s">
        <v>2671</v>
      </c>
      <c r="B2083" s="18" t="s">
        <v>261</v>
      </c>
      <c r="C2083" s="17">
        <v>17.0</v>
      </c>
      <c r="D2083" s="8" t="s">
        <v>2684</v>
      </c>
      <c r="E2083" s="8" t="s">
        <v>18</v>
      </c>
      <c r="F2083" s="5" t="s">
        <v>18</v>
      </c>
      <c r="G2083" s="9"/>
      <c r="H2083" s="9"/>
    </row>
    <row r="2084" ht="15.75" customHeight="1">
      <c r="A2084" s="15" t="s">
        <v>2671</v>
      </c>
      <c r="B2084" s="14" t="s">
        <v>35</v>
      </c>
      <c r="C2084" s="17">
        <v>18.0</v>
      </c>
      <c r="D2084" s="8" t="s">
        <v>2685</v>
      </c>
      <c r="E2084" s="8" t="s">
        <v>32</v>
      </c>
      <c r="F2084" s="5" t="s">
        <v>22</v>
      </c>
      <c r="G2084" s="9"/>
      <c r="H2084" s="9"/>
    </row>
    <row r="2085" ht="15.75" customHeight="1">
      <c r="A2085" s="15" t="s">
        <v>2671</v>
      </c>
      <c r="B2085" s="14" t="s">
        <v>41</v>
      </c>
      <c r="C2085" s="17">
        <v>19.0</v>
      </c>
      <c r="D2085" s="8" t="s">
        <v>2686</v>
      </c>
      <c r="E2085" s="8" t="s">
        <v>32</v>
      </c>
      <c r="F2085" s="5" t="s">
        <v>22</v>
      </c>
      <c r="G2085" s="9"/>
      <c r="H2085" s="9"/>
    </row>
    <row r="2086" ht="15.75" customHeight="1">
      <c r="A2086" s="15" t="s">
        <v>2671</v>
      </c>
      <c r="B2086" s="14" t="s">
        <v>35</v>
      </c>
      <c r="C2086" s="17">
        <v>20.0</v>
      </c>
      <c r="D2086" s="8" t="s">
        <v>2687</v>
      </c>
      <c r="E2086" s="8" t="s">
        <v>18</v>
      </c>
      <c r="F2086" s="5" t="s">
        <v>22</v>
      </c>
      <c r="G2086" s="9"/>
      <c r="H2086" s="9"/>
    </row>
    <row r="2087" ht="15.75" customHeight="1">
      <c r="A2087" s="15" t="s">
        <v>2671</v>
      </c>
      <c r="B2087" s="14" t="s">
        <v>41</v>
      </c>
      <c r="C2087" s="17">
        <v>22.0</v>
      </c>
      <c r="D2087" s="8" t="s">
        <v>2688</v>
      </c>
      <c r="E2087" s="8" t="s">
        <v>146</v>
      </c>
      <c r="F2087" s="5" t="s">
        <v>93</v>
      </c>
      <c r="G2087" s="9"/>
      <c r="H2087" s="9"/>
    </row>
    <row r="2088" ht="15.75" customHeight="1">
      <c r="A2088" s="15" t="s">
        <v>2671</v>
      </c>
      <c r="B2088" s="14" t="s">
        <v>35</v>
      </c>
      <c r="C2088" s="17">
        <v>23.0</v>
      </c>
      <c r="D2088" s="8" t="s">
        <v>2689</v>
      </c>
      <c r="E2088" s="8" t="s">
        <v>18</v>
      </c>
      <c r="F2088" s="5" t="s">
        <v>18</v>
      </c>
      <c r="G2088" s="9"/>
      <c r="H2088" s="9"/>
    </row>
    <row r="2089" ht="15.75" customHeight="1">
      <c r="A2089" s="15" t="s">
        <v>2671</v>
      </c>
      <c r="B2089" s="14" t="s">
        <v>35</v>
      </c>
      <c r="C2089" s="17">
        <v>24.0</v>
      </c>
      <c r="D2089" s="8" t="s">
        <v>2690</v>
      </c>
      <c r="E2089" s="8" t="s">
        <v>14</v>
      </c>
      <c r="F2089" s="5" t="s">
        <v>2691</v>
      </c>
      <c r="G2089" s="9"/>
      <c r="H2089" s="9"/>
    </row>
    <row r="2090" ht="15.75" customHeight="1">
      <c r="A2090" s="15" t="s">
        <v>2671</v>
      </c>
      <c r="B2090" s="14" t="s">
        <v>35</v>
      </c>
      <c r="C2090" s="17">
        <v>25.0</v>
      </c>
      <c r="D2090" s="8" t="s">
        <v>2692</v>
      </c>
      <c r="E2090" s="8" t="s">
        <v>18</v>
      </c>
      <c r="F2090" s="5" t="s">
        <v>18</v>
      </c>
      <c r="G2090" s="9"/>
      <c r="H2090" s="9"/>
    </row>
    <row r="2091" ht="15.75" customHeight="1">
      <c r="A2091" s="15" t="s">
        <v>2671</v>
      </c>
      <c r="B2091" s="14" t="s">
        <v>35</v>
      </c>
      <c r="C2091" s="17">
        <v>27.0</v>
      </c>
      <c r="D2091" s="8" t="s">
        <v>2693</v>
      </c>
      <c r="E2091" s="8" t="s">
        <v>18</v>
      </c>
      <c r="F2091" s="5" t="s">
        <v>18</v>
      </c>
      <c r="G2091" s="9"/>
      <c r="H2091" s="9"/>
    </row>
    <row r="2092" ht="15.75" customHeight="1">
      <c r="A2092" s="15" t="s">
        <v>2671</v>
      </c>
      <c r="B2092" s="14" t="s">
        <v>35</v>
      </c>
      <c r="C2092" s="17">
        <v>29.0</v>
      </c>
      <c r="D2092" s="8" t="s">
        <v>2694</v>
      </c>
      <c r="E2092" s="8" t="s">
        <v>14</v>
      </c>
      <c r="F2092" s="5" t="s">
        <v>18</v>
      </c>
      <c r="G2092" s="9"/>
      <c r="H2092" s="9"/>
    </row>
    <row r="2093" ht="15.75" customHeight="1">
      <c r="A2093" s="15" t="s">
        <v>2671</v>
      </c>
      <c r="B2093" s="18" t="s">
        <v>261</v>
      </c>
      <c r="C2093" s="17">
        <v>30.0</v>
      </c>
      <c r="D2093" s="8" t="s">
        <v>2695</v>
      </c>
      <c r="E2093" s="8" t="s">
        <v>21</v>
      </c>
      <c r="F2093" s="5" t="s">
        <v>18</v>
      </c>
      <c r="G2093" s="9"/>
      <c r="H2093" s="9"/>
    </row>
    <row r="2094" ht="15.75" customHeight="1">
      <c r="A2094" s="15" t="s">
        <v>2671</v>
      </c>
      <c r="B2094" s="18" t="s">
        <v>261</v>
      </c>
      <c r="C2094" s="17">
        <v>31.0</v>
      </c>
      <c r="D2094" s="8" t="s">
        <v>2696</v>
      </c>
      <c r="E2094" s="8" t="s">
        <v>18</v>
      </c>
      <c r="F2094" s="5" t="s">
        <v>18</v>
      </c>
      <c r="G2094" s="9"/>
      <c r="H2094" s="9"/>
    </row>
    <row r="2095" ht="15.75" customHeight="1">
      <c r="A2095" s="15" t="s">
        <v>2671</v>
      </c>
      <c r="B2095" s="14" t="s">
        <v>35</v>
      </c>
      <c r="C2095" s="17">
        <v>32.0</v>
      </c>
      <c r="D2095" s="8" t="s">
        <v>2697</v>
      </c>
      <c r="E2095" s="8" t="s">
        <v>21</v>
      </c>
      <c r="F2095" s="5" t="s">
        <v>25</v>
      </c>
      <c r="G2095" s="9"/>
      <c r="H2095" s="9"/>
    </row>
    <row r="2096" ht="15.75" customHeight="1">
      <c r="A2096" s="15" t="s">
        <v>2671</v>
      </c>
      <c r="B2096" s="18" t="s">
        <v>261</v>
      </c>
      <c r="C2096" s="17">
        <v>34.0</v>
      </c>
      <c r="D2096" s="8" t="s">
        <v>2698</v>
      </c>
      <c r="E2096" s="8" t="s">
        <v>21</v>
      </c>
      <c r="F2096" s="5" t="s">
        <v>18</v>
      </c>
      <c r="G2096" s="9"/>
      <c r="H2096" s="9"/>
    </row>
    <row r="2097" ht="15.75" customHeight="1">
      <c r="A2097" s="15" t="s">
        <v>2671</v>
      </c>
      <c r="B2097" s="14" t="s">
        <v>216</v>
      </c>
      <c r="C2097" s="17">
        <v>35.0</v>
      </c>
      <c r="D2097" s="8" t="s">
        <v>2699</v>
      </c>
      <c r="E2097" s="8" t="s">
        <v>32</v>
      </c>
      <c r="F2097" s="5" t="s">
        <v>18</v>
      </c>
      <c r="G2097" s="9"/>
      <c r="H2097" s="9"/>
    </row>
    <row r="2098" ht="15.75" customHeight="1">
      <c r="A2098" s="15" t="s">
        <v>2671</v>
      </c>
      <c r="B2098" s="18" t="s">
        <v>261</v>
      </c>
      <c r="C2098" s="17">
        <v>36.0</v>
      </c>
      <c r="D2098" s="8" t="s">
        <v>2700</v>
      </c>
      <c r="E2098" s="8" t="s">
        <v>18</v>
      </c>
      <c r="F2098" s="5" t="s">
        <v>18</v>
      </c>
      <c r="G2098" s="9"/>
      <c r="H2098" s="9"/>
    </row>
    <row r="2099" ht="15.75" customHeight="1">
      <c r="A2099" s="15" t="s">
        <v>2671</v>
      </c>
      <c r="B2099" s="18" t="s">
        <v>261</v>
      </c>
      <c r="C2099" s="17">
        <v>37.0</v>
      </c>
      <c r="D2099" s="8" t="s">
        <v>2701</v>
      </c>
      <c r="E2099" s="8" t="s">
        <v>18</v>
      </c>
      <c r="F2099" s="5" t="s">
        <v>18</v>
      </c>
      <c r="G2099" s="9"/>
      <c r="H2099" s="9"/>
    </row>
    <row r="2100" ht="15.75" customHeight="1">
      <c r="A2100" s="15" t="s">
        <v>2671</v>
      </c>
      <c r="B2100" s="14" t="s">
        <v>41</v>
      </c>
      <c r="C2100" s="17">
        <v>38.0</v>
      </c>
      <c r="D2100" s="8" t="s">
        <v>2702</v>
      </c>
      <c r="E2100" s="8" t="s">
        <v>18</v>
      </c>
      <c r="F2100" s="5" t="s">
        <v>18</v>
      </c>
      <c r="G2100" s="9"/>
      <c r="H2100" s="9"/>
    </row>
    <row r="2101" ht="15.75" customHeight="1">
      <c r="A2101" s="15" t="s">
        <v>2671</v>
      </c>
      <c r="B2101" s="18" t="s">
        <v>261</v>
      </c>
      <c r="C2101" s="17">
        <v>39.0</v>
      </c>
      <c r="D2101" s="8" t="s">
        <v>2703</v>
      </c>
      <c r="E2101" s="8" t="s">
        <v>18</v>
      </c>
      <c r="F2101" s="5" t="s">
        <v>18</v>
      </c>
      <c r="G2101" s="9"/>
      <c r="H2101" s="9"/>
    </row>
    <row r="2102" ht="15.75" customHeight="1">
      <c r="A2102" s="15" t="s">
        <v>2671</v>
      </c>
      <c r="B2102" s="18" t="s">
        <v>261</v>
      </c>
      <c r="C2102" s="17">
        <v>40.0</v>
      </c>
      <c r="D2102" s="8" t="s">
        <v>2704</v>
      </c>
      <c r="E2102" s="8" t="s">
        <v>18</v>
      </c>
      <c r="F2102" s="5" t="s">
        <v>18</v>
      </c>
      <c r="G2102" s="9"/>
      <c r="H2102" s="9"/>
    </row>
    <row r="2103" ht="15.75" customHeight="1">
      <c r="A2103" s="15" t="s">
        <v>2671</v>
      </c>
      <c r="B2103" s="14" t="s">
        <v>41</v>
      </c>
      <c r="C2103" s="17">
        <v>41.0</v>
      </c>
      <c r="D2103" s="8" t="s">
        <v>2705</v>
      </c>
      <c r="E2103" s="8" t="s">
        <v>18</v>
      </c>
      <c r="F2103" s="5" t="s">
        <v>93</v>
      </c>
      <c r="G2103" s="9"/>
      <c r="H2103" s="9"/>
    </row>
    <row r="2104" ht="15.75" customHeight="1">
      <c r="A2104" s="15" t="s">
        <v>2671</v>
      </c>
      <c r="B2104" s="14" t="s">
        <v>41</v>
      </c>
      <c r="C2104" s="17">
        <v>42.0</v>
      </c>
      <c r="D2104" s="8" t="s">
        <v>2706</v>
      </c>
      <c r="E2104" s="8" t="s">
        <v>21</v>
      </c>
      <c r="F2104" s="5" t="s">
        <v>25</v>
      </c>
      <c r="G2104" s="9"/>
      <c r="H2104" s="9"/>
    </row>
    <row r="2105" ht="15.75" customHeight="1">
      <c r="A2105" s="15" t="s">
        <v>2671</v>
      </c>
      <c r="B2105" s="18" t="s">
        <v>261</v>
      </c>
      <c r="C2105" s="17">
        <v>44.0</v>
      </c>
      <c r="D2105" s="8" t="s">
        <v>2707</v>
      </c>
      <c r="E2105" s="8" t="s">
        <v>21</v>
      </c>
      <c r="F2105" s="5" t="s">
        <v>1924</v>
      </c>
      <c r="G2105" s="9"/>
      <c r="H2105" s="9"/>
    </row>
    <row r="2106" ht="15.75" customHeight="1">
      <c r="A2106" s="15" t="s">
        <v>2708</v>
      </c>
      <c r="B2106" s="14" t="s">
        <v>23</v>
      </c>
      <c r="C2106" s="17">
        <v>2.0</v>
      </c>
      <c r="D2106" s="8" t="s">
        <v>2709</v>
      </c>
      <c r="E2106" s="8" t="s">
        <v>21</v>
      </c>
      <c r="F2106" s="5" t="s">
        <v>25</v>
      </c>
      <c r="G2106" s="9"/>
      <c r="H2106" s="9"/>
    </row>
    <row r="2107" ht="15.75" customHeight="1">
      <c r="A2107" s="15" t="s">
        <v>2708</v>
      </c>
      <c r="B2107" s="14" t="s">
        <v>35</v>
      </c>
      <c r="C2107" s="17">
        <v>6.0</v>
      </c>
      <c r="D2107" s="8" t="s">
        <v>2710</v>
      </c>
      <c r="E2107" s="8" t="s">
        <v>14</v>
      </c>
      <c r="F2107" s="5" t="s">
        <v>15</v>
      </c>
      <c r="G2107" s="9"/>
      <c r="H2107" s="9"/>
    </row>
    <row r="2108" ht="15.75" customHeight="1">
      <c r="A2108" s="15" t="s">
        <v>2708</v>
      </c>
      <c r="B2108" s="14" t="s">
        <v>35</v>
      </c>
      <c r="C2108" s="17">
        <v>8.0</v>
      </c>
      <c r="D2108" s="8" t="s">
        <v>2711</v>
      </c>
      <c r="E2108" s="8" t="s">
        <v>14</v>
      </c>
      <c r="F2108" s="5" t="s">
        <v>15</v>
      </c>
      <c r="G2108" s="9"/>
      <c r="H2108" s="9"/>
    </row>
    <row r="2109" ht="15.75" customHeight="1">
      <c r="A2109" s="15" t="s">
        <v>2708</v>
      </c>
      <c r="B2109" s="14" t="s">
        <v>35</v>
      </c>
      <c r="C2109" s="17">
        <v>10.0</v>
      </c>
      <c r="D2109" s="8" t="s">
        <v>2712</v>
      </c>
      <c r="E2109" s="8" t="s">
        <v>18</v>
      </c>
      <c r="F2109" s="5" t="s">
        <v>18</v>
      </c>
      <c r="G2109" s="9"/>
      <c r="H2109" s="9"/>
    </row>
    <row r="2110" ht="15.75" customHeight="1">
      <c r="A2110" s="15" t="s">
        <v>2708</v>
      </c>
      <c r="B2110" s="14" t="s">
        <v>26</v>
      </c>
      <c r="C2110" s="17">
        <v>11.0</v>
      </c>
      <c r="D2110" s="8" t="s">
        <v>2713</v>
      </c>
      <c r="E2110" s="8" t="s">
        <v>32</v>
      </c>
      <c r="F2110" s="5" t="s">
        <v>2714</v>
      </c>
      <c r="G2110" s="9"/>
      <c r="H2110" s="9"/>
    </row>
    <row r="2111" ht="15.75" customHeight="1">
      <c r="A2111" s="15" t="s">
        <v>2708</v>
      </c>
      <c r="B2111" s="14" t="s">
        <v>26</v>
      </c>
      <c r="C2111" s="17">
        <v>12.0</v>
      </c>
      <c r="D2111" s="8" t="s">
        <v>2715</v>
      </c>
      <c r="E2111" s="8" t="s">
        <v>14</v>
      </c>
      <c r="F2111" s="5" t="s">
        <v>1656</v>
      </c>
      <c r="G2111" s="9"/>
      <c r="H2111" s="9"/>
    </row>
    <row r="2112" ht="15.75" customHeight="1">
      <c r="A2112" s="15" t="s">
        <v>2708</v>
      </c>
      <c r="B2112" s="18" t="s">
        <v>261</v>
      </c>
      <c r="C2112" s="17">
        <v>13.0</v>
      </c>
      <c r="D2112" s="8" t="s">
        <v>2716</v>
      </c>
      <c r="E2112" s="8" t="s">
        <v>14</v>
      </c>
      <c r="F2112" s="5" t="s">
        <v>1656</v>
      </c>
      <c r="G2112" s="9"/>
      <c r="H2112" s="9"/>
    </row>
    <row r="2113" ht="15.75" customHeight="1">
      <c r="A2113" s="15" t="s">
        <v>2708</v>
      </c>
      <c r="B2113" s="14" t="s">
        <v>26</v>
      </c>
      <c r="C2113" s="17">
        <v>14.0</v>
      </c>
      <c r="D2113" s="8" t="s">
        <v>2717</v>
      </c>
      <c r="E2113" s="8" t="s">
        <v>32</v>
      </c>
      <c r="F2113" s="5" t="s">
        <v>1656</v>
      </c>
      <c r="G2113" s="9"/>
      <c r="H2113" s="9"/>
    </row>
    <row r="2114" ht="15.75" customHeight="1">
      <c r="A2114" s="15" t="s">
        <v>2708</v>
      </c>
      <c r="B2114" s="14" t="s">
        <v>35</v>
      </c>
      <c r="C2114" s="17">
        <v>17.0</v>
      </c>
      <c r="D2114" s="8" t="s">
        <v>2718</v>
      </c>
      <c r="E2114" s="8" t="s">
        <v>146</v>
      </c>
      <c r="F2114" s="5" t="s">
        <v>1349</v>
      </c>
      <c r="G2114" s="9"/>
      <c r="H2114" s="9"/>
    </row>
    <row r="2115" ht="15.75" customHeight="1">
      <c r="A2115" s="15" t="s">
        <v>2708</v>
      </c>
      <c r="B2115" s="14" t="s">
        <v>35</v>
      </c>
      <c r="C2115" s="17">
        <v>19.0</v>
      </c>
      <c r="D2115" s="8" t="s">
        <v>2719</v>
      </c>
      <c r="E2115" s="8" t="s">
        <v>21</v>
      </c>
      <c r="F2115" s="5" t="s">
        <v>25</v>
      </c>
      <c r="G2115" s="9"/>
      <c r="H2115" s="9"/>
    </row>
    <row r="2116" ht="15.75" customHeight="1">
      <c r="A2116" s="15" t="s">
        <v>2708</v>
      </c>
      <c r="B2116" s="14" t="s">
        <v>26</v>
      </c>
      <c r="C2116" s="17">
        <v>20.0</v>
      </c>
      <c r="D2116" s="8" t="s">
        <v>2720</v>
      </c>
      <c r="E2116" s="8" t="s">
        <v>33</v>
      </c>
      <c r="F2116" s="5" t="s">
        <v>971</v>
      </c>
      <c r="G2116" s="9"/>
      <c r="H2116" s="9"/>
    </row>
    <row r="2117" ht="15.75" customHeight="1">
      <c r="A2117" s="15" t="s">
        <v>2708</v>
      </c>
      <c r="B2117" s="14" t="s">
        <v>216</v>
      </c>
      <c r="C2117" s="17">
        <v>22.0</v>
      </c>
      <c r="D2117" s="8" t="s">
        <v>2721</v>
      </c>
      <c r="E2117" s="8" t="s">
        <v>32</v>
      </c>
      <c r="F2117" s="5" t="s">
        <v>22</v>
      </c>
      <c r="G2117" s="9"/>
      <c r="H2117" s="9"/>
    </row>
    <row r="2118" ht="15.75" customHeight="1">
      <c r="A2118" s="15" t="s">
        <v>2708</v>
      </c>
      <c r="B2118" s="14" t="s">
        <v>41</v>
      </c>
      <c r="C2118" s="17">
        <v>23.0</v>
      </c>
      <c r="D2118" s="8" t="s">
        <v>2722</v>
      </c>
      <c r="E2118" s="8" t="s">
        <v>32</v>
      </c>
      <c r="F2118" s="5" t="s">
        <v>22</v>
      </c>
      <c r="G2118" s="9"/>
      <c r="H2118" s="9"/>
    </row>
    <row r="2119" ht="15.75" customHeight="1">
      <c r="A2119" s="15" t="s">
        <v>2708</v>
      </c>
      <c r="B2119" s="18" t="s">
        <v>2723</v>
      </c>
      <c r="C2119" s="17">
        <v>24.0</v>
      </c>
      <c r="D2119" s="8" t="s">
        <v>2724</v>
      </c>
      <c r="E2119" s="8" t="s">
        <v>21</v>
      </c>
      <c r="F2119" s="5" t="s">
        <v>25</v>
      </c>
      <c r="G2119" s="9"/>
      <c r="H2119" s="9"/>
    </row>
    <row r="2120" ht="15.75" customHeight="1">
      <c r="A2120" s="15" t="s">
        <v>2725</v>
      </c>
      <c r="B2120" s="14" t="s">
        <v>124</v>
      </c>
      <c r="C2120" s="16">
        <v>1.0</v>
      </c>
      <c r="D2120" s="8" t="s">
        <v>2726</v>
      </c>
      <c r="E2120" s="8" t="s">
        <v>21</v>
      </c>
      <c r="F2120" s="5" t="s">
        <v>25</v>
      </c>
      <c r="G2120" s="9"/>
      <c r="H2120" s="9"/>
    </row>
    <row r="2121" ht="15.75" customHeight="1">
      <c r="A2121" s="15" t="s">
        <v>2725</v>
      </c>
      <c r="B2121" s="14" t="s">
        <v>144</v>
      </c>
      <c r="C2121" s="17">
        <v>3.0</v>
      </c>
      <c r="D2121" s="8" t="s">
        <v>2727</v>
      </c>
      <c r="E2121" s="8" t="s">
        <v>14</v>
      </c>
      <c r="F2121" s="5" t="s">
        <v>15</v>
      </c>
      <c r="G2121" s="9"/>
      <c r="H2121" s="9"/>
    </row>
    <row r="2122" ht="15.75" customHeight="1">
      <c r="A2122" s="15" t="s">
        <v>2725</v>
      </c>
      <c r="B2122" s="14" t="s">
        <v>144</v>
      </c>
      <c r="C2122" s="17">
        <v>5.0</v>
      </c>
      <c r="D2122" s="8" t="s">
        <v>2728</v>
      </c>
      <c r="E2122" s="8" t="s">
        <v>14</v>
      </c>
      <c r="F2122" s="5" t="s">
        <v>15</v>
      </c>
      <c r="G2122" s="9"/>
      <c r="H2122" s="9"/>
    </row>
    <row r="2123" ht="15.75" customHeight="1">
      <c r="A2123" s="15" t="s">
        <v>2725</v>
      </c>
      <c r="B2123" s="14" t="s">
        <v>37</v>
      </c>
      <c r="C2123" s="17">
        <v>7.0</v>
      </c>
      <c r="D2123" s="8" t="s">
        <v>2729</v>
      </c>
      <c r="E2123" s="8" t="s">
        <v>18</v>
      </c>
      <c r="F2123" s="5" t="s">
        <v>18</v>
      </c>
      <c r="G2123" s="9"/>
      <c r="H2123" s="9"/>
    </row>
    <row r="2124" ht="15.75" customHeight="1">
      <c r="A2124" s="15" t="s">
        <v>2725</v>
      </c>
      <c r="B2124" s="14" t="s">
        <v>144</v>
      </c>
      <c r="C2124" s="17">
        <v>9.0</v>
      </c>
      <c r="D2124" s="8" t="s">
        <v>2730</v>
      </c>
      <c r="E2124" s="8" t="s">
        <v>14</v>
      </c>
      <c r="F2124" s="5" t="s">
        <v>15</v>
      </c>
      <c r="G2124" s="9"/>
      <c r="H2124" s="9"/>
    </row>
    <row r="2125" ht="15.75" customHeight="1">
      <c r="A2125" s="15" t="s">
        <v>2725</v>
      </c>
      <c r="B2125" s="14" t="s">
        <v>37</v>
      </c>
      <c r="C2125" s="17">
        <v>10.0</v>
      </c>
      <c r="D2125" s="8" t="s">
        <v>2731</v>
      </c>
      <c r="E2125" s="8" t="s">
        <v>14</v>
      </c>
      <c r="F2125" s="5" t="s">
        <v>79</v>
      </c>
      <c r="G2125" s="9"/>
      <c r="H2125" s="9"/>
    </row>
    <row r="2126" ht="15.75" customHeight="1">
      <c r="A2126" s="15" t="s">
        <v>2725</v>
      </c>
      <c r="B2126" s="14" t="s">
        <v>37</v>
      </c>
      <c r="C2126" s="17">
        <v>12.0</v>
      </c>
      <c r="D2126" s="8" t="s">
        <v>2732</v>
      </c>
      <c r="E2126" s="8" t="s">
        <v>14</v>
      </c>
      <c r="F2126" s="5" t="s">
        <v>15</v>
      </c>
      <c r="G2126" s="9"/>
      <c r="H2126" s="9"/>
    </row>
    <row r="2127" ht="15.75" customHeight="1">
      <c r="A2127" s="15" t="s">
        <v>2725</v>
      </c>
      <c r="B2127" s="14" t="s">
        <v>144</v>
      </c>
      <c r="C2127" s="17">
        <v>14.0</v>
      </c>
      <c r="D2127" s="8" t="s">
        <v>2733</v>
      </c>
      <c r="E2127" s="8" t="s">
        <v>14</v>
      </c>
      <c r="F2127" s="5" t="s">
        <v>79</v>
      </c>
      <c r="G2127" s="9"/>
      <c r="H2127" s="9"/>
    </row>
    <row r="2128" ht="15.75" customHeight="1">
      <c r="A2128" s="15" t="s">
        <v>2725</v>
      </c>
      <c r="B2128" s="14" t="s">
        <v>37</v>
      </c>
      <c r="C2128" s="17">
        <v>16.0</v>
      </c>
      <c r="D2128" s="8" t="s">
        <v>2734</v>
      </c>
      <c r="E2128" s="8" t="s">
        <v>14</v>
      </c>
      <c r="F2128" s="5" t="s">
        <v>15</v>
      </c>
      <c r="G2128" s="9"/>
      <c r="H2128" s="9"/>
    </row>
    <row r="2129" ht="15.75" customHeight="1">
      <c r="A2129" s="15" t="s">
        <v>2725</v>
      </c>
      <c r="B2129" s="14" t="s">
        <v>37</v>
      </c>
      <c r="C2129" s="17">
        <v>19.0</v>
      </c>
      <c r="D2129" s="8" t="s">
        <v>2735</v>
      </c>
      <c r="E2129" s="8" t="s">
        <v>14</v>
      </c>
      <c r="F2129" s="5" t="s">
        <v>15</v>
      </c>
      <c r="G2129" s="9"/>
      <c r="H2129" s="9"/>
    </row>
    <row r="2130" ht="15.75" customHeight="1">
      <c r="A2130" s="15" t="s">
        <v>2725</v>
      </c>
      <c r="B2130" s="14" t="s">
        <v>144</v>
      </c>
      <c r="C2130" s="17">
        <v>20.0</v>
      </c>
      <c r="D2130" s="8" t="s">
        <v>2736</v>
      </c>
      <c r="E2130" s="8" t="s">
        <v>32</v>
      </c>
      <c r="F2130" s="5" t="s">
        <v>15</v>
      </c>
      <c r="G2130" s="9"/>
      <c r="H2130" s="9"/>
    </row>
    <row r="2131" ht="15.75" customHeight="1">
      <c r="A2131" s="15" t="s">
        <v>2725</v>
      </c>
      <c r="B2131" s="14" t="s">
        <v>124</v>
      </c>
      <c r="C2131" s="17">
        <v>22.0</v>
      </c>
      <c r="D2131" s="8" t="s">
        <v>2737</v>
      </c>
      <c r="E2131" s="8" t="s">
        <v>21</v>
      </c>
      <c r="F2131" s="5" t="s">
        <v>50</v>
      </c>
      <c r="G2131" s="9"/>
      <c r="H2131" s="9"/>
    </row>
    <row r="2132" ht="15.75" customHeight="1">
      <c r="A2132" s="15" t="s">
        <v>2725</v>
      </c>
      <c r="B2132" s="14" t="s">
        <v>1770</v>
      </c>
      <c r="C2132" s="17">
        <v>24.0</v>
      </c>
      <c r="D2132" s="8" t="s">
        <v>2738</v>
      </c>
      <c r="E2132" s="8" t="s">
        <v>21</v>
      </c>
      <c r="F2132" s="5" t="s">
        <v>25</v>
      </c>
      <c r="G2132" s="8" t="s">
        <v>2739</v>
      </c>
      <c r="H2132" s="9"/>
    </row>
    <row r="2133" ht="15.75" customHeight="1">
      <c r="A2133" s="15" t="s">
        <v>2740</v>
      </c>
      <c r="B2133" s="14" t="s">
        <v>41</v>
      </c>
      <c r="C2133" s="16">
        <v>1.0</v>
      </c>
      <c r="D2133" s="8" t="s">
        <v>2741</v>
      </c>
      <c r="E2133" s="8" t="s">
        <v>21</v>
      </c>
      <c r="F2133" s="5" t="s">
        <v>1265</v>
      </c>
      <c r="G2133" s="9"/>
      <c r="H2133" s="9"/>
    </row>
    <row r="2134" ht="15.75" customHeight="1">
      <c r="A2134" s="15" t="s">
        <v>2740</v>
      </c>
      <c r="B2134" s="14" t="s">
        <v>37</v>
      </c>
      <c r="C2134" s="17">
        <v>3.0</v>
      </c>
      <c r="D2134" s="8" t="s">
        <v>2742</v>
      </c>
      <c r="E2134" s="8" t="s">
        <v>21</v>
      </c>
      <c r="F2134" s="5" t="s">
        <v>25</v>
      </c>
      <c r="G2134" s="9"/>
      <c r="H2134" s="9"/>
    </row>
    <row r="2135" ht="15.75" customHeight="1">
      <c r="A2135" s="15" t="s">
        <v>2740</v>
      </c>
      <c r="B2135" s="14" t="s">
        <v>216</v>
      </c>
      <c r="C2135" s="17">
        <v>5.0</v>
      </c>
      <c r="D2135" s="8" t="s">
        <v>2743</v>
      </c>
      <c r="E2135" s="8" t="s">
        <v>21</v>
      </c>
      <c r="F2135" s="5" t="s">
        <v>1265</v>
      </c>
      <c r="G2135" s="9"/>
      <c r="H2135" s="9"/>
    </row>
    <row r="2136" ht="15.75" customHeight="1">
      <c r="A2136" s="15" t="s">
        <v>2740</v>
      </c>
      <c r="B2136" s="14" t="s">
        <v>216</v>
      </c>
      <c r="C2136" s="17">
        <v>7.0</v>
      </c>
      <c r="D2136" s="8" t="s">
        <v>2744</v>
      </c>
      <c r="E2136" s="8" t="s">
        <v>21</v>
      </c>
      <c r="F2136" s="5" t="s">
        <v>2745</v>
      </c>
      <c r="G2136" s="9"/>
      <c r="H2136" s="9"/>
    </row>
    <row r="2137" ht="15.75" customHeight="1">
      <c r="A2137" s="15" t="s">
        <v>2740</v>
      </c>
      <c r="B2137" s="14" t="s">
        <v>37</v>
      </c>
      <c r="C2137" s="17">
        <v>9.0</v>
      </c>
      <c r="D2137" s="8" t="s">
        <v>2746</v>
      </c>
      <c r="E2137" s="8" t="s">
        <v>21</v>
      </c>
      <c r="F2137" s="5" t="s">
        <v>25</v>
      </c>
      <c r="G2137" s="9"/>
      <c r="H2137" s="9"/>
    </row>
    <row r="2138" ht="15.75" customHeight="1">
      <c r="A2138" s="15" t="s">
        <v>2740</v>
      </c>
      <c r="B2138" s="14" t="s">
        <v>41</v>
      </c>
      <c r="C2138" s="17">
        <v>11.0</v>
      </c>
      <c r="D2138" s="8" t="s">
        <v>2747</v>
      </c>
      <c r="E2138" s="8" t="s">
        <v>21</v>
      </c>
      <c r="F2138" s="5" t="s">
        <v>25</v>
      </c>
      <c r="G2138" s="9"/>
      <c r="H2138" s="9"/>
    </row>
    <row r="2139" ht="15.75" customHeight="1">
      <c r="A2139" s="15" t="s">
        <v>2740</v>
      </c>
      <c r="B2139" s="14" t="s">
        <v>41</v>
      </c>
      <c r="C2139" s="17">
        <v>13.0</v>
      </c>
      <c r="D2139" s="8" t="s">
        <v>2748</v>
      </c>
      <c r="E2139" s="8" t="s">
        <v>21</v>
      </c>
      <c r="F2139" s="5" t="s">
        <v>25</v>
      </c>
      <c r="G2139" s="9"/>
      <c r="H2139" s="9"/>
    </row>
    <row r="2140" ht="15.75" customHeight="1">
      <c r="A2140" s="15" t="s">
        <v>2740</v>
      </c>
      <c r="B2140" s="14" t="s">
        <v>1408</v>
      </c>
      <c r="C2140" s="17">
        <v>16.0</v>
      </c>
      <c r="D2140" s="8" t="s">
        <v>2749</v>
      </c>
      <c r="E2140" s="8" t="s">
        <v>21</v>
      </c>
      <c r="F2140" s="5" t="s">
        <v>25</v>
      </c>
      <c r="G2140" s="9"/>
      <c r="H2140" s="9"/>
    </row>
    <row r="2141" ht="15.75" customHeight="1">
      <c r="A2141" s="15" t="s">
        <v>2740</v>
      </c>
      <c r="B2141" s="14" t="s">
        <v>216</v>
      </c>
      <c r="C2141" s="17">
        <v>18.0</v>
      </c>
      <c r="D2141" s="8" t="s">
        <v>2750</v>
      </c>
      <c r="E2141" s="8" t="s">
        <v>21</v>
      </c>
      <c r="F2141" s="5" t="s">
        <v>123</v>
      </c>
      <c r="G2141" s="9"/>
      <c r="H2141" s="9"/>
    </row>
    <row r="2142" ht="15.75" customHeight="1">
      <c r="A2142" s="15" t="s">
        <v>2740</v>
      </c>
      <c r="B2142" s="14" t="s">
        <v>734</v>
      </c>
      <c r="C2142" s="17">
        <v>20.0</v>
      </c>
      <c r="D2142" s="8" t="s">
        <v>2751</v>
      </c>
      <c r="E2142" s="8" t="s">
        <v>21</v>
      </c>
      <c r="F2142" s="5" t="s">
        <v>22</v>
      </c>
      <c r="G2142" s="9"/>
      <c r="H2142" s="9"/>
    </row>
    <row r="2143" ht="15.75" customHeight="1">
      <c r="A2143" s="15" t="s">
        <v>2740</v>
      </c>
      <c r="B2143" s="14" t="s">
        <v>41</v>
      </c>
      <c r="C2143" s="17">
        <v>22.0</v>
      </c>
      <c r="D2143" s="8" t="s">
        <v>2752</v>
      </c>
      <c r="E2143" s="8" t="s">
        <v>18</v>
      </c>
      <c r="F2143" s="5" t="s">
        <v>18</v>
      </c>
      <c r="G2143" s="9"/>
      <c r="H2143" s="9"/>
    </row>
    <row r="2144" ht="15.75" customHeight="1">
      <c r="A2144" s="15" t="s">
        <v>2740</v>
      </c>
      <c r="B2144" s="14" t="s">
        <v>734</v>
      </c>
      <c r="C2144" s="17">
        <v>24.0</v>
      </c>
      <c r="D2144" s="8" t="s">
        <v>2753</v>
      </c>
      <c r="E2144" s="8" t="s">
        <v>14</v>
      </c>
      <c r="F2144" s="5" t="s">
        <v>79</v>
      </c>
      <c r="G2144" s="9"/>
      <c r="H2144" s="9"/>
    </row>
    <row r="2145" ht="15.75" customHeight="1">
      <c r="A2145" s="15" t="s">
        <v>2740</v>
      </c>
      <c r="B2145" s="14" t="s">
        <v>734</v>
      </c>
      <c r="C2145" s="17">
        <v>25.0</v>
      </c>
      <c r="D2145" s="8" t="s">
        <v>2754</v>
      </c>
      <c r="E2145" s="8" t="s">
        <v>14</v>
      </c>
      <c r="F2145" s="5" t="s">
        <v>28</v>
      </c>
      <c r="G2145" s="9"/>
      <c r="H2145" s="9"/>
    </row>
    <row r="2146" ht="15.75" customHeight="1">
      <c r="A2146" s="15" t="s">
        <v>2740</v>
      </c>
      <c r="B2146" s="14" t="s">
        <v>734</v>
      </c>
      <c r="C2146" s="17">
        <v>27.0</v>
      </c>
      <c r="D2146" s="8" t="s">
        <v>2755</v>
      </c>
      <c r="E2146" s="8" t="s">
        <v>166</v>
      </c>
      <c r="F2146" s="5" t="s">
        <v>2756</v>
      </c>
      <c r="G2146" s="9"/>
      <c r="H2146" s="9"/>
    </row>
    <row r="2147" ht="15.75" customHeight="1">
      <c r="A2147" s="15" t="s">
        <v>2740</v>
      </c>
      <c r="B2147" s="14" t="s">
        <v>26</v>
      </c>
      <c r="C2147" s="17">
        <v>30.0</v>
      </c>
      <c r="D2147" s="8" t="s">
        <v>2757</v>
      </c>
      <c r="E2147" s="8" t="s">
        <v>14</v>
      </c>
      <c r="F2147" s="5" t="s">
        <v>22</v>
      </c>
      <c r="G2147" s="9"/>
      <c r="H2147" s="9"/>
    </row>
    <row r="2148" ht="15.75" customHeight="1">
      <c r="A2148" s="15" t="s">
        <v>2740</v>
      </c>
      <c r="B2148" s="14" t="s">
        <v>26</v>
      </c>
      <c r="C2148" s="17">
        <v>32.0</v>
      </c>
      <c r="D2148" s="8" t="s">
        <v>2758</v>
      </c>
      <c r="E2148" s="8" t="s">
        <v>14</v>
      </c>
      <c r="F2148" s="5" t="s">
        <v>11</v>
      </c>
      <c r="G2148" s="9"/>
      <c r="H2148" s="9"/>
    </row>
    <row r="2149" ht="15.75" customHeight="1">
      <c r="A2149" s="15" t="s">
        <v>2740</v>
      </c>
      <c r="B2149" s="14" t="s">
        <v>104</v>
      </c>
      <c r="C2149" s="17">
        <v>34.0</v>
      </c>
      <c r="D2149" s="8" t="s">
        <v>2759</v>
      </c>
      <c r="E2149" s="8" t="s">
        <v>14</v>
      </c>
      <c r="F2149" s="5" t="s">
        <v>28</v>
      </c>
      <c r="G2149" s="9"/>
      <c r="H2149" s="9"/>
    </row>
    <row r="2150" ht="15.75" customHeight="1">
      <c r="A2150" s="15" t="s">
        <v>2740</v>
      </c>
      <c r="B2150" s="14" t="s">
        <v>41</v>
      </c>
      <c r="C2150" s="17">
        <v>37.0</v>
      </c>
      <c r="D2150" s="8" t="s">
        <v>2760</v>
      </c>
      <c r="E2150" s="8" t="s">
        <v>14</v>
      </c>
      <c r="F2150" s="5" t="s">
        <v>28</v>
      </c>
      <c r="G2150" s="9"/>
      <c r="H2150" s="9"/>
    </row>
    <row r="2151" ht="15.75" customHeight="1">
      <c r="A2151" s="15" t="s">
        <v>2740</v>
      </c>
      <c r="B2151" s="14" t="s">
        <v>23</v>
      </c>
      <c r="C2151" s="17">
        <v>39.0</v>
      </c>
      <c r="D2151" s="8" t="s">
        <v>2761</v>
      </c>
      <c r="E2151" s="8" t="s">
        <v>21</v>
      </c>
      <c r="F2151" s="5" t="s">
        <v>22</v>
      </c>
      <c r="G2151" s="9"/>
      <c r="H2151" s="9"/>
    </row>
    <row r="2152" ht="15.75" customHeight="1">
      <c r="A2152" s="15" t="s">
        <v>2740</v>
      </c>
      <c r="B2152" s="14" t="s">
        <v>23</v>
      </c>
      <c r="C2152" s="17">
        <v>41.0</v>
      </c>
      <c r="D2152" s="8" t="s">
        <v>2762</v>
      </c>
      <c r="E2152" s="8" t="s">
        <v>21</v>
      </c>
      <c r="F2152" s="5" t="s">
        <v>22</v>
      </c>
      <c r="G2152" s="9"/>
      <c r="H2152" s="9"/>
    </row>
    <row r="2153" ht="15.75" customHeight="1">
      <c r="A2153" s="15" t="s">
        <v>2740</v>
      </c>
      <c r="B2153" s="14" t="s">
        <v>35</v>
      </c>
      <c r="C2153" s="17">
        <v>43.0</v>
      </c>
      <c r="D2153" s="8" t="s">
        <v>2763</v>
      </c>
      <c r="E2153" s="8" t="s">
        <v>21</v>
      </c>
      <c r="F2153" s="5" t="s">
        <v>22</v>
      </c>
      <c r="G2153" s="9"/>
      <c r="H2153" s="9"/>
    </row>
    <row r="2154" ht="15.75" customHeight="1">
      <c r="A2154" s="15" t="s">
        <v>2740</v>
      </c>
      <c r="B2154" s="14" t="s">
        <v>41</v>
      </c>
      <c r="C2154" s="17">
        <v>45.0</v>
      </c>
      <c r="D2154" s="8" t="s">
        <v>2764</v>
      </c>
      <c r="E2154" s="8" t="s">
        <v>21</v>
      </c>
      <c r="F2154" s="5" t="s">
        <v>28</v>
      </c>
      <c r="G2154" s="9"/>
      <c r="H2154" s="9"/>
    </row>
    <row r="2155" ht="15.75" customHeight="1">
      <c r="A2155" s="15" t="s">
        <v>2740</v>
      </c>
      <c r="B2155" s="14" t="s">
        <v>35</v>
      </c>
      <c r="C2155" s="17">
        <v>47.0</v>
      </c>
      <c r="D2155" s="8" t="s">
        <v>2765</v>
      </c>
      <c r="E2155" s="8" t="s">
        <v>21</v>
      </c>
      <c r="F2155" s="5" t="s">
        <v>22</v>
      </c>
      <c r="G2155" s="9"/>
      <c r="H2155" s="9"/>
    </row>
    <row r="2156" ht="15.75" customHeight="1">
      <c r="A2156" s="15" t="s">
        <v>2740</v>
      </c>
      <c r="B2156" s="14" t="s">
        <v>35</v>
      </c>
      <c r="C2156" s="17">
        <v>49.0</v>
      </c>
      <c r="D2156" s="8" t="s">
        <v>2766</v>
      </c>
      <c r="E2156" s="8" t="s">
        <v>21</v>
      </c>
      <c r="F2156" s="5" t="s">
        <v>22</v>
      </c>
      <c r="G2156" s="9"/>
      <c r="H2156" s="9"/>
    </row>
    <row r="2157" ht="15.75" customHeight="1">
      <c r="A2157" s="15" t="s">
        <v>2740</v>
      </c>
      <c r="B2157" s="14" t="s">
        <v>26</v>
      </c>
      <c r="C2157" s="17">
        <v>51.0</v>
      </c>
      <c r="D2157" s="8" t="s">
        <v>2767</v>
      </c>
      <c r="E2157" s="8" t="s">
        <v>21</v>
      </c>
      <c r="F2157" s="5" t="s">
        <v>22</v>
      </c>
      <c r="G2157" s="9"/>
      <c r="H2157" s="9"/>
    </row>
    <row r="2158" ht="15.75" customHeight="1">
      <c r="A2158" s="15" t="s">
        <v>2768</v>
      </c>
      <c r="B2158" s="14" t="s">
        <v>734</v>
      </c>
      <c r="C2158" s="16">
        <v>1.0</v>
      </c>
      <c r="D2158" s="8" t="s">
        <v>2769</v>
      </c>
      <c r="E2158" s="8" t="s">
        <v>14</v>
      </c>
      <c r="F2158" s="5" t="s">
        <v>79</v>
      </c>
      <c r="G2158" s="9"/>
      <c r="H2158" s="9"/>
    </row>
    <row r="2159" ht="15.75" customHeight="1">
      <c r="A2159" s="15" t="s">
        <v>2768</v>
      </c>
      <c r="B2159" s="18" t="s">
        <v>330</v>
      </c>
      <c r="C2159" s="17">
        <v>3.0</v>
      </c>
      <c r="D2159" s="8" t="s">
        <v>2770</v>
      </c>
      <c r="E2159" s="8" t="s">
        <v>14</v>
      </c>
      <c r="F2159" s="5" t="s">
        <v>79</v>
      </c>
      <c r="G2159" s="9"/>
      <c r="H2159" s="9"/>
    </row>
    <row r="2160" ht="15.75" customHeight="1">
      <c r="A2160" s="15" t="s">
        <v>2768</v>
      </c>
      <c r="B2160" s="14" t="s">
        <v>37</v>
      </c>
      <c r="C2160" s="17">
        <v>4.0</v>
      </c>
      <c r="D2160" s="8" t="s">
        <v>2771</v>
      </c>
      <c r="E2160" s="8" t="s">
        <v>14</v>
      </c>
      <c r="F2160" s="5" t="s">
        <v>79</v>
      </c>
      <c r="G2160" s="9"/>
      <c r="H2160" s="9"/>
    </row>
    <row r="2161" ht="15.75" customHeight="1">
      <c r="A2161" s="15" t="s">
        <v>2768</v>
      </c>
      <c r="B2161" s="14" t="s">
        <v>26</v>
      </c>
      <c r="C2161" s="17">
        <v>6.0</v>
      </c>
      <c r="D2161" s="8" t="s">
        <v>2772</v>
      </c>
      <c r="E2161" s="8" t="s">
        <v>14</v>
      </c>
      <c r="F2161" s="5" t="s">
        <v>1112</v>
      </c>
      <c r="G2161" s="9"/>
      <c r="H2161" s="9"/>
    </row>
    <row r="2162" ht="15.75" customHeight="1">
      <c r="A2162" s="15" t="s">
        <v>2768</v>
      </c>
      <c r="B2162" s="14" t="s">
        <v>37</v>
      </c>
      <c r="C2162" s="17">
        <v>7.0</v>
      </c>
      <c r="D2162" s="8" t="s">
        <v>2773</v>
      </c>
      <c r="E2162" s="8" t="s">
        <v>146</v>
      </c>
      <c r="F2162" s="5" t="s">
        <v>1112</v>
      </c>
      <c r="G2162" s="9"/>
      <c r="H2162" s="9"/>
    </row>
    <row r="2163" ht="15.75" customHeight="1">
      <c r="A2163" s="15" t="s">
        <v>2768</v>
      </c>
      <c r="B2163" s="14" t="s">
        <v>734</v>
      </c>
      <c r="C2163" s="17">
        <v>9.0</v>
      </c>
      <c r="D2163" s="8" t="s">
        <v>2774</v>
      </c>
      <c r="E2163" s="8" t="s">
        <v>14</v>
      </c>
      <c r="F2163" s="5" t="s">
        <v>15</v>
      </c>
      <c r="G2163" s="9"/>
      <c r="H2163" s="9"/>
    </row>
    <row r="2164" ht="15.75" customHeight="1">
      <c r="A2164" s="15" t="s">
        <v>2768</v>
      </c>
      <c r="B2164" s="14" t="s">
        <v>35</v>
      </c>
      <c r="C2164" s="17">
        <v>10.0</v>
      </c>
      <c r="D2164" s="8" t="s">
        <v>2775</v>
      </c>
      <c r="E2164" s="8" t="s">
        <v>14</v>
      </c>
      <c r="F2164" s="5" t="s">
        <v>15</v>
      </c>
      <c r="G2164" s="9"/>
      <c r="H2164" s="9"/>
    </row>
    <row r="2165" ht="15.75" customHeight="1">
      <c r="A2165" s="15" t="s">
        <v>2768</v>
      </c>
      <c r="B2165" s="14" t="s">
        <v>734</v>
      </c>
      <c r="C2165" s="17">
        <v>12.0</v>
      </c>
      <c r="D2165" s="8" t="s">
        <v>2776</v>
      </c>
      <c r="E2165" s="8" t="s">
        <v>146</v>
      </c>
      <c r="F2165" s="5" t="s">
        <v>2468</v>
      </c>
      <c r="G2165" s="9"/>
      <c r="H2165" s="9"/>
    </row>
    <row r="2166" ht="15.75" customHeight="1">
      <c r="A2166" s="15" t="s">
        <v>2768</v>
      </c>
      <c r="B2166" s="14" t="s">
        <v>35</v>
      </c>
      <c r="C2166" s="17">
        <v>13.0</v>
      </c>
      <c r="D2166" s="8" t="s">
        <v>2777</v>
      </c>
      <c r="E2166" s="8" t="s">
        <v>21</v>
      </c>
      <c r="F2166" s="5" t="s">
        <v>28</v>
      </c>
      <c r="G2166" s="9"/>
      <c r="H2166" s="9"/>
    </row>
    <row r="2167" ht="15.75" customHeight="1">
      <c r="A2167" s="15" t="s">
        <v>2768</v>
      </c>
      <c r="B2167" s="14" t="s">
        <v>35</v>
      </c>
      <c r="C2167" s="17">
        <v>14.0</v>
      </c>
      <c r="D2167" s="8" t="s">
        <v>2778</v>
      </c>
      <c r="E2167" s="8" t="s">
        <v>14</v>
      </c>
      <c r="F2167" s="5" t="s">
        <v>79</v>
      </c>
      <c r="G2167" s="9"/>
      <c r="H2167" s="9"/>
    </row>
    <row r="2168" ht="15.75" customHeight="1">
      <c r="A2168" s="15" t="s">
        <v>2768</v>
      </c>
      <c r="B2168" s="14" t="s">
        <v>37</v>
      </c>
      <c r="C2168" s="17">
        <v>15.0</v>
      </c>
      <c r="D2168" s="8" t="s">
        <v>2779</v>
      </c>
      <c r="E2168" s="8" t="s">
        <v>14</v>
      </c>
      <c r="F2168" s="5" t="s">
        <v>79</v>
      </c>
      <c r="G2168" s="9"/>
      <c r="H2168" s="9"/>
    </row>
    <row r="2169" ht="15.75" customHeight="1">
      <c r="A2169" s="15" t="s">
        <v>2768</v>
      </c>
      <c r="B2169" s="14" t="s">
        <v>35</v>
      </c>
      <c r="C2169" s="17">
        <v>17.0</v>
      </c>
      <c r="D2169" s="8" t="s">
        <v>2780</v>
      </c>
      <c r="E2169" s="8" t="s">
        <v>14</v>
      </c>
      <c r="F2169" s="5" t="s">
        <v>15</v>
      </c>
      <c r="G2169" s="9"/>
      <c r="H2169" s="9"/>
    </row>
    <row r="2170" ht="15.75" customHeight="1">
      <c r="A2170" s="15" t="s">
        <v>2768</v>
      </c>
      <c r="B2170" s="14" t="s">
        <v>41</v>
      </c>
      <c r="C2170" s="17">
        <v>19.0</v>
      </c>
      <c r="D2170" s="8" t="s">
        <v>2781</v>
      </c>
      <c r="E2170" s="8" t="s">
        <v>14</v>
      </c>
      <c r="F2170" s="5" t="s">
        <v>15</v>
      </c>
      <c r="G2170" s="9"/>
      <c r="H2170" s="9"/>
    </row>
    <row r="2171" ht="15.75" customHeight="1">
      <c r="A2171" s="15" t="s">
        <v>2782</v>
      </c>
      <c r="B2171" s="14" t="s">
        <v>734</v>
      </c>
      <c r="C2171" s="17">
        <v>2.0</v>
      </c>
      <c r="D2171" s="8" t="s">
        <v>2783</v>
      </c>
      <c r="E2171" s="8" t="s">
        <v>21</v>
      </c>
      <c r="F2171" s="5" t="s">
        <v>25</v>
      </c>
      <c r="G2171" s="9"/>
      <c r="H2171" s="9"/>
    </row>
    <row r="2172" ht="15.75" customHeight="1">
      <c r="A2172" s="15" t="s">
        <v>2782</v>
      </c>
      <c r="B2172" s="14" t="s">
        <v>35</v>
      </c>
      <c r="C2172" s="17">
        <v>3.0</v>
      </c>
      <c r="D2172" s="8" t="s">
        <v>2784</v>
      </c>
      <c r="E2172" s="8" t="s">
        <v>21</v>
      </c>
      <c r="F2172" s="5" t="s">
        <v>25</v>
      </c>
      <c r="G2172" s="9"/>
      <c r="H2172" s="9"/>
    </row>
    <row r="2173" ht="15.75" customHeight="1">
      <c r="A2173" s="15" t="s">
        <v>2782</v>
      </c>
      <c r="B2173" s="14" t="s">
        <v>734</v>
      </c>
      <c r="C2173" s="17">
        <v>4.0</v>
      </c>
      <c r="D2173" s="8" t="s">
        <v>2785</v>
      </c>
      <c r="E2173" s="8" t="s">
        <v>21</v>
      </c>
      <c r="F2173" s="5" t="s">
        <v>25</v>
      </c>
      <c r="G2173" s="9"/>
      <c r="H2173" s="9"/>
    </row>
    <row r="2174" ht="15.75" customHeight="1">
      <c r="A2174" s="15" t="s">
        <v>2782</v>
      </c>
      <c r="B2174" s="14" t="s">
        <v>35</v>
      </c>
      <c r="C2174" s="17">
        <v>6.0</v>
      </c>
      <c r="D2174" s="8" t="s">
        <v>2786</v>
      </c>
      <c r="E2174" s="8" t="s">
        <v>21</v>
      </c>
      <c r="F2174" s="5" t="s">
        <v>25</v>
      </c>
      <c r="G2174" s="9"/>
      <c r="H2174" s="9"/>
    </row>
    <row r="2175" ht="15.75" customHeight="1">
      <c r="A2175" s="15" t="s">
        <v>2782</v>
      </c>
      <c r="B2175" s="14" t="s">
        <v>37</v>
      </c>
      <c r="C2175" s="17">
        <v>7.0</v>
      </c>
      <c r="D2175" s="8" t="s">
        <v>2787</v>
      </c>
      <c r="E2175" s="8" t="s">
        <v>21</v>
      </c>
      <c r="F2175" s="5" t="s">
        <v>25</v>
      </c>
      <c r="G2175" s="9"/>
      <c r="H2175" s="9"/>
    </row>
    <row r="2176" ht="15.75" customHeight="1">
      <c r="A2176" s="15" t="s">
        <v>2782</v>
      </c>
      <c r="B2176" s="14" t="s">
        <v>35</v>
      </c>
      <c r="C2176" s="17">
        <v>8.0</v>
      </c>
      <c r="D2176" s="8" t="s">
        <v>2788</v>
      </c>
      <c r="E2176" s="8" t="s">
        <v>21</v>
      </c>
      <c r="F2176" s="5" t="s">
        <v>25</v>
      </c>
      <c r="G2176" s="9"/>
      <c r="H2176" s="9"/>
    </row>
    <row r="2177" ht="15.75" customHeight="1">
      <c r="A2177" s="15" t="s">
        <v>2782</v>
      </c>
      <c r="B2177" s="14" t="s">
        <v>37</v>
      </c>
      <c r="C2177" s="17">
        <v>9.0</v>
      </c>
      <c r="D2177" s="8" t="s">
        <v>2789</v>
      </c>
      <c r="E2177" s="8" t="s">
        <v>21</v>
      </c>
      <c r="F2177" s="5" t="s">
        <v>25</v>
      </c>
      <c r="G2177" s="9"/>
      <c r="H2177" s="9"/>
    </row>
    <row r="2178" ht="15.75" customHeight="1">
      <c r="A2178" s="15" t="s">
        <v>2782</v>
      </c>
      <c r="B2178" s="14" t="s">
        <v>35</v>
      </c>
      <c r="C2178" s="17">
        <v>10.0</v>
      </c>
      <c r="D2178" s="8" t="s">
        <v>2790</v>
      </c>
      <c r="E2178" s="8" t="s">
        <v>14</v>
      </c>
      <c r="F2178" s="5" t="s">
        <v>22</v>
      </c>
      <c r="G2178" s="9"/>
      <c r="H2178" s="9"/>
    </row>
    <row r="2179" ht="15.75" customHeight="1">
      <c r="A2179" s="15" t="s">
        <v>2782</v>
      </c>
      <c r="B2179" s="14" t="s">
        <v>37</v>
      </c>
      <c r="C2179" s="17">
        <v>11.0</v>
      </c>
      <c r="D2179" s="8" t="s">
        <v>2791</v>
      </c>
      <c r="E2179" s="8" t="s">
        <v>14</v>
      </c>
      <c r="F2179" s="5" t="s">
        <v>22</v>
      </c>
      <c r="G2179" s="9"/>
      <c r="H2179" s="9"/>
    </row>
    <row r="2180" ht="15.75" customHeight="1">
      <c r="A2180" s="15" t="s">
        <v>2782</v>
      </c>
      <c r="B2180" s="14" t="s">
        <v>35</v>
      </c>
      <c r="C2180" s="17">
        <v>13.0</v>
      </c>
      <c r="D2180" s="8" t="s">
        <v>2792</v>
      </c>
      <c r="E2180" s="8" t="s">
        <v>21</v>
      </c>
      <c r="F2180" s="5" t="s">
        <v>123</v>
      </c>
      <c r="G2180" s="9"/>
      <c r="H2180" s="9"/>
    </row>
    <row r="2181" ht="15.75" customHeight="1">
      <c r="A2181" s="15" t="s">
        <v>2782</v>
      </c>
      <c r="B2181" s="14" t="s">
        <v>734</v>
      </c>
      <c r="C2181" s="17">
        <v>15.0</v>
      </c>
      <c r="D2181" s="8" t="s">
        <v>2793</v>
      </c>
      <c r="E2181" s="8" t="s">
        <v>21</v>
      </c>
      <c r="F2181" s="5" t="s">
        <v>25</v>
      </c>
      <c r="G2181" s="9"/>
      <c r="H2181" s="9"/>
    </row>
    <row r="2182" ht="15.75" customHeight="1">
      <c r="A2182" s="15" t="s">
        <v>2782</v>
      </c>
      <c r="B2182" s="14" t="s">
        <v>734</v>
      </c>
      <c r="C2182" s="17">
        <v>17.0</v>
      </c>
      <c r="D2182" s="8" t="s">
        <v>2794</v>
      </c>
      <c r="E2182" s="8" t="s">
        <v>21</v>
      </c>
      <c r="F2182" s="5" t="s">
        <v>25</v>
      </c>
      <c r="G2182" s="9"/>
      <c r="H2182" s="9"/>
    </row>
    <row r="2183" ht="15.75" customHeight="1">
      <c r="A2183" s="15" t="s">
        <v>2782</v>
      </c>
      <c r="B2183" s="14" t="s">
        <v>734</v>
      </c>
      <c r="C2183" s="17">
        <v>19.0</v>
      </c>
      <c r="D2183" s="8" t="s">
        <v>2795</v>
      </c>
      <c r="E2183" s="8" t="s">
        <v>21</v>
      </c>
      <c r="F2183" s="5" t="s">
        <v>25</v>
      </c>
      <c r="G2183" s="9"/>
      <c r="H2183" s="9"/>
    </row>
    <row r="2184" ht="15.75" customHeight="1">
      <c r="A2184" s="15" t="s">
        <v>2782</v>
      </c>
      <c r="B2184" s="14" t="s">
        <v>734</v>
      </c>
      <c r="C2184" s="17">
        <v>21.0</v>
      </c>
      <c r="D2184" s="8" t="s">
        <v>2796</v>
      </c>
      <c r="E2184" s="8" t="s">
        <v>21</v>
      </c>
      <c r="F2184" s="5" t="s">
        <v>25</v>
      </c>
      <c r="G2184" s="9"/>
      <c r="H2184" s="9"/>
    </row>
    <row r="2185" ht="15.75" customHeight="1">
      <c r="A2185" s="15" t="s">
        <v>2782</v>
      </c>
      <c r="B2185" s="14" t="s">
        <v>734</v>
      </c>
      <c r="C2185" s="17">
        <v>23.0</v>
      </c>
      <c r="D2185" s="8" t="s">
        <v>2797</v>
      </c>
      <c r="E2185" s="8" t="s">
        <v>21</v>
      </c>
      <c r="F2185" s="5" t="s">
        <v>25</v>
      </c>
      <c r="G2185" s="9"/>
      <c r="H2185" s="9"/>
    </row>
    <row r="2186" ht="15.75" customHeight="1">
      <c r="A2186" s="15" t="s">
        <v>2782</v>
      </c>
      <c r="B2186" s="14" t="s">
        <v>35</v>
      </c>
      <c r="C2186" s="17">
        <v>25.0</v>
      </c>
      <c r="D2186" s="8" t="s">
        <v>2798</v>
      </c>
      <c r="E2186" s="8" t="s">
        <v>21</v>
      </c>
      <c r="F2186" s="5" t="s">
        <v>25</v>
      </c>
      <c r="G2186" s="9"/>
      <c r="H2186" s="9"/>
    </row>
    <row r="2187" ht="15.75" customHeight="1">
      <c r="A2187" s="15" t="s">
        <v>2782</v>
      </c>
      <c r="B2187" s="14" t="s">
        <v>734</v>
      </c>
      <c r="C2187" s="17">
        <v>27.0</v>
      </c>
      <c r="D2187" s="8" t="s">
        <v>2799</v>
      </c>
      <c r="E2187" s="8" t="s">
        <v>21</v>
      </c>
      <c r="F2187" s="5" t="s">
        <v>25</v>
      </c>
      <c r="G2187" s="9"/>
      <c r="H2187" s="9"/>
    </row>
    <row r="2188" ht="15.75" customHeight="1">
      <c r="A2188" s="15" t="s">
        <v>2782</v>
      </c>
      <c r="B2188" s="14" t="s">
        <v>35</v>
      </c>
      <c r="C2188" s="17">
        <v>29.0</v>
      </c>
      <c r="D2188" s="8" t="s">
        <v>2800</v>
      </c>
      <c r="E2188" s="8" t="s">
        <v>21</v>
      </c>
      <c r="F2188" s="5" t="s">
        <v>25</v>
      </c>
      <c r="G2188" s="9"/>
      <c r="H2188" s="9"/>
    </row>
    <row r="2189" ht="15.75" customHeight="1">
      <c r="A2189" s="15" t="s">
        <v>2782</v>
      </c>
      <c r="B2189" s="14" t="s">
        <v>734</v>
      </c>
      <c r="C2189" s="17">
        <v>31.0</v>
      </c>
      <c r="D2189" s="8" t="s">
        <v>2801</v>
      </c>
      <c r="E2189" s="8" t="s">
        <v>21</v>
      </c>
      <c r="F2189" s="5" t="s">
        <v>25</v>
      </c>
      <c r="G2189" s="9"/>
      <c r="H2189" s="9"/>
    </row>
    <row r="2190" ht="15.75" customHeight="1">
      <c r="A2190" s="15" t="s">
        <v>2782</v>
      </c>
      <c r="B2190" s="14" t="s">
        <v>1185</v>
      </c>
      <c r="C2190" s="17">
        <v>32.0</v>
      </c>
      <c r="D2190" s="8" t="s">
        <v>2802</v>
      </c>
      <c r="E2190" s="8" t="s">
        <v>21</v>
      </c>
      <c r="F2190" s="5" t="s">
        <v>25</v>
      </c>
      <c r="G2190" s="9"/>
      <c r="H2190" s="9"/>
    </row>
    <row r="2191" ht="15.75" customHeight="1">
      <c r="A2191" s="15" t="s">
        <v>2803</v>
      </c>
      <c r="B2191" s="14" t="s">
        <v>137</v>
      </c>
      <c r="C2191" s="17">
        <v>2.0</v>
      </c>
      <c r="D2191" s="8" t="s">
        <v>2804</v>
      </c>
      <c r="E2191" s="8" t="s">
        <v>21</v>
      </c>
      <c r="F2191" s="5" t="s">
        <v>123</v>
      </c>
      <c r="G2191" s="9"/>
      <c r="H2191" s="9"/>
    </row>
    <row r="2192" ht="15.75" customHeight="1">
      <c r="A2192" s="15" t="s">
        <v>2803</v>
      </c>
      <c r="B2192" s="14" t="s">
        <v>124</v>
      </c>
      <c r="C2192" s="17">
        <v>3.0</v>
      </c>
      <c r="D2192" s="8" t="s">
        <v>2805</v>
      </c>
      <c r="E2192" s="8" t="s">
        <v>21</v>
      </c>
      <c r="F2192" s="5" t="s">
        <v>123</v>
      </c>
      <c r="G2192" s="9"/>
      <c r="H2192" s="9"/>
    </row>
    <row r="2193" ht="15.75" customHeight="1">
      <c r="A2193" s="15" t="s">
        <v>2803</v>
      </c>
      <c r="B2193" s="18" t="s">
        <v>701</v>
      </c>
      <c r="C2193" s="17">
        <v>5.0</v>
      </c>
      <c r="D2193" s="8" t="s">
        <v>2806</v>
      </c>
      <c r="E2193" s="8" t="s">
        <v>14</v>
      </c>
      <c r="F2193" s="5" t="s">
        <v>2075</v>
      </c>
      <c r="G2193" s="9"/>
      <c r="H2193" s="9"/>
    </row>
    <row r="2194" ht="15.75" customHeight="1">
      <c r="A2194" s="15" t="s">
        <v>2803</v>
      </c>
      <c r="B2194" s="14" t="s">
        <v>37</v>
      </c>
      <c r="C2194" s="17">
        <v>6.0</v>
      </c>
      <c r="D2194" s="8" t="s">
        <v>2807</v>
      </c>
      <c r="E2194" s="8" t="s">
        <v>14</v>
      </c>
      <c r="F2194" s="5" t="s">
        <v>15</v>
      </c>
      <c r="G2194" s="9"/>
      <c r="H2194" s="9"/>
    </row>
    <row r="2195" ht="15.75" customHeight="1">
      <c r="A2195" s="15" t="s">
        <v>2803</v>
      </c>
      <c r="B2195" s="14" t="s">
        <v>124</v>
      </c>
      <c r="C2195" s="17">
        <v>7.0</v>
      </c>
      <c r="D2195" s="8" t="s">
        <v>2808</v>
      </c>
      <c r="E2195" s="8" t="s">
        <v>14</v>
      </c>
      <c r="F2195" s="5" t="s">
        <v>28</v>
      </c>
      <c r="G2195" s="9"/>
      <c r="H2195" s="9"/>
    </row>
    <row r="2196" ht="15.75" customHeight="1">
      <c r="A2196" s="15" t="s">
        <v>2803</v>
      </c>
      <c r="B2196" s="18" t="s">
        <v>135</v>
      </c>
      <c r="C2196" s="17">
        <v>8.0</v>
      </c>
      <c r="D2196" s="8" t="s">
        <v>2809</v>
      </c>
      <c r="E2196" s="8" t="s">
        <v>14</v>
      </c>
      <c r="F2196" s="5" t="s">
        <v>28</v>
      </c>
      <c r="G2196" s="9"/>
      <c r="H2196" s="9"/>
    </row>
    <row r="2197" ht="15.75" customHeight="1">
      <c r="A2197" s="15" t="s">
        <v>2803</v>
      </c>
      <c r="B2197" s="14" t="s">
        <v>124</v>
      </c>
      <c r="C2197" s="17">
        <v>9.0</v>
      </c>
      <c r="D2197" s="8" t="s">
        <v>2810</v>
      </c>
      <c r="E2197" s="8" t="s">
        <v>14</v>
      </c>
      <c r="F2197" s="5" t="s">
        <v>15</v>
      </c>
      <c r="G2197" s="9"/>
      <c r="H2197" s="9"/>
    </row>
    <row r="2198" ht="15.75" customHeight="1">
      <c r="A2198" s="15" t="s">
        <v>2803</v>
      </c>
      <c r="B2198" s="14" t="s">
        <v>37</v>
      </c>
      <c r="C2198" s="17">
        <v>10.0</v>
      </c>
      <c r="D2198" s="8" t="s">
        <v>2811</v>
      </c>
      <c r="E2198" s="8" t="s">
        <v>14</v>
      </c>
      <c r="F2198" s="5" t="s">
        <v>15</v>
      </c>
      <c r="G2198" s="9"/>
      <c r="H2198" s="9"/>
    </row>
    <row r="2199" ht="15.75" customHeight="1">
      <c r="A2199" s="15" t="s">
        <v>2803</v>
      </c>
      <c r="B2199" s="14" t="s">
        <v>144</v>
      </c>
      <c r="C2199" s="17">
        <v>11.0</v>
      </c>
      <c r="D2199" s="8" t="s">
        <v>2812</v>
      </c>
      <c r="E2199" s="8" t="s">
        <v>14</v>
      </c>
      <c r="F2199" s="5" t="s">
        <v>28</v>
      </c>
      <c r="G2199" s="9"/>
      <c r="H2199" s="9"/>
    </row>
    <row r="2200" ht="15.75" customHeight="1">
      <c r="A2200" s="15" t="s">
        <v>2803</v>
      </c>
      <c r="B2200" s="14" t="s">
        <v>124</v>
      </c>
      <c r="C2200" s="17">
        <v>13.0</v>
      </c>
      <c r="D2200" s="8" t="s">
        <v>2813</v>
      </c>
      <c r="E2200" s="8" t="s">
        <v>18</v>
      </c>
      <c r="F2200" s="5" t="s">
        <v>18</v>
      </c>
      <c r="G2200" s="9"/>
      <c r="H2200" s="9"/>
    </row>
    <row r="2201" ht="15.75" customHeight="1">
      <c r="A2201" s="15" t="s">
        <v>2803</v>
      </c>
      <c r="B2201" s="14" t="s">
        <v>124</v>
      </c>
      <c r="C2201" s="17">
        <v>14.0</v>
      </c>
      <c r="D2201" s="8" t="s">
        <v>2814</v>
      </c>
      <c r="E2201" s="8" t="s">
        <v>21</v>
      </c>
      <c r="F2201" s="5" t="s">
        <v>25</v>
      </c>
      <c r="G2201" s="9"/>
      <c r="H2201" s="9"/>
    </row>
    <row r="2202" ht="15.75" customHeight="1">
      <c r="A2202" s="15" t="s">
        <v>2803</v>
      </c>
      <c r="B2202" s="18" t="s">
        <v>135</v>
      </c>
      <c r="C2202" s="17">
        <v>16.0</v>
      </c>
      <c r="D2202" s="8" t="s">
        <v>2815</v>
      </c>
      <c r="E2202" s="8" t="s">
        <v>21</v>
      </c>
      <c r="F2202" s="5" t="s">
        <v>25</v>
      </c>
      <c r="G2202" s="9"/>
      <c r="H2202" s="9"/>
    </row>
    <row r="2203" ht="15.75" customHeight="1">
      <c r="A2203" s="15" t="s">
        <v>2803</v>
      </c>
      <c r="B2203" s="14" t="s">
        <v>124</v>
      </c>
      <c r="C2203" s="17">
        <v>17.0</v>
      </c>
      <c r="D2203" s="8" t="s">
        <v>2816</v>
      </c>
      <c r="E2203" s="8" t="s">
        <v>21</v>
      </c>
      <c r="F2203" s="5" t="s">
        <v>25</v>
      </c>
      <c r="G2203" s="9"/>
      <c r="H2203" s="9"/>
    </row>
    <row r="2204" ht="15.75" customHeight="1">
      <c r="A2204" s="15" t="s">
        <v>2803</v>
      </c>
      <c r="B2204" s="14" t="s">
        <v>968</v>
      </c>
      <c r="C2204" s="17">
        <v>19.0</v>
      </c>
      <c r="D2204" s="8" t="s">
        <v>2817</v>
      </c>
      <c r="E2204" s="8" t="s">
        <v>14</v>
      </c>
      <c r="F2204" s="5" t="s">
        <v>79</v>
      </c>
      <c r="G2204" s="9"/>
      <c r="H2204" s="9"/>
    </row>
    <row r="2205" ht="15.75" customHeight="1">
      <c r="A2205" s="15" t="s">
        <v>2803</v>
      </c>
      <c r="B2205" s="14" t="s">
        <v>37</v>
      </c>
      <c r="C2205" s="17">
        <v>21.0</v>
      </c>
      <c r="D2205" s="8" t="s">
        <v>2818</v>
      </c>
      <c r="E2205" s="8" t="s">
        <v>21</v>
      </c>
      <c r="F2205" s="5" t="s">
        <v>22</v>
      </c>
      <c r="G2205" s="9"/>
      <c r="H2205" s="9"/>
    </row>
    <row r="2206" ht="15.75" customHeight="1">
      <c r="A2206" s="15" t="s">
        <v>2803</v>
      </c>
      <c r="B2206" s="14" t="s">
        <v>124</v>
      </c>
      <c r="C2206" s="17">
        <v>22.0</v>
      </c>
      <c r="D2206" s="8" t="s">
        <v>2819</v>
      </c>
      <c r="E2206" s="8" t="s">
        <v>32</v>
      </c>
      <c r="F2206" s="5" t="s">
        <v>28</v>
      </c>
      <c r="G2206" s="9"/>
      <c r="H2206" s="9"/>
    </row>
    <row r="2207" ht="15.75" customHeight="1">
      <c r="A2207" s="15" t="s">
        <v>2803</v>
      </c>
      <c r="B2207" s="14" t="s">
        <v>137</v>
      </c>
      <c r="C2207" s="17">
        <v>24.0</v>
      </c>
      <c r="D2207" s="8" t="s">
        <v>2820</v>
      </c>
      <c r="E2207" s="8" t="s">
        <v>14</v>
      </c>
      <c r="F2207" s="5" t="s">
        <v>79</v>
      </c>
      <c r="G2207" s="9"/>
      <c r="H2207" s="9"/>
    </row>
    <row r="2208" ht="15.75" customHeight="1">
      <c r="A2208" s="15" t="s">
        <v>2803</v>
      </c>
      <c r="B2208" s="14" t="s">
        <v>137</v>
      </c>
      <c r="C2208" s="17">
        <v>25.0</v>
      </c>
      <c r="D2208" s="8" t="s">
        <v>2821</v>
      </c>
      <c r="E2208" s="8" t="s">
        <v>21</v>
      </c>
      <c r="F2208" s="5" t="s">
        <v>25</v>
      </c>
      <c r="G2208" s="9"/>
      <c r="H2208" s="9"/>
    </row>
    <row r="2209" ht="15.75" customHeight="1">
      <c r="A2209" s="15" t="s">
        <v>2803</v>
      </c>
      <c r="B2209" s="14" t="s">
        <v>29</v>
      </c>
      <c r="C2209" s="17">
        <v>28.0</v>
      </c>
      <c r="D2209" s="8" t="s">
        <v>2822</v>
      </c>
      <c r="E2209" s="8" t="s">
        <v>21</v>
      </c>
      <c r="F2209" s="5" t="s">
        <v>25</v>
      </c>
      <c r="G2209" s="9"/>
      <c r="H2209" s="9"/>
    </row>
    <row r="2210" ht="15.75" customHeight="1">
      <c r="A2210" s="5" t="s">
        <v>2823</v>
      </c>
      <c r="B2210" s="6" t="s">
        <v>2824</v>
      </c>
      <c r="C2210" s="10">
        <v>2.0</v>
      </c>
      <c r="D2210" s="8" t="s">
        <v>2825</v>
      </c>
      <c r="E2210" s="5" t="s">
        <v>21</v>
      </c>
      <c r="F2210" s="5" t="s">
        <v>25</v>
      </c>
      <c r="G2210" s="9"/>
      <c r="H2210" s="9"/>
    </row>
    <row r="2211" ht="15.75" customHeight="1">
      <c r="A2211" s="5" t="s">
        <v>2826</v>
      </c>
      <c r="B2211" s="6" t="s">
        <v>154</v>
      </c>
      <c r="C2211" s="7">
        <v>1.0</v>
      </c>
      <c r="D2211" s="8" t="s">
        <v>2827</v>
      </c>
      <c r="E2211" s="5" t="s">
        <v>21</v>
      </c>
      <c r="F2211" s="5" t="s">
        <v>25</v>
      </c>
      <c r="G2211" s="9"/>
      <c r="H2211" s="9"/>
    </row>
    <row r="2212" ht="15.75" customHeight="1">
      <c r="A2212" s="5" t="s">
        <v>2826</v>
      </c>
      <c r="B2212" s="6" t="s">
        <v>137</v>
      </c>
      <c r="C2212" s="10">
        <v>2.0</v>
      </c>
      <c r="D2212" s="8" t="s">
        <v>2828</v>
      </c>
      <c r="E2212" s="5" t="s">
        <v>21</v>
      </c>
      <c r="F2212" s="5" t="s">
        <v>25</v>
      </c>
      <c r="G2212" s="9"/>
      <c r="H2212" s="9"/>
    </row>
    <row r="2213" ht="15.75" customHeight="1">
      <c r="A2213" s="5" t="s">
        <v>2826</v>
      </c>
      <c r="B2213" s="6" t="s">
        <v>29</v>
      </c>
      <c r="C2213" s="10">
        <v>3.0</v>
      </c>
      <c r="D2213" s="8" t="s">
        <v>2829</v>
      </c>
      <c r="E2213" s="5" t="s">
        <v>14</v>
      </c>
      <c r="F2213" s="5" t="s">
        <v>15</v>
      </c>
      <c r="G2213" s="9"/>
      <c r="H2213" s="9"/>
    </row>
    <row r="2214" ht="15.75" customHeight="1">
      <c r="A2214" s="5" t="s">
        <v>2826</v>
      </c>
      <c r="B2214" s="6" t="s">
        <v>29</v>
      </c>
      <c r="C2214" s="10">
        <v>4.0</v>
      </c>
      <c r="D2214" s="8" t="s">
        <v>2830</v>
      </c>
      <c r="E2214" s="5" t="s">
        <v>21</v>
      </c>
      <c r="F2214" s="5" t="s">
        <v>123</v>
      </c>
      <c r="G2214" s="9"/>
      <c r="H2214" s="9"/>
    </row>
    <row r="2215" ht="15.75" customHeight="1">
      <c r="A2215" s="5" t="s">
        <v>2826</v>
      </c>
      <c r="B2215" s="6" t="s">
        <v>154</v>
      </c>
      <c r="C2215" s="10">
        <v>5.0</v>
      </c>
      <c r="D2215" s="8" t="s">
        <v>2831</v>
      </c>
      <c r="E2215" s="5" t="s">
        <v>14</v>
      </c>
      <c r="F2215" s="5" t="s">
        <v>15</v>
      </c>
      <c r="G2215" s="9"/>
      <c r="H2215" s="9"/>
    </row>
    <row r="2216" ht="15.75" customHeight="1">
      <c r="A2216" s="15" t="s">
        <v>2826</v>
      </c>
      <c r="B2216" s="14" t="s">
        <v>2832</v>
      </c>
      <c r="C2216" s="17">
        <v>6.0</v>
      </c>
      <c r="D2216" s="8" t="s">
        <v>2833</v>
      </c>
      <c r="E2216" s="8" t="s">
        <v>33</v>
      </c>
      <c r="F2216" s="5" t="s">
        <v>33</v>
      </c>
      <c r="G2216" s="9"/>
      <c r="H2216" s="9"/>
    </row>
    <row r="2217" ht="15.75" customHeight="1">
      <c r="A2217" s="5" t="s">
        <v>2834</v>
      </c>
      <c r="B2217" s="6" t="s">
        <v>23</v>
      </c>
      <c r="C2217" s="7">
        <v>1.0</v>
      </c>
      <c r="D2217" s="8" t="s">
        <v>2835</v>
      </c>
      <c r="E2217" s="5" t="s">
        <v>21</v>
      </c>
      <c r="F2217" s="5" t="s">
        <v>123</v>
      </c>
      <c r="G2217" s="9"/>
      <c r="H2217" s="9"/>
    </row>
    <row r="2218" ht="15.75" customHeight="1">
      <c r="A2218" s="5" t="s">
        <v>2834</v>
      </c>
      <c r="B2218" s="6" t="s">
        <v>555</v>
      </c>
      <c r="C2218" s="10">
        <v>2.0</v>
      </c>
      <c r="D2218" s="8" t="s">
        <v>2836</v>
      </c>
      <c r="E2218" s="5" t="s">
        <v>14</v>
      </c>
      <c r="F2218" s="5" t="s">
        <v>583</v>
      </c>
      <c r="G2218" s="9"/>
      <c r="H2218" s="9"/>
    </row>
    <row r="2219" ht="15.75" customHeight="1">
      <c r="A2219" s="5" t="s">
        <v>2834</v>
      </c>
      <c r="B2219" s="6" t="s">
        <v>757</v>
      </c>
      <c r="C2219" s="10">
        <v>3.0</v>
      </c>
      <c r="D2219" s="8" t="s">
        <v>2837</v>
      </c>
      <c r="E2219" s="5" t="s">
        <v>14</v>
      </c>
      <c r="F2219" s="5" t="s">
        <v>15</v>
      </c>
      <c r="G2219" s="9"/>
      <c r="H2219" s="9"/>
    </row>
    <row r="2220" ht="15.75" customHeight="1">
      <c r="A2220" s="5" t="s">
        <v>2834</v>
      </c>
      <c r="B2220" s="6" t="s">
        <v>2838</v>
      </c>
      <c r="C2220" s="10">
        <v>4.0</v>
      </c>
      <c r="D2220" s="8" t="s">
        <v>2839</v>
      </c>
      <c r="E2220" s="5" t="s">
        <v>21</v>
      </c>
      <c r="F2220" s="5" t="s">
        <v>2840</v>
      </c>
      <c r="G2220" s="9"/>
      <c r="H2220" s="9"/>
    </row>
    <row r="2221" ht="15.75" customHeight="1">
      <c r="A2221" s="5" t="s">
        <v>2834</v>
      </c>
      <c r="B2221" s="6" t="s">
        <v>555</v>
      </c>
      <c r="C2221" s="10">
        <v>5.0</v>
      </c>
      <c r="D2221" s="8" t="s">
        <v>2841</v>
      </c>
      <c r="E2221" s="5" t="s">
        <v>14</v>
      </c>
      <c r="F2221" s="5" t="s">
        <v>79</v>
      </c>
      <c r="G2221" s="9"/>
      <c r="H2221" s="9"/>
    </row>
    <row r="2222" ht="15.75" customHeight="1">
      <c r="A2222" s="5" t="s">
        <v>2834</v>
      </c>
      <c r="B2222" s="6" t="s">
        <v>757</v>
      </c>
      <c r="C2222" s="10">
        <v>6.0</v>
      </c>
      <c r="D2222" s="8" t="s">
        <v>2842</v>
      </c>
      <c r="E2222" s="5" t="s">
        <v>21</v>
      </c>
      <c r="F2222" s="5" t="s">
        <v>123</v>
      </c>
      <c r="G2222" s="9"/>
      <c r="H2222" s="9"/>
    </row>
    <row r="2223" ht="15.75" customHeight="1">
      <c r="A2223" s="5" t="s">
        <v>2834</v>
      </c>
      <c r="B2223" s="6" t="s">
        <v>2838</v>
      </c>
      <c r="C2223" s="10">
        <v>7.0</v>
      </c>
      <c r="D2223" s="8" t="s">
        <v>2843</v>
      </c>
      <c r="E2223" s="5" t="s">
        <v>14</v>
      </c>
      <c r="F2223" s="5" t="s">
        <v>15</v>
      </c>
      <c r="G2223" s="9"/>
      <c r="H2223" s="9"/>
    </row>
    <row r="2224" ht="15.75" customHeight="1">
      <c r="A2224" s="5" t="s">
        <v>2834</v>
      </c>
      <c r="B2224" s="6" t="s">
        <v>2844</v>
      </c>
      <c r="C2224" s="10">
        <v>8.0</v>
      </c>
      <c r="D2224" s="8" t="s">
        <v>2845</v>
      </c>
      <c r="E2224" s="5" t="s">
        <v>146</v>
      </c>
      <c r="F2224" s="5" t="s">
        <v>133</v>
      </c>
      <c r="G2224" s="9"/>
      <c r="H2224" s="9"/>
    </row>
    <row r="2225" ht="15.75" customHeight="1">
      <c r="A2225" s="5" t="s">
        <v>2834</v>
      </c>
      <c r="B2225" s="6" t="s">
        <v>23</v>
      </c>
      <c r="C2225" s="10">
        <v>9.0</v>
      </c>
      <c r="D2225" s="8" t="s">
        <v>2846</v>
      </c>
      <c r="E2225" s="5" t="s">
        <v>14</v>
      </c>
      <c r="F2225" s="5" t="s">
        <v>15</v>
      </c>
      <c r="G2225" s="9"/>
      <c r="H2225" s="9"/>
    </row>
    <row r="2226" ht="15.75" customHeight="1">
      <c r="A2226" s="5" t="s">
        <v>2834</v>
      </c>
      <c r="B2226" s="6" t="s">
        <v>2838</v>
      </c>
      <c r="C2226" s="10">
        <v>10.0</v>
      </c>
      <c r="D2226" s="8" t="s">
        <v>2847</v>
      </c>
      <c r="E2226" s="5" t="s">
        <v>33</v>
      </c>
      <c r="F2226" s="5" t="s">
        <v>33</v>
      </c>
      <c r="G2226" s="9"/>
      <c r="H2226" s="9"/>
    </row>
    <row r="2227" ht="15.75" customHeight="1">
      <c r="A2227" s="5" t="s">
        <v>2834</v>
      </c>
      <c r="B2227" s="6" t="s">
        <v>41</v>
      </c>
      <c r="C2227" s="10">
        <v>11.0</v>
      </c>
      <c r="D2227" s="8" t="s">
        <v>2848</v>
      </c>
      <c r="E2227" s="5" t="s">
        <v>166</v>
      </c>
      <c r="F2227" s="5" t="s">
        <v>166</v>
      </c>
      <c r="G2227" s="9"/>
      <c r="H2227" s="9"/>
    </row>
    <row r="2228" ht="15.75" customHeight="1">
      <c r="A2228" s="5" t="s">
        <v>2834</v>
      </c>
      <c r="B2228" s="6" t="s">
        <v>23</v>
      </c>
      <c r="C2228" s="10">
        <v>12.0</v>
      </c>
      <c r="D2228" s="8" t="s">
        <v>2849</v>
      </c>
      <c r="E2228" s="5" t="s">
        <v>21</v>
      </c>
      <c r="F2228" s="5" t="s">
        <v>22</v>
      </c>
      <c r="G2228" s="9"/>
      <c r="H2228" s="9"/>
    </row>
    <row r="2229" ht="15.75" customHeight="1">
      <c r="A2229" s="5" t="s">
        <v>2834</v>
      </c>
      <c r="B2229" s="6" t="s">
        <v>2850</v>
      </c>
      <c r="C2229" s="10">
        <v>13.0</v>
      </c>
      <c r="D2229" s="8" t="s">
        <v>2851</v>
      </c>
      <c r="E2229" s="5" t="s">
        <v>21</v>
      </c>
      <c r="F2229" s="5" t="s">
        <v>22</v>
      </c>
      <c r="G2229" s="9"/>
      <c r="H2229" s="9"/>
    </row>
    <row r="2230" ht="15.75" customHeight="1">
      <c r="A2230" s="5" t="s">
        <v>2834</v>
      </c>
      <c r="B2230" s="6" t="s">
        <v>237</v>
      </c>
      <c r="C2230" s="10">
        <v>14.0</v>
      </c>
      <c r="D2230" s="8" t="s">
        <v>2852</v>
      </c>
      <c r="E2230" s="5" t="s">
        <v>21</v>
      </c>
      <c r="F2230" s="5" t="s">
        <v>25</v>
      </c>
      <c r="G2230" s="9"/>
      <c r="H2230" s="9"/>
    </row>
    <row r="2231" ht="15.75" customHeight="1">
      <c r="A2231" s="15" t="s">
        <v>2853</v>
      </c>
      <c r="B2231" s="14" t="s">
        <v>144</v>
      </c>
      <c r="C2231" s="16">
        <v>1.0</v>
      </c>
      <c r="D2231" s="8" t="s">
        <v>2854</v>
      </c>
      <c r="E2231" s="8" t="s">
        <v>32</v>
      </c>
      <c r="F2231" s="5" t="s">
        <v>15</v>
      </c>
      <c r="G2231" s="9"/>
      <c r="H2231" s="9"/>
    </row>
    <row r="2232" ht="15.75" customHeight="1">
      <c r="A2232" s="15" t="s">
        <v>2853</v>
      </c>
      <c r="B2232" s="18" t="s">
        <v>701</v>
      </c>
      <c r="C2232" s="17">
        <v>2.0</v>
      </c>
      <c r="D2232" s="8" t="s">
        <v>2855</v>
      </c>
      <c r="E2232" s="8" t="s">
        <v>14</v>
      </c>
      <c r="F2232" s="5" t="s">
        <v>15</v>
      </c>
      <c r="G2232" s="9"/>
      <c r="H2232" s="9"/>
    </row>
    <row r="2233" ht="15.75" customHeight="1">
      <c r="A2233" s="15" t="s">
        <v>2853</v>
      </c>
      <c r="B2233" s="18" t="s">
        <v>126</v>
      </c>
      <c r="C2233" s="17">
        <v>4.0</v>
      </c>
      <c r="D2233" s="8" t="s">
        <v>2856</v>
      </c>
      <c r="E2233" s="8" t="s">
        <v>14</v>
      </c>
      <c r="F2233" s="5" t="s">
        <v>15</v>
      </c>
      <c r="G2233" s="9"/>
      <c r="H2233" s="9"/>
    </row>
    <row r="2234" ht="15.75" customHeight="1">
      <c r="A2234" s="15" t="s">
        <v>2853</v>
      </c>
      <c r="B2234" s="18" t="s">
        <v>126</v>
      </c>
      <c r="C2234" s="17">
        <v>5.0</v>
      </c>
      <c r="D2234" s="8" t="s">
        <v>2857</v>
      </c>
      <c r="E2234" s="8" t="s">
        <v>14</v>
      </c>
      <c r="F2234" s="5" t="s">
        <v>15</v>
      </c>
      <c r="G2234" s="9"/>
      <c r="H2234" s="9"/>
    </row>
    <row r="2235" ht="15.75" customHeight="1">
      <c r="A2235" s="15" t="s">
        <v>2853</v>
      </c>
      <c r="B2235" s="18" t="s">
        <v>126</v>
      </c>
      <c r="C2235" s="17">
        <v>6.0</v>
      </c>
      <c r="D2235" s="8" t="s">
        <v>2858</v>
      </c>
      <c r="E2235" s="8" t="s">
        <v>14</v>
      </c>
      <c r="F2235" s="5" t="s">
        <v>28</v>
      </c>
      <c r="G2235" s="9"/>
      <c r="H2235" s="9"/>
    </row>
    <row r="2236" ht="15.75" customHeight="1">
      <c r="A2236" s="15" t="s">
        <v>2853</v>
      </c>
      <c r="B2236" s="18" t="s">
        <v>701</v>
      </c>
      <c r="C2236" s="17">
        <v>7.0</v>
      </c>
      <c r="D2236" s="8" t="s">
        <v>2859</v>
      </c>
      <c r="E2236" s="8" t="s">
        <v>14</v>
      </c>
      <c r="F2236" s="5" t="s">
        <v>28</v>
      </c>
      <c r="G2236" s="9"/>
      <c r="H2236" s="9"/>
    </row>
    <row r="2237" ht="15.75" customHeight="1">
      <c r="A2237" s="15" t="s">
        <v>2853</v>
      </c>
      <c r="B2237" s="18" t="s">
        <v>135</v>
      </c>
      <c r="C2237" s="17">
        <v>9.0</v>
      </c>
      <c r="D2237" s="8" t="s">
        <v>2860</v>
      </c>
      <c r="E2237" s="8" t="s">
        <v>14</v>
      </c>
      <c r="F2237" s="5" t="s">
        <v>79</v>
      </c>
      <c r="G2237" s="9"/>
      <c r="H2237" s="9"/>
    </row>
    <row r="2238" ht="15.75" customHeight="1">
      <c r="A2238" s="15" t="s">
        <v>2853</v>
      </c>
      <c r="B2238" s="14" t="s">
        <v>37</v>
      </c>
      <c r="C2238" s="17">
        <v>11.0</v>
      </c>
      <c r="D2238" s="8" t="s">
        <v>2861</v>
      </c>
      <c r="E2238" s="8" t="s">
        <v>21</v>
      </c>
      <c r="F2238" s="5" t="s">
        <v>79</v>
      </c>
      <c r="G2238" s="9"/>
      <c r="H2238" s="9"/>
    </row>
    <row r="2239" ht="15.75" customHeight="1">
      <c r="A2239" s="15" t="s">
        <v>2853</v>
      </c>
      <c r="B2239" s="18" t="s">
        <v>701</v>
      </c>
      <c r="C2239" s="17">
        <v>13.0</v>
      </c>
      <c r="D2239" s="8" t="s">
        <v>2862</v>
      </c>
      <c r="E2239" s="8" t="s">
        <v>14</v>
      </c>
      <c r="F2239" s="5" t="s">
        <v>79</v>
      </c>
      <c r="G2239" s="9"/>
      <c r="H2239" s="9"/>
    </row>
    <row r="2240" ht="15.75" customHeight="1">
      <c r="A2240" s="15" t="s">
        <v>2853</v>
      </c>
      <c r="B2240" s="14" t="s">
        <v>560</v>
      </c>
      <c r="C2240" s="17">
        <v>14.0</v>
      </c>
      <c r="D2240" s="8" t="s">
        <v>2863</v>
      </c>
      <c r="E2240" s="8" t="s">
        <v>21</v>
      </c>
      <c r="F2240" s="5" t="s">
        <v>123</v>
      </c>
      <c r="G2240" s="9"/>
      <c r="H2240" s="9"/>
    </row>
    <row r="2241" ht="15.75" customHeight="1">
      <c r="A2241" s="15" t="s">
        <v>2853</v>
      </c>
      <c r="B2241" s="14" t="s">
        <v>37</v>
      </c>
      <c r="C2241" s="17">
        <v>15.0</v>
      </c>
      <c r="D2241" s="8" t="s">
        <v>2864</v>
      </c>
      <c r="E2241" s="8" t="s">
        <v>21</v>
      </c>
      <c r="F2241" s="5" t="s">
        <v>639</v>
      </c>
      <c r="G2241" s="9"/>
      <c r="H2241" s="9"/>
    </row>
    <row r="2242" ht="15.75" customHeight="1">
      <c r="A2242" s="15" t="s">
        <v>2853</v>
      </c>
      <c r="B2242" s="14" t="s">
        <v>144</v>
      </c>
      <c r="C2242" s="17">
        <v>17.0</v>
      </c>
      <c r="D2242" s="8" t="s">
        <v>2865</v>
      </c>
      <c r="E2242" s="8" t="s">
        <v>33</v>
      </c>
      <c r="F2242" s="5" t="s">
        <v>33</v>
      </c>
      <c r="G2242" s="9"/>
      <c r="H2242" s="9"/>
    </row>
    <row r="2243" ht="15.75" customHeight="1">
      <c r="A2243" s="15" t="s">
        <v>2853</v>
      </c>
      <c r="B2243" s="14" t="s">
        <v>37</v>
      </c>
      <c r="C2243" s="17">
        <v>18.0</v>
      </c>
      <c r="D2243" s="8" t="s">
        <v>2866</v>
      </c>
      <c r="E2243" s="8" t="s">
        <v>11</v>
      </c>
      <c r="F2243" s="5" t="s">
        <v>33</v>
      </c>
      <c r="G2243" s="9"/>
      <c r="H2243" s="9"/>
    </row>
    <row r="2244" ht="15.75" customHeight="1">
      <c r="A2244" s="15" t="s">
        <v>2853</v>
      </c>
      <c r="B2244" s="18" t="s">
        <v>135</v>
      </c>
      <c r="C2244" s="17">
        <v>19.0</v>
      </c>
      <c r="D2244" s="8" t="s">
        <v>2867</v>
      </c>
      <c r="E2244" s="8" t="s">
        <v>14</v>
      </c>
      <c r="F2244" s="5" t="s">
        <v>15</v>
      </c>
      <c r="G2244" s="9"/>
      <c r="H2244" s="9"/>
    </row>
    <row r="2245" ht="15.75" customHeight="1">
      <c r="A2245" s="15" t="s">
        <v>2853</v>
      </c>
      <c r="B2245" s="18" t="s">
        <v>135</v>
      </c>
      <c r="C2245" s="17">
        <v>20.0</v>
      </c>
      <c r="D2245" s="8" t="s">
        <v>2868</v>
      </c>
      <c r="E2245" s="8" t="s">
        <v>146</v>
      </c>
      <c r="F2245" s="5" t="s">
        <v>731</v>
      </c>
      <c r="G2245" s="9"/>
      <c r="H2245" s="9"/>
    </row>
    <row r="2246" ht="15.75" customHeight="1">
      <c r="A2246" s="15" t="s">
        <v>2853</v>
      </c>
      <c r="B2246" s="14" t="s">
        <v>734</v>
      </c>
      <c r="C2246" s="17">
        <v>21.0</v>
      </c>
      <c r="D2246" s="8" t="s">
        <v>2869</v>
      </c>
      <c r="E2246" s="8" t="s">
        <v>146</v>
      </c>
      <c r="F2246" s="5" t="s">
        <v>731</v>
      </c>
      <c r="G2246" s="9"/>
      <c r="H2246" s="9"/>
    </row>
    <row r="2247" ht="15.75" customHeight="1">
      <c r="A2247" s="15" t="s">
        <v>2853</v>
      </c>
      <c r="B2247" s="18" t="s">
        <v>135</v>
      </c>
      <c r="C2247" s="17">
        <v>23.0</v>
      </c>
      <c r="D2247" s="8" t="s">
        <v>2870</v>
      </c>
      <c r="E2247" s="8" t="s">
        <v>14</v>
      </c>
      <c r="F2247" s="5" t="s">
        <v>731</v>
      </c>
      <c r="G2247" s="9"/>
      <c r="H2247" s="9"/>
    </row>
    <row r="2248" ht="15.75" customHeight="1">
      <c r="A2248" s="15" t="s">
        <v>2853</v>
      </c>
      <c r="B2248" s="18" t="s">
        <v>135</v>
      </c>
      <c r="C2248" s="17">
        <v>24.0</v>
      </c>
      <c r="D2248" s="8" t="s">
        <v>2871</v>
      </c>
      <c r="E2248" s="8" t="s">
        <v>18</v>
      </c>
      <c r="F2248" s="5" t="s">
        <v>18</v>
      </c>
      <c r="G2248" s="9"/>
      <c r="H2248" s="9"/>
    </row>
    <row r="2249" ht="15.75" customHeight="1">
      <c r="A2249" s="15" t="s">
        <v>2853</v>
      </c>
      <c r="B2249" s="18" t="s">
        <v>126</v>
      </c>
      <c r="C2249" s="17">
        <v>25.0</v>
      </c>
      <c r="D2249" s="8" t="s">
        <v>2872</v>
      </c>
      <c r="E2249" s="8" t="s">
        <v>32</v>
      </c>
      <c r="F2249" s="5" t="s">
        <v>18</v>
      </c>
      <c r="G2249" s="9"/>
      <c r="H2249" s="9"/>
    </row>
    <row r="2250" ht="15.75" customHeight="1">
      <c r="A2250" s="15" t="s">
        <v>2853</v>
      </c>
      <c r="B2250" s="14" t="s">
        <v>144</v>
      </c>
      <c r="C2250" s="17">
        <v>26.0</v>
      </c>
      <c r="D2250" s="8" t="s">
        <v>2873</v>
      </c>
      <c r="E2250" s="8" t="s">
        <v>14</v>
      </c>
      <c r="F2250" s="5" t="s">
        <v>15</v>
      </c>
      <c r="G2250" s="9"/>
      <c r="H2250" s="9"/>
    </row>
    <row r="2251" ht="15.75" customHeight="1">
      <c r="A2251" s="15" t="s">
        <v>2853</v>
      </c>
      <c r="B2251" s="18" t="s">
        <v>135</v>
      </c>
      <c r="C2251" s="17">
        <v>27.0</v>
      </c>
      <c r="D2251" s="8" t="s">
        <v>2874</v>
      </c>
      <c r="E2251" s="8" t="s">
        <v>14</v>
      </c>
      <c r="F2251" s="5" t="s">
        <v>15</v>
      </c>
      <c r="G2251" s="9"/>
      <c r="H2251" s="9"/>
    </row>
    <row r="2252" ht="15.75" customHeight="1">
      <c r="A2252" s="15" t="s">
        <v>2853</v>
      </c>
      <c r="B2252" s="14" t="s">
        <v>144</v>
      </c>
      <c r="C2252" s="17">
        <v>28.0</v>
      </c>
      <c r="D2252" s="8" t="s">
        <v>2875</v>
      </c>
      <c r="E2252" s="8" t="s">
        <v>14</v>
      </c>
      <c r="F2252" s="5" t="s">
        <v>15</v>
      </c>
      <c r="G2252" s="9"/>
      <c r="H2252" s="9"/>
    </row>
    <row r="2253" ht="15.75" customHeight="1">
      <c r="A2253" s="15" t="s">
        <v>2853</v>
      </c>
      <c r="B2253" s="14" t="s">
        <v>37</v>
      </c>
      <c r="C2253" s="17">
        <v>29.0</v>
      </c>
      <c r="D2253" s="8" t="s">
        <v>2876</v>
      </c>
      <c r="E2253" s="8" t="s">
        <v>14</v>
      </c>
      <c r="F2253" s="5" t="s">
        <v>15</v>
      </c>
      <c r="G2253" s="9"/>
      <c r="H2253" s="9"/>
    </row>
    <row r="2254" ht="15.75" customHeight="1">
      <c r="A2254" s="15" t="s">
        <v>2853</v>
      </c>
      <c r="B2254" s="18" t="s">
        <v>135</v>
      </c>
      <c r="C2254" s="17">
        <v>30.0</v>
      </c>
      <c r="D2254" s="8" t="s">
        <v>2877</v>
      </c>
      <c r="E2254" s="8" t="s">
        <v>21</v>
      </c>
      <c r="F2254" s="5" t="s">
        <v>123</v>
      </c>
      <c r="G2254" s="9"/>
      <c r="H2254" s="9"/>
    </row>
    <row r="2255" ht="15.75" customHeight="1">
      <c r="A2255" s="15" t="s">
        <v>2853</v>
      </c>
      <c r="B2255" s="18" t="s">
        <v>135</v>
      </c>
      <c r="C2255" s="17">
        <v>31.0</v>
      </c>
      <c r="D2255" s="8" t="s">
        <v>2878</v>
      </c>
      <c r="E2255" s="8" t="s">
        <v>14</v>
      </c>
      <c r="F2255" s="5" t="s">
        <v>123</v>
      </c>
      <c r="G2255" s="9"/>
      <c r="H2255" s="9"/>
    </row>
    <row r="2256" ht="15.75" customHeight="1">
      <c r="A2256" s="15" t="s">
        <v>2853</v>
      </c>
      <c r="B2256" s="14" t="s">
        <v>2879</v>
      </c>
      <c r="C2256" s="17">
        <v>32.0</v>
      </c>
      <c r="D2256" s="8" t="s">
        <v>2880</v>
      </c>
      <c r="E2256" s="8" t="s">
        <v>14</v>
      </c>
      <c r="F2256" s="5" t="s">
        <v>123</v>
      </c>
      <c r="G2256" s="9"/>
      <c r="H2256" s="9"/>
    </row>
    <row r="2257" ht="15.75" customHeight="1">
      <c r="A2257" s="15" t="s">
        <v>2881</v>
      </c>
      <c r="B2257" s="14" t="s">
        <v>37</v>
      </c>
      <c r="C2257" s="16">
        <v>1.0</v>
      </c>
      <c r="D2257" s="8" t="s">
        <v>2882</v>
      </c>
      <c r="E2257" s="8" t="s">
        <v>21</v>
      </c>
      <c r="F2257" s="5" t="s">
        <v>25</v>
      </c>
      <c r="G2257" s="9"/>
      <c r="H2257" s="9"/>
    </row>
    <row r="2258" ht="15.75" customHeight="1">
      <c r="A2258" s="15" t="s">
        <v>2881</v>
      </c>
      <c r="B2258" s="14" t="s">
        <v>37</v>
      </c>
      <c r="C2258" s="17">
        <v>2.0</v>
      </c>
      <c r="D2258" s="8" t="s">
        <v>2883</v>
      </c>
      <c r="E2258" s="8" t="s">
        <v>21</v>
      </c>
      <c r="F2258" s="5" t="s">
        <v>25</v>
      </c>
      <c r="G2258" s="9"/>
      <c r="H2258" s="9"/>
    </row>
    <row r="2259" ht="15.75" customHeight="1">
      <c r="A2259" s="15" t="s">
        <v>2881</v>
      </c>
      <c r="B2259" s="14" t="s">
        <v>124</v>
      </c>
      <c r="C2259" s="17">
        <v>4.0</v>
      </c>
      <c r="D2259" s="8" t="s">
        <v>2884</v>
      </c>
      <c r="E2259" s="8" t="s">
        <v>14</v>
      </c>
      <c r="F2259" s="5" t="s">
        <v>79</v>
      </c>
      <c r="G2259" s="9"/>
      <c r="H2259" s="9"/>
    </row>
    <row r="2260" ht="15.75" customHeight="1">
      <c r="A2260" s="15" t="s">
        <v>2881</v>
      </c>
      <c r="B2260" s="14" t="s">
        <v>37</v>
      </c>
      <c r="C2260" s="17">
        <v>6.0</v>
      </c>
      <c r="D2260" s="8" t="s">
        <v>2885</v>
      </c>
      <c r="E2260" s="8" t="s">
        <v>18</v>
      </c>
      <c r="F2260" s="5" t="s">
        <v>18</v>
      </c>
      <c r="G2260" s="9"/>
      <c r="H2260" s="9"/>
    </row>
    <row r="2261" ht="15.75" customHeight="1">
      <c r="A2261" s="15" t="s">
        <v>2881</v>
      </c>
      <c r="B2261" s="14" t="s">
        <v>37</v>
      </c>
      <c r="C2261" s="17">
        <v>7.0</v>
      </c>
      <c r="D2261" s="8" t="s">
        <v>2886</v>
      </c>
      <c r="E2261" s="8" t="s">
        <v>21</v>
      </c>
      <c r="F2261" s="5" t="s">
        <v>11</v>
      </c>
      <c r="G2261" s="9"/>
      <c r="H2261" s="9"/>
    </row>
    <row r="2262" ht="15.75" customHeight="1">
      <c r="A2262" s="15" t="s">
        <v>2881</v>
      </c>
      <c r="B2262" s="14" t="s">
        <v>144</v>
      </c>
      <c r="C2262" s="17">
        <v>9.0</v>
      </c>
      <c r="D2262" s="8" t="s">
        <v>2887</v>
      </c>
      <c r="E2262" s="8" t="s">
        <v>14</v>
      </c>
      <c r="F2262" s="5" t="s">
        <v>15</v>
      </c>
      <c r="G2262" s="9"/>
      <c r="H2262" s="9"/>
    </row>
    <row r="2263" ht="15.75" customHeight="1">
      <c r="A2263" s="15" t="s">
        <v>2881</v>
      </c>
      <c r="B2263" s="14" t="s">
        <v>144</v>
      </c>
      <c r="C2263" s="17">
        <v>10.0</v>
      </c>
      <c r="D2263" s="8" t="s">
        <v>2888</v>
      </c>
      <c r="E2263" s="8" t="s">
        <v>14</v>
      </c>
      <c r="F2263" s="5" t="s">
        <v>15</v>
      </c>
      <c r="G2263" s="9"/>
      <c r="H2263" s="9"/>
    </row>
    <row r="2264" ht="15.75" customHeight="1">
      <c r="A2264" s="15" t="s">
        <v>2881</v>
      </c>
      <c r="B2264" s="18" t="s">
        <v>701</v>
      </c>
      <c r="C2264" s="17">
        <v>12.0</v>
      </c>
      <c r="D2264" s="8" t="s">
        <v>2889</v>
      </c>
      <c r="E2264" s="8" t="s">
        <v>33</v>
      </c>
      <c r="F2264" s="5" t="s">
        <v>22</v>
      </c>
      <c r="G2264" s="9"/>
      <c r="H2264" s="9"/>
    </row>
    <row r="2265" ht="15.75" customHeight="1">
      <c r="A2265" s="15" t="s">
        <v>2881</v>
      </c>
      <c r="B2265" s="18" t="s">
        <v>126</v>
      </c>
      <c r="C2265" s="17">
        <v>13.0</v>
      </c>
      <c r="D2265" s="8" t="s">
        <v>2890</v>
      </c>
      <c r="E2265" s="8" t="s">
        <v>14</v>
      </c>
      <c r="F2265" s="5" t="s">
        <v>22</v>
      </c>
      <c r="G2265" s="9"/>
      <c r="H2265" s="9"/>
    </row>
    <row r="2266" ht="15.75" customHeight="1">
      <c r="A2266" s="15" t="s">
        <v>2881</v>
      </c>
      <c r="B2266" s="18" t="s">
        <v>126</v>
      </c>
      <c r="C2266" s="17">
        <v>14.0</v>
      </c>
      <c r="D2266" s="8" t="s">
        <v>2891</v>
      </c>
      <c r="E2266" s="8" t="s">
        <v>21</v>
      </c>
      <c r="F2266" s="5" t="s">
        <v>22</v>
      </c>
      <c r="G2266" s="9"/>
      <c r="H2266" s="9"/>
    </row>
    <row r="2267" ht="15.75" customHeight="1">
      <c r="A2267" s="15" t="s">
        <v>2881</v>
      </c>
      <c r="B2267" s="18" t="s">
        <v>135</v>
      </c>
      <c r="C2267" s="17">
        <v>15.0</v>
      </c>
      <c r="D2267" s="8" t="s">
        <v>2892</v>
      </c>
      <c r="E2267" s="8" t="s">
        <v>21</v>
      </c>
      <c r="F2267" s="5" t="s">
        <v>22</v>
      </c>
      <c r="G2267" s="9"/>
      <c r="H2267" s="9"/>
    </row>
    <row r="2268" ht="15.75" customHeight="1">
      <c r="A2268" s="15" t="s">
        <v>2881</v>
      </c>
      <c r="B2268" s="18" t="s">
        <v>135</v>
      </c>
      <c r="C2268" s="17">
        <v>16.0</v>
      </c>
      <c r="D2268" s="8" t="s">
        <v>2893</v>
      </c>
      <c r="E2268" s="8" t="s">
        <v>183</v>
      </c>
      <c r="F2268" s="5" t="s">
        <v>22</v>
      </c>
      <c r="G2268" s="9"/>
      <c r="H2268" s="9"/>
    </row>
    <row r="2269" ht="15.75" customHeight="1">
      <c r="A2269" s="15" t="s">
        <v>2881</v>
      </c>
      <c r="B2269" s="18" t="s">
        <v>135</v>
      </c>
      <c r="C2269" s="17">
        <v>17.0</v>
      </c>
      <c r="D2269" s="8" t="s">
        <v>2894</v>
      </c>
      <c r="E2269" s="8" t="s">
        <v>21</v>
      </c>
      <c r="F2269" s="5" t="s">
        <v>22</v>
      </c>
      <c r="G2269" s="9"/>
      <c r="H2269" s="9"/>
    </row>
    <row r="2270" ht="15.75" customHeight="1">
      <c r="A2270" s="15" t="s">
        <v>2881</v>
      </c>
      <c r="B2270" s="18" t="s">
        <v>126</v>
      </c>
      <c r="C2270" s="17">
        <v>18.0</v>
      </c>
      <c r="D2270" s="8" t="s">
        <v>2895</v>
      </c>
      <c r="E2270" s="8" t="s">
        <v>21</v>
      </c>
      <c r="F2270" s="5" t="s">
        <v>22</v>
      </c>
      <c r="G2270" s="9"/>
      <c r="H2270" s="9"/>
    </row>
    <row r="2271" ht="15.75" customHeight="1">
      <c r="A2271" s="15" t="s">
        <v>2881</v>
      </c>
      <c r="B2271" s="14" t="s">
        <v>37</v>
      </c>
      <c r="C2271" s="17">
        <v>19.0</v>
      </c>
      <c r="D2271" s="8" t="s">
        <v>2896</v>
      </c>
      <c r="E2271" s="8" t="s">
        <v>21</v>
      </c>
      <c r="F2271" s="5" t="s">
        <v>22</v>
      </c>
      <c r="G2271" s="9"/>
      <c r="H2271" s="9"/>
    </row>
    <row r="2272" ht="15.75" customHeight="1">
      <c r="A2272" s="15" t="s">
        <v>2881</v>
      </c>
      <c r="B2272" s="14" t="s">
        <v>2897</v>
      </c>
      <c r="C2272" s="17">
        <v>21.0</v>
      </c>
      <c r="D2272" s="8" t="s">
        <v>2898</v>
      </c>
      <c r="E2272" s="8" t="s">
        <v>21</v>
      </c>
      <c r="F2272" s="5" t="s">
        <v>25</v>
      </c>
      <c r="G2272" s="9"/>
      <c r="H2272" s="9"/>
    </row>
    <row r="2273" ht="15.75" customHeight="1">
      <c r="A2273" s="15" t="s">
        <v>2899</v>
      </c>
      <c r="B2273" s="14" t="s">
        <v>35</v>
      </c>
      <c r="C2273" s="16">
        <v>1.0</v>
      </c>
      <c r="D2273" s="8" t="s">
        <v>2900</v>
      </c>
      <c r="E2273" s="8" t="s">
        <v>21</v>
      </c>
      <c r="F2273" s="5" t="s">
        <v>11</v>
      </c>
      <c r="G2273" s="9"/>
      <c r="H2273" s="9"/>
    </row>
    <row r="2274" ht="15.75" customHeight="1">
      <c r="A2274" s="15" t="s">
        <v>2899</v>
      </c>
      <c r="B2274" s="14" t="s">
        <v>26</v>
      </c>
      <c r="C2274" s="17">
        <v>2.0</v>
      </c>
      <c r="D2274" s="8" t="s">
        <v>2901</v>
      </c>
      <c r="E2274" s="8" t="s">
        <v>14</v>
      </c>
      <c r="F2274" s="5" t="s">
        <v>15</v>
      </c>
      <c r="G2274" s="9"/>
      <c r="H2274" s="9"/>
    </row>
    <row r="2275" ht="15.75" customHeight="1">
      <c r="A2275" s="15" t="s">
        <v>2899</v>
      </c>
      <c r="B2275" s="14" t="s">
        <v>26</v>
      </c>
      <c r="C2275" s="17">
        <v>3.0</v>
      </c>
      <c r="D2275" s="8" t="s">
        <v>2902</v>
      </c>
      <c r="E2275" s="8" t="s">
        <v>11</v>
      </c>
      <c r="F2275" s="5" t="s">
        <v>11</v>
      </c>
      <c r="G2275" s="9"/>
      <c r="H2275" s="9"/>
    </row>
    <row r="2276" ht="15.75" customHeight="1">
      <c r="A2276" s="15" t="s">
        <v>2899</v>
      </c>
      <c r="B2276" s="18" t="s">
        <v>261</v>
      </c>
      <c r="C2276" s="17">
        <v>4.0</v>
      </c>
      <c r="D2276" s="8" t="s">
        <v>2903</v>
      </c>
      <c r="E2276" s="8" t="s">
        <v>14</v>
      </c>
      <c r="F2276" s="5" t="s">
        <v>28</v>
      </c>
      <c r="G2276" s="9"/>
      <c r="H2276" s="9"/>
    </row>
    <row r="2277" ht="15.75" customHeight="1">
      <c r="A2277" s="15" t="s">
        <v>2899</v>
      </c>
      <c r="B2277" s="14" t="s">
        <v>26</v>
      </c>
      <c r="C2277" s="17">
        <v>5.0</v>
      </c>
      <c r="D2277" s="8" t="s">
        <v>2904</v>
      </c>
      <c r="E2277" s="8" t="s">
        <v>21</v>
      </c>
      <c r="F2277" s="5" t="s">
        <v>2905</v>
      </c>
      <c r="G2277" s="9"/>
      <c r="H2277" s="9"/>
    </row>
    <row r="2278" ht="15.75" customHeight="1">
      <c r="A2278" s="15" t="s">
        <v>2899</v>
      </c>
      <c r="B2278" s="14" t="s">
        <v>41</v>
      </c>
      <c r="C2278" s="17">
        <v>6.0</v>
      </c>
      <c r="D2278" s="8" t="s">
        <v>2906</v>
      </c>
      <c r="E2278" s="8" t="s">
        <v>21</v>
      </c>
      <c r="F2278" s="5" t="s">
        <v>639</v>
      </c>
      <c r="G2278" s="9"/>
      <c r="H2278" s="9"/>
    </row>
    <row r="2279" ht="15.75" customHeight="1">
      <c r="A2279" s="15" t="s">
        <v>2899</v>
      </c>
      <c r="B2279" s="14" t="s">
        <v>787</v>
      </c>
      <c r="C2279" s="17">
        <v>7.0</v>
      </c>
      <c r="D2279" s="8" t="s">
        <v>2907</v>
      </c>
      <c r="E2279" s="8" t="s">
        <v>11</v>
      </c>
      <c r="F2279" s="5" t="s">
        <v>11</v>
      </c>
      <c r="G2279" s="9"/>
      <c r="H2279" s="9"/>
    </row>
    <row r="2280" ht="15.75" customHeight="1">
      <c r="A2280" s="15" t="s">
        <v>2908</v>
      </c>
      <c r="B2280" s="14" t="s">
        <v>506</v>
      </c>
      <c r="C2280" s="17">
        <v>3.0</v>
      </c>
      <c r="D2280" s="8" t="s">
        <v>2909</v>
      </c>
      <c r="E2280" s="8" t="s">
        <v>21</v>
      </c>
      <c r="F2280" s="5" t="s">
        <v>2910</v>
      </c>
      <c r="G2280" s="9"/>
      <c r="H2280" s="9"/>
    </row>
    <row r="2281" ht="15.75" customHeight="1">
      <c r="A2281" s="15" t="s">
        <v>2908</v>
      </c>
      <c r="B2281" s="14" t="s">
        <v>450</v>
      </c>
      <c r="C2281" s="17">
        <v>5.0</v>
      </c>
      <c r="D2281" s="8" t="s">
        <v>2911</v>
      </c>
      <c r="E2281" s="8" t="s">
        <v>21</v>
      </c>
      <c r="F2281" s="5" t="s">
        <v>2910</v>
      </c>
      <c r="G2281" s="9"/>
      <c r="H2281" s="9"/>
    </row>
    <row r="2282" ht="15.75" customHeight="1">
      <c r="A2282" s="15" t="s">
        <v>2908</v>
      </c>
      <c r="B2282" s="14" t="s">
        <v>465</v>
      </c>
      <c r="C2282" s="17">
        <v>7.0</v>
      </c>
      <c r="D2282" s="8" t="s">
        <v>2912</v>
      </c>
      <c r="E2282" s="8" t="s">
        <v>21</v>
      </c>
      <c r="F2282" s="5" t="s">
        <v>2913</v>
      </c>
      <c r="G2282" s="9"/>
      <c r="H2282" s="9"/>
    </row>
    <row r="2283" ht="15.75" customHeight="1">
      <c r="A2283" s="15" t="s">
        <v>2908</v>
      </c>
      <c r="B2283" s="14" t="s">
        <v>450</v>
      </c>
      <c r="C2283" s="17">
        <v>11.0</v>
      </c>
      <c r="D2283" s="8" t="s">
        <v>2914</v>
      </c>
      <c r="E2283" s="8" t="s">
        <v>21</v>
      </c>
      <c r="F2283" s="5" t="s">
        <v>25</v>
      </c>
      <c r="G2283" s="9"/>
      <c r="H2283" s="9"/>
    </row>
    <row r="2284" ht="15.75" customHeight="1">
      <c r="A2284" s="15" t="s">
        <v>2908</v>
      </c>
      <c r="B2284" s="14" t="s">
        <v>2915</v>
      </c>
      <c r="C2284" s="17">
        <v>14.0</v>
      </c>
      <c r="D2284" s="8" t="s">
        <v>2916</v>
      </c>
      <c r="E2284" s="8" t="s">
        <v>21</v>
      </c>
      <c r="F2284" s="5" t="s">
        <v>25</v>
      </c>
      <c r="G2284" s="9"/>
      <c r="H2284" s="9"/>
    </row>
    <row r="2285" ht="15.75" customHeight="1">
      <c r="A2285" s="15" t="s">
        <v>2908</v>
      </c>
      <c r="B2285" s="14" t="s">
        <v>1317</v>
      </c>
      <c r="C2285" s="17">
        <v>17.0</v>
      </c>
      <c r="D2285" s="8" t="s">
        <v>2917</v>
      </c>
      <c r="E2285" s="8" t="s">
        <v>21</v>
      </c>
      <c r="F2285" s="5" t="s">
        <v>25</v>
      </c>
      <c r="G2285" s="9"/>
      <c r="H2285" s="9"/>
    </row>
    <row r="2286" ht="15.75" customHeight="1">
      <c r="A2286" s="15" t="s">
        <v>2908</v>
      </c>
      <c r="B2286" s="14" t="s">
        <v>1593</v>
      </c>
      <c r="C2286" s="17">
        <v>19.0</v>
      </c>
      <c r="D2286" s="8" t="s">
        <v>2918</v>
      </c>
      <c r="E2286" s="8" t="s">
        <v>21</v>
      </c>
      <c r="F2286" s="5" t="s">
        <v>25</v>
      </c>
      <c r="G2286" s="9"/>
      <c r="H2286" s="9"/>
    </row>
    <row r="2287" ht="15.75" customHeight="1">
      <c r="A2287" s="15" t="s">
        <v>2908</v>
      </c>
      <c r="B2287" s="14" t="s">
        <v>488</v>
      </c>
      <c r="C2287" s="17">
        <v>21.0</v>
      </c>
      <c r="D2287" s="8" t="s">
        <v>2919</v>
      </c>
      <c r="E2287" s="8" t="s">
        <v>21</v>
      </c>
      <c r="F2287" s="5" t="s">
        <v>25</v>
      </c>
      <c r="G2287" s="9"/>
      <c r="H2287" s="9"/>
    </row>
    <row r="2288" ht="15.75" customHeight="1">
      <c r="A2288" s="15" t="s">
        <v>2908</v>
      </c>
      <c r="B2288" s="14" t="s">
        <v>525</v>
      </c>
      <c r="C2288" s="17">
        <v>23.0</v>
      </c>
      <c r="D2288" s="8" t="s">
        <v>2920</v>
      </c>
      <c r="E2288" s="8" t="s">
        <v>21</v>
      </c>
      <c r="F2288" s="5" t="s">
        <v>25</v>
      </c>
      <c r="G2288" s="9"/>
      <c r="H2288" s="9"/>
    </row>
    <row r="2289" ht="15.75" customHeight="1">
      <c r="A2289" s="15" t="s">
        <v>2908</v>
      </c>
      <c r="B2289" s="14" t="s">
        <v>2921</v>
      </c>
      <c r="C2289" s="17">
        <v>25.0</v>
      </c>
      <c r="D2289" s="8" t="s">
        <v>2922</v>
      </c>
      <c r="E2289" s="8" t="s">
        <v>21</v>
      </c>
      <c r="F2289" s="5" t="s">
        <v>25</v>
      </c>
      <c r="G2289" s="9"/>
      <c r="H2289" s="9"/>
    </row>
    <row r="2290" ht="15.75" customHeight="1">
      <c r="A2290" s="15" t="s">
        <v>2908</v>
      </c>
      <c r="B2290" s="14" t="s">
        <v>2921</v>
      </c>
      <c r="C2290" s="17">
        <v>26.0</v>
      </c>
      <c r="D2290" s="8" t="s">
        <v>2923</v>
      </c>
      <c r="E2290" s="8" t="s">
        <v>21</v>
      </c>
      <c r="F2290" s="5" t="s">
        <v>25</v>
      </c>
      <c r="G2290" s="9"/>
      <c r="H2290" s="9"/>
    </row>
    <row r="2291" ht="15.75" customHeight="1">
      <c r="A2291" s="15" t="s">
        <v>2908</v>
      </c>
      <c r="B2291" s="14" t="s">
        <v>2924</v>
      </c>
      <c r="C2291" s="17">
        <v>28.0</v>
      </c>
      <c r="D2291" s="8" t="s">
        <v>2925</v>
      </c>
      <c r="E2291" s="8" t="s">
        <v>18</v>
      </c>
      <c r="F2291" s="5" t="s">
        <v>25</v>
      </c>
      <c r="G2291" s="9"/>
      <c r="H2291" s="9"/>
    </row>
    <row r="2292" ht="15.75" customHeight="1">
      <c r="A2292" s="15" t="s">
        <v>2908</v>
      </c>
      <c r="B2292" s="14" t="s">
        <v>513</v>
      </c>
      <c r="C2292" s="17">
        <v>29.0</v>
      </c>
      <c r="D2292" s="8" t="s">
        <v>2926</v>
      </c>
      <c r="E2292" s="8" t="s">
        <v>21</v>
      </c>
      <c r="F2292" s="5" t="s">
        <v>25</v>
      </c>
      <c r="G2292" s="9"/>
      <c r="H2292" s="9"/>
    </row>
    <row r="2293" ht="15.75" customHeight="1">
      <c r="A2293" s="15" t="s">
        <v>2908</v>
      </c>
      <c r="B2293" s="14" t="s">
        <v>525</v>
      </c>
      <c r="C2293" s="17">
        <v>30.0</v>
      </c>
      <c r="D2293" s="8" t="s">
        <v>2927</v>
      </c>
      <c r="E2293" s="8" t="s">
        <v>21</v>
      </c>
      <c r="F2293" s="5" t="s">
        <v>25</v>
      </c>
      <c r="G2293" s="9"/>
      <c r="H2293" s="9"/>
    </row>
    <row r="2294" ht="15.75" customHeight="1">
      <c r="A2294" s="15" t="s">
        <v>2908</v>
      </c>
      <c r="B2294" s="14" t="s">
        <v>2928</v>
      </c>
      <c r="C2294" s="17">
        <v>31.0</v>
      </c>
      <c r="D2294" s="8" t="s">
        <v>2929</v>
      </c>
      <c r="E2294" s="8" t="s">
        <v>21</v>
      </c>
      <c r="F2294" s="5" t="s">
        <v>25</v>
      </c>
      <c r="G2294" s="9"/>
      <c r="H2294" s="9"/>
    </row>
    <row r="2295" ht="15.75" customHeight="1">
      <c r="A2295" s="15" t="s">
        <v>2930</v>
      </c>
      <c r="B2295" s="14" t="s">
        <v>137</v>
      </c>
      <c r="C2295" s="16">
        <v>1.0</v>
      </c>
      <c r="D2295" s="8" t="s">
        <v>2931</v>
      </c>
      <c r="E2295" s="8" t="s">
        <v>21</v>
      </c>
      <c r="F2295" s="5" t="s">
        <v>22</v>
      </c>
      <c r="G2295" s="9"/>
      <c r="H2295" s="9"/>
    </row>
    <row r="2296" ht="15.75" customHeight="1">
      <c r="A2296" s="15" t="s">
        <v>2930</v>
      </c>
      <c r="B2296" s="14" t="s">
        <v>137</v>
      </c>
      <c r="C2296" s="17">
        <v>2.0</v>
      </c>
      <c r="D2296" s="8" t="s">
        <v>2932</v>
      </c>
      <c r="E2296" s="8" t="s">
        <v>14</v>
      </c>
      <c r="F2296" s="5" t="s">
        <v>15</v>
      </c>
      <c r="G2296" s="9"/>
      <c r="H2296" s="9"/>
    </row>
    <row r="2297" ht="15.75" customHeight="1">
      <c r="A2297" s="15" t="s">
        <v>2930</v>
      </c>
      <c r="B2297" s="14" t="s">
        <v>137</v>
      </c>
      <c r="C2297" s="17">
        <v>3.0</v>
      </c>
      <c r="D2297" s="8" t="s">
        <v>2933</v>
      </c>
      <c r="E2297" s="8" t="s">
        <v>14</v>
      </c>
      <c r="F2297" s="5" t="s">
        <v>28</v>
      </c>
      <c r="G2297" s="9"/>
      <c r="H2297" s="9"/>
    </row>
    <row r="2298" ht="15.75" customHeight="1">
      <c r="A2298" s="15" t="s">
        <v>2930</v>
      </c>
      <c r="B2298" s="14" t="s">
        <v>137</v>
      </c>
      <c r="C2298" s="17">
        <v>4.0</v>
      </c>
      <c r="D2298" s="8" t="s">
        <v>2934</v>
      </c>
      <c r="E2298" s="8" t="s">
        <v>14</v>
      </c>
      <c r="F2298" s="5" t="s">
        <v>28</v>
      </c>
      <c r="G2298" s="9"/>
      <c r="H2298" s="9"/>
    </row>
    <row r="2299" ht="15.75" customHeight="1">
      <c r="A2299" s="15" t="s">
        <v>2930</v>
      </c>
      <c r="B2299" s="14" t="s">
        <v>137</v>
      </c>
      <c r="C2299" s="17">
        <v>6.0</v>
      </c>
      <c r="D2299" s="8" t="s">
        <v>2935</v>
      </c>
      <c r="E2299" s="8" t="s">
        <v>14</v>
      </c>
      <c r="F2299" s="5" t="s">
        <v>28</v>
      </c>
      <c r="G2299" s="9"/>
      <c r="H2299" s="9"/>
    </row>
    <row r="2300" ht="15.75" customHeight="1">
      <c r="A2300" s="15" t="s">
        <v>2930</v>
      </c>
      <c r="B2300" s="14" t="s">
        <v>29</v>
      </c>
      <c r="C2300" s="17">
        <v>9.0</v>
      </c>
      <c r="D2300" s="8" t="s">
        <v>2936</v>
      </c>
      <c r="E2300" s="8" t="s">
        <v>14</v>
      </c>
      <c r="F2300" s="5" t="s">
        <v>28</v>
      </c>
      <c r="G2300" s="9"/>
      <c r="H2300" s="9"/>
    </row>
    <row r="2301" ht="15.75" customHeight="1">
      <c r="A2301" s="15" t="s">
        <v>2930</v>
      </c>
      <c r="B2301" s="14" t="s">
        <v>137</v>
      </c>
      <c r="C2301" s="17">
        <v>11.0</v>
      </c>
      <c r="D2301" s="8" t="s">
        <v>2937</v>
      </c>
      <c r="E2301" s="8" t="s">
        <v>14</v>
      </c>
      <c r="F2301" s="5" t="s">
        <v>28</v>
      </c>
      <c r="G2301" s="9"/>
      <c r="H2301" s="9"/>
    </row>
    <row r="2302" ht="15.75" customHeight="1">
      <c r="A2302" s="15" t="s">
        <v>2930</v>
      </c>
      <c r="B2302" s="14" t="s">
        <v>137</v>
      </c>
      <c r="C2302" s="17">
        <v>12.0</v>
      </c>
      <c r="D2302" s="8" t="s">
        <v>2938</v>
      </c>
      <c r="E2302" s="8" t="s">
        <v>21</v>
      </c>
      <c r="F2302" s="5" t="s">
        <v>22</v>
      </c>
      <c r="G2302" s="9"/>
      <c r="H2302" s="9"/>
    </row>
    <row r="2303" ht="15.75" customHeight="1">
      <c r="A2303" s="15" t="s">
        <v>2930</v>
      </c>
      <c r="B2303" s="14" t="s">
        <v>29</v>
      </c>
      <c r="C2303" s="17">
        <v>14.0</v>
      </c>
      <c r="D2303" s="8" t="s">
        <v>2939</v>
      </c>
      <c r="E2303" s="8" t="s">
        <v>14</v>
      </c>
      <c r="F2303" s="5" t="s">
        <v>15</v>
      </c>
      <c r="G2303" s="9"/>
      <c r="H2303" s="9"/>
    </row>
    <row r="2304" ht="15.75" customHeight="1">
      <c r="A2304" s="15" t="s">
        <v>2930</v>
      </c>
      <c r="B2304" s="14" t="s">
        <v>137</v>
      </c>
      <c r="C2304" s="17">
        <v>16.0</v>
      </c>
      <c r="D2304" s="8" t="s">
        <v>2940</v>
      </c>
      <c r="E2304" s="8" t="s">
        <v>14</v>
      </c>
      <c r="F2304" s="5" t="s">
        <v>28</v>
      </c>
      <c r="G2304" s="9"/>
      <c r="H2304" s="9"/>
    </row>
    <row r="2305" ht="15.75" customHeight="1">
      <c r="A2305" s="15" t="s">
        <v>2930</v>
      </c>
      <c r="B2305" s="14" t="s">
        <v>137</v>
      </c>
      <c r="C2305" s="17">
        <v>18.0</v>
      </c>
      <c r="D2305" s="8" t="s">
        <v>2941</v>
      </c>
      <c r="E2305" s="8" t="s">
        <v>14</v>
      </c>
      <c r="F2305" s="5" t="s">
        <v>28</v>
      </c>
      <c r="G2305" s="9"/>
      <c r="H2305" s="9"/>
    </row>
    <row r="2306" ht="15.75" customHeight="1">
      <c r="A2306" s="15" t="s">
        <v>2930</v>
      </c>
      <c r="B2306" s="14" t="s">
        <v>29</v>
      </c>
      <c r="C2306" s="17">
        <v>19.0</v>
      </c>
      <c r="D2306" s="8" t="s">
        <v>2942</v>
      </c>
      <c r="E2306" s="8" t="s">
        <v>21</v>
      </c>
      <c r="F2306" s="5" t="s">
        <v>22</v>
      </c>
      <c r="G2306" s="9"/>
      <c r="H2306" s="9"/>
    </row>
    <row r="2307" ht="15.75" customHeight="1">
      <c r="A2307" s="15" t="s">
        <v>2930</v>
      </c>
      <c r="B2307" s="14" t="s">
        <v>137</v>
      </c>
      <c r="C2307" s="17">
        <v>20.0</v>
      </c>
      <c r="D2307" s="8" t="s">
        <v>2943</v>
      </c>
      <c r="E2307" s="8" t="s">
        <v>14</v>
      </c>
      <c r="F2307" s="5" t="s">
        <v>15</v>
      </c>
      <c r="G2307" s="9"/>
      <c r="H2307" s="9"/>
    </row>
    <row r="2308" ht="15.75" customHeight="1">
      <c r="A2308" s="15" t="s">
        <v>2930</v>
      </c>
      <c r="B2308" s="14" t="s">
        <v>137</v>
      </c>
      <c r="C2308" s="17">
        <v>22.0</v>
      </c>
      <c r="D2308" s="8" t="s">
        <v>2944</v>
      </c>
      <c r="E2308" s="8" t="s">
        <v>21</v>
      </c>
      <c r="F2308" s="5" t="s">
        <v>651</v>
      </c>
      <c r="G2308" s="9"/>
      <c r="H2308" s="9"/>
    </row>
    <row r="2309" ht="15.75" customHeight="1">
      <c r="A2309" s="15" t="s">
        <v>2930</v>
      </c>
      <c r="B2309" s="14" t="s">
        <v>137</v>
      </c>
      <c r="C2309" s="17">
        <v>23.0</v>
      </c>
      <c r="D2309" s="8" t="s">
        <v>2945</v>
      </c>
      <c r="E2309" s="8" t="s">
        <v>11</v>
      </c>
      <c r="F2309" s="5" t="s">
        <v>651</v>
      </c>
      <c r="G2309" s="9"/>
      <c r="H2309" s="9"/>
    </row>
    <row r="2310" ht="15.75" customHeight="1">
      <c r="A2310" s="15" t="s">
        <v>2930</v>
      </c>
      <c r="B2310" s="14" t="s">
        <v>688</v>
      </c>
      <c r="C2310" s="17">
        <v>25.0</v>
      </c>
      <c r="D2310" s="8" t="s">
        <v>2946</v>
      </c>
      <c r="E2310" s="8" t="s">
        <v>21</v>
      </c>
      <c r="F2310" s="5" t="s">
        <v>22</v>
      </c>
      <c r="G2310" s="9"/>
      <c r="H2310" s="9"/>
    </row>
    <row r="2311" ht="15.75" customHeight="1">
      <c r="A2311" s="15" t="s">
        <v>2947</v>
      </c>
      <c r="B2311" s="14" t="s">
        <v>29</v>
      </c>
      <c r="C2311" s="17">
        <v>2.0</v>
      </c>
      <c r="D2311" s="8" t="s">
        <v>2948</v>
      </c>
      <c r="E2311" s="8" t="s">
        <v>21</v>
      </c>
      <c r="F2311" s="5" t="s">
        <v>2913</v>
      </c>
      <c r="G2311" s="9"/>
      <c r="H2311" s="9"/>
    </row>
    <row r="2312" ht="15.75" customHeight="1">
      <c r="A2312" s="15" t="s">
        <v>2947</v>
      </c>
      <c r="B2312" s="14" t="s">
        <v>124</v>
      </c>
      <c r="C2312" s="17">
        <v>3.0</v>
      </c>
      <c r="D2312" s="8" t="s">
        <v>2949</v>
      </c>
      <c r="E2312" s="8" t="s">
        <v>32</v>
      </c>
      <c r="F2312" s="5" t="s">
        <v>66</v>
      </c>
      <c r="G2312" s="9"/>
      <c r="H2312" s="9"/>
    </row>
    <row r="2313" ht="15.75" customHeight="1">
      <c r="A2313" s="15" t="s">
        <v>2947</v>
      </c>
      <c r="B2313" s="14" t="s">
        <v>968</v>
      </c>
      <c r="C2313" s="17">
        <v>6.0</v>
      </c>
      <c r="D2313" s="8" t="s">
        <v>2950</v>
      </c>
      <c r="E2313" s="8" t="s">
        <v>32</v>
      </c>
      <c r="F2313" s="5" t="s">
        <v>639</v>
      </c>
      <c r="G2313" s="9"/>
      <c r="H2313" s="9"/>
    </row>
    <row r="2314" ht="15.75" customHeight="1">
      <c r="A2314" s="15" t="s">
        <v>2947</v>
      </c>
      <c r="B2314" s="14" t="s">
        <v>144</v>
      </c>
      <c r="C2314" s="17">
        <v>7.0</v>
      </c>
      <c r="D2314" s="8" t="s">
        <v>2951</v>
      </c>
      <c r="E2314" s="8" t="s">
        <v>32</v>
      </c>
      <c r="F2314" s="5" t="s">
        <v>639</v>
      </c>
      <c r="G2314" s="9"/>
      <c r="H2314" s="9"/>
    </row>
    <row r="2315" ht="15.75" customHeight="1">
      <c r="A2315" s="15" t="s">
        <v>2947</v>
      </c>
      <c r="B2315" s="14" t="s">
        <v>37</v>
      </c>
      <c r="C2315" s="17">
        <v>9.0</v>
      </c>
      <c r="D2315" s="8" t="s">
        <v>2952</v>
      </c>
      <c r="E2315" s="8" t="s">
        <v>32</v>
      </c>
      <c r="F2315" s="5" t="s">
        <v>639</v>
      </c>
      <c r="G2315" s="9"/>
      <c r="H2315" s="9"/>
    </row>
    <row r="2316" ht="15.75" customHeight="1">
      <c r="A2316" s="15" t="s">
        <v>2947</v>
      </c>
      <c r="B2316" s="14" t="s">
        <v>37</v>
      </c>
      <c r="C2316" s="17">
        <v>11.0</v>
      </c>
      <c r="D2316" s="8" t="s">
        <v>2953</v>
      </c>
      <c r="E2316" s="8" t="s">
        <v>146</v>
      </c>
      <c r="F2316" s="5" t="s">
        <v>66</v>
      </c>
      <c r="G2316" s="9"/>
      <c r="H2316" s="9"/>
    </row>
    <row r="2317" ht="15.75" customHeight="1">
      <c r="A2317" s="15" t="s">
        <v>2947</v>
      </c>
      <c r="B2317" s="14" t="s">
        <v>37</v>
      </c>
      <c r="C2317" s="17">
        <v>14.0</v>
      </c>
      <c r="D2317" s="8" t="s">
        <v>2954</v>
      </c>
      <c r="E2317" s="8" t="s">
        <v>18</v>
      </c>
      <c r="F2317" s="5" t="s">
        <v>18</v>
      </c>
      <c r="G2317" s="9"/>
      <c r="H2317" s="9"/>
    </row>
    <row r="2318" ht="15.75" customHeight="1">
      <c r="A2318" s="15" t="s">
        <v>2947</v>
      </c>
      <c r="B2318" s="18" t="s">
        <v>126</v>
      </c>
      <c r="C2318" s="17">
        <v>15.0</v>
      </c>
      <c r="D2318" s="8" t="s">
        <v>2955</v>
      </c>
      <c r="E2318" s="8" t="s">
        <v>18</v>
      </c>
      <c r="F2318" s="5" t="s">
        <v>18</v>
      </c>
      <c r="G2318" s="9"/>
      <c r="H2318" s="9"/>
    </row>
    <row r="2319" ht="15.75" customHeight="1">
      <c r="A2319" s="15" t="s">
        <v>2947</v>
      </c>
      <c r="B2319" s="14" t="s">
        <v>139</v>
      </c>
      <c r="C2319" s="17">
        <v>16.0</v>
      </c>
      <c r="D2319" s="8" t="s">
        <v>2956</v>
      </c>
      <c r="E2319" s="8" t="s">
        <v>18</v>
      </c>
      <c r="F2319" s="5" t="s">
        <v>18</v>
      </c>
      <c r="G2319" s="9"/>
      <c r="H2319" s="9"/>
    </row>
    <row r="2320" ht="15.75" customHeight="1">
      <c r="A2320" s="15" t="s">
        <v>2947</v>
      </c>
      <c r="B2320" s="14" t="s">
        <v>37</v>
      </c>
      <c r="C2320" s="17">
        <v>17.0</v>
      </c>
      <c r="D2320" s="8" t="s">
        <v>2957</v>
      </c>
      <c r="E2320" s="8" t="s">
        <v>32</v>
      </c>
      <c r="F2320" s="5" t="s">
        <v>639</v>
      </c>
      <c r="G2320" s="9"/>
      <c r="H2320" s="9"/>
    </row>
    <row r="2321" ht="15.75" customHeight="1">
      <c r="A2321" s="15" t="s">
        <v>2947</v>
      </c>
      <c r="B2321" s="14" t="s">
        <v>37</v>
      </c>
      <c r="C2321" s="17">
        <v>19.0</v>
      </c>
      <c r="D2321" s="8" t="s">
        <v>2958</v>
      </c>
      <c r="E2321" s="8" t="s">
        <v>32</v>
      </c>
      <c r="F2321" s="5" t="s">
        <v>2840</v>
      </c>
      <c r="G2321" s="9"/>
      <c r="H2321" s="9"/>
    </row>
    <row r="2322" ht="15.75" customHeight="1">
      <c r="A2322" s="15" t="s">
        <v>2947</v>
      </c>
      <c r="B2322" s="14" t="s">
        <v>137</v>
      </c>
      <c r="C2322" s="17">
        <v>20.0</v>
      </c>
      <c r="D2322" s="8" t="s">
        <v>2959</v>
      </c>
      <c r="E2322" s="8" t="s">
        <v>32</v>
      </c>
      <c r="F2322" s="5" t="s">
        <v>2840</v>
      </c>
      <c r="G2322" s="9"/>
      <c r="H2322" s="9"/>
    </row>
    <row r="2323" ht="15.75" customHeight="1">
      <c r="A2323" s="15" t="s">
        <v>2947</v>
      </c>
      <c r="B2323" s="14" t="s">
        <v>37</v>
      </c>
      <c r="C2323" s="17">
        <v>22.0</v>
      </c>
      <c r="D2323" s="8" t="s">
        <v>2960</v>
      </c>
      <c r="E2323" s="8" t="s">
        <v>21</v>
      </c>
      <c r="F2323" s="5" t="s">
        <v>2840</v>
      </c>
      <c r="G2323" s="9"/>
      <c r="H2323" s="9"/>
    </row>
    <row r="2324" ht="15.75" customHeight="1">
      <c r="A2324" s="15" t="s">
        <v>2947</v>
      </c>
      <c r="B2324" s="14" t="s">
        <v>124</v>
      </c>
      <c r="C2324" s="17">
        <v>23.0</v>
      </c>
      <c r="D2324" s="8" t="s">
        <v>2961</v>
      </c>
      <c r="E2324" s="8" t="s">
        <v>14</v>
      </c>
      <c r="F2324" s="5" t="s">
        <v>79</v>
      </c>
      <c r="G2324" s="9"/>
      <c r="H2324" s="9"/>
    </row>
    <row r="2325" ht="15.75" customHeight="1">
      <c r="A2325" s="15" t="s">
        <v>2947</v>
      </c>
      <c r="B2325" s="14" t="s">
        <v>2962</v>
      </c>
      <c r="C2325" s="17">
        <v>26.0</v>
      </c>
      <c r="D2325" s="8" t="s">
        <v>2963</v>
      </c>
      <c r="E2325" s="8" t="s">
        <v>21</v>
      </c>
      <c r="F2325" s="5" t="s">
        <v>2964</v>
      </c>
      <c r="G2325" s="9"/>
      <c r="H2325" s="9"/>
    </row>
    <row r="2326" ht="15.75" customHeight="1">
      <c r="A2326" s="5" t="s">
        <v>2965</v>
      </c>
      <c r="B2326" s="6" t="s">
        <v>216</v>
      </c>
      <c r="C2326" s="7">
        <v>1.0</v>
      </c>
      <c r="D2326" s="8" t="s">
        <v>2966</v>
      </c>
      <c r="E2326" s="5" t="s">
        <v>21</v>
      </c>
      <c r="F2326" s="5" t="s">
        <v>89</v>
      </c>
      <c r="G2326" s="9"/>
      <c r="H2326" s="9"/>
    </row>
    <row r="2327" ht="15.75" customHeight="1">
      <c r="A2327" s="5" t="s">
        <v>2965</v>
      </c>
      <c r="B2327" s="6" t="s">
        <v>216</v>
      </c>
      <c r="C2327" s="10">
        <v>2.0</v>
      </c>
      <c r="D2327" s="8" t="s">
        <v>2967</v>
      </c>
      <c r="E2327" s="5" t="s">
        <v>183</v>
      </c>
      <c r="F2327" s="5" t="s">
        <v>15</v>
      </c>
      <c r="G2327" s="9"/>
      <c r="H2327" s="9"/>
    </row>
    <row r="2328" ht="15.75" customHeight="1">
      <c r="A2328" s="5" t="s">
        <v>2965</v>
      </c>
      <c r="B2328" s="6" t="s">
        <v>760</v>
      </c>
      <c r="C2328" s="10">
        <v>3.0</v>
      </c>
      <c r="D2328" s="8" t="s">
        <v>2968</v>
      </c>
      <c r="E2328" s="5" t="s">
        <v>32</v>
      </c>
      <c r="F2328" s="5" t="s">
        <v>15</v>
      </c>
      <c r="G2328" s="9"/>
      <c r="H2328" s="9"/>
    </row>
    <row r="2329" ht="15.75" customHeight="1">
      <c r="A2329" s="5" t="s">
        <v>2965</v>
      </c>
      <c r="B2329" s="6" t="s">
        <v>35</v>
      </c>
      <c r="C2329" s="10">
        <v>6.0</v>
      </c>
      <c r="D2329" s="8" t="s">
        <v>2969</v>
      </c>
      <c r="E2329" s="5" t="s">
        <v>14</v>
      </c>
      <c r="F2329" s="5" t="s">
        <v>15</v>
      </c>
      <c r="G2329" s="9"/>
      <c r="H2329" s="9"/>
    </row>
    <row r="2330" ht="15.75" customHeight="1">
      <c r="A2330" s="5" t="s">
        <v>2965</v>
      </c>
      <c r="B2330" s="6" t="s">
        <v>216</v>
      </c>
      <c r="C2330" s="10">
        <v>7.0</v>
      </c>
      <c r="D2330" s="8" t="s">
        <v>2970</v>
      </c>
      <c r="E2330" s="5" t="s">
        <v>14</v>
      </c>
      <c r="F2330" s="5" t="s">
        <v>15</v>
      </c>
      <c r="G2330" s="9"/>
      <c r="H2330" s="9"/>
    </row>
    <row r="2331" ht="15.75" customHeight="1">
      <c r="A2331" s="5" t="s">
        <v>2965</v>
      </c>
      <c r="B2331" s="6" t="s">
        <v>41</v>
      </c>
      <c r="C2331" s="10">
        <v>8.0</v>
      </c>
      <c r="D2331" s="8" t="s">
        <v>2971</v>
      </c>
      <c r="E2331" s="5" t="s">
        <v>14</v>
      </c>
      <c r="F2331" s="5" t="s">
        <v>15</v>
      </c>
      <c r="G2331" s="9"/>
      <c r="H2331" s="9"/>
    </row>
    <row r="2332" ht="15.75" customHeight="1">
      <c r="A2332" s="5" t="s">
        <v>2965</v>
      </c>
      <c r="B2332" s="12" t="s">
        <v>261</v>
      </c>
      <c r="C2332" s="10">
        <v>9.0</v>
      </c>
      <c r="D2332" s="8" t="s">
        <v>2972</v>
      </c>
      <c r="E2332" s="5" t="s">
        <v>14</v>
      </c>
      <c r="F2332" s="5" t="s">
        <v>15</v>
      </c>
      <c r="G2332" s="9"/>
      <c r="H2332" s="9"/>
    </row>
    <row r="2333" ht="15.75" customHeight="1">
      <c r="A2333" s="5" t="s">
        <v>2965</v>
      </c>
      <c r="B2333" s="6" t="s">
        <v>1722</v>
      </c>
      <c r="C2333" s="10">
        <v>11.0</v>
      </c>
      <c r="D2333" s="8" t="s">
        <v>2973</v>
      </c>
      <c r="E2333" s="5" t="s">
        <v>183</v>
      </c>
      <c r="F2333" s="5" t="s">
        <v>15</v>
      </c>
      <c r="G2333" s="9"/>
      <c r="H2333" s="9"/>
    </row>
    <row r="2334" ht="15.75" customHeight="1">
      <c r="A2334" s="5" t="s">
        <v>2965</v>
      </c>
      <c r="B2334" s="6" t="s">
        <v>41</v>
      </c>
      <c r="C2334" s="10">
        <v>12.0</v>
      </c>
      <c r="D2334" s="8" t="s">
        <v>2974</v>
      </c>
      <c r="E2334" s="5" t="s">
        <v>14</v>
      </c>
      <c r="F2334" s="5" t="s">
        <v>22</v>
      </c>
      <c r="G2334" s="9"/>
      <c r="H2334" s="9"/>
    </row>
    <row r="2335" ht="15.75" customHeight="1">
      <c r="A2335" s="5" t="s">
        <v>2965</v>
      </c>
      <c r="B2335" s="6" t="s">
        <v>216</v>
      </c>
      <c r="C2335" s="10">
        <v>13.0</v>
      </c>
      <c r="D2335" s="8" t="s">
        <v>2975</v>
      </c>
      <c r="E2335" s="5" t="s">
        <v>14</v>
      </c>
      <c r="F2335" s="5" t="s">
        <v>15</v>
      </c>
      <c r="G2335" s="9"/>
      <c r="H2335" s="9"/>
    </row>
    <row r="2336" ht="15.75" customHeight="1">
      <c r="A2336" s="5" t="s">
        <v>2965</v>
      </c>
      <c r="B2336" s="6" t="s">
        <v>927</v>
      </c>
      <c r="C2336" s="10">
        <v>14.0</v>
      </c>
      <c r="D2336" s="8" t="s">
        <v>2976</v>
      </c>
      <c r="E2336" s="5" t="s">
        <v>21</v>
      </c>
      <c r="F2336" s="5" t="s">
        <v>25</v>
      </c>
      <c r="G2336" s="9"/>
      <c r="H2336" s="9"/>
    </row>
    <row r="2337" ht="15.75" customHeight="1">
      <c r="A2337" s="15" t="s">
        <v>2977</v>
      </c>
      <c r="B2337" s="14" t="s">
        <v>35</v>
      </c>
      <c r="C2337" s="17">
        <v>3.0</v>
      </c>
      <c r="D2337" s="8" t="s">
        <v>2978</v>
      </c>
      <c r="E2337" s="8" t="s">
        <v>32</v>
      </c>
      <c r="F2337" s="5" t="s">
        <v>66</v>
      </c>
      <c r="G2337" s="9"/>
      <c r="H2337" s="9"/>
    </row>
    <row r="2338" ht="15.75" customHeight="1">
      <c r="A2338" s="15" t="s">
        <v>2977</v>
      </c>
      <c r="B2338" s="14" t="s">
        <v>26</v>
      </c>
      <c r="C2338" s="17">
        <v>4.0</v>
      </c>
      <c r="D2338" s="8" t="s">
        <v>2979</v>
      </c>
      <c r="E2338" s="8" t="s">
        <v>32</v>
      </c>
      <c r="F2338" s="5" t="s">
        <v>66</v>
      </c>
      <c r="G2338" s="9"/>
      <c r="H2338" s="9"/>
    </row>
    <row r="2339" ht="15.75" customHeight="1">
      <c r="A2339" s="15" t="s">
        <v>2977</v>
      </c>
      <c r="B2339" s="14" t="s">
        <v>26</v>
      </c>
      <c r="C2339" s="17">
        <v>5.0</v>
      </c>
      <c r="D2339" s="8" t="s">
        <v>2980</v>
      </c>
      <c r="E2339" s="8" t="s">
        <v>32</v>
      </c>
      <c r="F2339" s="5" t="s">
        <v>66</v>
      </c>
      <c r="G2339" s="9"/>
      <c r="H2339" s="9"/>
    </row>
    <row r="2340" ht="15.75" customHeight="1">
      <c r="A2340" s="15" t="s">
        <v>2977</v>
      </c>
      <c r="B2340" s="14" t="s">
        <v>41</v>
      </c>
      <c r="C2340" s="17">
        <v>7.0</v>
      </c>
      <c r="D2340" s="8" t="s">
        <v>2981</v>
      </c>
      <c r="E2340" s="8" t="s">
        <v>14</v>
      </c>
      <c r="F2340" s="5" t="s">
        <v>89</v>
      </c>
      <c r="G2340" s="9"/>
      <c r="H2340" s="9"/>
    </row>
    <row r="2341" ht="15.75" customHeight="1">
      <c r="A2341" s="15" t="s">
        <v>2977</v>
      </c>
      <c r="B2341" s="14" t="s">
        <v>26</v>
      </c>
      <c r="C2341" s="17">
        <v>9.0</v>
      </c>
      <c r="D2341" s="8" t="s">
        <v>2982</v>
      </c>
      <c r="E2341" s="8" t="s">
        <v>32</v>
      </c>
      <c r="F2341" s="5" t="s">
        <v>15</v>
      </c>
      <c r="G2341" s="9"/>
      <c r="H2341" s="9"/>
    </row>
    <row r="2342" ht="15.75" customHeight="1">
      <c r="A2342" s="15" t="s">
        <v>2977</v>
      </c>
      <c r="B2342" s="14" t="s">
        <v>26</v>
      </c>
      <c r="C2342" s="17">
        <v>10.0</v>
      </c>
      <c r="D2342" s="8" t="s">
        <v>2983</v>
      </c>
      <c r="E2342" s="8" t="s">
        <v>14</v>
      </c>
      <c r="F2342" s="5" t="s">
        <v>1633</v>
      </c>
      <c r="G2342" s="9"/>
      <c r="H2342" s="9"/>
    </row>
    <row r="2343" ht="15.75" customHeight="1">
      <c r="A2343" s="15" t="s">
        <v>2977</v>
      </c>
      <c r="B2343" s="14" t="s">
        <v>35</v>
      </c>
      <c r="C2343" s="17">
        <v>11.0</v>
      </c>
      <c r="D2343" s="8" t="s">
        <v>2984</v>
      </c>
      <c r="E2343" s="8" t="s">
        <v>32</v>
      </c>
      <c r="F2343" s="5" t="s">
        <v>15</v>
      </c>
      <c r="G2343" s="9"/>
      <c r="H2343" s="9"/>
    </row>
    <row r="2344" ht="15.75" customHeight="1">
      <c r="A2344" s="15" t="s">
        <v>2977</v>
      </c>
      <c r="B2344" s="14" t="s">
        <v>26</v>
      </c>
      <c r="C2344" s="17">
        <v>13.0</v>
      </c>
      <c r="D2344" s="8" t="s">
        <v>2985</v>
      </c>
      <c r="E2344" s="8" t="s">
        <v>18</v>
      </c>
      <c r="F2344" s="5" t="s">
        <v>920</v>
      </c>
      <c r="G2344" s="9"/>
      <c r="H2344" s="9"/>
    </row>
    <row r="2345" ht="15.75" customHeight="1">
      <c r="A2345" s="15" t="s">
        <v>2977</v>
      </c>
      <c r="B2345" s="14" t="s">
        <v>26</v>
      </c>
      <c r="C2345" s="17">
        <v>15.0</v>
      </c>
      <c r="D2345" s="8" t="s">
        <v>2986</v>
      </c>
      <c r="E2345" s="8" t="s">
        <v>32</v>
      </c>
      <c r="F2345" s="5" t="s">
        <v>920</v>
      </c>
      <c r="G2345" s="9"/>
      <c r="H2345" s="9"/>
    </row>
    <row r="2346" ht="15.75" customHeight="1">
      <c r="A2346" s="15" t="s">
        <v>2977</v>
      </c>
      <c r="B2346" s="14" t="s">
        <v>26</v>
      </c>
      <c r="C2346" s="17">
        <v>17.0</v>
      </c>
      <c r="D2346" s="8" t="s">
        <v>2987</v>
      </c>
      <c r="E2346" s="8" t="s">
        <v>32</v>
      </c>
      <c r="F2346" s="5" t="s">
        <v>920</v>
      </c>
      <c r="G2346" s="9"/>
      <c r="H2346" s="9"/>
    </row>
    <row r="2347" ht="15.75" customHeight="1">
      <c r="A2347" s="15" t="s">
        <v>2977</v>
      </c>
      <c r="B2347" s="14" t="s">
        <v>35</v>
      </c>
      <c r="C2347" s="17">
        <v>18.0</v>
      </c>
      <c r="D2347" s="8" t="s">
        <v>2988</v>
      </c>
      <c r="E2347" s="8" t="s">
        <v>32</v>
      </c>
      <c r="F2347" s="5" t="s">
        <v>22</v>
      </c>
      <c r="G2347" s="9"/>
      <c r="H2347" s="9"/>
    </row>
    <row r="2348" ht="15.75" customHeight="1">
      <c r="A2348" s="15" t="s">
        <v>2977</v>
      </c>
      <c r="B2348" s="14" t="s">
        <v>26</v>
      </c>
      <c r="C2348" s="17">
        <v>21.0</v>
      </c>
      <c r="D2348" s="8" t="s">
        <v>2989</v>
      </c>
      <c r="E2348" s="8" t="s">
        <v>32</v>
      </c>
      <c r="F2348" s="5" t="s">
        <v>66</v>
      </c>
      <c r="G2348" s="9"/>
      <c r="H2348" s="9"/>
    </row>
    <row r="2349" ht="15.75" customHeight="1">
      <c r="A2349" s="15" t="s">
        <v>2977</v>
      </c>
      <c r="B2349" s="18" t="s">
        <v>1712</v>
      </c>
      <c r="C2349" s="17">
        <v>23.0</v>
      </c>
      <c r="D2349" s="8" t="s">
        <v>2990</v>
      </c>
      <c r="E2349" s="8" t="s">
        <v>32</v>
      </c>
      <c r="F2349" s="5" t="s">
        <v>66</v>
      </c>
      <c r="G2349" s="9"/>
      <c r="H2349" s="9"/>
    </row>
    <row r="2350" ht="15.75" customHeight="1">
      <c r="A2350" s="15" t="s">
        <v>2977</v>
      </c>
      <c r="B2350" s="14" t="s">
        <v>26</v>
      </c>
      <c r="C2350" s="17">
        <v>25.0</v>
      </c>
      <c r="D2350" s="8" t="s">
        <v>2991</v>
      </c>
      <c r="E2350" s="8" t="s">
        <v>32</v>
      </c>
      <c r="F2350" s="5" t="s">
        <v>66</v>
      </c>
      <c r="G2350" s="9"/>
      <c r="H2350" s="9"/>
    </row>
    <row r="2351" ht="15.75" customHeight="1">
      <c r="A2351" s="15" t="s">
        <v>2977</v>
      </c>
      <c r="B2351" s="18" t="s">
        <v>261</v>
      </c>
      <c r="C2351" s="17">
        <v>26.0</v>
      </c>
      <c r="D2351" s="8" t="s">
        <v>2992</v>
      </c>
      <c r="E2351" s="8" t="s">
        <v>32</v>
      </c>
      <c r="F2351" s="5" t="s">
        <v>920</v>
      </c>
      <c r="G2351" s="9"/>
      <c r="H2351" s="9"/>
    </row>
    <row r="2352" ht="15.75" customHeight="1">
      <c r="A2352" s="15" t="s">
        <v>2977</v>
      </c>
      <c r="B2352" s="18" t="s">
        <v>261</v>
      </c>
      <c r="C2352" s="17">
        <v>27.0</v>
      </c>
      <c r="D2352" s="8" t="s">
        <v>2993</v>
      </c>
      <c r="E2352" s="8" t="s">
        <v>32</v>
      </c>
      <c r="F2352" s="5" t="s">
        <v>920</v>
      </c>
      <c r="G2352" s="9"/>
      <c r="H2352" s="9"/>
    </row>
    <row r="2353" ht="15.75" customHeight="1">
      <c r="A2353" s="15" t="s">
        <v>2977</v>
      </c>
      <c r="B2353" s="14" t="s">
        <v>35</v>
      </c>
      <c r="C2353" s="17">
        <v>28.0</v>
      </c>
      <c r="D2353" s="8" t="s">
        <v>2994</v>
      </c>
      <c r="E2353" s="8" t="s">
        <v>32</v>
      </c>
      <c r="F2353" s="5" t="s">
        <v>15</v>
      </c>
      <c r="G2353" s="9"/>
      <c r="H2353" s="9"/>
    </row>
    <row r="2354" ht="15.75" customHeight="1">
      <c r="A2354" s="15" t="s">
        <v>2977</v>
      </c>
      <c r="B2354" s="18" t="s">
        <v>261</v>
      </c>
      <c r="C2354" s="17">
        <v>29.0</v>
      </c>
      <c r="D2354" s="8" t="s">
        <v>2995</v>
      </c>
      <c r="E2354" s="8" t="s">
        <v>32</v>
      </c>
      <c r="F2354" s="5" t="s">
        <v>66</v>
      </c>
      <c r="G2354" s="9"/>
      <c r="H2354" s="9"/>
    </row>
    <row r="2355" ht="15.75" customHeight="1">
      <c r="A2355" s="15" t="s">
        <v>2977</v>
      </c>
      <c r="B2355" s="14" t="s">
        <v>26</v>
      </c>
      <c r="C2355" s="17">
        <v>30.0</v>
      </c>
      <c r="D2355" s="8" t="s">
        <v>2996</v>
      </c>
      <c r="E2355" s="8" t="s">
        <v>32</v>
      </c>
      <c r="F2355" s="5" t="s">
        <v>15</v>
      </c>
      <c r="G2355" s="9"/>
      <c r="H2355" s="9"/>
    </row>
    <row r="2356" ht="15.75" customHeight="1">
      <c r="A2356" s="15" t="s">
        <v>2977</v>
      </c>
      <c r="B2356" s="14" t="s">
        <v>35</v>
      </c>
      <c r="C2356" s="17">
        <v>33.0</v>
      </c>
      <c r="D2356" s="8" t="s">
        <v>2997</v>
      </c>
      <c r="E2356" s="8" t="s">
        <v>14</v>
      </c>
      <c r="F2356" s="5" t="s">
        <v>15</v>
      </c>
      <c r="G2356" s="9"/>
      <c r="H2356" s="9"/>
    </row>
    <row r="2357" ht="15.75" customHeight="1">
      <c r="A2357" s="15" t="s">
        <v>2977</v>
      </c>
      <c r="B2357" s="14" t="s">
        <v>37</v>
      </c>
      <c r="C2357" s="17">
        <v>34.0</v>
      </c>
      <c r="D2357" s="8" t="s">
        <v>2998</v>
      </c>
      <c r="E2357" s="8" t="s">
        <v>32</v>
      </c>
      <c r="F2357" s="5" t="s">
        <v>15</v>
      </c>
      <c r="G2357" s="9"/>
      <c r="H2357" s="9"/>
    </row>
    <row r="2358" ht="15.75" customHeight="1">
      <c r="A2358" s="15" t="s">
        <v>2977</v>
      </c>
      <c r="B2358" s="14" t="s">
        <v>26</v>
      </c>
      <c r="C2358" s="17">
        <v>35.0</v>
      </c>
      <c r="D2358" s="8" t="s">
        <v>2999</v>
      </c>
      <c r="E2358" s="8" t="s">
        <v>32</v>
      </c>
      <c r="F2358" s="5" t="s">
        <v>15</v>
      </c>
      <c r="G2358" s="9"/>
      <c r="H2358" s="9"/>
    </row>
    <row r="2359" ht="15.75" customHeight="1">
      <c r="A2359" s="15" t="s">
        <v>2977</v>
      </c>
      <c r="B2359" s="18" t="s">
        <v>1712</v>
      </c>
      <c r="C2359" s="17">
        <v>36.0</v>
      </c>
      <c r="D2359" s="8" t="s">
        <v>3000</v>
      </c>
      <c r="E2359" s="8" t="s">
        <v>32</v>
      </c>
      <c r="F2359" s="5" t="s">
        <v>295</v>
      </c>
      <c r="G2359" s="9"/>
      <c r="H2359" s="9"/>
    </row>
    <row r="2360" ht="15.75" customHeight="1">
      <c r="A2360" s="15" t="s">
        <v>2977</v>
      </c>
      <c r="B2360" s="18" t="s">
        <v>261</v>
      </c>
      <c r="C2360" s="17">
        <v>38.0</v>
      </c>
      <c r="D2360" s="8" t="s">
        <v>3001</v>
      </c>
      <c r="E2360" s="8" t="s">
        <v>14</v>
      </c>
      <c r="F2360" s="5" t="s">
        <v>15</v>
      </c>
      <c r="G2360" s="9"/>
      <c r="H2360" s="9"/>
    </row>
    <row r="2361" ht="15.75" customHeight="1">
      <c r="A2361" s="15" t="s">
        <v>2977</v>
      </c>
      <c r="B2361" s="14" t="s">
        <v>35</v>
      </c>
      <c r="C2361" s="17">
        <v>39.0</v>
      </c>
      <c r="D2361" s="8" t="s">
        <v>3002</v>
      </c>
      <c r="E2361" s="8" t="s">
        <v>18</v>
      </c>
      <c r="F2361" s="5" t="s">
        <v>15</v>
      </c>
      <c r="G2361" s="9"/>
      <c r="H2361" s="9"/>
    </row>
    <row r="2362" ht="15.75" customHeight="1">
      <c r="A2362" s="15" t="s">
        <v>2977</v>
      </c>
      <c r="B2362" s="14" t="s">
        <v>41</v>
      </c>
      <c r="C2362" s="17">
        <v>40.0</v>
      </c>
      <c r="D2362" s="8" t="s">
        <v>3003</v>
      </c>
      <c r="E2362" s="8" t="s">
        <v>32</v>
      </c>
      <c r="F2362" s="5" t="s">
        <v>15</v>
      </c>
      <c r="G2362" s="9"/>
      <c r="H2362" s="9"/>
    </row>
    <row r="2363" ht="15.75" customHeight="1">
      <c r="A2363" s="15" t="s">
        <v>2977</v>
      </c>
      <c r="B2363" s="14" t="s">
        <v>3004</v>
      </c>
      <c r="C2363" s="17">
        <v>41.0</v>
      </c>
      <c r="D2363" s="8" t="s">
        <v>3005</v>
      </c>
      <c r="E2363" s="8" t="s">
        <v>32</v>
      </c>
      <c r="F2363" s="5" t="s">
        <v>89</v>
      </c>
      <c r="G2363" s="9"/>
      <c r="H2363" s="9"/>
    </row>
    <row r="2364" ht="15.75" customHeight="1">
      <c r="A2364" s="11" t="s">
        <v>3006</v>
      </c>
      <c r="B2364" s="6" t="s">
        <v>896</v>
      </c>
      <c r="C2364" s="7">
        <v>1.0</v>
      </c>
      <c r="D2364" s="8" t="s">
        <v>3007</v>
      </c>
      <c r="E2364" s="5" t="s">
        <v>21</v>
      </c>
      <c r="F2364" s="5" t="s">
        <v>123</v>
      </c>
      <c r="G2364" s="9"/>
      <c r="H2364" s="9"/>
    </row>
    <row r="2365" ht="15.75" customHeight="1">
      <c r="A2365" s="11" t="s">
        <v>3006</v>
      </c>
      <c r="B2365" s="6" t="s">
        <v>144</v>
      </c>
      <c r="C2365" s="10">
        <v>3.0</v>
      </c>
      <c r="D2365" s="8" t="s">
        <v>3008</v>
      </c>
      <c r="E2365" s="5" t="s">
        <v>21</v>
      </c>
      <c r="F2365" s="5" t="s">
        <v>33</v>
      </c>
      <c r="G2365" s="9"/>
      <c r="H2365" s="9"/>
    </row>
    <row r="2366" ht="15.75" customHeight="1">
      <c r="A2366" s="11" t="s">
        <v>3006</v>
      </c>
      <c r="B2366" s="6" t="s">
        <v>144</v>
      </c>
      <c r="C2366" s="10">
        <v>5.0</v>
      </c>
      <c r="D2366" s="8" t="s">
        <v>3009</v>
      </c>
      <c r="E2366" s="5" t="s">
        <v>21</v>
      </c>
      <c r="F2366" s="5" t="s">
        <v>33</v>
      </c>
      <c r="G2366" s="9"/>
      <c r="H2366" s="9"/>
    </row>
    <row r="2367" ht="15.75" customHeight="1">
      <c r="A2367" s="11" t="s">
        <v>3006</v>
      </c>
      <c r="B2367" s="6" t="s">
        <v>144</v>
      </c>
      <c r="C2367" s="10">
        <v>7.0</v>
      </c>
      <c r="D2367" s="8" t="s">
        <v>3010</v>
      </c>
      <c r="E2367" s="5" t="s">
        <v>21</v>
      </c>
      <c r="F2367" s="5" t="s">
        <v>33</v>
      </c>
      <c r="G2367" s="9"/>
      <c r="H2367" s="9"/>
    </row>
    <row r="2368" ht="15.75" customHeight="1">
      <c r="A2368" s="11" t="s">
        <v>3006</v>
      </c>
      <c r="B2368" s="6" t="s">
        <v>154</v>
      </c>
      <c r="C2368" s="10">
        <v>8.0</v>
      </c>
      <c r="D2368" s="8" t="s">
        <v>3011</v>
      </c>
      <c r="E2368" s="5" t="s">
        <v>21</v>
      </c>
      <c r="F2368" s="5" t="s">
        <v>123</v>
      </c>
      <c r="G2368" s="9"/>
      <c r="H2368" s="9"/>
    </row>
    <row r="2369" ht="15.75" customHeight="1">
      <c r="A2369" s="11" t="s">
        <v>3006</v>
      </c>
      <c r="B2369" s="6" t="s">
        <v>137</v>
      </c>
      <c r="C2369" s="10">
        <v>9.0</v>
      </c>
      <c r="D2369" s="8" t="s">
        <v>3012</v>
      </c>
      <c r="E2369" s="5" t="s">
        <v>14</v>
      </c>
      <c r="F2369" s="5" t="s">
        <v>79</v>
      </c>
      <c r="G2369" s="9"/>
      <c r="H2369" s="9"/>
    </row>
    <row r="2370" ht="15.75" customHeight="1">
      <c r="A2370" s="11" t="s">
        <v>3006</v>
      </c>
      <c r="B2370" s="6" t="s">
        <v>37</v>
      </c>
      <c r="C2370" s="10">
        <v>11.0</v>
      </c>
      <c r="D2370" s="8" t="s">
        <v>3013</v>
      </c>
      <c r="E2370" s="5" t="s">
        <v>14</v>
      </c>
      <c r="F2370" s="5" t="s">
        <v>28</v>
      </c>
      <c r="G2370" s="9"/>
      <c r="H2370" s="9"/>
    </row>
    <row r="2371" ht="15.75" customHeight="1">
      <c r="A2371" s="11" t="s">
        <v>3006</v>
      </c>
      <c r="B2371" s="6" t="s">
        <v>137</v>
      </c>
      <c r="C2371" s="10">
        <v>12.0</v>
      </c>
      <c r="D2371" s="8" t="s">
        <v>3014</v>
      </c>
      <c r="E2371" s="5" t="s">
        <v>21</v>
      </c>
      <c r="F2371" s="5" t="s">
        <v>651</v>
      </c>
      <c r="G2371" s="9"/>
      <c r="H2371" s="9"/>
    </row>
    <row r="2372" ht="15.75" customHeight="1">
      <c r="A2372" s="11" t="s">
        <v>3006</v>
      </c>
      <c r="B2372" s="6" t="s">
        <v>378</v>
      </c>
      <c r="C2372" s="10">
        <v>13.0</v>
      </c>
      <c r="D2372" s="8" t="s">
        <v>3015</v>
      </c>
      <c r="E2372" s="5" t="s">
        <v>32</v>
      </c>
      <c r="F2372" s="5" t="s">
        <v>22</v>
      </c>
      <c r="G2372" s="9"/>
      <c r="H2372" s="9"/>
    </row>
    <row r="2373" ht="15.75" customHeight="1">
      <c r="A2373" s="11" t="s">
        <v>3006</v>
      </c>
      <c r="B2373" s="6" t="s">
        <v>139</v>
      </c>
      <c r="C2373" s="10">
        <v>14.0</v>
      </c>
      <c r="D2373" s="8" t="s">
        <v>3016</v>
      </c>
      <c r="E2373" s="5" t="s">
        <v>14</v>
      </c>
      <c r="F2373" s="5" t="s">
        <v>146</v>
      </c>
      <c r="G2373" s="9"/>
      <c r="H2373" s="9"/>
    </row>
    <row r="2374" ht="15.75" customHeight="1">
      <c r="A2374" s="11" t="s">
        <v>3006</v>
      </c>
      <c r="B2374" s="6" t="s">
        <v>139</v>
      </c>
      <c r="C2374" s="10">
        <v>15.0</v>
      </c>
      <c r="D2374" s="8" t="s">
        <v>3017</v>
      </c>
      <c r="E2374" s="5" t="s">
        <v>21</v>
      </c>
      <c r="F2374" s="5" t="s">
        <v>166</v>
      </c>
      <c r="G2374" s="9"/>
      <c r="H2374" s="9"/>
    </row>
    <row r="2375" ht="15.75" customHeight="1">
      <c r="A2375" s="11" t="s">
        <v>3006</v>
      </c>
      <c r="B2375" s="6" t="s">
        <v>3018</v>
      </c>
      <c r="C2375" s="10">
        <v>16.0</v>
      </c>
      <c r="D2375" s="8" t="s">
        <v>3019</v>
      </c>
      <c r="E2375" s="5" t="s">
        <v>21</v>
      </c>
      <c r="F2375" s="5" t="s">
        <v>2440</v>
      </c>
      <c r="G2375" s="9"/>
      <c r="H2375" s="9"/>
    </row>
    <row r="2376" ht="15.75" customHeight="1">
      <c r="A2376" s="5" t="s">
        <v>3020</v>
      </c>
      <c r="B2376" s="6" t="s">
        <v>154</v>
      </c>
      <c r="C2376" s="7">
        <v>1.0</v>
      </c>
      <c r="D2376" s="8" t="s">
        <v>3021</v>
      </c>
      <c r="E2376" s="5" t="s">
        <v>21</v>
      </c>
      <c r="F2376" s="5" t="s">
        <v>25</v>
      </c>
      <c r="G2376" s="9"/>
      <c r="H2376" s="9"/>
    </row>
    <row r="2377" ht="15.75" customHeight="1">
      <c r="A2377" s="5" t="s">
        <v>3020</v>
      </c>
      <c r="B2377" s="6" t="s">
        <v>378</v>
      </c>
      <c r="C2377" s="10">
        <v>2.0</v>
      </c>
      <c r="D2377" s="8" t="s">
        <v>3022</v>
      </c>
      <c r="E2377" s="5" t="s">
        <v>14</v>
      </c>
      <c r="F2377" s="5" t="s">
        <v>15</v>
      </c>
      <c r="G2377" s="9"/>
      <c r="H2377" s="9"/>
    </row>
    <row r="2378" ht="15.75" customHeight="1">
      <c r="A2378" s="5" t="s">
        <v>3020</v>
      </c>
      <c r="B2378" s="6" t="s">
        <v>144</v>
      </c>
      <c r="C2378" s="10">
        <v>3.0</v>
      </c>
      <c r="D2378" s="8" t="s">
        <v>3023</v>
      </c>
      <c r="E2378" s="5" t="s">
        <v>14</v>
      </c>
      <c r="F2378" s="5" t="s">
        <v>15</v>
      </c>
      <c r="G2378" s="9"/>
      <c r="H2378" s="9"/>
    </row>
    <row r="2379" ht="15.75" customHeight="1">
      <c r="A2379" s="5" t="s">
        <v>3020</v>
      </c>
      <c r="B2379" s="6" t="s">
        <v>144</v>
      </c>
      <c r="C2379" s="10">
        <v>4.0</v>
      </c>
      <c r="D2379" s="8" t="s">
        <v>3024</v>
      </c>
      <c r="E2379" s="5" t="s">
        <v>14</v>
      </c>
      <c r="F2379" s="5" t="s">
        <v>15</v>
      </c>
      <c r="G2379" s="9"/>
      <c r="H2379" s="9"/>
    </row>
    <row r="2380" ht="15.75" customHeight="1">
      <c r="A2380" s="5" t="s">
        <v>3020</v>
      </c>
      <c r="B2380" s="6" t="s">
        <v>144</v>
      </c>
      <c r="C2380" s="10">
        <v>5.0</v>
      </c>
      <c r="D2380" s="8" t="s">
        <v>3025</v>
      </c>
      <c r="E2380" s="5" t="s">
        <v>14</v>
      </c>
      <c r="F2380" s="5" t="s">
        <v>15</v>
      </c>
      <c r="G2380" s="9"/>
      <c r="H2380" s="9"/>
    </row>
    <row r="2381" ht="15.75" customHeight="1">
      <c r="A2381" s="5" t="s">
        <v>3020</v>
      </c>
      <c r="B2381" s="6" t="s">
        <v>144</v>
      </c>
      <c r="C2381" s="10">
        <v>6.0</v>
      </c>
      <c r="D2381" s="8" t="s">
        <v>3026</v>
      </c>
      <c r="E2381" s="5" t="s">
        <v>14</v>
      </c>
      <c r="F2381" s="5" t="s">
        <v>15</v>
      </c>
      <c r="G2381" s="9"/>
      <c r="H2381" s="9"/>
    </row>
    <row r="2382" ht="15.75" customHeight="1">
      <c r="A2382" s="5" t="s">
        <v>3020</v>
      </c>
      <c r="B2382" s="12" t="s">
        <v>126</v>
      </c>
      <c r="C2382" s="10">
        <v>7.0</v>
      </c>
      <c r="D2382" s="8" t="s">
        <v>3027</v>
      </c>
      <c r="E2382" s="5" t="s">
        <v>14</v>
      </c>
      <c r="F2382" s="5" t="s">
        <v>18</v>
      </c>
      <c r="G2382" s="9"/>
      <c r="H2382" s="9"/>
    </row>
    <row r="2383" ht="15.75" customHeight="1">
      <c r="A2383" s="5" t="s">
        <v>3020</v>
      </c>
      <c r="B2383" s="6" t="s">
        <v>513</v>
      </c>
      <c r="C2383" s="10">
        <v>8.0</v>
      </c>
      <c r="D2383" s="8" t="s">
        <v>3028</v>
      </c>
      <c r="E2383" s="5" t="s">
        <v>18</v>
      </c>
      <c r="F2383" s="5" t="s">
        <v>18</v>
      </c>
      <c r="G2383" s="9"/>
      <c r="H2383" s="9"/>
    </row>
    <row r="2384" ht="15.75" customHeight="1">
      <c r="A2384" s="5" t="s">
        <v>3020</v>
      </c>
      <c r="B2384" s="6" t="s">
        <v>41</v>
      </c>
      <c r="C2384" s="10">
        <v>10.0</v>
      </c>
      <c r="D2384" s="8" t="s">
        <v>3029</v>
      </c>
      <c r="E2384" s="5" t="s">
        <v>146</v>
      </c>
      <c r="F2384" s="5" t="s">
        <v>15</v>
      </c>
      <c r="G2384" s="9"/>
      <c r="H2384" s="9"/>
    </row>
    <row r="2385" ht="15.75" customHeight="1">
      <c r="A2385" s="5" t="s">
        <v>3020</v>
      </c>
      <c r="B2385" s="6" t="s">
        <v>37</v>
      </c>
      <c r="C2385" s="10">
        <v>11.0</v>
      </c>
      <c r="D2385" s="8" t="s">
        <v>3030</v>
      </c>
      <c r="E2385" s="5" t="s">
        <v>14</v>
      </c>
      <c r="F2385" s="5" t="s">
        <v>79</v>
      </c>
      <c r="G2385" s="9"/>
      <c r="H2385" s="9"/>
    </row>
    <row r="2386" ht="15.75" customHeight="1">
      <c r="A2386" s="5" t="s">
        <v>3020</v>
      </c>
      <c r="B2386" s="6" t="s">
        <v>734</v>
      </c>
      <c r="C2386" s="10">
        <v>12.0</v>
      </c>
      <c r="D2386" s="8" t="s">
        <v>3031</v>
      </c>
      <c r="E2386" s="5" t="s">
        <v>14</v>
      </c>
      <c r="F2386" s="5" t="s">
        <v>28</v>
      </c>
      <c r="G2386" s="9"/>
      <c r="H2386" s="9"/>
    </row>
    <row r="2387" ht="15.75" customHeight="1">
      <c r="A2387" s="5" t="s">
        <v>3020</v>
      </c>
      <c r="B2387" s="6" t="s">
        <v>144</v>
      </c>
      <c r="C2387" s="10">
        <v>14.0</v>
      </c>
      <c r="D2387" s="8" t="s">
        <v>3032</v>
      </c>
      <c r="E2387" s="5" t="s">
        <v>14</v>
      </c>
      <c r="F2387" s="5" t="s">
        <v>15</v>
      </c>
      <c r="G2387" s="9"/>
      <c r="H2387" s="9"/>
    </row>
    <row r="2388" ht="15.75" customHeight="1">
      <c r="A2388" s="5" t="s">
        <v>3020</v>
      </c>
      <c r="B2388" s="6" t="s">
        <v>37</v>
      </c>
      <c r="C2388" s="10">
        <v>15.0</v>
      </c>
      <c r="D2388" s="8" t="s">
        <v>3033</v>
      </c>
      <c r="E2388" s="5" t="s">
        <v>14</v>
      </c>
      <c r="F2388" s="5" t="s">
        <v>28</v>
      </c>
      <c r="G2388" s="9"/>
      <c r="H2388" s="9"/>
    </row>
    <row r="2389" ht="15.75" customHeight="1">
      <c r="A2389" s="5" t="s">
        <v>3020</v>
      </c>
      <c r="B2389" s="6" t="s">
        <v>3034</v>
      </c>
      <c r="C2389" s="10">
        <v>17.0</v>
      </c>
      <c r="D2389" s="8" t="s">
        <v>3035</v>
      </c>
      <c r="E2389" s="5" t="s">
        <v>21</v>
      </c>
      <c r="F2389" s="5" t="s">
        <v>123</v>
      </c>
      <c r="G2389" s="9"/>
      <c r="H2389" s="9"/>
    </row>
    <row r="2390" ht="15.75" customHeight="1">
      <c r="A2390" s="5" t="s">
        <v>3020</v>
      </c>
      <c r="B2390" s="6" t="s">
        <v>139</v>
      </c>
      <c r="C2390" s="10">
        <v>20.0</v>
      </c>
      <c r="D2390" s="8" t="s">
        <v>3036</v>
      </c>
      <c r="E2390" s="5" t="s">
        <v>21</v>
      </c>
      <c r="F2390" s="5" t="s">
        <v>123</v>
      </c>
      <c r="G2390" s="9"/>
      <c r="H2390" s="9"/>
    </row>
    <row r="2391" ht="15.75" customHeight="1">
      <c r="A2391" s="5" t="s">
        <v>3020</v>
      </c>
      <c r="B2391" s="6" t="s">
        <v>3037</v>
      </c>
      <c r="C2391" s="10">
        <v>21.0</v>
      </c>
      <c r="D2391" s="8" t="s">
        <v>3038</v>
      </c>
      <c r="E2391" s="5" t="s">
        <v>21</v>
      </c>
      <c r="F2391" s="5" t="s">
        <v>25</v>
      </c>
      <c r="G2391" s="9"/>
      <c r="H2391" s="9"/>
    </row>
    <row r="2392" ht="15.75" customHeight="1">
      <c r="A2392" s="15" t="s">
        <v>3039</v>
      </c>
      <c r="B2392" s="14" t="s">
        <v>41</v>
      </c>
      <c r="C2392" s="17">
        <v>2.0</v>
      </c>
      <c r="D2392" s="8" t="s">
        <v>3040</v>
      </c>
      <c r="E2392" s="8" t="s">
        <v>21</v>
      </c>
      <c r="F2392" s="5" t="s">
        <v>25</v>
      </c>
      <c r="G2392" s="9"/>
      <c r="H2392" s="9"/>
    </row>
    <row r="2393" ht="15.75" customHeight="1">
      <c r="A2393" s="15" t="s">
        <v>3039</v>
      </c>
      <c r="B2393" s="14" t="s">
        <v>41</v>
      </c>
      <c r="C2393" s="17">
        <v>3.0</v>
      </c>
      <c r="D2393" s="8" t="s">
        <v>3041</v>
      </c>
      <c r="E2393" s="8" t="s">
        <v>21</v>
      </c>
      <c r="F2393" s="5" t="s">
        <v>22</v>
      </c>
      <c r="G2393" s="9"/>
      <c r="H2393" s="9"/>
    </row>
    <row r="2394" ht="15.75" customHeight="1">
      <c r="A2394" s="15" t="s">
        <v>3039</v>
      </c>
      <c r="B2394" s="14" t="s">
        <v>41</v>
      </c>
      <c r="C2394" s="17">
        <v>6.0</v>
      </c>
      <c r="D2394" s="8" t="s">
        <v>3042</v>
      </c>
      <c r="E2394" s="8" t="s">
        <v>21</v>
      </c>
      <c r="F2394" s="5" t="s">
        <v>28</v>
      </c>
      <c r="G2394" s="9"/>
      <c r="H2394" s="9"/>
    </row>
    <row r="2395" ht="15.75" customHeight="1">
      <c r="A2395" s="15" t="s">
        <v>3039</v>
      </c>
      <c r="B2395" s="14" t="s">
        <v>104</v>
      </c>
      <c r="C2395" s="17">
        <v>8.0</v>
      </c>
      <c r="D2395" s="8" t="s">
        <v>3043</v>
      </c>
      <c r="E2395" s="8" t="s">
        <v>14</v>
      </c>
      <c r="F2395" s="5" t="s">
        <v>15</v>
      </c>
      <c r="G2395" s="9"/>
      <c r="H2395" s="9"/>
    </row>
    <row r="2396" ht="15.75" customHeight="1">
      <c r="A2396" s="15" t="s">
        <v>3039</v>
      </c>
      <c r="B2396" s="14" t="s">
        <v>41</v>
      </c>
      <c r="C2396" s="17">
        <v>10.0</v>
      </c>
      <c r="D2396" s="8" t="s">
        <v>3044</v>
      </c>
      <c r="E2396" s="8" t="s">
        <v>21</v>
      </c>
      <c r="F2396" s="5" t="s">
        <v>25</v>
      </c>
      <c r="G2396" s="9"/>
      <c r="H2396" s="9"/>
    </row>
    <row r="2397" ht="15.75" customHeight="1">
      <c r="A2397" s="15" t="s">
        <v>3039</v>
      </c>
      <c r="B2397" s="14" t="s">
        <v>41</v>
      </c>
      <c r="C2397" s="17">
        <v>11.0</v>
      </c>
      <c r="D2397" s="8" t="s">
        <v>3045</v>
      </c>
      <c r="E2397" s="8" t="s">
        <v>14</v>
      </c>
      <c r="F2397" s="5" t="s">
        <v>3046</v>
      </c>
      <c r="G2397" s="9"/>
      <c r="H2397" s="9"/>
    </row>
    <row r="2398" ht="15.75" customHeight="1">
      <c r="A2398" s="15" t="s">
        <v>3039</v>
      </c>
      <c r="B2398" s="14" t="s">
        <v>41</v>
      </c>
      <c r="C2398" s="17">
        <v>13.0</v>
      </c>
      <c r="D2398" s="8" t="s">
        <v>3047</v>
      </c>
      <c r="E2398" s="8" t="s">
        <v>21</v>
      </c>
      <c r="F2398" s="5" t="s">
        <v>22</v>
      </c>
      <c r="G2398" s="9"/>
      <c r="H2398" s="9"/>
    </row>
    <row r="2399" ht="15.75" customHeight="1">
      <c r="A2399" s="15" t="s">
        <v>3039</v>
      </c>
      <c r="B2399" s="14" t="s">
        <v>104</v>
      </c>
      <c r="C2399" s="17">
        <v>15.0</v>
      </c>
      <c r="D2399" s="8" t="s">
        <v>3048</v>
      </c>
      <c r="E2399" s="8" t="s">
        <v>14</v>
      </c>
      <c r="F2399" s="5" t="s">
        <v>79</v>
      </c>
      <c r="G2399" s="9"/>
      <c r="H2399" s="9"/>
    </row>
    <row r="2400" ht="15.75" customHeight="1">
      <c r="A2400" s="15" t="s">
        <v>3039</v>
      </c>
      <c r="B2400" s="14" t="s">
        <v>734</v>
      </c>
      <c r="C2400" s="17">
        <v>17.0</v>
      </c>
      <c r="D2400" s="8" t="s">
        <v>3049</v>
      </c>
      <c r="E2400" s="8" t="s">
        <v>18</v>
      </c>
      <c r="F2400" s="5" t="s">
        <v>18</v>
      </c>
      <c r="G2400" s="9"/>
      <c r="H2400" s="9"/>
    </row>
    <row r="2401" ht="15.75" customHeight="1">
      <c r="A2401" s="15" t="s">
        <v>3039</v>
      </c>
      <c r="B2401" s="14" t="s">
        <v>734</v>
      </c>
      <c r="C2401" s="17">
        <v>19.0</v>
      </c>
      <c r="D2401" s="8" t="s">
        <v>3050</v>
      </c>
      <c r="E2401" s="8" t="s">
        <v>21</v>
      </c>
      <c r="F2401" s="5" t="s">
        <v>3051</v>
      </c>
      <c r="G2401" s="9"/>
      <c r="H2401" s="9"/>
    </row>
    <row r="2402" ht="15.75" customHeight="1">
      <c r="A2402" s="15" t="s">
        <v>3039</v>
      </c>
      <c r="B2402" s="14" t="s">
        <v>3052</v>
      </c>
      <c r="C2402" s="17">
        <v>21.0</v>
      </c>
      <c r="D2402" s="8" t="s">
        <v>3053</v>
      </c>
      <c r="E2402" s="8" t="s">
        <v>21</v>
      </c>
      <c r="F2402" s="5" t="s">
        <v>3054</v>
      </c>
      <c r="G2402" s="9"/>
      <c r="H2402" s="9"/>
    </row>
    <row r="2403" ht="15.75" customHeight="1">
      <c r="A2403" s="5" t="s">
        <v>3055</v>
      </c>
      <c r="B2403" s="6" t="s">
        <v>3056</v>
      </c>
      <c r="C2403" s="7">
        <v>1.0</v>
      </c>
      <c r="D2403" s="8" t="s">
        <v>3057</v>
      </c>
      <c r="E2403" s="5" t="s">
        <v>21</v>
      </c>
      <c r="F2403" s="5" t="s">
        <v>25</v>
      </c>
      <c r="G2403" s="9"/>
      <c r="H2403" s="9"/>
    </row>
    <row r="2404" ht="15.75" customHeight="1">
      <c r="A2404" s="5" t="s">
        <v>3058</v>
      </c>
      <c r="B2404" s="6" t="s">
        <v>124</v>
      </c>
      <c r="C2404" s="7">
        <v>1.0</v>
      </c>
      <c r="D2404" s="8" t="s">
        <v>3059</v>
      </c>
      <c r="E2404" s="5" t="s">
        <v>21</v>
      </c>
      <c r="F2404" s="5" t="s">
        <v>25</v>
      </c>
      <c r="G2404" s="9"/>
      <c r="H2404" s="9"/>
    </row>
    <row r="2405" ht="15.75" customHeight="1">
      <c r="A2405" s="5" t="s">
        <v>3058</v>
      </c>
      <c r="B2405" s="6" t="s">
        <v>37</v>
      </c>
      <c r="C2405" s="10">
        <v>2.0</v>
      </c>
      <c r="D2405" s="8" t="s">
        <v>3060</v>
      </c>
      <c r="E2405" s="5" t="s">
        <v>21</v>
      </c>
      <c r="F2405" s="5" t="s">
        <v>25</v>
      </c>
      <c r="G2405" s="9"/>
      <c r="H2405" s="9"/>
    </row>
    <row r="2406" ht="15.75" customHeight="1">
      <c r="A2406" s="5" t="s">
        <v>3058</v>
      </c>
      <c r="B2406" s="6" t="s">
        <v>124</v>
      </c>
      <c r="C2406" s="10">
        <v>3.0</v>
      </c>
      <c r="D2406" s="8" t="s">
        <v>3061</v>
      </c>
      <c r="E2406" s="5" t="s">
        <v>21</v>
      </c>
      <c r="F2406" s="5" t="s">
        <v>25</v>
      </c>
      <c r="G2406" s="9"/>
      <c r="H2406" s="9"/>
    </row>
    <row r="2407" ht="15.75" customHeight="1">
      <c r="A2407" s="5" t="s">
        <v>3058</v>
      </c>
      <c r="B2407" s="6" t="s">
        <v>124</v>
      </c>
      <c r="C2407" s="10">
        <v>4.0</v>
      </c>
      <c r="D2407" s="8" t="s">
        <v>3062</v>
      </c>
      <c r="E2407" s="5" t="s">
        <v>21</v>
      </c>
      <c r="F2407" s="5" t="s">
        <v>25</v>
      </c>
      <c r="G2407" s="9"/>
      <c r="H2407" s="9"/>
    </row>
    <row r="2408" ht="15.75" customHeight="1">
      <c r="A2408" s="5" t="s">
        <v>3058</v>
      </c>
      <c r="B2408" s="6" t="s">
        <v>37</v>
      </c>
      <c r="C2408" s="10">
        <v>5.0</v>
      </c>
      <c r="D2408" s="8" t="s">
        <v>3063</v>
      </c>
      <c r="E2408" s="5" t="s">
        <v>21</v>
      </c>
      <c r="F2408" s="5" t="s">
        <v>25</v>
      </c>
      <c r="G2408" s="9"/>
      <c r="H2408" s="9"/>
    </row>
    <row r="2409" ht="15.75" customHeight="1">
      <c r="A2409" s="15" t="s">
        <v>3064</v>
      </c>
      <c r="B2409" s="14" t="s">
        <v>104</v>
      </c>
      <c r="C2409" s="17">
        <v>2.0</v>
      </c>
      <c r="D2409" s="8" t="s">
        <v>3065</v>
      </c>
      <c r="E2409" s="8" t="s">
        <v>21</v>
      </c>
      <c r="F2409" s="5" t="s">
        <v>25</v>
      </c>
      <c r="G2409" s="9"/>
      <c r="H2409" s="9"/>
    </row>
    <row r="2410" ht="15.75" customHeight="1">
      <c r="A2410" s="15" t="s">
        <v>3064</v>
      </c>
      <c r="B2410" s="14" t="s">
        <v>37</v>
      </c>
      <c r="C2410" s="17">
        <v>3.0</v>
      </c>
      <c r="D2410" s="8" t="s">
        <v>3066</v>
      </c>
      <c r="E2410" s="8" t="s">
        <v>18</v>
      </c>
      <c r="F2410" s="5" t="s">
        <v>18</v>
      </c>
      <c r="G2410" s="9"/>
      <c r="H2410" s="9"/>
    </row>
    <row r="2411" ht="15.75" customHeight="1">
      <c r="A2411" s="15" t="s">
        <v>3064</v>
      </c>
      <c r="B2411" s="14" t="s">
        <v>104</v>
      </c>
      <c r="C2411" s="17">
        <v>4.0</v>
      </c>
      <c r="D2411" s="8" t="s">
        <v>3067</v>
      </c>
      <c r="E2411" s="8" t="s">
        <v>33</v>
      </c>
      <c r="F2411" s="5" t="s">
        <v>33</v>
      </c>
      <c r="G2411" s="9"/>
      <c r="H2411" s="9"/>
    </row>
    <row r="2412" ht="15.75" customHeight="1">
      <c r="A2412" s="15" t="s">
        <v>3064</v>
      </c>
      <c r="B2412" s="14" t="s">
        <v>37</v>
      </c>
      <c r="C2412" s="17">
        <v>5.0</v>
      </c>
      <c r="D2412" s="8" t="s">
        <v>3068</v>
      </c>
      <c r="E2412" s="8" t="s">
        <v>11</v>
      </c>
      <c r="F2412" s="5" t="s">
        <v>768</v>
      </c>
      <c r="G2412" s="9"/>
      <c r="H2412" s="9"/>
    </row>
    <row r="2413" ht="15.75" customHeight="1">
      <c r="A2413" s="15" t="s">
        <v>3064</v>
      </c>
      <c r="B2413" s="14" t="s">
        <v>104</v>
      </c>
      <c r="C2413" s="17">
        <v>6.0</v>
      </c>
      <c r="D2413" s="8" t="s">
        <v>3069</v>
      </c>
      <c r="E2413" s="8" t="s">
        <v>21</v>
      </c>
      <c r="F2413" s="5" t="s">
        <v>50</v>
      </c>
      <c r="G2413" s="9"/>
      <c r="H2413" s="9"/>
    </row>
    <row r="2414" ht="15.75" customHeight="1">
      <c r="A2414" s="15" t="s">
        <v>3064</v>
      </c>
      <c r="B2414" s="14" t="s">
        <v>41</v>
      </c>
      <c r="C2414" s="17">
        <v>8.0</v>
      </c>
      <c r="D2414" s="8" t="s">
        <v>3070</v>
      </c>
      <c r="E2414" s="8" t="s">
        <v>14</v>
      </c>
      <c r="F2414" s="5" t="s">
        <v>79</v>
      </c>
      <c r="G2414" s="9"/>
      <c r="H2414" s="9"/>
    </row>
    <row r="2415" ht="15.75" customHeight="1">
      <c r="A2415" s="15" t="s">
        <v>3064</v>
      </c>
      <c r="B2415" s="14" t="s">
        <v>41</v>
      </c>
      <c r="C2415" s="17">
        <v>10.0</v>
      </c>
      <c r="D2415" s="8" t="s">
        <v>3071</v>
      </c>
      <c r="E2415" s="8" t="s">
        <v>18</v>
      </c>
      <c r="F2415" s="5" t="s">
        <v>18</v>
      </c>
      <c r="G2415" s="9"/>
      <c r="H2415" s="9"/>
    </row>
    <row r="2416" ht="15.75" customHeight="1">
      <c r="A2416" s="15" t="s">
        <v>3064</v>
      </c>
      <c r="B2416" s="14" t="s">
        <v>41</v>
      </c>
      <c r="C2416" s="17">
        <v>11.0</v>
      </c>
      <c r="D2416" s="8" t="s">
        <v>3072</v>
      </c>
      <c r="E2416" s="8" t="s">
        <v>21</v>
      </c>
      <c r="F2416" s="5" t="s">
        <v>2546</v>
      </c>
      <c r="G2416" s="9"/>
      <c r="H2416" s="9"/>
    </row>
    <row r="2417" ht="15.75" customHeight="1">
      <c r="A2417" s="15" t="s">
        <v>3064</v>
      </c>
      <c r="B2417" s="14" t="s">
        <v>104</v>
      </c>
      <c r="C2417" s="17">
        <v>12.0</v>
      </c>
      <c r="D2417" s="8" t="s">
        <v>3073</v>
      </c>
      <c r="E2417" s="8" t="s">
        <v>18</v>
      </c>
      <c r="F2417" s="5" t="s">
        <v>18</v>
      </c>
      <c r="G2417" s="9"/>
      <c r="H2417" s="9"/>
    </row>
    <row r="2418" ht="15.75" customHeight="1">
      <c r="A2418" s="15" t="s">
        <v>3064</v>
      </c>
      <c r="B2418" s="14" t="s">
        <v>41</v>
      </c>
      <c r="C2418" s="17">
        <v>13.0</v>
      </c>
      <c r="D2418" s="8" t="s">
        <v>3074</v>
      </c>
      <c r="E2418" s="8" t="s">
        <v>14</v>
      </c>
      <c r="F2418" s="5" t="s">
        <v>15</v>
      </c>
      <c r="G2418" s="9"/>
      <c r="H2418" s="9"/>
    </row>
    <row r="2419" ht="15.75" customHeight="1">
      <c r="A2419" s="15" t="s">
        <v>3064</v>
      </c>
      <c r="B2419" s="14" t="s">
        <v>41</v>
      </c>
      <c r="C2419" s="17">
        <v>14.0</v>
      </c>
      <c r="D2419" s="8" t="s">
        <v>3075</v>
      </c>
      <c r="E2419" s="8" t="s">
        <v>33</v>
      </c>
      <c r="F2419" s="5" t="s">
        <v>3076</v>
      </c>
      <c r="G2419" s="9"/>
      <c r="H2419" s="9"/>
    </row>
    <row r="2420" ht="15.75" customHeight="1">
      <c r="A2420" s="15" t="s">
        <v>3064</v>
      </c>
      <c r="B2420" s="14" t="s">
        <v>41</v>
      </c>
      <c r="C2420" s="17">
        <v>16.0</v>
      </c>
      <c r="D2420" s="8" t="s">
        <v>3077</v>
      </c>
      <c r="E2420" s="8" t="s">
        <v>21</v>
      </c>
      <c r="F2420" s="5" t="s">
        <v>33</v>
      </c>
      <c r="G2420" s="9"/>
      <c r="H2420" s="9"/>
    </row>
    <row r="2421" ht="15.75" customHeight="1">
      <c r="A2421" s="15" t="s">
        <v>3064</v>
      </c>
      <c r="B2421" s="14" t="s">
        <v>41</v>
      </c>
      <c r="C2421" s="17">
        <v>17.0</v>
      </c>
      <c r="D2421" s="8" t="s">
        <v>3078</v>
      </c>
      <c r="E2421" s="8" t="s">
        <v>14</v>
      </c>
      <c r="F2421" s="5" t="s">
        <v>15</v>
      </c>
      <c r="G2421" s="9"/>
      <c r="H2421" s="9"/>
    </row>
    <row r="2422" ht="15.75" customHeight="1">
      <c r="A2422" s="15" t="s">
        <v>3064</v>
      </c>
      <c r="B2422" s="14" t="s">
        <v>41</v>
      </c>
      <c r="C2422" s="17">
        <v>18.0</v>
      </c>
      <c r="D2422" s="8" t="s">
        <v>3079</v>
      </c>
      <c r="E2422" s="8" t="s">
        <v>14</v>
      </c>
      <c r="F2422" s="5" t="s">
        <v>22</v>
      </c>
      <c r="G2422" s="9"/>
      <c r="H2422" s="9"/>
    </row>
    <row r="2423" ht="15.75" customHeight="1">
      <c r="A2423" s="15" t="s">
        <v>3064</v>
      </c>
      <c r="B2423" s="14" t="s">
        <v>216</v>
      </c>
      <c r="C2423" s="17">
        <v>19.0</v>
      </c>
      <c r="D2423" s="8" t="s">
        <v>3080</v>
      </c>
      <c r="E2423" s="8" t="s">
        <v>14</v>
      </c>
      <c r="F2423" s="5" t="s">
        <v>15</v>
      </c>
      <c r="G2423" s="9"/>
      <c r="H2423" s="9"/>
    </row>
    <row r="2424" ht="15.75" customHeight="1">
      <c r="A2424" s="15" t="s">
        <v>3064</v>
      </c>
      <c r="B2424" s="14" t="s">
        <v>41</v>
      </c>
      <c r="C2424" s="17">
        <v>20.0</v>
      </c>
      <c r="D2424" s="8" t="s">
        <v>3081</v>
      </c>
      <c r="E2424" s="8" t="s">
        <v>21</v>
      </c>
      <c r="F2424" s="5" t="s">
        <v>28</v>
      </c>
      <c r="G2424" s="9"/>
      <c r="H2424" s="9"/>
    </row>
    <row r="2425" ht="15.75" customHeight="1">
      <c r="A2425" s="15" t="s">
        <v>3064</v>
      </c>
      <c r="B2425" s="14" t="s">
        <v>35</v>
      </c>
      <c r="C2425" s="17">
        <v>22.0</v>
      </c>
      <c r="D2425" s="8" t="s">
        <v>3082</v>
      </c>
      <c r="E2425" s="8" t="s">
        <v>21</v>
      </c>
      <c r="F2425" s="5" t="s">
        <v>11</v>
      </c>
      <c r="G2425" s="9"/>
      <c r="H2425" s="9"/>
    </row>
    <row r="2426" ht="15.75" customHeight="1">
      <c r="A2426" s="15" t="s">
        <v>3064</v>
      </c>
      <c r="B2426" s="14" t="s">
        <v>104</v>
      </c>
      <c r="C2426" s="17">
        <v>23.0</v>
      </c>
      <c r="D2426" s="8" t="s">
        <v>3083</v>
      </c>
      <c r="E2426" s="8" t="s">
        <v>14</v>
      </c>
      <c r="F2426" s="5" t="s">
        <v>28</v>
      </c>
      <c r="G2426" s="9"/>
      <c r="H2426" s="9"/>
    </row>
    <row r="2427" ht="15.75" customHeight="1">
      <c r="A2427" s="15" t="s">
        <v>3064</v>
      </c>
      <c r="B2427" s="14" t="s">
        <v>734</v>
      </c>
      <c r="C2427" s="17">
        <v>24.0</v>
      </c>
      <c r="D2427" s="8" t="s">
        <v>3084</v>
      </c>
      <c r="E2427" s="8" t="s">
        <v>21</v>
      </c>
      <c r="F2427" s="5" t="s">
        <v>22</v>
      </c>
      <c r="G2427" s="9"/>
      <c r="H2427" s="9"/>
    </row>
    <row r="2428" ht="15.75" customHeight="1">
      <c r="A2428" s="15" t="s">
        <v>3064</v>
      </c>
      <c r="B2428" s="14" t="s">
        <v>41</v>
      </c>
      <c r="C2428" s="17">
        <v>26.0</v>
      </c>
      <c r="D2428" s="8" t="s">
        <v>3085</v>
      </c>
      <c r="E2428" s="8" t="s">
        <v>18</v>
      </c>
      <c r="F2428" s="5" t="s">
        <v>18</v>
      </c>
      <c r="G2428" s="9"/>
      <c r="H2428" s="9"/>
    </row>
    <row r="2429" ht="15.75" customHeight="1">
      <c r="A2429" s="15" t="s">
        <v>3064</v>
      </c>
      <c r="B2429" s="14" t="s">
        <v>37</v>
      </c>
      <c r="C2429" s="17">
        <v>28.0</v>
      </c>
      <c r="D2429" s="8" t="s">
        <v>3086</v>
      </c>
      <c r="E2429" s="8" t="s">
        <v>21</v>
      </c>
      <c r="F2429" s="5" t="s">
        <v>22</v>
      </c>
      <c r="G2429" s="9"/>
      <c r="H2429" s="9"/>
    </row>
    <row r="2430" ht="15.75" customHeight="1">
      <c r="A2430" s="15" t="s">
        <v>3064</v>
      </c>
      <c r="B2430" s="14" t="s">
        <v>104</v>
      </c>
      <c r="C2430" s="17">
        <v>29.0</v>
      </c>
      <c r="D2430" s="8" t="s">
        <v>3087</v>
      </c>
      <c r="E2430" s="8" t="s">
        <v>21</v>
      </c>
      <c r="F2430" s="5" t="s">
        <v>123</v>
      </c>
      <c r="G2430" s="9"/>
      <c r="H2430" s="9"/>
    </row>
    <row r="2431" ht="15.75" customHeight="1">
      <c r="A2431" s="15" t="s">
        <v>3064</v>
      </c>
      <c r="B2431" s="14" t="s">
        <v>104</v>
      </c>
      <c r="C2431" s="17">
        <v>30.0</v>
      </c>
      <c r="D2431" s="8" t="s">
        <v>3088</v>
      </c>
      <c r="E2431" s="8" t="s">
        <v>21</v>
      </c>
      <c r="F2431" s="5" t="s">
        <v>28</v>
      </c>
      <c r="G2431" s="9"/>
      <c r="H2431" s="9"/>
    </row>
    <row r="2432" ht="15.75" customHeight="1">
      <c r="A2432" s="15" t="s">
        <v>3064</v>
      </c>
      <c r="B2432" s="14" t="s">
        <v>41</v>
      </c>
      <c r="C2432" s="17">
        <v>32.0</v>
      </c>
      <c r="D2432" s="8" t="s">
        <v>3089</v>
      </c>
      <c r="E2432" s="8" t="s">
        <v>21</v>
      </c>
      <c r="F2432" s="5" t="s">
        <v>22</v>
      </c>
      <c r="G2432" s="9"/>
      <c r="H2432" s="9"/>
    </row>
    <row r="2433" ht="15.75" customHeight="1">
      <c r="A2433" s="15" t="s">
        <v>3064</v>
      </c>
      <c r="B2433" s="14" t="s">
        <v>104</v>
      </c>
      <c r="C2433" s="17">
        <v>33.0</v>
      </c>
      <c r="D2433" s="8" t="s">
        <v>3090</v>
      </c>
      <c r="E2433" s="8" t="s">
        <v>21</v>
      </c>
      <c r="F2433" s="5" t="s">
        <v>1265</v>
      </c>
      <c r="G2433" s="9"/>
      <c r="H2433" s="9"/>
    </row>
    <row r="2434" ht="15.75" customHeight="1">
      <c r="A2434" s="15" t="s">
        <v>3064</v>
      </c>
      <c r="B2434" s="14" t="s">
        <v>37</v>
      </c>
      <c r="C2434" s="17">
        <v>34.0</v>
      </c>
      <c r="D2434" s="8" t="s">
        <v>3091</v>
      </c>
      <c r="E2434" s="8" t="s">
        <v>18</v>
      </c>
      <c r="F2434" s="5" t="s">
        <v>18</v>
      </c>
      <c r="G2434" s="9"/>
      <c r="H2434" s="9"/>
    </row>
    <row r="2435" ht="15.75" customHeight="1">
      <c r="A2435" s="15" t="s">
        <v>3064</v>
      </c>
      <c r="B2435" s="14" t="s">
        <v>104</v>
      </c>
      <c r="C2435" s="17">
        <v>35.0</v>
      </c>
      <c r="D2435" s="8" t="s">
        <v>3092</v>
      </c>
      <c r="E2435" s="8" t="s">
        <v>18</v>
      </c>
      <c r="F2435" s="5" t="s">
        <v>28</v>
      </c>
      <c r="G2435" s="9"/>
      <c r="H2435" s="9"/>
    </row>
    <row r="2436" ht="15.75" customHeight="1">
      <c r="A2436" s="15" t="s">
        <v>3064</v>
      </c>
      <c r="B2436" s="14" t="s">
        <v>41</v>
      </c>
      <c r="C2436" s="17">
        <v>37.0</v>
      </c>
      <c r="D2436" s="8" t="s">
        <v>3093</v>
      </c>
      <c r="E2436" s="8" t="s">
        <v>21</v>
      </c>
      <c r="F2436" s="5" t="s">
        <v>25</v>
      </c>
      <c r="G2436" s="9"/>
      <c r="H2436" s="9"/>
    </row>
    <row r="2437" ht="15.75" customHeight="1">
      <c r="A2437" s="15" t="s">
        <v>3064</v>
      </c>
      <c r="B2437" s="14" t="s">
        <v>35</v>
      </c>
      <c r="C2437" s="17">
        <v>38.02</v>
      </c>
      <c r="D2437" s="8" t="s">
        <v>3094</v>
      </c>
      <c r="E2437" s="8" t="s">
        <v>18</v>
      </c>
      <c r="F2437" s="5" t="s">
        <v>18</v>
      </c>
      <c r="G2437" s="9"/>
      <c r="H2437" s="9"/>
    </row>
    <row r="2438" ht="15.75" customHeight="1">
      <c r="A2438" s="15" t="s">
        <v>3064</v>
      </c>
      <c r="B2438" s="14" t="s">
        <v>104</v>
      </c>
      <c r="C2438" s="17">
        <v>38.04</v>
      </c>
      <c r="D2438" s="8" t="s">
        <v>3095</v>
      </c>
      <c r="E2438" s="8" t="s">
        <v>21</v>
      </c>
      <c r="F2438" s="5" t="s">
        <v>123</v>
      </c>
      <c r="G2438" s="9"/>
      <c r="H2438" s="9"/>
    </row>
    <row r="2439" ht="15.75" customHeight="1">
      <c r="A2439" s="15" t="s">
        <v>3064</v>
      </c>
      <c r="B2439" s="14" t="s">
        <v>104</v>
      </c>
      <c r="C2439" s="17">
        <v>38.08</v>
      </c>
      <c r="D2439" s="8" t="s">
        <v>3096</v>
      </c>
      <c r="E2439" s="8" t="s">
        <v>33</v>
      </c>
      <c r="F2439" s="5" t="s">
        <v>33</v>
      </c>
      <c r="G2439" s="9"/>
      <c r="H2439" s="9"/>
    </row>
    <row r="2440" ht="15.75" customHeight="1">
      <c r="A2440" s="15" t="s">
        <v>3064</v>
      </c>
      <c r="B2440" s="14" t="s">
        <v>107</v>
      </c>
      <c r="C2440" s="17">
        <v>38.1</v>
      </c>
      <c r="D2440" s="8" t="s">
        <v>3097</v>
      </c>
      <c r="E2440" s="8" t="s">
        <v>14</v>
      </c>
      <c r="F2440" s="5" t="s">
        <v>28</v>
      </c>
      <c r="G2440" s="9"/>
      <c r="H2440" s="9"/>
    </row>
    <row r="2441" ht="15.75" customHeight="1">
      <c r="A2441" s="15" t="s">
        <v>3064</v>
      </c>
      <c r="B2441" s="18" t="s">
        <v>261</v>
      </c>
      <c r="C2441" s="17">
        <v>38.13</v>
      </c>
      <c r="D2441" s="8" t="s">
        <v>3098</v>
      </c>
      <c r="E2441" s="8" t="s">
        <v>14</v>
      </c>
      <c r="F2441" s="5" t="s">
        <v>79</v>
      </c>
      <c r="G2441" s="9"/>
      <c r="H2441" s="9"/>
    </row>
    <row r="2442" ht="15.75" customHeight="1">
      <c r="A2442" s="15" t="s">
        <v>3064</v>
      </c>
      <c r="B2442" s="14" t="s">
        <v>734</v>
      </c>
      <c r="C2442" s="17">
        <v>38.14</v>
      </c>
      <c r="D2442" s="8" t="s">
        <v>3099</v>
      </c>
      <c r="E2442" s="8" t="s">
        <v>33</v>
      </c>
      <c r="F2442" s="5" t="s">
        <v>33</v>
      </c>
      <c r="G2442" s="9"/>
      <c r="H2442" s="9"/>
    </row>
    <row r="2443" ht="15.75" customHeight="1">
      <c r="A2443" s="15" t="s">
        <v>3064</v>
      </c>
      <c r="B2443" s="14" t="s">
        <v>216</v>
      </c>
      <c r="C2443" s="17">
        <v>38.19</v>
      </c>
      <c r="D2443" s="8" t="s">
        <v>3100</v>
      </c>
      <c r="E2443" s="8" t="s">
        <v>32</v>
      </c>
      <c r="F2443" s="5" t="s">
        <v>18</v>
      </c>
      <c r="G2443" s="9"/>
      <c r="H2443" s="9"/>
    </row>
    <row r="2444" ht="15.75" customHeight="1">
      <c r="A2444" s="15" t="s">
        <v>3064</v>
      </c>
      <c r="B2444" s="14" t="s">
        <v>23</v>
      </c>
      <c r="C2444" s="17">
        <v>38.22</v>
      </c>
      <c r="D2444" s="8" t="s">
        <v>3101</v>
      </c>
      <c r="E2444" s="8" t="s">
        <v>21</v>
      </c>
      <c r="F2444" s="5" t="s">
        <v>25</v>
      </c>
      <c r="G2444" s="9"/>
      <c r="H2444" s="9"/>
    </row>
    <row r="2445" ht="15.75" customHeight="1">
      <c r="A2445" s="11" t="s">
        <v>3102</v>
      </c>
      <c r="B2445" s="6" t="s">
        <v>3103</v>
      </c>
      <c r="C2445" s="7">
        <v>1.0</v>
      </c>
      <c r="D2445" s="8" t="s">
        <v>3104</v>
      </c>
      <c r="E2445" s="5" t="s">
        <v>21</v>
      </c>
      <c r="F2445" s="5" t="s">
        <v>25</v>
      </c>
      <c r="G2445" s="9"/>
      <c r="H2445" s="9"/>
    </row>
    <row r="2446" ht="15.75" customHeight="1">
      <c r="A2446" s="11" t="s">
        <v>3102</v>
      </c>
      <c r="B2446" s="6" t="s">
        <v>1208</v>
      </c>
      <c r="C2446" s="10">
        <v>3.0</v>
      </c>
      <c r="D2446" s="8" t="s">
        <v>3105</v>
      </c>
      <c r="E2446" s="5" t="s">
        <v>21</v>
      </c>
      <c r="F2446" s="5" t="s">
        <v>123</v>
      </c>
      <c r="G2446" s="9"/>
      <c r="H2446" s="9"/>
    </row>
    <row r="2447" ht="15.75" customHeight="1">
      <c r="A2447" s="11" t="s">
        <v>3102</v>
      </c>
      <c r="B2447" s="6" t="s">
        <v>1208</v>
      </c>
      <c r="C2447" s="10">
        <v>5.0</v>
      </c>
      <c r="D2447" s="8" t="s">
        <v>3106</v>
      </c>
      <c r="E2447" s="5" t="s">
        <v>21</v>
      </c>
      <c r="F2447" s="5" t="s">
        <v>25</v>
      </c>
      <c r="G2447" s="9"/>
      <c r="H2447" s="9"/>
    </row>
    <row r="2448" ht="15.75" customHeight="1">
      <c r="A2448" s="11" t="s">
        <v>3102</v>
      </c>
      <c r="B2448" s="6" t="s">
        <v>216</v>
      </c>
      <c r="C2448" s="10">
        <v>7.0</v>
      </c>
      <c r="D2448" s="8" t="s">
        <v>3107</v>
      </c>
      <c r="E2448" s="5" t="s">
        <v>21</v>
      </c>
      <c r="F2448" s="5" t="s">
        <v>22</v>
      </c>
      <c r="G2448" s="9"/>
      <c r="H2448" s="9"/>
    </row>
    <row r="2449" ht="15.75" customHeight="1">
      <c r="A2449" s="11" t="s">
        <v>3102</v>
      </c>
      <c r="B2449" s="6" t="s">
        <v>3103</v>
      </c>
      <c r="C2449" s="10">
        <v>8.0</v>
      </c>
      <c r="D2449" s="8" t="s">
        <v>3108</v>
      </c>
      <c r="E2449" s="5" t="s">
        <v>21</v>
      </c>
      <c r="F2449" s="5" t="s">
        <v>28</v>
      </c>
      <c r="G2449" s="9"/>
      <c r="H2449" s="9"/>
    </row>
    <row r="2450" ht="15.75" customHeight="1">
      <c r="A2450" s="11" t="s">
        <v>3102</v>
      </c>
      <c r="B2450" s="6" t="s">
        <v>216</v>
      </c>
      <c r="C2450" s="10">
        <v>10.0</v>
      </c>
      <c r="D2450" s="8" t="s">
        <v>3109</v>
      </c>
      <c r="E2450" s="5" t="s">
        <v>33</v>
      </c>
      <c r="F2450" s="5" t="s">
        <v>25</v>
      </c>
      <c r="G2450" s="9"/>
      <c r="H2450" s="9"/>
    </row>
    <row r="2451" ht="15.75" customHeight="1">
      <c r="A2451" s="11" t="s">
        <v>3102</v>
      </c>
      <c r="B2451" s="6" t="s">
        <v>216</v>
      </c>
      <c r="C2451" s="10">
        <v>11.0</v>
      </c>
      <c r="D2451" s="8" t="s">
        <v>3110</v>
      </c>
      <c r="E2451" s="5" t="s">
        <v>33</v>
      </c>
      <c r="F2451" s="5" t="s">
        <v>33</v>
      </c>
      <c r="G2451" s="9"/>
      <c r="H2451" s="9"/>
    </row>
    <row r="2452" ht="15.75" customHeight="1">
      <c r="A2452" s="11" t="s">
        <v>3102</v>
      </c>
      <c r="B2452" s="6" t="s">
        <v>1208</v>
      </c>
      <c r="C2452" s="10">
        <v>12.0</v>
      </c>
      <c r="D2452" s="8" t="s">
        <v>3111</v>
      </c>
      <c r="E2452" s="5" t="s">
        <v>21</v>
      </c>
      <c r="F2452" s="5" t="s">
        <v>971</v>
      </c>
      <c r="G2452" s="9"/>
      <c r="H2452" s="9"/>
    </row>
    <row r="2453" ht="15.75" customHeight="1">
      <c r="A2453" s="11" t="s">
        <v>3102</v>
      </c>
      <c r="B2453" s="6" t="s">
        <v>216</v>
      </c>
      <c r="C2453" s="10">
        <v>13.0</v>
      </c>
      <c r="D2453" s="8" t="s">
        <v>3112</v>
      </c>
      <c r="E2453" s="5" t="s">
        <v>33</v>
      </c>
      <c r="F2453" s="5" t="s">
        <v>1425</v>
      </c>
      <c r="G2453" s="9"/>
      <c r="H2453" s="9"/>
    </row>
    <row r="2454" ht="15.75" customHeight="1">
      <c r="A2454" s="11" t="s">
        <v>3102</v>
      </c>
      <c r="B2454" s="6" t="s">
        <v>216</v>
      </c>
      <c r="C2454" s="10">
        <v>14.0</v>
      </c>
      <c r="D2454" s="8" t="s">
        <v>3113</v>
      </c>
      <c r="E2454" s="5" t="s">
        <v>21</v>
      </c>
      <c r="F2454" s="5" t="s">
        <v>33</v>
      </c>
      <c r="G2454" s="9"/>
      <c r="H2454" s="9"/>
    </row>
    <row r="2455" ht="15.75" customHeight="1">
      <c r="A2455" s="11" t="s">
        <v>3102</v>
      </c>
      <c r="B2455" s="6" t="s">
        <v>216</v>
      </c>
      <c r="C2455" s="10">
        <v>15.0</v>
      </c>
      <c r="D2455" s="8" t="s">
        <v>3114</v>
      </c>
      <c r="E2455" s="5" t="s">
        <v>18</v>
      </c>
      <c r="F2455" s="5" t="s">
        <v>25</v>
      </c>
      <c r="G2455" s="9"/>
      <c r="H2455" s="9"/>
    </row>
    <row r="2456" ht="15.75" customHeight="1">
      <c r="A2456" s="11" t="s">
        <v>3102</v>
      </c>
      <c r="B2456" s="6" t="s">
        <v>3103</v>
      </c>
      <c r="C2456" s="10">
        <v>16.0</v>
      </c>
      <c r="D2456" s="8" t="s">
        <v>3115</v>
      </c>
      <c r="E2456" s="5" t="s">
        <v>18</v>
      </c>
      <c r="F2456" s="5" t="s">
        <v>18</v>
      </c>
      <c r="G2456" s="9"/>
      <c r="H2456" s="9"/>
    </row>
    <row r="2457" ht="15.75" customHeight="1">
      <c r="A2457" s="11" t="s">
        <v>3102</v>
      </c>
      <c r="B2457" s="6" t="s">
        <v>216</v>
      </c>
      <c r="C2457" s="10">
        <v>18.0</v>
      </c>
      <c r="D2457" s="8" t="s">
        <v>3116</v>
      </c>
      <c r="E2457" s="5" t="s">
        <v>21</v>
      </c>
      <c r="F2457" s="5" t="s">
        <v>18</v>
      </c>
      <c r="G2457" s="9"/>
      <c r="H2457" s="9"/>
    </row>
    <row r="2458" ht="15.75" customHeight="1">
      <c r="A2458" s="11" t="s">
        <v>3102</v>
      </c>
      <c r="B2458" s="6" t="s">
        <v>3117</v>
      </c>
      <c r="C2458" s="10">
        <v>19.0</v>
      </c>
      <c r="D2458" s="8" t="s">
        <v>3118</v>
      </c>
      <c r="E2458" s="5" t="s">
        <v>21</v>
      </c>
      <c r="F2458" s="5" t="s">
        <v>25</v>
      </c>
      <c r="G2458" s="9"/>
      <c r="H2458" s="9"/>
    </row>
    <row r="2459" ht="15.75" customHeight="1">
      <c r="A2459" s="11" t="s">
        <v>3102</v>
      </c>
      <c r="B2459" s="6" t="s">
        <v>216</v>
      </c>
      <c r="C2459" s="10">
        <v>21.0</v>
      </c>
      <c r="D2459" s="8" t="s">
        <v>3119</v>
      </c>
      <c r="E2459" s="5" t="s">
        <v>21</v>
      </c>
      <c r="F2459" s="5" t="s">
        <v>15</v>
      </c>
      <c r="G2459" s="9"/>
      <c r="H2459" s="9"/>
    </row>
    <row r="2460" ht="15.75" customHeight="1">
      <c r="A2460" s="11" t="s">
        <v>3102</v>
      </c>
      <c r="B2460" s="6" t="s">
        <v>3103</v>
      </c>
      <c r="C2460" s="10">
        <v>22.0</v>
      </c>
      <c r="D2460" s="8" t="s">
        <v>3120</v>
      </c>
      <c r="E2460" s="5" t="s">
        <v>21</v>
      </c>
      <c r="F2460" s="5" t="s">
        <v>25</v>
      </c>
      <c r="G2460" s="9"/>
      <c r="H2460" s="9"/>
    </row>
    <row r="2461" ht="15.75" customHeight="1">
      <c r="A2461" s="11" t="s">
        <v>3102</v>
      </c>
      <c r="B2461" s="6" t="s">
        <v>41</v>
      </c>
      <c r="C2461" s="10">
        <v>24.0</v>
      </c>
      <c r="D2461" s="8" t="s">
        <v>3121</v>
      </c>
      <c r="E2461" s="5" t="s">
        <v>21</v>
      </c>
      <c r="F2461" s="5" t="s">
        <v>22</v>
      </c>
      <c r="G2461" s="9"/>
      <c r="H2461" s="9"/>
    </row>
    <row r="2462" ht="15.75" customHeight="1">
      <c r="A2462" s="15" t="s">
        <v>3122</v>
      </c>
      <c r="B2462" s="14" t="s">
        <v>137</v>
      </c>
      <c r="C2462" s="16">
        <v>1.0</v>
      </c>
      <c r="D2462" s="8" t="s">
        <v>3123</v>
      </c>
      <c r="E2462" s="8" t="s">
        <v>21</v>
      </c>
      <c r="F2462" s="5" t="s">
        <v>25</v>
      </c>
      <c r="G2462" s="9"/>
      <c r="H2462" s="9"/>
    </row>
    <row r="2463" ht="15.75" customHeight="1">
      <c r="A2463" s="15" t="s">
        <v>3122</v>
      </c>
      <c r="B2463" s="14" t="s">
        <v>157</v>
      </c>
      <c r="C2463" s="17">
        <v>2.0</v>
      </c>
      <c r="D2463" s="8" t="s">
        <v>3124</v>
      </c>
      <c r="E2463" s="8" t="s">
        <v>21</v>
      </c>
      <c r="F2463" s="5" t="s">
        <v>22</v>
      </c>
      <c r="G2463" s="9"/>
      <c r="H2463" s="9"/>
    </row>
    <row r="2464" ht="15.75" customHeight="1">
      <c r="A2464" s="15" t="s">
        <v>3122</v>
      </c>
      <c r="B2464" s="18" t="s">
        <v>135</v>
      </c>
      <c r="C2464" s="17">
        <v>4.0</v>
      </c>
      <c r="D2464" s="8" t="s">
        <v>3125</v>
      </c>
      <c r="E2464" s="8" t="s">
        <v>21</v>
      </c>
      <c r="F2464" s="5" t="s">
        <v>22</v>
      </c>
      <c r="G2464" s="9"/>
      <c r="H2464" s="9"/>
    </row>
    <row r="2465" ht="15.75" customHeight="1">
      <c r="A2465" s="15" t="s">
        <v>3122</v>
      </c>
      <c r="B2465" s="14" t="s">
        <v>29</v>
      </c>
      <c r="C2465" s="17">
        <v>5.0</v>
      </c>
      <c r="D2465" s="8" t="s">
        <v>3126</v>
      </c>
      <c r="E2465" s="8" t="s">
        <v>21</v>
      </c>
      <c r="F2465" s="5" t="s">
        <v>22</v>
      </c>
      <c r="G2465" s="9"/>
      <c r="H2465" s="9"/>
    </row>
    <row r="2466" ht="15.75" customHeight="1">
      <c r="A2466" s="15" t="s">
        <v>3122</v>
      </c>
      <c r="B2466" s="14" t="s">
        <v>144</v>
      </c>
      <c r="C2466" s="17">
        <v>6.0</v>
      </c>
      <c r="D2466" s="8" t="s">
        <v>3127</v>
      </c>
      <c r="E2466" s="8" t="s">
        <v>21</v>
      </c>
      <c r="F2466" s="5" t="s">
        <v>25</v>
      </c>
      <c r="G2466" s="9"/>
      <c r="H2466" s="9"/>
    </row>
    <row r="2467" ht="15.75" customHeight="1">
      <c r="A2467" s="15" t="s">
        <v>3122</v>
      </c>
      <c r="B2467" s="18" t="s">
        <v>126</v>
      </c>
      <c r="C2467" s="17">
        <v>8.0</v>
      </c>
      <c r="D2467" s="8" t="s">
        <v>3128</v>
      </c>
      <c r="E2467" s="8" t="s">
        <v>21</v>
      </c>
      <c r="F2467" s="5" t="s">
        <v>133</v>
      </c>
      <c r="G2467" s="9"/>
      <c r="H2467" s="9"/>
    </row>
    <row r="2468" ht="15.75" customHeight="1">
      <c r="A2468" s="15" t="s">
        <v>3122</v>
      </c>
      <c r="B2468" s="18" t="s">
        <v>135</v>
      </c>
      <c r="C2468" s="17">
        <v>9.0</v>
      </c>
      <c r="D2468" s="8" t="s">
        <v>3129</v>
      </c>
      <c r="E2468" s="8" t="s">
        <v>21</v>
      </c>
      <c r="F2468" s="5" t="s">
        <v>133</v>
      </c>
      <c r="G2468" s="9"/>
      <c r="H2468" s="9"/>
    </row>
    <row r="2469" ht="15.75" customHeight="1">
      <c r="A2469" s="15" t="s">
        <v>3122</v>
      </c>
      <c r="B2469" s="18" t="s">
        <v>135</v>
      </c>
      <c r="C2469" s="17">
        <v>10.0</v>
      </c>
      <c r="D2469" s="8" t="s">
        <v>3130</v>
      </c>
      <c r="E2469" s="8" t="s">
        <v>21</v>
      </c>
      <c r="F2469" s="5" t="s">
        <v>133</v>
      </c>
      <c r="G2469" s="9"/>
      <c r="H2469" s="9"/>
    </row>
    <row r="2470" ht="15.75" customHeight="1">
      <c r="A2470" s="15" t="s">
        <v>3122</v>
      </c>
      <c r="B2470" s="18" t="s">
        <v>135</v>
      </c>
      <c r="C2470" s="17">
        <v>11.0</v>
      </c>
      <c r="D2470" s="8" t="s">
        <v>3131</v>
      </c>
      <c r="E2470" s="8" t="s">
        <v>18</v>
      </c>
      <c r="F2470" s="5" t="s">
        <v>133</v>
      </c>
      <c r="G2470" s="9"/>
      <c r="H2470" s="9"/>
    </row>
    <row r="2471" ht="15.75" customHeight="1">
      <c r="A2471" s="15" t="s">
        <v>3122</v>
      </c>
      <c r="B2471" s="18" t="s">
        <v>135</v>
      </c>
      <c r="C2471" s="17">
        <v>12.0</v>
      </c>
      <c r="D2471" s="8" t="s">
        <v>3132</v>
      </c>
      <c r="E2471" s="8" t="s">
        <v>14</v>
      </c>
      <c r="F2471" s="5" t="s">
        <v>133</v>
      </c>
      <c r="G2471" s="9"/>
      <c r="H2471" s="9"/>
    </row>
    <row r="2472" ht="15.75" customHeight="1">
      <c r="A2472" s="15" t="s">
        <v>3122</v>
      </c>
      <c r="B2472" s="14" t="s">
        <v>124</v>
      </c>
      <c r="C2472" s="17">
        <v>13.0</v>
      </c>
      <c r="D2472" s="8" t="s">
        <v>3133</v>
      </c>
      <c r="E2472" s="8" t="s">
        <v>32</v>
      </c>
      <c r="F2472" s="5" t="s">
        <v>25</v>
      </c>
      <c r="G2472" s="9"/>
      <c r="H2472" s="9"/>
    </row>
    <row r="2473" ht="15.75" customHeight="1">
      <c r="A2473" s="15" t="s">
        <v>3122</v>
      </c>
      <c r="B2473" s="14" t="s">
        <v>139</v>
      </c>
      <c r="C2473" s="17">
        <v>14.0</v>
      </c>
      <c r="D2473" s="8" t="s">
        <v>3134</v>
      </c>
      <c r="E2473" s="8" t="s">
        <v>21</v>
      </c>
      <c r="F2473" s="5" t="s">
        <v>2455</v>
      </c>
      <c r="G2473" s="9"/>
      <c r="H2473" s="9"/>
    </row>
    <row r="2474" ht="15.75" customHeight="1">
      <c r="A2474" s="15" t="s">
        <v>3122</v>
      </c>
      <c r="B2474" s="14" t="s">
        <v>124</v>
      </c>
      <c r="C2474" s="17">
        <v>15.0</v>
      </c>
      <c r="D2474" s="8" t="s">
        <v>3135</v>
      </c>
      <c r="E2474" s="8" t="s">
        <v>21</v>
      </c>
      <c r="F2474" s="5" t="s">
        <v>2455</v>
      </c>
      <c r="G2474" s="9"/>
      <c r="H2474" s="9"/>
    </row>
    <row r="2475" ht="15.75" customHeight="1">
      <c r="A2475" s="15" t="s">
        <v>3122</v>
      </c>
      <c r="B2475" s="14" t="s">
        <v>3136</v>
      </c>
      <c r="C2475" s="17">
        <v>16.0</v>
      </c>
      <c r="D2475" s="8" t="s">
        <v>3137</v>
      </c>
      <c r="E2475" s="8" t="s">
        <v>18</v>
      </c>
      <c r="F2475" s="5" t="s">
        <v>15</v>
      </c>
      <c r="G2475" s="9"/>
      <c r="H2475" s="9"/>
    </row>
    <row r="2476" ht="15.75" customHeight="1">
      <c r="A2476" s="15" t="s">
        <v>3122</v>
      </c>
      <c r="B2476" s="18" t="s">
        <v>126</v>
      </c>
      <c r="C2476" s="17">
        <v>18.0</v>
      </c>
      <c r="D2476" s="8" t="s">
        <v>3138</v>
      </c>
      <c r="E2476" s="8" t="s">
        <v>32</v>
      </c>
      <c r="F2476" s="5" t="s">
        <v>11</v>
      </c>
      <c r="G2476" s="9"/>
      <c r="H2476" s="9"/>
    </row>
    <row r="2477" ht="15.75" customHeight="1">
      <c r="A2477" s="15" t="s">
        <v>3122</v>
      </c>
      <c r="B2477" s="14" t="s">
        <v>37</v>
      </c>
      <c r="C2477" s="17">
        <v>19.0</v>
      </c>
      <c r="D2477" s="8" t="s">
        <v>3139</v>
      </c>
      <c r="E2477" s="8" t="s">
        <v>21</v>
      </c>
      <c r="F2477" s="5" t="s">
        <v>15</v>
      </c>
      <c r="G2477" s="9"/>
      <c r="H2477" s="9"/>
    </row>
    <row r="2478" ht="15.75" customHeight="1">
      <c r="A2478" s="15" t="s">
        <v>3122</v>
      </c>
      <c r="B2478" s="14" t="s">
        <v>144</v>
      </c>
      <c r="C2478" s="17">
        <v>20.0</v>
      </c>
      <c r="D2478" s="8" t="s">
        <v>3140</v>
      </c>
      <c r="E2478" s="8" t="s">
        <v>21</v>
      </c>
      <c r="F2478" s="5" t="s">
        <v>25</v>
      </c>
      <c r="G2478" s="9"/>
      <c r="H2478" s="9"/>
    </row>
    <row r="2479" ht="15.75" customHeight="1">
      <c r="A2479" s="15" t="s">
        <v>3122</v>
      </c>
      <c r="B2479" s="18" t="s">
        <v>126</v>
      </c>
      <c r="C2479" s="17">
        <v>22.0</v>
      </c>
      <c r="D2479" s="8" t="s">
        <v>3141</v>
      </c>
      <c r="E2479" s="8" t="s">
        <v>18</v>
      </c>
      <c r="F2479" s="5" t="s">
        <v>33</v>
      </c>
      <c r="G2479" s="9"/>
      <c r="H2479" s="9"/>
    </row>
    <row r="2480" ht="15.75" customHeight="1">
      <c r="A2480" s="15" t="s">
        <v>3122</v>
      </c>
      <c r="B2480" s="18" t="s">
        <v>135</v>
      </c>
      <c r="C2480" s="17">
        <v>23.0</v>
      </c>
      <c r="D2480" s="8" t="s">
        <v>3142</v>
      </c>
      <c r="E2480" s="8" t="s">
        <v>18</v>
      </c>
      <c r="F2480" s="5" t="s">
        <v>33</v>
      </c>
      <c r="G2480" s="9"/>
      <c r="H2480" s="9"/>
    </row>
    <row r="2481" ht="15.75" customHeight="1">
      <c r="A2481" s="15" t="s">
        <v>3122</v>
      </c>
      <c r="B2481" s="14" t="s">
        <v>139</v>
      </c>
      <c r="C2481" s="17">
        <v>24.0</v>
      </c>
      <c r="D2481" s="8" t="s">
        <v>3143</v>
      </c>
      <c r="E2481" s="8" t="s">
        <v>33</v>
      </c>
      <c r="F2481" s="5" t="s">
        <v>33</v>
      </c>
      <c r="G2481" s="9"/>
      <c r="H2481" s="9"/>
    </row>
    <row r="2482" ht="15.75" customHeight="1">
      <c r="A2482" s="15" t="s">
        <v>3122</v>
      </c>
      <c r="B2482" s="18" t="s">
        <v>135</v>
      </c>
      <c r="C2482" s="17">
        <v>25.0</v>
      </c>
      <c r="D2482" s="8" t="s">
        <v>3144</v>
      </c>
      <c r="E2482" s="8" t="s">
        <v>33</v>
      </c>
      <c r="F2482" s="5" t="s">
        <v>971</v>
      </c>
      <c r="G2482" s="9"/>
      <c r="H2482" s="9"/>
    </row>
    <row r="2483" ht="15.75" customHeight="1">
      <c r="A2483" s="15" t="s">
        <v>3122</v>
      </c>
      <c r="B2483" s="14" t="s">
        <v>144</v>
      </c>
      <c r="C2483" s="17">
        <v>26.0</v>
      </c>
      <c r="D2483" s="8" t="s">
        <v>3145</v>
      </c>
      <c r="E2483" s="8" t="s">
        <v>18</v>
      </c>
      <c r="F2483" s="5" t="s">
        <v>33</v>
      </c>
      <c r="G2483" s="9"/>
      <c r="H2483" s="9"/>
    </row>
    <row r="2484" ht="15.75" customHeight="1">
      <c r="A2484" s="15" t="s">
        <v>3122</v>
      </c>
      <c r="B2484" s="14" t="s">
        <v>124</v>
      </c>
      <c r="C2484" s="17">
        <v>27.0</v>
      </c>
      <c r="D2484" s="8" t="s">
        <v>3146</v>
      </c>
      <c r="E2484" s="8" t="s">
        <v>33</v>
      </c>
      <c r="F2484" s="5" t="s">
        <v>33</v>
      </c>
      <c r="G2484" s="9"/>
      <c r="H2484" s="9"/>
    </row>
    <row r="2485" ht="15.75" customHeight="1">
      <c r="A2485" s="15" t="s">
        <v>3122</v>
      </c>
      <c r="B2485" s="18" t="s">
        <v>135</v>
      </c>
      <c r="C2485" s="17">
        <v>28.0</v>
      </c>
      <c r="D2485" s="8" t="s">
        <v>3147</v>
      </c>
      <c r="E2485" s="8" t="s">
        <v>33</v>
      </c>
      <c r="F2485" s="5" t="s">
        <v>33</v>
      </c>
      <c r="G2485" s="9"/>
      <c r="H2485" s="9"/>
    </row>
    <row r="2486" ht="15.75" customHeight="1">
      <c r="A2486" s="15" t="s">
        <v>3122</v>
      </c>
      <c r="B2486" s="18" t="s">
        <v>135</v>
      </c>
      <c r="C2486" s="17">
        <v>29.0</v>
      </c>
      <c r="D2486" s="8" t="s">
        <v>3148</v>
      </c>
      <c r="E2486" s="8" t="s">
        <v>32</v>
      </c>
      <c r="F2486" s="5" t="s">
        <v>33</v>
      </c>
      <c r="G2486" s="9"/>
      <c r="H2486" s="9"/>
    </row>
    <row r="2487" ht="15.75" customHeight="1">
      <c r="A2487" s="15" t="s">
        <v>3122</v>
      </c>
      <c r="B2487" s="18" t="s">
        <v>135</v>
      </c>
      <c r="C2487" s="17">
        <v>30.0</v>
      </c>
      <c r="D2487" s="8" t="s">
        <v>3149</v>
      </c>
      <c r="E2487" s="8" t="s">
        <v>33</v>
      </c>
      <c r="F2487" s="5" t="s">
        <v>33</v>
      </c>
      <c r="G2487" s="9"/>
      <c r="H2487" s="9"/>
    </row>
    <row r="2488" ht="15.75" customHeight="1">
      <c r="A2488" s="15" t="s">
        <v>3122</v>
      </c>
      <c r="B2488" s="14" t="s">
        <v>124</v>
      </c>
      <c r="C2488" s="17">
        <v>31.0</v>
      </c>
      <c r="D2488" s="8" t="s">
        <v>3150</v>
      </c>
      <c r="E2488" s="8" t="s">
        <v>33</v>
      </c>
      <c r="F2488" s="5" t="s">
        <v>33</v>
      </c>
      <c r="G2488" s="9"/>
      <c r="H2488" s="9"/>
    </row>
    <row r="2489" ht="15.75" customHeight="1">
      <c r="A2489" s="15" t="s">
        <v>3122</v>
      </c>
      <c r="B2489" s="18" t="s">
        <v>135</v>
      </c>
      <c r="C2489" s="17">
        <v>33.0</v>
      </c>
      <c r="D2489" s="8" t="s">
        <v>3151</v>
      </c>
      <c r="E2489" s="8" t="s">
        <v>48</v>
      </c>
      <c r="F2489" s="5" t="s">
        <v>1349</v>
      </c>
      <c r="G2489" s="9"/>
      <c r="H2489" s="9"/>
    </row>
    <row r="2490" ht="15.75" customHeight="1">
      <c r="A2490" s="15" t="s">
        <v>3122</v>
      </c>
      <c r="B2490" s="14" t="s">
        <v>124</v>
      </c>
      <c r="C2490" s="17">
        <v>34.0</v>
      </c>
      <c r="D2490" s="8" t="s">
        <v>3152</v>
      </c>
      <c r="E2490" s="8" t="s">
        <v>18</v>
      </c>
      <c r="F2490" s="5" t="s">
        <v>1349</v>
      </c>
      <c r="G2490" s="9"/>
      <c r="H2490" s="9"/>
    </row>
    <row r="2491" ht="15.75" customHeight="1">
      <c r="A2491" s="15" t="s">
        <v>3122</v>
      </c>
      <c r="B2491" s="14" t="s">
        <v>37</v>
      </c>
      <c r="C2491" s="17">
        <v>35.0</v>
      </c>
      <c r="D2491" s="8" t="s">
        <v>3153</v>
      </c>
      <c r="E2491" s="8" t="s">
        <v>32</v>
      </c>
      <c r="F2491" s="5" t="s">
        <v>28</v>
      </c>
      <c r="G2491" s="9"/>
      <c r="H2491" s="9"/>
    </row>
    <row r="2492" ht="15.75" customHeight="1">
      <c r="A2492" s="15" t="s">
        <v>3122</v>
      </c>
      <c r="B2492" s="14" t="s">
        <v>144</v>
      </c>
      <c r="C2492" s="17">
        <v>36.0</v>
      </c>
      <c r="D2492" s="8" t="s">
        <v>3154</v>
      </c>
      <c r="E2492" s="8" t="s">
        <v>32</v>
      </c>
      <c r="F2492" s="5" t="s">
        <v>28</v>
      </c>
      <c r="G2492" s="9"/>
      <c r="H2492" s="9"/>
    </row>
    <row r="2493" ht="15.75" customHeight="1">
      <c r="A2493" s="15" t="s">
        <v>3122</v>
      </c>
      <c r="B2493" s="14" t="s">
        <v>37</v>
      </c>
      <c r="C2493" s="17">
        <v>37.0</v>
      </c>
      <c r="D2493" s="8" t="s">
        <v>3155</v>
      </c>
      <c r="E2493" s="8" t="s">
        <v>14</v>
      </c>
      <c r="F2493" s="5" t="s">
        <v>28</v>
      </c>
      <c r="G2493" s="9"/>
      <c r="H2493" s="9"/>
    </row>
    <row r="2494" ht="15.75" customHeight="1">
      <c r="A2494" s="15" t="s">
        <v>3122</v>
      </c>
      <c r="B2494" s="18" t="s">
        <v>135</v>
      </c>
      <c r="C2494" s="17">
        <v>39.0</v>
      </c>
      <c r="D2494" s="8" t="s">
        <v>3156</v>
      </c>
      <c r="E2494" s="8" t="s">
        <v>32</v>
      </c>
      <c r="F2494" s="5" t="s">
        <v>22</v>
      </c>
      <c r="G2494" s="9"/>
      <c r="H2494" s="9"/>
    </row>
    <row r="2495" ht="15.75" customHeight="1">
      <c r="A2495" s="15" t="s">
        <v>3122</v>
      </c>
      <c r="B2495" s="14" t="s">
        <v>37</v>
      </c>
      <c r="C2495" s="17">
        <v>40.0</v>
      </c>
      <c r="D2495" s="8" t="s">
        <v>3157</v>
      </c>
      <c r="E2495" s="8" t="s">
        <v>32</v>
      </c>
      <c r="F2495" s="5" t="s">
        <v>22</v>
      </c>
      <c r="G2495" s="9"/>
      <c r="H2495" s="9"/>
    </row>
    <row r="2496" ht="15.75" customHeight="1">
      <c r="A2496" s="15" t="s">
        <v>3122</v>
      </c>
      <c r="B2496" s="18" t="s">
        <v>135</v>
      </c>
      <c r="C2496" s="17">
        <v>41.0</v>
      </c>
      <c r="D2496" s="8" t="s">
        <v>3158</v>
      </c>
      <c r="E2496" s="8" t="s">
        <v>14</v>
      </c>
      <c r="F2496" s="5" t="s">
        <v>15</v>
      </c>
      <c r="G2496" s="9"/>
      <c r="H2496" s="9"/>
    </row>
    <row r="2497" ht="15.75" customHeight="1">
      <c r="A2497" s="15" t="s">
        <v>3122</v>
      </c>
      <c r="B2497" s="14" t="s">
        <v>734</v>
      </c>
      <c r="C2497" s="17">
        <v>42.0</v>
      </c>
      <c r="D2497" s="8" t="s">
        <v>3159</v>
      </c>
      <c r="E2497" s="8" t="s">
        <v>14</v>
      </c>
      <c r="F2497" s="5" t="s">
        <v>15</v>
      </c>
      <c r="G2497" s="9"/>
      <c r="H2497" s="9"/>
    </row>
    <row r="2498" ht="15.75" customHeight="1">
      <c r="A2498" s="15" t="s">
        <v>3122</v>
      </c>
      <c r="B2498" s="18" t="s">
        <v>126</v>
      </c>
      <c r="C2498" s="17">
        <v>44.0</v>
      </c>
      <c r="D2498" s="8" t="s">
        <v>3160</v>
      </c>
      <c r="E2498" s="8" t="s">
        <v>14</v>
      </c>
      <c r="F2498" s="5" t="s">
        <v>28</v>
      </c>
      <c r="G2498" s="9"/>
      <c r="H2498" s="9"/>
    </row>
    <row r="2499" ht="15.75" customHeight="1">
      <c r="A2499" s="15" t="s">
        <v>3122</v>
      </c>
      <c r="B2499" s="18" t="s">
        <v>701</v>
      </c>
      <c r="C2499" s="17">
        <v>45.0</v>
      </c>
      <c r="D2499" s="8" t="s">
        <v>3161</v>
      </c>
      <c r="E2499" s="8" t="s">
        <v>14</v>
      </c>
      <c r="F2499" s="5" t="s">
        <v>28</v>
      </c>
      <c r="G2499" s="9"/>
      <c r="H2499" s="9"/>
    </row>
    <row r="2500" ht="15.75" customHeight="1">
      <c r="A2500" s="15" t="s">
        <v>3122</v>
      </c>
      <c r="B2500" s="14" t="s">
        <v>144</v>
      </c>
      <c r="C2500" s="17">
        <v>47.0</v>
      </c>
      <c r="D2500" s="8" t="s">
        <v>3162</v>
      </c>
      <c r="E2500" s="8" t="s">
        <v>21</v>
      </c>
      <c r="F2500" s="5" t="s">
        <v>25</v>
      </c>
      <c r="G2500" s="9"/>
      <c r="H2500" s="9"/>
    </row>
    <row r="2501" ht="15.75" customHeight="1">
      <c r="A2501" s="15" t="s">
        <v>3122</v>
      </c>
      <c r="B2501" s="14" t="s">
        <v>144</v>
      </c>
      <c r="C2501" s="17">
        <v>49.0</v>
      </c>
      <c r="D2501" s="8" t="s">
        <v>3163</v>
      </c>
      <c r="E2501" s="8" t="s">
        <v>21</v>
      </c>
      <c r="F2501" s="5" t="s">
        <v>25</v>
      </c>
      <c r="G2501" s="9"/>
      <c r="H2501" s="9"/>
    </row>
    <row r="2502" ht="15.75" customHeight="1">
      <c r="A2502" s="15" t="s">
        <v>3122</v>
      </c>
      <c r="B2502" s="18" t="s">
        <v>135</v>
      </c>
      <c r="C2502" s="17">
        <v>51.0</v>
      </c>
      <c r="D2502" s="8" t="s">
        <v>3164</v>
      </c>
      <c r="E2502" s="8" t="s">
        <v>21</v>
      </c>
      <c r="F2502" s="5" t="s">
        <v>133</v>
      </c>
      <c r="G2502" s="9"/>
      <c r="H2502" s="9"/>
    </row>
    <row r="2503" ht="15.75" customHeight="1">
      <c r="A2503" s="15" t="s">
        <v>3122</v>
      </c>
      <c r="B2503" s="14" t="s">
        <v>37</v>
      </c>
      <c r="C2503" s="17">
        <v>52.0</v>
      </c>
      <c r="D2503" s="8" t="s">
        <v>3165</v>
      </c>
      <c r="E2503" s="8" t="s">
        <v>21</v>
      </c>
      <c r="F2503" s="5" t="s">
        <v>123</v>
      </c>
      <c r="G2503" s="9"/>
      <c r="H2503" s="9"/>
    </row>
    <row r="2504" ht="15.75" customHeight="1">
      <c r="A2504" s="15" t="s">
        <v>3122</v>
      </c>
      <c r="B2504" s="14" t="s">
        <v>562</v>
      </c>
      <c r="C2504" s="17">
        <v>53.0</v>
      </c>
      <c r="D2504" s="8" t="s">
        <v>3166</v>
      </c>
      <c r="E2504" s="8" t="s">
        <v>21</v>
      </c>
      <c r="F2504" s="5" t="s">
        <v>25</v>
      </c>
      <c r="G2504" s="9"/>
      <c r="H2504" s="9"/>
    </row>
    <row r="2505" ht="15.75" customHeight="1">
      <c r="A2505" s="15" t="s">
        <v>3122</v>
      </c>
      <c r="B2505" s="14" t="s">
        <v>124</v>
      </c>
      <c r="C2505" s="17">
        <v>55.0</v>
      </c>
      <c r="D2505" s="8" t="s">
        <v>3167</v>
      </c>
      <c r="E2505" s="8" t="s">
        <v>14</v>
      </c>
      <c r="F2505" s="5" t="s">
        <v>15</v>
      </c>
      <c r="G2505" s="9"/>
      <c r="H2505" s="9"/>
    </row>
    <row r="2506" ht="15.75" customHeight="1">
      <c r="A2506" s="15" t="s">
        <v>3122</v>
      </c>
      <c r="B2506" s="14" t="s">
        <v>37</v>
      </c>
      <c r="C2506" s="17">
        <v>56.0</v>
      </c>
      <c r="D2506" s="8" t="s">
        <v>3168</v>
      </c>
      <c r="E2506" s="8" t="s">
        <v>14</v>
      </c>
      <c r="F2506" s="5" t="s">
        <v>15</v>
      </c>
      <c r="G2506" s="9"/>
      <c r="H2506" s="9"/>
    </row>
    <row r="2507" ht="15.75" customHeight="1">
      <c r="A2507" s="15" t="s">
        <v>3122</v>
      </c>
      <c r="B2507" s="14" t="s">
        <v>124</v>
      </c>
      <c r="C2507" s="17">
        <v>57.0</v>
      </c>
      <c r="D2507" s="8" t="s">
        <v>3169</v>
      </c>
      <c r="E2507" s="8" t="s">
        <v>14</v>
      </c>
      <c r="F2507" s="5" t="s">
        <v>15</v>
      </c>
      <c r="G2507" s="9"/>
      <c r="H2507" s="9"/>
    </row>
    <row r="2508" ht="15.75" customHeight="1">
      <c r="A2508" s="15" t="s">
        <v>3122</v>
      </c>
      <c r="B2508" s="14" t="s">
        <v>124</v>
      </c>
      <c r="C2508" s="17">
        <v>59.0</v>
      </c>
      <c r="D2508" s="8" t="s">
        <v>3170</v>
      </c>
      <c r="E2508" s="8" t="s">
        <v>14</v>
      </c>
      <c r="F2508" s="5" t="s">
        <v>3171</v>
      </c>
      <c r="G2508" s="9"/>
      <c r="H2508" s="9"/>
    </row>
    <row r="2509" ht="15.75" customHeight="1">
      <c r="A2509" s="15" t="s">
        <v>3122</v>
      </c>
      <c r="B2509" s="14" t="s">
        <v>137</v>
      </c>
      <c r="C2509" s="17">
        <v>61.0</v>
      </c>
      <c r="D2509" s="8" t="s">
        <v>3172</v>
      </c>
      <c r="E2509" s="8" t="s">
        <v>21</v>
      </c>
      <c r="F2509" s="5" t="s">
        <v>22</v>
      </c>
      <c r="G2509" s="9"/>
      <c r="H2509" s="9"/>
    </row>
    <row r="2510" ht="15.75" customHeight="1">
      <c r="A2510" s="15" t="s">
        <v>3122</v>
      </c>
      <c r="B2510" s="18" t="s">
        <v>701</v>
      </c>
      <c r="C2510" s="17">
        <v>62.0</v>
      </c>
      <c r="D2510" s="8" t="s">
        <v>3173</v>
      </c>
      <c r="E2510" s="8" t="s">
        <v>14</v>
      </c>
      <c r="F2510" s="5" t="s">
        <v>28</v>
      </c>
      <c r="G2510" s="9"/>
      <c r="H2510" s="9"/>
    </row>
    <row r="2511" ht="15.75" customHeight="1">
      <c r="A2511" s="15" t="s">
        <v>3122</v>
      </c>
      <c r="B2511" s="14" t="s">
        <v>37</v>
      </c>
      <c r="C2511" s="17">
        <v>64.0</v>
      </c>
      <c r="D2511" s="8" t="s">
        <v>3174</v>
      </c>
      <c r="E2511" s="8" t="s">
        <v>14</v>
      </c>
      <c r="F2511" s="5" t="s">
        <v>15</v>
      </c>
      <c r="G2511" s="9"/>
      <c r="H2511" s="9"/>
    </row>
    <row r="2512" ht="15.75" customHeight="1">
      <c r="A2512" s="15" t="s">
        <v>3122</v>
      </c>
      <c r="B2512" s="14" t="s">
        <v>144</v>
      </c>
      <c r="C2512" s="17">
        <v>66.0</v>
      </c>
      <c r="D2512" s="8" t="s">
        <v>3175</v>
      </c>
      <c r="E2512" s="8" t="s">
        <v>21</v>
      </c>
      <c r="F2512" s="5" t="s">
        <v>22</v>
      </c>
      <c r="G2512" s="9"/>
      <c r="H2512" s="9"/>
    </row>
    <row r="2513" ht="15.75" customHeight="1">
      <c r="A2513" s="15" t="s">
        <v>3122</v>
      </c>
      <c r="B2513" s="18" t="s">
        <v>135</v>
      </c>
      <c r="C2513" s="17">
        <v>68.0</v>
      </c>
      <c r="D2513" s="8" t="s">
        <v>3176</v>
      </c>
      <c r="E2513" s="8" t="s">
        <v>21</v>
      </c>
      <c r="F2513" s="5" t="s">
        <v>22</v>
      </c>
      <c r="G2513" s="9"/>
      <c r="H2513" s="9"/>
    </row>
    <row r="2514" ht="15.75" customHeight="1">
      <c r="A2514" s="15" t="s">
        <v>3122</v>
      </c>
      <c r="B2514" s="14" t="s">
        <v>2628</v>
      </c>
      <c r="C2514" s="17">
        <v>69.0</v>
      </c>
      <c r="D2514" s="8" t="s">
        <v>3177</v>
      </c>
      <c r="E2514" s="8" t="s">
        <v>21</v>
      </c>
      <c r="F2514" s="5" t="s">
        <v>22</v>
      </c>
      <c r="G2514" s="9"/>
      <c r="H2514" s="9"/>
    </row>
    <row r="2515" ht="15.75" customHeight="1">
      <c r="A2515" s="15" t="s">
        <v>3122</v>
      </c>
      <c r="B2515" s="14" t="s">
        <v>139</v>
      </c>
      <c r="C2515" s="17">
        <v>72.0</v>
      </c>
      <c r="D2515" s="8" t="s">
        <v>3178</v>
      </c>
      <c r="E2515" s="8" t="s">
        <v>21</v>
      </c>
      <c r="F2515" s="5" t="s">
        <v>25</v>
      </c>
      <c r="G2515" s="9"/>
      <c r="H2515" s="9"/>
    </row>
    <row r="2516" ht="15.75" customHeight="1">
      <c r="A2516" s="15" t="s">
        <v>3122</v>
      </c>
      <c r="B2516" s="14" t="s">
        <v>37</v>
      </c>
      <c r="C2516" s="17">
        <v>73.0</v>
      </c>
      <c r="D2516" s="8" t="s">
        <v>3179</v>
      </c>
      <c r="E2516" s="8" t="s">
        <v>21</v>
      </c>
      <c r="F2516" s="5" t="s">
        <v>25</v>
      </c>
      <c r="G2516" s="9"/>
      <c r="H2516" s="9"/>
    </row>
    <row r="2517" ht="15.75" customHeight="1">
      <c r="A2517" s="15" t="s">
        <v>3122</v>
      </c>
      <c r="B2517" s="14" t="s">
        <v>3180</v>
      </c>
      <c r="C2517" s="17">
        <v>75.0</v>
      </c>
      <c r="D2517" s="8" t="s">
        <v>3181</v>
      </c>
      <c r="E2517" s="8" t="s">
        <v>21</v>
      </c>
      <c r="F2517" s="5" t="s">
        <v>89</v>
      </c>
      <c r="G2517" s="9"/>
      <c r="H2517" s="9"/>
    </row>
    <row r="2518" ht="15.75" customHeight="1">
      <c r="A2518" s="15" t="s">
        <v>3182</v>
      </c>
      <c r="B2518" s="14" t="s">
        <v>139</v>
      </c>
      <c r="C2518" s="16">
        <v>1.0</v>
      </c>
      <c r="D2518" s="8" t="s">
        <v>3183</v>
      </c>
      <c r="E2518" s="8" t="s">
        <v>21</v>
      </c>
      <c r="F2518" s="5" t="s">
        <v>25</v>
      </c>
      <c r="G2518" s="9"/>
      <c r="H2518" s="9"/>
    </row>
    <row r="2519" ht="15.75" customHeight="1">
      <c r="A2519" s="15" t="s">
        <v>3182</v>
      </c>
      <c r="B2519" s="14" t="s">
        <v>124</v>
      </c>
      <c r="C2519" s="17">
        <v>2.0</v>
      </c>
      <c r="D2519" s="8" t="s">
        <v>3184</v>
      </c>
      <c r="E2519" s="8" t="s">
        <v>21</v>
      </c>
      <c r="F2519" s="5" t="s">
        <v>25</v>
      </c>
      <c r="G2519" s="9"/>
      <c r="H2519" s="9"/>
    </row>
    <row r="2520" ht="15.75" customHeight="1">
      <c r="A2520" s="15" t="s">
        <v>3182</v>
      </c>
      <c r="B2520" s="14" t="s">
        <v>139</v>
      </c>
      <c r="C2520" s="17">
        <v>3.0</v>
      </c>
      <c r="D2520" s="8" t="s">
        <v>3185</v>
      </c>
      <c r="E2520" s="8" t="s">
        <v>21</v>
      </c>
      <c r="F2520" s="5" t="s">
        <v>133</v>
      </c>
      <c r="G2520" s="9"/>
      <c r="H2520" s="9"/>
    </row>
    <row r="2521" ht="15.75" customHeight="1">
      <c r="A2521" s="15" t="s">
        <v>3182</v>
      </c>
      <c r="B2521" s="14" t="s">
        <v>144</v>
      </c>
      <c r="C2521" s="17">
        <v>4.0</v>
      </c>
      <c r="D2521" s="8" t="s">
        <v>3186</v>
      </c>
      <c r="E2521" s="8" t="s">
        <v>21</v>
      </c>
      <c r="F2521" s="5" t="s">
        <v>25</v>
      </c>
      <c r="G2521" s="9"/>
      <c r="H2521" s="9"/>
    </row>
    <row r="2522" ht="15.75" customHeight="1">
      <c r="A2522" s="15" t="s">
        <v>3182</v>
      </c>
      <c r="B2522" s="14" t="s">
        <v>37</v>
      </c>
      <c r="C2522" s="17">
        <v>5.0</v>
      </c>
      <c r="D2522" s="8" t="s">
        <v>3187</v>
      </c>
      <c r="E2522" s="8" t="s">
        <v>21</v>
      </c>
      <c r="F2522" s="5" t="s">
        <v>22</v>
      </c>
      <c r="G2522" s="9"/>
      <c r="H2522" s="9"/>
    </row>
    <row r="2523" ht="15.75" customHeight="1">
      <c r="A2523" s="15" t="s">
        <v>3182</v>
      </c>
      <c r="B2523" s="18" t="s">
        <v>126</v>
      </c>
      <c r="C2523" s="17">
        <v>7.0</v>
      </c>
      <c r="D2523" s="8" t="s">
        <v>3188</v>
      </c>
      <c r="E2523" s="8" t="s">
        <v>14</v>
      </c>
      <c r="F2523" s="5" t="s">
        <v>15</v>
      </c>
      <c r="G2523" s="9"/>
      <c r="H2523" s="9"/>
    </row>
    <row r="2524" ht="15.75" customHeight="1">
      <c r="A2524" s="15" t="s">
        <v>3182</v>
      </c>
      <c r="B2524" s="14" t="s">
        <v>144</v>
      </c>
      <c r="C2524" s="17">
        <v>8.0</v>
      </c>
      <c r="D2524" s="8" t="s">
        <v>3189</v>
      </c>
      <c r="E2524" s="8" t="s">
        <v>14</v>
      </c>
      <c r="F2524" s="5" t="s">
        <v>79</v>
      </c>
      <c r="G2524" s="9"/>
      <c r="H2524" s="9"/>
    </row>
    <row r="2525" ht="15.75" customHeight="1">
      <c r="A2525" s="15" t="s">
        <v>3182</v>
      </c>
      <c r="B2525" s="14" t="s">
        <v>144</v>
      </c>
      <c r="C2525" s="17">
        <v>9.0</v>
      </c>
      <c r="D2525" s="8" t="s">
        <v>3190</v>
      </c>
      <c r="E2525" s="8" t="s">
        <v>14</v>
      </c>
      <c r="F2525" s="5" t="s">
        <v>79</v>
      </c>
      <c r="G2525" s="9"/>
      <c r="H2525" s="9"/>
    </row>
    <row r="2526" ht="15.75" customHeight="1">
      <c r="A2526" s="15" t="s">
        <v>3182</v>
      </c>
      <c r="B2526" s="14" t="s">
        <v>37</v>
      </c>
      <c r="C2526" s="17">
        <v>10.0</v>
      </c>
      <c r="D2526" s="8" t="s">
        <v>3191</v>
      </c>
      <c r="E2526" s="8" t="s">
        <v>21</v>
      </c>
      <c r="F2526" s="5" t="s">
        <v>25</v>
      </c>
      <c r="G2526" s="9"/>
      <c r="H2526" s="9"/>
    </row>
    <row r="2527" ht="15.75" customHeight="1">
      <c r="A2527" s="15" t="s">
        <v>3182</v>
      </c>
      <c r="B2527" s="14" t="s">
        <v>144</v>
      </c>
      <c r="C2527" s="17">
        <v>11.0</v>
      </c>
      <c r="D2527" s="8" t="s">
        <v>3192</v>
      </c>
      <c r="E2527" s="8" t="s">
        <v>14</v>
      </c>
      <c r="F2527" s="5" t="s">
        <v>28</v>
      </c>
      <c r="G2527" s="9"/>
      <c r="H2527" s="9"/>
    </row>
    <row r="2528" ht="15.75" customHeight="1">
      <c r="A2528" s="15" t="s">
        <v>3182</v>
      </c>
      <c r="B2528" s="14" t="s">
        <v>144</v>
      </c>
      <c r="C2528" s="17">
        <v>12.0</v>
      </c>
      <c r="D2528" s="8" t="s">
        <v>3193</v>
      </c>
      <c r="E2528" s="8" t="s">
        <v>14</v>
      </c>
      <c r="F2528" s="5" t="s">
        <v>28</v>
      </c>
      <c r="G2528" s="9"/>
      <c r="H2528" s="9"/>
    </row>
    <row r="2529" ht="15.75" customHeight="1">
      <c r="A2529" s="15" t="s">
        <v>3182</v>
      </c>
      <c r="B2529" s="18" t="s">
        <v>126</v>
      </c>
      <c r="C2529" s="17">
        <v>13.0</v>
      </c>
      <c r="D2529" s="8" t="s">
        <v>3194</v>
      </c>
      <c r="E2529" s="8" t="s">
        <v>14</v>
      </c>
      <c r="F2529" s="5" t="s">
        <v>28</v>
      </c>
      <c r="G2529" s="9"/>
      <c r="H2529" s="9"/>
    </row>
    <row r="2530" ht="15.75" customHeight="1">
      <c r="A2530" s="15" t="s">
        <v>3182</v>
      </c>
      <c r="B2530" s="18" t="s">
        <v>126</v>
      </c>
      <c r="C2530" s="17">
        <v>14.0</v>
      </c>
      <c r="D2530" s="8" t="s">
        <v>3195</v>
      </c>
      <c r="E2530" s="8" t="s">
        <v>14</v>
      </c>
      <c r="F2530" s="5" t="s">
        <v>28</v>
      </c>
      <c r="G2530" s="9"/>
      <c r="H2530" s="9"/>
    </row>
    <row r="2531" ht="15.75" customHeight="1">
      <c r="A2531" s="15" t="s">
        <v>3182</v>
      </c>
      <c r="B2531" s="14" t="s">
        <v>144</v>
      </c>
      <c r="C2531" s="17">
        <v>15.0</v>
      </c>
      <c r="D2531" s="8" t="s">
        <v>3196</v>
      </c>
      <c r="E2531" s="8" t="s">
        <v>32</v>
      </c>
      <c r="F2531" s="5" t="s">
        <v>971</v>
      </c>
      <c r="G2531" s="9"/>
      <c r="H2531" s="9"/>
    </row>
    <row r="2532" ht="15.75" customHeight="1">
      <c r="A2532" s="15" t="s">
        <v>3182</v>
      </c>
      <c r="B2532" s="18" t="s">
        <v>126</v>
      </c>
      <c r="C2532" s="17">
        <v>16.0</v>
      </c>
      <c r="D2532" s="8" t="s">
        <v>3197</v>
      </c>
      <c r="E2532" s="8" t="s">
        <v>21</v>
      </c>
      <c r="F2532" s="5" t="s">
        <v>971</v>
      </c>
      <c r="G2532" s="9"/>
      <c r="H2532" s="9"/>
    </row>
    <row r="2533" ht="15.75" customHeight="1">
      <c r="A2533" s="15" t="s">
        <v>3182</v>
      </c>
      <c r="B2533" s="18" t="s">
        <v>701</v>
      </c>
      <c r="C2533" s="17">
        <v>17.0</v>
      </c>
      <c r="D2533" s="8" t="s">
        <v>3198</v>
      </c>
      <c r="E2533" s="8" t="s">
        <v>32</v>
      </c>
      <c r="F2533" s="5" t="s">
        <v>971</v>
      </c>
      <c r="G2533" s="9"/>
      <c r="H2533" s="9"/>
    </row>
    <row r="2534" ht="15.75" customHeight="1">
      <c r="A2534" s="15" t="s">
        <v>3182</v>
      </c>
      <c r="B2534" s="14" t="s">
        <v>37</v>
      </c>
      <c r="C2534" s="17">
        <v>19.0</v>
      </c>
      <c r="D2534" s="8" t="s">
        <v>3199</v>
      </c>
      <c r="E2534" s="8" t="s">
        <v>21</v>
      </c>
      <c r="F2534" s="5" t="s">
        <v>25</v>
      </c>
      <c r="G2534" s="9"/>
      <c r="H2534" s="9"/>
    </row>
    <row r="2535" ht="15.75" customHeight="1">
      <c r="A2535" s="15" t="s">
        <v>3182</v>
      </c>
      <c r="B2535" s="14" t="s">
        <v>137</v>
      </c>
      <c r="C2535" s="17">
        <v>20.0</v>
      </c>
      <c r="D2535" s="8" t="s">
        <v>3200</v>
      </c>
      <c r="E2535" s="8" t="s">
        <v>21</v>
      </c>
      <c r="F2535" s="5" t="s">
        <v>22</v>
      </c>
      <c r="G2535" s="9"/>
      <c r="H2535" s="9"/>
    </row>
    <row r="2536" ht="15.75" customHeight="1">
      <c r="A2536" s="15" t="s">
        <v>3182</v>
      </c>
      <c r="B2536" s="14" t="s">
        <v>144</v>
      </c>
      <c r="C2536" s="17">
        <v>21.0</v>
      </c>
      <c r="D2536" s="8" t="s">
        <v>3201</v>
      </c>
      <c r="E2536" s="8" t="s">
        <v>21</v>
      </c>
      <c r="F2536" s="5" t="s">
        <v>25</v>
      </c>
      <c r="G2536" s="9"/>
      <c r="H2536" s="9"/>
    </row>
    <row r="2537" ht="15.75" customHeight="1">
      <c r="A2537" s="15" t="s">
        <v>3182</v>
      </c>
      <c r="B2537" s="14" t="s">
        <v>124</v>
      </c>
      <c r="C2537" s="17">
        <v>22.0</v>
      </c>
      <c r="D2537" s="8" t="s">
        <v>3202</v>
      </c>
      <c r="E2537" s="8" t="s">
        <v>21</v>
      </c>
      <c r="F2537" s="5" t="s">
        <v>25</v>
      </c>
      <c r="G2537" s="9"/>
      <c r="H2537" s="9"/>
    </row>
    <row r="2538" ht="15.75" customHeight="1">
      <c r="A2538" s="15" t="s">
        <v>3182</v>
      </c>
      <c r="B2538" s="14" t="s">
        <v>144</v>
      </c>
      <c r="C2538" s="17">
        <v>23.0</v>
      </c>
      <c r="D2538" s="8" t="s">
        <v>3203</v>
      </c>
      <c r="E2538" s="8" t="s">
        <v>21</v>
      </c>
      <c r="F2538" s="5" t="s">
        <v>25</v>
      </c>
      <c r="G2538" s="9"/>
      <c r="H2538" s="9"/>
    </row>
    <row r="2539" ht="15.75" customHeight="1">
      <c r="A2539" s="15" t="s">
        <v>3182</v>
      </c>
      <c r="B2539" s="14" t="s">
        <v>144</v>
      </c>
      <c r="C2539" s="17">
        <v>24.0</v>
      </c>
      <c r="D2539" s="8" t="s">
        <v>3204</v>
      </c>
      <c r="E2539" s="8" t="s">
        <v>21</v>
      </c>
      <c r="F2539" s="5" t="s">
        <v>25</v>
      </c>
      <c r="G2539" s="9"/>
      <c r="H2539" s="9"/>
    </row>
    <row r="2540" ht="15.75" customHeight="1">
      <c r="A2540" s="15" t="s">
        <v>3182</v>
      </c>
      <c r="B2540" s="18" t="s">
        <v>701</v>
      </c>
      <c r="C2540" s="17">
        <v>25.0</v>
      </c>
      <c r="D2540" s="8" t="s">
        <v>3205</v>
      </c>
      <c r="E2540" s="8" t="s">
        <v>21</v>
      </c>
      <c r="F2540" s="5" t="s">
        <v>25</v>
      </c>
      <c r="G2540" s="9"/>
      <c r="H2540" s="9"/>
    </row>
    <row r="2541" ht="15.75" customHeight="1">
      <c r="A2541" s="15" t="s">
        <v>3182</v>
      </c>
      <c r="B2541" s="14" t="s">
        <v>37</v>
      </c>
      <c r="C2541" s="17">
        <v>27.0</v>
      </c>
      <c r="D2541" s="8" t="s">
        <v>3206</v>
      </c>
      <c r="E2541" s="8" t="s">
        <v>21</v>
      </c>
      <c r="F2541" s="5" t="s">
        <v>1281</v>
      </c>
      <c r="G2541" s="9"/>
      <c r="H2541" s="9"/>
    </row>
    <row r="2542" ht="15.75" customHeight="1">
      <c r="A2542" s="15" t="s">
        <v>3182</v>
      </c>
      <c r="B2542" s="18" t="s">
        <v>126</v>
      </c>
      <c r="C2542" s="17">
        <v>28.0</v>
      </c>
      <c r="D2542" s="8" t="s">
        <v>3207</v>
      </c>
      <c r="E2542" s="8" t="s">
        <v>21</v>
      </c>
      <c r="F2542" s="5" t="s">
        <v>1281</v>
      </c>
      <c r="G2542" s="9"/>
      <c r="H2542" s="9"/>
    </row>
    <row r="2543" ht="15.75" customHeight="1">
      <c r="A2543" s="15" t="s">
        <v>3182</v>
      </c>
      <c r="B2543" s="14" t="s">
        <v>37</v>
      </c>
      <c r="C2543" s="17">
        <v>29.0</v>
      </c>
      <c r="D2543" s="8" t="s">
        <v>3208</v>
      </c>
      <c r="E2543" s="8" t="s">
        <v>32</v>
      </c>
      <c r="F2543" s="5" t="s">
        <v>22</v>
      </c>
      <c r="G2543" s="9"/>
      <c r="H2543" s="9"/>
    </row>
    <row r="2544" ht="15.75" customHeight="1">
      <c r="A2544" s="15" t="s">
        <v>3182</v>
      </c>
      <c r="B2544" s="14" t="s">
        <v>37</v>
      </c>
      <c r="C2544" s="17">
        <v>30.0</v>
      </c>
      <c r="D2544" s="8" t="s">
        <v>3209</v>
      </c>
      <c r="E2544" s="8" t="s">
        <v>21</v>
      </c>
      <c r="F2544" s="5" t="s">
        <v>22</v>
      </c>
      <c r="G2544" s="9"/>
      <c r="H2544" s="9"/>
    </row>
    <row r="2545" ht="15.75" customHeight="1">
      <c r="A2545" s="15" t="s">
        <v>3182</v>
      </c>
      <c r="B2545" s="18" t="s">
        <v>126</v>
      </c>
      <c r="C2545" s="17">
        <v>31.0</v>
      </c>
      <c r="D2545" s="8" t="s">
        <v>3210</v>
      </c>
      <c r="E2545" s="8" t="s">
        <v>21</v>
      </c>
      <c r="F2545" s="5" t="s">
        <v>22</v>
      </c>
      <c r="G2545" s="9"/>
      <c r="H2545" s="9"/>
    </row>
    <row r="2546" ht="15.75" customHeight="1">
      <c r="A2546" s="15" t="s">
        <v>3182</v>
      </c>
      <c r="B2546" s="14" t="s">
        <v>124</v>
      </c>
      <c r="C2546" s="17">
        <v>32.0</v>
      </c>
      <c r="D2546" s="8" t="s">
        <v>3211</v>
      </c>
      <c r="E2546" s="8" t="s">
        <v>21</v>
      </c>
      <c r="F2546" s="5" t="s">
        <v>22</v>
      </c>
      <c r="G2546" s="9"/>
      <c r="H2546" s="9"/>
    </row>
    <row r="2547" ht="15.75" customHeight="1">
      <c r="A2547" s="15" t="s">
        <v>3182</v>
      </c>
      <c r="B2547" s="14" t="s">
        <v>37</v>
      </c>
      <c r="C2547" s="17">
        <v>33.0</v>
      </c>
      <c r="D2547" s="8" t="s">
        <v>3212</v>
      </c>
      <c r="E2547" s="8" t="s">
        <v>14</v>
      </c>
      <c r="F2547" s="5" t="s">
        <v>15</v>
      </c>
      <c r="G2547" s="9"/>
      <c r="H2547" s="9"/>
    </row>
    <row r="2548" ht="15.75" customHeight="1">
      <c r="A2548" s="15" t="s">
        <v>3182</v>
      </c>
      <c r="B2548" s="18" t="s">
        <v>126</v>
      </c>
      <c r="C2548" s="17">
        <v>34.0</v>
      </c>
      <c r="D2548" s="8" t="s">
        <v>3213</v>
      </c>
      <c r="E2548" s="8" t="s">
        <v>14</v>
      </c>
      <c r="F2548" s="5" t="s">
        <v>15</v>
      </c>
      <c r="G2548" s="9"/>
      <c r="H2548" s="9"/>
    </row>
    <row r="2549" ht="15.75" customHeight="1">
      <c r="A2549" s="15" t="s">
        <v>3182</v>
      </c>
      <c r="B2549" s="14" t="s">
        <v>144</v>
      </c>
      <c r="C2549" s="17">
        <v>35.0</v>
      </c>
      <c r="D2549" s="8" t="s">
        <v>3214</v>
      </c>
      <c r="E2549" s="8" t="s">
        <v>2590</v>
      </c>
      <c r="F2549" s="5" t="s">
        <v>15</v>
      </c>
      <c r="G2549" s="9"/>
      <c r="H2549" s="9"/>
    </row>
    <row r="2550" ht="15.75" customHeight="1">
      <c r="A2550" s="15" t="s">
        <v>3182</v>
      </c>
      <c r="B2550" s="14" t="s">
        <v>29</v>
      </c>
      <c r="C2550" s="17">
        <v>36.0</v>
      </c>
      <c r="D2550" s="8" t="s">
        <v>3215</v>
      </c>
      <c r="E2550" s="8" t="s">
        <v>21</v>
      </c>
      <c r="F2550" s="5" t="s">
        <v>25</v>
      </c>
      <c r="G2550" s="9"/>
      <c r="H2550" s="9"/>
    </row>
    <row r="2551" ht="15.75" customHeight="1">
      <c r="A2551" s="15" t="s">
        <v>3182</v>
      </c>
      <c r="B2551" s="18" t="s">
        <v>126</v>
      </c>
      <c r="C2551" s="17">
        <v>37.0</v>
      </c>
      <c r="D2551" s="8" t="s">
        <v>3216</v>
      </c>
      <c r="E2551" s="8" t="s">
        <v>21</v>
      </c>
      <c r="F2551" s="5" t="s">
        <v>22</v>
      </c>
      <c r="G2551" s="9"/>
      <c r="H2551" s="9"/>
    </row>
    <row r="2552" ht="15.75" customHeight="1">
      <c r="A2552" s="15" t="s">
        <v>3182</v>
      </c>
      <c r="B2552" s="14" t="s">
        <v>144</v>
      </c>
      <c r="C2552" s="17">
        <v>38.0</v>
      </c>
      <c r="D2552" s="8" t="s">
        <v>3217</v>
      </c>
      <c r="E2552" s="8" t="s">
        <v>21</v>
      </c>
      <c r="F2552" s="5" t="s">
        <v>22</v>
      </c>
      <c r="G2552" s="9"/>
      <c r="H2552" s="9"/>
    </row>
    <row r="2553" ht="15.75" customHeight="1">
      <c r="A2553" s="15" t="s">
        <v>3182</v>
      </c>
      <c r="B2553" s="18" t="s">
        <v>135</v>
      </c>
      <c r="C2553" s="17">
        <v>39.0</v>
      </c>
      <c r="D2553" s="8" t="s">
        <v>3218</v>
      </c>
      <c r="E2553" s="8" t="s">
        <v>32</v>
      </c>
      <c r="F2553" s="5" t="s">
        <v>22</v>
      </c>
      <c r="G2553" s="9"/>
      <c r="H2553" s="9"/>
    </row>
    <row r="2554" ht="15.75" customHeight="1">
      <c r="A2554" s="15" t="s">
        <v>3182</v>
      </c>
      <c r="B2554" s="14" t="s">
        <v>124</v>
      </c>
      <c r="C2554" s="17">
        <v>40.0</v>
      </c>
      <c r="D2554" s="8" t="s">
        <v>3219</v>
      </c>
      <c r="E2554" s="8" t="s">
        <v>32</v>
      </c>
      <c r="F2554" s="5" t="s">
        <v>22</v>
      </c>
      <c r="G2554" s="9"/>
      <c r="H2554" s="9"/>
    </row>
    <row r="2555" ht="15.75" customHeight="1">
      <c r="A2555" s="15" t="s">
        <v>3182</v>
      </c>
      <c r="B2555" s="18" t="s">
        <v>126</v>
      </c>
      <c r="C2555" s="17">
        <v>42.0</v>
      </c>
      <c r="D2555" s="8" t="s">
        <v>3220</v>
      </c>
      <c r="E2555" s="8" t="s">
        <v>14</v>
      </c>
      <c r="F2555" s="5" t="s">
        <v>28</v>
      </c>
      <c r="G2555" s="9"/>
      <c r="H2555" s="9"/>
    </row>
    <row r="2556" ht="15.75" customHeight="1">
      <c r="A2556" s="15" t="s">
        <v>3182</v>
      </c>
      <c r="B2556" s="14" t="s">
        <v>37</v>
      </c>
      <c r="C2556" s="17">
        <v>43.0</v>
      </c>
      <c r="D2556" s="8" t="s">
        <v>3221</v>
      </c>
      <c r="E2556" s="8" t="s">
        <v>21</v>
      </c>
      <c r="F2556" s="5" t="s">
        <v>25</v>
      </c>
      <c r="G2556" s="9"/>
      <c r="H2556" s="9"/>
    </row>
    <row r="2557" ht="15.75" customHeight="1">
      <c r="A2557" s="15" t="s">
        <v>3182</v>
      </c>
      <c r="B2557" s="18" t="s">
        <v>126</v>
      </c>
      <c r="C2557" s="17">
        <v>45.0</v>
      </c>
      <c r="D2557" s="8" t="s">
        <v>3222</v>
      </c>
      <c r="E2557" s="8" t="s">
        <v>14</v>
      </c>
      <c r="F2557" s="5" t="s">
        <v>15</v>
      </c>
      <c r="G2557" s="9"/>
      <c r="H2557" s="9"/>
    </row>
    <row r="2558" ht="15.75" customHeight="1">
      <c r="A2558" s="15" t="s">
        <v>3182</v>
      </c>
      <c r="B2558" s="14" t="s">
        <v>37</v>
      </c>
      <c r="C2558" s="17">
        <v>46.0</v>
      </c>
      <c r="D2558" s="8" t="s">
        <v>3223</v>
      </c>
      <c r="E2558" s="8" t="s">
        <v>14</v>
      </c>
      <c r="F2558" s="5" t="s">
        <v>15</v>
      </c>
      <c r="G2558" s="9"/>
      <c r="H2558" s="9"/>
    </row>
    <row r="2559" ht="15.75" customHeight="1">
      <c r="A2559" s="15" t="s">
        <v>3182</v>
      </c>
      <c r="B2559" s="14" t="s">
        <v>3224</v>
      </c>
      <c r="C2559" s="17">
        <v>47.0</v>
      </c>
      <c r="D2559" s="8" t="s">
        <v>3225</v>
      </c>
      <c r="E2559" s="8" t="s">
        <v>21</v>
      </c>
      <c r="F2559" s="5" t="s">
        <v>28</v>
      </c>
      <c r="G2559" s="9"/>
      <c r="H2559" s="9"/>
    </row>
    <row r="2560" ht="15.75" customHeight="1">
      <c r="A2560" s="15" t="s">
        <v>3226</v>
      </c>
      <c r="B2560" s="18" t="s">
        <v>701</v>
      </c>
      <c r="C2560" s="16">
        <v>1.0</v>
      </c>
      <c r="D2560" s="8" t="s">
        <v>3227</v>
      </c>
      <c r="E2560" s="8" t="s">
        <v>21</v>
      </c>
      <c r="F2560" s="5" t="s">
        <v>25</v>
      </c>
      <c r="G2560" s="9"/>
      <c r="H2560" s="9"/>
    </row>
    <row r="2561" ht="15.75" customHeight="1">
      <c r="A2561" s="15" t="s">
        <v>3226</v>
      </c>
      <c r="B2561" s="18" t="s">
        <v>701</v>
      </c>
      <c r="C2561" s="17">
        <v>3.0</v>
      </c>
      <c r="D2561" s="8" t="s">
        <v>3228</v>
      </c>
      <c r="E2561" s="8" t="s">
        <v>21</v>
      </c>
      <c r="F2561" s="5" t="s">
        <v>25</v>
      </c>
      <c r="G2561" s="9"/>
      <c r="H2561" s="9"/>
    </row>
    <row r="2562" ht="15.75" customHeight="1">
      <c r="A2562" s="15" t="s">
        <v>3226</v>
      </c>
      <c r="B2562" s="18" t="s">
        <v>135</v>
      </c>
      <c r="C2562" s="17">
        <v>5.0</v>
      </c>
      <c r="D2562" s="8" t="s">
        <v>3229</v>
      </c>
      <c r="E2562" s="8" t="s">
        <v>21</v>
      </c>
      <c r="F2562" s="5" t="s">
        <v>642</v>
      </c>
      <c r="G2562" s="9"/>
      <c r="H2562" s="9"/>
    </row>
    <row r="2563" ht="15.75" customHeight="1">
      <c r="A2563" s="15" t="s">
        <v>3226</v>
      </c>
      <c r="B2563" s="14" t="s">
        <v>1770</v>
      </c>
      <c r="C2563" s="17">
        <v>6.0</v>
      </c>
      <c r="D2563" s="8" t="s">
        <v>3230</v>
      </c>
      <c r="E2563" s="8" t="s">
        <v>21</v>
      </c>
      <c r="F2563" s="5" t="s">
        <v>133</v>
      </c>
      <c r="G2563" s="9"/>
      <c r="H2563" s="9"/>
    </row>
    <row r="2564" ht="15.75" customHeight="1">
      <c r="A2564" s="15" t="s">
        <v>3226</v>
      </c>
      <c r="B2564" s="18" t="s">
        <v>701</v>
      </c>
      <c r="C2564" s="17">
        <v>9.0</v>
      </c>
      <c r="D2564" s="8" t="s">
        <v>3231</v>
      </c>
      <c r="E2564" s="8" t="s">
        <v>32</v>
      </c>
      <c r="F2564" s="5" t="s">
        <v>133</v>
      </c>
      <c r="G2564" s="9"/>
      <c r="H2564" s="9"/>
    </row>
    <row r="2565" ht="15.75" customHeight="1">
      <c r="A2565" s="15" t="s">
        <v>3226</v>
      </c>
      <c r="B2565" s="18" t="s">
        <v>701</v>
      </c>
      <c r="C2565" s="17">
        <v>11.0</v>
      </c>
      <c r="D2565" s="8" t="s">
        <v>3232</v>
      </c>
      <c r="E2565" s="8" t="s">
        <v>21</v>
      </c>
      <c r="F2565" s="5" t="s">
        <v>133</v>
      </c>
      <c r="G2565" s="9"/>
      <c r="H2565" s="9"/>
    </row>
    <row r="2566" ht="15.75" customHeight="1">
      <c r="A2566" s="15" t="s">
        <v>3226</v>
      </c>
      <c r="B2566" s="18" t="s">
        <v>701</v>
      </c>
      <c r="C2566" s="17">
        <v>13.0</v>
      </c>
      <c r="D2566" s="8" t="s">
        <v>3233</v>
      </c>
      <c r="E2566" s="8" t="s">
        <v>33</v>
      </c>
      <c r="F2566" s="5" t="s">
        <v>33</v>
      </c>
      <c r="G2566" s="9"/>
      <c r="H2566" s="9"/>
    </row>
    <row r="2567" ht="15.75" customHeight="1">
      <c r="A2567" s="15" t="s">
        <v>3226</v>
      </c>
      <c r="B2567" s="18" t="s">
        <v>135</v>
      </c>
      <c r="C2567" s="17">
        <v>15.0</v>
      </c>
      <c r="D2567" s="8" t="s">
        <v>3234</v>
      </c>
      <c r="E2567" s="8" t="s">
        <v>33</v>
      </c>
      <c r="F2567" s="5" t="s">
        <v>33</v>
      </c>
      <c r="G2567" s="9"/>
      <c r="H2567" s="9"/>
    </row>
    <row r="2568" ht="15.75" customHeight="1">
      <c r="A2568" s="15" t="s">
        <v>3226</v>
      </c>
      <c r="B2568" s="14" t="s">
        <v>1770</v>
      </c>
      <c r="C2568" s="17">
        <v>16.0</v>
      </c>
      <c r="D2568" s="8" t="s">
        <v>3235</v>
      </c>
      <c r="E2568" s="8" t="s">
        <v>18</v>
      </c>
      <c r="F2568" s="5" t="s">
        <v>33</v>
      </c>
      <c r="G2568" s="9"/>
      <c r="H2568" s="9"/>
    </row>
    <row r="2569" ht="15.75" customHeight="1">
      <c r="A2569" s="15" t="s">
        <v>3226</v>
      </c>
      <c r="B2569" s="18" t="s">
        <v>701</v>
      </c>
      <c r="C2569" s="17">
        <v>19.0</v>
      </c>
      <c r="D2569" s="8" t="s">
        <v>3236</v>
      </c>
      <c r="E2569" s="8" t="s">
        <v>14</v>
      </c>
      <c r="F2569" s="5" t="s">
        <v>79</v>
      </c>
      <c r="G2569" s="9"/>
      <c r="H2569" s="9"/>
    </row>
    <row r="2570" ht="15.75" customHeight="1">
      <c r="A2570" s="15" t="s">
        <v>3226</v>
      </c>
      <c r="B2570" s="18" t="s">
        <v>135</v>
      </c>
      <c r="C2570" s="17">
        <v>21.0</v>
      </c>
      <c r="D2570" s="8" t="s">
        <v>3237</v>
      </c>
      <c r="E2570" s="8" t="s">
        <v>14</v>
      </c>
      <c r="F2570" s="5" t="s">
        <v>15</v>
      </c>
      <c r="G2570" s="9"/>
      <c r="H2570" s="9"/>
    </row>
    <row r="2571" ht="15.75" customHeight="1">
      <c r="A2571" s="15" t="s">
        <v>3226</v>
      </c>
      <c r="B2571" s="14" t="s">
        <v>144</v>
      </c>
      <c r="C2571" s="17">
        <v>22.0</v>
      </c>
      <c r="D2571" s="8" t="s">
        <v>3238</v>
      </c>
      <c r="E2571" s="8" t="s">
        <v>14</v>
      </c>
      <c r="F2571" s="5" t="s">
        <v>1017</v>
      </c>
      <c r="G2571" s="9"/>
      <c r="H2571" s="9"/>
    </row>
    <row r="2572" ht="15.75" customHeight="1">
      <c r="A2572" s="15" t="s">
        <v>3226</v>
      </c>
      <c r="B2572" s="18" t="s">
        <v>135</v>
      </c>
      <c r="C2572" s="17">
        <v>24.0</v>
      </c>
      <c r="D2572" s="8" t="s">
        <v>3239</v>
      </c>
      <c r="E2572" s="8" t="s">
        <v>14</v>
      </c>
      <c r="F2572" s="5" t="s">
        <v>1017</v>
      </c>
      <c r="G2572" s="9"/>
      <c r="H2572" s="9"/>
    </row>
    <row r="2573" ht="15.75" customHeight="1">
      <c r="A2573" s="15" t="s">
        <v>3226</v>
      </c>
      <c r="B2573" s="18" t="s">
        <v>701</v>
      </c>
      <c r="C2573" s="17">
        <v>25.0</v>
      </c>
      <c r="D2573" s="8" t="s">
        <v>3240</v>
      </c>
      <c r="E2573" s="8" t="s">
        <v>21</v>
      </c>
      <c r="F2573" s="5" t="s">
        <v>22</v>
      </c>
      <c r="G2573" s="9"/>
      <c r="H2573" s="9"/>
    </row>
    <row r="2574" ht="15.75" customHeight="1">
      <c r="A2574" s="15" t="s">
        <v>3226</v>
      </c>
      <c r="B2574" s="18" t="s">
        <v>135</v>
      </c>
      <c r="C2574" s="17">
        <v>27.0</v>
      </c>
      <c r="D2574" s="8" t="s">
        <v>3241</v>
      </c>
      <c r="E2574" s="8" t="s">
        <v>21</v>
      </c>
      <c r="F2574" s="5" t="s">
        <v>22</v>
      </c>
      <c r="G2574" s="9"/>
      <c r="H2574" s="9"/>
    </row>
    <row r="2575" ht="15.75" customHeight="1">
      <c r="A2575" s="15" t="s">
        <v>3226</v>
      </c>
      <c r="B2575" s="18" t="s">
        <v>135</v>
      </c>
      <c r="C2575" s="17">
        <v>28.0</v>
      </c>
      <c r="D2575" s="8" t="s">
        <v>3242</v>
      </c>
      <c r="E2575" s="8" t="s">
        <v>32</v>
      </c>
      <c r="F2575" s="5" t="s">
        <v>22</v>
      </c>
      <c r="G2575" s="9"/>
      <c r="H2575" s="9"/>
    </row>
    <row r="2576" ht="15.75" customHeight="1">
      <c r="A2576" s="15" t="s">
        <v>3226</v>
      </c>
      <c r="B2576" s="18" t="s">
        <v>135</v>
      </c>
      <c r="C2576" s="17">
        <v>29.0</v>
      </c>
      <c r="D2576" s="8" t="s">
        <v>3243</v>
      </c>
      <c r="E2576" s="8" t="s">
        <v>32</v>
      </c>
      <c r="F2576" s="5" t="s">
        <v>22</v>
      </c>
      <c r="G2576" s="9"/>
      <c r="H2576" s="9"/>
    </row>
    <row r="2577" ht="15.75" customHeight="1">
      <c r="A2577" s="15" t="s">
        <v>3226</v>
      </c>
      <c r="B2577" s="18" t="s">
        <v>701</v>
      </c>
      <c r="C2577" s="17">
        <v>30.0</v>
      </c>
      <c r="D2577" s="8" t="s">
        <v>3244</v>
      </c>
      <c r="E2577" s="8" t="s">
        <v>32</v>
      </c>
      <c r="F2577" s="5" t="s">
        <v>22</v>
      </c>
      <c r="G2577" s="9"/>
      <c r="H2577" s="9"/>
    </row>
    <row r="2578" ht="15.75" customHeight="1">
      <c r="A2578" s="15" t="s">
        <v>3226</v>
      </c>
      <c r="B2578" s="18" t="s">
        <v>701</v>
      </c>
      <c r="C2578" s="17">
        <v>32.0</v>
      </c>
      <c r="D2578" s="8" t="s">
        <v>3245</v>
      </c>
      <c r="E2578" s="8" t="s">
        <v>18</v>
      </c>
      <c r="F2578" s="5" t="s">
        <v>18</v>
      </c>
      <c r="G2578" s="9"/>
      <c r="H2578" s="9"/>
    </row>
    <row r="2579" ht="15.75" customHeight="1">
      <c r="A2579" s="15" t="s">
        <v>3226</v>
      </c>
      <c r="B2579" s="18" t="s">
        <v>701</v>
      </c>
      <c r="C2579" s="17">
        <v>34.0</v>
      </c>
      <c r="D2579" s="8" t="s">
        <v>3246</v>
      </c>
      <c r="E2579" s="8" t="s">
        <v>18</v>
      </c>
      <c r="F2579" s="5" t="s">
        <v>18</v>
      </c>
      <c r="G2579" s="9"/>
      <c r="H2579" s="9"/>
    </row>
    <row r="2580" ht="15.75" customHeight="1">
      <c r="A2580" s="15" t="s">
        <v>3226</v>
      </c>
      <c r="B2580" s="18" t="s">
        <v>701</v>
      </c>
      <c r="C2580" s="17">
        <v>36.0</v>
      </c>
      <c r="D2580" s="8" t="s">
        <v>3247</v>
      </c>
      <c r="E2580" s="8" t="s">
        <v>14</v>
      </c>
      <c r="F2580" s="5" t="s">
        <v>18</v>
      </c>
      <c r="G2580" s="9"/>
      <c r="H2580" s="9"/>
    </row>
    <row r="2581" ht="15.75" customHeight="1">
      <c r="A2581" s="15" t="s">
        <v>3226</v>
      </c>
      <c r="B2581" s="18" t="s">
        <v>701</v>
      </c>
      <c r="C2581" s="17">
        <v>38.0</v>
      </c>
      <c r="D2581" s="8" t="s">
        <v>3248</v>
      </c>
      <c r="E2581" s="8" t="s">
        <v>14</v>
      </c>
      <c r="F2581" s="5" t="s">
        <v>28</v>
      </c>
      <c r="G2581" s="9"/>
      <c r="H2581" s="9"/>
    </row>
    <row r="2582" ht="15.75" customHeight="1">
      <c r="A2582" s="15" t="s">
        <v>3226</v>
      </c>
      <c r="B2582" s="18" t="s">
        <v>701</v>
      </c>
      <c r="C2582" s="17">
        <v>40.0</v>
      </c>
      <c r="D2582" s="8" t="s">
        <v>3249</v>
      </c>
      <c r="E2582" s="8" t="s">
        <v>33</v>
      </c>
      <c r="F2582" s="5" t="s">
        <v>33</v>
      </c>
      <c r="G2582" s="9"/>
      <c r="H2582" s="9"/>
    </row>
    <row r="2583" ht="15.75" customHeight="1">
      <c r="A2583" s="15" t="s">
        <v>3226</v>
      </c>
      <c r="B2583" s="18" t="s">
        <v>701</v>
      </c>
      <c r="C2583" s="17">
        <v>42.0</v>
      </c>
      <c r="D2583" s="8" t="s">
        <v>3250</v>
      </c>
      <c r="E2583" s="8" t="s">
        <v>33</v>
      </c>
      <c r="F2583" s="5" t="s">
        <v>33</v>
      </c>
      <c r="G2583" s="9"/>
      <c r="H2583" s="9"/>
    </row>
    <row r="2584" ht="15.75" customHeight="1">
      <c r="A2584" s="15" t="s">
        <v>3226</v>
      </c>
      <c r="B2584" s="18" t="s">
        <v>701</v>
      </c>
      <c r="C2584" s="17">
        <v>44.0</v>
      </c>
      <c r="D2584" s="8" t="s">
        <v>3251</v>
      </c>
      <c r="E2584" s="8" t="s">
        <v>33</v>
      </c>
      <c r="F2584" s="5" t="s">
        <v>33</v>
      </c>
      <c r="G2584" s="9"/>
      <c r="H2584" s="9"/>
    </row>
    <row r="2585" ht="15.75" customHeight="1">
      <c r="A2585" s="15" t="s">
        <v>3226</v>
      </c>
      <c r="B2585" s="14" t="s">
        <v>144</v>
      </c>
      <c r="C2585" s="17">
        <v>46.0</v>
      </c>
      <c r="D2585" s="8" t="s">
        <v>3252</v>
      </c>
      <c r="E2585" s="8" t="s">
        <v>33</v>
      </c>
      <c r="F2585" s="5" t="s">
        <v>33</v>
      </c>
      <c r="G2585" s="9"/>
      <c r="H2585" s="9"/>
    </row>
    <row r="2586" ht="15.75" customHeight="1">
      <c r="A2586" s="15" t="s">
        <v>3226</v>
      </c>
      <c r="B2586" s="14" t="s">
        <v>144</v>
      </c>
      <c r="C2586" s="17">
        <v>48.0</v>
      </c>
      <c r="D2586" s="8" t="s">
        <v>3253</v>
      </c>
      <c r="E2586" s="8" t="s">
        <v>21</v>
      </c>
      <c r="F2586" s="5" t="s">
        <v>2691</v>
      </c>
      <c r="G2586" s="9"/>
      <c r="H2586" s="9"/>
    </row>
    <row r="2587" ht="15.75" customHeight="1">
      <c r="A2587" s="15" t="s">
        <v>3226</v>
      </c>
      <c r="B2587" s="18" t="s">
        <v>135</v>
      </c>
      <c r="C2587" s="17">
        <v>50.0</v>
      </c>
      <c r="D2587" s="8" t="s">
        <v>3254</v>
      </c>
      <c r="E2587" s="8" t="s">
        <v>14</v>
      </c>
      <c r="F2587" s="5" t="s">
        <v>2691</v>
      </c>
      <c r="G2587" s="9"/>
      <c r="H2587" s="9"/>
    </row>
    <row r="2588" ht="15.75" customHeight="1">
      <c r="A2588" s="15" t="s">
        <v>3226</v>
      </c>
      <c r="B2588" s="18" t="s">
        <v>135</v>
      </c>
      <c r="C2588" s="17">
        <v>51.0</v>
      </c>
      <c r="D2588" s="8" t="s">
        <v>3255</v>
      </c>
      <c r="E2588" s="8" t="s">
        <v>14</v>
      </c>
      <c r="F2588" s="5" t="s">
        <v>28</v>
      </c>
      <c r="G2588" s="9"/>
      <c r="H2588" s="9"/>
    </row>
    <row r="2589" ht="15.75" customHeight="1">
      <c r="A2589" s="15" t="s">
        <v>3226</v>
      </c>
      <c r="B2589" s="18" t="s">
        <v>701</v>
      </c>
      <c r="C2589" s="17">
        <v>52.0</v>
      </c>
      <c r="D2589" s="8" t="s">
        <v>3256</v>
      </c>
      <c r="E2589" s="8" t="s">
        <v>21</v>
      </c>
      <c r="F2589" s="5" t="s">
        <v>133</v>
      </c>
      <c r="G2589" s="9"/>
      <c r="H2589" s="9"/>
    </row>
    <row r="2590" ht="15.75" customHeight="1">
      <c r="A2590" s="15" t="s">
        <v>3226</v>
      </c>
      <c r="B2590" s="18" t="s">
        <v>701</v>
      </c>
      <c r="C2590" s="17">
        <v>54.0</v>
      </c>
      <c r="D2590" s="8" t="s">
        <v>3257</v>
      </c>
      <c r="E2590" s="8" t="s">
        <v>21</v>
      </c>
      <c r="F2590" s="5" t="s">
        <v>22</v>
      </c>
      <c r="G2590" s="9"/>
      <c r="H2590" s="9"/>
    </row>
    <row r="2591" ht="15.75" customHeight="1">
      <c r="A2591" s="15" t="s">
        <v>3226</v>
      </c>
      <c r="B2591" s="18" t="s">
        <v>701</v>
      </c>
      <c r="C2591" s="17">
        <v>56.0</v>
      </c>
      <c r="D2591" s="8" t="s">
        <v>3258</v>
      </c>
      <c r="E2591" s="8" t="s">
        <v>33</v>
      </c>
      <c r="F2591" s="5" t="s">
        <v>33</v>
      </c>
      <c r="G2591" s="9"/>
      <c r="H2591" s="9"/>
    </row>
    <row r="2592" ht="15.75" customHeight="1">
      <c r="A2592" s="15" t="s">
        <v>3226</v>
      </c>
      <c r="B2592" s="14" t="s">
        <v>3259</v>
      </c>
      <c r="C2592" s="17">
        <v>58.0</v>
      </c>
      <c r="D2592" s="8" t="s">
        <v>3260</v>
      </c>
      <c r="E2592" s="8" t="s">
        <v>21</v>
      </c>
      <c r="F2592" s="5" t="s">
        <v>89</v>
      </c>
      <c r="G2592" s="9"/>
      <c r="H2592" s="9"/>
    </row>
    <row r="2593" ht="15.75" customHeight="1">
      <c r="A2593" s="11" t="s">
        <v>3261</v>
      </c>
      <c r="B2593" s="6" t="s">
        <v>124</v>
      </c>
      <c r="C2593" s="7">
        <v>1.0</v>
      </c>
      <c r="D2593" s="8" t="s">
        <v>3262</v>
      </c>
      <c r="E2593" s="5" t="s">
        <v>32</v>
      </c>
      <c r="F2593" s="5" t="s">
        <v>28</v>
      </c>
      <c r="G2593" s="9"/>
      <c r="H2593" s="9"/>
    </row>
    <row r="2594" ht="15.75" customHeight="1">
      <c r="A2594" s="11" t="s">
        <v>3261</v>
      </c>
      <c r="B2594" s="6" t="s">
        <v>139</v>
      </c>
      <c r="C2594" s="10">
        <v>3.0</v>
      </c>
      <c r="D2594" s="8" t="s">
        <v>3263</v>
      </c>
      <c r="E2594" s="5" t="s">
        <v>14</v>
      </c>
      <c r="F2594" s="5" t="s">
        <v>28</v>
      </c>
      <c r="G2594" s="9"/>
      <c r="H2594" s="9"/>
    </row>
    <row r="2595" ht="15.75" customHeight="1">
      <c r="A2595" s="11" t="s">
        <v>3261</v>
      </c>
      <c r="B2595" s="6" t="s">
        <v>139</v>
      </c>
      <c r="C2595" s="10">
        <v>4.0</v>
      </c>
      <c r="D2595" s="8" t="s">
        <v>3264</v>
      </c>
      <c r="E2595" s="5" t="s">
        <v>18</v>
      </c>
      <c r="F2595" s="5" t="s">
        <v>18</v>
      </c>
      <c r="G2595" s="9"/>
      <c r="H2595" s="9"/>
    </row>
    <row r="2596" ht="15.75" customHeight="1">
      <c r="A2596" s="11" t="s">
        <v>3261</v>
      </c>
      <c r="B2596" s="6" t="s">
        <v>139</v>
      </c>
      <c r="C2596" s="10">
        <v>5.0</v>
      </c>
      <c r="D2596" s="8" t="s">
        <v>3265</v>
      </c>
      <c r="E2596" s="5" t="s">
        <v>18</v>
      </c>
      <c r="F2596" s="5" t="s">
        <v>18</v>
      </c>
      <c r="G2596" s="9"/>
      <c r="H2596" s="9"/>
    </row>
    <row r="2597" ht="15.75" customHeight="1">
      <c r="A2597" s="11" t="s">
        <v>3261</v>
      </c>
      <c r="B2597" s="6" t="s">
        <v>144</v>
      </c>
      <c r="C2597" s="10">
        <v>6.0</v>
      </c>
      <c r="D2597" s="8" t="s">
        <v>3266</v>
      </c>
      <c r="E2597" s="5" t="s">
        <v>18</v>
      </c>
      <c r="F2597" s="5" t="s">
        <v>18</v>
      </c>
      <c r="G2597" s="9"/>
      <c r="H2597" s="9"/>
    </row>
    <row r="2598" ht="15.75" customHeight="1">
      <c r="A2598" s="11" t="s">
        <v>3261</v>
      </c>
      <c r="B2598" s="6" t="s">
        <v>154</v>
      </c>
      <c r="C2598" s="10">
        <v>7.0</v>
      </c>
      <c r="D2598" s="8" t="s">
        <v>3267</v>
      </c>
      <c r="E2598" s="5" t="s">
        <v>18</v>
      </c>
      <c r="F2598" s="5" t="s">
        <v>18</v>
      </c>
      <c r="G2598" s="9"/>
      <c r="H2598" s="9"/>
    </row>
    <row r="2599" ht="15.75" customHeight="1">
      <c r="A2599" s="11" t="s">
        <v>3261</v>
      </c>
      <c r="B2599" s="12" t="s">
        <v>135</v>
      </c>
      <c r="C2599" s="10">
        <v>8.0</v>
      </c>
      <c r="D2599" s="8" t="s">
        <v>3268</v>
      </c>
      <c r="E2599" s="5" t="s">
        <v>14</v>
      </c>
      <c r="F2599" s="5" t="s">
        <v>25</v>
      </c>
      <c r="G2599" s="9"/>
      <c r="H2599" s="9"/>
    </row>
    <row r="2600" ht="15.75" customHeight="1">
      <c r="A2600" s="11" t="s">
        <v>3261</v>
      </c>
      <c r="B2600" s="6" t="s">
        <v>124</v>
      </c>
      <c r="C2600" s="10">
        <v>9.0</v>
      </c>
      <c r="D2600" s="8" t="s">
        <v>3269</v>
      </c>
      <c r="E2600" s="5" t="s">
        <v>21</v>
      </c>
      <c r="F2600" s="5" t="s">
        <v>22</v>
      </c>
      <c r="G2600" s="9"/>
      <c r="H2600" s="9"/>
    </row>
    <row r="2601" ht="15.75" customHeight="1">
      <c r="A2601" s="11" t="s">
        <v>3261</v>
      </c>
      <c r="B2601" s="6" t="s">
        <v>124</v>
      </c>
      <c r="C2601" s="10">
        <v>11.0</v>
      </c>
      <c r="D2601" s="8" t="s">
        <v>3270</v>
      </c>
      <c r="E2601" s="5" t="s">
        <v>14</v>
      </c>
      <c r="F2601" s="5" t="s">
        <v>28</v>
      </c>
      <c r="G2601" s="9"/>
      <c r="H2601" s="9"/>
    </row>
    <row r="2602" ht="15.75" customHeight="1">
      <c r="A2602" s="11" t="s">
        <v>3261</v>
      </c>
      <c r="B2602" s="6" t="s">
        <v>124</v>
      </c>
      <c r="C2602" s="10">
        <v>13.0</v>
      </c>
      <c r="D2602" s="8" t="s">
        <v>3271</v>
      </c>
      <c r="E2602" s="5" t="s">
        <v>14</v>
      </c>
      <c r="F2602" s="5" t="s">
        <v>28</v>
      </c>
      <c r="G2602" s="9"/>
      <c r="H2602" s="9"/>
    </row>
    <row r="2603" ht="15.75" customHeight="1">
      <c r="A2603" s="11" t="s">
        <v>3261</v>
      </c>
      <c r="B2603" s="6" t="s">
        <v>37</v>
      </c>
      <c r="C2603" s="10">
        <v>15.0</v>
      </c>
      <c r="D2603" s="8" t="s">
        <v>3272</v>
      </c>
      <c r="E2603" s="5" t="s">
        <v>712</v>
      </c>
      <c r="F2603" s="5" t="s">
        <v>28</v>
      </c>
      <c r="G2603" s="9"/>
      <c r="H2603" s="9"/>
    </row>
    <row r="2604" ht="15.75" customHeight="1">
      <c r="A2604" s="11" t="s">
        <v>3261</v>
      </c>
      <c r="B2604" s="6" t="s">
        <v>3273</v>
      </c>
      <c r="C2604" s="10">
        <v>16.0</v>
      </c>
      <c r="D2604" s="8" t="s">
        <v>3274</v>
      </c>
      <c r="E2604" s="5" t="s">
        <v>32</v>
      </c>
      <c r="F2604" s="5" t="s">
        <v>18</v>
      </c>
      <c r="G2604" s="9"/>
      <c r="H2604" s="9"/>
    </row>
    <row r="2605" ht="15.75" customHeight="1">
      <c r="A2605" s="15" t="s">
        <v>3275</v>
      </c>
      <c r="B2605" s="14" t="s">
        <v>144</v>
      </c>
      <c r="C2605" s="16">
        <v>1.0</v>
      </c>
      <c r="D2605" s="8" t="s">
        <v>3276</v>
      </c>
      <c r="E2605" s="8" t="s">
        <v>21</v>
      </c>
      <c r="F2605" s="5" t="s">
        <v>25</v>
      </c>
      <c r="G2605" s="9"/>
      <c r="H2605" s="9"/>
    </row>
    <row r="2606" ht="15.75" customHeight="1">
      <c r="A2606" s="15" t="s">
        <v>3275</v>
      </c>
      <c r="B2606" s="14" t="s">
        <v>144</v>
      </c>
      <c r="C2606" s="17">
        <v>2.0</v>
      </c>
      <c r="D2606" s="8" t="s">
        <v>3277</v>
      </c>
      <c r="E2606" s="8" t="s">
        <v>21</v>
      </c>
      <c r="F2606" s="5" t="s">
        <v>22</v>
      </c>
      <c r="G2606" s="9"/>
      <c r="H2606" s="9"/>
    </row>
    <row r="2607" ht="15.75" customHeight="1">
      <c r="A2607" s="15" t="s">
        <v>3275</v>
      </c>
      <c r="B2607" s="14" t="s">
        <v>139</v>
      </c>
      <c r="C2607" s="17">
        <v>3.0</v>
      </c>
      <c r="D2607" s="8" t="s">
        <v>3278</v>
      </c>
      <c r="E2607" s="8" t="s">
        <v>21</v>
      </c>
      <c r="F2607" s="5" t="s">
        <v>22</v>
      </c>
      <c r="G2607" s="9"/>
      <c r="H2607" s="9"/>
    </row>
    <row r="2608" ht="15.75" customHeight="1">
      <c r="A2608" s="15" t="s">
        <v>3275</v>
      </c>
      <c r="B2608" s="14" t="s">
        <v>144</v>
      </c>
      <c r="C2608" s="17">
        <v>4.0</v>
      </c>
      <c r="D2608" s="8" t="s">
        <v>3279</v>
      </c>
      <c r="E2608" s="8" t="s">
        <v>18</v>
      </c>
      <c r="F2608" s="5" t="s">
        <v>18</v>
      </c>
      <c r="G2608" s="9"/>
      <c r="H2608" s="9"/>
    </row>
    <row r="2609" ht="15.75" customHeight="1">
      <c r="A2609" s="15" t="s">
        <v>3275</v>
      </c>
      <c r="B2609" s="14" t="s">
        <v>139</v>
      </c>
      <c r="C2609" s="17">
        <v>5.0</v>
      </c>
      <c r="D2609" s="8" t="s">
        <v>3280</v>
      </c>
      <c r="E2609" s="8" t="s">
        <v>21</v>
      </c>
      <c r="F2609" s="5" t="s">
        <v>22</v>
      </c>
      <c r="G2609" s="9"/>
      <c r="H2609" s="9"/>
    </row>
    <row r="2610" ht="15.75" customHeight="1">
      <c r="A2610" s="15" t="s">
        <v>3275</v>
      </c>
      <c r="B2610" s="14" t="s">
        <v>139</v>
      </c>
      <c r="C2610" s="17">
        <v>6.0</v>
      </c>
      <c r="D2610" s="8" t="s">
        <v>3281</v>
      </c>
      <c r="E2610" s="8" t="s">
        <v>21</v>
      </c>
      <c r="F2610" s="5" t="s">
        <v>22</v>
      </c>
      <c r="G2610" s="9"/>
      <c r="H2610" s="9"/>
    </row>
    <row r="2611" ht="15.75" customHeight="1">
      <c r="A2611" s="15" t="s">
        <v>3275</v>
      </c>
      <c r="B2611" s="14" t="s">
        <v>139</v>
      </c>
      <c r="C2611" s="17">
        <v>8.0</v>
      </c>
      <c r="D2611" s="8" t="s">
        <v>3282</v>
      </c>
      <c r="E2611" s="8" t="s">
        <v>21</v>
      </c>
      <c r="F2611" s="5" t="s">
        <v>18</v>
      </c>
      <c r="G2611" s="9"/>
      <c r="H2611" s="9"/>
    </row>
    <row r="2612" ht="15.75" customHeight="1">
      <c r="A2612" s="15" t="s">
        <v>3275</v>
      </c>
      <c r="B2612" s="14" t="s">
        <v>226</v>
      </c>
      <c r="C2612" s="17">
        <v>10.0</v>
      </c>
      <c r="D2612" s="8" t="s">
        <v>3283</v>
      </c>
      <c r="E2612" s="8" t="s">
        <v>21</v>
      </c>
      <c r="F2612" s="5" t="s">
        <v>25</v>
      </c>
      <c r="G2612" s="9"/>
      <c r="H2612" s="9"/>
    </row>
    <row r="2613" ht="15.75" customHeight="1">
      <c r="A2613" s="15" t="s">
        <v>3284</v>
      </c>
      <c r="B2613" s="18" t="s">
        <v>3285</v>
      </c>
      <c r="C2613" s="16">
        <v>1.0</v>
      </c>
      <c r="D2613" s="8" t="s">
        <v>3286</v>
      </c>
      <c r="E2613" s="8" t="s">
        <v>21</v>
      </c>
      <c r="F2613" s="5" t="s">
        <v>971</v>
      </c>
      <c r="G2613" s="9"/>
      <c r="H2613" s="9"/>
    </row>
    <row r="2614" ht="15.75" customHeight="1">
      <c r="A2614" s="15" t="s">
        <v>3284</v>
      </c>
      <c r="B2614" s="18" t="s">
        <v>3285</v>
      </c>
      <c r="C2614" s="17">
        <v>3.0</v>
      </c>
      <c r="D2614" s="8" t="s">
        <v>3287</v>
      </c>
      <c r="E2614" s="8" t="s">
        <v>21</v>
      </c>
      <c r="F2614" s="5" t="s">
        <v>971</v>
      </c>
      <c r="G2614" s="9"/>
      <c r="H2614" s="9"/>
    </row>
    <row r="2615" ht="15.75" customHeight="1">
      <c r="A2615" s="15" t="s">
        <v>3284</v>
      </c>
      <c r="B2615" s="14" t="s">
        <v>37</v>
      </c>
      <c r="C2615" s="17">
        <v>5.0</v>
      </c>
      <c r="D2615" s="8" t="s">
        <v>3288</v>
      </c>
      <c r="E2615" s="8" t="s">
        <v>33</v>
      </c>
      <c r="F2615" s="5" t="s">
        <v>22</v>
      </c>
      <c r="G2615" s="9"/>
      <c r="H2615" s="9"/>
    </row>
    <row r="2616" ht="15.75" customHeight="1">
      <c r="A2616" s="15" t="s">
        <v>3284</v>
      </c>
      <c r="B2616" s="18" t="s">
        <v>135</v>
      </c>
      <c r="C2616" s="17">
        <v>6.0</v>
      </c>
      <c r="D2616" s="8" t="s">
        <v>3289</v>
      </c>
      <c r="E2616" s="8" t="s">
        <v>33</v>
      </c>
      <c r="F2616" s="5" t="s">
        <v>33</v>
      </c>
      <c r="G2616" s="9"/>
      <c r="H2616" s="9"/>
    </row>
    <row r="2617" ht="15.75" customHeight="1">
      <c r="A2617" s="15" t="s">
        <v>3284</v>
      </c>
      <c r="B2617" s="18" t="s">
        <v>135</v>
      </c>
      <c r="C2617" s="17">
        <v>7.0</v>
      </c>
      <c r="D2617" s="8" t="s">
        <v>3290</v>
      </c>
      <c r="E2617" s="8" t="s">
        <v>21</v>
      </c>
      <c r="F2617" s="5" t="s">
        <v>33</v>
      </c>
      <c r="G2617" s="9"/>
      <c r="H2617" s="9"/>
    </row>
    <row r="2618" ht="15.75" customHeight="1">
      <c r="A2618" s="15" t="s">
        <v>3284</v>
      </c>
      <c r="B2618" s="14" t="s">
        <v>37</v>
      </c>
      <c r="C2618" s="17">
        <v>8.0</v>
      </c>
      <c r="D2618" s="8" t="s">
        <v>3291</v>
      </c>
      <c r="E2618" s="8" t="s">
        <v>21</v>
      </c>
      <c r="F2618" s="5" t="s">
        <v>25</v>
      </c>
      <c r="G2618" s="9"/>
      <c r="H2618" s="9"/>
    </row>
    <row r="2619" ht="15.75" customHeight="1">
      <c r="A2619" s="15" t="s">
        <v>3284</v>
      </c>
      <c r="B2619" s="18" t="s">
        <v>126</v>
      </c>
      <c r="C2619" s="17">
        <v>10.0</v>
      </c>
      <c r="D2619" s="8" t="s">
        <v>3292</v>
      </c>
      <c r="E2619" s="8" t="s">
        <v>21</v>
      </c>
      <c r="F2619" s="5" t="s">
        <v>25</v>
      </c>
      <c r="G2619" s="9"/>
      <c r="H2619" s="9"/>
    </row>
    <row r="2620" ht="15.75" customHeight="1">
      <c r="A2620" s="15" t="s">
        <v>3284</v>
      </c>
      <c r="B2620" s="18" t="s">
        <v>126</v>
      </c>
      <c r="C2620" s="17">
        <v>11.0</v>
      </c>
      <c r="D2620" s="8" t="s">
        <v>3293</v>
      </c>
      <c r="E2620" s="8" t="s">
        <v>21</v>
      </c>
      <c r="F2620" s="5" t="s">
        <v>22</v>
      </c>
      <c r="G2620" s="9"/>
      <c r="H2620" s="9"/>
    </row>
    <row r="2621" ht="15.75" customHeight="1">
      <c r="A2621" s="15" t="s">
        <v>3284</v>
      </c>
      <c r="B2621" s="18" t="s">
        <v>135</v>
      </c>
      <c r="C2621" s="17">
        <v>12.0</v>
      </c>
      <c r="D2621" s="8" t="s">
        <v>3294</v>
      </c>
      <c r="E2621" s="8" t="s">
        <v>14</v>
      </c>
      <c r="F2621" s="5" t="s">
        <v>22</v>
      </c>
      <c r="G2621" s="9"/>
      <c r="H2621" s="9"/>
    </row>
    <row r="2622" ht="15.75" customHeight="1">
      <c r="A2622" s="15" t="s">
        <v>3284</v>
      </c>
      <c r="B2622" s="18" t="s">
        <v>3285</v>
      </c>
      <c r="C2622" s="17">
        <v>13.0</v>
      </c>
      <c r="D2622" s="8" t="s">
        <v>3295</v>
      </c>
      <c r="E2622" s="8" t="s">
        <v>14</v>
      </c>
      <c r="F2622" s="5" t="s">
        <v>22</v>
      </c>
      <c r="G2622" s="9"/>
      <c r="H2622" s="9"/>
    </row>
    <row r="2623" ht="15.75" customHeight="1">
      <c r="A2623" s="15" t="s">
        <v>3284</v>
      </c>
      <c r="B2623" s="18" t="s">
        <v>135</v>
      </c>
      <c r="C2623" s="17">
        <v>15.0</v>
      </c>
      <c r="D2623" s="8" t="s">
        <v>3296</v>
      </c>
      <c r="E2623" s="8" t="s">
        <v>21</v>
      </c>
      <c r="F2623" s="5" t="s">
        <v>22</v>
      </c>
      <c r="G2623" s="9"/>
      <c r="H2623" s="9"/>
    </row>
    <row r="2624" ht="15.75" customHeight="1">
      <c r="A2624" s="15" t="s">
        <v>3284</v>
      </c>
      <c r="B2624" s="18" t="s">
        <v>3285</v>
      </c>
      <c r="C2624" s="17">
        <v>16.0</v>
      </c>
      <c r="D2624" s="8" t="s">
        <v>3297</v>
      </c>
      <c r="E2624" s="8" t="s">
        <v>21</v>
      </c>
      <c r="F2624" s="5" t="s">
        <v>22</v>
      </c>
      <c r="G2624" s="9"/>
      <c r="H2624" s="9"/>
    </row>
    <row r="2625" ht="15.75" customHeight="1">
      <c r="A2625" s="15" t="s">
        <v>3284</v>
      </c>
      <c r="B2625" s="18" t="s">
        <v>3285</v>
      </c>
      <c r="C2625" s="17">
        <v>18.0</v>
      </c>
      <c r="D2625" s="8" t="s">
        <v>3298</v>
      </c>
      <c r="E2625" s="8" t="s">
        <v>21</v>
      </c>
      <c r="F2625" s="5" t="s">
        <v>22</v>
      </c>
      <c r="G2625" s="9"/>
      <c r="H2625" s="9"/>
    </row>
    <row r="2626" ht="15.75" customHeight="1">
      <c r="A2626" s="15" t="s">
        <v>3284</v>
      </c>
      <c r="B2626" s="18" t="s">
        <v>135</v>
      </c>
      <c r="C2626" s="17">
        <v>20.0</v>
      </c>
      <c r="D2626" s="8" t="s">
        <v>3299</v>
      </c>
      <c r="E2626" s="8" t="s">
        <v>21</v>
      </c>
      <c r="F2626" s="5" t="s">
        <v>22</v>
      </c>
      <c r="G2626" s="9"/>
      <c r="H2626" s="9"/>
    </row>
    <row r="2627" ht="15.75" customHeight="1">
      <c r="A2627" s="15" t="s">
        <v>3284</v>
      </c>
      <c r="B2627" s="14" t="s">
        <v>41</v>
      </c>
      <c r="C2627" s="17">
        <v>21.0</v>
      </c>
      <c r="D2627" s="8" t="s">
        <v>3300</v>
      </c>
      <c r="E2627" s="8" t="s">
        <v>14</v>
      </c>
      <c r="F2627" s="5" t="s">
        <v>15</v>
      </c>
      <c r="G2627" s="9"/>
      <c r="H2627" s="9"/>
    </row>
    <row r="2628" ht="15.75" customHeight="1">
      <c r="A2628" s="15" t="s">
        <v>3284</v>
      </c>
      <c r="B2628" s="14" t="s">
        <v>144</v>
      </c>
      <c r="C2628" s="17">
        <v>23.0</v>
      </c>
      <c r="D2628" s="8" t="s">
        <v>3301</v>
      </c>
      <c r="E2628" s="8" t="s">
        <v>14</v>
      </c>
      <c r="F2628" s="5" t="s">
        <v>15</v>
      </c>
      <c r="G2628" s="9"/>
      <c r="H2628" s="9"/>
    </row>
    <row r="2629" ht="15.75" customHeight="1">
      <c r="A2629" s="15" t="s">
        <v>3284</v>
      </c>
      <c r="B2629" s="18" t="s">
        <v>126</v>
      </c>
      <c r="C2629" s="17">
        <v>25.0</v>
      </c>
      <c r="D2629" s="8" t="s">
        <v>3302</v>
      </c>
      <c r="E2629" s="8" t="s">
        <v>21</v>
      </c>
      <c r="F2629" s="5" t="s">
        <v>15</v>
      </c>
      <c r="G2629" s="9"/>
      <c r="H2629" s="9"/>
    </row>
    <row r="2630" ht="15.75" customHeight="1">
      <c r="A2630" s="15" t="s">
        <v>3284</v>
      </c>
      <c r="B2630" s="14" t="s">
        <v>144</v>
      </c>
      <c r="C2630" s="17">
        <v>27.0</v>
      </c>
      <c r="D2630" s="8" t="s">
        <v>3303</v>
      </c>
      <c r="E2630" s="8" t="s">
        <v>33</v>
      </c>
      <c r="F2630" s="5" t="s">
        <v>33</v>
      </c>
      <c r="G2630" s="9"/>
      <c r="H2630" s="9"/>
    </row>
    <row r="2631" ht="15.75" customHeight="1">
      <c r="A2631" s="15" t="s">
        <v>3284</v>
      </c>
      <c r="B2631" s="14" t="s">
        <v>144</v>
      </c>
      <c r="C2631" s="17">
        <v>29.0</v>
      </c>
      <c r="D2631" s="8" t="s">
        <v>3304</v>
      </c>
      <c r="E2631" s="8" t="s">
        <v>14</v>
      </c>
      <c r="F2631" s="5" t="s">
        <v>33</v>
      </c>
      <c r="G2631" s="9"/>
      <c r="H2631" s="9"/>
    </row>
    <row r="2632" ht="15.75" customHeight="1">
      <c r="A2632" s="15" t="s">
        <v>3284</v>
      </c>
      <c r="B2632" s="14" t="s">
        <v>144</v>
      </c>
      <c r="C2632" s="17">
        <v>30.0</v>
      </c>
      <c r="D2632" s="8" t="s">
        <v>3305</v>
      </c>
      <c r="E2632" s="8" t="s">
        <v>21</v>
      </c>
      <c r="F2632" s="5" t="s">
        <v>79</v>
      </c>
      <c r="G2632" s="9"/>
      <c r="H2632" s="9"/>
    </row>
    <row r="2633" ht="15.75" customHeight="1">
      <c r="A2633" s="15" t="s">
        <v>3284</v>
      </c>
      <c r="B2633" s="18" t="s">
        <v>135</v>
      </c>
      <c r="C2633" s="17">
        <v>31.0</v>
      </c>
      <c r="D2633" s="8" t="s">
        <v>3306</v>
      </c>
      <c r="E2633" s="8" t="s">
        <v>48</v>
      </c>
      <c r="F2633" s="5" t="s">
        <v>15</v>
      </c>
      <c r="G2633" s="9"/>
      <c r="H2633" s="9"/>
    </row>
    <row r="2634" ht="15.75" customHeight="1">
      <c r="A2634" s="15" t="s">
        <v>3284</v>
      </c>
      <c r="B2634" s="18" t="s">
        <v>3285</v>
      </c>
      <c r="C2634" s="17">
        <v>32.0</v>
      </c>
      <c r="D2634" s="8" t="s">
        <v>3307</v>
      </c>
      <c r="E2634" s="8" t="s">
        <v>32</v>
      </c>
      <c r="F2634" s="5" t="s">
        <v>15</v>
      </c>
      <c r="G2634" s="9"/>
      <c r="H2634" s="9"/>
    </row>
    <row r="2635" ht="15.75" customHeight="1">
      <c r="A2635" s="15" t="s">
        <v>3284</v>
      </c>
      <c r="B2635" s="14" t="s">
        <v>144</v>
      </c>
      <c r="C2635" s="17">
        <v>34.0</v>
      </c>
      <c r="D2635" s="8" t="s">
        <v>3308</v>
      </c>
      <c r="E2635" s="8" t="s">
        <v>14</v>
      </c>
      <c r="F2635" s="5" t="s">
        <v>15</v>
      </c>
      <c r="G2635" s="9"/>
      <c r="H2635" s="9"/>
    </row>
    <row r="2636" ht="15.75" customHeight="1">
      <c r="A2636" s="15" t="s">
        <v>3284</v>
      </c>
      <c r="B2636" s="18" t="s">
        <v>126</v>
      </c>
      <c r="C2636" s="17">
        <v>36.0</v>
      </c>
      <c r="D2636" s="8" t="s">
        <v>3309</v>
      </c>
      <c r="E2636" s="8" t="s">
        <v>32</v>
      </c>
      <c r="F2636" s="5" t="s">
        <v>22</v>
      </c>
      <c r="G2636" s="9"/>
      <c r="H2636" s="9"/>
    </row>
    <row r="2637" ht="15.75" customHeight="1">
      <c r="A2637" s="15" t="s">
        <v>3284</v>
      </c>
      <c r="B2637" s="18" t="s">
        <v>126</v>
      </c>
      <c r="C2637" s="17">
        <v>37.0</v>
      </c>
      <c r="D2637" s="8" t="s">
        <v>3310</v>
      </c>
      <c r="E2637" s="8" t="s">
        <v>21</v>
      </c>
      <c r="F2637" s="5" t="s">
        <v>25</v>
      </c>
      <c r="G2637" s="9"/>
      <c r="H2637" s="9"/>
    </row>
    <row r="2638" ht="15.75" customHeight="1">
      <c r="A2638" s="15" t="s">
        <v>3284</v>
      </c>
      <c r="B2638" s="18" t="s">
        <v>135</v>
      </c>
      <c r="C2638" s="17">
        <v>39.0</v>
      </c>
      <c r="D2638" s="8" t="s">
        <v>3311</v>
      </c>
      <c r="E2638" s="8" t="s">
        <v>21</v>
      </c>
      <c r="F2638" s="5" t="s">
        <v>25</v>
      </c>
      <c r="G2638" s="9"/>
      <c r="H2638" s="9"/>
    </row>
    <row r="2639" ht="15.75" customHeight="1">
      <c r="A2639" s="15" t="s">
        <v>3284</v>
      </c>
      <c r="B2639" s="14" t="s">
        <v>144</v>
      </c>
      <c r="C2639" s="17">
        <v>40.0</v>
      </c>
      <c r="D2639" s="8" t="s">
        <v>3312</v>
      </c>
      <c r="E2639" s="8" t="s">
        <v>21</v>
      </c>
      <c r="F2639" s="5" t="s">
        <v>25</v>
      </c>
      <c r="G2639" s="9"/>
      <c r="H2639" s="9"/>
    </row>
    <row r="2640" ht="15.75" customHeight="1">
      <c r="A2640" s="15" t="s">
        <v>3284</v>
      </c>
      <c r="B2640" s="18" t="s">
        <v>135</v>
      </c>
      <c r="C2640" s="17">
        <v>42.0</v>
      </c>
      <c r="D2640" s="8" t="s">
        <v>3313</v>
      </c>
      <c r="E2640" s="8" t="s">
        <v>21</v>
      </c>
      <c r="F2640" s="5" t="s">
        <v>50</v>
      </c>
      <c r="G2640" s="9"/>
      <c r="H2640" s="9"/>
    </row>
    <row r="2641" ht="15.75" customHeight="1">
      <c r="A2641" s="15" t="s">
        <v>3284</v>
      </c>
      <c r="B2641" s="14" t="s">
        <v>144</v>
      </c>
      <c r="C2641" s="17">
        <v>43.0</v>
      </c>
      <c r="D2641" s="8" t="s">
        <v>3314</v>
      </c>
      <c r="E2641" s="8" t="s">
        <v>21</v>
      </c>
      <c r="F2641" s="5" t="s">
        <v>50</v>
      </c>
      <c r="G2641" s="9"/>
      <c r="H2641" s="9"/>
    </row>
    <row r="2642" ht="15.75" customHeight="1">
      <c r="A2642" s="15" t="s">
        <v>3284</v>
      </c>
      <c r="B2642" s="18" t="s">
        <v>135</v>
      </c>
      <c r="C2642" s="17">
        <v>44.0</v>
      </c>
      <c r="D2642" s="8" t="s">
        <v>3315</v>
      </c>
      <c r="E2642" s="8" t="s">
        <v>21</v>
      </c>
      <c r="F2642" s="5" t="s">
        <v>25</v>
      </c>
      <c r="G2642" s="9"/>
      <c r="H2642" s="9"/>
    </row>
    <row r="2643" ht="15.75" customHeight="1">
      <c r="A2643" s="15" t="s">
        <v>3284</v>
      </c>
      <c r="B2643" s="18" t="s">
        <v>701</v>
      </c>
      <c r="C2643" s="17">
        <v>45.0</v>
      </c>
      <c r="D2643" s="8" t="s">
        <v>3316</v>
      </c>
      <c r="E2643" s="8" t="s">
        <v>21</v>
      </c>
      <c r="F2643" s="5" t="s">
        <v>25</v>
      </c>
      <c r="G2643" s="9"/>
      <c r="H2643" s="9"/>
    </row>
    <row r="2644" ht="15.75" customHeight="1">
      <c r="A2644" s="15" t="s">
        <v>3284</v>
      </c>
      <c r="B2644" s="14" t="s">
        <v>26</v>
      </c>
      <c r="C2644" s="17">
        <v>47.0</v>
      </c>
      <c r="D2644" s="8" t="s">
        <v>3317</v>
      </c>
      <c r="E2644" s="8" t="s">
        <v>21</v>
      </c>
      <c r="F2644" s="19" t="s">
        <v>22</v>
      </c>
      <c r="G2644" s="9"/>
      <c r="H2644" s="9"/>
    </row>
    <row r="2645" ht="15.75" customHeight="1">
      <c r="A2645" s="5" t="s">
        <v>3318</v>
      </c>
      <c r="B2645" s="6" t="s">
        <v>137</v>
      </c>
      <c r="C2645" s="7">
        <v>1.0</v>
      </c>
      <c r="D2645" s="8" t="s">
        <v>3319</v>
      </c>
      <c r="E2645" s="5" t="s">
        <v>14</v>
      </c>
      <c r="F2645" s="5" t="s">
        <v>15</v>
      </c>
      <c r="G2645" s="9"/>
      <c r="H2645" s="9"/>
    </row>
    <row r="2646" ht="15.75" customHeight="1">
      <c r="A2646" s="5" t="s">
        <v>3318</v>
      </c>
      <c r="B2646" s="6" t="s">
        <v>137</v>
      </c>
      <c r="C2646" s="10">
        <v>2.0</v>
      </c>
      <c r="D2646" s="8" t="s">
        <v>3320</v>
      </c>
      <c r="E2646" s="5" t="s">
        <v>14</v>
      </c>
      <c r="F2646" s="5" t="s">
        <v>15</v>
      </c>
      <c r="G2646" s="9"/>
      <c r="H2646" s="9"/>
    </row>
    <row r="2647" ht="15.75" customHeight="1">
      <c r="A2647" s="5" t="s">
        <v>3318</v>
      </c>
      <c r="B2647" s="6" t="s">
        <v>124</v>
      </c>
      <c r="C2647" s="10">
        <v>3.0</v>
      </c>
      <c r="D2647" s="8" t="s">
        <v>3321</v>
      </c>
      <c r="E2647" s="5" t="s">
        <v>14</v>
      </c>
      <c r="F2647" s="5" t="s">
        <v>15</v>
      </c>
      <c r="G2647" s="9"/>
      <c r="H2647" s="9"/>
    </row>
    <row r="2648" ht="15.75" customHeight="1">
      <c r="A2648" s="5" t="s">
        <v>3318</v>
      </c>
      <c r="B2648" s="6" t="s">
        <v>139</v>
      </c>
      <c r="C2648" s="10">
        <v>4.0</v>
      </c>
      <c r="D2648" s="8" t="s">
        <v>3322</v>
      </c>
      <c r="E2648" s="5" t="s">
        <v>14</v>
      </c>
      <c r="F2648" s="5" t="s">
        <v>15</v>
      </c>
      <c r="G2648" s="9"/>
      <c r="H2648" s="9"/>
    </row>
    <row r="2649" ht="15.75" customHeight="1">
      <c r="A2649" s="5" t="s">
        <v>3318</v>
      </c>
      <c r="B2649" s="6" t="s">
        <v>124</v>
      </c>
      <c r="C2649" s="10">
        <v>5.0</v>
      </c>
      <c r="D2649" s="8" t="s">
        <v>3323</v>
      </c>
      <c r="E2649" s="5" t="s">
        <v>14</v>
      </c>
      <c r="F2649" s="5" t="s">
        <v>15</v>
      </c>
      <c r="G2649" s="9"/>
      <c r="H2649" s="9"/>
    </row>
    <row r="2650" ht="15.75" customHeight="1">
      <c r="A2650" s="5" t="s">
        <v>3318</v>
      </c>
      <c r="B2650" s="6" t="s">
        <v>899</v>
      </c>
      <c r="C2650" s="10">
        <v>6.0</v>
      </c>
      <c r="D2650" s="8" t="s">
        <v>3324</v>
      </c>
      <c r="E2650" s="5" t="s">
        <v>14</v>
      </c>
      <c r="F2650" s="5" t="s">
        <v>15</v>
      </c>
      <c r="G2650" s="9"/>
      <c r="H2650" s="9"/>
    </row>
    <row r="2651" ht="15.75" customHeight="1">
      <c r="A2651" s="5" t="s">
        <v>3325</v>
      </c>
      <c r="B2651" s="6" t="s">
        <v>3326</v>
      </c>
      <c r="C2651" s="7">
        <v>1.0</v>
      </c>
      <c r="D2651" s="8" t="s">
        <v>3327</v>
      </c>
      <c r="E2651" s="5" t="s">
        <v>21</v>
      </c>
      <c r="F2651" s="5" t="s">
        <v>25</v>
      </c>
      <c r="G2651" s="9"/>
      <c r="H2651" s="9"/>
    </row>
    <row r="2652" ht="15.75" customHeight="1">
      <c r="A2652" s="5" t="s">
        <v>3325</v>
      </c>
      <c r="B2652" s="6" t="s">
        <v>3328</v>
      </c>
      <c r="C2652" s="10">
        <v>2.0</v>
      </c>
      <c r="D2652" s="8" t="s">
        <v>3329</v>
      </c>
      <c r="E2652" s="5" t="s">
        <v>21</v>
      </c>
      <c r="F2652" s="5" t="s">
        <v>25</v>
      </c>
      <c r="G2652" s="9"/>
      <c r="H2652" s="9"/>
    </row>
    <row r="2653" ht="15.75" customHeight="1">
      <c r="A2653" s="5" t="s">
        <v>3325</v>
      </c>
      <c r="B2653" s="6" t="s">
        <v>3330</v>
      </c>
      <c r="C2653" s="10">
        <v>3.0</v>
      </c>
      <c r="D2653" s="8" t="s">
        <v>3331</v>
      </c>
      <c r="E2653" s="5" t="s">
        <v>21</v>
      </c>
      <c r="F2653" s="5" t="s">
        <v>25</v>
      </c>
      <c r="G2653" s="9"/>
      <c r="H2653" s="9"/>
    </row>
    <row r="2654" ht="15.75" customHeight="1">
      <c r="A2654" s="15" t="s">
        <v>3332</v>
      </c>
      <c r="B2654" s="14" t="s">
        <v>216</v>
      </c>
      <c r="C2654" s="16">
        <v>1.0</v>
      </c>
      <c r="D2654" s="8" t="s">
        <v>3333</v>
      </c>
      <c r="E2654" s="8" t="s">
        <v>21</v>
      </c>
      <c r="F2654" s="5" t="s">
        <v>25</v>
      </c>
      <c r="G2654" s="9"/>
      <c r="H2654" s="9"/>
    </row>
    <row r="2655" ht="15.75" customHeight="1">
      <c r="A2655" s="15" t="s">
        <v>3332</v>
      </c>
      <c r="B2655" s="14" t="s">
        <v>216</v>
      </c>
      <c r="C2655" s="17">
        <v>2.0</v>
      </c>
      <c r="D2655" s="8" t="s">
        <v>3334</v>
      </c>
      <c r="E2655" s="8" t="s">
        <v>14</v>
      </c>
      <c r="F2655" s="5" t="s">
        <v>28</v>
      </c>
      <c r="G2655" s="9"/>
      <c r="H2655" s="9"/>
    </row>
    <row r="2656" ht="15.75" customHeight="1">
      <c r="A2656" s="15" t="s">
        <v>3332</v>
      </c>
      <c r="B2656" s="14" t="s">
        <v>104</v>
      </c>
      <c r="C2656" s="17">
        <v>4.0</v>
      </c>
      <c r="D2656" s="8" t="s">
        <v>3335</v>
      </c>
      <c r="E2656" s="8" t="s">
        <v>14</v>
      </c>
      <c r="F2656" s="5" t="s">
        <v>15</v>
      </c>
      <c r="G2656" s="9"/>
      <c r="H2656" s="9"/>
    </row>
    <row r="2657" ht="15.75" customHeight="1">
      <c r="A2657" s="15" t="s">
        <v>3332</v>
      </c>
      <c r="B2657" s="14" t="s">
        <v>41</v>
      </c>
      <c r="C2657" s="17">
        <v>5.0</v>
      </c>
      <c r="D2657" s="8" t="s">
        <v>3336</v>
      </c>
      <c r="E2657" s="8" t="s">
        <v>32</v>
      </c>
      <c r="F2657" s="5" t="s">
        <v>801</v>
      </c>
      <c r="G2657" s="9"/>
      <c r="H2657" s="9"/>
    </row>
    <row r="2658" ht="15.75" customHeight="1">
      <c r="A2658" s="15" t="s">
        <v>3332</v>
      </c>
      <c r="B2658" s="14" t="s">
        <v>26</v>
      </c>
      <c r="C2658" s="17">
        <v>6.0</v>
      </c>
      <c r="D2658" s="8" t="s">
        <v>3337</v>
      </c>
      <c r="E2658" s="8" t="s">
        <v>14</v>
      </c>
      <c r="F2658" s="5" t="s">
        <v>15</v>
      </c>
      <c r="G2658" s="9"/>
      <c r="H2658" s="9"/>
    </row>
    <row r="2659" ht="15.75" customHeight="1">
      <c r="A2659" s="15" t="s">
        <v>3332</v>
      </c>
      <c r="B2659" s="14" t="s">
        <v>734</v>
      </c>
      <c r="C2659" s="17">
        <v>7.0</v>
      </c>
      <c r="D2659" s="8" t="s">
        <v>3338</v>
      </c>
      <c r="E2659" s="8" t="s">
        <v>166</v>
      </c>
      <c r="F2659" s="5" t="s">
        <v>166</v>
      </c>
      <c r="G2659" s="9"/>
      <c r="H2659" s="9"/>
    </row>
    <row r="2660" ht="15.75" customHeight="1">
      <c r="A2660" s="15" t="s">
        <v>3332</v>
      </c>
      <c r="B2660" s="14" t="s">
        <v>37</v>
      </c>
      <c r="C2660" s="17">
        <v>9.0</v>
      </c>
      <c r="D2660" s="8" t="s">
        <v>3339</v>
      </c>
      <c r="E2660" s="8" t="s">
        <v>14</v>
      </c>
      <c r="F2660" s="5" t="s">
        <v>15</v>
      </c>
      <c r="G2660" s="9"/>
      <c r="H2660" s="9"/>
    </row>
    <row r="2661" ht="15.75" customHeight="1">
      <c r="A2661" s="15" t="s">
        <v>3332</v>
      </c>
      <c r="B2661" s="18" t="s">
        <v>330</v>
      </c>
      <c r="C2661" s="17">
        <v>10.0</v>
      </c>
      <c r="D2661" s="8" t="s">
        <v>3340</v>
      </c>
      <c r="E2661" s="8" t="s">
        <v>14</v>
      </c>
      <c r="F2661" s="5" t="s">
        <v>15</v>
      </c>
      <c r="G2661" s="9"/>
      <c r="H2661" s="9"/>
    </row>
    <row r="2662" ht="15.75" customHeight="1">
      <c r="A2662" s="15" t="s">
        <v>3332</v>
      </c>
      <c r="B2662" s="14" t="s">
        <v>100</v>
      </c>
      <c r="C2662" s="17">
        <v>11.0</v>
      </c>
      <c r="D2662" s="8" t="s">
        <v>3341</v>
      </c>
      <c r="E2662" s="8" t="s">
        <v>21</v>
      </c>
      <c r="F2662" s="5" t="s">
        <v>25</v>
      </c>
      <c r="G2662" s="9"/>
      <c r="H2662" s="9"/>
    </row>
    <row r="2663" ht="15.75" customHeight="1">
      <c r="A2663" s="15" t="s">
        <v>3332</v>
      </c>
      <c r="B2663" s="14" t="s">
        <v>104</v>
      </c>
      <c r="C2663" s="17">
        <v>12.0</v>
      </c>
      <c r="D2663" s="8" t="s">
        <v>3342</v>
      </c>
      <c r="E2663" s="8" t="s">
        <v>14</v>
      </c>
      <c r="F2663" s="5" t="s">
        <v>15</v>
      </c>
      <c r="G2663" s="9"/>
      <c r="H2663" s="9"/>
    </row>
    <row r="2664" ht="15.75" customHeight="1">
      <c r="A2664" s="15" t="s">
        <v>3332</v>
      </c>
      <c r="B2664" s="14" t="s">
        <v>41</v>
      </c>
      <c r="C2664" s="17">
        <v>13.0</v>
      </c>
      <c r="D2664" s="8" t="s">
        <v>3343</v>
      </c>
      <c r="E2664" s="8" t="s">
        <v>21</v>
      </c>
      <c r="F2664" s="5" t="s">
        <v>25</v>
      </c>
      <c r="G2664" s="9"/>
      <c r="H2664" s="9"/>
    </row>
    <row r="2665" ht="15.75" customHeight="1">
      <c r="A2665" s="15" t="s">
        <v>3332</v>
      </c>
      <c r="B2665" s="14" t="s">
        <v>37</v>
      </c>
      <c r="C2665" s="17">
        <v>14.0</v>
      </c>
      <c r="D2665" s="8" t="s">
        <v>3344</v>
      </c>
      <c r="E2665" s="8" t="s">
        <v>21</v>
      </c>
      <c r="F2665" s="5" t="s">
        <v>25</v>
      </c>
      <c r="G2665" s="9"/>
      <c r="H2665" s="9"/>
    </row>
    <row r="2666" ht="15.75" customHeight="1">
      <c r="A2666" s="15" t="s">
        <v>3332</v>
      </c>
      <c r="B2666" s="14" t="s">
        <v>104</v>
      </c>
      <c r="C2666" s="17">
        <v>15.0</v>
      </c>
      <c r="D2666" s="8" t="s">
        <v>3345</v>
      </c>
      <c r="E2666" s="8" t="s">
        <v>21</v>
      </c>
      <c r="F2666" s="5" t="s">
        <v>22</v>
      </c>
      <c r="G2666" s="9"/>
      <c r="H2666" s="9"/>
    </row>
    <row r="2667" ht="15.75" customHeight="1">
      <c r="A2667" s="15" t="s">
        <v>3332</v>
      </c>
      <c r="B2667" s="14" t="s">
        <v>3346</v>
      </c>
      <c r="C2667" s="17">
        <v>16.0</v>
      </c>
      <c r="D2667" s="8" t="s">
        <v>3347</v>
      </c>
      <c r="E2667" s="8" t="s">
        <v>21</v>
      </c>
      <c r="F2667" s="5" t="s">
        <v>22</v>
      </c>
      <c r="G2667" s="9"/>
      <c r="H2667" s="9"/>
    </row>
    <row r="2668" ht="15.75" customHeight="1">
      <c r="A2668" s="15" t="s">
        <v>3348</v>
      </c>
      <c r="B2668" s="14" t="s">
        <v>124</v>
      </c>
      <c r="C2668" s="16">
        <v>1.0</v>
      </c>
      <c r="D2668" s="8" t="s">
        <v>3349</v>
      </c>
      <c r="E2668" s="8" t="s">
        <v>21</v>
      </c>
      <c r="F2668" s="5" t="s">
        <v>25</v>
      </c>
      <c r="G2668" s="9"/>
      <c r="H2668" s="9"/>
    </row>
    <row r="2669" ht="15.75" customHeight="1">
      <c r="A2669" s="15" t="s">
        <v>3348</v>
      </c>
      <c r="B2669" s="14" t="s">
        <v>144</v>
      </c>
      <c r="C2669" s="17">
        <v>2.0</v>
      </c>
      <c r="D2669" s="8" t="s">
        <v>3350</v>
      </c>
      <c r="E2669" s="8" t="s">
        <v>14</v>
      </c>
      <c r="F2669" s="5" t="s">
        <v>28</v>
      </c>
      <c r="G2669" s="9"/>
      <c r="H2669" s="9"/>
    </row>
    <row r="2670" ht="15.75" customHeight="1">
      <c r="A2670" s="15" t="s">
        <v>3348</v>
      </c>
      <c r="B2670" s="14" t="s">
        <v>124</v>
      </c>
      <c r="C2670" s="17">
        <v>3.0</v>
      </c>
      <c r="D2670" s="8" t="s">
        <v>3351</v>
      </c>
      <c r="E2670" s="8" t="s">
        <v>14</v>
      </c>
      <c r="F2670" s="5" t="s">
        <v>15</v>
      </c>
      <c r="G2670" s="9"/>
      <c r="H2670" s="9"/>
    </row>
    <row r="2671" ht="15.75" customHeight="1">
      <c r="A2671" s="15" t="s">
        <v>3348</v>
      </c>
      <c r="B2671" s="14" t="s">
        <v>144</v>
      </c>
      <c r="C2671" s="17">
        <v>4.0</v>
      </c>
      <c r="D2671" s="8" t="s">
        <v>3352</v>
      </c>
      <c r="E2671" s="8" t="s">
        <v>14</v>
      </c>
      <c r="F2671" s="5" t="s">
        <v>15</v>
      </c>
      <c r="G2671" s="9"/>
      <c r="H2671" s="9"/>
    </row>
    <row r="2672" ht="15.75" customHeight="1">
      <c r="A2672" s="15" t="s">
        <v>3348</v>
      </c>
      <c r="B2672" s="14" t="s">
        <v>37</v>
      </c>
      <c r="C2672" s="17">
        <v>5.0</v>
      </c>
      <c r="D2672" s="8" t="s">
        <v>3353</v>
      </c>
      <c r="E2672" s="8" t="s">
        <v>14</v>
      </c>
      <c r="F2672" s="5" t="s">
        <v>28</v>
      </c>
      <c r="G2672" s="9"/>
      <c r="H2672" s="9"/>
    </row>
    <row r="2673" ht="15.75" customHeight="1">
      <c r="A2673" s="15" t="s">
        <v>3348</v>
      </c>
      <c r="B2673" s="14" t="s">
        <v>37</v>
      </c>
      <c r="C2673" s="17">
        <v>6.0</v>
      </c>
      <c r="D2673" s="8" t="s">
        <v>3354</v>
      </c>
      <c r="E2673" s="8" t="s">
        <v>14</v>
      </c>
      <c r="F2673" s="5" t="s">
        <v>28</v>
      </c>
      <c r="G2673" s="9"/>
      <c r="H2673" s="9"/>
    </row>
    <row r="2674" ht="15.75" customHeight="1">
      <c r="A2674" s="15" t="s">
        <v>3348</v>
      </c>
      <c r="B2674" s="14" t="s">
        <v>144</v>
      </c>
      <c r="C2674" s="17">
        <v>7.0</v>
      </c>
      <c r="D2674" s="8" t="s">
        <v>3355</v>
      </c>
      <c r="E2674" s="8" t="s">
        <v>14</v>
      </c>
      <c r="F2674" s="5" t="s">
        <v>28</v>
      </c>
      <c r="G2674" s="9"/>
      <c r="H2674" s="9"/>
    </row>
    <row r="2675" ht="15.75" customHeight="1">
      <c r="A2675" s="15" t="s">
        <v>3348</v>
      </c>
      <c r="B2675" s="14" t="s">
        <v>124</v>
      </c>
      <c r="C2675" s="17">
        <v>8.0</v>
      </c>
      <c r="D2675" s="8" t="s">
        <v>3356</v>
      </c>
      <c r="E2675" s="8" t="s">
        <v>21</v>
      </c>
      <c r="F2675" s="5" t="s">
        <v>25</v>
      </c>
      <c r="G2675" s="9"/>
      <c r="H2675" s="9"/>
    </row>
    <row r="2676" ht="15.75" customHeight="1">
      <c r="A2676" s="15" t="s">
        <v>3348</v>
      </c>
      <c r="B2676" s="14" t="s">
        <v>144</v>
      </c>
      <c r="C2676" s="17">
        <v>9.0</v>
      </c>
      <c r="D2676" s="8" t="s">
        <v>3357</v>
      </c>
      <c r="E2676" s="8" t="s">
        <v>21</v>
      </c>
      <c r="F2676" s="5" t="s">
        <v>1454</v>
      </c>
      <c r="G2676" s="9"/>
      <c r="H2676" s="9"/>
    </row>
    <row r="2677" ht="15.75" customHeight="1">
      <c r="A2677" s="15" t="s">
        <v>3348</v>
      </c>
      <c r="B2677" s="14" t="s">
        <v>144</v>
      </c>
      <c r="C2677" s="17">
        <v>11.0</v>
      </c>
      <c r="D2677" s="8" t="s">
        <v>3358</v>
      </c>
      <c r="E2677" s="8" t="s">
        <v>21</v>
      </c>
      <c r="F2677" s="5" t="s">
        <v>22</v>
      </c>
      <c r="G2677" s="9"/>
      <c r="H2677" s="9"/>
    </row>
    <row r="2678" ht="15.75" customHeight="1">
      <c r="A2678" s="15" t="s">
        <v>3348</v>
      </c>
      <c r="B2678" s="14" t="s">
        <v>37</v>
      </c>
      <c r="C2678" s="17">
        <v>13.0</v>
      </c>
      <c r="D2678" s="8" t="s">
        <v>3359</v>
      </c>
      <c r="E2678" s="8" t="s">
        <v>32</v>
      </c>
      <c r="F2678" s="5" t="s">
        <v>123</v>
      </c>
      <c r="G2678" s="9"/>
      <c r="H2678" s="9"/>
    </row>
    <row r="2679" ht="15.75" customHeight="1">
      <c r="A2679" s="15" t="s">
        <v>3348</v>
      </c>
      <c r="B2679" s="14" t="s">
        <v>144</v>
      </c>
      <c r="C2679" s="17">
        <v>14.0</v>
      </c>
      <c r="D2679" s="8" t="s">
        <v>3360</v>
      </c>
      <c r="E2679" s="8" t="s">
        <v>32</v>
      </c>
      <c r="F2679" s="5" t="s">
        <v>123</v>
      </c>
      <c r="G2679" s="9"/>
      <c r="H2679" s="9"/>
    </row>
    <row r="2680" ht="15.75" customHeight="1">
      <c r="A2680" s="15" t="s">
        <v>3348</v>
      </c>
      <c r="B2680" s="14" t="s">
        <v>124</v>
      </c>
      <c r="C2680" s="17">
        <v>15.0</v>
      </c>
      <c r="D2680" s="8" t="s">
        <v>3361</v>
      </c>
      <c r="E2680" s="8" t="s">
        <v>32</v>
      </c>
      <c r="F2680" s="5" t="s">
        <v>15</v>
      </c>
      <c r="G2680" s="9"/>
      <c r="H2680" s="9"/>
    </row>
    <row r="2681" ht="15.75" customHeight="1">
      <c r="A2681" s="15" t="s">
        <v>3348</v>
      </c>
      <c r="B2681" s="14" t="s">
        <v>144</v>
      </c>
      <c r="C2681" s="17">
        <v>16.0</v>
      </c>
      <c r="D2681" s="8" t="s">
        <v>3362</v>
      </c>
      <c r="E2681" s="8" t="s">
        <v>21</v>
      </c>
      <c r="F2681" s="5" t="s">
        <v>123</v>
      </c>
      <c r="G2681" s="9"/>
      <c r="H2681" s="9"/>
    </row>
    <row r="2682" ht="15.75" customHeight="1">
      <c r="A2682" s="15" t="s">
        <v>3348</v>
      </c>
      <c r="B2682" s="14" t="s">
        <v>37</v>
      </c>
      <c r="C2682" s="17">
        <v>17.0</v>
      </c>
      <c r="D2682" s="8" t="s">
        <v>3363</v>
      </c>
      <c r="E2682" s="8" t="s">
        <v>21</v>
      </c>
      <c r="F2682" s="5" t="s">
        <v>25</v>
      </c>
      <c r="G2682" s="9"/>
      <c r="H2682" s="9"/>
    </row>
    <row r="2683" ht="15.75" customHeight="1">
      <c r="A2683" s="15" t="s">
        <v>3348</v>
      </c>
      <c r="B2683" s="14" t="s">
        <v>37</v>
      </c>
      <c r="C2683" s="17">
        <v>18.0</v>
      </c>
      <c r="D2683" s="8" t="s">
        <v>3364</v>
      </c>
      <c r="E2683" s="8" t="s">
        <v>32</v>
      </c>
      <c r="F2683" s="5" t="s">
        <v>25</v>
      </c>
      <c r="G2683" s="9"/>
      <c r="H2683" s="9"/>
    </row>
    <row r="2684" ht="15.75" customHeight="1">
      <c r="A2684" s="15" t="s">
        <v>3348</v>
      </c>
      <c r="B2684" s="14" t="s">
        <v>144</v>
      </c>
      <c r="C2684" s="17">
        <v>19.0</v>
      </c>
      <c r="D2684" s="8" t="s">
        <v>3365</v>
      </c>
      <c r="E2684" s="8" t="s">
        <v>32</v>
      </c>
      <c r="F2684" s="5" t="s">
        <v>11</v>
      </c>
      <c r="G2684" s="9"/>
      <c r="H2684" s="9"/>
    </row>
    <row r="2685" ht="15.75" customHeight="1">
      <c r="A2685" s="15" t="s">
        <v>3348</v>
      </c>
      <c r="B2685" s="14" t="s">
        <v>124</v>
      </c>
      <c r="C2685" s="17">
        <v>20.0</v>
      </c>
      <c r="D2685" s="8" t="s">
        <v>3366</v>
      </c>
      <c r="E2685" s="8" t="s">
        <v>18</v>
      </c>
      <c r="F2685" s="5" t="s">
        <v>11</v>
      </c>
      <c r="G2685" s="9"/>
      <c r="H2685" s="9"/>
    </row>
    <row r="2686" ht="15.75" customHeight="1">
      <c r="A2686" s="15" t="s">
        <v>3348</v>
      </c>
      <c r="B2686" s="14" t="s">
        <v>3367</v>
      </c>
      <c r="C2686" s="17">
        <v>21.0</v>
      </c>
      <c r="D2686" s="8" t="s">
        <v>3368</v>
      </c>
      <c r="E2686" s="8" t="s">
        <v>32</v>
      </c>
      <c r="F2686" s="5" t="s">
        <v>28</v>
      </c>
      <c r="G2686" s="9"/>
      <c r="H2686" s="9"/>
    </row>
    <row r="2687" ht="15.75" customHeight="1">
      <c r="A2687" s="5" t="s">
        <v>3369</v>
      </c>
      <c r="B2687" s="6" t="s">
        <v>81</v>
      </c>
      <c r="C2687" s="7">
        <v>1.0</v>
      </c>
      <c r="D2687" s="8" t="s">
        <v>3370</v>
      </c>
      <c r="E2687" s="5" t="s">
        <v>21</v>
      </c>
      <c r="F2687" s="5" t="s">
        <v>25</v>
      </c>
      <c r="G2687" s="9"/>
      <c r="H2687" s="9"/>
    </row>
    <row r="2688" ht="15.75" customHeight="1">
      <c r="A2688" s="5" t="s">
        <v>3369</v>
      </c>
      <c r="B2688" s="6" t="s">
        <v>41</v>
      </c>
      <c r="C2688" s="10">
        <v>2.0</v>
      </c>
      <c r="D2688" s="8" t="s">
        <v>3371</v>
      </c>
      <c r="E2688" s="5" t="s">
        <v>21</v>
      </c>
      <c r="F2688" s="5" t="s">
        <v>25</v>
      </c>
      <c r="G2688" s="9"/>
      <c r="H2688" s="9"/>
    </row>
    <row r="2689" ht="15.75" customHeight="1">
      <c r="A2689" s="5" t="s">
        <v>3369</v>
      </c>
      <c r="B2689" s="6" t="s">
        <v>35</v>
      </c>
      <c r="C2689" s="10">
        <v>3.0</v>
      </c>
      <c r="D2689" s="8" t="s">
        <v>3372</v>
      </c>
      <c r="E2689" s="5" t="s">
        <v>21</v>
      </c>
      <c r="F2689" s="5" t="s">
        <v>15</v>
      </c>
      <c r="G2689" s="9"/>
      <c r="H2689" s="9"/>
    </row>
    <row r="2690" ht="15.75" customHeight="1">
      <c r="A2690" s="5" t="s">
        <v>3369</v>
      </c>
      <c r="B2690" s="6" t="s">
        <v>41</v>
      </c>
      <c r="C2690" s="10">
        <v>4.0</v>
      </c>
      <c r="D2690" s="8" t="s">
        <v>3373</v>
      </c>
      <c r="E2690" s="5" t="s">
        <v>18</v>
      </c>
      <c r="F2690" s="5" t="s">
        <v>18</v>
      </c>
      <c r="G2690" s="9"/>
      <c r="H2690" s="9"/>
    </row>
    <row r="2691" ht="15.75" customHeight="1">
      <c r="A2691" s="5" t="s">
        <v>3369</v>
      </c>
      <c r="B2691" s="6" t="s">
        <v>52</v>
      </c>
      <c r="C2691" s="10">
        <v>5.0</v>
      </c>
      <c r="D2691" s="8" t="s">
        <v>3374</v>
      </c>
      <c r="E2691" s="5" t="s">
        <v>14</v>
      </c>
      <c r="F2691" s="5" t="s">
        <v>79</v>
      </c>
      <c r="G2691" s="9"/>
      <c r="H2691" s="9"/>
    </row>
    <row r="2692" ht="15.75" customHeight="1">
      <c r="A2692" s="5" t="s">
        <v>3369</v>
      </c>
      <c r="B2692" s="6" t="s">
        <v>216</v>
      </c>
      <c r="C2692" s="10">
        <v>6.0</v>
      </c>
      <c r="D2692" s="8" t="s">
        <v>3375</v>
      </c>
      <c r="E2692" s="5" t="s">
        <v>21</v>
      </c>
      <c r="F2692" s="5" t="s">
        <v>79</v>
      </c>
      <c r="G2692" s="9"/>
      <c r="H2692" s="9"/>
    </row>
    <row r="2693" ht="15.75" customHeight="1">
      <c r="A2693" s="5" t="s">
        <v>3369</v>
      </c>
      <c r="B2693" s="6" t="s">
        <v>52</v>
      </c>
      <c r="C2693" s="10">
        <v>7.0</v>
      </c>
      <c r="D2693" s="8" t="s">
        <v>3376</v>
      </c>
      <c r="E2693" s="5" t="s">
        <v>18</v>
      </c>
      <c r="F2693" s="5" t="s">
        <v>18</v>
      </c>
      <c r="G2693" s="9"/>
      <c r="H2693" s="9"/>
    </row>
    <row r="2694" ht="15.75" customHeight="1">
      <c r="A2694" s="5" t="s">
        <v>3369</v>
      </c>
      <c r="B2694" s="6" t="s">
        <v>41</v>
      </c>
      <c r="C2694" s="10">
        <v>8.0</v>
      </c>
      <c r="D2694" s="8" t="s">
        <v>3377</v>
      </c>
      <c r="E2694" s="5" t="s">
        <v>14</v>
      </c>
      <c r="F2694" s="5" t="s">
        <v>79</v>
      </c>
      <c r="G2694" s="9"/>
      <c r="H2694" s="9"/>
    </row>
    <row r="2695" ht="15.75" customHeight="1">
      <c r="A2695" s="5" t="s">
        <v>3369</v>
      </c>
      <c r="B2695" s="6" t="s">
        <v>52</v>
      </c>
      <c r="C2695" s="10">
        <v>9.0</v>
      </c>
      <c r="D2695" s="8" t="s">
        <v>3378</v>
      </c>
      <c r="E2695" s="5" t="s">
        <v>21</v>
      </c>
      <c r="F2695" s="5" t="s">
        <v>123</v>
      </c>
      <c r="G2695" s="9"/>
      <c r="H2695" s="9"/>
    </row>
    <row r="2696" ht="15.75" customHeight="1">
      <c r="A2696" s="5" t="s">
        <v>3369</v>
      </c>
      <c r="B2696" s="6" t="s">
        <v>52</v>
      </c>
      <c r="C2696" s="10">
        <v>10.0</v>
      </c>
      <c r="D2696" s="8" t="s">
        <v>3379</v>
      </c>
      <c r="E2696" s="5" t="s">
        <v>21</v>
      </c>
      <c r="F2696" s="5" t="s">
        <v>22</v>
      </c>
      <c r="G2696" s="9"/>
      <c r="H2696" s="9"/>
    </row>
    <row r="2697" ht="15.75" customHeight="1">
      <c r="A2697" s="5" t="s">
        <v>3369</v>
      </c>
      <c r="B2697" s="6" t="s">
        <v>23</v>
      </c>
      <c r="C2697" s="10">
        <v>11.0</v>
      </c>
      <c r="D2697" s="8" t="s">
        <v>3380</v>
      </c>
      <c r="E2697" s="5" t="s">
        <v>21</v>
      </c>
      <c r="F2697" s="5" t="s">
        <v>133</v>
      </c>
      <c r="G2697" s="9"/>
      <c r="H2697" s="9"/>
    </row>
    <row r="2698" ht="15.75" customHeight="1">
      <c r="A2698" s="5" t="s">
        <v>3369</v>
      </c>
      <c r="B2698" s="6" t="s">
        <v>52</v>
      </c>
      <c r="C2698" s="10">
        <v>12.0</v>
      </c>
      <c r="D2698" s="8" t="s">
        <v>3381</v>
      </c>
      <c r="E2698" s="5" t="s">
        <v>32</v>
      </c>
      <c r="F2698" s="5" t="s">
        <v>22</v>
      </c>
      <c r="G2698" s="9"/>
      <c r="H2698" s="9"/>
    </row>
    <row r="2699" ht="15.75" customHeight="1">
      <c r="A2699" s="5" t="s">
        <v>3369</v>
      </c>
      <c r="B2699" s="12" t="s">
        <v>330</v>
      </c>
      <c r="C2699" s="10">
        <v>13.0</v>
      </c>
      <c r="D2699" s="8" t="s">
        <v>3382</v>
      </c>
      <c r="E2699" s="5" t="s">
        <v>14</v>
      </c>
      <c r="F2699" s="5" t="s">
        <v>2075</v>
      </c>
      <c r="G2699" s="9"/>
      <c r="H2699" s="9"/>
    </row>
    <row r="2700" ht="15.75" customHeight="1">
      <c r="A2700" s="5" t="s">
        <v>3369</v>
      </c>
      <c r="B2700" s="6" t="s">
        <v>37</v>
      </c>
      <c r="C2700" s="10">
        <v>14.0</v>
      </c>
      <c r="D2700" s="8" t="s">
        <v>3383</v>
      </c>
      <c r="E2700" s="5" t="s">
        <v>21</v>
      </c>
      <c r="F2700" s="5" t="s">
        <v>3384</v>
      </c>
      <c r="G2700" s="9"/>
      <c r="H2700" s="9"/>
    </row>
    <row r="2701" ht="15.75" customHeight="1">
      <c r="A2701" s="5" t="s">
        <v>3369</v>
      </c>
      <c r="B2701" s="6" t="s">
        <v>23</v>
      </c>
      <c r="C2701" s="10">
        <v>15.0</v>
      </c>
      <c r="D2701" s="8" t="s">
        <v>3385</v>
      </c>
      <c r="E2701" s="5" t="s">
        <v>14</v>
      </c>
      <c r="F2701" s="5" t="s">
        <v>2075</v>
      </c>
      <c r="G2701" s="9"/>
      <c r="H2701" s="9"/>
    </row>
    <row r="2702" ht="15.75" customHeight="1">
      <c r="A2702" s="5" t="s">
        <v>3369</v>
      </c>
      <c r="B2702" s="6" t="s">
        <v>52</v>
      </c>
      <c r="C2702" s="10">
        <v>16.0</v>
      </c>
      <c r="D2702" s="8" t="s">
        <v>3386</v>
      </c>
      <c r="E2702" s="5" t="s">
        <v>33</v>
      </c>
      <c r="F2702" s="5" t="s">
        <v>33</v>
      </c>
      <c r="G2702" s="9"/>
      <c r="H2702" s="9"/>
    </row>
    <row r="2703" ht="15.75" customHeight="1">
      <c r="A2703" s="5" t="s">
        <v>3369</v>
      </c>
      <c r="B2703" s="6" t="s">
        <v>607</v>
      </c>
      <c r="C2703" s="10">
        <v>17.0</v>
      </c>
      <c r="D2703" s="8" t="s">
        <v>3387</v>
      </c>
      <c r="E2703" s="5" t="s">
        <v>33</v>
      </c>
      <c r="F2703" s="5" t="s">
        <v>33</v>
      </c>
      <c r="G2703" s="9"/>
      <c r="H2703" s="9"/>
    </row>
    <row r="2704" ht="15.75" customHeight="1">
      <c r="A2704" s="5" t="s">
        <v>3369</v>
      </c>
      <c r="B2704" s="6" t="s">
        <v>23</v>
      </c>
      <c r="C2704" s="10">
        <v>18.0</v>
      </c>
      <c r="D2704" s="8" t="s">
        <v>3388</v>
      </c>
      <c r="E2704" s="5" t="s">
        <v>33</v>
      </c>
      <c r="F2704" s="5" t="s">
        <v>971</v>
      </c>
      <c r="G2704" s="9"/>
      <c r="H2704" s="9"/>
    </row>
    <row r="2705" ht="15.75" customHeight="1">
      <c r="A2705" s="5" t="s">
        <v>3369</v>
      </c>
      <c r="B2705" s="6" t="s">
        <v>81</v>
      </c>
      <c r="C2705" s="10">
        <v>19.0</v>
      </c>
      <c r="D2705" s="8" t="s">
        <v>3389</v>
      </c>
      <c r="E2705" s="5" t="s">
        <v>33</v>
      </c>
      <c r="F2705" s="5" t="s">
        <v>3390</v>
      </c>
      <c r="G2705" s="9"/>
      <c r="H2705" s="9"/>
    </row>
    <row r="2706" ht="15.75" customHeight="1">
      <c r="A2706" s="5" t="s">
        <v>3369</v>
      </c>
      <c r="B2706" s="6" t="s">
        <v>205</v>
      </c>
      <c r="C2706" s="10">
        <v>20.0</v>
      </c>
      <c r="D2706" s="8" t="s">
        <v>3391</v>
      </c>
      <c r="E2706" s="5" t="s">
        <v>33</v>
      </c>
      <c r="F2706" s="5" t="s">
        <v>33</v>
      </c>
      <c r="G2706" s="9"/>
      <c r="H2706" s="9"/>
    </row>
    <row r="2707" ht="15.75" customHeight="1">
      <c r="A2707" s="5" t="s">
        <v>3369</v>
      </c>
      <c r="B2707" s="6" t="s">
        <v>23</v>
      </c>
      <c r="C2707" s="10">
        <v>21.0</v>
      </c>
      <c r="D2707" s="8" t="s">
        <v>3392</v>
      </c>
      <c r="E2707" s="5" t="s">
        <v>21</v>
      </c>
      <c r="F2707" s="5" t="s">
        <v>971</v>
      </c>
      <c r="G2707" s="9"/>
      <c r="H2707" s="9"/>
    </row>
    <row r="2708" ht="15.75" customHeight="1">
      <c r="A2708" s="5" t="s">
        <v>3369</v>
      </c>
      <c r="B2708" s="6" t="s">
        <v>26</v>
      </c>
      <c r="C2708" s="10">
        <v>22.0</v>
      </c>
      <c r="D2708" s="8" t="s">
        <v>3393</v>
      </c>
      <c r="E2708" s="5" t="s">
        <v>33</v>
      </c>
      <c r="F2708" s="5" t="s">
        <v>33</v>
      </c>
      <c r="G2708" s="9"/>
      <c r="H2708" s="9"/>
    </row>
    <row r="2709" ht="15.75" customHeight="1">
      <c r="A2709" s="5" t="s">
        <v>3369</v>
      </c>
      <c r="B2709" s="6" t="s">
        <v>760</v>
      </c>
      <c r="C2709" s="10">
        <v>23.0</v>
      </c>
      <c r="D2709" s="8" t="s">
        <v>3394</v>
      </c>
      <c r="E2709" s="5" t="s">
        <v>33</v>
      </c>
      <c r="F2709" s="5" t="s">
        <v>3384</v>
      </c>
      <c r="G2709" s="9"/>
      <c r="H2709" s="9"/>
    </row>
    <row r="2710" ht="15.75" customHeight="1">
      <c r="A2710" s="5" t="s">
        <v>3369</v>
      </c>
      <c r="B2710" s="6" t="s">
        <v>3395</v>
      </c>
      <c r="C2710" s="10">
        <v>24.0</v>
      </c>
      <c r="D2710" s="8" t="s">
        <v>3396</v>
      </c>
      <c r="E2710" s="5" t="s">
        <v>21</v>
      </c>
      <c r="F2710" s="5" t="s">
        <v>527</v>
      </c>
      <c r="G2710" s="9"/>
      <c r="H2710" s="9"/>
    </row>
    <row r="2711" ht="15.75" customHeight="1">
      <c r="A2711" s="5" t="s">
        <v>3397</v>
      </c>
      <c r="B2711" s="6" t="s">
        <v>41</v>
      </c>
      <c r="C2711" s="7">
        <v>1.0</v>
      </c>
      <c r="D2711" s="8" t="s">
        <v>3398</v>
      </c>
      <c r="E2711" s="5" t="s">
        <v>21</v>
      </c>
      <c r="F2711" s="5" t="s">
        <v>25</v>
      </c>
      <c r="G2711" s="9"/>
      <c r="H2711" s="9"/>
    </row>
    <row r="2712" ht="15.75" customHeight="1">
      <c r="A2712" s="5" t="s">
        <v>3397</v>
      </c>
      <c r="B2712" s="6" t="s">
        <v>52</v>
      </c>
      <c r="C2712" s="10">
        <v>2.0</v>
      </c>
      <c r="D2712" s="8" t="s">
        <v>3399</v>
      </c>
      <c r="E2712" s="5" t="s">
        <v>14</v>
      </c>
      <c r="F2712" s="5" t="s">
        <v>15</v>
      </c>
      <c r="G2712" s="9"/>
      <c r="H2712" s="9"/>
    </row>
    <row r="2713" ht="15.75" customHeight="1">
      <c r="A2713" s="5" t="s">
        <v>3397</v>
      </c>
      <c r="B2713" s="6" t="s">
        <v>37</v>
      </c>
      <c r="C2713" s="10">
        <v>3.0</v>
      </c>
      <c r="D2713" s="8" t="s">
        <v>3400</v>
      </c>
      <c r="E2713" s="5" t="s">
        <v>14</v>
      </c>
      <c r="F2713" s="5" t="s">
        <v>15</v>
      </c>
      <c r="G2713" s="9"/>
      <c r="H2713" s="9"/>
    </row>
    <row r="2714" ht="15.75" customHeight="1">
      <c r="A2714" s="5" t="s">
        <v>3397</v>
      </c>
      <c r="B2714" s="6" t="s">
        <v>41</v>
      </c>
      <c r="C2714" s="10">
        <v>4.0</v>
      </c>
      <c r="D2714" s="8" t="s">
        <v>3401</v>
      </c>
      <c r="E2714" s="5" t="s">
        <v>33</v>
      </c>
      <c r="F2714" s="5" t="s">
        <v>971</v>
      </c>
      <c r="G2714" s="9"/>
      <c r="H2714" s="9"/>
    </row>
    <row r="2715" ht="15.75" customHeight="1">
      <c r="A2715" s="5" t="s">
        <v>3397</v>
      </c>
      <c r="B2715" s="6" t="s">
        <v>41</v>
      </c>
      <c r="C2715" s="10">
        <v>5.0</v>
      </c>
      <c r="D2715" s="8" t="s">
        <v>3402</v>
      </c>
      <c r="E2715" s="5" t="s">
        <v>32</v>
      </c>
      <c r="F2715" s="5" t="s">
        <v>15</v>
      </c>
      <c r="G2715" s="9"/>
      <c r="H2715" s="9"/>
    </row>
    <row r="2716" ht="15.75" customHeight="1">
      <c r="A2716" s="5" t="s">
        <v>3397</v>
      </c>
      <c r="B2716" s="6" t="s">
        <v>52</v>
      </c>
      <c r="C2716" s="10">
        <v>6.0</v>
      </c>
      <c r="D2716" s="8" t="s">
        <v>3403</v>
      </c>
      <c r="E2716" s="5" t="s">
        <v>18</v>
      </c>
      <c r="F2716" s="5" t="s">
        <v>971</v>
      </c>
      <c r="G2716" s="9"/>
      <c r="H2716" s="9"/>
    </row>
    <row r="2717" ht="15.75" customHeight="1">
      <c r="A2717" s="5" t="s">
        <v>3397</v>
      </c>
      <c r="B2717" s="6" t="s">
        <v>37</v>
      </c>
      <c r="C2717" s="10">
        <v>7.0</v>
      </c>
      <c r="D2717" s="8" t="s">
        <v>3404</v>
      </c>
      <c r="E2717" s="5" t="s">
        <v>21</v>
      </c>
      <c r="F2717" s="5" t="s">
        <v>25</v>
      </c>
      <c r="G2717" s="9"/>
      <c r="H2717" s="9"/>
    </row>
    <row r="2718" ht="15.75" customHeight="1">
      <c r="A2718" s="5" t="s">
        <v>3397</v>
      </c>
      <c r="B2718" s="6" t="s">
        <v>41</v>
      </c>
      <c r="C2718" s="10">
        <v>8.0</v>
      </c>
      <c r="D2718" s="8" t="s">
        <v>3405</v>
      </c>
      <c r="E2718" s="5" t="s">
        <v>14</v>
      </c>
      <c r="F2718" s="5" t="s">
        <v>1399</v>
      </c>
      <c r="G2718" s="9"/>
      <c r="H2718" s="9"/>
    </row>
    <row r="2719" ht="15.75" customHeight="1">
      <c r="A2719" s="5" t="s">
        <v>3397</v>
      </c>
      <c r="B2719" s="6" t="s">
        <v>41</v>
      </c>
      <c r="C2719" s="10">
        <v>9.0</v>
      </c>
      <c r="D2719" s="8" t="s">
        <v>3406</v>
      </c>
      <c r="E2719" s="5" t="s">
        <v>21</v>
      </c>
      <c r="F2719" s="5" t="s">
        <v>50</v>
      </c>
      <c r="G2719" s="9"/>
      <c r="H2719" s="9"/>
    </row>
    <row r="2720" ht="15.75" customHeight="1">
      <c r="A2720" s="5" t="s">
        <v>3397</v>
      </c>
      <c r="B2720" s="6" t="s">
        <v>41</v>
      </c>
      <c r="C2720" s="10">
        <v>10.0</v>
      </c>
      <c r="D2720" s="8" t="s">
        <v>3407</v>
      </c>
      <c r="E2720" s="5" t="s">
        <v>14</v>
      </c>
      <c r="F2720" s="5" t="s">
        <v>79</v>
      </c>
      <c r="G2720" s="9"/>
      <c r="H2720" s="9"/>
    </row>
    <row r="2721" ht="15.75" customHeight="1">
      <c r="A2721" s="5" t="s">
        <v>3397</v>
      </c>
      <c r="B2721" s="6" t="s">
        <v>41</v>
      </c>
      <c r="C2721" s="10">
        <v>11.0</v>
      </c>
      <c r="D2721" s="8" t="s">
        <v>3408</v>
      </c>
      <c r="E2721" s="5" t="s">
        <v>21</v>
      </c>
      <c r="F2721" s="5" t="s">
        <v>123</v>
      </c>
      <c r="G2721" s="9"/>
      <c r="H2721" s="9"/>
    </row>
    <row r="2722" ht="15.75" customHeight="1">
      <c r="A2722" s="5" t="s">
        <v>3409</v>
      </c>
      <c r="B2722" s="6" t="s">
        <v>29</v>
      </c>
      <c r="C2722" s="7">
        <v>1.0</v>
      </c>
      <c r="D2722" s="8" t="s">
        <v>3410</v>
      </c>
      <c r="E2722" s="5" t="s">
        <v>21</v>
      </c>
      <c r="F2722" s="5" t="s">
        <v>25</v>
      </c>
      <c r="G2722" s="9"/>
      <c r="H2722" s="9"/>
    </row>
    <row r="2723" ht="15.75" customHeight="1">
      <c r="A2723" s="5" t="s">
        <v>3409</v>
      </c>
      <c r="B2723" s="6" t="s">
        <v>37</v>
      </c>
      <c r="C2723" s="10">
        <v>2.0</v>
      </c>
      <c r="D2723" s="8" t="s">
        <v>3411</v>
      </c>
      <c r="E2723" s="5" t="s">
        <v>21</v>
      </c>
      <c r="F2723" s="5" t="s">
        <v>123</v>
      </c>
      <c r="G2723" s="9"/>
      <c r="H2723" s="9"/>
    </row>
    <row r="2724" ht="15.75" customHeight="1">
      <c r="A2724" s="5" t="s">
        <v>3409</v>
      </c>
      <c r="B2724" s="6" t="s">
        <v>37</v>
      </c>
      <c r="C2724" s="10">
        <v>3.0</v>
      </c>
      <c r="D2724" s="8" t="s">
        <v>3412</v>
      </c>
      <c r="E2724" s="5" t="s">
        <v>21</v>
      </c>
      <c r="F2724" s="5" t="s">
        <v>3413</v>
      </c>
      <c r="G2724" s="9"/>
      <c r="H2724" s="9"/>
    </row>
    <row r="2725" ht="15.75" customHeight="1">
      <c r="A2725" s="5" t="s">
        <v>3409</v>
      </c>
      <c r="B2725" s="6" t="s">
        <v>144</v>
      </c>
      <c r="C2725" s="10">
        <v>4.0</v>
      </c>
      <c r="D2725" s="8" t="s">
        <v>3414</v>
      </c>
      <c r="E2725" s="5" t="s">
        <v>14</v>
      </c>
      <c r="F2725" s="5" t="s">
        <v>2075</v>
      </c>
      <c r="G2725" s="9"/>
      <c r="H2725" s="9"/>
    </row>
    <row r="2726" ht="15.75" customHeight="1">
      <c r="A2726" s="5" t="s">
        <v>3409</v>
      </c>
      <c r="B2726" s="12" t="s">
        <v>135</v>
      </c>
      <c r="C2726" s="10">
        <v>5.0</v>
      </c>
      <c r="D2726" s="8" t="s">
        <v>3415</v>
      </c>
      <c r="E2726" s="5" t="s">
        <v>14</v>
      </c>
      <c r="F2726" s="5" t="s">
        <v>1281</v>
      </c>
      <c r="G2726" s="9"/>
      <c r="H2726" s="9"/>
    </row>
    <row r="2727" ht="15.75" customHeight="1">
      <c r="A2727" s="5" t="s">
        <v>3409</v>
      </c>
      <c r="B2727" s="6" t="s">
        <v>144</v>
      </c>
      <c r="C2727" s="10">
        <v>6.0</v>
      </c>
      <c r="D2727" s="8" t="s">
        <v>3416</v>
      </c>
      <c r="E2727" s="5" t="s">
        <v>21</v>
      </c>
      <c r="F2727" s="5" t="s">
        <v>1017</v>
      </c>
      <c r="G2727" s="9"/>
      <c r="H2727" s="9"/>
    </row>
    <row r="2728" ht="15.75" customHeight="1">
      <c r="A2728" s="5" t="s">
        <v>3409</v>
      </c>
      <c r="B2728" s="6" t="s">
        <v>37</v>
      </c>
      <c r="C2728" s="10">
        <v>7.0</v>
      </c>
      <c r="D2728" s="8" t="s">
        <v>3417</v>
      </c>
      <c r="E2728" s="5" t="s">
        <v>14</v>
      </c>
      <c r="F2728" s="5" t="s">
        <v>3384</v>
      </c>
      <c r="G2728" s="9"/>
      <c r="H2728" s="9"/>
    </row>
    <row r="2729" ht="15.75" customHeight="1">
      <c r="A2729" s="5" t="s">
        <v>3409</v>
      </c>
      <c r="B2729" s="6" t="s">
        <v>144</v>
      </c>
      <c r="C2729" s="10">
        <v>8.0</v>
      </c>
      <c r="D2729" s="8" t="s">
        <v>3418</v>
      </c>
      <c r="E2729" s="5" t="s">
        <v>21</v>
      </c>
      <c r="F2729" s="5" t="s">
        <v>25</v>
      </c>
      <c r="G2729" s="9"/>
      <c r="H2729" s="9"/>
    </row>
    <row r="2730" ht="15.75" customHeight="1">
      <c r="A2730" s="5" t="s">
        <v>3409</v>
      </c>
      <c r="B2730" s="12" t="s">
        <v>135</v>
      </c>
      <c r="C2730" s="10">
        <v>9.0</v>
      </c>
      <c r="D2730" s="8" t="s">
        <v>3419</v>
      </c>
      <c r="E2730" s="5" t="s">
        <v>166</v>
      </c>
      <c r="F2730" s="5" t="s">
        <v>166</v>
      </c>
      <c r="G2730" s="9"/>
      <c r="H2730" s="9"/>
    </row>
    <row r="2731" ht="15.75" customHeight="1">
      <c r="A2731" s="5" t="s">
        <v>3409</v>
      </c>
      <c r="B2731" s="12" t="s">
        <v>126</v>
      </c>
      <c r="C2731" s="10">
        <v>10.0</v>
      </c>
      <c r="D2731" s="8" t="s">
        <v>3420</v>
      </c>
      <c r="E2731" s="5" t="s">
        <v>166</v>
      </c>
      <c r="F2731" s="5" t="s">
        <v>3384</v>
      </c>
      <c r="G2731" s="9"/>
      <c r="H2731" s="9"/>
    </row>
    <row r="2732" ht="15.75" customHeight="1">
      <c r="A2732" s="5" t="s">
        <v>3409</v>
      </c>
      <c r="B2732" s="6" t="s">
        <v>37</v>
      </c>
      <c r="C2732" s="10">
        <v>11.0</v>
      </c>
      <c r="D2732" s="8" t="s">
        <v>3421</v>
      </c>
      <c r="E2732" s="5" t="s">
        <v>21</v>
      </c>
      <c r="F2732" s="5" t="s">
        <v>25</v>
      </c>
      <c r="G2732" s="9"/>
      <c r="H2732" s="9"/>
    </row>
    <row r="2733" ht="15.75" customHeight="1">
      <c r="A2733" s="5" t="s">
        <v>3409</v>
      </c>
      <c r="B2733" s="6" t="s">
        <v>37</v>
      </c>
      <c r="C2733" s="10">
        <v>12.0</v>
      </c>
      <c r="D2733" s="8" t="s">
        <v>3422</v>
      </c>
      <c r="E2733" s="5" t="s">
        <v>14</v>
      </c>
      <c r="F2733" s="5" t="s">
        <v>15</v>
      </c>
      <c r="G2733" s="9"/>
      <c r="H2733" s="9"/>
    </row>
    <row r="2734" ht="15.75" customHeight="1">
      <c r="A2734" s="5" t="s">
        <v>3409</v>
      </c>
      <c r="B2734" s="6" t="s">
        <v>37</v>
      </c>
      <c r="C2734" s="10">
        <v>13.0</v>
      </c>
      <c r="D2734" s="8" t="s">
        <v>3423</v>
      </c>
      <c r="E2734" s="5" t="s">
        <v>14</v>
      </c>
      <c r="F2734" s="5" t="s">
        <v>15</v>
      </c>
      <c r="G2734" s="9"/>
      <c r="H2734" s="9"/>
    </row>
    <row r="2735" ht="15.75" customHeight="1">
      <c r="A2735" s="5" t="s">
        <v>3409</v>
      </c>
      <c r="B2735" s="6" t="s">
        <v>144</v>
      </c>
      <c r="C2735" s="10">
        <v>14.0</v>
      </c>
      <c r="D2735" s="8" t="s">
        <v>3424</v>
      </c>
      <c r="E2735" s="5" t="s">
        <v>21</v>
      </c>
      <c r="F2735" s="5" t="s">
        <v>1983</v>
      </c>
      <c r="G2735" s="9"/>
      <c r="H2735" s="9"/>
    </row>
    <row r="2736" ht="15.75" customHeight="1">
      <c r="A2736" s="5" t="s">
        <v>3409</v>
      </c>
      <c r="B2736" s="6" t="s">
        <v>37</v>
      </c>
      <c r="C2736" s="10">
        <v>15.0</v>
      </c>
      <c r="D2736" s="8" t="s">
        <v>3425</v>
      </c>
      <c r="E2736" s="5" t="s">
        <v>21</v>
      </c>
      <c r="F2736" s="5" t="s">
        <v>22</v>
      </c>
      <c r="G2736" s="9"/>
      <c r="H2736" s="9"/>
    </row>
    <row r="2737" ht="15.75" customHeight="1">
      <c r="A2737" s="5" t="s">
        <v>3409</v>
      </c>
      <c r="B2737" s="6" t="s">
        <v>144</v>
      </c>
      <c r="C2737" s="10">
        <v>16.0</v>
      </c>
      <c r="D2737" s="8" t="s">
        <v>3426</v>
      </c>
      <c r="E2737" s="5" t="s">
        <v>21</v>
      </c>
      <c r="F2737" s="5" t="s">
        <v>22</v>
      </c>
      <c r="G2737" s="9"/>
      <c r="H2737" s="9"/>
    </row>
    <row r="2738" ht="15.75" customHeight="1">
      <c r="A2738" s="5" t="s">
        <v>3409</v>
      </c>
      <c r="B2738" s="6" t="s">
        <v>29</v>
      </c>
      <c r="C2738" s="10">
        <v>17.0</v>
      </c>
      <c r="D2738" s="8" t="s">
        <v>3427</v>
      </c>
      <c r="E2738" s="5" t="s">
        <v>33</v>
      </c>
      <c r="F2738" s="5" t="s">
        <v>33</v>
      </c>
      <c r="G2738" s="9"/>
      <c r="H2738" s="9"/>
    </row>
    <row r="2739" ht="15.75" customHeight="1">
      <c r="A2739" s="5" t="s">
        <v>3409</v>
      </c>
      <c r="B2739" s="6" t="s">
        <v>37</v>
      </c>
      <c r="C2739" s="10">
        <v>18.0</v>
      </c>
      <c r="D2739" s="8" t="s">
        <v>3428</v>
      </c>
      <c r="E2739" s="5" t="s">
        <v>21</v>
      </c>
      <c r="F2739" s="5" t="s">
        <v>50</v>
      </c>
      <c r="G2739" s="9"/>
      <c r="H2739" s="9"/>
    </row>
    <row r="2740" ht="15.75" customHeight="1">
      <c r="A2740" s="5" t="s">
        <v>3409</v>
      </c>
      <c r="B2740" s="6" t="s">
        <v>37</v>
      </c>
      <c r="C2740" s="10">
        <v>19.0</v>
      </c>
      <c r="D2740" s="8" t="s">
        <v>3429</v>
      </c>
      <c r="E2740" s="5" t="s">
        <v>21</v>
      </c>
      <c r="F2740" s="5" t="s">
        <v>133</v>
      </c>
      <c r="G2740" s="9"/>
      <c r="H2740" s="9"/>
    </row>
    <row r="2741" ht="15.75" customHeight="1">
      <c r="A2741" s="15" t="s">
        <v>3430</v>
      </c>
      <c r="B2741" s="18" t="s">
        <v>261</v>
      </c>
      <c r="C2741" s="16">
        <v>1.0</v>
      </c>
      <c r="D2741" s="8" t="s">
        <v>3431</v>
      </c>
      <c r="E2741" s="8" t="s">
        <v>21</v>
      </c>
      <c r="F2741" s="5" t="s">
        <v>25</v>
      </c>
      <c r="G2741" s="9"/>
      <c r="H2741" s="9"/>
    </row>
    <row r="2742" ht="15.75" customHeight="1">
      <c r="A2742" s="15" t="s">
        <v>3430</v>
      </c>
      <c r="B2742" s="18" t="s">
        <v>3432</v>
      </c>
      <c r="C2742" s="17">
        <v>5.0</v>
      </c>
      <c r="D2742" s="8" t="s">
        <v>3433</v>
      </c>
      <c r="E2742" s="8" t="s">
        <v>21</v>
      </c>
      <c r="F2742" s="5" t="s">
        <v>25</v>
      </c>
      <c r="G2742" s="9"/>
      <c r="H2742" s="9"/>
    </row>
    <row r="2743" ht="15.75" customHeight="1">
      <c r="A2743" s="15" t="s">
        <v>3430</v>
      </c>
      <c r="B2743" s="18" t="s">
        <v>695</v>
      </c>
      <c r="C2743" s="17">
        <v>7.0</v>
      </c>
      <c r="D2743" s="8" t="s">
        <v>3434</v>
      </c>
      <c r="E2743" s="8" t="s">
        <v>21</v>
      </c>
      <c r="F2743" s="5" t="s">
        <v>25</v>
      </c>
      <c r="G2743" s="9"/>
      <c r="H2743" s="9"/>
    </row>
    <row r="2744" ht="15.75" customHeight="1">
      <c r="A2744" s="15" t="s">
        <v>3430</v>
      </c>
      <c r="B2744" s="18" t="s">
        <v>3432</v>
      </c>
      <c r="C2744" s="17">
        <v>13.0</v>
      </c>
      <c r="D2744" s="8" t="s">
        <v>3435</v>
      </c>
      <c r="E2744" s="8" t="s">
        <v>21</v>
      </c>
      <c r="F2744" s="5" t="s">
        <v>1265</v>
      </c>
      <c r="G2744" s="9"/>
      <c r="H2744" s="9"/>
    </row>
    <row r="2745" ht="15.75" customHeight="1">
      <c r="A2745" s="15" t="s">
        <v>3430</v>
      </c>
      <c r="B2745" s="18" t="s">
        <v>3436</v>
      </c>
      <c r="C2745" s="17">
        <v>14.0</v>
      </c>
      <c r="D2745" s="8" t="s">
        <v>3437</v>
      </c>
      <c r="E2745" s="8" t="s">
        <v>33</v>
      </c>
      <c r="F2745" s="5" t="s">
        <v>33</v>
      </c>
      <c r="G2745" s="9"/>
      <c r="H2745" s="9"/>
    </row>
    <row r="2746" ht="15.75" customHeight="1">
      <c r="A2746" s="15" t="s">
        <v>3430</v>
      </c>
      <c r="B2746" s="18" t="s">
        <v>169</v>
      </c>
      <c r="C2746" s="17">
        <v>16.0</v>
      </c>
      <c r="D2746" s="8" t="s">
        <v>3438</v>
      </c>
      <c r="E2746" s="8" t="s">
        <v>33</v>
      </c>
      <c r="F2746" s="5" t="s">
        <v>33</v>
      </c>
      <c r="G2746" s="9"/>
      <c r="H2746" s="9"/>
    </row>
    <row r="2747" ht="15.75" customHeight="1">
      <c r="A2747" s="15" t="s">
        <v>3430</v>
      </c>
      <c r="B2747" s="18" t="s">
        <v>3432</v>
      </c>
      <c r="C2747" s="17">
        <v>17.0</v>
      </c>
      <c r="D2747" s="8" t="s">
        <v>3439</v>
      </c>
      <c r="E2747" s="8" t="s">
        <v>33</v>
      </c>
      <c r="F2747" s="5" t="s">
        <v>33</v>
      </c>
      <c r="G2747" s="9"/>
      <c r="H2747" s="9"/>
    </row>
    <row r="2748" ht="15.75" customHeight="1">
      <c r="A2748" s="15" t="s">
        <v>3430</v>
      </c>
      <c r="B2748" s="14" t="s">
        <v>3440</v>
      </c>
      <c r="C2748" s="17">
        <v>20.0</v>
      </c>
      <c r="D2748" s="8" t="s">
        <v>3441</v>
      </c>
      <c r="E2748" s="8" t="s">
        <v>33</v>
      </c>
      <c r="F2748" s="5" t="s">
        <v>33</v>
      </c>
      <c r="G2748" s="9"/>
      <c r="H2748" s="9"/>
    </row>
    <row r="2749" ht="15.75" customHeight="1">
      <c r="A2749" s="15" t="s">
        <v>3430</v>
      </c>
      <c r="B2749" s="18" t="s">
        <v>3436</v>
      </c>
      <c r="C2749" s="17">
        <v>23.0</v>
      </c>
      <c r="D2749" s="8" t="s">
        <v>3442</v>
      </c>
      <c r="E2749" s="8" t="s">
        <v>32</v>
      </c>
      <c r="F2749" s="5" t="s">
        <v>22</v>
      </c>
      <c r="G2749" s="9"/>
      <c r="H2749" s="9"/>
    </row>
    <row r="2750" ht="15.75" customHeight="1">
      <c r="A2750" s="15" t="s">
        <v>3430</v>
      </c>
      <c r="B2750" s="18" t="s">
        <v>679</v>
      </c>
      <c r="C2750" s="17">
        <v>24.0</v>
      </c>
      <c r="D2750" s="8" t="s">
        <v>3443</v>
      </c>
      <c r="E2750" s="8" t="s">
        <v>18</v>
      </c>
      <c r="F2750" s="5" t="s">
        <v>18</v>
      </c>
      <c r="G2750" s="9"/>
      <c r="H2750" s="9"/>
    </row>
    <row r="2751" ht="15.75" customHeight="1">
      <c r="A2751" s="15" t="s">
        <v>3430</v>
      </c>
      <c r="B2751" s="14" t="s">
        <v>3444</v>
      </c>
      <c r="C2751" s="17">
        <v>27.0</v>
      </c>
      <c r="D2751" s="8" t="s">
        <v>3445</v>
      </c>
      <c r="E2751" s="8" t="s">
        <v>21</v>
      </c>
      <c r="F2751" s="5" t="s">
        <v>1349</v>
      </c>
      <c r="G2751" s="9"/>
      <c r="H2751" s="9"/>
    </row>
    <row r="2752" ht="15.75" customHeight="1">
      <c r="A2752" s="15" t="s">
        <v>3430</v>
      </c>
      <c r="B2752" s="14" t="s">
        <v>26</v>
      </c>
      <c r="C2752" s="17">
        <v>28.0</v>
      </c>
      <c r="D2752" s="8" t="s">
        <v>3446</v>
      </c>
      <c r="E2752" s="8" t="s">
        <v>18</v>
      </c>
      <c r="F2752" s="5" t="s">
        <v>18</v>
      </c>
      <c r="G2752" s="9"/>
      <c r="H2752" s="9"/>
    </row>
    <row r="2753" ht="15.75" customHeight="1">
      <c r="A2753" s="15" t="s">
        <v>3430</v>
      </c>
      <c r="B2753" s="18" t="s">
        <v>695</v>
      </c>
      <c r="C2753" s="17">
        <v>29.0</v>
      </c>
      <c r="D2753" s="8" t="s">
        <v>3447</v>
      </c>
      <c r="E2753" s="8" t="s">
        <v>18</v>
      </c>
      <c r="F2753" s="5" t="s">
        <v>18</v>
      </c>
      <c r="G2753" s="9"/>
      <c r="H2753" s="9"/>
    </row>
    <row r="2754" ht="15.75" customHeight="1">
      <c r="A2754" s="15" t="s">
        <v>3430</v>
      </c>
      <c r="B2754" s="18" t="s">
        <v>1458</v>
      </c>
      <c r="C2754" s="17">
        <v>31.0</v>
      </c>
      <c r="D2754" s="8" t="s">
        <v>3448</v>
      </c>
      <c r="E2754" s="8" t="s">
        <v>183</v>
      </c>
      <c r="F2754" s="5" t="s">
        <v>166</v>
      </c>
      <c r="G2754" s="9"/>
      <c r="H2754" s="9"/>
    </row>
    <row r="2755" ht="15.75" customHeight="1">
      <c r="A2755" s="15" t="s">
        <v>3430</v>
      </c>
      <c r="B2755" s="18" t="s">
        <v>3449</v>
      </c>
      <c r="C2755" s="17">
        <v>32.0</v>
      </c>
      <c r="D2755" s="8" t="s">
        <v>3450</v>
      </c>
      <c r="E2755" s="8" t="s">
        <v>18</v>
      </c>
      <c r="F2755" s="5" t="s">
        <v>22</v>
      </c>
      <c r="G2755" s="9"/>
      <c r="H2755" s="9"/>
    </row>
    <row r="2756" ht="15.75" customHeight="1">
      <c r="A2756" s="15" t="s">
        <v>3430</v>
      </c>
      <c r="B2756" s="18" t="s">
        <v>1458</v>
      </c>
      <c r="C2756" s="17">
        <v>35.0</v>
      </c>
      <c r="D2756" s="8" t="s">
        <v>3451</v>
      </c>
      <c r="E2756" s="8" t="s">
        <v>21</v>
      </c>
      <c r="F2756" s="5" t="s">
        <v>25</v>
      </c>
      <c r="G2756" s="9"/>
      <c r="H2756" s="9"/>
    </row>
    <row r="2757" ht="15.75" customHeight="1">
      <c r="A2757" s="15" t="s">
        <v>3430</v>
      </c>
      <c r="B2757" s="14" t="s">
        <v>1151</v>
      </c>
      <c r="C2757" s="17">
        <v>38.0</v>
      </c>
      <c r="D2757" s="8" t="s">
        <v>3452</v>
      </c>
      <c r="E2757" s="8" t="s">
        <v>32</v>
      </c>
      <c r="F2757" s="5" t="s">
        <v>22</v>
      </c>
      <c r="G2757" s="9"/>
      <c r="H2757" s="9"/>
    </row>
    <row r="2758" ht="15.75" customHeight="1">
      <c r="A2758" s="15" t="s">
        <v>3430</v>
      </c>
      <c r="B2758" s="18" t="s">
        <v>169</v>
      </c>
      <c r="C2758" s="17">
        <v>40.0</v>
      </c>
      <c r="D2758" s="8" t="s">
        <v>3453</v>
      </c>
      <c r="E2758" s="8" t="s">
        <v>33</v>
      </c>
      <c r="F2758" s="5" t="s">
        <v>33</v>
      </c>
      <c r="G2758" s="9"/>
      <c r="H2758" s="9"/>
    </row>
    <row r="2759" ht="15.75" customHeight="1">
      <c r="A2759" s="15" t="s">
        <v>3430</v>
      </c>
      <c r="B2759" s="14" t="s">
        <v>1770</v>
      </c>
      <c r="C2759" s="17">
        <v>41.0</v>
      </c>
      <c r="D2759" s="8" t="s">
        <v>3454</v>
      </c>
      <c r="E2759" s="8" t="s">
        <v>33</v>
      </c>
      <c r="F2759" s="5" t="s">
        <v>33</v>
      </c>
      <c r="G2759" s="9"/>
      <c r="H2759" s="9"/>
    </row>
    <row r="2760" ht="15.75" customHeight="1">
      <c r="A2760" s="15" t="s">
        <v>3430</v>
      </c>
      <c r="B2760" s="18" t="s">
        <v>169</v>
      </c>
      <c r="C2760" s="17">
        <v>44.0</v>
      </c>
      <c r="D2760" s="8" t="s">
        <v>3455</v>
      </c>
      <c r="E2760" s="8" t="s">
        <v>21</v>
      </c>
      <c r="F2760" s="5" t="s">
        <v>133</v>
      </c>
      <c r="G2760" s="9"/>
      <c r="H2760" s="9"/>
    </row>
    <row r="2761" ht="15.75" customHeight="1">
      <c r="A2761" s="15" t="s">
        <v>3430</v>
      </c>
      <c r="B2761" s="18" t="s">
        <v>679</v>
      </c>
      <c r="C2761" s="17">
        <v>46.0</v>
      </c>
      <c r="D2761" s="8" t="s">
        <v>3456</v>
      </c>
      <c r="E2761" s="8" t="s">
        <v>21</v>
      </c>
      <c r="F2761" s="5" t="s">
        <v>25</v>
      </c>
      <c r="G2761" s="9"/>
      <c r="H2761" s="9"/>
    </row>
    <row r="2762" ht="15.75" customHeight="1">
      <c r="A2762" s="15" t="s">
        <v>3430</v>
      </c>
      <c r="B2762" s="14" t="s">
        <v>3457</v>
      </c>
      <c r="C2762" s="17">
        <v>47.0</v>
      </c>
      <c r="D2762" s="8" t="s">
        <v>3458</v>
      </c>
      <c r="E2762" s="8" t="s">
        <v>33</v>
      </c>
      <c r="F2762" s="5" t="s">
        <v>33</v>
      </c>
      <c r="G2762" s="9"/>
      <c r="H2762" s="9"/>
    </row>
    <row r="2763" ht="15.75" customHeight="1">
      <c r="A2763" s="15" t="s">
        <v>3430</v>
      </c>
      <c r="B2763" s="18" t="s">
        <v>169</v>
      </c>
      <c r="C2763" s="17">
        <v>51.0</v>
      </c>
      <c r="D2763" s="8" t="s">
        <v>3459</v>
      </c>
      <c r="E2763" s="8" t="s">
        <v>33</v>
      </c>
      <c r="F2763" s="5" t="s">
        <v>33</v>
      </c>
      <c r="G2763" s="9"/>
      <c r="H2763" s="9"/>
    </row>
    <row r="2764" ht="15.75" customHeight="1">
      <c r="A2764" s="15" t="s">
        <v>3430</v>
      </c>
      <c r="B2764" s="18" t="s">
        <v>695</v>
      </c>
      <c r="C2764" s="17">
        <v>52.0</v>
      </c>
      <c r="D2764" s="8" t="s">
        <v>3460</v>
      </c>
      <c r="E2764" s="8" t="s">
        <v>33</v>
      </c>
      <c r="F2764" s="5" t="s">
        <v>33</v>
      </c>
      <c r="G2764" s="9"/>
      <c r="H2764" s="9"/>
    </row>
    <row r="2765" ht="15.75" customHeight="1">
      <c r="A2765" s="15" t="s">
        <v>3430</v>
      </c>
      <c r="B2765" s="18" t="s">
        <v>3436</v>
      </c>
      <c r="C2765" s="17">
        <v>53.0</v>
      </c>
      <c r="D2765" s="8" t="s">
        <v>3461</v>
      </c>
      <c r="E2765" s="8" t="s">
        <v>11</v>
      </c>
      <c r="F2765" s="5" t="s">
        <v>22</v>
      </c>
      <c r="G2765" s="9"/>
      <c r="H2765" s="9"/>
    </row>
    <row r="2766" ht="15.75" customHeight="1">
      <c r="A2766" s="15" t="s">
        <v>3430</v>
      </c>
      <c r="B2766" s="18" t="s">
        <v>3436</v>
      </c>
      <c r="C2766" s="17">
        <v>55.0</v>
      </c>
      <c r="D2766" s="8" t="s">
        <v>3462</v>
      </c>
      <c r="E2766" s="8" t="s">
        <v>21</v>
      </c>
      <c r="F2766" s="5" t="s">
        <v>22</v>
      </c>
      <c r="G2766" s="9"/>
      <c r="H2766" s="9"/>
    </row>
    <row r="2767" ht="15.75" customHeight="1">
      <c r="A2767" s="15" t="s">
        <v>3430</v>
      </c>
      <c r="B2767" s="14" t="s">
        <v>26</v>
      </c>
      <c r="C2767" s="17">
        <v>57.0</v>
      </c>
      <c r="D2767" s="8" t="s">
        <v>3463</v>
      </c>
      <c r="E2767" s="8" t="s">
        <v>21</v>
      </c>
      <c r="F2767" s="5" t="s">
        <v>642</v>
      </c>
      <c r="G2767" s="9"/>
      <c r="H2767" s="9"/>
    </row>
    <row r="2768" ht="15.75" customHeight="1">
      <c r="A2768" s="15" t="s">
        <v>3430</v>
      </c>
      <c r="B2768" s="18" t="s">
        <v>695</v>
      </c>
      <c r="C2768" s="17">
        <v>59.0</v>
      </c>
      <c r="D2768" s="8" t="s">
        <v>3464</v>
      </c>
      <c r="E2768" s="8" t="s">
        <v>21</v>
      </c>
      <c r="F2768" s="5" t="s">
        <v>25</v>
      </c>
      <c r="G2768" s="9"/>
      <c r="H2768" s="9"/>
    </row>
    <row r="2769" ht="15.75" customHeight="1">
      <c r="A2769" s="15" t="s">
        <v>3430</v>
      </c>
      <c r="B2769" s="18" t="s">
        <v>188</v>
      </c>
      <c r="C2769" s="17">
        <v>60.0</v>
      </c>
      <c r="D2769" s="8" t="s">
        <v>3465</v>
      </c>
      <c r="E2769" s="8" t="s">
        <v>21</v>
      </c>
      <c r="F2769" s="5" t="s">
        <v>25</v>
      </c>
      <c r="G2769" s="9"/>
      <c r="H2769" s="9"/>
    </row>
    <row r="2770" ht="15.75" customHeight="1">
      <c r="A2770" s="15" t="s">
        <v>3466</v>
      </c>
      <c r="B2770" s="14" t="s">
        <v>216</v>
      </c>
      <c r="C2770" s="16">
        <v>1.0</v>
      </c>
      <c r="D2770" s="8" t="s">
        <v>3467</v>
      </c>
      <c r="E2770" s="8" t="s">
        <v>21</v>
      </c>
      <c r="F2770" s="5" t="s">
        <v>25</v>
      </c>
      <c r="G2770" s="9"/>
      <c r="H2770" s="9"/>
    </row>
    <row r="2771" ht="15.75" customHeight="1">
      <c r="A2771" s="15" t="s">
        <v>3466</v>
      </c>
      <c r="B2771" s="14" t="s">
        <v>26</v>
      </c>
      <c r="C2771" s="17">
        <v>2.0</v>
      </c>
      <c r="D2771" s="8" t="s">
        <v>3468</v>
      </c>
      <c r="E2771" s="8" t="s">
        <v>14</v>
      </c>
      <c r="F2771" s="5" t="s">
        <v>15</v>
      </c>
      <c r="G2771" s="9"/>
      <c r="H2771" s="9"/>
    </row>
    <row r="2772" ht="15.75" customHeight="1">
      <c r="A2772" s="15" t="s">
        <v>3466</v>
      </c>
      <c r="B2772" s="18" t="s">
        <v>1712</v>
      </c>
      <c r="C2772" s="17">
        <v>3.0</v>
      </c>
      <c r="D2772" s="8" t="s">
        <v>3469</v>
      </c>
      <c r="E2772" s="8" t="s">
        <v>14</v>
      </c>
      <c r="F2772" s="5" t="s">
        <v>15</v>
      </c>
      <c r="G2772" s="9"/>
      <c r="H2772" s="9"/>
    </row>
    <row r="2773" ht="15.75" customHeight="1">
      <c r="A2773" s="15" t="s">
        <v>3466</v>
      </c>
      <c r="B2773" s="18" t="s">
        <v>1712</v>
      </c>
      <c r="C2773" s="17">
        <v>5.0</v>
      </c>
      <c r="D2773" s="8" t="s">
        <v>3470</v>
      </c>
      <c r="E2773" s="8" t="s">
        <v>14</v>
      </c>
      <c r="F2773" s="5" t="s">
        <v>15</v>
      </c>
      <c r="G2773" s="9"/>
      <c r="H2773" s="9"/>
    </row>
    <row r="2774" ht="15.75" customHeight="1">
      <c r="A2774" s="15" t="s">
        <v>3466</v>
      </c>
      <c r="B2774" s="14" t="s">
        <v>37</v>
      </c>
      <c r="C2774" s="17">
        <v>7.0</v>
      </c>
      <c r="D2774" s="8" t="s">
        <v>3471</v>
      </c>
      <c r="E2774" s="8" t="s">
        <v>14</v>
      </c>
      <c r="F2774" s="5" t="s">
        <v>15</v>
      </c>
      <c r="G2774" s="9"/>
      <c r="H2774" s="9"/>
    </row>
    <row r="2775" ht="15.75" customHeight="1">
      <c r="A2775" s="15" t="s">
        <v>3466</v>
      </c>
      <c r="B2775" s="18" t="s">
        <v>1712</v>
      </c>
      <c r="C2775" s="17">
        <v>8.0</v>
      </c>
      <c r="D2775" s="8" t="s">
        <v>3472</v>
      </c>
      <c r="E2775" s="8" t="s">
        <v>14</v>
      </c>
      <c r="F2775" s="5" t="s">
        <v>673</v>
      </c>
      <c r="G2775" s="9"/>
      <c r="H2775" s="9"/>
    </row>
    <row r="2776" ht="15.75" customHeight="1">
      <c r="A2776" s="15" t="s">
        <v>3466</v>
      </c>
      <c r="B2776" s="14" t="s">
        <v>734</v>
      </c>
      <c r="C2776" s="17">
        <v>10.0</v>
      </c>
      <c r="D2776" s="8" t="s">
        <v>3473</v>
      </c>
      <c r="E2776" s="8" t="s">
        <v>14</v>
      </c>
      <c r="F2776" s="5" t="s">
        <v>673</v>
      </c>
      <c r="G2776" s="9"/>
      <c r="H2776" s="9"/>
    </row>
    <row r="2777" ht="15.75" customHeight="1">
      <c r="A2777" s="15" t="s">
        <v>3466</v>
      </c>
      <c r="B2777" s="18" t="s">
        <v>330</v>
      </c>
      <c r="C2777" s="17">
        <v>12.0</v>
      </c>
      <c r="D2777" s="8" t="s">
        <v>3474</v>
      </c>
      <c r="E2777" s="8" t="s">
        <v>21</v>
      </c>
      <c r="F2777" s="5" t="s">
        <v>3475</v>
      </c>
      <c r="G2777" s="9"/>
      <c r="H2777" s="9"/>
    </row>
    <row r="2778" ht="15.75" customHeight="1">
      <c r="A2778" s="15" t="s">
        <v>3466</v>
      </c>
      <c r="B2778" s="14" t="s">
        <v>107</v>
      </c>
      <c r="C2778" s="17">
        <v>13.0</v>
      </c>
      <c r="D2778" s="8" t="s">
        <v>3476</v>
      </c>
      <c r="E2778" s="8" t="s">
        <v>21</v>
      </c>
      <c r="F2778" s="5" t="s">
        <v>25</v>
      </c>
      <c r="G2778" s="9"/>
      <c r="H2778" s="9"/>
    </row>
    <row r="2779" ht="15.75" customHeight="1">
      <c r="A2779" s="15" t="s">
        <v>3466</v>
      </c>
      <c r="B2779" s="14" t="s">
        <v>555</v>
      </c>
      <c r="C2779" s="17">
        <v>14.0</v>
      </c>
      <c r="D2779" s="8" t="s">
        <v>3477</v>
      </c>
      <c r="E2779" s="8" t="s">
        <v>21</v>
      </c>
      <c r="F2779" s="5" t="s">
        <v>291</v>
      </c>
      <c r="G2779" s="9"/>
      <c r="H2779" s="9"/>
    </row>
    <row r="2780" ht="15.75" customHeight="1">
      <c r="A2780" s="15" t="s">
        <v>3478</v>
      </c>
      <c r="B2780" s="14" t="s">
        <v>968</v>
      </c>
      <c r="C2780" s="17">
        <v>2.0</v>
      </c>
      <c r="D2780" s="8" t="s">
        <v>3479</v>
      </c>
      <c r="E2780" s="8" t="s">
        <v>21</v>
      </c>
      <c r="F2780" s="5" t="s">
        <v>25</v>
      </c>
      <c r="G2780" s="9"/>
      <c r="H2780" s="9"/>
    </row>
    <row r="2781" ht="15.75" customHeight="1">
      <c r="A2781" s="15" t="s">
        <v>3478</v>
      </c>
      <c r="B2781" s="14" t="s">
        <v>124</v>
      </c>
      <c r="C2781" s="17">
        <v>4.0</v>
      </c>
      <c r="D2781" s="8" t="s">
        <v>3480</v>
      </c>
      <c r="E2781" s="8" t="s">
        <v>21</v>
      </c>
      <c r="F2781" s="5" t="s">
        <v>123</v>
      </c>
      <c r="G2781" s="9"/>
      <c r="H2781" s="9"/>
    </row>
    <row r="2782" ht="15.75" customHeight="1">
      <c r="A2782" s="15" t="s">
        <v>3478</v>
      </c>
      <c r="B2782" s="14" t="s">
        <v>124</v>
      </c>
      <c r="C2782" s="17">
        <v>5.0</v>
      </c>
      <c r="D2782" s="8" t="s">
        <v>3481</v>
      </c>
      <c r="E2782" s="8" t="s">
        <v>21</v>
      </c>
      <c r="F2782" s="5" t="s">
        <v>25</v>
      </c>
      <c r="G2782" s="9"/>
      <c r="H2782" s="9"/>
    </row>
    <row r="2783" ht="15.75" customHeight="1">
      <c r="A2783" s="15" t="s">
        <v>3478</v>
      </c>
      <c r="B2783" s="14" t="s">
        <v>37</v>
      </c>
      <c r="C2783" s="17">
        <v>6.0</v>
      </c>
      <c r="D2783" s="8" t="s">
        <v>3482</v>
      </c>
      <c r="E2783" s="8" t="s">
        <v>21</v>
      </c>
      <c r="F2783" s="5" t="s">
        <v>151</v>
      </c>
      <c r="G2783" s="9"/>
      <c r="H2783" s="9"/>
    </row>
    <row r="2784" ht="15.75" customHeight="1">
      <c r="A2784" s="15" t="s">
        <v>3478</v>
      </c>
      <c r="B2784" s="14" t="s">
        <v>124</v>
      </c>
      <c r="C2784" s="17">
        <v>7.0</v>
      </c>
      <c r="D2784" s="8" t="s">
        <v>3483</v>
      </c>
      <c r="E2784" s="8" t="s">
        <v>166</v>
      </c>
      <c r="F2784" s="5" t="s">
        <v>66</v>
      </c>
      <c r="G2784" s="9"/>
      <c r="H2784" s="9"/>
    </row>
    <row r="2785" ht="15.75" customHeight="1">
      <c r="A2785" s="15" t="s">
        <v>3478</v>
      </c>
      <c r="B2785" s="14" t="s">
        <v>124</v>
      </c>
      <c r="C2785" s="17">
        <v>8.0</v>
      </c>
      <c r="D2785" s="8" t="s">
        <v>3484</v>
      </c>
      <c r="E2785" s="8" t="s">
        <v>48</v>
      </c>
      <c r="F2785" s="5" t="s">
        <v>66</v>
      </c>
      <c r="G2785" s="9"/>
      <c r="H2785" s="9"/>
    </row>
    <row r="2786" ht="15.75" customHeight="1">
      <c r="A2786" s="15" t="s">
        <v>3478</v>
      </c>
      <c r="B2786" s="14" t="s">
        <v>124</v>
      </c>
      <c r="C2786" s="17">
        <v>9.0</v>
      </c>
      <c r="D2786" s="8" t="s">
        <v>3485</v>
      </c>
      <c r="E2786" s="8" t="s">
        <v>18</v>
      </c>
      <c r="F2786" s="5" t="s">
        <v>18</v>
      </c>
      <c r="G2786" s="9"/>
      <c r="H2786" s="9"/>
    </row>
    <row r="2787" ht="15.75" customHeight="1">
      <c r="A2787" s="15" t="s">
        <v>3478</v>
      </c>
      <c r="B2787" s="14" t="s">
        <v>124</v>
      </c>
      <c r="C2787" s="17">
        <v>11.0</v>
      </c>
      <c r="D2787" s="8" t="s">
        <v>3486</v>
      </c>
      <c r="E2787" s="8" t="s">
        <v>18</v>
      </c>
      <c r="F2787" s="5" t="s">
        <v>18</v>
      </c>
      <c r="G2787" s="9"/>
      <c r="H2787" s="9"/>
    </row>
    <row r="2788" ht="15.75" customHeight="1">
      <c r="A2788" s="15" t="s">
        <v>3478</v>
      </c>
      <c r="B2788" s="14" t="s">
        <v>124</v>
      </c>
      <c r="C2788" s="17">
        <v>12.0</v>
      </c>
      <c r="D2788" s="8" t="s">
        <v>3487</v>
      </c>
      <c r="E2788" s="8" t="s">
        <v>14</v>
      </c>
      <c r="F2788" s="5" t="s">
        <v>1112</v>
      </c>
      <c r="G2788" s="9"/>
      <c r="H2788" s="9"/>
    </row>
    <row r="2789" ht="15.75" customHeight="1">
      <c r="A2789" s="15" t="s">
        <v>3478</v>
      </c>
      <c r="B2789" s="14" t="s">
        <v>139</v>
      </c>
      <c r="C2789" s="17">
        <v>13.0</v>
      </c>
      <c r="D2789" s="8" t="s">
        <v>3488</v>
      </c>
      <c r="E2789" s="8" t="s">
        <v>146</v>
      </c>
      <c r="F2789" s="5" t="s">
        <v>146</v>
      </c>
      <c r="G2789" s="9"/>
      <c r="H2789" s="9"/>
    </row>
    <row r="2790" ht="15.75" customHeight="1">
      <c r="A2790" s="15" t="s">
        <v>3478</v>
      </c>
      <c r="B2790" s="14" t="s">
        <v>311</v>
      </c>
      <c r="C2790" s="17">
        <v>16.0</v>
      </c>
      <c r="D2790" s="8" t="s">
        <v>3489</v>
      </c>
      <c r="E2790" s="8" t="s">
        <v>18</v>
      </c>
      <c r="F2790" s="5" t="s">
        <v>18</v>
      </c>
      <c r="G2790" s="9"/>
      <c r="H2790" s="9"/>
    </row>
    <row r="2791" ht="15.75" customHeight="1">
      <c r="A2791" s="15" t="s">
        <v>3478</v>
      </c>
      <c r="B2791" s="14" t="s">
        <v>37</v>
      </c>
      <c r="C2791" s="17">
        <v>17.0</v>
      </c>
      <c r="D2791" s="8" t="s">
        <v>3490</v>
      </c>
      <c r="E2791" s="8" t="s">
        <v>18</v>
      </c>
      <c r="F2791" s="5" t="s">
        <v>18</v>
      </c>
      <c r="G2791" s="9"/>
      <c r="H2791" s="9"/>
    </row>
    <row r="2792" ht="15.75" customHeight="1">
      <c r="A2792" s="15" t="s">
        <v>3478</v>
      </c>
      <c r="B2792" s="14" t="s">
        <v>124</v>
      </c>
      <c r="C2792" s="17">
        <v>19.0</v>
      </c>
      <c r="D2792" s="8" t="s">
        <v>3491</v>
      </c>
      <c r="E2792" s="8" t="s">
        <v>166</v>
      </c>
      <c r="F2792" s="5" t="s">
        <v>11</v>
      </c>
      <c r="G2792" s="9"/>
      <c r="H2792" s="9"/>
    </row>
    <row r="2793" ht="15.75" customHeight="1">
      <c r="A2793" s="15" t="s">
        <v>3478</v>
      </c>
      <c r="B2793" s="14" t="s">
        <v>37</v>
      </c>
      <c r="C2793" s="17">
        <v>21.0</v>
      </c>
      <c r="D2793" s="8" t="s">
        <v>3492</v>
      </c>
      <c r="E2793" s="8" t="s">
        <v>21</v>
      </c>
      <c r="F2793" s="5" t="s">
        <v>166</v>
      </c>
      <c r="G2793" s="9"/>
      <c r="H2793" s="9"/>
    </row>
    <row r="2794" ht="15.75" customHeight="1">
      <c r="A2794" s="15" t="s">
        <v>3478</v>
      </c>
      <c r="B2794" s="14" t="s">
        <v>37</v>
      </c>
      <c r="C2794" s="17">
        <v>23.0</v>
      </c>
      <c r="D2794" s="8" t="s">
        <v>3493</v>
      </c>
      <c r="E2794" s="8" t="s">
        <v>14</v>
      </c>
      <c r="F2794" s="5" t="s">
        <v>66</v>
      </c>
      <c r="G2794" s="9"/>
      <c r="H2794" s="9"/>
    </row>
    <row r="2795" ht="15.75" customHeight="1">
      <c r="A2795" s="15" t="s">
        <v>3478</v>
      </c>
      <c r="B2795" s="14" t="s">
        <v>124</v>
      </c>
      <c r="C2795" s="17">
        <v>24.0</v>
      </c>
      <c r="D2795" s="8" t="s">
        <v>3494</v>
      </c>
      <c r="E2795" s="8" t="s">
        <v>14</v>
      </c>
      <c r="F2795" s="5" t="s">
        <v>15</v>
      </c>
      <c r="G2795" s="9"/>
      <c r="H2795" s="9"/>
    </row>
    <row r="2796" ht="15.75" customHeight="1">
      <c r="A2796" s="15" t="s">
        <v>3478</v>
      </c>
      <c r="B2796" s="14" t="s">
        <v>139</v>
      </c>
      <c r="C2796" s="17">
        <v>25.0</v>
      </c>
      <c r="D2796" s="8" t="s">
        <v>3495</v>
      </c>
      <c r="E2796" s="8" t="s">
        <v>14</v>
      </c>
      <c r="F2796" s="5" t="s">
        <v>1017</v>
      </c>
      <c r="G2796" s="9"/>
      <c r="H2796" s="9"/>
    </row>
    <row r="2797" ht="15.75" customHeight="1">
      <c r="A2797" s="15" t="s">
        <v>3478</v>
      </c>
      <c r="B2797" s="14" t="s">
        <v>124</v>
      </c>
      <c r="C2797" s="17">
        <v>26.0</v>
      </c>
      <c r="D2797" s="8" t="s">
        <v>3496</v>
      </c>
      <c r="E2797" s="8" t="s">
        <v>14</v>
      </c>
      <c r="F2797" s="5" t="s">
        <v>79</v>
      </c>
      <c r="G2797" s="9"/>
      <c r="H2797" s="9"/>
    </row>
    <row r="2798" ht="15.75" customHeight="1">
      <c r="A2798" s="15" t="s">
        <v>3478</v>
      </c>
      <c r="B2798" s="14" t="s">
        <v>37</v>
      </c>
      <c r="C2798" s="17">
        <v>27.0</v>
      </c>
      <c r="D2798" s="8" t="s">
        <v>3497</v>
      </c>
      <c r="E2798" s="8" t="s">
        <v>14</v>
      </c>
      <c r="F2798" s="5" t="s">
        <v>79</v>
      </c>
      <c r="G2798" s="9"/>
      <c r="H2798" s="9"/>
    </row>
    <row r="2799" ht="15.75" customHeight="1">
      <c r="A2799" s="15" t="s">
        <v>3478</v>
      </c>
      <c r="B2799" s="14" t="s">
        <v>124</v>
      </c>
      <c r="C2799" s="17">
        <v>28.0</v>
      </c>
      <c r="D2799" s="8" t="s">
        <v>3498</v>
      </c>
      <c r="E2799" s="8" t="s">
        <v>21</v>
      </c>
      <c r="F2799" s="5" t="s">
        <v>2246</v>
      </c>
      <c r="G2799" s="9"/>
      <c r="H2799" s="9"/>
    </row>
    <row r="2800" ht="15.75" customHeight="1">
      <c r="A2800" s="15" t="s">
        <v>3478</v>
      </c>
      <c r="B2800" s="14" t="s">
        <v>144</v>
      </c>
      <c r="C2800" s="17">
        <v>30.0</v>
      </c>
      <c r="D2800" s="8" t="s">
        <v>3499</v>
      </c>
      <c r="E2800" s="8" t="s">
        <v>21</v>
      </c>
      <c r="F2800" s="5" t="s">
        <v>2246</v>
      </c>
      <c r="G2800" s="9"/>
      <c r="H2800" s="9"/>
    </row>
    <row r="2801" ht="15.75" customHeight="1">
      <c r="A2801" s="15" t="s">
        <v>3478</v>
      </c>
      <c r="B2801" s="14" t="s">
        <v>37</v>
      </c>
      <c r="C2801" s="17">
        <v>32.0</v>
      </c>
      <c r="D2801" s="8" t="s">
        <v>3500</v>
      </c>
      <c r="E2801" s="8" t="s">
        <v>18</v>
      </c>
      <c r="F2801" s="5" t="s">
        <v>2246</v>
      </c>
      <c r="G2801" s="9"/>
      <c r="H2801" s="9"/>
    </row>
    <row r="2802" ht="15.75" customHeight="1">
      <c r="A2802" s="15" t="s">
        <v>3478</v>
      </c>
      <c r="B2802" s="14" t="s">
        <v>29</v>
      </c>
      <c r="C2802" s="17">
        <v>33.0</v>
      </c>
      <c r="D2802" s="8" t="s">
        <v>3501</v>
      </c>
      <c r="E2802" s="8" t="s">
        <v>21</v>
      </c>
      <c r="F2802" s="5" t="s">
        <v>2546</v>
      </c>
      <c r="G2802" s="9"/>
      <c r="H2802" s="9"/>
    </row>
    <row r="2803" ht="15.75" customHeight="1">
      <c r="A2803" s="15" t="s">
        <v>3478</v>
      </c>
      <c r="B2803" s="14" t="s">
        <v>37</v>
      </c>
      <c r="C2803" s="17">
        <v>34.0</v>
      </c>
      <c r="D2803" s="8" t="s">
        <v>3502</v>
      </c>
      <c r="E2803" s="8" t="s">
        <v>21</v>
      </c>
      <c r="F2803" s="5" t="s">
        <v>22</v>
      </c>
      <c r="G2803" s="9"/>
      <c r="H2803" s="9"/>
    </row>
    <row r="2804" ht="15.75" customHeight="1">
      <c r="A2804" s="15" t="s">
        <v>3478</v>
      </c>
      <c r="B2804" s="14" t="s">
        <v>37</v>
      </c>
      <c r="C2804" s="17">
        <v>36.0</v>
      </c>
      <c r="D2804" s="8" t="s">
        <v>3503</v>
      </c>
      <c r="E2804" s="8" t="s">
        <v>21</v>
      </c>
      <c r="F2804" s="5" t="s">
        <v>22</v>
      </c>
      <c r="G2804" s="9"/>
      <c r="H2804" s="9"/>
    </row>
    <row r="2805" ht="15.75" customHeight="1">
      <c r="A2805" s="15" t="s">
        <v>3478</v>
      </c>
      <c r="B2805" s="14" t="s">
        <v>968</v>
      </c>
      <c r="C2805" s="17">
        <v>37.0</v>
      </c>
      <c r="D2805" s="8" t="s">
        <v>3504</v>
      </c>
      <c r="E2805" s="8" t="s">
        <v>32</v>
      </c>
      <c r="F2805" s="5" t="s">
        <v>18</v>
      </c>
      <c r="G2805" s="9"/>
      <c r="H2805" s="9"/>
    </row>
    <row r="2806" ht="15.75" customHeight="1">
      <c r="A2806" s="15" t="s">
        <v>3478</v>
      </c>
      <c r="B2806" s="14" t="s">
        <v>37</v>
      </c>
      <c r="C2806" s="17">
        <v>39.0</v>
      </c>
      <c r="D2806" s="8" t="s">
        <v>3505</v>
      </c>
      <c r="E2806" s="8" t="s">
        <v>21</v>
      </c>
      <c r="F2806" s="5" t="s">
        <v>89</v>
      </c>
      <c r="G2806" s="9"/>
      <c r="H2806" s="9"/>
    </row>
    <row r="2807" ht="15.75" customHeight="1">
      <c r="A2807" s="15" t="s">
        <v>3478</v>
      </c>
      <c r="B2807" s="14" t="s">
        <v>124</v>
      </c>
      <c r="C2807" s="17">
        <v>42.0</v>
      </c>
      <c r="D2807" s="8" t="s">
        <v>3506</v>
      </c>
      <c r="E2807" s="8" t="s">
        <v>33</v>
      </c>
      <c r="F2807" s="5" t="s">
        <v>33</v>
      </c>
      <c r="G2807" s="9"/>
      <c r="H2807" s="9"/>
    </row>
    <row r="2808" ht="15.75" customHeight="1">
      <c r="A2808" s="15" t="s">
        <v>3478</v>
      </c>
      <c r="B2808" s="14" t="s">
        <v>144</v>
      </c>
      <c r="C2808" s="17">
        <v>44.0</v>
      </c>
      <c r="D2808" s="8" t="s">
        <v>3507</v>
      </c>
      <c r="E2808" s="8" t="s">
        <v>33</v>
      </c>
      <c r="F2808" s="5" t="s">
        <v>33</v>
      </c>
      <c r="G2808" s="9"/>
      <c r="H2808" s="9"/>
    </row>
    <row r="2809" ht="15.75" customHeight="1">
      <c r="A2809" s="15" t="s">
        <v>3478</v>
      </c>
      <c r="B2809" s="18" t="s">
        <v>135</v>
      </c>
      <c r="C2809" s="17">
        <v>45.0</v>
      </c>
      <c r="D2809" s="8" t="s">
        <v>3508</v>
      </c>
      <c r="E2809" s="8" t="s">
        <v>33</v>
      </c>
      <c r="F2809" s="5" t="s">
        <v>33</v>
      </c>
      <c r="G2809" s="9"/>
      <c r="H2809" s="9"/>
    </row>
    <row r="2810" ht="15.75" customHeight="1">
      <c r="A2810" s="15" t="s">
        <v>3478</v>
      </c>
      <c r="B2810" s="14" t="s">
        <v>1503</v>
      </c>
      <c r="C2810" s="17">
        <v>48.0</v>
      </c>
      <c r="D2810" s="8" t="s">
        <v>3509</v>
      </c>
      <c r="E2810" s="8" t="s">
        <v>33</v>
      </c>
      <c r="F2810" s="5" t="s">
        <v>33</v>
      </c>
      <c r="G2810" s="9"/>
      <c r="H2810" s="9"/>
    </row>
    <row r="2811" ht="15.75" customHeight="1">
      <c r="A2811" s="15" t="s">
        <v>3478</v>
      </c>
      <c r="B2811" s="14" t="s">
        <v>968</v>
      </c>
      <c r="C2811" s="17">
        <v>49.0</v>
      </c>
      <c r="D2811" s="8" t="s">
        <v>3510</v>
      </c>
      <c r="E2811" s="8" t="s">
        <v>32</v>
      </c>
      <c r="F2811" s="5" t="s">
        <v>25</v>
      </c>
      <c r="G2811" s="9"/>
      <c r="H2811" s="9"/>
    </row>
    <row r="2812" ht="15.75" customHeight="1">
      <c r="A2812" s="15" t="s">
        <v>3478</v>
      </c>
      <c r="B2812" s="14" t="s">
        <v>124</v>
      </c>
      <c r="C2812" s="17">
        <v>51.0</v>
      </c>
      <c r="D2812" s="8" t="s">
        <v>3511</v>
      </c>
      <c r="E2812" s="8" t="s">
        <v>21</v>
      </c>
      <c r="F2812" s="5" t="s">
        <v>25</v>
      </c>
      <c r="G2812" s="9"/>
      <c r="H2812" s="9"/>
    </row>
    <row r="2813" ht="15.75" customHeight="1">
      <c r="A2813" s="15" t="s">
        <v>3478</v>
      </c>
      <c r="B2813" s="14" t="s">
        <v>124</v>
      </c>
      <c r="C2813" s="17">
        <v>52.0</v>
      </c>
      <c r="D2813" s="8" t="s">
        <v>3512</v>
      </c>
      <c r="E2813" s="8" t="s">
        <v>33</v>
      </c>
      <c r="F2813" s="5" t="s">
        <v>33</v>
      </c>
      <c r="G2813" s="9"/>
      <c r="H2813" s="9"/>
    </row>
    <row r="2814" ht="15.75" customHeight="1">
      <c r="A2814" s="15" t="s">
        <v>3478</v>
      </c>
      <c r="B2814" s="14" t="s">
        <v>37</v>
      </c>
      <c r="C2814" s="17">
        <v>53.0</v>
      </c>
      <c r="D2814" s="8" t="s">
        <v>3513</v>
      </c>
      <c r="E2814" s="8" t="s">
        <v>33</v>
      </c>
      <c r="F2814" s="5" t="s">
        <v>33</v>
      </c>
      <c r="G2814" s="9"/>
      <c r="H2814" s="9"/>
    </row>
    <row r="2815" ht="15.75" customHeight="1">
      <c r="A2815" s="15" t="s">
        <v>3478</v>
      </c>
      <c r="B2815" s="14" t="s">
        <v>37</v>
      </c>
      <c r="C2815" s="17">
        <v>54.0</v>
      </c>
      <c r="D2815" s="8" t="s">
        <v>3514</v>
      </c>
      <c r="E2815" s="8" t="s">
        <v>32</v>
      </c>
      <c r="F2815" s="5" t="s">
        <v>22</v>
      </c>
      <c r="G2815" s="9"/>
      <c r="H2815" s="9"/>
    </row>
    <row r="2816" ht="15.75" customHeight="1">
      <c r="A2816" s="15" t="s">
        <v>3478</v>
      </c>
      <c r="B2816" s="14" t="s">
        <v>144</v>
      </c>
      <c r="C2816" s="17">
        <v>55.0</v>
      </c>
      <c r="D2816" s="8" t="s">
        <v>3515</v>
      </c>
      <c r="E2816" s="8" t="s">
        <v>21</v>
      </c>
      <c r="F2816" s="5" t="s">
        <v>22</v>
      </c>
      <c r="G2816" s="9"/>
      <c r="H2816" s="9"/>
    </row>
    <row r="2817" ht="15.75" customHeight="1">
      <c r="A2817" s="15" t="s">
        <v>3478</v>
      </c>
      <c r="B2817" s="14" t="s">
        <v>124</v>
      </c>
      <c r="C2817" s="17">
        <v>56.0</v>
      </c>
      <c r="D2817" s="8" t="s">
        <v>3516</v>
      </c>
      <c r="E2817" s="8" t="s">
        <v>21</v>
      </c>
      <c r="F2817" s="5" t="s">
        <v>22</v>
      </c>
      <c r="G2817" s="9"/>
      <c r="H2817" s="9"/>
    </row>
    <row r="2818" ht="15.75" customHeight="1">
      <c r="A2818" s="15" t="s">
        <v>3478</v>
      </c>
      <c r="B2818" s="14" t="s">
        <v>124</v>
      </c>
      <c r="C2818" s="17">
        <v>57.0</v>
      </c>
      <c r="D2818" s="8" t="s">
        <v>3517</v>
      </c>
      <c r="E2818" s="8" t="s">
        <v>18</v>
      </c>
      <c r="F2818" s="5" t="s">
        <v>22</v>
      </c>
      <c r="G2818" s="9"/>
      <c r="H2818" s="9"/>
    </row>
    <row r="2819" ht="15.75" customHeight="1">
      <c r="A2819" s="15" t="s">
        <v>3478</v>
      </c>
      <c r="B2819" s="14" t="s">
        <v>139</v>
      </c>
      <c r="C2819" s="17">
        <v>59.0</v>
      </c>
      <c r="D2819" s="8" t="s">
        <v>3518</v>
      </c>
      <c r="E2819" s="8" t="s">
        <v>21</v>
      </c>
      <c r="F2819" s="5" t="s">
        <v>22</v>
      </c>
      <c r="G2819" s="9"/>
      <c r="H2819" s="9"/>
    </row>
    <row r="2820" ht="15.75" customHeight="1">
      <c r="A2820" s="15" t="s">
        <v>3478</v>
      </c>
      <c r="B2820" s="14" t="s">
        <v>124</v>
      </c>
      <c r="C2820" s="17">
        <v>60.0</v>
      </c>
      <c r="D2820" s="8" t="s">
        <v>3519</v>
      </c>
      <c r="E2820" s="8" t="s">
        <v>18</v>
      </c>
      <c r="F2820" s="5" t="s">
        <v>18</v>
      </c>
      <c r="G2820" s="9"/>
      <c r="H2820" s="9"/>
    </row>
    <row r="2821" ht="15.75" customHeight="1">
      <c r="A2821" s="15" t="s">
        <v>3478</v>
      </c>
      <c r="B2821" s="14" t="s">
        <v>37</v>
      </c>
      <c r="C2821" s="17">
        <v>62.0</v>
      </c>
      <c r="D2821" s="8" t="s">
        <v>3520</v>
      </c>
      <c r="E2821" s="8" t="s">
        <v>18</v>
      </c>
      <c r="F2821" s="5" t="s">
        <v>18</v>
      </c>
      <c r="G2821" s="9"/>
      <c r="H2821" s="9"/>
    </row>
    <row r="2822" ht="15.75" customHeight="1">
      <c r="A2822" s="15" t="s">
        <v>3478</v>
      </c>
      <c r="B2822" s="14" t="s">
        <v>139</v>
      </c>
      <c r="C2822" s="17">
        <v>63.0</v>
      </c>
      <c r="D2822" s="8" t="s">
        <v>3521</v>
      </c>
      <c r="E2822" s="8" t="s">
        <v>21</v>
      </c>
      <c r="F2822" s="5" t="s">
        <v>22</v>
      </c>
      <c r="G2822" s="9"/>
      <c r="H2822" s="9"/>
    </row>
    <row r="2823" ht="15.75" customHeight="1">
      <c r="A2823" s="15" t="s">
        <v>3478</v>
      </c>
      <c r="B2823" s="14" t="s">
        <v>124</v>
      </c>
      <c r="C2823" s="17">
        <v>64.0</v>
      </c>
      <c r="D2823" s="8" t="s">
        <v>3522</v>
      </c>
      <c r="E2823" s="8" t="s">
        <v>21</v>
      </c>
      <c r="F2823" s="5" t="s">
        <v>22</v>
      </c>
      <c r="G2823" s="9"/>
      <c r="H2823" s="9"/>
    </row>
    <row r="2824" ht="15.75" customHeight="1">
      <c r="A2824" s="15" t="s">
        <v>3478</v>
      </c>
      <c r="B2824" s="14" t="s">
        <v>3523</v>
      </c>
      <c r="C2824" s="17">
        <v>65.0</v>
      </c>
      <c r="D2824" s="8" t="s">
        <v>3524</v>
      </c>
      <c r="E2824" s="8" t="s">
        <v>21</v>
      </c>
      <c r="F2824" s="5" t="s">
        <v>133</v>
      </c>
      <c r="G2824" s="9"/>
      <c r="H2824" s="9"/>
    </row>
    <row r="2825" ht="15.75" customHeight="1">
      <c r="A2825" s="15" t="s">
        <v>3478</v>
      </c>
      <c r="B2825" s="14" t="s">
        <v>29</v>
      </c>
      <c r="C2825" s="17">
        <v>67.0</v>
      </c>
      <c r="D2825" s="8" t="s">
        <v>3525</v>
      </c>
      <c r="E2825" s="8" t="s">
        <v>21</v>
      </c>
      <c r="F2825" s="5" t="s">
        <v>25</v>
      </c>
      <c r="G2825" s="9"/>
      <c r="H2825" s="9"/>
    </row>
    <row r="2826" ht="15.75" customHeight="1">
      <c r="A2826" s="15" t="s">
        <v>3478</v>
      </c>
      <c r="B2826" s="14" t="s">
        <v>124</v>
      </c>
      <c r="C2826" s="17">
        <v>70.0</v>
      </c>
      <c r="D2826" s="8" t="s">
        <v>3526</v>
      </c>
      <c r="E2826" s="8" t="s">
        <v>21</v>
      </c>
      <c r="F2826" s="5" t="s">
        <v>642</v>
      </c>
      <c r="G2826" s="9"/>
      <c r="H2826" s="9"/>
    </row>
    <row r="2827" ht="15.75" customHeight="1">
      <c r="A2827" s="15" t="s">
        <v>3478</v>
      </c>
      <c r="B2827" s="14" t="s">
        <v>124</v>
      </c>
      <c r="C2827" s="17">
        <v>71.0</v>
      </c>
      <c r="D2827" s="8" t="s">
        <v>3527</v>
      </c>
      <c r="E2827" s="8" t="s">
        <v>21</v>
      </c>
      <c r="F2827" s="5" t="s">
        <v>25</v>
      </c>
      <c r="G2827" s="9"/>
      <c r="H2827" s="9"/>
    </row>
    <row r="2828" ht="15.75" customHeight="1">
      <c r="A2828" s="15" t="s">
        <v>3478</v>
      </c>
      <c r="B2828" s="14" t="s">
        <v>37</v>
      </c>
      <c r="C2828" s="17">
        <v>72.0</v>
      </c>
      <c r="D2828" s="8" t="s">
        <v>3528</v>
      </c>
      <c r="E2828" s="8" t="s">
        <v>166</v>
      </c>
      <c r="F2828" s="5" t="s">
        <v>89</v>
      </c>
      <c r="G2828" s="9"/>
      <c r="H2828" s="9"/>
    </row>
    <row r="2829" ht="15.75" customHeight="1">
      <c r="A2829" s="15" t="s">
        <v>3478</v>
      </c>
      <c r="B2829" s="14" t="s">
        <v>37</v>
      </c>
      <c r="C2829" s="17">
        <v>73.0</v>
      </c>
      <c r="D2829" s="8" t="s">
        <v>3529</v>
      </c>
      <c r="E2829" s="8" t="s">
        <v>21</v>
      </c>
      <c r="F2829" s="5" t="s">
        <v>22</v>
      </c>
      <c r="G2829" s="9"/>
      <c r="H2829" s="9"/>
    </row>
    <row r="2830" ht="15.75" customHeight="1">
      <c r="A2830" s="15" t="s">
        <v>3478</v>
      </c>
      <c r="B2830" s="14" t="s">
        <v>137</v>
      </c>
      <c r="C2830" s="17">
        <v>76.0</v>
      </c>
      <c r="D2830" s="8" t="s">
        <v>3530</v>
      </c>
      <c r="E2830" s="8" t="s">
        <v>21</v>
      </c>
      <c r="F2830" s="5" t="s">
        <v>22</v>
      </c>
      <c r="G2830" s="9"/>
      <c r="H2830" s="9"/>
    </row>
    <row r="2831" ht="15.75" customHeight="1">
      <c r="A2831" s="15" t="s">
        <v>3478</v>
      </c>
      <c r="B2831" s="18" t="s">
        <v>135</v>
      </c>
      <c r="C2831" s="17">
        <v>77.0</v>
      </c>
      <c r="D2831" s="8" t="s">
        <v>3531</v>
      </c>
      <c r="E2831" s="8" t="s">
        <v>21</v>
      </c>
      <c r="F2831" s="5" t="s">
        <v>50</v>
      </c>
      <c r="G2831" s="9"/>
      <c r="H2831" s="9"/>
    </row>
    <row r="2832" ht="15.75" customHeight="1">
      <c r="A2832" s="15" t="s">
        <v>3478</v>
      </c>
      <c r="B2832" s="14" t="s">
        <v>137</v>
      </c>
      <c r="C2832" s="17">
        <v>78.0</v>
      </c>
      <c r="D2832" s="8" t="s">
        <v>3532</v>
      </c>
      <c r="E2832" s="8" t="s">
        <v>21</v>
      </c>
      <c r="F2832" s="5" t="s">
        <v>50</v>
      </c>
      <c r="G2832" s="9"/>
      <c r="H2832" s="9"/>
    </row>
    <row r="2833" ht="15.75" customHeight="1">
      <c r="A2833" s="15" t="s">
        <v>3478</v>
      </c>
      <c r="B2833" s="14" t="s">
        <v>216</v>
      </c>
      <c r="C2833" s="17">
        <v>79.0</v>
      </c>
      <c r="D2833" s="8" t="s">
        <v>3533</v>
      </c>
      <c r="E2833" s="8" t="s">
        <v>21</v>
      </c>
      <c r="F2833" s="5" t="s">
        <v>50</v>
      </c>
      <c r="G2833" s="9"/>
      <c r="H2833" s="9"/>
    </row>
    <row r="2834" ht="15.75" customHeight="1">
      <c r="A2834" s="5" t="s">
        <v>3534</v>
      </c>
      <c r="B2834" s="6" t="s">
        <v>68</v>
      </c>
      <c r="C2834" s="7">
        <v>1.0</v>
      </c>
      <c r="D2834" s="8" t="s">
        <v>3535</v>
      </c>
      <c r="E2834" s="5" t="s">
        <v>21</v>
      </c>
      <c r="F2834" s="5" t="s">
        <v>25</v>
      </c>
      <c r="G2834" s="9"/>
      <c r="H2834" s="9"/>
    </row>
    <row r="2835" ht="15.75" customHeight="1">
      <c r="A2835" s="5" t="s">
        <v>3534</v>
      </c>
      <c r="B2835" s="6" t="s">
        <v>70</v>
      </c>
      <c r="C2835" s="10">
        <v>2.0</v>
      </c>
      <c r="D2835" s="8" t="s">
        <v>3536</v>
      </c>
      <c r="E2835" s="5" t="s">
        <v>14</v>
      </c>
      <c r="F2835" s="5" t="s">
        <v>15</v>
      </c>
      <c r="G2835" s="9"/>
      <c r="H2835" s="9"/>
    </row>
    <row r="2836" ht="15.75" customHeight="1">
      <c r="A2836" s="5" t="s">
        <v>3534</v>
      </c>
      <c r="B2836" s="6" t="s">
        <v>68</v>
      </c>
      <c r="C2836" s="10">
        <v>3.0</v>
      </c>
      <c r="D2836" s="8" t="s">
        <v>3537</v>
      </c>
      <c r="E2836" s="5" t="s">
        <v>21</v>
      </c>
      <c r="F2836" s="5" t="s">
        <v>123</v>
      </c>
      <c r="G2836" s="9"/>
      <c r="H2836" s="9"/>
    </row>
    <row r="2837" ht="15.75" customHeight="1">
      <c r="A2837" s="5" t="s">
        <v>3534</v>
      </c>
      <c r="B2837" s="6" t="s">
        <v>68</v>
      </c>
      <c r="C2837" s="10">
        <v>4.0</v>
      </c>
      <c r="D2837" s="8" t="s">
        <v>3538</v>
      </c>
      <c r="E2837" s="5" t="s">
        <v>21</v>
      </c>
      <c r="F2837" s="5" t="s">
        <v>25</v>
      </c>
      <c r="G2837" s="9"/>
      <c r="H2837" s="9"/>
    </row>
    <row r="2838" ht="15.75" customHeight="1">
      <c r="A2838" s="5" t="s">
        <v>3534</v>
      </c>
      <c r="B2838" s="6" t="s">
        <v>81</v>
      </c>
      <c r="C2838" s="10">
        <v>5.0</v>
      </c>
      <c r="D2838" s="8" t="s">
        <v>3539</v>
      </c>
      <c r="E2838" s="5" t="s">
        <v>21</v>
      </c>
      <c r="F2838" s="5" t="s">
        <v>1265</v>
      </c>
      <c r="G2838" s="9"/>
      <c r="H2838" s="9"/>
    </row>
    <row r="2839" ht="15.75" customHeight="1">
      <c r="A2839" s="5" t="s">
        <v>3534</v>
      </c>
      <c r="B2839" s="6" t="s">
        <v>107</v>
      </c>
      <c r="C2839" s="10">
        <v>6.0</v>
      </c>
      <c r="D2839" s="8" t="s">
        <v>3540</v>
      </c>
      <c r="E2839" s="5" t="s">
        <v>33</v>
      </c>
      <c r="F2839" s="5" t="s">
        <v>33</v>
      </c>
      <c r="G2839" s="9"/>
      <c r="H2839" s="9"/>
    </row>
    <row r="2840" ht="15.75" customHeight="1">
      <c r="A2840" s="5" t="s">
        <v>3534</v>
      </c>
      <c r="B2840" s="6" t="s">
        <v>29</v>
      </c>
      <c r="C2840" s="10">
        <v>8.0</v>
      </c>
      <c r="D2840" s="8" t="s">
        <v>3541</v>
      </c>
      <c r="E2840" s="5" t="s">
        <v>14</v>
      </c>
      <c r="F2840" s="5" t="s">
        <v>1112</v>
      </c>
      <c r="G2840" s="9"/>
      <c r="H2840" s="9"/>
    </row>
    <row r="2841" ht="15.75" customHeight="1">
      <c r="A2841" s="5" t="s">
        <v>3534</v>
      </c>
      <c r="B2841" s="6" t="s">
        <v>1609</v>
      </c>
      <c r="C2841" s="10">
        <v>9.0</v>
      </c>
      <c r="D2841" s="8" t="s">
        <v>3542</v>
      </c>
      <c r="E2841" s="5" t="s">
        <v>21</v>
      </c>
      <c r="F2841" s="5" t="s">
        <v>25</v>
      </c>
      <c r="G2841" s="9"/>
      <c r="H2841" s="9"/>
    </row>
    <row r="2842" ht="15.75" customHeight="1">
      <c r="A2842" s="5" t="s">
        <v>3543</v>
      </c>
      <c r="B2842" s="6" t="s">
        <v>137</v>
      </c>
      <c r="C2842" s="7">
        <v>1.0</v>
      </c>
      <c r="D2842" s="8" t="s">
        <v>3544</v>
      </c>
      <c r="E2842" s="5" t="s">
        <v>21</v>
      </c>
      <c r="F2842" s="5" t="s">
        <v>25</v>
      </c>
      <c r="G2842" s="9"/>
      <c r="H2842" s="9"/>
    </row>
    <row r="2843" ht="15.75" customHeight="1">
      <c r="A2843" s="5" t="s">
        <v>3543</v>
      </c>
      <c r="B2843" s="6" t="s">
        <v>124</v>
      </c>
      <c r="C2843" s="10">
        <v>2.0</v>
      </c>
      <c r="D2843" s="8" t="s">
        <v>3545</v>
      </c>
      <c r="E2843" s="5" t="s">
        <v>21</v>
      </c>
      <c r="F2843" s="5" t="s">
        <v>22</v>
      </c>
      <c r="G2843" s="9"/>
      <c r="H2843" s="9"/>
    </row>
    <row r="2844" ht="15.75" customHeight="1">
      <c r="A2844" s="5" t="s">
        <v>3543</v>
      </c>
      <c r="B2844" s="6" t="s">
        <v>1733</v>
      </c>
      <c r="C2844" s="10">
        <v>3.0</v>
      </c>
      <c r="D2844" s="8" t="s">
        <v>3546</v>
      </c>
      <c r="E2844" s="5" t="s">
        <v>14</v>
      </c>
      <c r="F2844" s="5" t="s">
        <v>79</v>
      </c>
      <c r="G2844" s="9"/>
      <c r="H2844" s="9"/>
    </row>
    <row r="2845" ht="15.75" customHeight="1">
      <c r="A2845" s="15" t="s">
        <v>3547</v>
      </c>
      <c r="B2845" s="14" t="s">
        <v>26</v>
      </c>
      <c r="C2845" s="16">
        <v>1.0</v>
      </c>
      <c r="D2845" s="8" t="s">
        <v>3548</v>
      </c>
      <c r="E2845" s="8" t="s">
        <v>21</v>
      </c>
      <c r="F2845" s="5" t="s">
        <v>25</v>
      </c>
      <c r="G2845" s="9"/>
      <c r="H2845" s="9"/>
    </row>
    <row r="2846" ht="15.75" customHeight="1">
      <c r="A2846" s="15" t="s">
        <v>3547</v>
      </c>
      <c r="B2846" s="18" t="s">
        <v>261</v>
      </c>
      <c r="C2846" s="17">
        <v>3.0</v>
      </c>
      <c r="D2846" s="8" t="s">
        <v>3549</v>
      </c>
      <c r="E2846" s="8" t="s">
        <v>33</v>
      </c>
      <c r="F2846" s="5" t="s">
        <v>33</v>
      </c>
      <c r="G2846" s="9"/>
      <c r="H2846" s="9"/>
    </row>
    <row r="2847" ht="15.75" customHeight="1">
      <c r="A2847" s="15" t="s">
        <v>3547</v>
      </c>
      <c r="B2847" s="14" t="s">
        <v>37</v>
      </c>
      <c r="C2847" s="17">
        <v>4.0</v>
      </c>
      <c r="D2847" s="8" t="s">
        <v>3550</v>
      </c>
      <c r="E2847" s="8" t="s">
        <v>32</v>
      </c>
      <c r="F2847" s="5" t="s">
        <v>93</v>
      </c>
      <c r="G2847" s="9"/>
      <c r="H2847" s="9"/>
    </row>
    <row r="2848" ht="15.75" customHeight="1">
      <c r="A2848" s="15" t="s">
        <v>3547</v>
      </c>
      <c r="B2848" s="14" t="s">
        <v>26</v>
      </c>
      <c r="C2848" s="17">
        <v>6.0</v>
      </c>
      <c r="D2848" s="8" t="s">
        <v>3551</v>
      </c>
      <c r="E2848" s="8" t="s">
        <v>14</v>
      </c>
      <c r="F2848" s="5" t="s">
        <v>15</v>
      </c>
      <c r="G2848" s="9"/>
      <c r="H2848" s="9"/>
    </row>
    <row r="2849" ht="15.75" customHeight="1">
      <c r="A2849" s="15" t="s">
        <v>3547</v>
      </c>
      <c r="B2849" s="14" t="s">
        <v>41</v>
      </c>
      <c r="C2849" s="17">
        <v>8.0</v>
      </c>
      <c r="D2849" s="8" t="s">
        <v>3552</v>
      </c>
      <c r="E2849" s="8" t="s">
        <v>146</v>
      </c>
      <c r="F2849" s="5" t="s">
        <v>93</v>
      </c>
      <c r="G2849" s="9"/>
      <c r="H2849" s="9"/>
    </row>
    <row r="2850" ht="15.75" customHeight="1">
      <c r="A2850" s="15" t="s">
        <v>3547</v>
      </c>
      <c r="B2850" s="18" t="s">
        <v>330</v>
      </c>
      <c r="C2850" s="17">
        <v>9.0</v>
      </c>
      <c r="D2850" s="8" t="s">
        <v>3553</v>
      </c>
      <c r="E2850" s="8" t="s">
        <v>32</v>
      </c>
      <c r="F2850" s="5" t="s">
        <v>33</v>
      </c>
      <c r="G2850" s="9"/>
      <c r="H2850" s="9"/>
    </row>
    <row r="2851" ht="15.75" customHeight="1">
      <c r="A2851" s="15" t="s">
        <v>3547</v>
      </c>
      <c r="B2851" s="14" t="s">
        <v>41</v>
      </c>
      <c r="C2851" s="17">
        <v>10.0</v>
      </c>
      <c r="D2851" s="8" t="s">
        <v>3554</v>
      </c>
      <c r="E2851" s="8" t="s">
        <v>33</v>
      </c>
      <c r="F2851" s="5" t="s">
        <v>93</v>
      </c>
      <c r="G2851" s="9"/>
      <c r="H2851" s="9"/>
    </row>
    <row r="2852" ht="15.75" customHeight="1">
      <c r="A2852" s="15" t="s">
        <v>3547</v>
      </c>
      <c r="B2852" s="18" t="s">
        <v>261</v>
      </c>
      <c r="C2852" s="17">
        <v>12.0</v>
      </c>
      <c r="D2852" s="8" t="s">
        <v>3555</v>
      </c>
      <c r="E2852" s="8" t="s">
        <v>21</v>
      </c>
      <c r="F2852" s="5" t="s">
        <v>22</v>
      </c>
      <c r="G2852" s="9"/>
      <c r="H2852" s="9"/>
    </row>
    <row r="2853" ht="15.75" customHeight="1">
      <c r="A2853" s="15" t="s">
        <v>3547</v>
      </c>
      <c r="B2853" s="18" t="s">
        <v>261</v>
      </c>
      <c r="C2853" s="17">
        <v>13.0</v>
      </c>
      <c r="D2853" s="8" t="s">
        <v>3556</v>
      </c>
      <c r="E2853" s="8" t="s">
        <v>21</v>
      </c>
      <c r="F2853" s="5" t="s">
        <v>22</v>
      </c>
      <c r="G2853" s="9"/>
      <c r="H2853" s="9"/>
    </row>
    <row r="2854" ht="15.75" customHeight="1">
      <c r="A2854" s="15" t="s">
        <v>3547</v>
      </c>
      <c r="B2854" s="14" t="s">
        <v>37</v>
      </c>
      <c r="C2854" s="17">
        <v>14.0</v>
      </c>
      <c r="D2854" s="8" t="s">
        <v>3557</v>
      </c>
      <c r="E2854" s="8" t="s">
        <v>21</v>
      </c>
      <c r="F2854" s="5" t="s">
        <v>93</v>
      </c>
      <c r="G2854" s="9"/>
      <c r="H2854" s="9"/>
    </row>
    <row r="2855" ht="15.75" customHeight="1">
      <c r="A2855" s="15" t="s">
        <v>3547</v>
      </c>
      <c r="B2855" s="18" t="s">
        <v>330</v>
      </c>
      <c r="C2855" s="17">
        <v>15.0</v>
      </c>
      <c r="D2855" s="8" t="s">
        <v>3558</v>
      </c>
      <c r="E2855" s="8" t="s">
        <v>21</v>
      </c>
      <c r="F2855" s="5" t="s">
        <v>22</v>
      </c>
      <c r="G2855" s="9"/>
      <c r="H2855" s="9"/>
    </row>
    <row r="2856" ht="15.75" customHeight="1">
      <c r="A2856" s="15" t="s">
        <v>3547</v>
      </c>
      <c r="B2856" s="18" t="s">
        <v>330</v>
      </c>
      <c r="C2856" s="17">
        <v>16.0</v>
      </c>
      <c r="D2856" s="8" t="s">
        <v>3559</v>
      </c>
      <c r="E2856" s="8" t="s">
        <v>21</v>
      </c>
      <c r="F2856" s="5" t="s">
        <v>15</v>
      </c>
      <c r="G2856" s="9"/>
      <c r="H2856" s="9"/>
    </row>
    <row r="2857" ht="15.75" customHeight="1">
      <c r="A2857" s="15" t="s">
        <v>3547</v>
      </c>
      <c r="B2857" s="14" t="s">
        <v>26</v>
      </c>
      <c r="C2857" s="17">
        <v>17.0</v>
      </c>
      <c r="D2857" s="8" t="s">
        <v>3560</v>
      </c>
      <c r="E2857" s="8" t="s">
        <v>14</v>
      </c>
      <c r="F2857" s="5" t="s">
        <v>93</v>
      </c>
      <c r="G2857" s="9"/>
      <c r="H2857" s="9"/>
    </row>
    <row r="2858" ht="15.75" customHeight="1">
      <c r="A2858" s="15" t="s">
        <v>3547</v>
      </c>
      <c r="B2858" s="14" t="s">
        <v>37</v>
      </c>
      <c r="C2858" s="17">
        <v>19.0</v>
      </c>
      <c r="D2858" s="8" t="s">
        <v>3561</v>
      </c>
      <c r="E2858" s="8" t="s">
        <v>14</v>
      </c>
      <c r="F2858" s="5" t="s">
        <v>15</v>
      </c>
      <c r="G2858" s="9"/>
      <c r="H2858" s="9"/>
    </row>
    <row r="2859" ht="15.75" customHeight="1">
      <c r="A2859" s="15" t="s">
        <v>3547</v>
      </c>
      <c r="B2859" s="14" t="s">
        <v>81</v>
      </c>
      <c r="C2859" s="17">
        <v>20.0</v>
      </c>
      <c r="D2859" s="8" t="s">
        <v>3562</v>
      </c>
      <c r="E2859" s="8" t="s">
        <v>14</v>
      </c>
      <c r="F2859" s="5" t="s">
        <v>93</v>
      </c>
      <c r="G2859" s="9"/>
      <c r="H2859" s="9"/>
    </row>
    <row r="2860" ht="15.75" customHeight="1">
      <c r="A2860" s="15" t="s">
        <v>3547</v>
      </c>
      <c r="B2860" s="18" t="s">
        <v>261</v>
      </c>
      <c r="C2860" s="17">
        <v>21.0</v>
      </c>
      <c r="D2860" s="8" t="s">
        <v>3563</v>
      </c>
      <c r="E2860" s="8" t="s">
        <v>14</v>
      </c>
      <c r="F2860" s="5" t="s">
        <v>15</v>
      </c>
      <c r="G2860" s="9"/>
      <c r="H2860" s="9"/>
    </row>
    <row r="2861" ht="15.75" customHeight="1">
      <c r="A2861" s="15" t="s">
        <v>3547</v>
      </c>
      <c r="B2861" s="18" t="s">
        <v>261</v>
      </c>
      <c r="C2861" s="17">
        <v>22.0</v>
      </c>
      <c r="D2861" s="8" t="s">
        <v>3564</v>
      </c>
      <c r="E2861" s="8" t="s">
        <v>11</v>
      </c>
      <c r="F2861" s="5" t="s">
        <v>79</v>
      </c>
      <c r="G2861" s="9"/>
      <c r="H2861" s="9"/>
    </row>
    <row r="2862" ht="15.75" customHeight="1">
      <c r="A2862" s="15" t="s">
        <v>3547</v>
      </c>
      <c r="B2862" s="14" t="s">
        <v>37</v>
      </c>
      <c r="C2862" s="17">
        <v>23.0</v>
      </c>
      <c r="D2862" s="8" t="s">
        <v>3565</v>
      </c>
      <c r="E2862" s="8" t="s">
        <v>32</v>
      </c>
      <c r="F2862" s="5" t="s">
        <v>93</v>
      </c>
      <c r="G2862" s="9"/>
      <c r="H2862" s="9"/>
    </row>
    <row r="2863" ht="15.75" customHeight="1">
      <c r="A2863" s="15" t="s">
        <v>3547</v>
      </c>
      <c r="B2863" s="18" t="s">
        <v>330</v>
      </c>
      <c r="C2863" s="17">
        <v>24.0</v>
      </c>
      <c r="D2863" s="8" t="s">
        <v>3566</v>
      </c>
      <c r="E2863" s="8" t="s">
        <v>33</v>
      </c>
      <c r="F2863" s="5" t="s">
        <v>33</v>
      </c>
      <c r="G2863" s="9"/>
      <c r="H2863" s="9"/>
    </row>
    <row r="2864" ht="15.75" customHeight="1">
      <c r="A2864" s="15" t="s">
        <v>3547</v>
      </c>
      <c r="B2864" s="14" t="s">
        <v>104</v>
      </c>
      <c r="C2864" s="17">
        <v>25.0</v>
      </c>
      <c r="D2864" s="8" t="s">
        <v>3567</v>
      </c>
      <c r="E2864" s="8" t="s">
        <v>33</v>
      </c>
      <c r="F2864" s="5" t="s">
        <v>93</v>
      </c>
      <c r="G2864" s="9"/>
      <c r="H2864" s="9"/>
    </row>
    <row r="2865" ht="15.75" customHeight="1">
      <c r="A2865" s="15" t="s">
        <v>3547</v>
      </c>
      <c r="B2865" s="14" t="s">
        <v>26</v>
      </c>
      <c r="C2865" s="17">
        <v>27.0</v>
      </c>
      <c r="D2865" s="8" t="s">
        <v>3568</v>
      </c>
      <c r="E2865" s="8" t="s">
        <v>11</v>
      </c>
      <c r="F2865" s="5" t="s">
        <v>11</v>
      </c>
      <c r="G2865" s="9"/>
      <c r="H2865" s="9"/>
    </row>
    <row r="2866" ht="15.75" customHeight="1">
      <c r="A2866" s="15" t="s">
        <v>3547</v>
      </c>
      <c r="B2866" s="14" t="s">
        <v>35</v>
      </c>
      <c r="C2866" s="17">
        <v>29.0</v>
      </c>
      <c r="D2866" s="8" t="s">
        <v>3569</v>
      </c>
      <c r="E2866" s="8" t="s">
        <v>32</v>
      </c>
      <c r="F2866" s="5" t="s">
        <v>93</v>
      </c>
      <c r="G2866" s="9"/>
      <c r="H2866" s="9"/>
    </row>
    <row r="2867" ht="15.75" customHeight="1">
      <c r="A2867" s="15" t="s">
        <v>3547</v>
      </c>
      <c r="B2867" s="18" t="s">
        <v>330</v>
      </c>
      <c r="C2867" s="17">
        <v>30.0</v>
      </c>
      <c r="D2867" s="8" t="s">
        <v>3570</v>
      </c>
      <c r="E2867" s="8" t="s">
        <v>21</v>
      </c>
      <c r="F2867" s="5" t="s">
        <v>50</v>
      </c>
      <c r="G2867" s="9"/>
      <c r="H2867" s="9"/>
    </row>
    <row r="2868" ht="15.75" customHeight="1">
      <c r="A2868" s="15" t="s">
        <v>3547</v>
      </c>
      <c r="B2868" s="18" t="s">
        <v>261</v>
      </c>
      <c r="C2868" s="17">
        <v>31.0</v>
      </c>
      <c r="D2868" s="8" t="s">
        <v>3571</v>
      </c>
      <c r="E2868" s="8" t="s">
        <v>14</v>
      </c>
      <c r="F2868" s="5" t="s">
        <v>93</v>
      </c>
      <c r="G2868" s="9"/>
      <c r="H2868" s="9"/>
    </row>
    <row r="2869" ht="15.75" customHeight="1">
      <c r="A2869" s="15" t="s">
        <v>3547</v>
      </c>
      <c r="B2869" s="18" t="s">
        <v>330</v>
      </c>
      <c r="C2869" s="17">
        <v>32.0</v>
      </c>
      <c r="D2869" s="8" t="s">
        <v>3572</v>
      </c>
      <c r="E2869" s="8" t="s">
        <v>21</v>
      </c>
      <c r="F2869" s="5" t="s">
        <v>11</v>
      </c>
      <c r="G2869" s="9"/>
      <c r="H2869" s="9"/>
    </row>
    <row r="2870" ht="15.75" customHeight="1">
      <c r="A2870" s="15" t="s">
        <v>3547</v>
      </c>
      <c r="B2870" s="14" t="s">
        <v>104</v>
      </c>
      <c r="C2870" s="17">
        <v>33.0</v>
      </c>
      <c r="D2870" s="8" t="s">
        <v>3573</v>
      </c>
      <c r="E2870" s="8" t="s">
        <v>21</v>
      </c>
      <c r="F2870" s="5" t="s">
        <v>93</v>
      </c>
      <c r="G2870" s="9"/>
      <c r="H2870" s="9"/>
    </row>
    <row r="2871" ht="15.75" customHeight="1">
      <c r="A2871" s="15" t="s">
        <v>3547</v>
      </c>
      <c r="B2871" s="14" t="s">
        <v>3574</v>
      </c>
      <c r="C2871" s="17">
        <v>35.0</v>
      </c>
      <c r="D2871" s="8" t="s">
        <v>3575</v>
      </c>
      <c r="E2871" s="8" t="s">
        <v>21</v>
      </c>
      <c r="F2871" s="5" t="s">
        <v>89</v>
      </c>
      <c r="G2871" s="9"/>
      <c r="H2871" s="9"/>
    </row>
    <row r="2872" ht="15.75" customHeight="1">
      <c r="A2872" s="5" t="s">
        <v>3576</v>
      </c>
      <c r="B2872" s="12" t="s">
        <v>330</v>
      </c>
      <c r="C2872" s="10">
        <v>2.0</v>
      </c>
      <c r="D2872" s="8" t="s">
        <v>3577</v>
      </c>
      <c r="E2872" s="5" t="s">
        <v>18</v>
      </c>
      <c r="F2872" s="5" t="s">
        <v>3578</v>
      </c>
      <c r="G2872" s="9"/>
      <c r="H2872" s="9"/>
    </row>
    <row r="2873" ht="15.75" customHeight="1">
      <c r="A2873" s="5" t="s">
        <v>3576</v>
      </c>
      <c r="B2873" s="6" t="s">
        <v>3004</v>
      </c>
      <c r="C2873" s="10">
        <v>3.0</v>
      </c>
      <c r="D2873" s="8" t="s">
        <v>3579</v>
      </c>
      <c r="E2873" s="5" t="s">
        <v>18</v>
      </c>
      <c r="F2873" s="5" t="s">
        <v>3578</v>
      </c>
      <c r="G2873" s="9"/>
      <c r="H2873" s="9"/>
    </row>
    <row r="2874" ht="15.75" customHeight="1">
      <c r="A2874" s="15" t="s">
        <v>3580</v>
      </c>
      <c r="B2874" s="14" t="s">
        <v>968</v>
      </c>
      <c r="C2874" s="16">
        <v>1.0</v>
      </c>
      <c r="D2874" s="8" t="s">
        <v>3581</v>
      </c>
      <c r="E2874" s="8" t="s">
        <v>21</v>
      </c>
      <c r="F2874" s="5" t="s">
        <v>22</v>
      </c>
      <c r="G2874" s="9"/>
      <c r="H2874" s="9"/>
    </row>
    <row r="2875" ht="15.75" customHeight="1">
      <c r="A2875" s="15" t="s">
        <v>3580</v>
      </c>
      <c r="B2875" s="14" t="s">
        <v>124</v>
      </c>
      <c r="C2875" s="17">
        <v>3.0</v>
      </c>
      <c r="D2875" s="8" t="s">
        <v>3582</v>
      </c>
      <c r="E2875" s="8" t="s">
        <v>14</v>
      </c>
      <c r="F2875" s="5" t="s">
        <v>79</v>
      </c>
      <c r="G2875" s="9"/>
      <c r="H2875" s="9"/>
    </row>
    <row r="2876" ht="15.75" customHeight="1">
      <c r="A2876" s="15" t="s">
        <v>3580</v>
      </c>
      <c r="B2876" s="14" t="s">
        <v>124</v>
      </c>
      <c r="C2876" s="17">
        <v>4.0</v>
      </c>
      <c r="D2876" s="8" t="s">
        <v>3583</v>
      </c>
      <c r="E2876" s="8" t="s">
        <v>33</v>
      </c>
      <c r="F2876" s="5" t="s">
        <v>33</v>
      </c>
      <c r="G2876" s="9"/>
      <c r="H2876" s="9"/>
    </row>
    <row r="2877" ht="15.75" customHeight="1">
      <c r="A2877" s="15" t="s">
        <v>3580</v>
      </c>
      <c r="B2877" s="14" t="s">
        <v>37</v>
      </c>
      <c r="C2877" s="17">
        <v>6.0</v>
      </c>
      <c r="D2877" s="8" t="s">
        <v>3584</v>
      </c>
      <c r="E2877" s="8" t="s">
        <v>14</v>
      </c>
      <c r="F2877" s="5" t="s">
        <v>15</v>
      </c>
      <c r="G2877" s="9"/>
      <c r="H2877" s="9"/>
    </row>
    <row r="2878" ht="15.75" customHeight="1">
      <c r="A2878" s="15" t="s">
        <v>3580</v>
      </c>
      <c r="B2878" s="14" t="s">
        <v>124</v>
      </c>
      <c r="C2878" s="17">
        <v>7.0</v>
      </c>
      <c r="D2878" s="8" t="s">
        <v>3585</v>
      </c>
      <c r="E2878" s="8" t="s">
        <v>14</v>
      </c>
      <c r="F2878" s="5" t="s">
        <v>79</v>
      </c>
      <c r="G2878" s="9"/>
      <c r="H2878" s="9"/>
    </row>
    <row r="2879" ht="15.75" customHeight="1">
      <c r="A2879" s="15" t="s">
        <v>3580</v>
      </c>
      <c r="B2879" s="14" t="s">
        <v>124</v>
      </c>
      <c r="C2879" s="17">
        <v>9.0</v>
      </c>
      <c r="D2879" s="8" t="s">
        <v>3586</v>
      </c>
      <c r="E2879" s="8" t="s">
        <v>14</v>
      </c>
      <c r="F2879" s="5" t="s">
        <v>79</v>
      </c>
      <c r="G2879" s="9"/>
      <c r="H2879" s="9"/>
    </row>
    <row r="2880" ht="15.75" customHeight="1">
      <c r="A2880" s="15" t="s">
        <v>3580</v>
      </c>
      <c r="B2880" s="14" t="s">
        <v>124</v>
      </c>
      <c r="C2880" s="17">
        <v>11.0</v>
      </c>
      <c r="D2880" s="8" t="s">
        <v>3587</v>
      </c>
      <c r="E2880" s="8" t="s">
        <v>18</v>
      </c>
      <c r="F2880" s="5" t="s">
        <v>1349</v>
      </c>
      <c r="G2880" s="9"/>
      <c r="H2880" s="9"/>
    </row>
    <row r="2881" ht="15.75" customHeight="1">
      <c r="A2881" s="15" t="s">
        <v>3580</v>
      </c>
      <c r="B2881" s="14" t="s">
        <v>1321</v>
      </c>
      <c r="C2881" s="17">
        <v>13.0</v>
      </c>
      <c r="D2881" s="8" t="s">
        <v>3588</v>
      </c>
      <c r="E2881" s="8" t="s">
        <v>21</v>
      </c>
      <c r="F2881" s="5" t="s">
        <v>50</v>
      </c>
      <c r="G2881" s="9"/>
      <c r="H2881" s="9"/>
    </row>
    <row r="2882" ht="15.75" customHeight="1">
      <c r="A2882" s="11" t="s">
        <v>3589</v>
      </c>
      <c r="B2882" s="6" t="s">
        <v>137</v>
      </c>
      <c r="C2882" s="7">
        <v>1.0</v>
      </c>
      <c r="D2882" s="8" t="s">
        <v>3590</v>
      </c>
      <c r="E2882" s="5" t="s">
        <v>21</v>
      </c>
      <c r="F2882" s="5" t="s">
        <v>50</v>
      </c>
      <c r="G2882" s="9"/>
      <c r="H2882" s="9"/>
    </row>
    <row r="2883" ht="15.75" customHeight="1">
      <c r="A2883" s="11" t="s">
        <v>3589</v>
      </c>
      <c r="B2883" s="6" t="s">
        <v>37</v>
      </c>
      <c r="C2883" s="10">
        <v>3.0</v>
      </c>
      <c r="D2883" s="8" t="s">
        <v>3591</v>
      </c>
      <c r="E2883" s="5" t="s">
        <v>14</v>
      </c>
      <c r="F2883" s="5" t="s">
        <v>15</v>
      </c>
      <c r="G2883" s="9"/>
      <c r="H2883" s="9"/>
    </row>
    <row r="2884" ht="15.75" customHeight="1">
      <c r="A2884" s="11" t="s">
        <v>3589</v>
      </c>
      <c r="B2884" s="6" t="s">
        <v>139</v>
      </c>
      <c r="C2884" s="10">
        <v>5.0</v>
      </c>
      <c r="D2884" s="8" t="s">
        <v>3592</v>
      </c>
      <c r="E2884" s="5" t="s">
        <v>14</v>
      </c>
      <c r="F2884" s="5" t="s">
        <v>79</v>
      </c>
      <c r="G2884" s="9"/>
      <c r="H2884" s="9"/>
    </row>
    <row r="2885" ht="15.75" customHeight="1">
      <c r="A2885" s="11" t="s">
        <v>3589</v>
      </c>
      <c r="B2885" s="6" t="s">
        <v>560</v>
      </c>
      <c r="C2885" s="10">
        <v>6.0</v>
      </c>
      <c r="D2885" s="8" t="s">
        <v>3593</v>
      </c>
      <c r="E2885" s="5" t="s">
        <v>14</v>
      </c>
      <c r="F2885" s="5" t="s">
        <v>15</v>
      </c>
      <c r="G2885" s="9"/>
      <c r="H2885" s="9"/>
    </row>
    <row r="2886" ht="15.75" customHeight="1">
      <c r="A2886" s="11" t="s">
        <v>3589</v>
      </c>
      <c r="B2886" s="6" t="s">
        <v>29</v>
      </c>
      <c r="C2886" s="10">
        <v>7.0</v>
      </c>
      <c r="D2886" s="8" t="s">
        <v>3594</v>
      </c>
      <c r="E2886" s="5" t="s">
        <v>14</v>
      </c>
      <c r="F2886" s="5" t="s">
        <v>15</v>
      </c>
      <c r="G2886" s="9"/>
      <c r="H2886" s="9"/>
    </row>
    <row r="2887" ht="15.75" customHeight="1">
      <c r="A2887" s="11" t="s">
        <v>3589</v>
      </c>
      <c r="B2887" s="6" t="s">
        <v>137</v>
      </c>
      <c r="C2887" s="10">
        <v>9.0</v>
      </c>
      <c r="D2887" s="8" t="s">
        <v>3595</v>
      </c>
      <c r="E2887" s="5" t="s">
        <v>18</v>
      </c>
      <c r="F2887" s="5" t="s">
        <v>18</v>
      </c>
      <c r="G2887" s="9"/>
      <c r="H2887" s="9"/>
    </row>
    <row r="2888" ht="15.75" customHeight="1">
      <c r="A2888" s="11" t="s">
        <v>3589</v>
      </c>
      <c r="B2888" s="6" t="s">
        <v>137</v>
      </c>
      <c r="C2888" s="10">
        <v>10.0</v>
      </c>
      <c r="D2888" s="8" t="s">
        <v>3596</v>
      </c>
      <c r="E2888" s="5" t="s">
        <v>14</v>
      </c>
      <c r="F2888" s="5" t="s">
        <v>15</v>
      </c>
      <c r="G2888" s="9"/>
      <c r="H2888" s="9"/>
    </row>
    <row r="2889" ht="15.75" customHeight="1">
      <c r="A2889" s="11" t="s">
        <v>3589</v>
      </c>
      <c r="B2889" s="6" t="s">
        <v>445</v>
      </c>
      <c r="C2889" s="10">
        <v>12.0</v>
      </c>
      <c r="D2889" s="8" t="s">
        <v>3597</v>
      </c>
      <c r="E2889" s="5" t="s">
        <v>14</v>
      </c>
      <c r="F2889" s="5" t="s">
        <v>18</v>
      </c>
      <c r="G2889" s="9"/>
      <c r="H2889" s="9"/>
    </row>
    <row r="2890" ht="15.75" customHeight="1">
      <c r="A2890" s="15" t="s">
        <v>3598</v>
      </c>
      <c r="B2890" s="14" t="s">
        <v>2114</v>
      </c>
      <c r="C2890" s="16">
        <v>1.0</v>
      </c>
      <c r="D2890" s="8" t="s">
        <v>3599</v>
      </c>
      <c r="E2890" s="8" t="s">
        <v>21</v>
      </c>
      <c r="F2890" s="5" t="s">
        <v>133</v>
      </c>
      <c r="G2890" s="9"/>
      <c r="H2890" s="9"/>
    </row>
    <row r="2891" ht="15.75" customHeight="1">
      <c r="A2891" s="15" t="s">
        <v>3598</v>
      </c>
      <c r="B2891" s="14" t="s">
        <v>100</v>
      </c>
      <c r="C2891" s="17">
        <v>3.0</v>
      </c>
      <c r="D2891" s="8" t="s">
        <v>3600</v>
      </c>
      <c r="E2891" s="8" t="s">
        <v>18</v>
      </c>
      <c r="F2891" s="5" t="s">
        <v>18</v>
      </c>
      <c r="G2891" s="9"/>
      <c r="H2891" s="9"/>
    </row>
    <row r="2892" ht="15.75" customHeight="1">
      <c r="A2892" s="15" t="s">
        <v>3598</v>
      </c>
      <c r="B2892" s="14" t="s">
        <v>19</v>
      </c>
      <c r="C2892" s="17">
        <v>5.0</v>
      </c>
      <c r="D2892" s="8" t="s">
        <v>3601</v>
      </c>
      <c r="E2892" s="8" t="s">
        <v>21</v>
      </c>
      <c r="F2892" s="5" t="s">
        <v>33</v>
      </c>
      <c r="G2892" s="9"/>
      <c r="H2892" s="9"/>
    </row>
    <row r="2893" ht="15.75" customHeight="1">
      <c r="A2893" s="15" t="s">
        <v>3598</v>
      </c>
      <c r="B2893" s="14" t="s">
        <v>23</v>
      </c>
      <c r="C2893" s="17">
        <v>6.0</v>
      </c>
      <c r="D2893" s="8" t="s">
        <v>3602</v>
      </c>
      <c r="E2893" s="8" t="s">
        <v>21</v>
      </c>
      <c r="F2893" s="5" t="s">
        <v>25</v>
      </c>
      <c r="G2893" s="9"/>
      <c r="H2893" s="9"/>
    </row>
    <row r="2894" ht="15.75" customHeight="1">
      <c r="A2894" s="15" t="s">
        <v>3598</v>
      </c>
      <c r="B2894" s="14" t="s">
        <v>23</v>
      </c>
      <c r="C2894" s="17">
        <v>7.0</v>
      </c>
      <c r="D2894" s="8" t="s">
        <v>3603</v>
      </c>
      <c r="E2894" s="8" t="s">
        <v>14</v>
      </c>
      <c r="F2894" s="5" t="s">
        <v>79</v>
      </c>
      <c r="G2894" s="9"/>
      <c r="H2894" s="9"/>
    </row>
    <row r="2895" ht="15.75" customHeight="1">
      <c r="A2895" s="15" t="s">
        <v>3598</v>
      </c>
      <c r="B2895" s="14" t="s">
        <v>1408</v>
      </c>
      <c r="C2895" s="17">
        <v>9.0</v>
      </c>
      <c r="D2895" s="8" t="s">
        <v>3604</v>
      </c>
      <c r="E2895" s="8" t="s">
        <v>18</v>
      </c>
      <c r="F2895" s="5" t="s">
        <v>18</v>
      </c>
      <c r="G2895" s="9"/>
      <c r="H2895" s="9"/>
    </row>
    <row r="2896" ht="15.75" customHeight="1">
      <c r="A2896" s="15" t="s">
        <v>3598</v>
      </c>
      <c r="B2896" s="14" t="s">
        <v>104</v>
      </c>
      <c r="C2896" s="17">
        <v>11.0</v>
      </c>
      <c r="D2896" s="8" t="s">
        <v>3605</v>
      </c>
      <c r="E2896" s="8" t="s">
        <v>14</v>
      </c>
      <c r="F2896" s="5" t="s">
        <v>15</v>
      </c>
      <c r="G2896" s="9"/>
      <c r="H2896" s="9"/>
    </row>
    <row r="2897" ht="15.75" customHeight="1">
      <c r="A2897" s="15" t="s">
        <v>3598</v>
      </c>
      <c r="B2897" s="14" t="s">
        <v>1722</v>
      </c>
      <c r="C2897" s="17">
        <v>13.0</v>
      </c>
      <c r="D2897" s="8" t="s">
        <v>3606</v>
      </c>
      <c r="E2897" s="8" t="s">
        <v>32</v>
      </c>
      <c r="F2897" s="5" t="s">
        <v>22</v>
      </c>
      <c r="G2897" s="9"/>
      <c r="H2897" s="9"/>
    </row>
    <row r="2898" ht="15.75" customHeight="1">
      <c r="A2898" s="15" t="s">
        <v>3598</v>
      </c>
      <c r="B2898" s="14" t="s">
        <v>107</v>
      </c>
      <c r="C2898" s="17">
        <v>15.0</v>
      </c>
      <c r="D2898" s="8" t="s">
        <v>3607</v>
      </c>
      <c r="E2898" s="8" t="s">
        <v>21</v>
      </c>
      <c r="F2898" s="5" t="s">
        <v>909</v>
      </c>
      <c r="G2898" s="9"/>
      <c r="H2898" s="9"/>
    </row>
    <row r="2899" ht="15.75" customHeight="1">
      <c r="A2899" s="15" t="s">
        <v>3598</v>
      </c>
      <c r="B2899" s="14" t="s">
        <v>216</v>
      </c>
      <c r="C2899" s="17">
        <v>17.0</v>
      </c>
      <c r="D2899" s="8" t="s">
        <v>3608</v>
      </c>
      <c r="E2899" s="8" t="s">
        <v>21</v>
      </c>
      <c r="F2899" s="5" t="s">
        <v>33</v>
      </c>
      <c r="G2899" s="9"/>
      <c r="H2899" s="9"/>
    </row>
    <row r="2900" ht="15.75" customHeight="1">
      <c r="A2900" s="15" t="s">
        <v>3598</v>
      </c>
      <c r="B2900" s="14" t="s">
        <v>1593</v>
      </c>
      <c r="C2900" s="17">
        <v>20.0</v>
      </c>
      <c r="D2900" s="8" t="s">
        <v>3609</v>
      </c>
      <c r="E2900" s="8" t="s">
        <v>33</v>
      </c>
      <c r="F2900" s="5" t="s">
        <v>33</v>
      </c>
      <c r="G2900" s="9"/>
      <c r="H2900" s="9"/>
    </row>
    <row r="2901" ht="15.75" customHeight="1">
      <c r="A2901" s="15" t="s">
        <v>3598</v>
      </c>
      <c r="B2901" s="14" t="s">
        <v>35</v>
      </c>
      <c r="C2901" s="17">
        <v>22.0</v>
      </c>
      <c r="D2901" s="8" t="s">
        <v>3610</v>
      </c>
      <c r="E2901" s="8" t="s">
        <v>18</v>
      </c>
      <c r="F2901" s="5" t="s">
        <v>18</v>
      </c>
      <c r="G2901" s="9"/>
      <c r="H2901" s="9"/>
    </row>
    <row r="2902" ht="15.75" customHeight="1">
      <c r="A2902" s="15" t="s">
        <v>3598</v>
      </c>
      <c r="B2902" s="14" t="s">
        <v>41</v>
      </c>
      <c r="C2902" s="17">
        <v>24.0</v>
      </c>
      <c r="D2902" s="8" t="s">
        <v>3611</v>
      </c>
      <c r="E2902" s="8" t="s">
        <v>18</v>
      </c>
      <c r="F2902" s="5" t="s">
        <v>18</v>
      </c>
      <c r="G2902" s="9"/>
      <c r="H2902" s="9"/>
    </row>
    <row r="2903" ht="15.75" customHeight="1">
      <c r="A2903" s="15" t="s">
        <v>3598</v>
      </c>
      <c r="B2903" s="14" t="s">
        <v>81</v>
      </c>
      <c r="C2903" s="17">
        <v>26.0</v>
      </c>
      <c r="D2903" s="8" t="s">
        <v>3612</v>
      </c>
      <c r="E2903" s="8" t="s">
        <v>21</v>
      </c>
      <c r="F2903" s="5" t="s">
        <v>79</v>
      </c>
      <c r="G2903" s="9"/>
      <c r="H2903" s="9"/>
    </row>
    <row r="2904" ht="15.75" customHeight="1">
      <c r="A2904" s="15" t="s">
        <v>3598</v>
      </c>
      <c r="B2904" s="14" t="s">
        <v>107</v>
      </c>
      <c r="C2904" s="17">
        <v>27.0</v>
      </c>
      <c r="D2904" s="8" t="s">
        <v>3613</v>
      </c>
      <c r="E2904" s="8" t="s">
        <v>21</v>
      </c>
      <c r="F2904" s="5" t="s">
        <v>50</v>
      </c>
      <c r="G2904" s="9"/>
      <c r="H2904" s="9"/>
    </row>
    <row r="2905" ht="15.75" customHeight="1">
      <c r="A2905" s="15" t="s">
        <v>3598</v>
      </c>
      <c r="B2905" s="14" t="s">
        <v>3614</v>
      </c>
      <c r="C2905" s="17">
        <v>28.0</v>
      </c>
      <c r="D2905" s="8" t="s">
        <v>3615</v>
      </c>
      <c r="E2905" s="8" t="s">
        <v>21</v>
      </c>
      <c r="F2905" s="5" t="s">
        <v>25</v>
      </c>
      <c r="G2905" s="9"/>
      <c r="H2905" s="9"/>
    </row>
    <row r="2906" ht="15.75" customHeight="1">
      <c r="A2906" s="15" t="s">
        <v>3616</v>
      </c>
      <c r="B2906" s="14" t="s">
        <v>139</v>
      </c>
      <c r="C2906" s="16">
        <v>1.0</v>
      </c>
      <c r="D2906" s="8" t="s">
        <v>3617</v>
      </c>
      <c r="E2906" s="8" t="s">
        <v>33</v>
      </c>
      <c r="F2906" s="5" t="s">
        <v>33</v>
      </c>
      <c r="G2906" s="9"/>
      <c r="H2906" s="9"/>
    </row>
    <row r="2907" ht="15.75" customHeight="1">
      <c r="A2907" s="15" t="s">
        <v>3616</v>
      </c>
      <c r="B2907" s="18" t="s">
        <v>135</v>
      </c>
      <c r="C2907" s="17">
        <v>3.0</v>
      </c>
      <c r="D2907" s="8" t="s">
        <v>3618</v>
      </c>
      <c r="E2907" s="8" t="s">
        <v>32</v>
      </c>
      <c r="F2907" s="5" t="s">
        <v>15</v>
      </c>
      <c r="G2907" s="9"/>
      <c r="H2907" s="9"/>
    </row>
    <row r="2908" ht="15.75" customHeight="1">
      <c r="A2908" s="15" t="s">
        <v>3616</v>
      </c>
      <c r="B2908" s="14" t="s">
        <v>144</v>
      </c>
      <c r="C2908" s="17">
        <v>4.0</v>
      </c>
      <c r="D2908" s="8" t="s">
        <v>3619</v>
      </c>
      <c r="E2908" s="8" t="s">
        <v>3620</v>
      </c>
      <c r="F2908" s="5" t="s">
        <v>22</v>
      </c>
      <c r="G2908" s="9"/>
      <c r="H2908" s="9"/>
    </row>
    <row r="2909" ht="15.75" customHeight="1">
      <c r="A2909" s="15" t="s">
        <v>3616</v>
      </c>
      <c r="B2909" s="14" t="s">
        <v>144</v>
      </c>
      <c r="C2909" s="17">
        <v>6.0</v>
      </c>
      <c r="D2909" s="8" t="s">
        <v>3621</v>
      </c>
      <c r="E2909" s="8" t="s">
        <v>33</v>
      </c>
      <c r="F2909" s="5" t="s">
        <v>33</v>
      </c>
      <c r="G2909" s="9"/>
      <c r="H2909" s="9"/>
    </row>
    <row r="2910" ht="15.75" customHeight="1">
      <c r="A2910" s="15" t="s">
        <v>3616</v>
      </c>
      <c r="B2910" s="18" t="s">
        <v>701</v>
      </c>
      <c r="C2910" s="17">
        <v>7.0</v>
      </c>
      <c r="D2910" s="8" t="s">
        <v>3622</v>
      </c>
      <c r="E2910" s="8" t="s">
        <v>33</v>
      </c>
      <c r="F2910" s="5" t="s">
        <v>33</v>
      </c>
      <c r="G2910" s="9"/>
      <c r="H2910" s="9"/>
    </row>
    <row r="2911" ht="15.75" customHeight="1">
      <c r="A2911" s="15" t="s">
        <v>3616</v>
      </c>
      <c r="B2911" s="14" t="s">
        <v>37</v>
      </c>
      <c r="C2911" s="17">
        <v>9.0</v>
      </c>
      <c r="D2911" s="8" t="s">
        <v>3623</v>
      </c>
      <c r="E2911" s="8" t="s">
        <v>32</v>
      </c>
      <c r="F2911" s="5" t="s">
        <v>22</v>
      </c>
      <c r="G2911" s="9"/>
      <c r="H2911" s="9"/>
    </row>
    <row r="2912" ht="15.75" customHeight="1">
      <c r="A2912" s="15" t="s">
        <v>3616</v>
      </c>
      <c r="B2912" s="14" t="s">
        <v>144</v>
      </c>
      <c r="C2912" s="17">
        <v>10.0</v>
      </c>
      <c r="D2912" s="8" t="s">
        <v>3624</v>
      </c>
      <c r="E2912" s="8" t="s">
        <v>21</v>
      </c>
      <c r="F2912" s="5" t="s">
        <v>22</v>
      </c>
      <c r="G2912" s="9"/>
      <c r="H2912" s="9"/>
    </row>
    <row r="2913" ht="15.75" customHeight="1">
      <c r="A2913" s="15" t="s">
        <v>3616</v>
      </c>
      <c r="B2913" s="14" t="s">
        <v>37</v>
      </c>
      <c r="C2913" s="17">
        <v>11.0</v>
      </c>
      <c r="D2913" s="8" t="s">
        <v>3625</v>
      </c>
      <c r="E2913" s="8" t="s">
        <v>14</v>
      </c>
      <c r="F2913" s="5" t="s">
        <v>15</v>
      </c>
      <c r="G2913" s="9"/>
      <c r="H2913" s="9"/>
    </row>
    <row r="2914" ht="15.75" customHeight="1">
      <c r="A2914" s="15" t="s">
        <v>3616</v>
      </c>
      <c r="B2914" s="14" t="s">
        <v>37</v>
      </c>
      <c r="C2914" s="17">
        <v>13.0</v>
      </c>
      <c r="D2914" s="8" t="s">
        <v>3626</v>
      </c>
      <c r="E2914" s="8" t="s">
        <v>14</v>
      </c>
      <c r="F2914" s="5" t="s">
        <v>79</v>
      </c>
      <c r="G2914" s="9"/>
      <c r="H2914" s="9"/>
    </row>
    <row r="2915" ht="15.75" customHeight="1">
      <c r="A2915" s="15" t="s">
        <v>3616</v>
      </c>
      <c r="B2915" s="14" t="s">
        <v>144</v>
      </c>
      <c r="C2915" s="17">
        <v>15.0</v>
      </c>
      <c r="D2915" s="8" t="s">
        <v>3627</v>
      </c>
      <c r="E2915" s="8" t="s">
        <v>32</v>
      </c>
      <c r="F2915" s="5" t="s">
        <v>1656</v>
      </c>
      <c r="G2915" s="9"/>
      <c r="H2915" s="9"/>
    </row>
    <row r="2916" ht="15.75" customHeight="1">
      <c r="A2916" s="15" t="s">
        <v>3616</v>
      </c>
      <c r="B2916" s="14" t="s">
        <v>124</v>
      </c>
      <c r="C2916" s="17">
        <v>17.0</v>
      </c>
      <c r="D2916" s="8" t="s">
        <v>3628</v>
      </c>
      <c r="E2916" s="8" t="s">
        <v>14</v>
      </c>
      <c r="F2916" s="5" t="s">
        <v>79</v>
      </c>
      <c r="G2916" s="9"/>
      <c r="H2916" s="9"/>
    </row>
    <row r="2917" ht="15.75" customHeight="1">
      <c r="A2917" s="15" t="s">
        <v>3616</v>
      </c>
      <c r="B2917" s="18" t="s">
        <v>126</v>
      </c>
      <c r="C2917" s="17">
        <v>19.0</v>
      </c>
      <c r="D2917" s="8" t="s">
        <v>3629</v>
      </c>
      <c r="E2917" s="8" t="s">
        <v>14</v>
      </c>
      <c r="F2917" s="5" t="s">
        <v>15</v>
      </c>
      <c r="G2917" s="9"/>
      <c r="H2917" s="9"/>
    </row>
    <row r="2918" ht="15.75" customHeight="1">
      <c r="A2918" s="15" t="s">
        <v>3616</v>
      </c>
      <c r="B2918" s="14" t="s">
        <v>37</v>
      </c>
      <c r="C2918" s="17">
        <v>20.0</v>
      </c>
      <c r="D2918" s="8" t="s">
        <v>3630</v>
      </c>
      <c r="E2918" s="8" t="s">
        <v>14</v>
      </c>
      <c r="F2918" s="5" t="s">
        <v>15</v>
      </c>
      <c r="G2918" s="9"/>
      <c r="H2918" s="9"/>
    </row>
    <row r="2919" ht="15.75" customHeight="1">
      <c r="A2919" s="15" t="s">
        <v>3616</v>
      </c>
      <c r="B2919" s="14" t="s">
        <v>144</v>
      </c>
      <c r="C2919" s="17">
        <v>22.0</v>
      </c>
      <c r="D2919" s="8" t="s">
        <v>3631</v>
      </c>
      <c r="E2919" s="8" t="s">
        <v>14</v>
      </c>
      <c r="F2919" s="5" t="s">
        <v>15</v>
      </c>
      <c r="G2919" s="9"/>
      <c r="H2919" s="9"/>
    </row>
    <row r="2920" ht="15.75" customHeight="1">
      <c r="A2920" s="15" t="s">
        <v>3616</v>
      </c>
      <c r="B2920" s="14" t="s">
        <v>37</v>
      </c>
      <c r="C2920" s="17">
        <v>24.0</v>
      </c>
      <c r="D2920" s="8" t="s">
        <v>3632</v>
      </c>
      <c r="E2920" s="8" t="s">
        <v>146</v>
      </c>
      <c r="F2920" s="5" t="s">
        <v>22</v>
      </c>
      <c r="G2920" s="9"/>
      <c r="H2920" s="9"/>
    </row>
    <row r="2921" ht="15.75" customHeight="1">
      <c r="A2921" s="15" t="s">
        <v>3616</v>
      </c>
      <c r="B2921" s="14" t="s">
        <v>144</v>
      </c>
      <c r="C2921" s="17">
        <v>26.0</v>
      </c>
      <c r="D2921" s="8" t="s">
        <v>3633</v>
      </c>
      <c r="E2921" s="8" t="s">
        <v>14</v>
      </c>
      <c r="F2921" s="5" t="s">
        <v>1399</v>
      </c>
      <c r="G2921" s="9"/>
      <c r="H2921" s="9"/>
    </row>
    <row r="2922" ht="15.75" customHeight="1">
      <c r="A2922" s="15" t="s">
        <v>3616</v>
      </c>
      <c r="B2922" s="14" t="s">
        <v>124</v>
      </c>
      <c r="C2922" s="17">
        <v>28.0</v>
      </c>
      <c r="D2922" s="8" t="s">
        <v>3634</v>
      </c>
      <c r="E2922" s="8" t="s">
        <v>14</v>
      </c>
      <c r="F2922" s="5" t="s">
        <v>33</v>
      </c>
      <c r="G2922" s="9"/>
      <c r="H2922" s="9"/>
    </row>
    <row r="2923" ht="15.75" customHeight="1">
      <c r="A2923" s="15" t="s">
        <v>3616</v>
      </c>
      <c r="B2923" s="18" t="s">
        <v>135</v>
      </c>
      <c r="C2923" s="17">
        <v>30.0</v>
      </c>
      <c r="D2923" s="8" t="s">
        <v>3635</v>
      </c>
      <c r="E2923" s="8" t="s">
        <v>33</v>
      </c>
      <c r="F2923" s="5" t="s">
        <v>33</v>
      </c>
      <c r="G2923" s="9"/>
      <c r="H2923" s="9"/>
    </row>
    <row r="2924" ht="15.75" customHeight="1">
      <c r="A2924" s="15" t="s">
        <v>3616</v>
      </c>
      <c r="B2924" s="18" t="s">
        <v>126</v>
      </c>
      <c r="C2924" s="17">
        <v>31.0</v>
      </c>
      <c r="D2924" s="8" t="s">
        <v>3636</v>
      </c>
      <c r="E2924" s="8" t="s">
        <v>33</v>
      </c>
      <c r="F2924" s="5" t="s">
        <v>25</v>
      </c>
      <c r="G2924" s="9"/>
      <c r="H2924" s="9"/>
    </row>
    <row r="2925" ht="15.75" customHeight="1">
      <c r="A2925" s="15" t="s">
        <v>3616</v>
      </c>
      <c r="B2925" s="14" t="s">
        <v>37</v>
      </c>
      <c r="C2925" s="17">
        <v>32.0</v>
      </c>
      <c r="D2925" s="8" t="s">
        <v>3637</v>
      </c>
      <c r="E2925" s="8" t="s">
        <v>21</v>
      </c>
      <c r="F2925" s="5" t="s">
        <v>25</v>
      </c>
      <c r="G2925" s="9"/>
      <c r="H2925" s="9"/>
    </row>
    <row r="2926" ht="15.75" customHeight="1">
      <c r="A2926" s="15" t="s">
        <v>3616</v>
      </c>
      <c r="B2926" s="14" t="s">
        <v>2879</v>
      </c>
      <c r="C2926" s="17">
        <v>34.0</v>
      </c>
      <c r="D2926" s="8" t="s">
        <v>3638</v>
      </c>
      <c r="E2926" s="8" t="s">
        <v>21</v>
      </c>
      <c r="F2926" s="5" t="s">
        <v>3639</v>
      </c>
      <c r="G2926" s="9"/>
      <c r="H2926" s="9"/>
    </row>
    <row r="2927" ht="15.75" customHeight="1">
      <c r="A2927" s="15" t="s">
        <v>3640</v>
      </c>
      <c r="B2927" s="14" t="s">
        <v>2055</v>
      </c>
      <c r="C2927" s="16">
        <v>1.0</v>
      </c>
      <c r="D2927" s="8" t="s">
        <v>3641</v>
      </c>
      <c r="E2927" s="8" t="s">
        <v>21</v>
      </c>
      <c r="F2927" s="5" t="s">
        <v>25</v>
      </c>
      <c r="G2927" s="9"/>
      <c r="H2927" s="9"/>
    </row>
    <row r="2928" ht="15.75" customHeight="1">
      <c r="A2928" s="15" t="s">
        <v>3640</v>
      </c>
      <c r="B2928" s="18" t="s">
        <v>701</v>
      </c>
      <c r="C2928" s="17">
        <v>2.0</v>
      </c>
      <c r="D2928" s="8" t="s">
        <v>3642</v>
      </c>
      <c r="E2928" s="8" t="s">
        <v>21</v>
      </c>
      <c r="F2928" s="5" t="s">
        <v>2409</v>
      </c>
      <c r="G2928" s="9"/>
      <c r="H2928" s="9"/>
    </row>
    <row r="2929" ht="15.75" customHeight="1">
      <c r="A2929" s="15" t="s">
        <v>3640</v>
      </c>
      <c r="B2929" s="14" t="s">
        <v>144</v>
      </c>
      <c r="C2929" s="17">
        <v>4.0</v>
      </c>
      <c r="D2929" s="8" t="s">
        <v>3643</v>
      </c>
      <c r="E2929" s="8" t="s">
        <v>97</v>
      </c>
      <c r="F2929" s="5" t="s">
        <v>2409</v>
      </c>
      <c r="G2929" s="9"/>
      <c r="H2929" s="9"/>
    </row>
    <row r="2930" ht="15.75" customHeight="1">
      <c r="A2930" s="15" t="s">
        <v>3640</v>
      </c>
      <c r="B2930" s="14" t="s">
        <v>37</v>
      </c>
      <c r="C2930" s="17">
        <v>6.0</v>
      </c>
      <c r="D2930" s="8" t="s">
        <v>3644</v>
      </c>
      <c r="E2930" s="8" t="s">
        <v>32</v>
      </c>
      <c r="F2930" s="5" t="s">
        <v>2409</v>
      </c>
      <c r="G2930" s="9"/>
      <c r="H2930" s="9"/>
    </row>
    <row r="2931" ht="15.75" customHeight="1">
      <c r="A2931" s="15" t="s">
        <v>3640</v>
      </c>
      <c r="B2931" s="14" t="s">
        <v>37</v>
      </c>
      <c r="C2931" s="17">
        <v>8.0</v>
      </c>
      <c r="D2931" s="8" t="s">
        <v>3645</v>
      </c>
      <c r="E2931" s="8" t="s">
        <v>21</v>
      </c>
      <c r="F2931" s="5" t="s">
        <v>25</v>
      </c>
      <c r="G2931" s="9"/>
      <c r="H2931" s="9"/>
    </row>
    <row r="2932" ht="15.75" customHeight="1">
      <c r="A2932" s="15" t="s">
        <v>3640</v>
      </c>
      <c r="B2932" s="18" t="s">
        <v>701</v>
      </c>
      <c r="C2932" s="17">
        <v>10.0</v>
      </c>
      <c r="D2932" s="8" t="s">
        <v>3646</v>
      </c>
      <c r="E2932" s="8" t="s">
        <v>21</v>
      </c>
      <c r="F2932" s="5" t="s">
        <v>25</v>
      </c>
      <c r="G2932" s="9"/>
      <c r="H2932" s="9"/>
    </row>
    <row r="2933" ht="15.75" customHeight="1">
      <c r="A2933" s="15" t="s">
        <v>3640</v>
      </c>
      <c r="B2933" s="14" t="s">
        <v>124</v>
      </c>
      <c r="C2933" s="17">
        <v>12.0</v>
      </c>
      <c r="D2933" s="8" t="s">
        <v>3647</v>
      </c>
      <c r="E2933" s="8" t="s">
        <v>18</v>
      </c>
      <c r="F2933" s="5" t="s">
        <v>18</v>
      </c>
      <c r="G2933" s="9"/>
      <c r="H2933" s="9"/>
    </row>
    <row r="2934" ht="15.75" customHeight="1">
      <c r="A2934" s="15" t="s">
        <v>3640</v>
      </c>
      <c r="B2934" s="18" t="s">
        <v>701</v>
      </c>
      <c r="C2934" s="17">
        <v>14.0</v>
      </c>
      <c r="D2934" s="8" t="s">
        <v>3648</v>
      </c>
      <c r="E2934" s="8" t="s">
        <v>21</v>
      </c>
      <c r="F2934" s="5" t="s">
        <v>25</v>
      </c>
      <c r="G2934" s="9"/>
      <c r="H2934" s="9"/>
    </row>
    <row r="2935" ht="15.75" customHeight="1">
      <c r="A2935" s="15" t="s">
        <v>3640</v>
      </c>
      <c r="B2935" s="14" t="s">
        <v>144</v>
      </c>
      <c r="C2935" s="17">
        <v>16.0</v>
      </c>
      <c r="D2935" s="8" t="s">
        <v>3649</v>
      </c>
      <c r="E2935" s="8" t="s">
        <v>18</v>
      </c>
      <c r="F2935" s="5" t="s">
        <v>18</v>
      </c>
      <c r="G2935" s="9"/>
      <c r="H2935" s="9"/>
    </row>
    <row r="2936" ht="15.75" customHeight="1">
      <c r="A2936" s="15" t="s">
        <v>3640</v>
      </c>
      <c r="B2936" s="14" t="s">
        <v>37</v>
      </c>
      <c r="C2936" s="17">
        <v>17.0</v>
      </c>
      <c r="D2936" s="8" t="s">
        <v>3650</v>
      </c>
      <c r="E2936" s="8" t="s">
        <v>32</v>
      </c>
      <c r="F2936" s="5" t="s">
        <v>15</v>
      </c>
      <c r="G2936" s="9"/>
      <c r="H2936" s="9"/>
    </row>
    <row r="2937" ht="15.75" customHeight="1">
      <c r="A2937" s="15" t="s">
        <v>3640</v>
      </c>
      <c r="B2937" s="18" t="s">
        <v>701</v>
      </c>
      <c r="C2937" s="17">
        <v>18.0</v>
      </c>
      <c r="D2937" s="8" t="s">
        <v>3651</v>
      </c>
      <c r="E2937" s="8" t="s">
        <v>21</v>
      </c>
      <c r="F2937" s="5" t="s">
        <v>133</v>
      </c>
      <c r="G2937" s="9"/>
      <c r="H2937" s="9"/>
    </row>
    <row r="2938" ht="15.75" customHeight="1">
      <c r="A2938" s="15" t="s">
        <v>3640</v>
      </c>
      <c r="B2938" s="14" t="s">
        <v>124</v>
      </c>
      <c r="C2938" s="17">
        <v>20.0</v>
      </c>
      <c r="D2938" s="8" t="s">
        <v>3652</v>
      </c>
      <c r="E2938" s="8" t="s">
        <v>32</v>
      </c>
      <c r="F2938" s="5" t="s">
        <v>639</v>
      </c>
      <c r="G2938" s="9"/>
      <c r="H2938" s="9"/>
    </row>
    <row r="2939" ht="15.75" customHeight="1">
      <c r="A2939" s="15" t="s">
        <v>3640</v>
      </c>
      <c r="B2939" s="14" t="s">
        <v>3653</v>
      </c>
      <c r="C2939" s="17">
        <v>21.0</v>
      </c>
      <c r="D2939" s="8" t="s">
        <v>3654</v>
      </c>
      <c r="E2939" s="8" t="s">
        <v>21</v>
      </c>
      <c r="F2939" s="5" t="s">
        <v>22</v>
      </c>
      <c r="G2939" s="9"/>
      <c r="H2939" s="9"/>
    </row>
    <row r="2940" ht="15.75" customHeight="1">
      <c r="A2940" s="15" t="s">
        <v>3655</v>
      </c>
      <c r="B2940" s="14" t="s">
        <v>104</v>
      </c>
      <c r="C2940" s="16">
        <v>1.0</v>
      </c>
      <c r="D2940" s="8" t="s">
        <v>3656</v>
      </c>
      <c r="E2940" s="8" t="s">
        <v>14</v>
      </c>
      <c r="F2940" s="5" t="s">
        <v>15</v>
      </c>
      <c r="G2940" s="9"/>
      <c r="H2940" s="9"/>
    </row>
    <row r="2941" ht="15.75" customHeight="1">
      <c r="A2941" s="15" t="s">
        <v>3655</v>
      </c>
      <c r="B2941" s="14" t="s">
        <v>104</v>
      </c>
      <c r="C2941" s="17">
        <v>2.0</v>
      </c>
      <c r="D2941" s="8" t="s">
        <v>3657</v>
      </c>
      <c r="E2941" s="8" t="s">
        <v>14</v>
      </c>
      <c r="F2941" s="5" t="s">
        <v>15</v>
      </c>
      <c r="G2941" s="9"/>
      <c r="H2941" s="9"/>
    </row>
    <row r="2942" ht="15.75" customHeight="1">
      <c r="A2942" s="15" t="s">
        <v>3655</v>
      </c>
      <c r="B2942" s="14" t="s">
        <v>41</v>
      </c>
      <c r="C2942" s="17">
        <v>3.0</v>
      </c>
      <c r="D2942" s="8" t="s">
        <v>3658</v>
      </c>
      <c r="E2942" s="8" t="s">
        <v>14</v>
      </c>
      <c r="F2942" s="5" t="s">
        <v>1399</v>
      </c>
      <c r="G2942" s="9"/>
      <c r="H2942" s="9"/>
    </row>
    <row r="2943" ht="15.75" customHeight="1">
      <c r="A2943" s="15" t="s">
        <v>3655</v>
      </c>
      <c r="B2943" s="14" t="s">
        <v>35</v>
      </c>
      <c r="C2943" s="17">
        <v>4.0</v>
      </c>
      <c r="D2943" s="8" t="s">
        <v>3659</v>
      </c>
      <c r="E2943" s="8" t="s">
        <v>14</v>
      </c>
      <c r="F2943" s="5" t="s">
        <v>66</v>
      </c>
      <c r="G2943" s="9"/>
      <c r="H2943" s="9"/>
    </row>
    <row r="2944" ht="15.75" customHeight="1">
      <c r="A2944" s="15" t="s">
        <v>3660</v>
      </c>
      <c r="B2944" s="14" t="s">
        <v>216</v>
      </c>
      <c r="C2944" s="16">
        <v>1.0</v>
      </c>
      <c r="D2944" s="8" t="s">
        <v>3661</v>
      </c>
      <c r="E2944" s="8" t="s">
        <v>21</v>
      </c>
      <c r="F2944" s="5" t="s">
        <v>25</v>
      </c>
      <c r="G2944" s="9"/>
      <c r="H2944" s="9"/>
    </row>
    <row r="2945" ht="15.75" customHeight="1">
      <c r="A2945" s="15" t="s">
        <v>3660</v>
      </c>
      <c r="B2945" s="14" t="s">
        <v>81</v>
      </c>
      <c r="C2945" s="17">
        <v>2.0</v>
      </c>
      <c r="D2945" s="8" t="s">
        <v>3662</v>
      </c>
      <c r="E2945" s="8" t="s">
        <v>21</v>
      </c>
      <c r="F2945" s="5" t="s">
        <v>25</v>
      </c>
      <c r="G2945" s="9"/>
      <c r="H2945" s="9"/>
    </row>
    <row r="2946" ht="15.75" customHeight="1">
      <c r="A2946" s="15" t="s">
        <v>3660</v>
      </c>
      <c r="B2946" s="18" t="s">
        <v>261</v>
      </c>
      <c r="C2946" s="17">
        <v>3.0</v>
      </c>
      <c r="D2946" s="8" t="s">
        <v>3663</v>
      </c>
      <c r="E2946" s="8" t="s">
        <v>14</v>
      </c>
      <c r="F2946" s="5" t="s">
        <v>28</v>
      </c>
      <c r="G2946" s="9"/>
      <c r="H2946" s="9"/>
    </row>
    <row r="2947" ht="15.75" customHeight="1">
      <c r="A2947" s="15" t="s">
        <v>3660</v>
      </c>
      <c r="B2947" s="14" t="s">
        <v>35</v>
      </c>
      <c r="C2947" s="17">
        <v>4.0</v>
      </c>
      <c r="D2947" s="8" t="s">
        <v>3664</v>
      </c>
      <c r="E2947" s="8" t="s">
        <v>166</v>
      </c>
      <c r="F2947" s="5" t="s">
        <v>93</v>
      </c>
      <c r="G2947" s="9"/>
      <c r="H2947" s="9"/>
    </row>
    <row r="2948" ht="15.75" customHeight="1">
      <c r="A2948" s="15" t="s">
        <v>3660</v>
      </c>
      <c r="B2948" s="14" t="s">
        <v>35</v>
      </c>
      <c r="C2948" s="17">
        <v>5.0</v>
      </c>
      <c r="D2948" s="8" t="s">
        <v>3665</v>
      </c>
      <c r="E2948" s="8" t="s">
        <v>146</v>
      </c>
      <c r="F2948" s="5" t="s">
        <v>15</v>
      </c>
      <c r="G2948" s="9"/>
      <c r="H2948" s="9"/>
    </row>
    <row r="2949" ht="15.75" customHeight="1">
      <c r="A2949" s="15" t="s">
        <v>3660</v>
      </c>
      <c r="B2949" s="14" t="s">
        <v>29</v>
      </c>
      <c r="C2949" s="17">
        <v>6.0</v>
      </c>
      <c r="D2949" s="8" t="s">
        <v>3666</v>
      </c>
      <c r="E2949" s="8" t="s">
        <v>14</v>
      </c>
      <c r="F2949" s="5" t="s">
        <v>28</v>
      </c>
      <c r="G2949" s="9"/>
      <c r="H2949" s="9"/>
    </row>
    <row r="2950" ht="15.75" customHeight="1">
      <c r="A2950" s="15" t="s">
        <v>3660</v>
      </c>
      <c r="B2950" s="14" t="s">
        <v>68</v>
      </c>
      <c r="C2950" s="17">
        <v>7.0</v>
      </c>
      <c r="D2950" s="8" t="s">
        <v>3667</v>
      </c>
      <c r="E2950" s="8" t="s">
        <v>14</v>
      </c>
      <c r="F2950" s="5" t="s">
        <v>28</v>
      </c>
      <c r="G2950" s="9"/>
      <c r="H2950" s="9"/>
    </row>
    <row r="2951" ht="15.75" customHeight="1">
      <c r="A2951" s="15" t="s">
        <v>3660</v>
      </c>
      <c r="B2951" s="14" t="s">
        <v>68</v>
      </c>
      <c r="C2951" s="17">
        <v>8.0</v>
      </c>
      <c r="D2951" s="8" t="s">
        <v>3668</v>
      </c>
      <c r="E2951" s="8" t="s">
        <v>14</v>
      </c>
      <c r="F2951" s="5" t="s">
        <v>15</v>
      </c>
      <c r="G2951" s="9"/>
      <c r="H2951" s="9"/>
    </row>
    <row r="2952" ht="15.75" customHeight="1">
      <c r="A2952" s="15" t="s">
        <v>3660</v>
      </c>
      <c r="B2952" s="14" t="s">
        <v>734</v>
      </c>
      <c r="C2952" s="17">
        <v>9.0</v>
      </c>
      <c r="D2952" s="8" t="s">
        <v>3669</v>
      </c>
      <c r="E2952" s="8" t="s">
        <v>18</v>
      </c>
      <c r="F2952" s="5" t="s">
        <v>18</v>
      </c>
      <c r="G2952" s="9"/>
      <c r="H2952" s="9"/>
    </row>
    <row r="2953" ht="15.75" customHeight="1">
      <c r="A2953" s="15" t="s">
        <v>3660</v>
      </c>
      <c r="B2953" s="14" t="s">
        <v>760</v>
      </c>
      <c r="C2953" s="17">
        <v>11.0</v>
      </c>
      <c r="D2953" s="8" t="s">
        <v>3670</v>
      </c>
      <c r="E2953" s="8" t="s">
        <v>21</v>
      </c>
      <c r="F2953" s="5" t="s">
        <v>25</v>
      </c>
      <c r="G2953" s="9"/>
      <c r="H2953" s="9"/>
    </row>
    <row r="2954" ht="15.75" customHeight="1">
      <c r="A2954" s="15" t="s">
        <v>3660</v>
      </c>
      <c r="B2954" s="14" t="s">
        <v>81</v>
      </c>
      <c r="C2954" s="17">
        <v>13.0</v>
      </c>
      <c r="D2954" s="8" t="s">
        <v>3671</v>
      </c>
      <c r="E2954" s="8" t="s">
        <v>21</v>
      </c>
      <c r="F2954" s="5" t="s">
        <v>25</v>
      </c>
      <c r="G2954" s="9"/>
      <c r="H2954" s="9"/>
    </row>
    <row r="2955" ht="15.75" customHeight="1">
      <c r="A2955" s="15" t="s">
        <v>3660</v>
      </c>
      <c r="B2955" s="18" t="s">
        <v>330</v>
      </c>
      <c r="C2955" s="17">
        <v>14.0</v>
      </c>
      <c r="D2955" s="8" t="s">
        <v>3672</v>
      </c>
      <c r="E2955" s="8" t="s">
        <v>21</v>
      </c>
      <c r="F2955" s="5" t="s">
        <v>25</v>
      </c>
      <c r="G2955" s="9"/>
      <c r="H2955" s="9"/>
    </row>
    <row r="2956" ht="15.75" customHeight="1">
      <c r="A2956" s="15" t="s">
        <v>3660</v>
      </c>
      <c r="B2956" s="14" t="s">
        <v>1696</v>
      </c>
      <c r="C2956" s="17">
        <v>15.0</v>
      </c>
      <c r="D2956" s="8" t="s">
        <v>3673</v>
      </c>
      <c r="E2956" s="8" t="s">
        <v>21</v>
      </c>
      <c r="F2956" s="5" t="s">
        <v>642</v>
      </c>
      <c r="G2956" s="9"/>
      <c r="H2956" s="9"/>
    </row>
    <row r="2957" ht="15.75" customHeight="1">
      <c r="A2957" s="15" t="s">
        <v>3674</v>
      </c>
      <c r="B2957" s="14" t="s">
        <v>896</v>
      </c>
      <c r="C2957" s="16">
        <v>1.0</v>
      </c>
      <c r="D2957" s="8" t="s">
        <v>3675</v>
      </c>
      <c r="E2957" s="8" t="s">
        <v>21</v>
      </c>
      <c r="F2957" s="5" t="s">
        <v>25</v>
      </c>
      <c r="G2957" s="9"/>
      <c r="H2957" s="9"/>
    </row>
    <row r="2958" ht="15.75" customHeight="1">
      <c r="A2958" s="15" t="s">
        <v>3674</v>
      </c>
      <c r="B2958" s="14" t="s">
        <v>324</v>
      </c>
      <c r="C2958" s="17">
        <v>3.0</v>
      </c>
      <c r="D2958" s="8" t="s">
        <v>3676</v>
      </c>
      <c r="E2958" s="8" t="s">
        <v>14</v>
      </c>
      <c r="F2958" s="5" t="s">
        <v>15</v>
      </c>
      <c r="G2958" s="9"/>
      <c r="H2958" s="9"/>
    </row>
    <row r="2959" ht="15.75" customHeight="1">
      <c r="A2959" s="15" t="s">
        <v>3674</v>
      </c>
      <c r="B2959" s="14" t="s">
        <v>896</v>
      </c>
      <c r="C2959" s="17">
        <v>4.0</v>
      </c>
      <c r="D2959" s="8" t="s">
        <v>3677</v>
      </c>
      <c r="E2959" s="8" t="s">
        <v>21</v>
      </c>
      <c r="F2959" s="5" t="s">
        <v>79</v>
      </c>
      <c r="G2959" s="9"/>
      <c r="H2959" s="9"/>
    </row>
    <row r="2960" ht="15.75" customHeight="1">
      <c r="A2960" s="15" t="s">
        <v>3674</v>
      </c>
      <c r="B2960" s="14" t="s">
        <v>378</v>
      </c>
      <c r="C2960" s="17">
        <v>6.0</v>
      </c>
      <c r="D2960" s="8" t="s">
        <v>3678</v>
      </c>
      <c r="E2960" s="8" t="s">
        <v>21</v>
      </c>
      <c r="F2960" s="5" t="s">
        <v>22</v>
      </c>
      <c r="G2960" s="9"/>
      <c r="H2960" s="9"/>
    </row>
    <row r="2961" ht="15.75" customHeight="1">
      <c r="A2961" s="15" t="s">
        <v>3674</v>
      </c>
      <c r="B2961" s="14" t="s">
        <v>3679</v>
      </c>
      <c r="C2961" s="17">
        <v>7.0</v>
      </c>
      <c r="D2961" s="8" t="s">
        <v>3680</v>
      </c>
      <c r="E2961" s="8" t="s">
        <v>21</v>
      </c>
      <c r="F2961" s="5" t="s">
        <v>50</v>
      </c>
      <c r="G2961" s="9"/>
      <c r="H2961" s="9"/>
    </row>
    <row r="2962" ht="15.75" customHeight="1">
      <c r="A2962" s="15" t="s">
        <v>3674</v>
      </c>
      <c r="B2962" s="14" t="s">
        <v>525</v>
      </c>
      <c r="C2962" s="17">
        <v>9.0</v>
      </c>
      <c r="D2962" s="8" t="s">
        <v>3681</v>
      </c>
      <c r="E2962" s="8" t="s">
        <v>21</v>
      </c>
      <c r="F2962" s="5" t="s">
        <v>25</v>
      </c>
      <c r="G2962" s="9"/>
      <c r="H2962" s="9"/>
    </row>
    <row r="2963" ht="15.75" customHeight="1">
      <c r="A2963" s="15" t="s">
        <v>3674</v>
      </c>
      <c r="B2963" s="14" t="s">
        <v>525</v>
      </c>
      <c r="C2963" s="17">
        <v>10.0</v>
      </c>
      <c r="D2963" s="8" t="s">
        <v>3682</v>
      </c>
      <c r="E2963" s="8" t="s">
        <v>14</v>
      </c>
      <c r="F2963" s="5" t="s">
        <v>15</v>
      </c>
      <c r="G2963" s="9"/>
      <c r="H2963" s="9"/>
    </row>
    <row r="2964" ht="15.75" customHeight="1">
      <c r="A2964" s="15" t="s">
        <v>3674</v>
      </c>
      <c r="B2964" s="14" t="s">
        <v>29</v>
      </c>
      <c r="C2964" s="17">
        <v>12.0</v>
      </c>
      <c r="D2964" s="8" t="s">
        <v>3683</v>
      </c>
      <c r="E2964" s="8" t="s">
        <v>18</v>
      </c>
      <c r="F2964" s="5" t="s">
        <v>18</v>
      </c>
      <c r="G2964" s="9"/>
      <c r="H2964" s="9"/>
    </row>
    <row r="2965" ht="15.75" customHeight="1">
      <c r="A2965" s="15" t="s">
        <v>3674</v>
      </c>
      <c r="B2965" s="14" t="s">
        <v>137</v>
      </c>
      <c r="C2965" s="17">
        <v>14.0</v>
      </c>
      <c r="D2965" s="8" t="s">
        <v>3684</v>
      </c>
      <c r="E2965" s="8" t="s">
        <v>33</v>
      </c>
      <c r="F2965" s="5" t="s">
        <v>971</v>
      </c>
      <c r="G2965" s="9"/>
      <c r="H2965" s="9"/>
    </row>
    <row r="2966" ht="15.75" customHeight="1">
      <c r="A2966" s="15" t="s">
        <v>3674</v>
      </c>
      <c r="B2966" s="14" t="s">
        <v>968</v>
      </c>
      <c r="C2966" s="17">
        <v>16.0</v>
      </c>
      <c r="D2966" s="8" t="s">
        <v>3685</v>
      </c>
      <c r="E2966" s="8" t="s">
        <v>21</v>
      </c>
      <c r="F2966" s="5" t="s">
        <v>22</v>
      </c>
      <c r="G2966" s="9"/>
      <c r="H2966" s="9"/>
    </row>
    <row r="2967" ht="15.75" customHeight="1">
      <c r="A2967" s="15" t="s">
        <v>3674</v>
      </c>
      <c r="B2967" s="14" t="s">
        <v>137</v>
      </c>
      <c r="C2967" s="17">
        <v>18.0</v>
      </c>
      <c r="D2967" s="8" t="s">
        <v>3686</v>
      </c>
      <c r="E2967" s="8" t="s">
        <v>32</v>
      </c>
      <c r="F2967" s="5" t="s">
        <v>28</v>
      </c>
      <c r="G2967" s="9"/>
      <c r="H2967" s="9"/>
    </row>
    <row r="2968" ht="15.75" customHeight="1">
      <c r="A2968" s="15" t="s">
        <v>3674</v>
      </c>
      <c r="B2968" s="14" t="s">
        <v>378</v>
      </c>
      <c r="C2968" s="17">
        <v>19.0</v>
      </c>
      <c r="D2968" s="8" t="s">
        <v>3687</v>
      </c>
      <c r="E2968" s="8" t="s">
        <v>21</v>
      </c>
      <c r="F2968" s="5" t="s">
        <v>22</v>
      </c>
      <c r="G2968" s="9"/>
      <c r="H2968" s="9"/>
    </row>
    <row r="2969" ht="15.75" customHeight="1">
      <c r="A2969" s="15" t="s">
        <v>3674</v>
      </c>
      <c r="B2969" s="14" t="s">
        <v>318</v>
      </c>
      <c r="C2969" s="17">
        <v>20.0</v>
      </c>
      <c r="D2969" s="8" t="s">
        <v>3688</v>
      </c>
      <c r="E2969" s="8" t="s">
        <v>21</v>
      </c>
      <c r="F2969" s="5" t="s">
        <v>123</v>
      </c>
      <c r="G2969" s="9"/>
      <c r="H2969" s="9"/>
    </row>
    <row r="2970" ht="15.75" customHeight="1">
      <c r="A2970" s="15" t="s">
        <v>3689</v>
      </c>
      <c r="B2970" s="14" t="s">
        <v>37</v>
      </c>
      <c r="C2970" s="16">
        <v>1.0</v>
      </c>
      <c r="D2970" s="8" t="s">
        <v>3690</v>
      </c>
      <c r="E2970" s="8" t="s">
        <v>21</v>
      </c>
      <c r="F2970" s="5" t="s">
        <v>642</v>
      </c>
      <c r="G2970" s="9"/>
      <c r="H2970" s="9"/>
    </row>
    <row r="2971" ht="15.75" customHeight="1">
      <c r="A2971" s="15" t="s">
        <v>3689</v>
      </c>
      <c r="B2971" s="18" t="s">
        <v>126</v>
      </c>
      <c r="C2971" s="17">
        <v>3.0</v>
      </c>
      <c r="D2971" s="8" t="s">
        <v>3691</v>
      </c>
      <c r="E2971" s="8" t="s">
        <v>21</v>
      </c>
      <c r="F2971" s="5" t="s">
        <v>22</v>
      </c>
      <c r="G2971" s="9"/>
      <c r="H2971" s="9"/>
    </row>
    <row r="2972" ht="15.75" customHeight="1">
      <c r="A2972" s="15" t="s">
        <v>3689</v>
      </c>
      <c r="B2972" s="14" t="s">
        <v>144</v>
      </c>
      <c r="C2972" s="17">
        <v>4.0</v>
      </c>
      <c r="D2972" s="8" t="s">
        <v>3692</v>
      </c>
      <c r="E2972" s="8" t="s">
        <v>14</v>
      </c>
      <c r="F2972" s="5" t="s">
        <v>66</v>
      </c>
      <c r="G2972" s="9"/>
      <c r="H2972" s="9"/>
    </row>
    <row r="2973" ht="15.75" customHeight="1">
      <c r="A2973" s="15" t="s">
        <v>3689</v>
      </c>
      <c r="B2973" s="14" t="s">
        <v>144</v>
      </c>
      <c r="C2973" s="17">
        <v>6.0</v>
      </c>
      <c r="D2973" s="8" t="s">
        <v>3693</v>
      </c>
      <c r="E2973" s="8" t="s">
        <v>33</v>
      </c>
      <c r="F2973" s="5" t="s">
        <v>33</v>
      </c>
      <c r="G2973" s="9"/>
      <c r="H2973" s="9"/>
    </row>
    <row r="2974" ht="15.75" customHeight="1">
      <c r="A2974" s="15" t="s">
        <v>3689</v>
      </c>
      <c r="B2974" s="14" t="s">
        <v>144</v>
      </c>
      <c r="C2974" s="17">
        <v>8.0</v>
      </c>
      <c r="D2974" s="8" t="s">
        <v>3694</v>
      </c>
      <c r="E2974" s="8" t="s">
        <v>32</v>
      </c>
      <c r="F2974" s="5" t="s">
        <v>1465</v>
      </c>
      <c r="G2974" s="9"/>
      <c r="H2974" s="9"/>
    </row>
    <row r="2975" ht="15.75" customHeight="1">
      <c r="A2975" s="15" t="s">
        <v>3689</v>
      </c>
      <c r="B2975" s="14" t="s">
        <v>144</v>
      </c>
      <c r="C2975" s="17">
        <v>10.0</v>
      </c>
      <c r="D2975" s="8" t="s">
        <v>3695</v>
      </c>
      <c r="E2975" s="8" t="s">
        <v>33</v>
      </c>
      <c r="F2975" s="5" t="s">
        <v>929</v>
      </c>
      <c r="G2975" s="9"/>
      <c r="H2975" s="9"/>
    </row>
    <row r="2976" ht="15.75" customHeight="1">
      <c r="A2976" s="15" t="s">
        <v>3689</v>
      </c>
      <c r="B2976" s="14" t="s">
        <v>144</v>
      </c>
      <c r="C2976" s="17">
        <v>12.0</v>
      </c>
      <c r="D2976" s="8" t="s">
        <v>3696</v>
      </c>
      <c r="E2976" s="8" t="s">
        <v>32</v>
      </c>
      <c r="F2976" s="5" t="s">
        <v>3697</v>
      </c>
      <c r="G2976" s="9"/>
      <c r="H2976" s="9"/>
    </row>
    <row r="2977" ht="15.75" customHeight="1">
      <c r="A2977" s="15" t="s">
        <v>3689</v>
      </c>
      <c r="B2977" s="14" t="s">
        <v>144</v>
      </c>
      <c r="C2977" s="17">
        <v>13.0</v>
      </c>
      <c r="D2977" s="8" t="s">
        <v>3698</v>
      </c>
      <c r="E2977" s="8" t="s">
        <v>21</v>
      </c>
      <c r="F2977" s="5" t="s">
        <v>971</v>
      </c>
      <c r="G2977" s="9"/>
      <c r="H2977" s="9"/>
    </row>
    <row r="2978" ht="15.75" customHeight="1">
      <c r="A2978" s="5" t="s">
        <v>3699</v>
      </c>
      <c r="B2978" s="6" t="s">
        <v>144</v>
      </c>
      <c r="C2978" s="7">
        <v>1.0</v>
      </c>
      <c r="D2978" s="8" t="s">
        <v>3700</v>
      </c>
      <c r="E2978" s="5" t="s">
        <v>21</v>
      </c>
      <c r="F2978" s="5" t="s">
        <v>642</v>
      </c>
      <c r="G2978" s="9"/>
      <c r="H2978" s="9"/>
    </row>
    <row r="2979" ht="15.75" customHeight="1">
      <c r="A2979" s="5" t="s">
        <v>3699</v>
      </c>
      <c r="B2979" s="6" t="s">
        <v>37</v>
      </c>
      <c r="C2979" s="10">
        <v>2.0</v>
      </c>
      <c r="D2979" s="8" t="s">
        <v>3701</v>
      </c>
      <c r="E2979" s="5" t="s">
        <v>14</v>
      </c>
      <c r="F2979" s="5" t="s">
        <v>15</v>
      </c>
      <c r="G2979" s="9"/>
      <c r="H2979" s="9"/>
    </row>
    <row r="2980" ht="15.75" customHeight="1">
      <c r="A2980" s="5" t="s">
        <v>3699</v>
      </c>
      <c r="B2980" s="6" t="s">
        <v>124</v>
      </c>
      <c r="C2980" s="10">
        <v>3.0</v>
      </c>
      <c r="D2980" s="8" t="s">
        <v>3702</v>
      </c>
      <c r="E2980" s="5" t="s">
        <v>14</v>
      </c>
      <c r="F2980" s="5" t="s">
        <v>28</v>
      </c>
      <c r="G2980" s="9"/>
      <c r="H2980" s="9"/>
    </row>
    <row r="2981" ht="15.75" customHeight="1">
      <c r="A2981" s="5" t="s">
        <v>3699</v>
      </c>
      <c r="B2981" s="6" t="s">
        <v>144</v>
      </c>
      <c r="C2981" s="10">
        <v>4.0</v>
      </c>
      <c r="D2981" s="8" t="s">
        <v>3703</v>
      </c>
      <c r="E2981" s="5" t="s">
        <v>14</v>
      </c>
      <c r="F2981" s="5" t="s">
        <v>15</v>
      </c>
      <c r="G2981" s="9"/>
      <c r="H2981" s="9"/>
    </row>
    <row r="2982" ht="15.75" customHeight="1">
      <c r="A2982" s="5" t="s">
        <v>3699</v>
      </c>
      <c r="B2982" s="12" t="s">
        <v>135</v>
      </c>
      <c r="C2982" s="10">
        <v>5.0</v>
      </c>
      <c r="D2982" s="8" t="s">
        <v>3704</v>
      </c>
      <c r="E2982" s="5" t="s">
        <v>14</v>
      </c>
      <c r="F2982" s="5" t="s">
        <v>1349</v>
      </c>
      <c r="G2982" s="9"/>
      <c r="H2982" s="9"/>
    </row>
    <row r="2983" ht="15.75" customHeight="1">
      <c r="A2983" s="5" t="s">
        <v>3699</v>
      </c>
      <c r="B2983" s="12" t="s">
        <v>135</v>
      </c>
      <c r="C2983" s="10">
        <v>6.0</v>
      </c>
      <c r="D2983" s="8" t="s">
        <v>3705</v>
      </c>
      <c r="E2983" s="5" t="s">
        <v>14</v>
      </c>
      <c r="F2983" s="5" t="s">
        <v>15</v>
      </c>
      <c r="G2983" s="9"/>
      <c r="H2983" s="9"/>
    </row>
    <row r="2984" ht="15.75" customHeight="1">
      <c r="A2984" s="15" t="s">
        <v>3706</v>
      </c>
      <c r="B2984" s="14" t="s">
        <v>851</v>
      </c>
      <c r="C2984" s="16">
        <v>1.0</v>
      </c>
      <c r="D2984" s="8" t="s">
        <v>3707</v>
      </c>
      <c r="E2984" s="8" t="s">
        <v>21</v>
      </c>
      <c r="F2984" s="5" t="s">
        <v>25</v>
      </c>
      <c r="G2984" s="9"/>
      <c r="H2984" s="9"/>
    </row>
    <row r="2985" ht="15.75" customHeight="1">
      <c r="A2985" s="15" t="s">
        <v>3706</v>
      </c>
      <c r="B2985" s="14" t="s">
        <v>851</v>
      </c>
      <c r="C2985" s="17">
        <v>4.0</v>
      </c>
      <c r="D2985" s="8" t="s">
        <v>3708</v>
      </c>
      <c r="E2985" s="8" t="s">
        <v>21</v>
      </c>
      <c r="F2985" s="5" t="s">
        <v>25</v>
      </c>
      <c r="G2985" s="9"/>
      <c r="H2985" s="9"/>
    </row>
    <row r="2986" ht="15.75" customHeight="1">
      <c r="A2986" s="15" t="s">
        <v>3706</v>
      </c>
      <c r="B2986" s="14" t="s">
        <v>851</v>
      </c>
      <c r="C2986" s="17">
        <v>7.0</v>
      </c>
      <c r="D2986" s="8" t="s">
        <v>3709</v>
      </c>
      <c r="E2986" s="8" t="s">
        <v>21</v>
      </c>
      <c r="F2986" s="5" t="s">
        <v>25</v>
      </c>
      <c r="G2986" s="9"/>
      <c r="H2986" s="9"/>
    </row>
    <row r="2987" ht="15.75" customHeight="1">
      <c r="A2987" s="15" t="s">
        <v>3706</v>
      </c>
      <c r="B2987" s="14" t="s">
        <v>3710</v>
      </c>
      <c r="C2987" s="17">
        <v>9.0</v>
      </c>
      <c r="D2987" s="8" t="s">
        <v>3711</v>
      </c>
      <c r="E2987" s="8" t="s">
        <v>21</v>
      </c>
      <c r="F2987" s="5" t="s">
        <v>25</v>
      </c>
      <c r="G2987" s="9"/>
      <c r="H2987" s="9"/>
    </row>
    <row r="2988" ht="15.75" customHeight="1">
      <c r="A2988" s="15" t="s">
        <v>3712</v>
      </c>
      <c r="B2988" s="18" t="s">
        <v>135</v>
      </c>
      <c r="C2988" s="17">
        <v>2.0</v>
      </c>
      <c r="D2988" s="8" t="s">
        <v>3713</v>
      </c>
      <c r="E2988" s="8" t="s">
        <v>21</v>
      </c>
      <c r="F2988" s="5" t="s">
        <v>25</v>
      </c>
      <c r="G2988" s="9"/>
      <c r="H2988" s="9"/>
    </row>
    <row r="2989" ht="15.75" customHeight="1">
      <c r="A2989" s="15" t="s">
        <v>3712</v>
      </c>
      <c r="B2989" s="14" t="s">
        <v>139</v>
      </c>
      <c r="C2989" s="17">
        <v>3.0</v>
      </c>
      <c r="D2989" s="8" t="s">
        <v>3714</v>
      </c>
      <c r="E2989" s="8" t="s">
        <v>21</v>
      </c>
      <c r="F2989" s="5" t="s">
        <v>3715</v>
      </c>
      <c r="G2989" s="9"/>
      <c r="H2989" s="9"/>
    </row>
    <row r="2990" ht="15.75" customHeight="1">
      <c r="A2990" s="15" t="s">
        <v>3712</v>
      </c>
      <c r="B2990" s="14" t="s">
        <v>37</v>
      </c>
      <c r="C2990" s="17">
        <v>5.0</v>
      </c>
      <c r="D2990" s="8" t="s">
        <v>3716</v>
      </c>
      <c r="E2990" s="8" t="s">
        <v>21</v>
      </c>
      <c r="F2990" s="5" t="s">
        <v>15</v>
      </c>
      <c r="G2990" s="9"/>
      <c r="H2990" s="9"/>
    </row>
    <row r="2991" ht="15.75" customHeight="1">
      <c r="A2991" s="15" t="s">
        <v>3712</v>
      </c>
      <c r="B2991" s="14" t="s">
        <v>144</v>
      </c>
      <c r="C2991" s="17">
        <v>6.0</v>
      </c>
      <c r="D2991" s="8" t="s">
        <v>3717</v>
      </c>
      <c r="E2991" s="8" t="s">
        <v>14</v>
      </c>
      <c r="F2991" s="5" t="s">
        <v>22</v>
      </c>
      <c r="G2991" s="9"/>
      <c r="H2991" s="9"/>
    </row>
    <row r="2992" ht="15.75" customHeight="1">
      <c r="A2992" s="15" t="s">
        <v>3712</v>
      </c>
      <c r="B2992" s="18" t="s">
        <v>126</v>
      </c>
      <c r="C2992" s="17">
        <v>7.0</v>
      </c>
      <c r="D2992" s="8" t="s">
        <v>3718</v>
      </c>
      <c r="E2992" s="8" t="s">
        <v>14</v>
      </c>
      <c r="F2992" s="5" t="s">
        <v>28</v>
      </c>
      <c r="G2992" s="9"/>
      <c r="H2992" s="9"/>
    </row>
    <row r="2993" ht="15.75" customHeight="1">
      <c r="A2993" s="15" t="s">
        <v>3712</v>
      </c>
      <c r="B2993" s="18" t="s">
        <v>135</v>
      </c>
      <c r="C2993" s="17">
        <v>8.0</v>
      </c>
      <c r="D2993" s="8" t="s">
        <v>3719</v>
      </c>
      <c r="E2993" s="8" t="s">
        <v>21</v>
      </c>
      <c r="F2993" s="5" t="s">
        <v>28</v>
      </c>
      <c r="G2993" s="9"/>
      <c r="H2993" s="9"/>
    </row>
    <row r="2994" ht="15.75" customHeight="1">
      <c r="A2994" s="15" t="s">
        <v>3712</v>
      </c>
      <c r="B2994" s="14" t="s">
        <v>154</v>
      </c>
      <c r="C2994" s="17">
        <v>9.0</v>
      </c>
      <c r="D2994" s="8" t="s">
        <v>3720</v>
      </c>
      <c r="E2994" s="8" t="s">
        <v>21</v>
      </c>
      <c r="F2994" s="5" t="s">
        <v>1265</v>
      </c>
      <c r="G2994" s="9"/>
      <c r="H2994" s="9"/>
    </row>
    <row r="2995" ht="15.75" customHeight="1">
      <c r="A2995" s="15" t="s">
        <v>3712</v>
      </c>
      <c r="B2995" s="18" t="s">
        <v>135</v>
      </c>
      <c r="C2995" s="17">
        <v>11.0</v>
      </c>
      <c r="D2995" s="8" t="s">
        <v>3721</v>
      </c>
      <c r="E2995" s="8" t="s">
        <v>33</v>
      </c>
      <c r="F2995" s="5" t="s">
        <v>33</v>
      </c>
      <c r="G2995" s="9"/>
      <c r="H2995" s="9"/>
    </row>
    <row r="2996" ht="15.75" customHeight="1">
      <c r="A2996" s="15" t="s">
        <v>3712</v>
      </c>
      <c r="B2996" s="14" t="s">
        <v>893</v>
      </c>
      <c r="C2996" s="17">
        <v>12.0</v>
      </c>
      <c r="D2996" s="8" t="s">
        <v>3722</v>
      </c>
      <c r="E2996" s="8" t="s">
        <v>33</v>
      </c>
      <c r="F2996" s="5" t="s">
        <v>33</v>
      </c>
      <c r="G2996" s="9"/>
      <c r="H2996" s="9"/>
    </row>
    <row r="2997" ht="15.75" customHeight="1">
      <c r="A2997" s="15" t="s">
        <v>3712</v>
      </c>
      <c r="B2997" s="18" t="s">
        <v>135</v>
      </c>
      <c r="C2997" s="17">
        <v>16.0</v>
      </c>
      <c r="D2997" s="8" t="s">
        <v>3723</v>
      </c>
      <c r="E2997" s="8" t="s">
        <v>21</v>
      </c>
      <c r="F2997" s="5" t="s">
        <v>33</v>
      </c>
      <c r="G2997" s="9"/>
      <c r="H2997" s="9"/>
    </row>
    <row r="2998" ht="15.75" customHeight="1">
      <c r="A2998" s="15" t="s">
        <v>3712</v>
      </c>
      <c r="B2998" s="14" t="s">
        <v>154</v>
      </c>
      <c r="C2998" s="17">
        <v>17.0</v>
      </c>
      <c r="D2998" s="8" t="s">
        <v>3724</v>
      </c>
      <c r="E2998" s="8" t="s">
        <v>21</v>
      </c>
      <c r="F2998" s="5" t="s">
        <v>33</v>
      </c>
      <c r="G2998" s="9"/>
      <c r="H2998" s="9"/>
    </row>
    <row r="2999" ht="15.75" customHeight="1">
      <c r="A2999" s="15" t="s">
        <v>3712</v>
      </c>
      <c r="B2999" s="14" t="s">
        <v>37</v>
      </c>
      <c r="C2999" s="17">
        <v>19.0</v>
      </c>
      <c r="D2999" s="8" t="s">
        <v>3725</v>
      </c>
      <c r="E2999" s="8" t="s">
        <v>32</v>
      </c>
      <c r="F2999" s="5" t="s">
        <v>33</v>
      </c>
      <c r="G2999" s="9"/>
      <c r="H2999" s="9"/>
    </row>
    <row r="3000" ht="15.75" customHeight="1">
      <c r="A3000" s="15" t="s">
        <v>3712</v>
      </c>
      <c r="B3000" s="18" t="s">
        <v>135</v>
      </c>
      <c r="C3000" s="17">
        <v>20.0</v>
      </c>
      <c r="D3000" s="8" t="s">
        <v>3726</v>
      </c>
      <c r="E3000" s="8" t="s">
        <v>1850</v>
      </c>
      <c r="F3000" s="5" t="s">
        <v>28</v>
      </c>
      <c r="G3000" s="9"/>
      <c r="H3000" s="9"/>
    </row>
    <row r="3001" ht="15.75" customHeight="1">
      <c r="A3001" s="15" t="s">
        <v>3712</v>
      </c>
      <c r="B3001" s="14" t="s">
        <v>139</v>
      </c>
      <c r="C3001" s="17">
        <v>21.0</v>
      </c>
      <c r="D3001" s="8" t="s">
        <v>3727</v>
      </c>
      <c r="E3001" s="8" t="s">
        <v>14</v>
      </c>
      <c r="F3001" s="5" t="s">
        <v>15</v>
      </c>
      <c r="G3001" s="9"/>
      <c r="H3001" s="9"/>
    </row>
    <row r="3002" ht="15.75" customHeight="1">
      <c r="A3002" s="15" t="s">
        <v>3712</v>
      </c>
      <c r="B3002" s="14" t="s">
        <v>37</v>
      </c>
      <c r="C3002" s="17">
        <v>23.0</v>
      </c>
      <c r="D3002" s="8" t="s">
        <v>3728</v>
      </c>
      <c r="E3002" s="8" t="s">
        <v>14</v>
      </c>
      <c r="F3002" s="5" t="s">
        <v>909</v>
      </c>
      <c r="G3002" s="9"/>
      <c r="H3002" s="9"/>
    </row>
    <row r="3003" ht="15.75" customHeight="1">
      <c r="A3003" s="15" t="s">
        <v>3712</v>
      </c>
      <c r="B3003" s="18" t="s">
        <v>126</v>
      </c>
      <c r="C3003" s="17">
        <v>24.0</v>
      </c>
      <c r="D3003" s="8" t="s">
        <v>3729</v>
      </c>
      <c r="E3003" s="8" t="s">
        <v>14</v>
      </c>
      <c r="F3003" s="5" t="s">
        <v>15</v>
      </c>
      <c r="G3003" s="9"/>
      <c r="H3003" s="9"/>
    </row>
    <row r="3004" ht="15.75" customHeight="1">
      <c r="A3004" s="15" t="s">
        <v>3712</v>
      </c>
      <c r="B3004" s="14" t="s">
        <v>144</v>
      </c>
      <c r="C3004" s="17">
        <v>25.0</v>
      </c>
      <c r="D3004" s="8" t="s">
        <v>3730</v>
      </c>
      <c r="E3004" s="8" t="s">
        <v>14</v>
      </c>
      <c r="F3004" s="5" t="s">
        <v>15</v>
      </c>
      <c r="G3004" s="9"/>
      <c r="H3004" s="9"/>
    </row>
    <row r="3005" ht="15.75" customHeight="1">
      <c r="A3005" s="15" t="s">
        <v>3712</v>
      </c>
      <c r="B3005" s="18" t="s">
        <v>126</v>
      </c>
      <c r="C3005" s="17">
        <v>26.0</v>
      </c>
      <c r="D3005" s="8" t="s">
        <v>3731</v>
      </c>
      <c r="E3005" s="8" t="s">
        <v>14</v>
      </c>
      <c r="F3005" s="5" t="s">
        <v>66</v>
      </c>
      <c r="G3005" s="9"/>
      <c r="H3005" s="9"/>
    </row>
    <row r="3006" ht="15.75" customHeight="1">
      <c r="A3006" s="15" t="s">
        <v>3712</v>
      </c>
      <c r="B3006" s="18" t="s">
        <v>135</v>
      </c>
      <c r="C3006" s="17">
        <v>27.0</v>
      </c>
      <c r="D3006" s="8" t="s">
        <v>3732</v>
      </c>
      <c r="E3006" s="8" t="s">
        <v>14</v>
      </c>
      <c r="F3006" s="5" t="s">
        <v>15</v>
      </c>
      <c r="G3006" s="9"/>
      <c r="H3006" s="9"/>
    </row>
    <row r="3007" ht="15.75" customHeight="1">
      <c r="A3007" s="15" t="s">
        <v>3712</v>
      </c>
      <c r="B3007" s="14" t="s">
        <v>37</v>
      </c>
      <c r="C3007" s="17">
        <v>28.0</v>
      </c>
      <c r="D3007" s="8" t="s">
        <v>3733</v>
      </c>
      <c r="E3007" s="8" t="s">
        <v>14</v>
      </c>
      <c r="F3007" s="5" t="s">
        <v>79</v>
      </c>
      <c r="G3007" s="9"/>
      <c r="H3007" s="9"/>
    </row>
    <row r="3008" ht="15.75" customHeight="1">
      <c r="A3008" s="15" t="s">
        <v>3712</v>
      </c>
      <c r="B3008" s="14" t="s">
        <v>560</v>
      </c>
      <c r="C3008" s="17">
        <v>30.0</v>
      </c>
      <c r="D3008" s="8" t="s">
        <v>3734</v>
      </c>
      <c r="E3008" s="8" t="s">
        <v>21</v>
      </c>
      <c r="F3008" s="5" t="s">
        <v>25</v>
      </c>
      <c r="G3008" s="9"/>
      <c r="H3008" s="9"/>
    </row>
    <row r="3009" ht="15.75" customHeight="1">
      <c r="A3009" s="15" t="s">
        <v>3712</v>
      </c>
      <c r="B3009" s="18" t="s">
        <v>126</v>
      </c>
      <c r="C3009" s="17">
        <v>32.0</v>
      </c>
      <c r="D3009" s="8" t="s">
        <v>3735</v>
      </c>
      <c r="E3009" s="8" t="s">
        <v>21</v>
      </c>
      <c r="F3009" s="5" t="s">
        <v>22</v>
      </c>
      <c r="G3009" s="9"/>
      <c r="H3009" s="9"/>
    </row>
    <row r="3010" ht="15.75" customHeight="1">
      <c r="A3010" s="15" t="s">
        <v>3712</v>
      </c>
      <c r="B3010" s="14" t="s">
        <v>144</v>
      </c>
      <c r="C3010" s="17">
        <v>33.0</v>
      </c>
      <c r="D3010" s="8" t="s">
        <v>3736</v>
      </c>
      <c r="E3010" s="8" t="s">
        <v>21</v>
      </c>
      <c r="F3010" s="5" t="s">
        <v>22</v>
      </c>
      <c r="G3010" s="9"/>
      <c r="H3010" s="9"/>
    </row>
    <row r="3011" ht="15.75" customHeight="1">
      <c r="A3011" s="15" t="s">
        <v>3712</v>
      </c>
      <c r="B3011" s="14" t="s">
        <v>525</v>
      </c>
      <c r="C3011" s="17">
        <v>34.0</v>
      </c>
      <c r="D3011" s="8" t="s">
        <v>3737</v>
      </c>
      <c r="E3011" s="8" t="s">
        <v>21</v>
      </c>
      <c r="F3011" s="5" t="s">
        <v>3738</v>
      </c>
      <c r="G3011" s="9"/>
      <c r="H3011" s="9"/>
    </row>
    <row r="3012" ht="15.75" customHeight="1">
      <c r="A3012" s="15" t="s">
        <v>3712</v>
      </c>
      <c r="B3012" s="14" t="s">
        <v>37</v>
      </c>
      <c r="C3012" s="17">
        <v>34.02</v>
      </c>
      <c r="D3012" s="8" t="s">
        <v>3739</v>
      </c>
      <c r="E3012" s="8" t="s">
        <v>21</v>
      </c>
      <c r="F3012" s="5" t="s">
        <v>50</v>
      </c>
      <c r="G3012" s="9"/>
      <c r="H3012" s="9"/>
    </row>
    <row r="3013" ht="15.75" customHeight="1">
      <c r="A3013" s="15" t="s">
        <v>3712</v>
      </c>
      <c r="B3013" s="14" t="s">
        <v>144</v>
      </c>
      <c r="C3013" s="17">
        <v>34.03</v>
      </c>
      <c r="D3013" s="8" t="s">
        <v>3740</v>
      </c>
      <c r="E3013" s="8" t="s">
        <v>21</v>
      </c>
      <c r="F3013" s="5" t="s">
        <v>50</v>
      </c>
      <c r="G3013" s="9"/>
      <c r="H3013" s="9"/>
    </row>
    <row r="3014" ht="15.75" customHeight="1">
      <c r="A3014" s="15" t="s">
        <v>3712</v>
      </c>
      <c r="B3014" s="14" t="s">
        <v>124</v>
      </c>
      <c r="C3014" s="17">
        <v>34.06</v>
      </c>
      <c r="D3014" s="8" t="s">
        <v>3741</v>
      </c>
      <c r="E3014" s="8" t="s">
        <v>21</v>
      </c>
      <c r="F3014" s="5" t="s">
        <v>50</v>
      </c>
      <c r="G3014" s="9"/>
      <c r="H3014" s="9"/>
    </row>
    <row r="3015" ht="15.75" customHeight="1">
      <c r="A3015" s="15" t="s">
        <v>3712</v>
      </c>
      <c r="B3015" s="14" t="s">
        <v>3742</v>
      </c>
      <c r="C3015" s="17">
        <v>36.0</v>
      </c>
      <c r="D3015" s="8" t="s">
        <v>3743</v>
      </c>
      <c r="E3015" s="8" t="s">
        <v>21</v>
      </c>
      <c r="F3015" s="5" t="s">
        <v>50</v>
      </c>
      <c r="G3015" s="9"/>
      <c r="H3015" s="9"/>
    </row>
    <row r="3016" ht="15.75" customHeight="1">
      <c r="A3016" s="15" t="s">
        <v>3712</v>
      </c>
      <c r="B3016" s="14" t="s">
        <v>3744</v>
      </c>
      <c r="C3016" s="17">
        <v>38.0</v>
      </c>
      <c r="D3016" s="8" t="s">
        <v>3745</v>
      </c>
      <c r="E3016" s="8" t="s">
        <v>21</v>
      </c>
      <c r="F3016" s="5" t="s">
        <v>1924</v>
      </c>
      <c r="G3016" s="9"/>
      <c r="H3016" s="9"/>
    </row>
    <row r="3017" ht="15.75" customHeight="1">
      <c r="A3017" s="15" t="s">
        <v>3746</v>
      </c>
      <c r="B3017" s="14" t="s">
        <v>235</v>
      </c>
      <c r="C3017" s="16">
        <v>1.0</v>
      </c>
      <c r="D3017" s="8" t="s">
        <v>3747</v>
      </c>
      <c r="E3017" s="8" t="s">
        <v>21</v>
      </c>
      <c r="F3017" s="5" t="s">
        <v>25</v>
      </c>
      <c r="G3017" s="9"/>
      <c r="H3017" s="9"/>
    </row>
    <row r="3018" ht="15.75" customHeight="1">
      <c r="A3018" s="15" t="s">
        <v>3746</v>
      </c>
      <c r="B3018" s="14" t="s">
        <v>232</v>
      </c>
      <c r="C3018" s="17">
        <v>3.0</v>
      </c>
      <c r="D3018" s="8" t="s">
        <v>3748</v>
      </c>
      <c r="E3018" s="8" t="s">
        <v>21</v>
      </c>
      <c r="F3018" s="5" t="s">
        <v>151</v>
      </c>
      <c r="G3018" s="9"/>
      <c r="H3018" s="9"/>
    </row>
    <row r="3019" ht="15.75" customHeight="1">
      <c r="A3019" s="15" t="s">
        <v>3746</v>
      </c>
      <c r="B3019" s="14" t="s">
        <v>41</v>
      </c>
      <c r="C3019" s="17">
        <v>4.0</v>
      </c>
      <c r="D3019" s="8" t="s">
        <v>3749</v>
      </c>
      <c r="E3019" s="8" t="s">
        <v>14</v>
      </c>
      <c r="F3019" s="5" t="s">
        <v>15</v>
      </c>
      <c r="G3019" s="9"/>
      <c r="H3019" s="9"/>
    </row>
    <row r="3020" ht="15.75" customHeight="1">
      <c r="A3020" s="15" t="s">
        <v>3746</v>
      </c>
      <c r="B3020" s="14" t="s">
        <v>52</v>
      </c>
      <c r="C3020" s="17">
        <v>5.0</v>
      </c>
      <c r="D3020" s="8" t="s">
        <v>3750</v>
      </c>
      <c r="E3020" s="8" t="s">
        <v>21</v>
      </c>
      <c r="F3020" s="5" t="s">
        <v>3751</v>
      </c>
      <c r="G3020" s="9"/>
      <c r="H3020" s="9"/>
    </row>
    <row r="3021" ht="15.75" customHeight="1">
      <c r="A3021" s="15" t="s">
        <v>3746</v>
      </c>
      <c r="B3021" s="14" t="s">
        <v>41</v>
      </c>
      <c r="C3021" s="17">
        <v>6.0</v>
      </c>
      <c r="D3021" s="8" t="s">
        <v>3752</v>
      </c>
      <c r="E3021" s="8" t="s">
        <v>21</v>
      </c>
      <c r="F3021" s="5" t="s">
        <v>22</v>
      </c>
      <c r="G3021" s="9"/>
      <c r="H3021" s="9"/>
    </row>
    <row r="3022" ht="15.75" customHeight="1">
      <c r="A3022" s="15" t="s">
        <v>3746</v>
      </c>
      <c r="B3022" s="14" t="s">
        <v>41</v>
      </c>
      <c r="C3022" s="17">
        <v>7.0</v>
      </c>
      <c r="D3022" s="8" t="s">
        <v>3753</v>
      </c>
      <c r="E3022" s="8" t="s">
        <v>14</v>
      </c>
      <c r="F3022" s="5" t="s">
        <v>15</v>
      </c>
      <c r="G3022" s="9"/>
      <c r="H3022" s="9"/>
    </row>
    <row r="3023" ht="15.75" customHeight="1">
      <c r="A3023" s="15" t="s">
        <v>3746</v>
      </c>
      <c r="B3023" s="14" t="s">
        <v>37</v>
      </c>
      <c r="C3023" s="17">
        <v>8.0</v>
      </c>
      <c r="D3023" s="8" t="s">
        <v>3754</v>
      </c>
      <c r="E3023" s="8" t="s">
        <v>33</v>
      </c>
      <c r="F3023" s="5" t="s">
        <v>33</v>
      </c>
      <c r="G3023" s="9"/>
      <c r="H3023" s="9"/>
    </row>
    <row r="3024" ht="15.75" customHeight="1">
      <c r="A3024" s="15" t="s">
        <v>3746</v>
      </c>
      <c r="B3024" s="14" t="s">
        <v>41</v>
      </c>
      <c r="C3024" s="17">
        <v>9.0</v>
      </c>
      <c r="D3024" s="8" t="s">
        <v>3755</v>
      </c>
      <c r="E3024" s="8" t="s">
        <v>21</v>
      </c>
      <c r="F3024" s="5" t="s">
        <v>50</v>
      </c>
      <c r="G3024" s="9"/>
      <c r="H3024" s="9"/>
    </row>
    <row r="3025" ht="15.75" customHeight="1">
      <c r="A3025" s="15" t="s">
        <v>3756</v>
      </c>
      <c r="B3025" s="14" t="s">
        <v>37</v>
      </c>
      <c r="C3025" s="16">
        <v>1.0</v>
      </c>
      <c r="D3025" s="8" t="s">
        <v>3757</v>
      </c>
      <c r="E3025" s="8" t="s">
        <v>21</v>
      </c>
      <c r="F3025" s="5" t="s">
        <v>3758</v>
      </c>
      <c r="G3025" s="9"/>
      <c r="H3025" s="9"/>
    </row>
    <row r="3026" ht="15.75" customHeight="1">
      <c r="A3026" s="15" t="s">
        <v>3756</v>
      </c>
      <c r="B3026" s="14" t="s">
        <v>41</v>
      </c>
      <c r="C3026" s="17">
        <v>3.0</v>
      </c>
      <c r="D3026" s="8" t="s">
        <v>3759</v>
      </c>
      <c r="E3026" s="8" t="s">
        <v>21</v>
      </c>
      <c r="F3026" s="5" t="s">
        <v>3758</v>
      </c>
      <c r="G3026" s="9"/>
      <c r="H3026" s="9"/>
    </row>
    <row r="3027" ht="15.75" customHeight="1">
      <c r="A3027" s="15" t="s">
        <v>3756</v>
      </c>
      <c r="B3027" s="14" t="s">
        <v>41</v>
      </c>
      <c r="C3027" s="17">
        <v>5.0</v>
      </c>
      <c r="D3027" s="8" t="s">
        <v>3760</v>
      </c>
      <c r="E3027" s="8" t="s">
        <v>21</v>
      </c>
      <c r="F3027" s="5" t="s">
        <v>3758</v>
      </c>
      <c r="G3027" s="9"/>
      <c r="H3027" s="9"/>
    </row>
    <row r="3028" ht="15.75" customHeight="1">
      <c r="A3028" s="15" t="s">
        <v>3756</v>
      </c>
      <c r="B3028" s="14" t="s">
        <v>37</v>
      </c>
      <c r="C3028" s="17">
        <v>6.0</v>
      </c>
      <c r="D3028" s="8" t="s">
        <v>3761</v>
      </c>
      <c r="E3028" s="8" t="s">
        <v>21</v>
      </c>
      <c r="F3028" s="5" t="s">
        <v>3758</v>
      </c>
      <c r="G3028" s="9"/>
      <c r="H3028" s="9"/>
    </row>
    <row r="3029" ht="15.75" customHeight="1">
      <c r="A3029" s="15" t="s">
        <v>3756</v>
      </c>
      <c r="B3029" s="14" t="s">
        <v>41</v>
      </c>
      <c r="C3029" s="17">
        <v>8.0</v>
      </c>
      <c r="D3029" s="8" t="s">
        <v>3762</v>
      </c>
      <c r="E3029" s="8" t="s">
        <v>21</v>
      </c>
      <c r="F3029" s="5" t="s">
        <v>3758</v>
      </c>
      <c r="G3029" s="9"/>
      <c r="H3029" s="9"/>
    </row>
    <row r="3030" ht="15.75" customHeight="1">
      <c r="A3030" s="15" t="s">
        <v>3756</v>
      </c>
      <c r="B3030" s="14" t="s">
        <v>37</v>
      </c>
      <c r="C3030" s="17">
        <v>10.0</v>
      </c>
      <c r="D3030" s="8" t="s">
        <v>3763</v>
      </c>
      <c r="E3030" s="8" t="s">
        <v>21</v>
      </c>
      <c r="F3030" s="5" t="s">
        <v>3764</v>
      </c>
      <c r="G3030" s="9"/>
      <c r="H3030" s="9"/>
    </row>
    <row r="3031" ht="15.75" customHeight="1">
      <c r="A3031" s="15" t="s">
        <v>3756</v>
      </c>
      <c r="B3031" s="14" t="s">
        <v>1733</v>
      </c>
      <c r="C3031" s="17">
        <v>12.0</v>
      </c>
      <c r="D3031" s="8" t="s">
        <v>3765</v>
      </c>
      <c r="E3031" s="8" t="s">
        <v>32</v>
      </c>
      <c r="F3031" s="5" t="s">
        <v>3758</v>
      </c>
      <c r="G3031" s="9"/>
      <c r="H3031" s="9"/>
    </row>
    <row r="3032" ht="15.75" customHeight="1">
      <c r="A3032" s="15" t="s">
        <v>3756</v>
      </c>
      <c r="B3032" s="14" t="s">
        <v>23</v>
      </c>
      <c r="C3032" s="17">
        <v>15.0</v>
      </c>
      <c r="D3032" s="8" t="s">
        <v>3766</v>
      </c>
      <c r="E3032" s="8" t="s">
        <v>21</v>
      </c>
      <c r="F3032" s="5" t="s">
        <v>3758</v>
      </c>
      <c r="G3032" s="9"/>
      <c r="H3032" s="9"/>
    </row>
    <row r="3033" ht="15.75" customHeight="1">
      <c r="A3033" s="15" t="s">
        <v>3756</v>
      </c>
      <c r="B3033" s="14" t="s">
        <v>23</v>
      </c>
      <c r="C3033" s="17">
        <v>18.01</v>
      </c>
      <c r="D3033" s="8" t="s">
        <v>3767</v>
      </c>
      <c r="E3033" s="8" t="s">
        <v>32</v>
      </c>
      <c r="F3033" s="5" t="s">
        <v>3758</v>
      </c>
      <c r="G3033" s="9"/>
      <c r="H3033" s="9"/>
    </row>
    <row r="3034" ht="15.75" customHeight="1">
      <c r="A3034" s="15" t="s">
        <v>3756</v>
      </c>
      <c r="B3034" s="14" t="s">
        <v>104</v>
      </c>
      <c r="C3034" s="17">
        <v>18.09</v>
      </c>
      <c r="D3034" s="8" t="s">
        <v>3768</v>
      </c>
      <c r="E3034" s="8" t="s">
        <v>21</v>
      </c>
      <c r="F3034" s="5" t="s">
        <v>89</v>
      </c>
      <c r="G3034" s="9"/>
      <c r="H3034" s="9"/>
    </row>
    <row r="3035" ht="15.75" customHeight="1">
      <c r="A3035" s="15" t="s">
        <v>3756</v>
      </c>
      <c r="B3035" s="14" t="s">
        <v>104</v>
      </c>
      <c r="C3035" s="17">
        <v>19.0</v>
      </c>
      <c r="D3035" s="8" t="s">
        <v>3769</v>
      </c>
      <c r="E3035" s="8" t="s">
        <v>21</v>
      </c>
      <c r="F3035" s="5" t="s">
        <v>3758</v>
      </c>
      <c r="G3035" s="9"/>
      <c r="H3035" s="9"/>
    </row>
    <row r="3036" ht="15.75" customHeight="1">
      <c r="A3036" s="15" t="s">
        <v>3756</v>
      </c>
      <c r="B3036" s="14" t="s">
        <v>1832</v>
      </c>
      <c r="C3036" s="17">
        <v>21.0</v>
      </c>
      <c r="D3036" s="8" t="s">
        <v>3770</v>
      </c>
      <c r="E3036" s="8" t="s">
        <v>21</v>
      </c>
      <c r="F3036" s="5" t="s">
        <v>3771</v>
      </c>
      <c r="G3036" s="9"/>
      <c r="H3036" s="9"/>
    </row>
    <row r="3037" ht="15.75" customHeight="1">
      <c r="A3037" s="15" t="s">
        <v>3772</v>
      </c>
      <c r="B3037" s="14" t="s">
        <v>124</v>
      </c>
      <c r="C3037" s="16">
        <v>1.0</v>
      </c>
      <c r="D3037" s="8" t="s">
        <v>3773</v>
      </c>
      <c r="E3037" s="8" t="s">
        <v>14</v>
      </c>
      <c r="F3037" s="5" t="s">
        <v>15</v>
      </c>
      <c r="G3037" s="9"/>
      <c r="H3037" s="9"/>
    </row>
    <row r="3038" ht="15.75" customHeight="1">
      <c r="A3038" s="15" t="s">
        <v>3772</v>
      </c>
      <c r="B3038" s="14" t="s">
        <v>124</v>
      </c>
      <c r="C3038" s="17">
        <v>2.0</v>
      </c>
      <c r="D3038" s="8" t="s">
        <v>3774</v>
      </c>
      <c r="E3038" s="8" t="s">
        <v>14</v>
      </c>
      <c r="F3038" s="5" t="s">
        <v>146</v>
      </c>
      <c r="G3038" s="9"/>
      <c r="H3038" s="9"/>
    </row>
    <row r="3039" ht="15.75" customHeight="1">
      <c r="A3039" s="15" t="s">
        <v>3772</v>
      </c>
      <c r="B3039" s="14" t="s">
        <v>124</v>
      </c>
      <c r="C3039" s="17">
        <v>6.0</v>
      </c>
      <c r="D3039" s="8" t="s">
        <v>3775</v>
      </c>
      <c r="E3039" s="8" t="s">
        <v>21</v>
      </c>
      <c r="F3039" s="5" t="s">
        <v>123</v>
      </c>
      <c r="G3039" s="9"/>
      <c r="H3039" s="9"/>
    </row>
    <row r="3040" ht="15.75" customHeight="1">
      <c r="A3040" s="15" t="s">
        <v>3772</v>
      </c>
      <c r="B3040" s="14" t="s">
        <v>124</v>
      </c>
      <c r="C3040" s="17">
        <v>8.0</v>
      </c>
      <c r="D3040" s="8" t="s">
        <v>3776</v>
      </c>
      <c r="E3040" s="8" t="s">
        <v>33</v>
      </c>
      <c r="F3040" s="5" t="s">
        <v>33</v>
      </c>
      <c r="G3040" s="9"/>
      <c r="H3040" s="9"/>
    </row>
    <row r="3041" ht="15.75" customHeight="1">
      <c r="A3041" s="15" t="s">
        <v>3772</v>
      </c>
      <c r="B3041" s="14" t="s">
        <v>37</v>
      </c>
      <c r="C3041" s="17">
        <v>9.0</v>
      </c>
      <c r="D3041" s="8" t="s">
        <v>3777</v>
      </c>
      <c r="E3041" s="8" t="s">
        <v>18</v>
      </c>
      <c r="F3041" s="5" t="s">
        <v>18</v>
      </c>
      <c r="G3041" s="9"/>
      <c r="H3041" s="9"/>
    </row>
    <row r="3042" ht="15.75" customHeight="1">
      <c r="A3042" s="15" t="s">
        <v>3772</v>
      </c>
      <c r="B3042" s="14" t="s">
        <v>124</v>
      </c>
      <c r="C3042" s="17">
        <v>10.0</v>
      </c>
      <c r="D3042" s="8" t="s">
        <v>3778</v>
      </c>
      <c r="E3042" s="8" t="s">
        <v>18</v>
      </c>
      <c r="F3042" s="5" t="s">
        <v>18</v>
      </c>
      <c r="G3042" s="9"/>
      <c r="H3042" s="9"/>
    </row>
    <row r="3043" ht="15.75" customHeight="1">
      <c r="A3043" s="15" t="s">
        <v>3772</v>
      </c>
      <c r="B3043" s="14" t="s">
        <v>124</v>
      </c>
      <c r="C3043" s="17">
        <v>12.0</v>
      </c>
      <c r="D3043" s="8" t="s">
        <v>3779</v>
      </c>
      <c r="E3043" s="8" t="s">
        <v>14</v>
      </c>
      <c r="F3043" s="5" t="s">
        <v>28</v>
      </c>
      <c r="G3043" s="9"/>
      <c r="H3043" s="9"/>
    </row>
    <row r="3044" ht="15.75" customHeight="1">
      <c r="A3044" s="15" t="s">
        <v>3772</v>
      </c>
      <c r="B3044" s="14" t="s">
        <v>124</v>
      </c>
      <c r="C3044" s="17">
        <v>15.0</v>
      </c>
      <c r="D3044" s="8" t="s">
        <v>3780</v>
      </c>
      <c r="E3044" s="8" t="s">
        <v>21</v>
      </c>
      <c r="F3044" s="5" t="s">
        <v>15</v>
      </c>
      <c r="G3044" s="9"/>
      <c r="H3044" s="9"/>
    </row>
    <row r="3045" ht="15.75" customHeight="1">
      <c r="A3045" s="15" t="s">
        <v>3772</v>
      </c>
      <c r="B3045" s="14" t="s">
        <v>124</v>
      </c>
      <c r="C3045" s="17">
        <v>17.0</v>
      </c>
      <c r="D3045" s="8" t="s">
        <v>3781</v>
      </c>
      <c r="E3045" s="8" t="s">
        <v>14</v>
      </c>
      <c r="F3045" s="5" t="s">
        <v>22</v>
      </c>
      <c r="G3045" s="9"/>
      <c r="H3045" s="9"/>
    </row>
    <row r="3046" ht="15.75" customHeight="1">
      <c r="A3046" s="15" t="s">
        <v>3772</v>
      </c>
      <c r="B3046" s="14" t="s">
        <v>124</v>
      </c>
      <c r="C3046" s="17">
        <v>19.0</v>
      </c>
      <c r="D3046" s="8" t="s">
        <v>3782</v>
      </c>
      <c r="E3046" s="8" t="s">
        <v>14</v>
      </c>
      <c r="F3046" s="5" t="s">
        <v>916</v>
      </c>
      <c r="G3046" s="9"/>
      <c r="H3046" s="9"/>
    </row>
    <row r="3047" ht="15.75" customHeight="1">
      <c r="A3047" s="15" t="s">
        <v>3772</v>
      </c>
      <c r="B3047" s="14" t="s">
        <v>124</v>
      </c>
      <c r="C3047" s="17">
        <v>21.0</v>
      </c>
      <c r="D3047" s="8" t="s">
        <v>3783</v>
      </c>
      <c r="E3047" s="8" t="s">
        <v>21</v>
      </c>
      <c r="F3047" s="5" t="s">
        <v>639</v>
      </c>
      <c r="G3047" s="9"/>
      <c r="H3047" s="9"/>
    </row>
    <row r="3048" ht="15.75" customHeight="1">
      <c r="A3048" s="15" t="s">
        <v>3772</v>
      </c>
      <c r="B3048" s="14" t="s">
        <v>124</v>
      </c>
      <c r="C3048" s="17">
        <v>23.0</v>
      </c>
      <c r="D3048" s="8" t="s">
        <v>3784</v>
      </c>
      <c r="E3048" s="8" t="s">
        <v>21</v>
      </c>
      <c r="F3048" s="5" t="s">
        <v>22</v>
      </c>
      <c r="G3048" s="9"/>
      <c r="H3048" s="9"/>
    </row>
    <row r="3049" ht="15.75" customHeight="1">
      <c r="A3049" s="11" t="s">
        <v>3785</v>
      </c>
      <c r="B3049" s="6" t="s">
        <v>3786</v>
      </c>
      <c r="C3049" s="7">
        <v>1.0</v>
      </c>
      <c r="D3049" s="8" t="s">
        <v>3787</v>
      </c>
      <c r="E3049" s="5" t="s">
        <v>21</v>
      </c>
      <c r="F3049" s="5" t="s">
        <v>25</v>
      </c>
      <c r="G3049" s="9"/>
      <c r="H3049" s="9"/>
    </row>
    <row r="3050" ht="15.75" customHeight="1">
      <c r="A3050" s="11" t="s">
        <v>3785</v>
      </c>
      <c r="B3050" s="6" t="s">
        <v>380</v>
      </c>
      <c r="C3050" s="10">
        <v>3.0</v>
      </c>
      <c r="D3050" s="8" t="s">
        <v>3788</v>
      </c>
      <c r="E3050" s="5" t="s">
        <v>21</v>
      </c>
      <c r="F3050" s="5" t="s">
        <v>25</v>
      </c>
      <c r="G3050" s="9"/>
      <c r="H3050" s="9"/>
    </row>
    <row r="3051" ht="15.75" customHeight="1">
      <c r="A3051" s="11" t="s">
        <v>3785</v>
      </c>
      <c r="B3051" s="6" t="s">
        <v>23</v>
      </c>
      <c r="C3051" s="10">
        <v>5.0</v>
      </c>
      <c r="D3051" s="8" t="s">
        <v>3789</v>
      </c>
      <c r="E3051" s="5" t="s">
        <v>21</v>
      </c>
      <c r="F3051" s="5" t="s">
        <v>22</v>
      </c>
      <c r="G3051" s="9"/>
      <c r="H3051" s="9"/>
    </row>
    <row r="3052" ht="15.75" customHeight="1">
      <c r="A3052" s="11" t="s">
        <v>3785</v>
      </c>
      <c r="B3052" s="6" t="s">
        <v>23</v>
      </c>
      <c r="C3052" s="10">
        <v>7.0</v>
      </c>
      <c r="D3052" s="8" t="s">
        <v>3790</v>
      </c>
      <c r="E3052" s="5" t="s">
        <v>21</v>
      </c>
      <c r="F3052" s="5" t="s">
        <v>1281</v>
      </c>
      <c r="G3052" s="9"/>
      <c r="H3052" s="9"/>
    </row>
    <row r="3053" ht="15.75" customHeight="1">
      <c r="A3053" s="11" t="s">
        <v>3785</v>
      </c>
      <c r="B3053" s="6" t="s">
        <v>23</v>
      </c>
      <c r="C3053" s="10">
        <v>10.0</v>
      </c>
      <c r="D3053" s="8" t="s">
        <v>3791</v>
      </c>
      <c r="E3053" s="5" t="s">
        <v>14</v>
      </c>
      <c r="F3053" s="5" t="s">
        <v>11</v>
      </c>
      <c r="G3053" s="9"/>
      <c r="H3053" s="9"/>
    </row>
    <row r="3054" ht="15.75" customHeight="1">
      <c r="A3054" s="11" t="s">
        <v>3785</v>
      </c>
      <c r="B3054" s="6" t="s">
        <v>851</v>
      </c>
      <c r="C3054" s="10">
        <v>13.0</v>
      </c>
      <c r="D3054" s="8" t="s">
        <v>3792</v>
      </c>
      <c r="E3054" s="5" t="s">
        <v>97</v>
      </c>
      <c r="F3054" s="5" t="s">
        <v>25</v>
      </c>
      <c r="G3054" s="9"/>
      <c r="H3054" s="9"/>
    </row>
    <row r="3055" ht="15.75" customHeight="1">
      <c r="A3055" s="11" t="s">
        <v>3785</v>
      </c>
      <c r="B3055" s="6" t="s">
        <v>41</v>
      </c>
      <c r="C3055" s="10">
        <v>16.0</v>
      </c>
      <c r="D3055" s="8" t="s">
        <v>3793</v>
      </c>
      <c r="E3055" s="5" t="s">
        <v>14</v>
      </c>
      <c r="F3055" s="5" t="s">
        <v>15</v>
      </c>
      <c r="G3055" s="9"/>
      <c r="H3055" s="9"/>
    </row>
    <row r="3056" ht="15.75" customHeight="1">
      <c r="A3056" s="11" t="s">
        <v>3785</v>
      </c>
      <c r="B3056" s="6" t="s">
        <v>68</v>
      </c>
      <c r="C3056" s="10">
        <v>18.0</v>
      </c>
      <c r="D3056" s="8" t="s">
        <v>3794</v>
      </c>
      <c r="E3056" s="5" t="s">
        <v>18</v>
      </c>
      <c r="F3056" s="5" t="s">
        <v>22</v>
      </c>
      <c r="G3056" s="9"/>
      <c r="H3056" s="9"/>
    </row>
    <row r="3057" ht="15.75" customHeight="1">
      <c r="A3057" s="11" t="s">
        <v>3785</v>
      </c>
      <c r="B3057" s="6" t="s">
        <v>3786</v>
      </c>
      <c r="C3057" s="10">
        <v>19.0</v>
      </c>
      <c r="D3057" s="8" t="s">
        <v>3795</v>
      </c>
      <c r="E3057" s="5" t="s">
        <v>21</v>
      </c>
      <c r="F3057" s="5" t="s">
        <v>22</v>
      </c>
      <c r="G3057" s="9"/>
      <c r="H3057" s="9"/>
    </row>
    <row r="3058" ht="15.75" customHeight="1">
      <c r="A3058" s="11" t="s">
        <v>3785</v>
      </c>
      <c r="B3058" s="6" t="s">
        <v>68</v>
      </c>
      <c r="C3058" s="10">
        <v>23.0</v>
      </c>
      <c r="D3058" s="8" t="s">
        <v>3796</v>
      </c>
      <c r="E3058" s="5" t="s">
        <v>21</v>
      </c>
      <c r="F3058" s="5" t="s">
        <v>25</v>
      </c>
      <c r="G3058" s="9"/>
      <c r="H3058" s="9"/>
    </row>
    <row r="3059" ht="15.75" customHeight="1">
      <c r="A3059" s="11" t="s">
        <v>3785</v>
      </c>
      <c r="B3059" s="6" t="s">
        <v>23</v>
      </c>
      <c r="C3059" s="10">
        <v>26.0</v>
      </c>
      <c r="D3059" s="8" t="s">
        <v>3797</v>
      </c>
      <c r="E3059" s="5" t="s">
        <v>21</v>
      </c>
      <c r="F3059" s="5" t="s">
        <v>123</v>
      </c>
      <c r="G3059" s="9"/>
      <c r="H3059" s="9"/>
    </row>
    <row r="3060" ht="15.75" customHeight="1">
      <c r="A3060" s="11" t="s">
        <v>3785</v>
      </c>
      <c r="B3060" s="6" t="s">
        <v>851</v>
      </c>
      <c r="C3060" s="10">
        <v>29.0</v>
      </c>
      <c r="D3060" s="8" t="s">
        <v>3798</v>
      </c>
      <c r="E3060" s="5" t="s">
        <v>33</v>
      </c>
      <c r="F3060" s="5" t="s">
        <v>971</v>
      </c>
      <c r="G3060" s="9"/>
      <c r="H3060" s="9"/>
    </row>
    <row r="3061" ht="15.75" customHeight="1">
      <c r="A3061" s="11" t="s">
        <v>3785</v>
      </c>
      <c r="B3061" s="6" t="s">
        <v>851</v>
      </c>
      <c r="C3061" s="10">
        <v>32.0</v>
      </c>
      <c r="D3061" s="8" t="s">
        <v>3799</v>
      </c>
      <c r="E3061" s="5" t="s">
        <v>21</v>
      </c>
      <c r="F3061" s="5" t="s">
        <v>25</v>
      </c>
      <c r="G3061" s="9"/>
      <c r="H3061" s="9"/>
    </row>
    <row r="3062" ht="15.75" customHeight="1">
      <c r="A3062" s="5" t="s">
        <v>3800</v>
      </c>
      <c r="B3062" s="6" t="s">
        <v>3801</v>
      </c>
      <c r="C3062" s="7">
        <v>1.0</v>
      </c>
      <c r="D3062" s="8" t="s">
        <v>3802</v>
      </c>
      <c r="E3062" s="5" t="s">
        <v>21</v>
      </c>
      <c r="F3062" s="5" t="s">
        <v>25</v>
      </c>
      <c r="G3062" s="9"/>
      <c r="H3062" s="9"/>
    </row>
    <row r="3063" ht="15.75" customHeight="1">
      <c r="A3063" s="5" t="s">
        <v>3803</v>
      </c>
      <c r="B3063" s="6" t="s">
        <v>139</v>
      </c>
      <c r="C3063" s="7">
        <v>1.0</v>
      </c>
      <c r="D3063" s="8" t="s">
        <v>3804</v>
      </c>
      <c r="E3063" s="5" t="s">
        <v>21</v>
      </c>
      <c r="F3063" s="5" t="s">
        <v>22</v>
      </c>
      <c r="G3063" s="9"/>
      <c r="H3063" s="9"/>
    </row>
    <row r="3064" ht="15.75" customHeight="1">
      <c r="A3064" s="5" t="s">
        <v>3803</v>
      </c>
      <c r="B3064" s="6" t="s">
        <v>139</v>
      </c>
      <c r="C3064" s="10">
        <v>2.0</v>
      </c>
      <c r="D3064" s="8" t="s">
        <v>3805</v>
      </c>
      <c r="E3064" s="5" t="s">
        <v>14</v>
      </c>
      <c r="F3064" s="5" t="s">
        <v>15</v>
      </c>
      <c r="G3064" s="9"/>
      <c r="H3064" s="9"/>
    </row>
    <row r="3065" ht="15.75" customHeight="1">
      <c r="A3065" s="5" t="s">
        <v>3803</v>
      </c>
      <c r="B3065" s="6" t="s">
        <v>137</v>
      </c>
      <c r="C3065" s="10">
        <v>3.0</v>
      </c>
      <c r="D3065" s="8" t="s">
        <v>3806</v>
      </c>
      <c r="E3065" s="5" t="s">
        <v>14</v>
      </c>
      <c r="F3065" s="5" t="s">
        <v>15</v>
      </c>
      <c r="G3065" s="9"/>
      <c r="H3065" s="9"/>
    </row>
    <row r="3066" ht="15.75" customHeight="1">
      <c r="A3066" s="5" t="s">
        <v>3803</v>
      </c>
      <c r="B3066" s="6" t="s">
        <v>29</v>
      </c>
      <c r="C3066" s="10">
        <v>4.0</v>
      </c>
      <c r="D3066" s="8" t="s">
        <v>3807</v>
      </c>
      <c r="E3066" s="5" t="s">
        <v>33</v>
      </c>
      <c r="F3066" s="5" t="s">
        <v>33</v>
      </c>
      <c r="G3066" s="9"/>
      <c r="H3066" s="9"/>
    </row>
    <row r="3067" ht="15.75" customHeight="1">
      <c r="A3067" s="5" t="s">
        <v>3803</v>
      </c>
      <c r="B3067" s="6" t="s">
        <v>137</v>
      </c>
      <c r="C3067" s="10">
        <v>5.0</v>
      </c>
      <c r="D3067" s="8" t="s">
        <v>3808</v>
      </c>
      <c r="E3067" s="5" t="s">
        <v>18</v>
      </c>
      <c r="F3067" s="5" t="s">
        <v>18</v>
      </c>
      <c r="G3067" s="9"/>
      <c r="H3067" s="9"/>
    </row>
    <row r="3068" ht="15.75" customHeight="1">
      <c r="A3068" s="5" t="s">
        <v>3803</v>
      </c>
      <c r="B3068" s="6" t="s">
        <v>137</v>
      </c>
      <c r="C3068" s="10">
        <v>6.0</v>
      </c>
      <c r="D3068" s="8" t="s">
        <v>3809</v>
      </c>
      <c r="E3068" s="5" t="s">
        <v>21</v>
      </c>
      <c r="F3068" s="5" t="s">
        <v>123</v>
      </c>
      <c r="G3068" s="9"/>
      <c r="H3068" s="9"/>
    </row>
    <row r="3069" ht="15.75" customHeight="1">
      <c r="A3069" s="5" t="s">
        <v>3803</v>
      </c>
      <c r="B3069" s="6" t="s">
        <v>139</v>
      </c>
      <c r="C3069" s="10">
        <v>7.0</v>
      </c>
      <c r="D3069" s="8" t="s">
        <v>3810</v>
      </c>
      <c r="E3069" s="5" t="s">
        <v>14</v>
      </c>
      <c r="F3069" s="5" t="s">
        <v>2075</v>
      </c>
      <c r="G3069" s="9"/>
      <c r="H3069" s="9"/>
    </row>
    <row r="3070" ht="15.75" customHeight="1">
      <c r="A3070" s="5" t="s">
        <v>3803</v>
      </c>
      <c r="B3070" s="6" t="s">
        <v>1954</v>
      </c>
      <c r="C3070" s="10">
        <v>8.0</v>
      </c>
      <c r="D3070" s="8" t="s">
        <v>3811</v>
      </c>
      <c r="E3070" s="5" t="s">
        <v>21</v>
      </c>
      <c r="F3070" s="5" t="s">
        <v>50</v>
      </c>
      <c r="G3070" s="9"/>
      <c r="H3070" s="9"/>
    </row>
    <row r="3071" ht="15.75" customHeight="1">
      <c r="A3071" s="5" t="s">
        <v>3812</v>
      </c>
      <c r="B3071" s="6" t="s">
        <v>52</v>
      </c>
      <c r="C3071" s="7">
        <v>1.0</v>
      </c>
      <c r="D3071" s="8" t="s">
        <v>3813</v>
      </c>
      <c r="E3071" s="5" t="s">
        <v>14</v>
      </c>
      <c r="F3071" s="5" t="s">
        <v>15</v>
      </c>
      <c r="G3071" s="9"/>
      <c r="H3071" s="9"/>
    </row>
    <row r="3072" ht="15.75" customHeight="1">
      <c r="A3072" s="11" t="s">
        <v>3814</v>
      </c>
      <c r="B3072" s="6" t="s">
        <v>81</v>
      </c>
      <c r="C3072" s="7">
        <v>1.0</v>
      </c>
      <c r="D3072" s="8" t="s">
        <v>3815</v>
      </c>
      <c r="E3072" s="5" t="s">
        <v>21</v>
      </c>
      <c r="F3072" s="5" t="s">
        <v>25</v>
      </c>
      <c r="G3072" s="9"/>
      <c r="H3072" s="9"/>
    </row>
    <row r="3073" ht="15.75" customHeight="1">
      <c r="A3073" s="11" t="s">
        <v>3814</v>
      </c>
      <c r="B3073" s="6" t="s">
        <v>216</v>
      </c>
      <c r="C3073" s="10">
        <v>2.0</v>
      </c>
      <c r="D3073" s="8" t="s">
        <v>3816</v>
      </c>
      <c r="E3073" s="5" t="s">
        <v>21</v>
      </c>
      <c r="F3073" s="5" t="s">
        <v>123</v>
      </c>
      <c r="G3073" s="9"/>
      <c r="H3073" s="9"/>
    </row>
    <row r="3074" ht="15.75" customHeight="1">
      <c r="A3074" s="11" t="s">
        <v>3814</v>
      </c>
      <c r="B3074" s="6" t="s">
        <v>216</v>
      </c>
      <c r="C3074" s="10">
        <v>3.0</v>
      </c>
      <c r="D3074" s="8" t="s">
        <v>3817</v>
      </c>
      <c r="E3074" s="5" t="s">
        <v>21</v>
      </c>
      <c r="F3074" s="5" t="s">
        <v>123</v>
      </c>
      <c r="G3074" s="9"/>
      <c r="H3074" s="9"/>
    </row>
    <row r="3075" ht="15.75" customHeight="1">
      <c r="A3075" s="11" t="s">
        <v>3814</v>
      </c>
      <c r="B3075" s="6" t="s">
        <v>216</v>
      </c>
      <c r="C3075" s="10">
        <v>4.0</v>
      </c>
      <c r="D3075" s="8" t="s">
        <v>3818</v>
      </c>
      <c r="E3075" s="5" t="s">
        <v>21</v>
      </c>
      <c r="F3075" s="5" t="s">
        <v>1265</v>
      </c>
      <c r="G3075" s="9"/>
      <c r="H3075" s="9"/>
    </row>
    <row r="3076" ht="15.75" customHeight="1">
      <c r="A3076" s="11" t="s">
        <v>3814</v>
      </c>
      <c r="B3076" s="6" t="s">
        <v>37</v>
      </c>
      <c r="C3076" s="10">
        <v>5.0</v>
      </c>
      <c r="D3076" s="8" t="s">
        <v>3819</v>
      </c>
      <c r="E3076" s="5" t="s">
        <v>21</v>
      </c>
      <c r="F3076" s="5" t="s">
        <v>11</v>
      </c>
      <c r="G3076" s="9"/>
      <c r="H3076" s="9"/>
    </row>
    <row r="3077" ht="15.75" customHeight="1">
      <c r="A3077" s="11" t="s">
        <v>3814</v>
      </c>
      <c r="B3077" s="6" t="s">
        <v>216</v>
      </c>
      <c r="C3077" s="10">
        <v>6.0</v>
      </c>
      <c r="D3077" s="8" t="s">
        <v>3820</v>
      </c>
      <c r="E3077" s="5" t="s">
        <v>32</v>
      </c>
      <c r="F3077" s="5" t="s">
        <v>15</v>
      </c>
      <c r="G3077" s="9"/>
      <c r="H3077" s="9"/>
    </row>
    <row r="3078" ht="15.75" customHeight="1">
      <c r="A3078" s="11" t="s">
        <v>3814</v>
      </c>
      <c r="B3078" s="6" t="s">
        <v>41</v>
      </c>
      <c r="C3078" s="10">
        <v>7.0</v>
      </c>
      <c r="D3078" s="8" t="s">
        <v>3821</v>
      </c>
      <c r="E3078" s="5" t="s">
        <v>14</v>
      </c>
      <c r="F3078" s="5" t="s">
        <v>15</v>
      </c>
      <c r="G3078" s="9"/>
      <c r="H3078" s="9"/>
    </row>
    <row r="3079" ht="15.75" customHeight="1">
      <c r="A3079" s="11" t="s">
        <v>3814</v>
      </c>
      <c r="B3079" s="6" t="s">
        <v>41</v>
      </c>
      <c r="C3079" s="10">
        <v>8.0</v>
      </c>
      <c r="D3079" s="8" t="s">
        <v>3822</v>
      </c>
      <c r="E3079" s="5" t="s">
        <v>21</v>
      </c>
      <c r="F3079" s="5" t="s">
        <v>25</v>
      </c>
      <c r="G3079" s="9"/>
      <c r="H3079" s="9"/>
    </row>
    <row r="3080" ht="15.75" customHeight="1">
      <c r="A3080" s="11" t="s">
        <v>3814</v>
      </c>
      <c r="B3080" s="6" t="s">
        <v>41</v>
      </c>
      <c r="C3080" s="10">
        <v>10.0</v>
      </c>
      <c r="D3080" s="8" t="s">
        <v>3823</v>
      </c>
      <c r="E3080" s="5" t="s">
        <v>21</v>
      </c>
      <c r="F3080" s="5" t="s">
        <v>50</v>
      </c>
      <c r="G3080" s="9"/>
      <c r="H3080" s="9"/>
    </row>
    <row r="3081" ht="15.75" customHeight="1">
      <c r="A3081" s="11" t="s">
        <v>3814</v>
      </c>
      <c r="B3081" s="6" t="s">
        <v>52</v>
      </c>
      <c r="C3081" s="10">
        <v>13.0</v>
      </c>
      <c r="D3081" s="8" t="s">
        <v>3824</v>
      </c>
      <c r="E3081" s="5" t="s">
        <v>21</v>
      </c>
      <c r="F3081" s="5" t="s">
        <v>50</v>
      </c>
      <c r="G3081" s="9"/>
      <c r="H3081" s="9"/>
    </row>
    <row r="3082" ht="15.75" customHeight="1">
      <c r="A3082" s="11" t="s">
        <v>3814</v>
      </c>
      <c r="B3082" s="6" t="s">
        <v>37</v>
      </c>
      <c r="C3082" s="10">
        <v>14.0</v>
      </c>
      <c r="D3082" s="8" t="s">
        <v>3825</v>
      </c>
      <c r="E3082" s="5" t="s">
        <v>14</v>
      </c>
      <c r="F3082" s="5" t="s">
        <v>15</v>
      </c>
      <c r="G3082" s="9"/>
      <c r="H3082" s="9"/>
    </row>
    <row r="3083" ht="15.75" customHeight="1">
      <c r="A3083" s="11" t="s">
        <v>3814</v>
      </c>
      <c r="B3083" s="6" t="s">
        <v>35</v>
      </c>
      <c r="C3083" s="10">
        <v>15.0</v>
      </c>
      <c r="D3083" s="8" t="s">
        <v>3826</v>
      </c>
      <c r="E3083" s="5" t="s">
        <v>14</v>
      </c>
      <c r="F3083" s="5" t="s">
        <v>79</v>
      </c>
      <c r="G3083" s="9"/>
      <c r="H3083" s="9"/>
    </row>
    <row r="3084" ht="15.75" customHeight="1">
      <c r="A3084" s="11" t="s">
        <v>3814</v>
      </c>
      <c r="B3084" s="6" t="s">
        <v>216</v>
      </c>
      <c r="C3084" s="10">
        <v>16.0</v>
      </c>
      <c r="D3084" s="8" t="s">
        <v>3827</v>
      </c>
      <c r="E3084" s="5" t="s">
        <v>14</v>
      </c>
      <c r="F3084" s="5" t="s">
        <v>79</v>
      </c>
      <c r="G3084" s="9"/>
      <c r="H3084" s="9"/>
    </row>
    <row r="3085" ht="15.75" customHeight="1">
      <c r="A3085" s="11" t="s">
        <v>3814</v>
      </c>
      <c r="B3085" s="6" t="s">
        <v>216</v>
      </c>
      <c r="C3085" s="10">
        <v>17.0</v>
      </c>
      <c r="D3085" s="8" t="s">
        <v>3828</v>
      </c>
      <c r="E3085" s="5" t="s">
        <v>21</v>
      </c>
      <c r="F3085" s="5" t="s">
        <v>25</v>
      </c>
      <c r="G3085" s="9"/>
      <c r="H3085" s="9"/>
    </row>
    <row r="3086" ht="15.75" customHeight="1">
      <c r="A3086" s="11" t="s">
        <v>3814</v>
      </c>
      <c r="B3086" s="6" t="s">
        <v>23</v>
      </c>
      <c r="C3086" s="10">
        <v>19.0</v>
      </c>
      <c r="D3086" s="8" t="s">
        <v>3829</v>
      </c>
      <c r="E3086" s="5" t="s">
        <v>14</v>
      </c>
      <c r="F3086" s="5" t="s">
        <v>673</v>
      </c>
      <c r="G3086" s="9"/>
      <c r="H3086" s="9"/>
    </row>
    <row r="3087" ht="15.75" customHeight="1">
      <c r="A3087" s="11" t="s">
        <v>3814</v>
      </c>
      <c r="B3087" s="6" t="s">
        <v>41</v>
      </c>
      <c r="C3087" s="10">
        <v>20.0</v>
      </c>
      <c r="D3087" s="8" t="s">
        <v>3830</v>
      </c>
      <c r="E3087" s="5" t="s">
        <v>18</v>
      </c>
      <c r="F3087" s="5" t="s">
        <v>18</v>
      </c>
      <c r="G3087" s="9"/>
      <c r="H3087" s="9"/>
    </row>
    <row r="3088" ht="15.75" customHeight="1">
      <c r="A3088" s="11" t="s">
        <v>3814</v>
      </c>
      <c r="B3088" s="6" t="s">
        <v>37</v>
      </c>
      <c r="C3088" s="10">
        <v>21.0</v>
      </c>
      <c r="D3088" s="8" t="s">
        <v>3831</v>
      </c>
      <c r="E3088" s="5" t="s">
        <v>14</v>
      </c>
      <c r="F3088" s="5" t="s">
        <v>15</v>
      </c>
      <c r="G3088" s="9"/>
      <c r="H3088" s="9"/>
    </row>
    <row r="3089" ht="15.75" customHeight="1">
      <c r="A3089" s="11" t="s">
        <v>3814</v>
      </c>
      <c r="B3089" s="6" t="s">
        <v>216</v>
      </c>
      <c r="C3089" s="10">
        <v>22.0</v>
      </c>
      <c r="D3089" s="8" t="s">
        <v>3832</v>
      </c>
      <c r="E3089" s="5" t="s">
        <v>14</v>
      </c>
      <c r="F3089" s="5" t="s">
        <v>15</v>
      </c>
      <c r="G3089" s="9"/>
      <c r="H3089" s="9"/>
    </row>
    <row r="3090" ht="15.75" customHeight="1">
      <c r="A3090" s="11" t="s">
        <v>3814</v>
      </c>
      <c r="B3090" s="6" t="s">
        <v>23</v>
      </c>
      <c r="C3090" s="10">
        <v>23.0</v>
      </c>
      <c r="D3090" s="8" t="s">
        <v>3833</v>
      </c>
      <c r="E3090" s="5" t="s">
        <v>21</v>
      </c>
      <c r="F3090" s="5" t="s">
        <v>1265</v>
      </c>
      <c r="G3090" s="9"/>
      <c r="H3090" s="9"/>
    </row>
    <row r="3091" ht="15.75" customHeight="1">
      <c r="A3091" s="11" t="s">
        <v>3814</v>
      </c>
      <c r="B3091" s="6" t="s">
        <v>107</v>
      </c>
      <c r="C3091" s="10">
        <v>24.0</v>
      </c>
      <c r="D3091" s="8" t="s">
        <v>3834</v>
      </c>
      <c r="E3091" s="5" t="s">
        <v>33</v>
      </c>
      <c r="F3091" s="5" t="s">
        <v>33</v>
      </c>
      <c r="G3091" s="9"/>
      <c r="H3091" s="9"/>
    </row>
    <row r="3092" ht="15.75" customHeight="1">
      <c r="A3092" s="11" t="s">
        <v>3814</v>
      </c>
      <c r="B3092" s="6" t="s">
        <v>81</v>
      </c>
      <c r="C3092" s="10">
        <v>26.0</v>
      </c>
      <c r="D3092" s="8" t="s">
        <v>3835</v>
      </c>
      <c r="E3092" s="5" t="s">
        <v>14</v>
      </c>
      <c r="F3092" s="5" t="s">
        <v>15</v>
      </c>
      <c r="G3092" s="9"/>
      <c r="H3092" s="9"/>
    </row>
    <row r="3093" ht="15.75" customHeight="1">
      <c r="A3093" s="11" t="s">
        <v>3814</v>
      </c>
      <c r="B3093" s="6" t="s">
        <v>52</v>
      </c>
      <c r="C3093" s="10">
        <v>27.0</v>
      </c>
      <c r="D3093" s="8" t="s">
        <v>3836</v>
      </c>
      <c r="E3093" s="5" t="s">
        <v>97</v>
      </c>
      <c r="F3093" s="5" t="s">
        <v>3837</v>
      </c>
      <c r="G3093" s="9"/>
      <c r="H3093" s="9"/>
    </row>
    <row r="3094" ht="15.75" customHeight="1">
      <c r="A3094" s="11" t="s">
        <v>3814</v>
      </c>
      <c r="B3094" s="6" t="s">
        <v>3786</v>
      </c>
      <c r="C3094" s="10">
        <v>28.0</v>
      </c>
      <c r="D3094" s="8" t="s">
        <v>3838</v>
      </c>
      <c r="E3094" s="5" t="s">
        <v>21</v>
      </c>
      <c r="F3094" s="5" t="s">
        <v>25</v>
      </c>
      <c r="G3094" s="9"/>
      <c r="H3094" s="9"/>
    </row>
    <row r="3095" ht="15.75" customHeight="1">
      <c r="A3095" s="15" t="s">
        <v>3839</v>
      </c>
      <c r="B3095" s="14" t="s">
        <v>29</v>
      </c>
      <c r="C3095" s="17">
        <v>2.0</v>
      </c>
      <c r="D3095" s="8" t="s">
        <v>3840</v>
      </c>
      <c r="E3095" s="8" t="s">
        <v>21</v>
      </c>
      <c r="F3095" s="5" t="s">
        <v>25</v>
      </c>
      <c r="G3095" s="9"/>
      <c r="H3095" s="9"/>
    </row>
    <row r="3096" ht="15.75" customHeight="1">
      <c r="A3096" s="15" t="s">
        <v>3839</v>
      </c>
      <c r="B3096" s="14" t="s">
        <v>137</v>
      </c>
      <c r="C3096" s="17">
        <v>3.0</v>
      </c>
      <c r="D3096" s="8" t="s">
        <v>3841</v>
      </c>
      <c r="E3096" s="8" t="s">
        <v>33</v>
      </c>
      <c r="F3096" s="5" t="s">
        <v>527</v>
      </c>
      <c r="G3096" s="9"/>
      <c r="H3096" s="9"/>
    </row>
    <row r="3097" ht="15.75" customHeight="1">
      <c r="A3097" s="15" t="s">
        <v>3839</v>
      </c>
      <c r="B3097" s="14" t="s">
        <v>137</v>
      </c>
      <c r="C3097" s="17">
        <v>5.0</v>
      </c>
      <c r="D3097" s="8" t="s">
        <v>3842</v>
      </c>
      <c r="E3097" s="8" t="s">
        <v>14</v>
      </c>
      <c r="F3097" s="5" t="s">
        <v>28</v>
      </c>
      <c r="G3097" s="9"/>
      <c r="H3097" s="9"/>
    </row>
    <row r="3098" ht="15.75" customHeight="1">
      <c r="A3098" s="15" t="s">
        <v>3839</v>
      </c>
      <c r="B3098" s="14" t="s">
        <v>124</v>
      </c>
      <c r="C3098" s="17">
        <v>7.0</v>
      </c>
      <c r="D3098" s="8" t="s">
        <v>3843</v>
      </c>
      <c r="E3098" s="8" t="s">
        <v>21</v>
      </c>
      <c r="F3098" s="5" t="s">
        <v>123</v>
      </c>
      <c r="G3098" s="9"/>
      <c r="H3098" s="9"/>
    </row>
    <row r="3099" ht="15.75" customHeight="1">
      <c r="A3099" s="15" t="s">
        <v>3839</v>
      </c>
      <c r="B3099" s="14" t="s">
        <v>1036</v>
      </c>
      <c r="C3099" s="17">
        <v>8.0</v>
      </c>
      <c r="D3099" s="8" t="s">
        <v>3844</v>
      </c>
      <c r="E3099" s="8" t="s">
        <v>183</v>
      </c>
      <c r="F3099" s="5" t="s">
        <v>166</v>
      </c>
      <c r="G3099" s="9"/>
      <c r="H3099" s="9"/>
    </row>
    <row r="3100" ht="15.75" customHeight="1">
      <c r="A3100" s="15" t="s">
        <v>3839</v>
      </c>
      <c r="B3100" s="14" t="s">
        <v>137</v>
      </c>
      <c r="C3100" s="17">
        <v>10.0</v>
      </c>
      <c r="D3100" s="8" t="s">
        <v>3845</v>
      </c>
      <c r="E3100" s="8" t="s">
        <v>21</v>
      </c>
      <c r="F3100" s="5" t="s">
        <v>25</v>
      </c>
      <c r="G3100" s="9"/>
      <c r="H3100" s="9"/>
    </row>
    <row r="3101" ht="15.75" customHeight="1">
      <c r="A3101" s="15" t="s">
        <v>3839</v>
      </c>
      <c r="B3101" s="14" t="s">
        <v>124</v>
      </c>
      <c r="C3101" s="17">
        <v>11.0</v>
      </c>
      <c r="D3101" s="8" t="s">
        <v>3846</v>
      </c>
      <c r="E3101" s="8" t="s">
        <v>14</v>
      </c>
      <c r="F3101" s="5" t="s">
        <v>79</v>
      </c>
      <c r="G3101" s="9"/>
      <c r="H3101" s="9"/>
    </row>
    <row r="3102" ht="15.75" customHeight="1">
      <c r="A3102" s="15" t="s">
        <v>3839</v>
      </c>
      <c r="B3102" s="18" t="s">
        <v>135</v>
      </c>
      <c r="C3102" s="17">
        <v>13.0</v>
      </c>
      <c r="D3102" s="8" t="s">
        <v>3847</v>
      </c>
      <c r="E3102" s="8" t="s">
        <v>33</v>
      </c>
      <c r="F3102" s="5" t="s">
        <v>22</v>
      </c>
      <c r="G3102" s="9"/>
      <c r="H3102" s="5" t="s">
        <v>3848</v>
      </c>
    </row>
    <row r="3103" ht="15.75" customHeight="1">
      <c r="A3103" s="15" t="s">
        <v>3839</v>
      </c>
      <c r="B3103" s="18" t="s">
        <v>135</v>
      </c>
      <c r="C3103" s="17">
        <v>14.0</v>
      </c>
      <c r="D3103" s="8" t="s">
        <v>3849</v>
      </c>
      <c r="E3103" s="8" t="s">
        <v>33</v>
      </c>
      <c r="F3103" s="5" t="s">
        <v>33</v>
      </c>
      <c r="G3103" s="9"/>
      <c r="H3103" s="9"/>
    </row>
    <row r="3104" ht="15.75" customHeight="1">
      <c r="A3104" s="15" t="s">
        <v>3839</v>
      </c>
      <c r="B3104" s="18" t="s">
        <v>701</v>
      </c>
      <c r="C3104" s="17">
        <v>15.0</v>
      </c>
      <c r="D3104" s="8" t="s">
        <v>3850</v>
      </c>
      <c r="E3104" s="8" t="s">
        <v>11</v>
      </c>
      <c r="F3104" s="5" t="s">
        <v>11</v>
      </c>
      <c r="G3104" s="9"/>
      <c r="H3104" s="9"/>
    </row>
    <row r="3105" ht="15.75" customHeight="1">
      <c r="A3105" s="15" t="s">
        <v>3839</v>
      </c>
      <c r="B3105" s="18" t="s">
        <v>135</v>
      </c>
      <c r="C3105" s="17">
        <v>17.0</v>
      </c>
      <c r="D3105" s="8" t="s">
        <v>3851</v>
      </c>
      <c r="E3105" s="8" t="s">
        <v>18</v>
      </c>
      <c r="F3105" s="5" t="s">
        <v>18</v>
      </c>
      <c r="G3105" s="9"/>
      <c r="H3105" s="9"/>
    </row>
    <row r="3106" ht="15.75" customHeight="1">
      <c r="A3106" s="15" t="s">
        <v>3839</v>
      </c>
      <c r="B3106" s="18" t="s">
        <v>135</v>
      </c>
      <c r="C3106" s="17">
        <v>18.0</v>
      </c>
      <c r="D3106" s="8" t="s">
        <v>3852</v>
      </c>
      <c r="E3106" s="8" t="s">
        <v>21</v>
      </c>
      <c r="F3106" s="5" t="s">
        <v>22</v>
      </c>
      <c r="G3106" s="9"/>
      <c r="H3106" s="9"/>
    </row>
    <row r="3107" ht="15.75" customHeight="1">
      <c r="A3107" s="15" t="s">
        <v>3839</v>
      </c>
      <c r="B3107" s="14" t="s">
        <v>29</v>
      </c>
      <c r="C3107" s="17">
        <v>19.0</v>
      </c>
      <c r="D3107" s="8" t="s">
        <v>3853</v>
      </c>
      <c r="E3107" s="8" t="s">
        <v>33</v>
      </c>
      <c r="F3107" s="5" t="s">
        <v>33</v>
      </c>
      <c r="G3107" s="9"/>
      <c r="H3107" s="9"/>
    </row>
    <row r="3108" ht="15.75" customHeight="1">
      <c r="A3108" s="15" t="s">
        <v>3839</v>
      </c>
      <c r="B3108" s="14" t="s">
        <v>137</v>
      </c>
      <c r="C3108" s="17">
        <v>21.0</v>
      </c>
      <c r="D3108" s="8" t="s">
        <v>3854</v>
      </c>
      <c r="E3108" s="8" t="s">
        <v>21</v>
      </c>
      <c r="F3108" s="5" t="s">
        <v>123</v>
      </c>
      <c r="G3108" s="9"/>
      <c r="H3108" s="9"/>
    </row>
    <row r="3109" ht="15.75" customHeight="1">
      <c r="A3109" s="15" t="s">
        <v>3839</v>
      </c>
      <c r="B3109" s="14" t="s">
        <v>968</v>
      </c>
      <c r="C3109" s="17">
        <v>23.0</v>
      </c>
      <c r="D3109" s="8" t="s">
        <v>3855</v>
      </c>
      <c r="E3109" s="8" t="s">
        <v>21</v>
      </c>
      <c r="F3109" s="5" t="s">
        <v>50</v>
      </c>
      <c r="G3109" s="9"/>
      <c r="H3109" s="9"/>
    </row>
    <row r="3110" ht="15.75" customHeight="1">
      <c r="A3110" s="15" t="s">
        <v>3839</v>
      </c>
      <c r="B3110" s="14" t="s">
        <v>29</v>
      </c>
      <c r="C3110" s="17">
        <v>25.0</v>
      </c>
      <c r="D3110" s="8" t="s">
        <v>3856</v>
      </c>
      <c r="E3110" s="8" t="s">
        <v>18</v>
      </c>
      <c r="F3110" s="5" t="s">
        <v>18</v>
      </c>
      <c r="G3110" s="9"/>
      <c r="H3110" s="9"/>
    </row>
    <row r="3111" ht="15.75" customHeight="1">
      <c r="A3111" s="15" t="s">
        <v>3839</v>
      </c>
      <c r="B3111" s="14" t="s">
        <v>29</v>
      </c>
      <c r="C3111" s="17">
        <v>26.0</v>
      </c>
      <c r="D3111" s="8" t="s">
        <v>3857</v>
      </c>
      <c r="E3111" s="8" t="s">
        <v>33</v>
      </c>
      <c r="F3111" s="5" t="s">
        <v>33</v>
      </c>
      <c r="G3111" s="9"/>
      <c r="H3111" s="9"/>
    </row>
    <row r="3112" ht="15.75" customHeight="1">
      <c r="A3112" s="15" t="s">
        <v>3839</v>
      </c>
      <c r="B3112" s="14" t="s">
        <v>29</v>
      </c>
      <c r="C3112" s="17">
        <v>28.0</v>
      </c>
      <c r="D3112" s="8" t="s">
        <v>3858</v>
      </c>
      <c r="E3112" s="8" t="s">
        <v>18</v>
      </c>
      <c r="F3112" s="5" t="s">
        <v>18</v>
      </c>
      <c r="G3112" s="9"/>
      <c r="H3112" s="9"/>
    </row>
    <row r="3113" ht="15.75" customHeight="1">
      <c r="A3113" s="15" t="s">
        <v>3839</v>
      </c>
      <c r="B3113" s="14" t="s">
        <v>896</v>
      </c>
      <c r="C3113" s="17">
        <v>30.0</v>
      </c>
      <c r="D3113" s="8" t="s">
        <v>3859</v>
      </c>
      <c r="E3113" s="8" t="s">
        <v>21</v>
      </c>
      <c r="F3113" s="5" t="s">
        <v>25</v>
      </c>
      <c r="G3113" s="9"/>
      <c r="H3113" s="9"/>
    </row>
    <row r="3114" ht="15.75" customHeight="1">
      <c r="A3114" s="15" t="s">
        <v>3839</v>
      </c>
      <c r="B3114" s="14" t="s">
        <v>37</v>
      </c>
      <c r="C3114" s="17">
        <v>32.0</v>
      </c>
      <c r="D3114" s="8" t="s">
        <v>3860</v>
      </c>
      <c r="E3114" s="8" t="s">
        <v>166</v>
      </c>
      <c r="F3114" s="5" t="s">
        <v>166</v>
      </c>
      <c r="G3114" s="9"/>
      <c r="H3114" s="9"/>
    </row>
    <row r="3115" ht="15.75" customHeight="1">
      <c r="A3115" s="15" t="s">
        <v>3839</v>
      </c>
      <c r="B3115" s="14" t="s">
        <v>37</v>
      </c>
      <c r="C3115" s="17">
        <v>34.0</v>
      </c>
      <c r="D3115" s="8" t="s">
        <v>3861</v>
      </c>
      <c r="E3115" s="8" t="s">
        <v>33</v>
      </c>
      <c r="F3115" s="5" t="s">
        <v>25</v>
      </c>
      <c r="G3115" s="9"/>
      <c r="H3115" s="9"/>
    </row>
    <row r="3116" ht="15.75" customHeight="1">
      <c r="A3116" s="15" t="s">
        <v>3839</v>
      </c>
      <c r="B3116" s="14" t="s">
        <v>968</v>
      </c>
      <c r="C3116" s="17">
        <v>37.0</v>
      </c>
      <c r="D3116" s="8" t="s">
        <v>3862</v>
      </c>
      <c r="E3116" s="8" t="s">
        <v>21</v>
      </c>
      <c r="F3116" s="5" t="s">
        <v>25</v>
      </c>
      <c r="G3116" s="9"/>
      <c r="H3116" s="9"/>
    </row>
    <row r="3117" ht="15.75" customHeight="1">
      <c r="A3117" s="15" t="s">
        <v>3839</v>
      </c>
      <c r="B3117" s="14" t="s">
        <v>3863</v>
      </c>
      <c r="C3117" s="17">
        <v>39.0</v>
      </c>
      <c r="D3117" s="8" t="s">
        <v>3864</v>
      </c>
      <c r="E3117" s="8" t="s">
        <v>32</v>
      </c>
      <c r="F3117" s="5" t="s">
        <v>11</v>
      </c>
      <c r="G3117" s="9"/>
      <c r="H3117" s="9"/>
    </row>
    <row r="3118" ht="15.75" customHeight="1">
      <c r="A3118" s="15" t="s">
        <v>3839</v>
      </c>
      <c r="B3118" s="14" t="s">
        <v>896</v>
      </c>
      <c r="C3118" s="17">
        <v>41.0</v>
      </c>
      <c r="D3118" s="8" t="s">
        <v>3865</v>
      </c>
      <c r="E3118" s="8" t="s">
        <v>33</v>
      </c>
      <c r="F3118" s="5" t="s">
        <v>801</v>
      </c>
      <c r="G3118" s="9"/>
      <c r="H3118" s="9"/>
    </row>
    <row r="3119" ht="15.75" customHeight="1">
      <c r="A3119" s="15" t="s">
        <v>3839</v>
      </c>
      <c r="B3119" s="14" t="s">
        <v>137</v>
      </c>
      <c r="C3119" s="17">
        <v>43.0</v>
      </c>
      <c r="D3119" s="8" t="s">
        <v>3866</v>
      </c>
      <c r="E3119" s="8" t="s">
        <v>32</v>
      </c>
      <c r="F3119" s="5" t="s">
        <v>11</v>
      </c>
      <c r="G3119" s="9"/>
      <c r="H3119" s="9"/>
    </row>
    <row r="3120" ht="15.75" customHeight="1">
      <c r="A3120" s="15" t="s">
        <v>3839</v>
      </c>
      <c r="B3120" s="14" t="s">
        <v>968</v>
      </c>
      <c r="C3120" s="17">
        <v>45.0</v>
      </c>
      <c r="D3120" s="8" t="s">
        <v>3867</v>
      </c>
      <c r="E3120" s="8" t="s">
        <v>18</v>
      </c>
      <c r="F3120" s="5" t="s">
        <v>3868</v>
      </c>
      <c r="G3120" s="9"/>
      <c r="H3120" s="9"/>
    </row>
    <row r="3121" ht="15.75" customHeight="1">
      <c r="A3121" s="15" t="s">
        <v>3839</v>
      </c>
      <c r="B3121" s="14" t="s">
        <v>968</v>
      </c>
      <c r="C3121" s="17">
        <v>47.0</v>
      </c>
      <c r="D3121" s="8" t="s">
        <v>3869</v>
      </c>
      <c r="E3121" s="8" t="s">
        <v>18</v>
      </c>
      <c r="F3121" s="5" t="s">
        <v>18</v>
      </c>
      <c r="G3121" s="9"/>
      <c r="H3121" s="9"/>
    </row>
    <row r="3122" ht="15.75" customHeight="1">
      <c r="A3122" s="15" t="s">
        <v>3839</v>
      </c>
      <c r="B3122" s="14" t="s">
        <v>124</v>
      </c>
      <c r="C3122" s="17">
        <v>50.0</v>
      </c>
      <c r="D3122" s="8" t="s">
        <v>3870</v>
      </c>
      <c r="E3122" s="8" t="s">
        <v>21</v>
      </c>
      <c r="F3122" s="5" t="s">
        <v>2246</v>
      </c>
      <c r="G3122" s="9"/>
      <c r="H3122" s="9"/>
    </row>
    <row r="3123" ht="15.75" customHeight="1">
      <c r="A3123" s="15" t="s">
        <v>3839</v>
      </c>
      <c r="B3123" s="14" t="s">
        <v>137</v>
      </c>
      <c r="C3123" s="17">
        <v>52.0</v>
      </c>
      <c r="D3123" s="8" t="s">
        <v>3871</v>
      </c>
      <c r="E3123" s="8" t="s">
        <v>21</v>
      </c>
      <c r="F3123" s="5" t="s">
        <v>25</v>
      </c>
      <c r="G3123" s="9"/>
      <c r="H3123" s="9"/>
    </row>
    <row r="3124" ht="15.75" customHeight="1">
      <c r="A3124" s="15" t="s">
        <v>3839</v>
      </c>
      <c r="B3124" s="14" t="s">
        <v>968</v>
      </c>
      <c r="C3124" s="17">
        <v>54.0</v>
      </c>
      <c r="D3124" s="8" t="s">
        <v>3872</v>
      </c>
      <c r="E3124" s="8" t="s">
        <v>14</v>
      </c>
      <c r="F3124" s="5" t="s">
        <v>79</v>
      </c>
      <c r="G3124" s="9"/>
      <c r="H3124" s="9"/>
    </row>
    <row r="3125" ht="15.75" customHeight="1">
      <c r="A3125" s="15" t="s">
        <v>3839</v>
      </c>
      <c r="B3125" s="14" t="s">
        <v>530</v>
      </c>
      <c r="C3125" s="17">
        <v>56.0</v>
      </c>
      <c r="D3125" s="8" t="s">
        <v>3873</v>
      </c>
      <c r="E3125" s="8" t="s">
        <v>21</v>
      </c>
      <c r="F3125" s="5" t="s">
        <v>50</v>
      </c>
      <c r="G3125" s="9"/>
      <c r="H3125" s="9"/>
    </row>
    <row r="3126" ht="15.75" customHeight="1">
      <c r="A3126" s="11" t="s">
        <v>3874</v>
      </c>
      <c r="B3126" s="6" t="s">
        <v>378</v>
      </c>
      <c r="C3126" s="7">
        <v>1.0</v>
      </c>
      <c r="D3126" s="8" t="s">
        <v>3875</v>
      </c>
      <c r="E3126" s="5" t="s">
        <v>21</v>
      </c>
      <c r="F3126" s="5" t="s">
        <v>25</v>
      </c>
      <c r="G3126" s="9"/>
      <c r="H3126" s="9"/>
    </row>
    <row r="3127" ht="15.75" customHeight="1">
      <c r="A3127" s="11" t="s">
        <v>3874</v>
      </c>
      <c r="B3127" s="6" t="s">
        <v>29</v>
      </c>
      <c r="C3127" s="10">
        <v>3.0</v>
      </c>
      <c r="D3127" s="8" t="s">
        <v>3876</v>
      </c>
      <c r="E3127" s="5" t="s">
        <v>21</v>
      </c>
      <c r="F3127" s="5" t="s">
        <v>25</v>
      </c>
      <c r="G3127" s="9"/>
      <c r="H3127" s="9"/>
    </row>
    <row r="3128" ht="15.75" customHeight="1">
      <c r="A3128" s="11" t="s">
        <v>3874</v>
      </c>
      <c r="B3128" s="6" t="s">
        <v>29</v>
      </c>
      <c r="C3128" s="10">
        <v>5.0</v>
      </c>
      <c r="D3128" s="8" t="s">
        <v>3877</v>
      </c>
      <c r="E3128" s="5" t="s">
        <v>21</v>
      </c>
      <c r="F3128" s="5" t="s">
        <v>25</v>
      </c>
      <c r="G3128" s="9"/>
      <c r="H3128" s="9"/>
    </row>
    <row r="3129" ht="15.75" customHeight="1">
      <c r="A3129" s="11" t="s">
        <v>3874</v>
      </c>
      <c r="B3129" s="6" t="s">
        <v>1036</v>
      </c>
      <c r="C3129" s="10">
        <v>7.0</v>
      </c>
      <c r="D3129" s="8" t="s">
        <v>3878</v>
      </c>
      <c r="E3129" s="5" t="s">
        <v>21</v>
      </c>
      <c r="F3129" s="5" t="s">
        <v>151</v>
      </c>
      <c r="G3129" s="9"/>
      <c r="H3129" s="9"/>
    </row>
    <row r="3130" ht="15.75" customHeight="1">
      <c r="A3130" s="11" t="s">
        <v>3874</v>
      </c>
      <c r="B3130" s="6" t="s">
        <v>29</v>
      </c>
      <c r="C3130" s="10">
        <v>9.0</v>
      </c>
      <c r="D3130" s="8" t="s">
        <v>3879</v>
      </c>
      <c r="E3130" s="5" t="s">
        <v>21</v>
      </c>
      <c r="F3130" s="5" t="s">
        <v>642</v>
      </c>
      <c r="G3130" s="9"/>
      <c r="H3130" s="9"/>
    </row>
    <row r="3131" ht="15.75" customHeight="1">
      <c r="A3131" s="11" t="s">
        <v>3874</v>
      </c>
      <c r="B3131" s="6" t="s">
        <v>29</v>
      </c>
      <c r="C3131" s="10">
        <v>11.0</v>
      </c>
      <c r="D3131" s="8" t="s">
        <v>3880</v>
      </c>
      <c r="E3131" s="5" t="s">
        <v>33</v>
      </c>
      <c r="F3131" s="5" t="s">
        <v>3715</v>
      </c>
      <c r="G3131" s="9"/>
      <c r="H3131" s="9"/>
    </row>
    <row r="3132" ht="15.75" customHeight="1">
      <c r="A3132" s="11" t="s">
        <v>3874</v>
      </c>
      <c r="B3132" s="6" t="s">
        <v>29</v>
      </c>
      <c r="C3132" s="10">
        <v>12.0</v>
      </c>
      <c r="D3132" s="8" t="s">
        <v>3881</v>
      </c>
      <c r="E3132" s="5" t="s">
        <v>21</v>
      </c>
      <c r="F3132" s="5" t="s">
        <v>25</v>
      </c>
      <c r="G3132" s="9"/>
      <c r="H3132" s="9"/>
    </row>
    <row r="3133" ht="15.75" customHeight="1">
      <c r="A3133" s="11" t="s">
        <v>3874</v>
      </c>
      <c r="B3133" s="6" t="s">
        <v>525</v>
      </c>
      <c r="C3133" s="10">
        <v>14.0</v>
      </c>
      <c r="D3133" s="8" t="s">
        <v>3882</v>
      </c>
      <c r="E3133" s="5" t="s">
        <v>21</v>
      </c>
      <c r="F3133" s="5" t="s">
        <v>25</v>
      </c>
      <c r="G3133" s="9"/>
      <c r="H3133" s="9"/>
    </row>
    <row r="3134" ht="15.75" customHeight="1">
      <c r="A3134" s="11" t="s">
        <v>3874</v>
      </c>
      <c r="B3134" s="6" t="s">
        <v>154</v>
      </c>
      <c r="C3134" s="10">
        <v>15.0</v>
      </c>
      <c r="D3134" s="8" t="s">
        <v>3883</v>
      </c>
      <c r="E3134" s="5" t="s">
        <v>21</v>
      </c>
      <c r="F3134" s="5" t="s">
        <v>25</v>
      </c>
      <c r="G3134" s="9"/>
      <c r="H3134" s="9"/>
    </row>
    <row r="3135" ht="15.75" customHeight="1">
      <c r="A3135" s="11" t="s">
        <v>3874</v>
      </c>
      <c r="B3135" s="6" t="s">
        <v>378</v>
      </c>
      <c r="C3135" s="10">
        <v>17.0</v>
      </c>
      <c r="D3135" s="8" t="s">
        <v>3884</v>
      </c>
      <c r="E3135" s="5" t="s">
        <v>21</v>
      </c>
      <c r="F3135" s="5" t="s">
        <v>25</v>
      </c>
      <c r="G3135" s="9"/>
      <c r="H3135" s="9"/>
    </row>
    <row r="3136" ht="15.75" customHeight="1">
      <c r="A3136" s="11" t="s">
        <v>3874</v>
      </c>
      <c r="B3136" s="6" t="s">
        <v>29</v>
      </c>
      <c r="C3136" s="10">
        <v>19.0</v>
      </c>
      <c r="D3136" s="8" t="s">
        <v>3885</v>
      </c>
      <c r="E3136" s="5" t="s">
        <v>21</v>
      </c>
      <c r="F3136" s="5" t="s">
        <v>25</v>
      </c>
      <c r="G3136" s="9"/>
      <c r="H3136" s="9"/>
    </row>
    <row r="3137" ht="15.75" customHeight="1">
      <c r="A3137" s="11" t="s">
        <v>3874</v>
      </c>
      <c r="B3137" s="6" t="s">
        <v>29</v>
      </c>
      <c r="C3137" s="10">
        <v>21.0</v>
      </c>
      <c r="D3137" s="8" t="s">
        <v>3886</v>
      </c>
      <c r="E3137" s="5" t="s">
        <v>21</v>
      </c>
      <c r="F3137" s="5" t="s">
        <v>25</v>
      </c>
      <c r="G3137" s="9"/>
      <c r="H3137" s="9"/>
    </row>
    <row r="3138" ht="15.75" customHeight="1">
      <c r="A3138" s="11" t="s">
        <v>3874</v>
      </c>
      <c r="B3138" s="6" t="s">
        <v>525</v>
      </c>
      <c r="C3138" s="10">
        <v>22.0</v>
      </c>
      <c r="D3138" s="8" t="s">
        <v>3887</v>
      </c>
      <c r="E3138" s="5" t="s">
        <v>21</v>
      </c>
      <c r="F3138" s="5" t="s">
        <v>25</v>
      </c>
      <c r="G3138" s="9"/>
      <c r="H3138" s="9"/>
    </row>
    <row r="3139" ht="15.75" customHeight="1">
      <c r="A3139" s="11" t="s">
        <v>3874</v>
      </c>
      <c r="B3139" s="6" t="s">
        <v>378</v>
      </c>
      <c r="C3139" s="10">
        <v>24.0</v>
      </c>
      <c r="D3139" s="8" t="s">
        <v>3888</v>
      </c>
      <c r="E3139" s="5" t="s">
        <v>21</v>
      </c>
      <c r="F3139" s="5" t="s">
        <v>123</v>
      </c>
      <c r="G3139" s="9"/>
      <c r="H3139" s="9"/>
    </row>
    <row r="3140" ht="15.75" customHeight="1">
      <c r="A3140" s="15" t="s">
        <v>3889</v>
      </c>
      <c r="B3140" s="14" t="s">
        <v>139</v>
      </c>
      <c r="C3140" s="16">
        <v>1.0</v>
      </c>
      <c r="D3140" s="8" t="s">
        <v>3890</v>
      </c>
      <c r="E3140" s="8" t="s">
        <v>18</v>
      </c>
      <c r="F3140" s="5" t="s">
        <v>50</v>
      </c>
      <c r="G3140" s="9"/>
      <c r="H3140" s="5" t="s">
        <v>3891</v>
      </c>
    </row>
    <row r="3141" ht="15.75" customHeight="1">
      <c r="A3141" s="15" t="s">
        <v>3889</v>
      </c>
      <c r="B3141" s="14" t="s">
        <v>139</v>
      </c>
      <c r="C3141" s="17">
        <v>3.0</v>
      </c>
      <c r="D3141" s="8" t="s">
        <v>3892</v>
      </c>
      <c r="E3141" s="8" t="s">
        <v>14</v>
      </c>
      <c r="F3141" s="5" t="s">
        <v>15</v>
      </c>
      <c r="G3141" s="9"/>
      <c r="H3141" s="9"/>
    </row>
    <row r="3142" ht="15.75" customHeight="1">
      <c r="A3142" s="15" t="s">
        <v>3889</v>
      </c>
      <c r="B3142" s="14" t="s">
        <v>124</v>
      </c>
      <c r="C3142" s="17">
        <v>4.0</v>
      </c>
      <c r="D3142" s="8" t="s">
        <v>3893</v>
      </c>
      <c r="E3142" s="8" t="s">
        <v>21</v>
      </c>
      <c r="F3142" s="5" t="s">
        <v>25</v>
      </c>
      <c r="G3142" s="9"/>
      <c r="H3142" s="9"/>
    </row>
    <row r="3143" ht="15.75" customHeight="1">
      <c r="A3143" s="15" t="s">
        <v>3889</v>
      </c>
      <c r="B3143" s="14" t="s">
        <v>37</v>
      </c>
      <c r="C3143" s="17">
        <v>6.0</v>
      </c>
      <c r="D3143" s="8" t="s">
        <v>3894</v>
      </c>
      <c r="E3143" s="8" t="s">
        <v>14</v>
      </c>
      <c r="F3143" s="5" t="s">
        <v>79</v>
      </c>
      <c r="G3143" s="9"/>
      <c r="H3143" s="9"/>
    </row>
    <row r="3144" ht="15.75" customHeight="1">
      <c r="A3144" s="15" t="s">
        <v>3889</v>
      </c>
      <c r="B3144" s="14" t="s">
        <v>139</v>
      </c>
      <c r="C3144" s="17">
        <v>7.0</v>
      </c>
      <c r="D3144" s="8" t="s">
        <v>3895</v>
      </c>
      <c r="E3144" s="8" t="s">
        <v>21</v>
      </c>
      <c r="F3144" s="5" t="s">
        <v>25</v>
      </c>
      <c r="G3144" s="9"/>
      <c r="H3144" s="9"/>
    </row>
    <row r="3145" ht="15.75" customHeight="1">
      <c r="A3145" s="15" t="s">
        <v>3889</v>
      </c>
      <c r="B3145" s="14" t="s">
        <v>124</v>
      </c>
      <c r="C3145" s="17">
        <v>8.0</v>
      </c>
      <c r="D3145" s="8" t="s">
        <v>3896</v>
      </c>
      <c r="E3145" s="8" t="s">
        <v>14</v>
      </c>
      <c r="F3145" s="5" t="s">
        <v>2075</v>
      </c>
      <c r="G3145" s="9"/>
      <c r="H3145" s="9"/>
    </row>
    <row r="3146" ht="15.75" customHeight="1">
      <c r="A3146" s="15" t="s">
        <v>3889</v>
      </c>
      <c r="B3146" s="14" t="s">
        <v>37</v>
      </c>
      <c r="C3146" s="17">
        <v>9.0</v>
      </c>
      <c r="D3146" s="8" t="s">
        <v>3897</v>
      </c>
      <c r="E3146" s="8" t="s">
        <v>14</v>
      </c>
      <c r="F3146" s="5" t="s">
        <v>79</v>
      </c>
      <c r="G3146" s="9"/>
      <c r="H3146" s="9"/>
    </row>
    <row r="3147" ht="15.75" customHeight="1">
      <c r="A3147" s="15" t="s">
        <v>3889</v>
      </c>
      <c r="B3147" s="14" t="s">
        <v>139</v>
      </c>
      <c r="C3147" s="17">
        <v>10.0</v>
      </c>
      <c r="D3147" s="8" t="s">
        <v>3898</v>
      </c>
      <c r="E3147" s="8" t="s">
        <v>21</v>
      </c>
      <c r="F3147" s="5" t="s">
        <v>1425</v>
      </c>
      <c r="G3147" s="9"/>
      <c r="H3147" s="9"/>
    </row>
    <row r="3148" ht="15.75" customHeight="1">
      <c r="A3148" s="15" t="s">
        <v>3889</v>
      </c>
      <c r="B3148" s="14" t="s">
        <v>124</v>
      </c>
      <c r="C3148" s="17">
        <v>11.0</v>
      </c>
      <c r="D3148" s="8" t="s">
        <v>3899</v>
      </c>
      <c r="E3148" s="8" t="s">
        <v>14</v>
      </c>
      <c r="F3148" s="5" t="s">
        <v>28</v>
      </c>
      <c r="G3148" s="9"/>
      <c r="H3148" s="9"/>
    </row>
    <row r="3149" ht="15.75" customHeight="1">
      <c r="A3149" s="15" t="s">
        <v>3889</v>
      </c>
      <c r="B3149" s="14" t="s">
        <v>139</v>
      </c>
      <c r="C3149" s="17">
        <v>12.0</v>
      </c>
      <c r="D3149" s="8" t="s">
        <v>3900</v>
      </c>
      <c r="E3149" s="8" t="s">
        <v>14</v>
      </c>
      <c r="F3149" s="5" t="s">
        <v>916</v>
      </c>
      <c r="G3149" s="9"/>
      <c r="H3149" s="9"/>
    </row>
    <row r="3150" ht="15.75" customHeight="1">
      <c r="A3150" s="15" t="s">
        <v>3889</v>
      </c>
      <c r="B3150" s="14" t="s">
        <v>3901</v>
      </c>
      <c r="C3150" s="17">
        <v>13.0</v>
      </c>
      <c r="D3150" s="8" t="s">
        <v>3902</v>
      </c>
      <c r="E3150" s="8" t="s">
        <v>21</v>
      </c>
      <c r="F3150" s="5" t="s">
        <v>50</v>
      </c>
      <c r="G3150" s="9"/>
      <c r="H3150" s="9"/>
    </row>
    <row r="3151" ht="15.75" customHeight="1">
      <c r="A3151" s="11" t="s">
        <v>3903</v>
      </c>
      <c r="B3151" s="6" t="s">
        <v>37</v>
      </c>
      <c r="C3151" s="7">
        <v>1.0</v>
      </c>
      <c r="D3151" s="8" t="s">
        <v>3904</v>
      </c>
      <c r="E3151" s="5" t="s">
        <v>21</v>
      </c>
      <c r="F3151" s="5" t="s">
        <v>295</v>
      </c>
      <c r="G3151" s="9"/>
      <c r="H3151" s="9"/>
    </row>
    <row r="3152" ht="15.75" customHeight="1">
      <c r="A3152" s="11" t="s">
        <v>3903</v>
      </c>
      <c r="B3152" s="12" t="s">
        <v>135</v>
      </c>
      <c r="C3152" s="10">
        <v>2.0</v>
      </c>
      <c r="D3152" s="8" t="s">
        <v>3905</v>
      </c>
      <c r="E3152" s="5" t="s">
        <v>183</v>
      </c>
      <c r="F3152" s="5" t="s">
        <v>28</v>
      </c>
      <c r="G3152" s="9"/>
      <c r="H3152" s="9"/>
    </row>
    <row r="3153" ht="15.75" customHeight="1">
      <c r="A3153" s="11" t="s">
        <v>3903</v>
      </c>
      <c r="B3153" s="6" t="s">
        <v>1036</v>
      </c>
      <c r="C3153" s="10">
        <v>3.0</v>
      </c>
      <c r="D3153" s="8" t="s">
        <v>3906</v>
      </c>
      <c r="E3153" s="5" t="s">
        <v>183</v>
      </c>
      <c r="F3153" s="5" t="s">
        <v>50</v>
      </c>
      <c r="G3153" s="9"/>
      <c r="H3153" s="9"/>
    </row>
    <row r="3154" ht="15.75" customHeight="1">
      <c r="A3154" s="11" t="s">
        <v>3903</v>
      </c>
      <c r="B3154" s="6" t="s">
        <v>144</v>
      </c>
      <c r="C3154" s="10">
        <v>6.0</v>
      </c>
      <c r="D3154" s="8" t="s">
        <v>3907</v>
      </c>
      <c r="E3154" s="5" t="s">
        <v>21</v>
      </c>
      <c r="F3154" s="5" t="s">
        <v>50</v>
      </c>
      <c r="G3154" s="9"/>
      <c r="H3154" s="9"/>
    </row>
    <row r="3155" ht="15.75" customHeight="1">
      <c r="A3155" s="11" t="s">
        <v>3903</v>
      </c>
      <c r="B3155" s="6" t="s">
        <v>144</v>
      </c>
      <c r="C3155" s="10">
        <v>8.0</v>
      </c>
      <c r="D3155" s="8" t="s">
        <v>3908</v>
      </c>
      <c r="E3155" s="5" t="s">
        <v>21</v>
      </c>
      <c r="F3155" s="5" t="s">
        <v>50</v>
      </c>
      <c r="G3155" s="9"/>
      <c r="H3155" s="9"/>
    </row>
    <row r="3156" ht="15.75" customHeight="1">
      <c r="A3156" s="11" t="s">
        <v>3903</v>
      </c>
      <c r="B3156" s="6" t="s">
        <v>124</v>
      </c>
      <c r="C3156" s="10">
        <v>11.0</v>
      </c>
      <c r="D3156" s="8" t="s">
        <v>3909</v>
      </c>
      <c r="E3156" s="5" t="s">
        <v>21</v>
      </c>
      <c r="F3156" s="5" t="s">
        <v>50</v>
      </c>
      <c r="G3156" s="9"/>
      <c r="H3156" s="9"/>
    </row>
    <row r="3157" ht="15.75" customHeight="1">
      <c r="A3157" s="11" t="s">
        <v>3903</v>
      </c>
      <c r="B3157" s="12" t="s">
        <v>701</v>
      </c>
      <c r="C3157" s="10">
        <v>12.0</v>
      </c>
      <c r="D3157" s="8" t="s">
        <v>3910</v>
      </c>
      <c r="E3157" s="5" t="s">
        <v>21</v>
      </c>
      <c r="F3157" s="5" t="s">
        <v>50</v>
      </c>
      <c r="G3157" s="9"/>
      <c r="H3157" s="9"/>
    </row>
    <row r="3158" ht="15.75" customHeight="1">
      <c r="A3158" s="11" t="s">
        <v>3903</v>
      </c>
      <c r="B3158" s="6" t="s">
        <v>37</v>
      </c>
      <c r="C3158" s="10">
        <v>14.0</v>
      </c>
      <c r="D3158" s="8" t="s">
        <v>3911</v>
      </c>
      <c r="E3158" s="5" t="s">
        <v>21</v>
      </c>
      <c r="F3158" s="5" t="s">
        <v>50</v>
      </c>
      <c r="G3158" s="9"/>
      <c r="H3158" s="9"/>
    </row>
    <row r="3159" ht="15.75" customHeight="1">
      <c r="A3159" s="11" t="s">
        <v>3903</v>
      </c>
      <c r="B3159" s="6" t="s">
        <v>37</v>
      </c>
      <c r="C3159" s="10">
        <v>16.0</v>
      </c>
      <c r="D3159" s="8" t="s">
        <v>3912</v>
      </c>
      <c r="E3159" s="5" t="s">
        <v>32</v>
      </c>
      <c r="F3159" s="5" t="s">
        <v>166</v>
      </c>
      <c r="G3159" s="9"/>
      <c r="H3159" s="9"/>
    </row>
    <row r="3160" ht="15.75" customHeight="1">
      <c r="A3160" s="11" t="s">
        <v>3903</v>
      </c>
      <c r="B3160" s="6" t="s">
        <v>37</v>
      </c>
      <c r="C3160" s="10">
        <v>18.0</v>
      </c>
      <c r="D3160" s="8" t="s">
        <v>3913</v>
      </c>
      <c r="E3160" s="5" t="s">
        <v>183</v>
      </c>
      <c r="F3160" s="5" t="s">
        <v>166</v>
      </c>
      <c r="G3160" s="9"/>
      <c r="H3160" s="9"/>
    </row>
    <row r="3161" ht="15.75" customHeight="1">
      <c r="A3161" s="11" t="s">
        <v>3903</v>
      </c>
      <c r="B3161" s="6" t="s">
        <v>37</v>
      </c>
      <c r="C3161" s="10">
        <v>21.0</v>
      </c>
      <c r="D3161" s="8" t="s">
        <v>3914</v>
      </c>
      <c r="E3161" s="5" t="s">
        <v>32</v>
      </c>
      <c r="F3161" s="5" t="s">
        <v>1078</v>
      </c>
      <c r="G3161" s="9"/>
      <c r="H3161" s="9"/>
    </row>
    <row r="3162" ht="15.75" customHeight="1">
      <c r="A3162" s="11" t="s">
        <v>3903</v>
      </c>
      <c r="B3162" s="6" t="s">
        <v>144</v>
      </c>
      <c r="C3162" s="10">
        <v>23.0</v>
      </c>
      <c r="D3162" s="8" t="s">
        <v>3915</v>
      </c>
      <c r="E3162" s="5" t="s">
        <v>21</v>
      </c>
      <c r="F3162" s="5" t="s">
        <v>50</v>
      </c>
      <c r="G3162" s="9"/>
      <c r="H3162" s="9"/>
    </row>
    <row r="3163" ht="15.75" customHeight="1">
      <c r="A3163" s="11" t="s">
        <v>3903</v>
      </c>
      <c r="B3163" s="6" t="s">
        <v>37</v>
      </c>
      <c r="C3163" s="10">
        <v>25.0</v>
      </c>
      <c r="D3163" s="8" t="s">
        <v>3916</v>
      </c>
      <c r="E3163" s="5" t="s">
        <v>21</v>
      </c>
      <c r="F3163" s="5" t="s">
        <v>50</v>
      </c>
      <c r="G3163" s="9"/>
      <c r="H3163" s="9"/>
    </row>
    <row r="3164" ht="15.75" customHeight="1">
      <c r="A3164" s="11" t="s">
        <v>3903</v>
      </c>
      <c r="B3164" s="6" t="s">
        <v>3917</v>
      </c>
      <c r="C3164" s="10">
        <v>27.0</v>
      </c>
      <c r="D3164" s="8" t="s">
        <v>3918</v>
      </c>
      <c r="E3164" s="5" t="s">
        <v>21</v>
      </c>
      <c r="F3164" s="5" t="s">
        <v>50</v>
      </c>
      <c r="G3164" s="9"/>
      <c r="H3164" s="9"/>
    </row>
    <row r="3165" ht="15.75" customHeight="1">
      <c r="A3165" s="15" t="s">
        <v>3919</v>
      </c>
      <c r="B3165" s="14" t="s">
        <v>239</v>
      </c>
      <c r="C3165" s="17">
        <v>2.0</v>
      </c>
      <c r="D3165" s="8" t="s">
        <v>3920</v>
      </c>
      <c r="E3165" s="8" t="s">
        <v>21</v>
      </c>
      <c r="F3165" s="5" t="s">
        <v>1174</v>
      </c>
      <c r="G3165" s="9"/>
      <c r="H3165" s="9"/>
    </row>
    <row r="3166" ht="15.75" customHeight="1">
      <c r="A3166" s="15" t="s">
        <v>3919</v>
      </c>
      <c r="B3166" s="14" t="s">
        <v>226</v>
      </c>
      <c r="C3166" s="17">
        <v>4.0</v>
      </c>
      <c r="D3166" s="8" t="s">
        <v>3921</v>
      </c>
      <c r="E3166" s="8" t="s">
        <v>21</v>
      </c>
      <c r="F3166" s="5" t="s">
        <v>22</v>
      </c>
      <c r="G3166" s="9"/>
      <c r="H3166" s="9"/>
    </row>
    <row r="3167" ht="15.75" customHeight="1">
      <c r="A3167" s="15" t="s">
        <v>3919</v>
      </c>
      <c r="B3167" s="18" t="s">
        <v>330</v>
      </c>
      <c r="C3167" s="17">
        <v>5.0</v>
      </c>
      <c r="D3167" s="8" t="s">
        <v>3922</v>
      </c>
      <c r="E3167" s="8" t="s">
        <v>21</v>
      </c>
      <c r="F3167" s="5" t="s">
        <v>22</v>
      </c>
      <c r="G3167" s="9"/>
      <c r="H3167" s="9"/>
    </row>
    <row r="3168" ht="15.75" customHeight="1">
      <c r="A3168" s="15" t="s">
        <v>3919</v>
      </c>
      <c r="B3168" s="14" t="s">
        <v>163</v>
      </c>
      <c r="C3168" s="17">
        <v>6.0</v>
      </c>
      <c r="D3168" s="8" t="s">
        <v>3923</v>
      </c>
      <c r="E3168" s="8" t="s">
        <v>21</v>
      </c>
      <c r="F3168" s="5" t="s">
        <v>22</v>
      </c>
      <c r="G3168" s="9"/>
      <c r="H3168" s="9"/>
    </row>
    <row r="3169" ht="15.75" customHeight="1">
      <c r="A3169" s="15" t="s">
        <v>3919</v>
      </c>
      <c r="B3169" s="18" t="s">
        <v>701</v>
      </c>
      <c r="C3169" s="17">
        <v>9.0</v>
      </c>
      <c r="D3169" s="8" t="s">
        <v>3924</v>
      </c>
      <c r="E3169" s="8" t="s">
        <v>14</v>
      </c>
      <c r="F3169" s="5" t="s">
        <v>79</v>
      </c>
      <c r="G3169" s="9"/>
      <c r="H3169" s="9"/>
    </row>
    <row r="3170" ht="15.75" customHeight="1">
      <c r="A3170" s="15" t="s">
        <v>3919</v>
      </c>
      <c r="B3170" s="18" t="s">
        <v>261</v>
      </c>
      <c r="C3170" s="17">
        <v>11.0</v>
      </c>
      <c r="D3170" s="8" t="s">
        <v>3925</v>
      </c>
      <c r="E3170" s="8" t="s">
        <v>32</v>
      </c>
      <c r="F3170" s="5" t="s">
        <v>79</v>
      </c>
      <c r="G3170" s="9"/>
      <c r="H3170" s="9"/>
    </row>
    <row r="3171" ht="15.75" customHeight="1">
      <c r="A3171" s="15" t="s">
        <v>3919</v>
      </c>
      <c r="B3171" s="18" t="s">
        <v>261</v>
      </c>
      <c r="C3171" s="17">
        <v>12.0</v>
      </c>
      <c r="D3171" s="8" t="s">
        <v>3926</v>
      </c>
      <c r="E3171" s="8" t="s">
        <v>14</v>
      </c>
      <c r="F3171" s="5" t="s">
        <v>1008</v>
      </c>
      <c r="G3171" s="9"/>
      <c r="H3171" s="9"/>
    </row>
    <row r="3172" ht="15.75" customHeight="1">
      <c r="A3172" s="15" t="s">
        <v>3919</v>
      </c>
      <c r="B3172" s="18" t="s">
        <v>701</v>
      </c>
      <c r="C3172" s="17">
        <v>13.0</v>
      </c>
      <c r="D3172" s="8" t="s">
        <v>3927</v>
      </c>
      <c r="E3172" s="8" t="s">
        <v>14</v>
      </c>
      <c r="F3172" s="5" t="s">
        <v>28</v>
      </c>
      <c r="G3172" s="9"/>
      <c r="H3172" s="9"/>
    </row>
    <row r="3173" ht="15.75" customHeight="1">
      <c r="A3173" s="15" t="s">
        <v>3919</v>
      </c>
      <c r="B3173" s="14" t="s">
        <v>163</v>
      </c>
      <c r="C3173" s="17">
        <v>15.0</v>
      </c>
      <c r="D3173" s="8" t="s">
        <v>3928</v>
      </c>
      <c r="E3173" s="8" t="s">
        <v>14</v>
      </c>
      <c r="F3173" s="5" t="s">
        <v>79</v>
      </c>
      <c r="G3173" s="9"/>
      <c r="H3173" s="9"/>
    </row>
    <row r="3174" ht="15.75" customHeight="1">
      <c r="A3174" s="15" t="s">
        <v>3919</v>
      </c>
      <c r="B3174" s="18" t="s">
        <v>261</v>
      </c>
      <c r="C3174" s="17">
        <v>16.0</v>
      </c>
      <c r="D3174" s="8" t="s">
        <v>3929</v>
      </c>
      <c r="E3174" s="8" t="s">
        <v>14</v>
      </c>
      <c r="F3174" s="5" t="s">
        <v>15</v>
      </c>
      <c r="G3174" s="9"/>
      <c r="H3174" s="9"/>
    </row>
    <row r="3175" ht="15.75" customHeight="1">
      <c r="A3175" s="15" t="s">
        <v>3919</v>
      </c>
      <c r="B3175" s="18" t="s">
        <v>3930</v>
      </c>
      <c r="C3175" s="17">
        <v>17.0</v>
      </c>
      <c r="D3175" s="8" t="s">
        <v>3931</v>
      </c>
      <c r="E3175" s="8" t="s">
        <v>14</v>
      </c>
      <c r="F3175" s="5" t="s">
        <v>15</v>
      </c>
      <c r="G3175" s="9"/>
      <c r="H3175" s="9"/>
    </row>
    <row r="3176" ht="15.75" customHeight="1">
      <c r="A3176" s="15" t="s">
        <v>3919</v>
      </c>
      <c r="B3176" s="18" t="s">
        <v>695</v>
      </c>
      <c r="C3176" s="17">
        <v>18.0</v>
      </c>
      <c r="D3176" s="8" t="s">
        <v>3932</v>
      </c>
      <c r="E3176" s="8" t="s">
        <v>14</v>
      </c>
      <c r="F3176" s="5" t="s">
        <v>15</v>
      </c>
      <c r="G3176" s="9"/>
      <c r="H3176" s="9"/>
    </row>
    <row r="3177" ht="15.75" customHeight="1">
      <c r="A3177" s="15" t="s">
        <v>3919</v>
      </c>
      <c r="B3177" s="14" t="s">
        <v>37</v>
      </c>
      <c r="C3177" s="17">
        <v>19.0</v>
      </c>
      <c r="D3177" s="8" t="s">
        <v>3933</v>
      </c>
      <c r="E3177" s="8" t="s">
        <v>14</v>
      </c>
      <c r="F3177" s="5" t="s">
        <v>15</v>
      </c>
      <c r="G3177" s="9"/>
      <c r="H3177" s="9"/>
    </row>
    <row r="3178" ht="15.75" customHeight="1">
      <c r="A3178" s="15" t="s">
        <v>3919</v>
      </c>
      <c r="B3178" s="14" t="s">
        <v>35</v>
      </c>
      <c r="C3178" s="17">
        <v>20.0</v>
      </c>
      <c r="D3178" s="8" t="s">
        <v>3934</v>
      </c>
      <c r="E3178" s="8" t="s">
        <v>14</v>
      </c>
      <c r="F3178" s="5" t="s">
        <v>15</v>
      </c>
      <c r="G3178" s="9"/>
      <c r="H3178" s="9"/>
    </row>
    <row r="3179" ht="15.75" customHeight="1">
      <c r="A3179" s="15" t="s">
        <v>3919</v>
      </c>
      <c r="B3179" s="14" t="s">
        <v>226</v>
      </c>
      <c r="C3179" s="17">
        <v>21.0</v>
      </c>
      <c r="D3179" s="8" t="s">
        <v>3935</v>
      </c>
      <c r="E3179" s="8" t="s">
        <v>14</v>
      </c>
      <c r="F3179" s="5" t="s">
        <v>15</v>
      </c>
      <c r="G3179" s="9"/>
      <c r="H3179" s="9"/>
    </row>
    <row r="3180" ht="15.75" customHeight="1">
      <c r="A3180" s="15" t="s">
        <v>3919</v>
      </c>
      <c r="B3180" s="14" t="s">
        <v>163</v>
      </c>
      <c r="C3180" s="17">
        <v>22.0</v>
      </c>
      <c r="D3180" s="8" t="s">
        <v>3936</v>
      </c>
      <c r="E3180" s="8" t="s">
        <v>14</v>
      </c>
      <c r="F3180" s="5" t="s">
        <v>15</v>
      </c>
      <c r="G3180" s="9"/>
      <c r="H3180" s="9"/>
    </row>
    <row r="3181" ht="15.75" customHeight="1">
      <c r="A3181" s="15" t="s">
        <v>3919</v>
      </c>
      <c r="B3181" s="18" t="s">
        <v>126</v>
      </c>
      <c r="C3181" s="17">
        <v>23.0</v>
      </c>
      <c r="D3181" s="8" t="s">
        <v>3937</v>
      </c>
      <c r="E3181" s="8" t="s">
        <v>18</v>
      </c>
      <c r="F3181" s="5" t="s">
        <v>18</v>
      </c>
      <c r="G3181" s="9"/>
      <c r="H3181" s="9"/>
    </row>
    <row r="3182" ht="15.75" customHeight="1">
      <c r="A3182" s="15" t="s">
        <v>3919</v>
      </c>
      <c r="B3182" s="18" t="s">
        <v>126</v>
      </c>
      <c r="C3182" s="17">
        <v>24.0</v>
      </c>
      <c r="D3182" s="8" t="s">
        <v>3938</v>
      </c>
      <c r="E3182" s="8" t="s">
        <v>18</v>
      </c>
      <c r="F3182" s="5" t="s">
        <v>18</v>
      </c>
      <c r="G3182" s="9"/>
      <c r="H3182" s="9"/>
    </row>
    <row r="3183" ht="15.75" customHeight="1">
      <c r="A3183" s="15" t="s">
        <v>3919</v>
      </c>
      <c r="B3183" s="18" t="s">
        <v>261</v>
      </c>
      <c r="C3183" s="17">
        <v>25.0</v>
      </c>
      <c r="D3183" s="8" t="s">
        <v>3939</v>
      </c>
      <c r="E3183" s="8" t="s">
        <v>32</v>
      </c>
      <c r="F3183" s="5" t="s">
        <v>18</v>
      </c>
      <c r="G3183" s="9"/>
      <c r="H3183" s="9"/>
    </row>
    <row r="3184" ht="15.75" customHeight="1">
      <c r="A3184" s="15" t="s">
        <v>3919</v>
      </c>
      <c r="B3184" s="18" t="s">
        <v>261</v>
      </c>
      <c r="C3184" s="17">
        <v>26.0</v>
      </c>
      <c r="D3184" s="8" t="s">
        <v>3940</v>
      </c>
      <c r="E3184" s="8" t="s">
        <v>14</v>
      </c>
      <c r="F3184" s="5" t="s">
        <v>15</v>
      </c>
      <c r="G3184" s="9"/>
      <c r="H3184" s="9"/>
    </row>
    <row r="3185" ht="15.75" customHeight="1">
      <c r="A3185" s="15" t="s">
        <v>3919</v>
      </c>
      <c r="B3185" s="14" t="s">
        <v>226</v>
      </c>
      <c r="C3185" s="17">
        <v>27.0</v>
      </c>
      <c r="D3185" s="8" t="s">
        <v>3941</v>
      </c>
      <c r="E3185" s="8" t="s">
        <v>33</v>
      </c>
      <c r="F3185" s="5" t="s">
        <v>33</v>
      </c>
      <c r="G3185" s="9"/>
      <c r="H3185" s="9"/>
    </row>
    <row r="3186" ht="15.75" customHeight="1">
      <c r="A3186" s="15" t="s">
        <v>3919</v>
      </c>
      <c r="B3186" s="14" t="s">
        <v>35</v>
      </c>
      <c r="C3186" s="17">
        <v>29.0</v>
      </c>
      <c r="D3186" s="8" t="s">
        <v>3942</v>
      </c>
      <c r="E3186" s="8" t="s">
        <v>21</v>
      </c>
      <c r="F3186" s="5" t="s">
        <v>93</v>
      </c>
      <c r="G3186" s="9"/>
      <c r="H3186" s="9"/>
    </row>
    <row r="3187" ht="15.75" customHeight="1">
      <c r="A3187" s="15" t="s">
        <v>3919</v>
      </c>
      <c r="B3187" s="14" t="s">
        <v>226</v>
      </c>
      <c r="C3187" s="17">
        <v>30.0</v>
      </c>
      <c r="D3187" s="8" t="s">
        <v>3943</v>
      </c>
      <c r="E3187" s="8" t="s">
        <v>33</v>
      </c>
      <c r="F3187" s="5" t="s">
        <v>33</v>
      </c>
      <c r="G3187" s="9"/>
      <c r="H3187" s="9"/>
    </row>
    <row r="3188" ht="15.75" customHeight="1">
      <c r="A3188" s="15" t="s">
        <v>3919</v>
      </c>
      <c r="B3188" s="14" t="s">
        <v>35</v>
      </c>
      <c r="C3188" s="17">
        <v>31.0</v>
      </c>
      <c r="D3188" s="8" t="s">
        <v>3944</v>
      </c>
      <c r="E3188" s="8" t="s">
        <v>32</v>
      </c>
      <c r="F3188" s="5" t="s">
        <v>33</v>
      </c>
      <c r="G3188" s="9"/>
      <c r="H3188" s="9"/>
    </row>
    <row r="3189" ht="15.75" customHeight="1">
      <c r="A3189" s="15" t="s">
        <v>3919</v>
      </c>
      <c r="B3189" s="14" t="s">
        <v>226</v>
      </c>
      <c r="C3189" s="17">
        <v>32.0</v>
      </c>
      <c r="D3189" s="8" t="s">
        <v>3945</v>
      </c>
      <c r="E3189" s="8" t="s">
        <v>33</v>
      </c>
      <c r="F3189" s="5" t="s">
        <v>33</v>
      </c>
      <c r="G3189" s="9"/>
      <c r="H3189" s="9"/>
    </row>
    <row r="3190" ht="15.75" customHeight="1">
      <c r="A3190" s="15" t="s">
        <v>3919</v>
      </c>
      <c r="B3190" s="14" t="s">
        <v>35</v>
      </c>
      <c r="C3190" s="17">
        <v>33.0</v>
      </c>
      <c r="D3190" s="8" t="s">
        <v>3946</v>
      </c>
      <c r="E3190" s="8" t="s">
        <v>33</v>
      </c>
      <c r="F3190" s="5" t="s">
        <v>33</v>
      </c>
      <c r="G3190" s="9"/>
      <c r="H3190" s="9"/>
    </row>
    <row r="3191" ht="15.75" customHeight="1">
      <c r="A3191" s="15" t="s">
        <v>3919</v>
      </c>
      <c r="B3191" s="14" t="s">
        <v>226</v>
      </c>
      <c r="C3191" s="17">
        <v>34.0</v>
      </c>
      <c r="D3191" s="8" t="s">
        <v>3947</v>
      </c>
      <c r="E3191" s="8" t="s">
        <v>33</v>
      </c>
      <c r="F3191" s="5" t="s">
        <v>33</v>
      </c>
      <c r="G3191" s="9"/>
      <c r="H3191" s="9"/>
    </row>
    <row r="3192" ht="15.75" customHeight="1">
      <c r="A3192" s="15" t="s">
        <v>3919</v>
      </c>
      <c r="B3192" s="14" t="s">
        <v>35</v>
      </c>
      <c r="C3192" s="17">
        <v>36.0</v>
      </c>
      <c r="D3192" s="8" t="s">
        <v>3948</v>
      </c>
      <c r="E3192" s="8" t="s">
        <v>32</v>
      </c>
      <c r="F3192" s="5" t="s">
        <v>33</v>
      </c>
      <c r="G3192" s="9"/>
      <c r="H3192" s="9"/>
    </row>
    <row r="3193" ht="15.75" customHeight="1">
      <c r="A3193" s="15" t="s">
        <v>3919</v>
      </c>
      <c r="B3193" s="14" t="s">
        <v>226</v>
      </c>
      <c r="C3193" s="17">
        <v>37.0</v>
      </c>
      <c r="D3193" s="8" t="s">
        <v>3949</v>
      </c>
      <c r="E3193" s="8" t="s">
        <v>33</v>
      </c>
      <c r="F3193" s="5" t="s">
        <v>33</v>
      </c>
      <c r="G3193" s="9"/>
      <c r="H3193" s="9"/>
    </row>
    <row r="3194" ht="15.75" customHeight="1">
      <c r="A3194" s="15" t="s">
        <v>3919</v>
      </c>
      <c r="B3194" s="14" t="s">
        <v>35</v>
      </c>
      <c r="C3194" s="17">
        <v>38.0</v>
      </c>
      <c r="D3194" s="8" t="s">
        <v>3950</v>
      </c>
      <c r="E3194" s="8" t="s">
        <v>33</v>
      </c>
      <c r="F3194" s="5" t="s">
        <v>33</v>
      </c>
      <c r="G3194" s="9"/>
      <c r="H3194" s="9"/>
    </row>
    <row r="3195" ht="15.75" customHeight="1">
      <c r="A3195" s="15" t="s">
        <v>3919</v>
      </c>
      <c r="B3195" s="14" t="s">
        <v>226</v>
      </c>
      <c r="C3195" s="17">
        <v>39.0</v>
      </c>
      <c r="D3195" s="8" t="s">
        <v>3951</v>
      </c>
      <c r="E3195" s="8" t="s">
        <v>146</v>
      </c>
      <c r="F3195" s="5" t="s">
        <v>93</v>
      </c>
      <c r="G3195" s="9"/>
      <c r="H3195" s="9"/>
    </row>
    <row r="3196" ht="15.75" customHeight="1">
      <c r="A3196" s="15" t="s">
        <v>3919</v>
      </c>
      <c r="B3196" s="14" t="s">
        <v>378</v>
      </c>
      <c r="C3196" s="17">
        <v>40.0</v>
      </c>
      <c r="D3196" s="8" t="s">
        <v>3952</v>
      </c>
      <c r="E3196" s="8" t="s">
        <v>146</v>
      </c>
      <c r="F3196" s="5" t="s">
        <v>93</v>
      </c>
      <c r="G3196" s="9"/>
      <c r="H3196" s="9"/>
    </row>
    <row r="3197" ht="15.75" customHeight="1">
      <c r="A3197" s="15" t="s">
        <v>3919</v>
      </c>
      <c r="B3197" s="14" t="s">
        <v>226</v>
      </c>
      <c r="C3197" s="17">
        <v>41.0</v>
      </c>
      <c r="D3197" s="8" t="s">
        <v>3953</v>
      </c>
      <c r="E3197" s="8" t="s">
        <v>146</v>
      </c>
      <c r="F3197" s="5" t="s">
        <v>93</v>
      </c>
      <c r="G3197" s="9"/>
      <c r="H3197" s="9"/>
    </row>
    <row r="3198" ht="15.75" customHeight="1">
      <c r="A3198" s="15" t="s">
        <v>3919</v>
      </c>
      <c r="B3198" s="14" t="s">
        <v>35</v>
      </c>
      <c r="C3198" s="17">
        <v>42.0</v>
      </c>
      <c r="D3198" s="8" t="s">
        <v>3954</v>
      </c>
      <c r="E3198" s="8" t="s">
        <v>21</v>
      </c>
      <c r="F3198" s="5" t="s">
        <v>93</v>
      </c>
      <c r="G3198" s="9"/>
      <c r="H3198" s="9"/>
    </row>
    <row r="3199" ht="15.75" customHeight="1">
      <c r="A3199" s="15" t="s">
        <v>3919</v>
      </c>
      <c r="B3199" s="14" t="s">
        <v>1496</v>
      </c>
      <c r="C3199" s="17">
        <v>43.0</v>
      </c>
      <c r="D3199" s="8" t="s">
        <v>3955</v>
      </c>
      <c r="E3199" s="8" t="s">
        <v>146</v>
      </c>
      <c r="F3199" s="5" t="s">
        <v>93</v>
      </c>
      <c r="G3199" s="9"/>
      <c r="H3199" s="9"/>
    </row>
    <row r="3200" ht="15.75" customHeight="1">
      <c r="A3200" s="15" t="s">
        <v>3956</v>
      </c>
      <c r="B3200" s="14" t="s">
        <v>124</v>
      </c>
      <c r="C3200" s="16">
        <v>1.0</v>
      </c>
      <c r="D3200" s="8" t="s">
        <v>3957</v>
      </c>
      <c r="E3200" s="8" t="s">
        <v>21</v>
      </c>
      <c r="F3200" s="5" t="s">
        <v>25</v>
      </c>
      <c r="G3200" s="9"/>
      <c r="H3200" s="9"/>
    </row>
    <row r="3201" ht="15.75" customHeight="1">
      <c r="A3201" s="15" t="s">
        <v>3956</v>
      </c>
      <c r="B3201" s="14" t="s">
        <v>37</v>
      </c>
      <c r="C3201" s="17">
        <v>3.0</v>
      </c>
      <c r="D3201" s="8" t="s">
        <v>3958</v>
      </c>
      <c r="E3201" s="8" t="s">
        <v>21</v>
      </c>
      <c r="F3201" s="5" t="s">
        <v>25</v>
      </c>
      <c r="G3201" s="9"/>
      <c r="H3201" s="9"/>
    </row>
    <row r="3202" ht="15.75" customHeight="1">
      <c r="A3202" s="15" t="s">
        <v>3956</v>
      </c>
      <c r="B3202" s="14" t="s">
        <v>124</v>
      </c>
      <c r="C3202" s="17">
        <v>4.0</v>
      </c>
      <c r="D3202" s="8" t="s">
        <v>3959</v>
      </c>
      <c r="E3202" s="8" t="s">
        <v>21</v>
      </c>
      <c r="F3202" s="5" t="s">
        <v>25</v>
      </c>
      <c r="G3202" s="9"/>
      <c r="H3202" s="9"/>
    </row>
    <row r="3203" ht="15.75" customHeight="1">
      <c r="A3203" s="15" t="s">
        <v>3956</v>
      </c>
      <c r="B3203" s="14" t="s">
        <v>29</v>
      </c>
      <c r="C3203" s="17">
        <v>5.0</v>
      </c>
      <c r="D3203" s="8" t="s">
        <v>3960</v>
      </c>
      <c r="E3203" s="8" t="s">
        <v>21</v>
      </c>
      <c r="F3203" s="5" t="s">
        <v>25</v>
      </c>
      <c r="G3203" s="9"/>
      <c r="H3203" s="9"/>
    </row>
    <row r="3204" ht="15.75" customHeight="1">
      <c r="A3204" s="15" t="s">
        <v>3956</v>
      </c>
      <c r="B3204" s="18" t="s">
        <v>126</v>
      </c>
      <c r="C3204" s="17">
        <v>6.0</v>
      </c>
      <c r="D3204" s="8" t="s">
        <v>3961</v>
      </c>
      <c r="E3204" s="8" t="s">
        <v>21</v>
      </c>
      <c r="F3204" s="5" t="s">
        <v>25</v>
      </c>
      <c r="G3204" s="9"/>
      <c r="H3204" s="9"/>
    </row>
    <row r="3205" ht="15.75" customHeight="1">
      <c r="A3205" s="15" t="s">
        <v>3956</v>
      </c>
      <c r="B3205" s="14" t="s">
        <v>37</v>
      </c>
      <c r="C3205" s="17">
        <v>7.0</v>
      </c>
      <c r="D3205" s="8" t="s">
        <v>3962</v>
      </c>
      <c r="E3205" s="8" t="s">
        <v>21</v>
      </c>
      <c r="F3205" s="5" t="s">
        <v>25</v>
      </c>
      <c r="G3205" s="9"/>
      <c r="H3205" s="9"/>
    </row>
    <row r="3206" ht="15.75" customHeight="1">
      <c r="A3206" s="15" t="s">
        <v>3956</v>
      </c>
      <c r="B3206" s="14" t="s">
        <v>37</v>
      </c>
      <c r="C3206" s="17">
        <v>8.0</v>
      </c>
      <c r="D3206" s="8" t="s">
        <v>3963</v>
      </c>
      <c r="E3206" s="8" t="s">
        <v>21</v>
      </c>
      <c r="F3206" s="5" t="s">
        <v>25</v>
      </c>
      <c r="G3206" s="9"/>
      <c r="H3206" s="9"/>
    </row>
    <row r="3207" ht="15.75" customHeight="1">
      <c r="A3207" s="15" t="s">
        <v>3956</v>
      </c>
      <c r="B3207" s="18" t="s">
        <v>135</v>
      </c>
      <c r="C3207" s="17">
        <v>9.0</v>
      </c>
      <c r="D3207" s="8" t="s">
        <v>3964</v>
      </c>
      <c r="E3207" s="8" t="s">
        <v>21</v>
      </c>
      <c r="F3207" s="5" t="s">
        <v>25</v>
      </c>
      <c r="G3207" s="9"/>
      <c r="H3207" s="9"/>
    </row>
    <row r="3208" ht="15.75" customHeight="1">
      <c r="A3208" s="15" t="s">
        <v>3956</v>
      </c>
      <c r="B3208" s="14" t="s">
        <v>124</v>
      </c>
      <c r="C3208" s="17">
        <v>10.0</v>
      </c>
      <c r="D3208" s="8" t="s">
        <v>3965</v>
      </c>
      <c r="E3208" s="8" t="s">
        <v>21</v>
      </c>
      <c r="F3208" s="5" t="s">
        <v>25</v>
      </c>
      <c r="G3208" s="9"/>
      <c r="H3208" s="9"/>
    </row>
    <row r="3209" ht="15.75" customHeight="1">
      <c r="A3209" s="15" t="s">
        <v>3956</v>
      </c>
      <c r="B3209" s="14" t="s">
        <v>144</v>
      </c>
      <c r="C3209" s="17">
        <v>13.0</v>
      </c>
      <c r="D3209" s="8" t="s">
        <v>3966</v>
      </c>
      <c r="E3209" s="8" t="s">
        <v>21</v>
      </c>
      <c r="F3209" s="5" t="s">
        <v>25</v>
      </c>
      <c r="G3209" s="9"/>
      <c r="H3209" s="9"/>
    </row>
    <row r="3210" ht="15.75" customHeight="1">
      <c r="A3210" s="15" t="s">
        <v>3956</v>
      </c>
      <c r="B3210" s="18" t="s">
        <v>126</v>
      </c>
      <c r="C3210" s="17">
        <v>15.0</v>
      </c>
      <c r="D3210" s="8" t="s">
        <v>3967</v>
      </c>
      <c r="E3210" s="8" t="s">
        <v>21</v>
      </c>
      <c r="F3210" s="5" t="s">
        <v>25</v>
      </c>
      <c r="G3210" s="9"/>
      <c r="H3210" s="9"/>
    </row>
    <row r="3211" ht="15.75" customHeight="1">
      <c r="A3211" s="15" t="s">
        <v>3956</v>
      </c>
      <c r="B3211" s="18" t="s">
        <v>701</v>
      </c>
      <c r="C3211" s="17">
        <v>16.0</v>
      </c>
      <c r="D3211" s="8" t="s">
        <v>3968</v>
      </c>
      <c r="E3211" s="8" t="s">
        <v>21</v>
      </c>
      <c r="F3211" s="5" t="s">
        <v>25</v>
      </c>
      <c r="G3211" s="9"/>
      <c r="H3211" s="9"/>
    </row>
    <row r="3212" ht="15.75" customHeight="1">
      <c r="A3212" s="15" t="s">
        <v>3956</v>
      </c>
      <c r="B3212" s="14" t="s">
        <v>1036</v>
      </c>
      <c r="C3212" s="17">
        <v>18.0</v>
      </c>
      <c r="D3212" s="8" t="s">
        <v>3969</v>
      </c>
      <c r="E3212" s="8" t="s">
        <v>21</v>
      </c>
      <c r="F3212" s="5" t="s">
        <v>25</v>
      </c>
      <c r="G3212" s="9"/>
      <c r="H3212" s="9"/>
    </row>
    <row r="3213" ht="15.75" customHeight="1">
      <c r="A3213" s="15" t="s">
        <v>3956</v>
      </c>
      <c r="B3213" s="18" t="s">
        <v>126</v>
      </c>
      <c r="C3213" s="17">
        <v>20.0</v>
      </c>
      <c r="D3213" s="8" t="s">
        <v>3970</v>
      </c>
      <c r="E3213" s="8" t="s">
        <v>21</v>
      </c>
      <c r="F3213" s="5" t="s">
        <v>25</v>
      </c>
      <c r="G3213" s="9"/>
      <c r="H3213" s="9"/>
    </row>
    <row r="3214" ht="15.75" customHeight="1">
      <c r="A3214" s="15" t="s">
        <v>3956</v>
      </c>
      <c r="B3214" s="18" t="s">
        <v>701</v>
      </c>
      <c r="C3214" s="17">
        <v>21.0</v>
      </c>
      <c r="D3214" s="8" t="s">
        <v>3971</v>
      </c>
      <c r="E3214" s="8" t="s">
        <v>21</v>
      </c>
      <c r="F3214" s="5" t="s">
        <v>25</v>
      </c>
      <c r="G3214" s="9"/>
      <c r="H3214" s="9"/>
    </row>
    <row r="3215" ht="15.75" customHeight="1">
      <c r="A3215" s="15" t="s">
        <v>3956</v>
      </c>
      <c r="B3215" s="18" t="s">
        <v>126</v>
      </c>
      <c r="C3215" s="17">
        <v>23.0</v>
      </c>
      <c r="D3215" s="8" t="s">
        <v>3972</v>
      </c>
      <c r="E3215" s="8" t="s">
        <v>21</v>
      </c>
      <c r="F3215" s="5" t="s">
        <v>25</v>
      </c>
      <c r="G3215" s="9"/>
      <c r="H3215" s="9"/>
    </row>
    <row r="3216" ht="15.75" customHeight="1">
      <c r="A3216" s="15" t="s">
        <v>3956</v>
      </c>
      <c r="B3216" s="14" t="s">
        <v>37</v>
      </c>
      <c r="C3216" s="17">
        <v>24.0</v>
      </c>
      <c r="D3216" s="8" t="s">
        <v>3973</v>
      </c>
      <c r="E3216" s="8" t="s">
        <v>21</v>
      </c>
      <c r="F3216" s="5" t="s">
        <v>25</v>
      </c>
      <c r="G3216" s="9"/>
      <c r="H3216" s="9"/>
    </row>
    <row r="3217" ht="15.75" customHeight="1">
      <c r="A3217" s="15" t="s">
        <v>3956</v>
      </c>
      <c r="B3217" s="18" t="s">
        <v>135</v>
      </c>
      <c r="C3217" s="17">
        <v>25.0</v>
      </c>
      <c r="D3217" s="8" t="s">
        <v>3974</v>
      </c>
      <c r="E3217" s="8" t="s">
        <v>21</v>
      </c>
      <c r="F3217" s="5" t="s">
        <v>25</v>
      </c>
      <c r="G3217" s="9"/>
      <c r="H3217" s="9"/>
    </row>
    <row r="3218" ht="15.75" customHeight="1">
      <c r="A3218" s="15" t="s">
        <v>3956</v>
      </c>
      <c r="B3218" s="14" t="s">
        <v>1036</v>
      </c>
      <c r="C3218" s="17">
        <v>26.0</v>
      </c>
      <c r="D3218" s="8" t="s">
        <v>3975</v>
      </c>
      <c r="E3218" s="8" t="s">
        <v>21</v>
      </c>
      <c r="F3218" s="5" t="s">
        <v>25</v>
      </c>
      <c r="G3218" s="9"/>
      <c r="H3218" s="9"/>
    </row>
    <row r="3219" ht="15.75" customHeight="1">
      <c r="A3219" s="15" t="s">
        <v>3956</v>
      </c>
      <c r="B3219" s="18" t="s">
        <v>126</v>
      </c>
      <c r="C3219" s="17">
        <v>28.0</v>
      </c>
      <c r="D3219" s="8" t="s">
        <v>3976</v>
      </c>
      <c r="E3219" s="8" t="s">
        <v>21</v>
      </c>
      <c r="F3219" s="5" t="s">
        <v>123</v>
      </c>
      <c r="G3219" s="9"/>
      <c r="H3219" s="9"/>
    </row>
    <row r="3220" ht="15.75" customHeight="1">
      <c r="A3220" s="15" t="s">
        <v>3956</v>
      </c>
      <c r="B3220" s="14" t="s">
        <v>124</v>
      </c>
      <c r="C3220" s="17">
        <v>29.0</v>
      </c>
      <c r="D3220" s="8" t="s">
        <v>3977</v>
      </c>
      <c r="E3220" s="8" t="s">
        <v>21</v>
      </c>
      <c r="F3220" s="5" t="s">
        <v>123</v>
      </c>
      <c r="G3220" s="9"/>
      <c r="H3220" s="9"/>
    </row>
    <row r="3221" ht="15.75" customHeight="1">
      <c r="A3221" s="15" t="s">
        <v>3956</v>
      </c>
      <c r="B3221" s="14" t="s">
        <v>3978</v>
      </c>
      <c r="C3221" s="17">
        <v>31.0</v>
      </c>
      <c r="D3221" s="8" t="s">
        <v>3979</v>
      </c>
      <c r="E3221" s="8" t="s">
        <v>21</v>
      </c>
      <c r="F3221" s="5" t="s">
        <v>25</v>
      </c>
      <c r="G3221" s="9"/>
      <c r="H3221" s="9"/>
    </row>
    <row r="3222" ht="15.75" customHeight="1">
      <c r="A3222" s="15" t="s">
        <v>3956</v>
      </c>
      <c r="B3222" s="14" t="s">
        <v>37</v>
      </c>
      <c r="C3222" s="17">
        <v>33.0</v>
      </c>
      <c r="D3222" s="8" t="s">
        <v>3980</v>
      </c>
      <c r="E3222" s="8" t="s">
        <v>21</v>
      </c>
      <c r="F3222" s="5" t="s">
        <v>25</v>
      </c>
      <c r="G3222" s="9"/>
      <c r="H3222" s="9"/>
    </row>
    <row r="3223" ht="15.75" customHeight="1">
      <c r="A3223" s="15" t="s">
        <v>3956</v>
      </c>
      <c r="B3223" s="14" t="s">
        <v>37</v>
      </c>
      <c r="C3223" s="17">
        <v>34.0</v>
      </c>
      <c r="D3223" s="8" t="s">
        <v>3981</v>
      </c>
      <c r="E3223" s="8" t="s">
        <v>21</v>
      </c>
      <c r="F3223" s="5" t="s">
        <v>1265</v>
      </c>
      <c r="G3223" s="9"/>
      <c r="H3223" s="9"/>
    </row>
    <row r="3224" ht="15.75" customHeight="1">
      <c r="A3224" s="15" t="s">
        <v>3956</v>
      </c>
      <c r="B3224" s="18" t="s">
        <v>701</v>
      </c>
      <c r="C3224" s="17">
        <v>35.0</v>
      </c>
      <c r="D3224" s="8" t="s">
        <v>3982</v>
      </c>
      <c r="E3224" s="8" t="s">
        <v>21</v>
      </c>
      <c r="F3224" s="5" t="s">
        <v>25</v>
      </c>
      <c r="G3224" s="9"/>
      <c r="H3224" s="9"/>
    </row>
    <row r="3225" ht="15.75" customHeight="1">
      <c r="A3225" s="15" t="s">
        <v>3956</v>
      </c>
      <c r="B3225" s="14" t="s">
        <v>139</v>
      </c>
      <c r="C3225" s="17">
        <v>37.0</v>
      </c>
      <c r="D3225" s="8" t="s">
        <v>3983</v>
      </c>
      <c r="E3225" s="8" t="s">
        <v>21</v>
      </c>
      <c r="F3225" s="5" t="s">
        <v>25</v>
      </c>
      <c r="G3225" s="9"/>
      <c r="H3225" s="9"/>
    </row>
    <row r="3226" ht="15.75" customHeight="1">
      <c r="A3226" s="15" t="s">
        <v>3956</v>
      </c>
      <c r="B3226" s="14" t="s">
        <v>37</v>
      </c>
      <c r="C3226" s="17">
        <v>39.0</v>
      </c>
      <c r="D3226" s="8" t="s">
        <v>3984</v>
      </c>
      <c r="E3226" s="8" t="s">
        <v>97</v>
      </c>
      <c r="F3226" s="5" t="s">
        <v>25</v>
      </c>
      <c r="G3226" s="9"/>
      <c r="H3226" s="9"/>
    </row>
    <row r="3227" ht="15.75" customHeight="1">
      <c r="A3227" s="15" t="s">
        <v>3956</v>
      </c>
      <c r="B3227" s="14" t="s">
        <v>37</v>
      </c>
      <c r="C3227" s="17">
        <v>41.0</v>
      </c>
      <c r="D3227" s="8" t="s">
        <v>3985</v>
      </c>
      <c r="E3227" s="8" t="s">
        <v>21</v>
      </c>
      <c r="F3227" s="5" t="s">
        <v>25</v>
      </c>
      <c r="G3227" s="9"/>
      <c r="H3227" s="9"/>
    </row>
    <row r="3228" ht="15.75" customHeight="1">
      <c r="A3228" s="15" t="s">
        <v>3956</v>
      </c>
      <c r="B3228" s="14" t="s">
        <v>37</v>
      </c>
      <c r="C3228" s="17">
        <v>42.0</v>
      </c>
      <c r="D3228" s="8" t="s">
        <v>3986</v>
      </c>
      <c r="E3228" s="8" t="s">
        <v>21</v>
      </c>
      <c r="F3228" s="5" t="s">
        <v>25</v>
      </c>
      <c r="G3228" s="9"/>
      <c r="H3228" s="9"/>
    </row>
    <row r="3229" ht="15.75" customHeight="1">
      <c r="A3229" s="15" t="s">
        <v>3956</v>
      </c>
      <c r="B3229" s="18" t="s">
        <v>126</v>
      </c>
      <c r="C3229" s="17">
        <v>44.0</v>
      </c>
      <c r="D3229" s="8" t="s">
        <v>3987</v>
      </c>
      <c r="E3229" s="8" t="s">
        <v>97</v>
      </c>
      <c r="F3229" s="5" t="s">
        <v>25</v>
      </c>
      <c r="G3229" s="9"/>
      <c r="H3229" s="9"/>
    </row>
    <row r="3230" ht="15.75" customHeight="1">
      <c r="A3230" s="15" t="s">
        <v>3956</v>
      </c>
      <c r="B3230" s="14" t="s">
        <v>144</v>
      </c>
      <c r="C3230" s="17">
        <v>45.0</v>
      </c>
      <c r="D3230" s="8" t="s">
        <v>3988</v>
      </c>
      <c r="E3230" s="8" t="s">
        <v>21</v>
      </c>
      <c r="F3230" s="5" t="s">
        <v>123</v>
      </c>
      <c r="G3230" s="9"/>
      <c r="H3230" s="9"/>
    </row>
    <row r="3231" ht="15.75" customHeight="1">
      <c r="A3231" s="15" t="s">
        <v>3956</v>
      </c>
      <c r="B3231" s="14" t="s">
        <v>37</v>
      </c>
      <c r="C3231" s="17">
        <v>46.0</v>
      </c>
      <c r="D3231" s="8" t="s">
        <v>3989</v>
      </c>
      <c r="E3231" s="8" t="s">
        <v>21</v>
      </c>
      <c r="F3231" s="5" t="s">
        <v>123</v>
      </c>
      <c r="G3231" s="9"/>
      <c r="H3231" s="9"/>
    </row>
    <row r="3232" ht="15.75" customHeight="1">
      <c r="A3232" s="15" t="s">
        <v>3956</v>
      </c>
      <c r="B3232" s="18" t="s">
        <v>126</v>
      </c>
      <c r="C3232" s="17">
        <v>48.0</v>
      </c>
      <c r="D3232" s="8" t="s">
        <v>3990</v>
      </c>
      <c r="E3232" s="8" t="s">
        <v>21</v>
      </c>
      <c r="F3232" s="5" t="s">
        <v>25</v>
      </c>
      <c r="G3232" s="9"/>
      <c r="H3232" s="9"/>
    </row>
    <row r="3233" ht="15.75" customHeight="1">
      <c r="A3233" s="15" t="s">
        <v>3956</v>
      </c>
      <c r="B3233" s="14" t="s">
        <v>144</v>
      </c>
      <c r="C3233" s="17">
        <v>49.0</v>
      </c>
      <c r="D3233" s="8" t="s">
        <v>3991</v>
      </c>
      <c r="E3233" s="8" t="s">
        <v>21</v>
      </c>
      <c r="F3233" s="5" t="s">
        <v>25</v>
      </c>
      <c r="G3233" s="9"/>
      <c r="H3233" s="9"/>
    </row>
    <row r="3234" ht="15.75" customHeight="1">
      <c r="A3234" s="15" t="s">
        <v>3956</v>
      </c>
      <c r="B3234" s="18" t="s">
        <v>701</v>
      </c>
      <c r="C3234" s="17">
        <v>51.0</v>
      </c>
      <c r="D3234" s="8" t="s">
        <v>3992</v>
      </c>
      <c r="E3234" s="8" t="s">
        <v>21</v>
      </c>
      <c r="F3234" s="5" t="s">
        <v>123</v>
      </c>
      <c r="G3234" s="9"/>
      <c r="H3234" s="9"/>
    </row>
    <row r="3235" ht="15.75" customHeight="1">
      <c r="A3235" s="15" t="s">
        <v>3956</v>
      </c>
      <c r="B3235" s="14" t="s">
        <v>144</v>
      </c>
      <c r="C3235" s="17">
        <v>53.0</v>
      </c>
      <c r="D3235" s="8" t="s">
        <v>3993</v>
      </c>
      <c r="E3235" s="8" t="s">
        <v>21</v>
      </c>
      <c r="F3235" s="5" t="s">
        <v>25</v>
      </c>
      <c r="G3235" s="9"/>
      <c r="H3235" s="9"/>
    </row>
    <row r="3236" ht="15.75" customHeight="1">
      <c r="A3236" s="15" t="s">
        <v>3956</v>
      </c>
      <c r="B3236" s="14" t="s">
        <v>144</v>
      </c>
      <c r="C3236" s="17">
        <v>54.0</v>
      </c>
      <c r="D3236" s="8" t="s">
        <v>3994</v>
      </c>
      <c r="E3236" s="8" t="s">
        <v>21</v>
      </c>
      <c r="F3236" s="5" t="s">
        <v>25</v>
      </c>
      <c r="G3236" s="9"/>
      <c r="H3236" s="9"/>
    </row>
    <row r="3237" ht="15.75" customHeight="1">
      <c r="A3237" s="15" t="s">
        <v>3956</v>
      </c>
      <c r="B3237" s="14" t="s">
        <v>37</v>
      </c>
      <c r="C3237" s="17">
        <v>55.0</v>
      </c>
      <c r="D3237" s="8" t="s">
        <v>3995</v>
      </c>
      <c r="E3237" s="8" t="s">
        <v>21</v>
      </c>
      <c r="F3237" s="5" t="s">
        <v>25</v>
      </c>
      <c r="G3237" s="9"/>
      <c r="H3237" s="9"/>
    </row>
    <row r="3238" ht="15.75" customHeight="1">
      <c r="A3238" s="15" t="s">
        <v>3956</v>
      </c>
      <c r="B3238" s="14" t="s">
        <v>139</v>
      </c>
      <c r="C3238" s="17">
        <v>56.0</v>
      </c>
      <c r="D3238" s="8" t="s">
        <v>3996</v>
      </c>
      <c r="E3238" s="8" t="s">
        <v>21</v>
      </c>
      <c r="F3238" s="5" t="s">
        <v>25</v>
      </c>
      <c r="G3238" s="9"/>
      <c r="H3238" s="9"/>
    </row>
    <row r="3239" ht="15.75" customHeight="1">
      <c r="A3239" s="15" t="s">
        <v>3956</v>
      </c>
      <c r="B3239" s="14" t="s">
        <v>3997</v>
      </c>
      <c r="C3239" s="17">
        <v>58.0</v>
      </c>
      <c r="D3239" s="8" t="s">
        <v>3998</v>
      </c>
      <c r="E3239" s="8" t="s">
        <v>21</v>
      </c>
      <c r="F3239" s="5" t="s">
        <v>89</v>
      </c>
      <c r="G3239" s="9"/>
      <c r="H3239" s="9"/>
    </row>
    <row r="3240" ht="15.75" customHeight="1">
      <c r="A3240" s="15" t="s">
        <v>3999</v>
      </c>
      <c r="B3240" s="14" t="s">
        <v>4000</v>
      </c>
      <c r="C3240" s="16">
        <v>1.0</v>
      </c>
      <c r="D3240" s="8" t="s">
        <v>4001</v>
      </c>
      <c r="E3240" s="8" t="s">
        <v>21</v>
      </c>
      <c r="F3240" s="5" t="s">
        <v>25</v>
      </c>
      <c r="G3240" s="9"/>
      <c r="H3240" s="9"/>
    </row>
    <row r="3241" ht="15.75" customHeight="1">
      <c r="A3241" s="15" t="s">
        <v>3999</v>
      </c>
      <c r="B3241" s="14" t="s">
        <v>3117</v>
      </c>
      <c r="C3241" s="17">
        <v>2.0</v>
      </c>
      <c r="D3241" s="8" t="s">
        <v>4002</v>
      </c>
      <c r="E3241" s="8" t="s">
        <v>21</v>
      </c>
      <c r="F3241" s="5" t="s">
        <v>25</v>
      </c>
      <c r="G3241" s="9"/>
      <c r="H3241" s="9"/>
    </row>
    <row r="3242" ht="15.75" customHeight="1">
      <c r="A3242" s="15" t="s">
        <v>3999</v>
      </c>
      <c r="B3242" s="14" t="s">
        <v>4003</v>
      </c>
      <c r="C3242" s="17">
        <v>3.0</v>
      </c>
      <c r="D3242" s="8" t="s">
        <v>4004</v>
      </c>
      <c r="E3242" s="8" t="s">
        <v>21</v>
      </c>
      <c r="F3242" s="5" t="s">
        <v>25</v>
      </c>
      <c r="G3242" s="9"/>
      <c r="H3242" s="9"/>
    </row>
    <row r="3243" ht="15.75" customHeight="1">
      <c r="A3243" s="15" t="s">
        <v>3999</v>
      </c>
      <c r="B3243" s="14" t="s">
        <v>1208</v>
      </c>
      <c r="C3243" s="17">
        <v>5.0</v>
      </c>
      <c r="D3243" s="8" t="s">
        <v>4005</v>
      </c>
      <c r="E3243" s="8" t="s">
        <v>21</v>
      </c>
      <c r="F3243" s="5" t="s">
        <v>25</v>
      </c>
      <c r="G3243" s="9"/>
      <c r="H3243" s="9"/>
    </row>
    <row r="3244" ht="15.75" customHeight="1">
      <c r="A3244" s="15" t="s">
        <v>3999</v>
      </c>
      <c r="B3244" s="14" t="s">
        <v>4006</v>
      </c>
      <c r="C3244" s="17">
        <v>6.0</v>
      </c>
      <c r="D3244" s="8" t="s">
        <v>4007</v>
      </c>
      <c r="E3244" s="8" t="s">
        <v>21</v>
      </c>
      <c r="F3244" s="5" t="s">
        <v>25</v>
      </c>
      <c r="G3244" s="9"/>
      <c r="H3244" s="9"/>
    </row>
    <row r="3245" ht="15.75" customHeight="1">
      <c r="A3245" s="15" t="s">
        <v>3999</v>
      </c>
      <c r="B3245" s="14" t="s">
        <v>4008</v>
      </c>
      <c r="C3245" s="17">
        <v>7.0</v>
      </c>
      <c r="D3245" s="8" t="s">
        <v>4009</v>
      </c>
      <c r="E3245" s="8" t="s">
        <v>21</v>
      </c>
      <c r="F3245" s="5" t="s">
        <v>25</v>
      </c>
      <c r="G3245" s="9"/>
      <c r="H3245" s="9"/>
    </row>
    <row r="3246" ht="15.75" customHeight="1">
      <c r="A3246" s="15" t="s">
        <v>3999</v>
      </c>
      <c r="B3246" s="14" t="s">
        <v>4010</v>
      </c>
      <c r="C3246" s="17">
        <v>9.0</v>
      </c>
      <c r="D3246" s="8" t="s">
        <v>4011</v>
      </c>
      <c r="E3246" s="8" t="s">
        <v>21</v>
      </c>
      <c r="F3246" s="5" t="s">
        <v>25</v>
      </c>
      <c r="G3246" s="9"/>
      <c r="H3246" s="9"/>
    </row>
    <row r="3247" ht="15.75" customHeight="1">
      <c r="A3247" s="15" t="s">
        <v>4012</v>
      </c>
      <c r="B3247" s="14" t="s">
        <v>124</v>
      </c>
      <c r="C3247" s="16">
        <v>1.0</v>
      </c>
      <c r="D3247" s="8" t="s">
        <v>4013</v>
      </c>
      <c r="E3247" s="8" t="s">
        <v>21</v>
      </c>
      <c r="F3247" s="5" t="s">
        <v>25</v>
      </c>
      <c r="G3247" s="9"/>
      <c r="H3247" s="9"/>
    </row>
    <row r="3248" ht="15.75" customHeight="1">
      <c r="A3248" s="15" t="s">
        <v>4012</v>
      </c>
      <c r="B3248" s="14" t="s">
        <v>968</v>
      </c>
      <c r="C3248" s="17">
        <v>3.0</v>
      </c>
      <c r="D3248" s="8" t="s">
        <v>4014</v>
      </c>
      <c r="E3248" s="8" t="s">
        <v>14</v>
      </c>
      <c r="F3248" s="5" t="s">
        <v>4015</v>
      </c>
      <c r="G3248" s="9"/>
      <c r="H3248" s="9"/>
    </row>
    <row r="3249" ht="15.75" customHeight="1">
      <c r="A3249" s="15" t="s">
        <v>4012</v>
      </c>
      <c r="B3249" s="14" t="s">
        <v>144</v>
      </c>
      <c r="C3249" s="17">
        <v>5.0</v>
      </c>
      <c r="D3249" s="8" t="s">
        <v>4016</v>
      </c>
      <c r="E3249" s="8" t="s">
        <v>14</v>
      </c>
      <c r="F3249" s="5" t="s">
        <v>15</v>
      </c>
      <c r="G3249" s="9"/>
      <c r="H3249" s="9"/>
    </row>
    <row r="3250" ht="15.75" customHeight="1">
      <c r="A3250" s="15" t="s">
        <v>4012</v>
      </c>
      <c r="B3250" s="14" t="s">
        <v>144</v>
      </c>
      <c r="C3250" s="17">
        <v>7.0</v>
      </c>
      <c r="D3250" s="8" t="s">
        <v>4017</v>
      </c>
      <c r="E3250" s="8" t="s">
        <v>14</v>
      </c>
      <c r="F3250" s="5" t="s">
        <v>15</v>
      </c>
      <c r="G3250" s="9"/>
      <c r="H3250" s="9"/>
    </row>
    <row r="3251" ht="15.75" customHeight="1">
      <c r="A3251" s="15" t="s">
        <v>4012</v>
      </c>
      <c r="B3251" s="14" t="s">
        <v>37</v>
      </c>
      <c r="C3251" s="17">
        <v>9.0</v>
      </c>
      <c r="D3251" s="8" t="s">
        <v>4018</v>
      </c>
      <c r="E3251" s="8" t="s">
        <v>33</v>
      </c>
      <c r="F3251" s="5" t="s">
        <v>33</v>
      </c>
      <c r="G3251" s="9"/>
      <c r="H3251" s="9"/>
    </row>
    <row r="3252" ht="15.75" customHeight="1">
      <c r="A3252" s="15" t="s">
        <v>4012</v>
      </c>
      <c r="B3252" s="14" t="s">
        <v>37</v>
      </c>
      <c r="C3252" s="17">
        <v>11.0</v>
      </c>
      <c r="D3252" s="8" t="s">
        <v>4019</v>
      </c>
      <c r="E3252" s="8" t="s">
        <v>21</v>
      </c>
      <c r="F3252" s="5" t="s">
        <v>50</v>
      </c>
      <c r="G3252" s="9"/>
      <c r="H3252" s="9"/>
    </row>
    <row r="3253" ht="15.75" customHeight="1">
      <c r="A3253" s="15" t="s">
        <v>4012</v>
      </c>
      <c r="B3253" s="14" t="s">
        <v>37</v>
      </c>
      <c r="C3253" s="17">
        <v>12.0</v>
      </c>
      <c r="D3253" s="8" t="s">
        <v>4020</v>
      </c>
      <c r="E3253" s="8" t="s">
        <v>32</v>
      </c>
      <c r="F3253" s="5" t="s">
        <v>15</v>
      </c>
      <c r="G3253" s="9"/>
      <c r="H3253" s="9"/>
    </row>
    <row r="3254" ht="15.75" customHeight="1">
      <c r="A3254" s="15" t="s">
        <v>4012</v>
      </c>
      <c r="B3254" s="14" t="s">
        <v>37</v>
      </c>
      <c r="C3254" s="17">
        <v>13.0</v>
      </c>
      <c r="D3254" s="8" t="s">
        <v>4021</v>
      </c>
      <c r="E3254" s="8" t="s">
        <v>14</v>
      </c>
      <c r="F3254" s="5" t="s">
        <v>15</v>
      </c>
      <c r="G3254" s="9"/>
      <c r="H3254" s="9"/>
    </row>
    <row r="3255" ht="15.75" customHeight="1">
      <c r="A3255" s="15" t="s">
        <v>4012</v>
      </c>
      <c r="B3255" s="14" t="s">
        <v>37</v>
      </c>
      <c r="C3255" s="17">
        <v>15.0</v>
      </c>
      <c r="D3255" s="8" t="s">
        <v>4022</v>
      </c>
      <c r="E3255" s="8" t="s">
        <v>14</v>
      </c>
      <c r="F3255" s="5" t="s">
        <v>15</v>
      </c>
      <c r="G3255" s="9"/>
      <c r="H3255" s="9"/>
    </row>
    <row r="3256" ht="15.75" customHeight="1">
      <c r="A3256" s="15" t="s">
        <v>4012</v>
      </c>
      <c r="B3256" s="14" t="s">
        <v>37</v>
      </c>
      <c r="C3256" s="17">
        <v>16.0</v>
      </c>
      <c r="D3256" s="8" t="s">
        <v>4023</v>
      </c>
      <c r="E3256" s="8" t="s">
        <v>32</v>
      </c>
      <c r="F3256" s="5" t="s">
        <v>15</v>
      </c>
      <c r="G3256" s="9"/>
      <c r="H3256" s="9"/>
    </row>
    <row r="3257" ht="15.75" customHeight="1">
      <c r="A3257" s="15" t="s">
        <v>4012</v>
      </c>
      <c r="B3257" s="14" t="s">
        <v>124</v>
      </c>
      <c r="C3257" s="17">
        <v>18.0</v>
      </c>
      <c r="D3257" s="8" t="s">
        <v>4024</v>
      </c>
      <c r="E3257" s="8" t="s">
        <v>32</v>
      </c>
      <c r="F3257" s="5" t="s">
        <v>15</v>
      </c>
      <c r="G3257" s="9"/>
      <c r="H3257" s="9"/>
    </row>
    <row r="3258" ht="15.75" customHeight="1">
      <c r="A3258" s="15" t="s">
        <v>4012</v>
      </c>
      <c r="B3258" s="14" t="s">
        <v>968</v>
      </c>
      <c r="C3258" s="17">
        <v>19.0</v>
      </c>
      <c r="D3258" s="8" t="s">
        <v>4025</v>
      </c>
      <c r="E3258" s="8" t="s">
        <v>21</v>
      </c>
      <c r="F3258" s="5" t="s">
        <v>50</v>
      </c>
      <c r="G3258" s="9"/>
      <c r="H3258" s="9"/>
    </row>
    <row r="3259" ht="15.75" customHeight="1">
      <c r="A3259" s="15" t="s">
        <v>4012</v>
      </c>
      <c r="B3259" s="14" t="s">
        <v>37</v>
      </c>
      <c r="C3259" s="17">
        <v>21.0</v>
      </c>
      <c r="D3259" s="8" t="s">
        <v>4026</v>
      </c>
      <c r="E3259" s="8" t="s">
        <v>14</v>
      </c>
      <c r="F3259" s="5" t="s">
        <v>15</v>
      </c>
      <c r="G3259" s="9"/>
      <c r="H3259" s="9"/>
    </row>
    <row r="3260" ht="15.75" customHeight="1">
      <c r="A3260" s="15" t="s">
        <v>4012</v>
      </c>
      <c r="B3260" s="14" t="s">
        <v>124</v>
      </c>
      <c r="C3260" s="17">
        <v>22.0</v>
      </c>
      <c r="D3260" s="8" t="s">
        <v>4027</v>
      </c>
      <c r="E3260" s="8" t="s">
        <v>14</v>
      </c>
      <c r="F3260" s="5" t="s">
        <v>15</v>
      </c>
      <c r="G3260" s="9"/>
      <c r="H3260" s="9"/>
    </row>
    <row r="3261" ht="15.75" customHeight="1">
      <c r="A3261" s="15" t="s">
        <v>4012</v>
      </c>
      <c r="B3261" s="14" t="s">
        <v>968</v>
      </c>
      <c r="C3261" s="17">
        <v>24.0</v>
      </c>
      <c r="D3261" s="8" t="s">
        <v>4028</v>
      </c>
      <c r="E3261" s="8" t="s">
        <v>21</v>
      </c>
      <c r="F3261" s="5" t="s">
        <v>25</v>
      </c>
      <c r="G3261" s="9"/>
      <c r="H3261" s="9"/>
    </row>
    <row r="3262" ht="15.75" customHeight="1">
      <c r="A3262" s="15" t="s">
        <v>4012</v>
      </c>
      <c r="B3262" s="14" t="s">
        <v>37</v>
      </c>
      <c r="C3262" s="17">
        <v>26.0</v>
      </c>
      <c r="D3262" s="8" t="s">
        <v>4029</v>
      </c>
      <c r="E3262" s="8" t="s">
        <v>14</v>
      </c>
      <c r="F3262" s="5" t="s">
        <v>15</v>
      </c>
      <c r="G3262" s="9"/>
      <c r="H3262" s="9"/>
    </row>
    <row r="3263" ht="15.75" customHeight="1">
      <c r="A3263" s="15" t="s">
        <v>4012</v>
      </c>
      <c r="B3263" s="14" t="s">
        <v>37</v>
      </c>
      <c r="C3263" s="17">
        <v>27.0</v>
      </c>
      <c r="D3263" s="8" t="s">
        <v>4030</v>
      </c>
      <c r="E3263" s="8" t="s">
        <v>21</v>
      </c>
      <c r="F3263" s="5" t="s">
        <v>1265</v>
      </c>
      <c r="G3263" s="9"/>
      <c r="H3263" s="9"/>
    </row>
    <row r="3264" ht="15.75" customHeight="1">
      <c r="A3264" s="15" t="s">
        <v>4012</v>
      </c>
      <c r="B3264" s="14" t="s">
        <v>37</v>
      </c>
      <c r="C3264" s="17">
        <v>29.0</v>
      </c>
      <c r="D3264" s="8" t="s">
        <v>4031</v>
      </c>
      <c r="E3264" s="8" t="s">
        <v>14</v>
      </c>
      <c r="F3264" s="5" t="s">
        <v>22</v>
      </c>
      <c r="G3264" s="9"/>
      <c r="H3264" s="9"/>
    </row>
    <row r="3265" ht="15.75" customHeight="1">
      <c r="A3265" s="15" t="s">
        <v>4012</v>
      </c>
      <c r="B3265" s="14" t="s">
        <v>235</v>
      </c>
      <c r="C3265" s="17">
        <v>32.0</v>
      </c>
      <c r="D3265" s="8" t="s">
        <v>4032</v>
      </c>
      <c r="E3265" s="8" t="s">
        <v>14</v>
      </c>
      <c r="F3265" s="5" t="s">
        <v>22</v>
      </c>
      <c r="G3265" s="9"/>
      <c r="H3265" s="9"/>
    </row>
    <row r="3266" ht="15.75" customHeight="1">
      <c r="A3266" s="5" t="s">
        <v>4033</v>
      </c>
      <c r="B3266" s="6" t="s">
        <v>525</v>
      </c>
      <c r="C3266" s="7">
        <v>1.0</v>
      </c>
      <c r="D3266" s="8" t="s">
        <v>4034</v>
      </c>
      <c r="E3266" s="5" t="s">
        <v>21</v>
      </c>
      <c r="F3266" s="5" t="s">
        <v>25</v>
      </c>
      <c r="G3266" s="9"/>
      <c r="H3266" s="9"/>
    </row>
    <row r="3267" ht="15.75" customHeight="1">
      <c r="A3267" s="5" t="s">
        <v>4033</v>
      </c>
      <c r="B3267" s="6" t="s">
        <v>216</v>
      </c>
      <c r="C3267" s="10">
        <v>2.0</v>
      </c>
      <c r="D3267" s="8" t="s">
        <v>4035</v>
      </c>
      <c r="E3267" s="5" t="s">
        <v>14</v>
      </c>
      <c r="F3267" s="5" t="s">
        <v>15</v>
      </c>
      <c r="G3267" s="9"/>
      <c r="H3267" s="9"/>
    </row>
    <row r="3268" ht="15.75" customHeight="1">
      <c r="A3268" s="5" t="s">
        <v>4033</v>
      </c>
      <c r="B3268" s="6" t="s">
        <v>216</v>
      </c>
      <c r="C3268" s="10">
        <v>3.0</v>
      </c>
      <c r="D3268" s="8" t="s">
        <v>4036</v>
      </c>
      <c r="E3268" s="5" t="s">
        <v>14</v>
      </c>
      <c r="F3268" s="5" t="s">
        <v>15</v>
      </c>
      <c r="G3268" s="9"/>
      <c r="H3268" s="9"/>
    </row>
    <row r="3269" ht="15.75" customHeight="1">
      <c r="A3269" s="5" t="s">
        <v>4033</v>
      </c>
      <c r="B3269" s="6" t="s">
        <v>52</v>
      </c>
      <c r="C3269" s="10">
        <v>4.0</v>
      </c>
      <c r="D3269" s="8" t="s">
        <v>4037</v>
      </c>
      <c r="E3269" s="5" t="s">
        <v>14</v>
      </c>
      <c r="F3269" s="5" t="s">
        <v>15</v>
      </c>
      <c r="G3269" s="9"/>
      <c r="H3269" s="9"/>
    </row>
    <row r="3270" ht="15.75" customHeight="1">
      <c r="A3270" s="5" t="s">
        <v>4033</v>
      </c>
      <c r="B3270" s="6" t="s">
        <v>81</v>
      </c>
      <c r="C3270" s="10">
        <v>5.0</v>
      </c>
      <c r="D3270" s="8" t="s">
        <v>4038</v>
      </c>
      <c r="E3270" s="5" t="s">
        <v>14</v>
      </c>
      <c r="F3270" s="5" t="s">
        <v>15</v>
      </c>
      <c r="G3270" s="9"/>
      <c r="H3270" s="9"/>
    </row>
    <row r="3271" ht="15.75" customHeight="1">
      <c r="A3271" s="5" t="s">
        <v>4033</v>
      </c>
      <c r="B3271" s="6" t="s">
        <v>216</v>
      </c>
      <c r="C3271" s="10">
        <v>6.0</v>
      </c>
      <c r="D3271" s="8" t="s">
        <v>4039</v>
      </c>
      <c r="E3271" s="5" t="s">
        <v>14</v>
      </c>
      <c r="F3271" s="5" t="s">
        <v>15</v>
      </c>
      <c r="G3271" s="9"/>
      <c r="H3271" s="9"/>
    </row>
    <row r="3272" ht="15.75" customHeight="1">
      <c r="A3272" s="5" t="s">
        <v>4033</v>
      </c>
      <c r="B3272" s="6" t="s">
        <v>68</v>
      </c>
      <c r="C3272" s="10">
        <v>7.0</v>
      </c>
      <c r="D3272" s="8" t="s">
        <v>4040</v>
      </c>
      <c r="E3272" s="5" t="s">
        <v>14</v>
      </c>
      <c r="F3272" s="5" t="s">
        <v>15</v>
      </c>
      <c r="G3272" s="9"/>
      <c r="H3272" s="9"/>
    </row>
    <row r="3273" ht="15.75" customHeight="1">
      <c r="A3273" s="5" t="s">
        <v>4033</v>
      </c>
      <c r="B3273" s="6" t="s">
        <v>4041</v>
      </c>
      <c r="C3273" s="10">
        <v>8.0</v>
      </c>
      <c r="D3273" s="8" t="s">
        <v>4042</v>
      </c>
      <c r="E3273" s="5" t="s">
        <v>21</v>
      </c>
      <c r="F3273" s="5" t="s">
        <v>25</v>
      </c>
      <c r="G3273" s="9"/>
      <c r="H3273" s="9"/>
    </row>
    <row r="3274" ht="15.75" customHeight="1">
      <c r="A3274" s="15" t="s">
        <v>4043</v>
      </c>
      <c r="B3274" s="14" t="s">
        <v>41</v>
      </c>
      <c r="C3274" s="16">
        <v>1.0</v>
      </c>
      <c r="D3274" s="8" t="s">
        <v>4044</v>
      </c>
      <c r="E3274" s="8" t="s">
        <v>21</v>
      </c>
      <c r="F3274" s="5" t="s">
        <v>25</v>
      </c>
      <c r="G3274" s="9"/>
      <c r="H3274" s="9"/>
    </row>
    <row r="3275" ht="15.75" customHeight="1">
      <c r="A3275" s="15" t="s">
        <v>4043</v>
      </c>
      <c r="B3275" s="14" t="s">
        <v>41</v>
      </c>
      <c r="C3275" s="17">
        <v>3.0</v>
      </c>
      <c r="D3275" s="8" t="s">
        <v>4045</v>
      </c>
      <c r="E3275" s="8" t="s">
        <v>21</v>
      </c>
      <c r="F3275" s="5" t="s">
        <v>25</v>
      </c>
      <c r="G3275" s="9"/>
      <c r="H3275" s="9"/>
    </row>
    <row r="3276" ht="15.75" customHeight="1">
      <c r="A3276" s="15" t="s">
        <v>4043</v>
      </c>
      <c r="B3276" s="14" t="s">
        <v>37</v>
      </c>
      <c r="C3276" s="17">
        <v>5.0</v>
      </c>
      <c r="D3276" s="8" t="s">
        <v>4046</v>
      </c>
      <c r="E3276" s="8" t="s">
        <v>21</v>
      </c>
      <c r="F3276" s="5" t="s">
        <v>25</v>
      </c>
      <c r="G3276" s="9"/>
      <c r="H3276" s="9"/>
    </row>
    <row r="3277" ht="15.75" customHeight="1">
      <c r="A3277" s="15" t="s">
        <v>4043</v>
      </c>
      <c r="B3277" s="14" t="s">
        <v>104</v>
      </c>
      <c r="C3277" s="17">
        <v>7.0</v>
      </c>
      <c r="D3277" s="8" t="s">
        <v>4047</v>
      </c>
      <c r="E3277" s="8" t="s">
        <v>33</v>
      </c>
      <c r="F3277" s="5" t="s">
        <v>1265</v>
      </c>
      <c r="G3277" s="9"/>
      <c r="H3277" s="9"/>
    </row>
    <row r="3278" ht="15.75" customHeight="1">
      <c r="A3278" s="15" t="s">
        <v>4043</v>
      </c>
      <c r="B3278" s="14" t="s">
        <v>35</v>
      </c>
      <c r="C3278" s="17">
        <v>8.0</v>
      </c>
      <c r="D3278" s="8" t="s">
        <v>4048</v>
      </c>
      <c r="E3278" s="8" t="s">
        <v>21</v>
      </c>
      <c r="F3278" s="5" t="s">
        <v>2546</v>
      </c>
      <c r="G3278" s="9"/>
      <c r="H3278" s="9"/>
    </row>
    <row r="3279" ht="15.75" customHeight="1">
      <c r="A3279" s="15" t="s">
        <v>4043</v>
      </c>
      <c r="B3279" s="14" t="s">
        <v>41</v>
      </c>
      <c r="C3279" s="17">
        <v>10.0</v>
      </c>
      <c r="D3279" s="8" t="s">
        <v>4049</v>
      </c>
      <c r="E3279" s="8" t="s">
        <v>14</v>
      </c>
      <c r="F3279" s="5" t="s">
        <v>15</v>
      </c>
      <c r="G3279" s="9"/>
      <c r="H3279" s="9"/>
    </row>
    <row r="3280" ht="15.75" customHeight="1">
      <c r="A3280" s="15" t="s">
        <v>4043</v>
      </c>
      <c r="B3280" s="14" t="s">
        <v>37</v>
      </c>
      <c r="C3280" s="17">
        <v>11.0</v>
      </c>
      <c r="D3280" s="8" t="s">
        <v>4050</v>
      </c>
      <c r="E3280" s="8" t="s">
        <v>14</v>
      </c>
      <c r="F3280" s="5" t="s">
        <v>15</v>
      </c>
      <c r="G3280" s="9"/>
      <c r="H3280" s="9"/>
    </row>
    <row r="3281" ht="15.75" customHeight="1">
      <c r="A3281" s="15" t="s">
        <v>4043</v>
      </c>
      <c r="B3281" s="14" t="s">
        <v>37</v>
      </c>
      <c r="C3281" s="17">
        <v>13.0</v>
      </c>
      <c r="D3281" s="8" t="s">
        <v>4051</v>
      </c>
      <c r="E3281" s="8" t="s">
        <v>48</v>
      </c>
      <c r="F3281" s="5" t="s">
        <v>28</v>
      </c>
      <c r="G3281" s="9"/>
      <c r="H3281" s="9"/>
    </row>
    <row r="3282" ht="15.75" customHeight="1">
      <c r="A3282" s="15" t="s">
        <v>4043</v>
      </c>
      <c r="B3282" s="14" t="s">
        <v>1185</v>
      </c>
      <c r="C3282" s="17">
        <v>14.0</v>
      </c>
      <c r="D3282" s="8" t="s">
        <v>4052</v>
      </c>
      <c r="E3282" s="8" t="s">
        <v>21</v>
      </c>
      <c r="F3282" s="5" t="s">
        <v>133</v>
      </c>
      <c r="G3282" s="9"/>
      <c r="H3282" s="9"/>
    </row>
    <row r="3283" ht="15.75" customHeight="1">
      <c r="A3283" s="15" t="s">
        <v>4043</v>
      </c>
      <c r="B3283" s="14" t="s">
        <v>37</v>
      </c>
      <c r="C3283" s="17">
        <v>17.0</v>
      </c>
      <c r="D3283" s="8" t="s">
        <v>4053</v>
      </c>
      <c r="E3283" s="8" t="s">
        <v>14</v>
      </c>
      <c r="F3283" s="5" t="s">
        <v>22</v>
      </c>
      <c r="G3283" s="9"/>
      <c r="H3283" s="9"/>
    </row>
    <row r="3284" ht="15.75" customHeight="1">
      <c r="A3284" s="15" t="s">
        <v>4043</v>
      </c>
      <c r="B3284" s="14" t="s">
        <v>41</v>
      </c>
      <c r="C3284" s="17">
        <v>20.0</v>
      </c>
      <c r="D3284" s="8" t="s">
        <v>4054</v>
      </c>
      <c r="E3284" s="8" t="s">
        <v>33</v>
      </c>
      <c r="F3284" s="5" t="s">
        <v>929</v>
      </c>
      <c r="G3284" s="9"/>
      <c r="H3284" s="9"/>
    </row>
    <row r="3285" ht="15.75" customHeight="1">
      <c r="A3285" s="15" t="s">
        <v>4043</v>
      </c>
      <c r="B3285" s="14" t="s">
        <v>734</v>
      </c>
      <c r="C3285" s="17">
        <v>22.0</v>
      </c>
      <c r="D3285" s="8" t="s">
        <v>4055</v>
      </c>
      <c r="E3285" s="8" t="s">
        <v>33</v>
      </c>
      <c r="F3285" s="5" t="s">
        <v>33</v>
      </c>
      <c r="G3285" s="9"/>
      <c r="H3285" s="9"/>
    </row>
    <row r="3286" ht="15.75" customHeight="1">
      <c r="A3286" s="15" t="s">
        <v>4043</v>
      </c>
      <c r="B3286" s="14" t="s">
        <v>41</v>
      </c>
      <c r="C3286" s="17">
        <v>24.0</v>
      </c>
      <c r="D3286" s="8" t="s">
        <v>4056</v>
      </c>
      <c r="E3286" s="8" t="s">
        <v>21</v>
      </c>
      <c r="F3286" s="5" t="s">
        <v>22</v>
      </c>
      <c r="G3286" s="9"/>
      <c r="H3286" s="9"/>
    </row>
    <row r="3287" ht="15.75" customHeight="1">
      <c r="A3287" s="15" t="s">
        <v>4043</v>
      </c>
      <c r="B3287" s="14" t="s">
        <v>41</v>
      </c>
      <c r="C3287" s="17">
        <v>26.0</v>
      </c>
      <c r="D3287" s="8" t="s">
        <v>4057</v>
      </c>
      <c r="E3287" s="8" t="s">
        <v>21</v>
      </c>
      <c r="F3287" s="5" t="s">
        <v>25</v>
      </c>
      <c r="G3287" s="9"/>
      <c r="H3287" s="9"/>
    </row>
    <row r="3288" ht="15.75" customHeight="1">
      <c r="A3288" s="15" t="s">
        <v>4043</v>
      </c>
      <c r="B3288" s="14" t="s">
        <v>734</v>
      </c>
      <c r="C3288" s="17">
        <v>27.0</v>
      </c>
      <c r="D3288" s="8" t="s">
        <v>4058</v>
      </c>
      <c r="E3288" s="8" t="s">
        <v>21</v>
      </c>
      <c r="F3288" s="5" t="s">
        <v>50</v>
      </c>
      <c r="G3288" s="9"/>
      <c r="H3288" s="9"/>
    </row>
    <row r="3289" ht="15.75" customHeight="1">
      <c r="A3289" s="15" t="s">
        <v>4043</v>
      </c>
      <c r="B3289" s="14" t="s">
        <v>26</v>
      </c>
      <c r="C3289" s="17">
        <v>29.0</v>
      </c>
      <c r="D3289" s="8" t="s">
        <v>4059</v>
      </c>
      <c r="E3289" s="8" t="s">
        <v>21</v>
      </c>
      <c r="F3289" s="5" t="s">
        <v>50</v>
      </c>
      <c r="G3289" s="9"/>
      <c r="H3289" s="9"/>
    </row>
    <row r="3290" ht="15.75" customHeight="1">
      <c r="A3290" s="15" t="s">
        <v>4060</v>
      </c>
      <c r="B3290" s="14" t="s">
        <v>52</v>
      </c>
      <c r="C3290" s="16">
        <v>1.0</v>
      </c>
      <c r="D3290" s="8" t="s">
        <v>4061</v>
      </c>
      <c r="E3290" s="8" t="s">
        <v>21</v>
      </c>
      <c r="F3290" s="5" t="s">
        <v>25</v>
      </c>
      <c r="G3290" s="9"/>
      <c r="H3290" s="9"/>
    </row>
    <row r="3291" ht="15.75" customHeight="1">
      <c r="A3291" s="15" t="s">
        <v>4060</v>
      </c>
      <c r="B3291" s="14" t="s">
        <v>52</v>
      </c>
      <c r="C3291" s="17">
        <v>3.0</v>
      </c>
      <c r="D3291" s="8" t="s">
        <v>4062</v>
      </c>
      <c r="E3291" s="8" t="s">
        <v>14</v>
      </c>
      <c r="F3291" s="5" t="s">
        <v>2075</v>
      </c>
      <c r="G3291" s="9"/>
      <c r="H3291" s="9"/>
    </row>
    <row r="3292" ht="15.75" customHeight="1">
      <c r="A3292" s="15" t="s">
        <v>4060</v>
      </c>
      <c r="B3292" s="14" t="s">
        <v>216</v>
      </c>
      <c r="C3292" s="17">
        <v>4.0</v>
      </c>
      <c r="D3292" s="8" t="s">
        <v>4063</v>
      </c>
      <c r="E3292" s="8" t="s">
        <v>14</v>
      </c>
      <c r="F3292" s="5" t="s">
        <v>15</v>
      </c>
      <c r="G3292" s="9"/>
      <c r="H3292" s="9"/>
    </row>
    <row r="3293" ht="15.75" customHeight="1">
      <c r="A3293" s="15" t="s">
        <v>4060</v>
      </c>
      <c r="B3293" s="14" t="s">
        <v>216</v>
      </c>
      <c r="C3293" s="17">
        <v>5.0</v>
      </c>
      <c r="D3293" s="8" t="s">
        <v>4064</v>
      </c>
      <c r="E3293" s="8" t="s">
        <v>14</v>
      </c>
      <c r="F3293" s="5" t="s">
        <v>15</v>
      </c>
      <c r="G3293" s="9"/>
      <c r="H3293" s="9"/>
    </row>
    <row r="3294" ht="15.75" customHeight="1">
      <c r="A3294" s="15" t="s">
        <v>4060</v>
      </c>
      <c r="B3294" s="14" t="s">
        <v>37</v>
      </c>
      <c r="C3294" s="17">
        <v>6.0</v>
      </c>
      <c r="D3294" s="8" t="s">
        <v>4065</v>
      </c>
      <c r="E3294" s="8" t="s">
        <v>14</v>
      </c>
      <c r="F3294" s="5" t="s">
        <v>15</v>
      </c>
      <c r="G3294" s="9"/>
      <c r="H3294" s="9"/>
    </row>
    <row r="3295" ht="15.75" customHeight="1">
      <c r="A3295" s="15" t="s">
        <v>4060</v>
      </c>
      <c r="B3295" s="14" t="s">
        <v>104</v>
      </c>
      <c r="C3295" s="17">
        <v>7.0</v>
      </c>
      <c r="D3295" s="8" t="s">
        <v>4066</v>
      </c>
      <c r="E3295" s="8" t="s">
        <v>33</v>
      </c>
      <c r="F3295" s="5" t="s">
        <v>33</v>
      </c>
      <c r="G3295" s="9"/>
      <c r="H3295" s="9"/>
    </row>
    <row r="3296" ht="15.75" customHeight="1">
      <c r="A3296" s="15" t="s">
        <v>4060</v>
      </c>
      <c r="B3296" s="14" t="s">
        <v>41</v>
      </c>
      <c r="C3296" s="17">
        <v>9.0</v>
      </c>
      <c r="D3296" s="8" t="s">
        <v>4067</v>
      </c>
      <c r="E3296" s="8" t="s">
        <v>33</v>
      </c>
      <c r="F3296" s="5" t="s">
        <v>2378</v>
      </c>
      <c r="G3296" s="9"/>
      <c r="H3296" s="5" t="s">
        <v>4068</v>
      </c>
    </row>
    <row r="3297" ht="15.75" customHeight="1">
      <c r="A3297" s="15" t="s">
        <v>4060</v>
      </c>
      <c r="B3297" s="14" t="s">
        <v>37</v>
      </c>
      <c r="C3297" s="17">
        <v>11.0</v>
      </c>
      <c r="D3297" s="8" t="s">
        <v>4069</v>
      </c>
      <c r="E3297" s="8" t="s">
        <v>21</v>
      </c>
      <c r="F3297" s="5" t="s">
        <v>50</v>
      </c>
      <c r="G3297" s="9"/>
      <c r="H3297" s="9"/>
    </row>
    <row r="3298" ht="15.75" customHeight="1">
      <c r="A3298" s="15" t="s">
        <v>4060</v>
      </c>
      <c r="B3298" s="14" t="s">
        <v>104</v>
      </c>
      <c r="C3298" s="17">
        <v>12.0</v>
      </c>
      <c r="D3298" s="8" t="s">
        <v>4070</v>
      </c>
      <c r="E3298" s="8" t="s">
        <v>21</v>
      </c>
      <c r="F3298" s="5" t="s">
        <v>50</v>
      </c>
      <c r="G3298" s="9"/>
      <c r="H3298" s="9"/>
    </row>
    <row r="3299" ht="15.75" customHeight="1">
      <c r="A3299" s="15" t="s">
        <v>4060</v>
      </c>
      <c r="B3299" s="14" t="s">
        <v>52</v>
      </c>
      <c r="C3299" s="17">
        <v>14.0</v>
      </c>
      <c r="D3299" s="8" t="s">
        <v>4071</v>
      </c>
      <c r="E3299" s="8" t="s">
        <v>18</v>
      </c>
      <c r="F3299" s="5" t="s">
        <v>18</v>
      </c>
      <c r="G3299" s="9"/>
      <c r="H3299" s="9"/>
    </row>
    <row r="3300" ht="15.75" customHeight="1">
      <c r="A3300" s="15" t="s">
        <v>4060</v>
      </c>
      <c r="B3300" s="14" t="s">
        <v>41</v>
      </c>
      <c r="C3300" s="17">
        <v>15.0</v>
      </c>
      <c r="D3300" s="8" t="s">
        <v>4072</v>
      </c>
      <c r="E3300" s="8" t="s">
        <v>14</v>
      </c>
      <c r="F3300" s="5" t="s">
        <v>15</v>
      </c>
      <c r="G3300" s="9"/>
      <c r="H3300" s="9"/>
    </row>
    <row r="3301" ht="15.75" customHeight="1">
      <c r="A3301" s="15" t="s">
        <v>4060</v>
      </c>
      <c r="B3301" s="14" t="s">
        <v>37</v>
      </c>
      <c r="C3301" s="17">
        <v>17.0</v>
      </c>
      <c r="D3301" s="8" t="s">
        <v>4073</v>
      </c>
      <c r="E3301" s="8" t="s">
        <v>14</v>
      </c>
      <c r="F3301" s="5" t="s">
        <v>18</v>
      </c>
      <c r="G3301" s="9"/>
      <c r="H3301" s="9"/>
    </row>
    <row r="3302" ht="15.75" customHeight="1">
      <c r="A3302" s="15" t="s">
        <v>4060</v>
      </c>
      <c r="B3302" s="14" t="s">
        <v>41</v>
      </c>
      <c r="C3302" s="17">
        <v>18.0</v>
      </c>
      <c r="D3302" s="8" t="s">
        <v>4074</v>
      </c>
      <c r="E3302" s="8" t="s">
        <v>21</v>
      </c>
      <c r="F3302" s="5" t="s">
        <v>123</v>
      </c>
      <c r="G3302" s="9"/>
      <c r="H3302" s="9"/>
    </row>
    <row r="3303" ht="15.75" customHeight="1">
      <c r="A3303" s="15" t="s">
        <v>4060</v>
      </c>
      <c r="B3303" s="14" t="s">
        <v>1263</v>
      </c>
      <c r="C3303" s="17">
        <v>19.0</v>
      </c>
      <c r="D3303" s="8" t="s">
        <v>4075</v>
      </c>
      <c r="E3303" s="8" t="s">
        <v>21</v>
      </c>
      <c r="F3303" s="5" t="s">
        <v>123</v>
      </c>
      <c r="G3303" s="9"/>
      <c r="H3303" s="9"/>
    </row>
    <row r="3304" ht="15.75" customHeight="1">
      <c r="A3304" s="15" t="s">
        <v>4076</v>
      </c>
      <c r="B3304" s="14" t="s">
        <v>1041</v>
      </c>
      <c r="C3304" s="16">
        <v>1.0</v>
      </c>
      <c r="D3304" s="8" t="s">
        <v>4077</v>
      </c>
      <c r="E3304" s="8" t="s">
        <v>21</v>
      </c>
      <c r="F3304" s="5" t="s">
        <v>1425</v>
      </c>
      <c r="G3304" s="9"/>
      <c r="H3304" s="9"/>
    </row>
    <row r="3305" ht="15.75" customHeight="1">
      <c r="A3305" s="15" t="s">
        <v>4076</v>
      </c>
      <c r="B3305" s="14" t="s">
        <v>380</v>
      </c>
      <c r="C3305" s="17">
        <v>2.0</v>
      </c>
      <c r="D3305" s="8" t="s">
        <v>4078</v>
      </c>
      <c r="E3305" s="8" t="s">
        <v>21</v>
      </c>
      <c r="F3305" s="5" t="s">
        <v>25</v>
      </c>
      <c r="G3305" s="9"/>
      <c r="H3305" s="9"/>
    </row>
    <row r="3306" ht="15.75" customHeight="1">
      <c r="A3306" s="15" t="s">
        <v>4076</v>
      </c>
      <c r="B3306" s="14" t="s">
        <v>1609</v>
      </c>
      <c r="C3306" s="17">
        <v>3.0</v>
      </c>
      <c r="D3306" s="8" t="s">
        <v>4079</v>
      </c>
      <c r="E3306" s="8" t="s">
        <v>21</v>
      </c>
      <c r="F3306" s="5" t="s">
        <v>25</v>
      </c>
      <c r="G3306" s="9"/>
      <c r="H3306" s="9"/>
    </row>
    <row r="3307" ht="15.75" customHeight="1">
      <c r="A3307" s="15" t="s">
        <v>4076</v>
      </c>
      <c r="B3307" s="14" t="s">
        <v>163</v>
      </c>
      <c r="C3307" s="17">
        <v>4.0</v>
      </c>
      <c r="D3307" s="8" t="s">
        <v>4080</v>
      </c>
      <c r="E3307" s="8" t="s">
        <v>21</v>
      </c>
      <c r="F3307" s="5" t="s">
        <v>351</v>
      </c>
      <c r="G3307" s="9"/>
      <c r="H3307" s="9"/>
    </row>
    <row r="3308" ht="15.75" customHeight="1">
      <c r="A3308" s="15" t="s">
        <v>4076</v>
      </c>
      <c r="B3308" s="14" t="s">
        <v>163</v>
      </c>
      <c r="C3308" s="17">
        <v>6.0</v>
      </c>
      <c r="D3308" s="8" t="s">
        <v>4081</v>
      </c>
      <c r="E3308" s="8" t="s">
        <v>21</v>
      </c>
      <c r="F3308" s="5" t="s">
        <v>25</v>
      </c>
      <c r="G3308" s="9"/>
      <c r="H3308" s="9"/>
    </row>
    <row r="3309" ht="15.75" customHeight="1">
      <c r="A3309" s="15" t="s">
        <v>4076</v>
      </c>
      <c r="B3309" s="14" t="s">
        <v>37</v>
      </c>
      <c r="C3309" s="17">
        <v>8.0</v>
      </c>
      <c r="D3309" s="8" t="s">
        <v>4082</v>
      </c>
      <c r="E3309" s="8" t="s">
        <v>21</v>
      </c>
      <c r="F3309" s="5" t="s">
        <v>25</v>
      </c>
      <c r="G3309" s="9"/>
      <c r="H3309" s="9"/>
    </row>
    <row r="3310" ht="15.75" customHeight="1">
      <c r="A3310" s="15" t="s">
        <v>4076</v>
      </c>
      <c r="B3310" s="14" t="s">
        <v>226</v>
      </c>
      <c r="C3310" s="17">
        <v>9.0</v>
      </c>
      <c r="D3310" s="8" t="s">
        <v>4083</v>
      </c>
      <c r="E3310" s="8" t="s">
        <v>21</v>
      </c>
      <c r="F3310" s="5" t="s">
        <v>25</v>
      </c>
      <c r="G3310" s="9"/>
      <c r="H3310" s="9"/>
    </row>
    <row r="3311" ht="15.75" customHeight="1">
      <c r="A3311" s="15" t="s">
        <v>4076</v>
      </c>
      <c r="B3311" s="14" t="s">
        <v>35</v>
      </c>
      <c r="C3311" s="17">
        <v>11.0</v>
      </c>
      <c r="D3311" s="8" t="s">
        <v>4084</v>
      </c>
      <c r="E3311" s="8" t="s">
        <v>14</v>
      </c>
      <c r="F3311" s="5" t="s">
        <v>4085</v>
      </c>
      <c r="G3311" s="9"/>
      <c r="H3311" s="9"/>
    </row>
    <row r="3312" ht="15.75" customHeight="1">
      <c r="A3312" s="15" t="s">
        <v>4076</v>
      </c>
      <c r="B3312" s="14" t="s">
        <v>163</v>
      </c>
      <c r="C3312" s="17">
        <v>12.0</v>
      </c>
      <c r="D3312" s="8" t="s">
        <v>4086</v>
      </c>
      <c r="E3312" s="8" t="s">
        <v>21</v>
      </c>
      <c r="F3312" s="5" t="s">
        <v>123</v>
      </c>
      <c r="G3312" s="9"/>
      <c r="H3312" s="9"/>
    </row>
    <row r="3313" ht="15.75" customHeight="1">
      <c r="A3313" s="15" t="s">
        <v>4076</v>
      </c>
      <c r="B3313" s="14" t="s">
        <v>232</v>
      </c>
      <c r="C3313" s="17">
        <v>14.0</v>
      </c>
      <c r="D3313" s="8" t="s">
        <v>4087</v>
      </c>
      <c r="E3313" s="8" t="s">
        <v>166</v>
      </c>
      <c r="F3313" s="5" t="s">
        <v>15</v>
      </c>
      <c r="G3313" s="9"/>
      <c r="H3313" s="9"/>
    </row>
    <row r="3314" ht="15.75" customHeight="1">
      <c r="A3314" s="15" t="s">
        <v>4076</v>
      </c>
      <c r="B3314" s="14" t="s">
        <v>4088</v>
      </c>
      <c r="C3314" s="17">
        <v>16.0</v>
      </c>
      <c r="D3314" s="8" t="s">
        <v>4089</v>
      </c>
      <c r="E3314" s="8" t="s">
        <v>14</v>
      </c>
      <c r="F3314" s="5" t="s">
        <v>15</v>
      </c>
      <c r="G3314" s="9"/>
      <c r="H3314" s="9"/>
    </row>
    <row r="3315" ht="15.75" customHeight="1">
      <c r="A3315" s="15" t="s">
        <v>4076</v>
      </c>
      <c r="B3315" s="14" t="s">
        <v>163</v>
      </c>
      <c r="C3315" s="17">
        <v>17.0</v>
      </c>
      <c r="D3315" s="8" t="s">
        <v>4090</v>
      </c>
      <c r="E3315" s="8" t="s">
        <v>21</v>
      </c>
      <c r="F3315" s="5" t="s">
        <v>25</v>
      </c>
      <c r="G3315" s="9"/>
      <c r="H3315" s="9"/>
    </row>
    <row r="3316" ht="15.75" customHeight="1">
      <c r="A3316" s="15" t="s">
        <v>4076</v>
      </c>
      <c r="B3316" s="14" t="s">
        <v>37</v>
      </c>
      <c r="C3316" s="17">
        <v>19.0</v>
      </c>
      <c r="D3316" s="8" t="s">
        <v>4091</v>
      </c>
      <c r="E3316" s="8" t="s">
        <v>21</v>
      </c>
      <c r="F3316" s="5" t="s">
        <v>25</v>
      </c>
      <c r="G3316" s="9"/>
      <c r="H3316" s="9"/>
    </row>
    <row r="3317" ht="15.75" customHeight="1">
      <c r="A3317" s="15" t="s">
        <v>4076</v>
      </c>
      <c r="B3317" s="14" t="s">
        <v>35</v>
      </c>
      <c r="C3317" s="17">
        <v>21.0</v>
      </c>
      <c r="D3317" s="8" t="s">
        <v>4092</v>
      </c>
      <c r="E3317" s="8" t="s">
        <v>21</v>
      </c>
      <c r="F3317" s="5" t="s">
        <v>25</v>
      </c>
      <c r="G3317" s="9"/>
      <c r="H3317" s="9"/>
    </row>
    <row r="3318" ht="15.75" customHeight="1">
      <c r="A3318" s="15" t="s">
        <v>4076</v>
      </c>
      <c r="B3318" s="14" t="s">
        <v>139</v>
      </c>
      <c r="C3318" s="17">
        <v>23.0</v>
      </c>
      <c r="D3318" s="8" t="s">
        <v>4093</v>
      </c>
      <c r="E3318" s="8" t="s">
        <v>14</v>
      </c>
      <c r="F3318" s="5" t="s">
        <v>15</v>
      </c>
      <c r="G3318" s="9"/>
      <c r="H3318" s="9"/>
    </row>
    <row r="3319" ht="15.75" customHeight="1">
      <c r="A3319" s="15" t="s">
        <v>4076</v>
      </c>
      <c r="B3319" s="18" t="s">
        <v>354</v>
      </c>
      <c r="C3319" s="17">
        <v>24.0</v>
      </c>
      <c r="D3319" s="8" t="s">
        <v>4094</v>
      </c>
      <c r="E3319" s="8" t="s">
        <v>33</v>
      </c>
      <c r="F3319" s="5" t="s">
        <v>33</v>
      </c>
      <c r="G3319" s="9"/>
      <c r="H3319" s="9"/>
    </row>
    <row r="3320" ht="15.75" customHeight="1">
      <c r="A3320" s="15" t="s">
        <v>4076</v>
      </c>
      <c r="B3320" s="18" t="s">
        <v>695</v>
      </c>
      <c r="C3320" s="17">
        <v>27.0</v>
      </c>
      <c r="D3320" s="8" t="s">
        <v>4095</v>
      </c>
      <c r="E3320" s="8" t="s">
        <v>18</v>
      </c>
      <c r="F3320" s="5" t="s">
        <v>18</v>
      </c>
      <c r="G3320" s="9"/>
      <c r="H3320" s="9"/>
    </row>
    <row r="3321" ht="15.75" customHeight="1">
      <c r="A3321" s="15" t="s">
        <v>4076</v>
      </c>
      <c r="B3321" s="18" t="s">
        <v>695</v>
      </c>
      <c r="C3321" s="17">
        <v>28.0</v>
      </c>
      <c r="D3321" s="8" t="s">
        <v>4096</v>
      </c>
      <c r="E3321" s="8" t="s">
        <v>18</v>
      </c>
      <c r="F3321" s="5" t="s">
        <v>18</v>
      </c>
      <c r="G3321" s="9"/>
      <c r="H3321" s="9"/>
    </row>
    <row r="3322" ht="15.75" customHeight="1">
      <c r="A3322" s="15" t="s">
        <v>4076</v>
      </c>
      <c r="B3322" s="18" t="s">
        <v>330</v>
      </c>
      <c r="C3322" s="17">
        <v>30.0</v>
      </c>
      <c r="D3322" s="8" t="s">
        <v>4097</v>
      </c>
      <c r="E3322" s="8" t="s">
        <v>18</v>
      </c>
      <c r="F3322" s="5" t="s">
        <v>18</v>
      </c>
      <c r="G3322" s="9"/>
      <c r="H3322" s="9"/>
    </row>
    <row r="3323" ht="15.75" customHeight="1">
      <c r="A3323" s="15" t="s">
        <v>4076</v>
      </c>
      <c r="B3323" s="18" t="s">
        <v>4098</v>
      </c>
      <c r="C3323" s="17">
        <v>31.0</v>
      </c>
      <c r="D3323" s="8" t="s">
        <v>4099</v>
      </c>
      <c r="E3323" s="8" t="s">
        <v>21</v>
      </c>
      <c r="F3323" s="5" t="s">
        <v>33</v>
      </c>
      <c r="G3323" s="9"/>
      <c r="H3323" s="9"/>
    </row>
    <row r="3324" ht="15.75" customHeight="1">
      <c r="A3324" s="15" t="s">
        <v>4076</v>
      </c>
      <c r="B3324" s="18" t="s">
        <v>695</v>
      </c>
      <c r="C3324" s="17">
        <v>33.0</v>
      </c>
      <c r="D3324" s="8" t="s">
        <v>4100</v>
      </c>
      <c r="E3324" s="8" t="s">
        <v>18</v>
      </c>
      <c r="F3324" s="5" t="s">
        <v>971</v>
      </c>
      <c r="G3324" s="9"/>
      <c r="H3324" s="9"/>
    </row>
    <row r="3325" ht="15.75" customHeight="1">
      <c r="A3325" s="15" t="s">
        <v>4076</v>
      </c>
      <c r="B3325" s="18" t="s">
        <v>261</v>
      </c>
      <c r="C3325" s="17">
        <v>35.0</v>
      </c>
      <c r="D3325" s="8" t="s">
        <v>4101</v>
      </c>
      <c r="E3325" s="8" t="s">
        <v>18</v>
      </c>
      <c r="F3325" s="5" t="s">
        <v>18</v>
      </c>
      <c r="G3325" s="9"/>
      <c r="H3325" s="9"/>
    </row>
    <row r="3326" ht="15.75" customHeight="1">
      <c r="A3326" s="15" t="s">
        <v>4076</v>
      </c>
      <c r="B3326" s="18" t="s">
        <v>701</v>
      </c>
      <c r="C3326" s="17">
        <v>37.0</v>
      </c>
      <c r="D3326" s="8" t="s">
        <v>4102</v>
      </c>
      <c r="E3326" s="8" t="s">
        <v>21</v>
      </c>
      <c r="F3326" s="5" t="s">
        <v>22</v>
      </c>
      <c r="G3326" s="9"/>
      <c r="H3326" s="9"/>
    </row>
    <row r="3327" ht="15.75" customHeight="1">
      <c r="A3327" s="15" t="s">
        <v>4076</v>
      </c>
      <c r="B3327" s="14" t="s">
        <v>1163</v>
      </c>
      <c r="C3327" s="17">
        <v>39.0</v>
      </c>
      <c r="D3327" s="8" t="s">
        <v>4103</v>
      </c>
      <c r="E3327" s="8" t="s">
        <v>21</v>
      </c>
      <c r="F3327" s="5" t="s">
        <v>25</v>
      </c>
      <c r="G3327" s="9"/>
      <c r="H3327" s="9"/>
    </row>
    <row r="3328" ht="15.75" customHeight="1">
      <c r="A3328" s="15" t="s">
        <v>4076</v>
      </c>
      <c r="B3328" s="14" t="s">
        <v>226</v>
      </c>
      <c r="C3328" s="17">
        <v>40.0</v>
      </c>
      <c r="D3328" s="8" t="s">
        <v>4104</v>
      </c>
      <c r="E3328" s="8" t="s">
        <v>21</v>
      </c>
      <c r="F3328" s="5" t="s">
        <v>25</v>
      </c>
      <c r="G3328" s="9"/>
      <c r="H3328" s="9"/>
    </row>
    <row r="3329" ht="15.75" customHeight="1">
      <c r="A3329" s="15" t="s">
        <v>4076</v>
      </c>
      <c r="B3329" s="14" t="s">
        <v>1902</v>
      </c>
      <c r="C3329" s="17">
        <v>42.0</v>
      </c>
      <c r="D3329" s="8" t="s">
        <v>4105</v>
      </c>
      <c r="E3329" s="8" t="s">
        <v>21</v>
      </c>
      <c r="F3329" s="5" t="s">
        <v>25</v>
      </c>
      <c r="G3329" s="9"/>
      <c r="H3329" s="9"/>
    </row>
    <row r="3330" ht="15.75" customHeight="1">
      <c r="A3330" s="5" t="s">
        <v>4106</v>
      </c>
      <c r="B3330" s="6" t="s">
        <v>734</v>
      </c>
      <c r="C3330" s="7">
        <v>1.0</v>
      </c>
      <c r="D3330" s="8" t="s">
        <v>4107</v>
      </c>
      <c r="E3330" s="5" t="s">
        <v>21</v>
      </c>
      <c r="F3330" s="5" t="s">
        <v>25</v>
      </c>
      <c r="G3330" s="9"/>
      <c r="H3330" s="9"/>
    </row>
    <row r="3331" ht="15.75" customHeight="1">
      <c r="A3331" s="5" t="s">
        <v>4106</v>
      </c>
      <c r="B3331" s="12" t="s">
        <v>1712</v>
      </c>
      <c r="C3331" s="10">
        <v>3.0</v>
      </c>
      <c r="D3331" s="8" t="s">
        <v>4108</v>
      </c>
      <c r="E3331" s="5" t="s">
        <v>21</v>
      </c>
      <c r="F3331" s="5" t="s">
        <v>642</v>
      </c>
      <c r="G3331" s="9"/>
      <c r="H3331" s="9"/>
    </row>
    <row r="3332" ht="15.75" customHeight="1">
      <c r="A3332" s="5" t="s">
        <v>4106</v>
      </c>
      <c r="B3332" s="6" t="s">
        <v>26</v>
      </c>
      <c r="C3332" s="10">
        <v>5.0</v>
      </c>
      <c r="D3332" s="8" t="s">
        <v>4109</v>
      </c>
      <c r="E3332" s="5" t="s">
        <v>21</v>
      </c>
      <c r="F3332" s="5" t="s">
        <v>22</v>
      </c>
      <c r="G3332" s="9"/>
      <c r="H3332" s="9"/>
    </row>
    <row r="3333" ht="15.75" customHeight="1">
      <c r="A3333" s="5" t="s">
        <v>4106</v>
      </c>
      <c r="B3333" s="6" t="s">
        <v>35</v>
      </c>
      <c r="C3333" s="10">
        <v>7.0</v>
      </c>
      <c r="D3333" s="8" t="s">
        <v>4110</v>
      </c>
      <c r="E3333" s="5" t="s">
        <v>146</v>
      </c>
      <c r="F3333" s="5" t="s">
        <v>146</v>
      </c>
      <c r="G3333" s="9"/>
      <c r="H3333" s="9"/>
    </row>
    <row r="3334" ht="15.75" customHeight="1">
      <c r="A3334" s="5" t="s">
        <v>4106</v>
      </c>
      <c r="B3334" s="6" t="s">
        <v>26</v>
      </c>
      <c r="C3334" s="10">
        <v>9.0</v>
      </c>
      <c r="D3334" s="8" t="s">
        <v>4111</v>
      </c>
      <c r="E3334" s="5" t="s">
        <v>33</v>
      </c>
      <c r="F3334" s="5" t="s">
        <v>33</v>
      </c>
      <c r="G3334" s="9"/>
      <c r="H3334" s="9"/>
    </row>
    <row r="3335" ht="15.75" customHeight="1">
      <c r="A3335" s="5" t="s">
        <v>4106</v>
      </c>
      <c r="B3335" s="6" t="s">
        <v>35</v>
      </c>
      <c r="C3335" s="10">
        <v>10.0</v>
      </c>
      <c r="D3335" s="8" t="s">
        <v>4112</v>
      </c>
      <c r="E3335" s="5" t="s">
        <v>14</v>
      </c>
      <c r="F3335" s="5" t="s">
        <v>15</v>
      </c>
      <c r="G3335" s="9"/>
      <c r="H3335" s="9"/>
    </row>
    <row r="3336" ht="15.75" customHeight="1">
      <c r="A3336" s="5" t="s">
        <v>4106</v>
      </c>
      <c r="B3336" s="6" t="s">
        <v>26</v>
      </c>
      <c r="C3336" s="10">
        <v>11.0</v>
      </c>
      <c r="D3336" s="8" t="s">
        <v>4113</v>
      </c>
      <c r="E3336" s="5" t="s">
        <v>21</v>
      </c>
      <c r="F3336" s="5" t="s">
        <v>25</v>
      </c>
      <c r="G3336" s="9"/>
      <c r="H3336" s="9"/>
    </row>
    <row r="3337" ht="15.75" customHeight="1">
      <c r="A3337" s="5" t="s">
        <v>4106</v>
      </c>
      <c r="B3337" s="6" t="s">
        <v>37</v>
      </c>
      <c r="C3337" s="10">
        <v>12.0</v>
      </c>
      <c r="D3337" s="8" t="s">
        <v>4114</v>
      </c>
      <c r="E3337" s="5" t="s">
        <v>33</v>
      </c>
      <c r="F3337" s="5" t="s">
        <v>33</v>
      </c>
      <c r="G3337" s="9"/>
      <c r="H3337" s="9"/>
    </row>
    <row r="3338" ht="15.75" customHeight="1">
      <c r="A3338" s="5" t="s">
        <v>4106</v>
      </c>
      <c r="B3338" s="6" t="s">
        <v>26</v>
      </c>
      <c r="C3338" s="10">
        <v>13.0</v>
      </c>
      <c r="D3338" s="8" t="s">
        <v>4115</v>
      </c>
      <c r="E3338" s="5" t="s">
        <v>14</v>
      </c>
      <c r="F3338" s="5" t="s">
        <v>79</v>
      </c>
      <c r="G3338" s="9"/>
      <c r="H3338" s="9"/>
    </row>
    <row r="3339" ht="15.75" customHeight="1">
      <c r="A3339" s="5" t="s">
        <v>4106</v>
      </c>
      <c r="B3339" s="6" t="s">
        <v>35</v>
      </c>
      <c r="C3339" s="10">
        <v>14.0</v>
      </c>
      <c r="D3339" s="8" t="s">
        <v>4116</v>
      </c>
      <c r="E3339" s="5" t="s">
        <v>18</v>
      </c>
      <c r="F3339" s="5" t="s">
        <v>33</v>
      </c>
      <c r="G3339" s="9"/>
      <c r="H3339" s="9"/>
    </row>
    <row r="3340" ht="15.75" customHeight="1">
      <c r="A3340" s="5" t="s">
        <v>4106</v>
      </c>
      <c r="B3340" s="6" t="s">
        <v>35</v>
      </c>
      <c r="C3340" s="10">
        <v>16.0</v>
      </c>
      <c r="D3340" s="8" t="s">
        <v>4117</v>
      </c>
      <c r="E3340" s="5" t="s">
        <v>21</v>
      </c>
      <c r="F3340" s="5" t="s">
        <v>18</v>
      </c>
      <c r="G3340" s="9"/>
      <c r="H3340" s="9"/>
    </row>
    <row r="3341" ht="15.75" customHeight="1">
      <c r="A3341" s="5" t="s">
        <v>4118</v>
      </c>
      <c r="B3341" s="6" t="s">
        <v>968</v>
      </c>
      <c r="C3341" s="7">
        <v>1.0</v>
      </c>
      <c r="D3341" s="8" t="s">
        <v>4119</v>
      </c>
      <c r="E3341" s="5" t="s">
        <v>21</v>
      </c>
      <c r="F3341" s="5" t="s">
        <v>123</v>
      </c>
      <c r="G3341" s="9"/>
      <c r="H3341" s="9"/>
    </row>
    <row r="3342" ht="15.75" customHeight="1">
      <c r="A3342" s="5" t="s">
        <v>4118</v>
      </c>
      <c r="B3342" s="6" t="s">
        <v>675</v>
      </c>
      <c r="C3342" s="10">
        <v>3.0</v>
      </c>
      <c r="D3342" s="8" t="s">
        <v>4120</v>
      </c>
      <c r="E3342" s="5" t="s">
        <v>21</v>
      </c>
      <c r="F3342" s="5" t="s">
        <v>25</v>
      </c>
      <c r="G3342" s="9"/>
      <c r="H3342" s="9"/>
    </row>
    <row r="3343" ht="15.75" customHeight="1">
      <c r="A3343" s="5" t="s">
        <v>4118</v>
      </c>
      <c r="B3343" s="6" t="s">
        <v>144</v>
      </c>
      <c r="C3343" s="10">
        <v>5.0</v>
      </c>
      <c r="D3343" s="8" t="s">
        <v>4121</v>
      </c>
      <c r="E3343" s="5" t="s">
        <v>32</v>
      </c>
      <c r="F3343" s="5" t="s">
        <v>1465</v>
      </c>
      <c r="G3343" s="9"/>
      <c r="H3343" s="9"/>
    </row>
    <row r="3344" ht="15.75" customHeight="1">
      <c r="A3344" s="5" t="s">
        <v>4118</v>
      </c>
      <c r="B3344" s="12" t="s">
        <v>126</v>
      </c>
      <c r="C3344" s="10">
        <v>6.0</v>
      </c>
      <c r="D3344" s="8" t="s">
        <v>4122</v>
      </c>
      <c r="E3344" s="5" t="s">
        <v>14</v>
      </c>
      <c r="F3344" s="5" t="s">
        <v>28</v>
      </c>
      <c r="G3344" s="9"/>
      <c r="H3344" s="9"/>
    </row>
    <row r="3345" ht="15.75" customHeight="1">
      <c r="A3345" s="5" t="s">
        <v>4118</v>
      </c>
      <c r="B3345" s="12" t="s">
        <v>126</v>
      </c>
      <c r="C3345" s="10">
        <v>7.0</v>
      </c>
      <c r="D3345" s="8" t="s">
        <v>4123</v>
      </c>
      <c r="E3345" s="5" t="s">
        <v>166</v>
      </c>
      <c r="F3345" s="5" t="s">
        <v>22</v>
      </c>
      <c r="G3345" s="9"/>
      <c r="H3345" s="9"/>
    </row>
    <row r="3346" ht="15.75" customHeight="1">
      <c r="A3346" s="5" t="s">
        <v>4118</v>
      </c>
      <c r="B3346" s="12" t="s">
        <v>4124</v>
      </c>
      <c r="C3346" s="10">
        <v>8.0</v>
      </c>
      <c r="D3346" s="8" t="s">
        <v>4125</v>
      </c>
      <c r="E3346" s="5" t="s">
        <v>33</v>
      </c>
      <c r="F3346" s="5" t="s">
        <v>33</v>
      </c>
      <c r="G3346" s="9"/>
      <c r="H3346" s="9"/>
    </row>
    <row r="3347" ht="15.75" customHeight="1">
      <c r="A3347" s="5" t="s">
        <v>4126</v>
      </c>
      <c r="B3347" s="6" t="s">
        <v>4127</v>
      </c>
      <c r="C3347" s="7">
        <v>1.0</v>
      </c>
      <c r="D3347" s="8" t="s">
        <v>4128</v>
      </c>
      <c r="E3347" s="5" t="s">
        <v>21</v>
      </c>
      <c r="F3347" s="5" t="s">
        <v>25</v>
      </c>
      <c r="G3347" s="9"/>
      <c r="H3347" s="9"/>
    </row>
    <row r="3348" ht="15.75" customHeight="1">
      <c r="A3348" s="5" t="s">
        <v>4129</v>
      </c>
      <c r="B3348" s="6" t="s">
        <v>137</v>
      </c>
      <c r="C3348" s="7">
        <v>1.0</v>
      </c>
      <c r="D3348" s="8" t="s">
        <v>4130</v>
      </c>
      <c r="E3348" s="5" t="s">
        <v>14</v>
      </c>
      <c r="F3348" s="5" t="s">
        <v>15</v>
      </c>
      <c r="G3348" s="9"/>
      <c r="H3348" s="9"/>
    </row>
    <row r="3349" ht="15.75" customHeight="1">
      <c r="A3349" s="5" t="s">
        <v>4129</v>
      </c>
      <c r="B3349" s="6" t="s">
        <v>139</v>
      </c>
      <c r="C3349" s="10">
        <v>2.0</v>
      </c>
      <c r="D3349" s="8" t="s">
        <v>4131</v>
      </c>
      <c r="E3349" s="5" t="s">
        <v>14</v>
      </c>
      <c r="F3349" s="5" t="s">
        <v>15</v>
      </c>
      <c r="G3349" s="9"/>
      <c r="H3349" s="9"/>
    </row>
    <row r="3350" ht="15.75" customHeight="1">
      <c r="A3350" s="5" t="s">
        <v>4129</v>
      </c>
      <c r="B3350" s="6" t="s">
        <v>137</v>
      </c>
      <c r="C3350" s="10">
        <v>3.0</v>
      </c>
      <c r="D3350" s="8" t="s">
        <v>4132</v>
      </c>
      <c r="E3350" s="5" t="s">
        <v>14</v>
      </c>
      <c r="F3350" s="5" t="s">
        <v>15</v>
      </c>
      <c r="G3350" s="9"/>
      <c r="H3350" s="9"/>
    </row>
    <row r="3351" ht="15.75" customHeight="1">
      <c r="A3351" s="5" t="s">
        <v>4129</v>
      </c>
      <c r="B3351" s="6" t="s">
        <v>144</v>
      </c>
      <c r="C3351" s="10">
        <v>5.0</v>
      </c>
      <c r="D3351" s="8" t="s">
        <v>4133</v>
      </c>
      <c r="E3351" s="5" t="s">
        <v>14</v>
      </c>
      <c r="F3351" s="5" t="s">
        <v>15</v>
      </c>
      <c r="G3351" s="9"/>
      <c r="H3351" s="9"/>
    </row>
    <row r="3352" ht="15.75" customHeight="1">
      <c r="A3352" s="5" t="s">
        <v>4129</v>
      </c>
      <c r="B3352" s="6" t="s">
        <v>139</v>
      </c>
      <c r="C3352" s="10">
        <v>7.0</v>
      </c>
      <c r="D3352" s="8" t="s">
        <v>4134</v>
      </c>
      <c r="E3352" s="5" t="s">
        <v>14</v>
      </c>
      <c r="F3352" s="5" t="s">
        <v>15</v>
      </c>
      <c r="G3352" s="9"/>
      <c r="H3352" s="9"/>
    </row>
    <row r="3353" ht="15.75" customHeight="1">
      <c r="A3353" s="5" t="s">
        <v>4129</v>
      </c>
      <c r="B3353" s="6" t="s">
        <v>144</v>
      </c>
      <c r="C3353" s="10">
        <v>8.0</v>
      </c>
      <c r="D3353" s="8" t="s">
        <v>4135</v>
      </c>
      <c r="E3353" s="5" t="s">
        <v>14</v>
      </c>
      <c r="F3353" s="5" t="s">
        <v>15</v>
      </c>
      <c r="G3353" s="9"/>
      <c r="H3353" s="9"/>
    </row>
    <row r="3354" ht="15.75" customHeight="1">
      <c r="A3354" s="5" t="s">
        <v>4129</v>
      </c>
      <c r="B3354" s="6" t="s">
        <v>734</v>
      </c>
      <c r="C3354" s="10">
        <v>9.0</v>
      </c>
      <c r="D3354" s="8" t="s">
        <v>4136</v>
      </c>
      <c r="E3354" s="5" t="s">
        <v>14</v>
      </c>
      <c r="F3354" s="5" t="s">
        <v>15</v>
      </c>
      <c r="G3354" s="9"/>
      <c r="H3354" s="9"/>
    </row>
    <row r="3355" ht="15.75" customHeight="1">
      <c r="A3355" s="15" t="s">
        <v>4137</v>
      </c>
      <c r="B3355" s="14" t="s">
        <v>37</v>
      </c>
      <c r="C3355" s="16">
        <v>1.0</v>
      </c>
      <c r="D3355" s="8" t="s">
        <v>4138</v>
      </c>
      <c r="E3355" s="8" t="s">
        <v>21</v>
      </c>
      <c r="F3355" s="5" t="s">
        <v>1983</v>
      </c>
      <c r="G3355" s="9"/>
      <c r="H3355" s="9"/>
    </row>
    <row r="3356" ht="15.75" customHeight="1">
      <c r="A3356" s="15" t="s">
        <v>4137</v>
      </c>
      <c r="B3356" s="14" t="s">
        <v>124</v>
      </c>
      <c r="C3356" s="17">
        <v>2.0</v>
      </c>
      <c r="D3356" s="8" t="s">
        <v>4139</v>
      </c>
      <c r="E3356" s="8" t="s">
        <v>14</v>
      </c>
      <c r="F3356" s="5" t="s">
        <v>28</v>
      </c>
      <c r="G3356" s="9"/>
      <c r="H3356" s="9"/>
    </row>
    <row r="3357" ht="15.75" customHeight="1">
      <c r="A3357" s="15" t="s">
        <v>4137</v>
      </c>
      <c r="B3357" s="14" t="s">
        <v>37</v>
      </c>
      <c r="C3357" s="17">
        <v>4.0</v>
      </c>
      <c r="D3357" s="8" t="s">
        <v>4140</v>
      </c>
      <c r="E3357" s="8" t="s">
        <v>32</v>
      </c>
      <c r="F3357" s="5" t="s">
        <v>2840</v>
      </c>
      <c r="G3357" s="9"/>
      <c r="H3357" s="9"/>
    </row>
    <row r="3358" ht="15.75" customHeight="1">
      <c r="A3358" s="15" t="s">
        <v>4137</v>
      </c>
      <c r="B3358" s="14" t="s">
        <v>144</v>
      </c>
      <c r="C3358" s="17">
        <v>6.0</v>
      </c>
      <c r="D3358" s="8" t="s">
        <v>4141</v>
      </c>
      <c r="E3358" s="8" t="s">
        <v>21</v>
      </c>
      <c r="F3358" s="5" t="s">
        <v>25</v>
      </c>
      <c r="G3358" s="9"/>
      <c r="H3358" s="9"/>
    </row>
    <row r="3359" ht="15.75" customHeight="1">
      <c r="A3359" s="15" t="s">
        <v>4137</v>
      </c>
      <c r="B3359" s="14" t="s">
        <v>560</v>
      </c>
      <c r="C3359" s="17">
        <v>7.0</v>
      </c>
      <c r="D3359" s="8" t="s">
        <v>4142</v>
      </c>
      <c r="E3359" s="8" t="s">
        <v>21</v>
      </c>
      <c r="F3359" s="5" t="s">
        <v>33</v>
      </c>
      <c r="G3359" s="9"/>
      <c r="H3359" s="9"/>
    </row>
    <row r="3360" ht="15.75" customHeight="1">
      <c r="A3360" s="15" t="s">
        <v>4137</v>
      </c>
      <c r="B3360" s="14" t="s">
        <v>37</v>
      </c>
      <c r="C3360" s="17">
        <v>8.0</v>
      </c>
      <c r="D3360" s="8" t="s">
        <v>4143</v>
      </c>
      <c r="E3360" s="8" t="s">
        <v>21</v>
      </c>
      <c r="F3360" s="5" t="s">
        <v>25</v>
      </c>
      <c r="G3360" s="9"/>
      <c r="H3360" s="9"/>
    </row>
    <row r="3361" ht="15.75" customHeight="1">
      <c r="A3361" s="15" t="s">
        <v>4137</v>
      </c>
      <c r="B3361" s="14" t="s">
        <v>37</v>
      </c>
      <c r="C3361" s="17">
        <v>10.0</v>
      </c>
      <c r="D3361" s="8" t="s">
        <v>4144</v>
      </c>
      <c r="E3361" s="8" t="s">
        <v>146</v>
      </c>
      <c r="F3361" s="5" t="s">
        <v>146</v>
      </c>
      <c r="G3361" s="9"/>
      <c r="H3361" s="9"/>
    </row>
    <row r="3362" ht="15.75" customHeight="1">
      <c r="A3362" s="15" t="s">
        <v>4137</v>
      </c>
      <c r="B3362" s="14" t="s">
        <v>124</v>
      </c>
      <c r="C3362" s="17">
        <v>11.0</v>
      </c>
      <c r="D3362" s="8" t="s">
        <v>4145</v>
      </c>
      <c r="E3362" s="8" t="s">
        <v>21</v>
      </c>
      <c r="F3362" s="5" t="s">
        <v>50</v>
      </c>
      <c r="G3362" s="9"/>
      <c r="H3362" s="9"/>
    </row>
    <row r="3363" ht="15.75" customHeight="1">
      <c r="A3363" s="15" t="s">
        <v>4137</v>
      </c>
      <c r="B3363" s="14" t="s">
        <v>37</v>
      </c>
      <c r="C3363" s="17">
        <v>13.0</v>
      </c>
      <c r="D3363" s="8" t="s">
        <v>4146</v>
      </c>
      <c r="E3363" s="8" t="s">
        <v>21</v>
      </c>
      <c r="F3363" s="5" t="s">
        <v>25</v>
      </c>
      <c r="G3363" s="9"/>
      <c r="H3363" s="9"/>
    </row>
    <row r="3364" ht="15.75" customHeight="1">
      <c r="A3364" s="15" t="s">
        <v>4137</v>
      </c>
      <c r="B3364" s="14" t="s">
        <v>124</v>
      </c>
      <c r="C3364" s="17">
        <v>14.0</v>
      </c>
      <c r="D3364" s="8" t="s">
        <v>4147</v>
      </c>
      <c r="E3364" s="8" t="s">
        <v>32</v>
      </c>
      <c r="F3364" s="5" t="s">
        <v>668</v>
      </c>
      <c r="G3364" s="9"/>
      <c r="H3364" s="9"/>
    </row>
    <row r="3365" ht="15.75" customHeight="1">
      <c r="A3365" s="15" t="s">
        <v>4137</v>
      </c>
      <c r="B3365" s="14" t="s">
        <v>37</v>
      </c>
      <c r="C3365" s="17">
        <v>16.0</v>
      </c>
      <c r="D3365" s="8" t="s">
        <v>4148</v>
      </c>
      <c r="E3365" s="8" t="s">
        <v>18</v>
      </c>
      <c r="F3365" s="5" t="s">
        <v>18</v>
      </c>
      <c r="G3365" s="9"/>
      <c r="H3365" s="9"/>
    </row>
    <row r="3366" ht="15.75" customHeight="1">
      <c r="A3366" s="15" t="s">
        <v>4137</v>
      </c>
      <c r="B3366" s="14" t="s">
        <v>124</v>
      </c>
      <c r="C3366" s="17">
        <v>18.0</v>
      </c>
      <c r="D3366" s="8" t="s">
        <v>4149</v>
      </c>
      <c r="E3366" s="8" t="s">
        <v>18</v>
      </c>
      <c r="F3366" s="5" t="s">
        <v>28</v>
      </c>
      <c r="G3366" s="9"/>
      <c r="H3366" s="9"/>
    </row>
    <row r="3367" ht="15.75" customHeight="1">
      <c r="A3367" s="15" t="s">
        <v>4137</v>
      </c>
      <c r="B3367" s="14" t="s">
        <v>760</v>
      </c>
      <c r="C3367" s="17">
        <v>20.0</v>
      </c>
      <c r="D3367" s="8" t="s">
        <v>4150</v>
      </c>
      <c r="E3367" s="8" t="s">
        <v>21</v>
      </c>
      <c r="F3367" s="5" t="s">
        <v>1425</v>
      </c>
      <c r="G3367" s="9"/>
      <c r="H3367" s="9"/>
    </row>
    <row r="3368" ht="15.75" customHeight="1">
      <c r="A3368" s="15" t="s">
        <v>4137</v>
      </c>
      <c r="B3368" s="14" t="s">
        <v>137</v>
      </c>
      <c r="C3368" s="17">
        <v>22.0</v>
      </c>
      <c r="D3368" s="8" t="s">
        <v>4151</v>
      </c>
      <c r="E3368" s="8" t="s">
        <v>18</v>
      </c>
      <c r="F3368" s="5" t="s">
        <v>11</v>
      </c>
      <c r="G3368" s="9"/>
      <c r="H3368" s="9"/>
    </row>
    <row r="3369" ht="15.75" customHeight="1">
      <c r="A3369" s="15" t="s">
        <v>4152</v>
      </c>
      <c r="B3369" s="14" t="s">
        <v>52</v>
      </c>
      <c r="C3369" s="16">
        <v>1.0</v>
      </c>
      <c r="D3369" s="8" t="s">
        <v>4153</v>
      </c>
      <c r="E3369" s="8" t="s">
        <v>21</v>
      </c>
      <c r="F3369" s="5" t="s">
        <v>22</v>
      </c>
      <c r="G3369" s="9"/>
      <c r="H3369" s="9"/>
    </row>
    <row r="3370" ht="15.75" customHeight="1">
      <c r="A3370" s="15" t="s">
        <v>4152</v>
      </c>
      <c r="B3370" s="14" t="s">
        <v>41</v>
      </c>
      <c r="C3370" s="17">
        <v>2.0</v>
      </c>
      <c r="D3370" s="8" t="s">
        <v>4154</v>
      </c>
      <c r="E3370" s="8" t="s">
        <v>14</v>
      </c>
      <c r="F3370" s="5" t="s">
        <v>15</v>
      </c>
      <c r="G3370" s="9"/>
      <c r="H3370" s="9"/>
    </row>
    <row r="3371" ht="15.75" customHeight="1">
      <c r="A3371" s="15" t="s">
        <v>4152</v>
      </c>
      <c r="B3371" s="14" t="s">
        <v>37</v>
      </c>
      <c r="C3371" s="17">
        <v>3.0</v>
      </c>
      <c r="D3371" s="8" t="s">
        <v>4155</v>
      </c>
      <c r="E3371" s="8" t="s">
        <v>14</v>
      </c>
      <c r="F3371" s="5" t="s">
        <v>15</v>
      </c>
      <c r="G3371" s="9"/>
      <c r="H3371" s="9"/>
    </row>
    <row r="3372" ht="15.75" customHeight="1">
      <c r="A3372" s="15" t="s">
        <v>4152</v>
      </c>
      <c r="B3372" s="14" t="s">
        <v>41</v>
      </c>
      <c r="C3372" s="17">
        <v>4.0</v>
      </c>
      <c r="D3372" s="8" t="s">
        <v>4156</v>
      </c>
      <c r="E3372" s="8" t="s">
        <v>32</v>
      </c>
      <c r="F3372" s="5" t="s">
        <v>15</v>
      </c>
      <c r="G3372" s="9"/>
      <c r="H3372" s="9"/>
    </row>
    <row r="3373" ht="15.75" customHeight="1">
      <c r="A3373" s="15" t="s">
        <v>4152</v>
      </c>
      <c r="B3373" s="14" t="s">
        <v>4157</v>
      </c>
      <c r="C3373" s="17">
        <v>5.0</v>
      </c>
      <c r="D3373" s="8" t="s">
        <v>4158</v>
      </c>
      <c r="E3373" s="8" t="s">
        <v>32</v>
      </c>
      <c r="F3373" s="5" t="s">
        <v>15</v>
      </c>
      <c r="G3373" s="9"/>
      <c r="H3373" s="9"/>
    </row>
    <row r="3374" ht="15.75" customHeight="1">
      <c r="A3374" s="5" t="s">
        <v>4159</v>
      </c>
      <c r="B3374" s="6" t="s">
        <v>4160</v>
      </c>
      <c r="C3374" s="7">
        <v>1.0</v>
      </c>
      <c r="D3374" s="8" t="s">
        <v>4161</v>
      </c>
      <c r="E3374" s="5" t="s">
        <v>21</v>
      </c>
      <c r="F3374" s="5" t="s">
        <v>25</v>
      </c>
      <c r="G3374" s="9"/>
      <c r="H3374" s="9"/>
    </row>
    <row r="3375" ht="15.75" customHeight="1">
      <c r="A3375" s="5" t="s">
        <v>4162</v>
      </c>
      <c r="B3375" s="6" t="s">
        <v>4163</v>
      </c>
      <c r="C3375" s="7">
        <v>1.0</v>
      </c>
      <c r="D3375" s="8" t="s">
        <v>4164</v>
      </c>
      <c r="E3375" s="5" t="s">
        <v>21</v>
      </c>
      <c r="F3375" s="5" t="s">
        <v>1425</v>
      </c>
      <c r="G3375" s="9"/>
      <c r="H3375" s="9"/>
    </row>
    <row r="3376" ht="15.75" customHeight="1">
      <c r="A3376" s="15" t="s">
        <v>4165</v>
      </c>
      <c r="B3376" s="14" t="s">
        <v>130</v>
      </c>
      <c r="C3376" s="16">
        <v>1.0</v>
      </c>
      <c r="D3376" s="8" t="s">
        <v>4166</v>
      </c>
      <c r="E3376" s="8" t="s">
        <v>21</v>
      </c>
      <c r="F3376" s="5" t="s">
        <v>25</v>
      </c>
      <c r="G3376" s="9"/>
      <c r="H3376" s="9"/>
    </row>
    <row r="3377" ht="15.75" customHeight="1">
      <c r="A3377" s="15" t="s">
        <v>4165</v>
      </c>
      <c r="B3377" s="14" t="s">
        <v>144</v>
      </c>
      <c r="C3377" s="17">
        <v>3.0</v>
      </c>
      <c r="D3377" s="8" t="s">
        <v>4167</v>
      </c>
      <c r="E3377" s="8" t="s">
        <v>14</v>
      </c>
      <c r="F3377" s="5" t="s">
        <v>79</v>
      </c>
      <c r="G3377" s="9"/>
      <c r="H3377" s="9"/>
    </row>
    <row r="3378" ht="15.75" customHeight="1">
      <c r="A3378" s="15" t="s">
        <v>4165</v>
      </c>
      <c r="B3378" s="14" t="s">
        <v>137</v>
      </c>
      <c r="C3378" s="17">
        <v>4.0</v>
      </c>
      <c r="D3378" s="8" t="s">
        <v>4168</v>
      </c>
      <c r="E3378" s="8" t="s">
        <v>48</v>
      </c>
      <c r="F3378" s="5" t="s">
        <v>15</v>
      </c>
      <c r="G3378" s="9"/>
      <c r="H3378" s="9"/>
    </row>
    <row r="3379" ht="15.75" customHeight="1">
      <c r="A3379" s="15" t="s">
        <v>4165</v>
      </c>
      <c r="B3379" s="14" t="s">
        <v>124</v>
      </c>
      <c r="C3379" s="17">
        <v>6.0</v>
      </c>
      <c r="D3379" s="8" t="s">
        <v>4169</v>
      </c>
      <c r="E3379" s="8" t="s">
        <v>18</v>
      </c>
      <c r="F3379" s="5" t="s">
        <v>18</v>
      </c>
      <c r="G3379" s="9"/>
      <c r="H3379" s="9"/>
    </row>
    <row r="3380" ht="15.75" customHeight="1">
      <c r="A3380" s="15" t="s">
        <v>4165</v>
      </c>
      <c r="B3380" s="14" t="s">
        <v>37</v>
      </c>
      <c r="C3380" s="17">
        <v>8.0</v>
      </c>
      <c r="D3380" s="8" t="s">
        <v>4170</v>
      </c>
      <c r="E3380" s="8" t="s">
        <v>21</v>
      </c>
      <c r="F3380" s="5" t="s">
        <v>79</v>
      </c>
      <c r="G3380" s="9"/>
      <c r="H3380" s="9"/>
    </row>
    <row r="3381" ht="15.75" customHeight="1">
      <c r="A3381" s="15" t="s">
        <v>4165</v>
      </c>
      <c r="B3381" s="14" t="s">
        <v>1036</v>
      </c>
      <c r="C3381" s="17">
        <v>11.0</v>
      </c>
      <c r="D3381" s="8" t="s">
        <v>4171</v>
      </c>
      <c r="E3381" s="8" t="s">
        <v>18</v>
      </c>
      <c r="F3381" s="5" t="s">
        <v>18</v>
      </c>
      <c r="G3381" s="9"/>
      <c r="H3381" s="9"/>
    </row>
    <row r="3382" ht="15.75" customHeight="1">
      <c r="A3382" s="15" t="s">
        <v>4165</v>
      </c>
      <c r="B3382" s="14" t="s">
        <v>1036</v>
      </c>
      <c r="C3382" s="17">
        <v>13.0</v>
      </c>
      <c r="D3382" s="8" t="s">
        <v>4172</v>
      </c>
      <c r="E3382" s="8" t="s">
        <v>18</v>
      </c>
      <c r="F3382" s="5" t="s">
        <v>18</v>
      </c>
      <c r="G3382" s="9"/>
      <c r="H3382" s="9"/>
    </row>
    <row r="3383" ht="15.75" customHeight="1">
      <c r="A3383" s="15" t="s">
        <v>4165</v>
      </c>
      <c r="B3383" s="14" t="s">
        <v>968</v>
      </c>
      <c r="C3383" s="17">
        <v>15.0</v>
      </c>
      <c r="D3383" s="8" t="s">
        <v>4173</v>
      </c>
      <c r="E3383" s="8" t="s">
        <v>14</v>
      </c>
      <c r="F3383" s="5" t="s">
        <v>28</v>
      </c>
      <c r="G3383" s="9"/>
      <c r="H3383" s="9"/>
    </row>
    <row r="3384" ht="15.75" customHeight="1">
      <c r="A3384" s="15" t="s">
        <v>4165</v>
      </c>
      <c r="B3384" s="14" t="s">
        <v>968</v>
      </c>
      <c r="C3384" s="17">
        <v>18.0</v>
      </c>
      <c r="D3384" s="8" t="s">
        <v>4174</v>
      </c>
      <c r="E3384" s="8" t="s">
        <v>14</v>
      </c>
      <c r="F3384" s="5" t="s">
        <v>15</v>
      </c>
      <c r="G3384" s="9"/>
      <c r="H3384" s="9"/>
    </row>
    <row r="3385" ht="15.75" customHeight="1">
      <c r="A3385" s="15" t="s">
        <v>4165</v>
      </c>
      <c r="B3385" s="14" t="s">
        <v>968</v>
      </c>
      <c r="C3385" s="17">
        <v>19.0</v>
      </c>
      <c r="D3385" s="8" t="s">
        <v>4175</v>
      </c>
      <c r="E3385" s="8" t="s">
        <v>14</v>
      </c>
      <c r="F3385" s="5" t="s">
        <v>79</v>
      </c>
      <c r="G3385" s="9"/>
      <c r="H3385" s="9"/>
    </row>
    <row r="3386" ht="15.75" customHeight="1">
      <c r="A3386" s="15" t="s">
        <v>4165</v>
      </c>
      <c r="B3386" s="14" t="s">
        <v>968</v>
      </c>
      <c r="C3386" s="17">
        <v>21.0</v>
      </c>
      <c r="D3386" s="8" t="s">
        <v>4176</v>
      </c>
      <c r="E3386" s="8" t="s">
        <v>32</v>
      </c>
      <c r="F3386" s="5" t="s">
        <v>18</v>
      </c>
      <c r="G3386" s="9"/>
      <c r="H3386" s="9"/>
    </row>
    <row r="3387" ht="15.75" customHeight="1">
      <c r="A3387" s="15" t="s">
        <v>4165</v>
      </c>
      <c r="B3387" s="14" t="s">
        <v>968</v>
      </c>
      <c r="C3387" s="17">
        <v>23.0</v>
      </c>
      <c r="D3387" s="8" t="s">
        <v>4177</v>
      </c>
      <c r="E3387" s="8" t="s">
        <v>14</v>
      </c>
      <c r="F3387" s="5" t="s">
        <v>18</v>
      </c>
      <c r="G3387" s="9"/>
      <c r="H3387" s="9"/>
    </row>
    <row r="3388" ht="15.75" customHeight="1">
      <c r="A3388" s="15" t="s">
        <v>4165</v>
      </c>
      <c r="B3388" s="14" t="s">
        <v>968</v>
      </c>
      <c r="C3388" s="17">
        <v>25.0</v>
      </c>
      <c r="D3388" s="8" t="s">
        <v>4178</v>
      </c>
      <c r="E3388" s="8" t="s">
        <v>18</v>
      </c>
      <c r="F3388" s="5" t="s">
        <v>1349</v>
      </c>
      <c r="G3388" s="9"/>
      <c r="H3388" s="9"/>
    </row>
    <row r="3389" ht="15.75" customHeight="1">
      <c r="A3389" s="15" t="s">
        <v>4165</v>
      </c>
      <c r="B3389" s="14" t="s">
        <v>124</v>
      </c>
      <c r="C3389" s="17">
        <v>27.0</v>
      </c>
      <c r="D3389" s="8" t="s">
        <v>4179</v>
      </c>
      <c r="E3389" s="8" t="s">
        <v>18</v>
      </c>
      <c r="F3389" s="5" t="s">
        <v>18</v>
      </c>
      <c r="G3389" s="9"/>
      <c r="H3389" s="9"/>
    </row>
    <row r="3390" ht="15.75" customHeight="1">
      <c r="A3390" s="15" t="s">
        <v>4165</v>
      </c>
      <c r="B3390" s="14" t="s">
        <v>896</v>
      </c>
      <c r="C3390" s="17">
        <v>29.0</v>
      </c>
      <c r="D3390" s="8" t="s">
        <v>4180</v>
      </c>
      <c r="E3390" s="8" t="s">
        <v>3620</v>
      </c>
      <c r="F3390" s="5" t="s">
        <v>22</v>
      </c>
      <c r="G3390" s="9"/>
      <c r="H3390" s="9"/>
    </row>
    <row r="3391" ht="15.75" customHeight="1">
      <c r="A3391" s="15" t="s">
        <v>4165</v>
      </c>
      <c r="B3391" s="14" t="s">
        <v>124</v>
      </c>
      <c r="C3391" s="17">
        <v>31.0</v>
      </c>
      <c r="D3391" s="8" t="s">
        <v>4181</v>
      </c>
      <c r="E3391" s="8" t="s">
        <v>21</v>
      </c>
      <c r="F3391" s="5" t="s">
        <v>929</v>
      </c>
      <c r="G3391" s="9"/>
      <c r="H3391" s="9"/>
    </row>
    <row r="3392" ht="15.75" customHeight="1">
      <c r="A3392" s="15" t="s">
        <v>4165</v>
      </c>
      <c r="B3392" s="14" t="s">
        <v>137</v>
      </c>
      <c r="C3392" s="17">
        <v>33.0</v>
      </c>
      <c r="D3392" s="8" t="s">
        <v>4182</v>
      </c>
      <c r="E3392" s="8" t="s">
        <v>18</v>
      </c>
      <c r="F3392" s="5" t="s">
        <v>2246</v>
      </c>
      <c r="G3392" s="9"/>
      <c r="H3392" s="9"/>
    </row>
    <row r="3393" ht="15.75" customHeight="1">
      <c r="A3393" s="15" t="s">
        <v>4165</v>
      </c>
      <c r="B3393" s="14" t="s">
        <v>927</v>
      </c>
      <c r="C3393" s="17">
        <v>35.0</v>
      </c>
      <c r="D3393" s="8" t="s">
        <v>4183</v>
      </c>
      <c r="E3393" s="8" t="s">
        <v>21</v>
      </c>
      <c r="F3393" s="5" t="s">
        <v>25</v>
      </c>
      <c r="G3393" s="9"/>
      <c r="H3393" s="9"/>
    </row>
    <row r="3394" ht="15.75" customHeight="1">
      <c r="A3394" s="15" t="s">
        <v>4184</v>
      </c>
      <c r="B3394" s="14" t="s">
        <v>29</v>
      </c>
      <c r="C3394" s="17">
        <v>2.0</v>
      </c>
      <c r="D3394" s="8" t="s">
        <v>4185</v>
      </c>
      <c r="E3394" s="8" t="s">
        <v>21</v>
      </c>
      <c r="F3394" s="5" t="s">
        <v>25</v>
      </c>
      <c r="G3394" s="9"/>
      <c r="H3394" s="9"/>
    </row>
    <row r="3395" ht="15.75" customHeight="1">
      <c r="A3395" s="15" t="s">
        <v>4184</v>
      </c>
      <c r="B3395" s="14" t="s">
        <v>139</v>
      </c>
      <c r="C3395" s="17">
        <v>3.0</v>
      </c>
      <c r="D3395" s="8" t="s">
        <v>4186</v>
      </c>
      <c r="E3395" s="8" t="s">
        <v>18</v>
      </c>
      <c r="F3395" s="5" t="s">
        <v>33</v>
      </c>
      <c r="G3395" s="9"/>
      <c r="H3395" s="9"/>
    </row>
    <row r="3396" ht="15.75" customHeight="1">
      <c r="A3396" s="15" t="s">
        <v>4184</v>
      </c>
      <c r="B3396" s="14" t="s">
        <v>124</v>
      </c>
      <c r="C3396" s="17">
        <v>4.0</v>
      </c>
      <c r="D3396" s="8" t="s">
        <v>4187</v>
      </c>
      <c r="E3396" s="8" t="s">
        <v>21</v>
      </c>
      <c r="F3396" s="5" t="s">
        <v>151</v>
      </c>
      <c r="G3396" s="9"/>
      <c r="H3396" s="9"/>
    </row>
    <row r="3397" ht="15.75" customHeight="1">
      <c r="A3397" s="15" t="s">
        <v>4184</v>
      </c>
      <c r="B3397" s="14" t="s">
        <v>144</v>
      </c>
      <c r="C3397" s="17">
        <v>6.0</v>
      </c>
      <c r="D3397" s="8" t="s">
        <v>4188</v>
      </c>
      <c r="E3397" s="8" t="s">
        <v>14</v>
      </c>
      <c r="F3397" s="5" t="s">
        <v>28</v>
      </c>
      <c r="G3397" s="9"/>
      <c r="H3397" s="9"/>
    </row>
    <row r="3398" ht="15.75" customHeight="1">
      <c r="A3398" s="15" t="s">
        <v>4184</v>
      </c>
      <c r="B3398" s="14" t="s">
        <v>139</v>
      </c>
      <c r="C3398" s="17">
        <v>7.0</v>
      </c>
      <c r="D3398" s="8" t="s">
        <v>4189</v>
      </c>
      <c r="E3398" s="8" t="s">
        <v>21</v>
      </c>
      <c r="F3398" s="5" t="s">
        <v>28</v>
      </c>
      <c r="G3398" s="9"/>
      <c r="H3398" s="9"/>
    </row>
    <row r="3399" ht="15.75" customHeight="1">
      <c r="A3399" s="15" t="s">
        <v>4184</v>
      </c>
      <c r="B3399" s="14" t="s">
        <v>29</v>
      </c>
      <c r="C3399" s="17">
        <v>8.0</v>
      </c>
      <c r="D3399" s="8" t="s">
        <v>4190</v>
      </c>
      <c r="E3399" s="8" t="s">
        <v>21</v>
      </c>
      <c r="F3399" s="5" t="s">
        <v>25</v>
      </c>
      <c r="G3399" s="9"/>
      <c r="H3399" s="9"/>
    </row>
    <row r="3400" ht="15.75" customHeight="1">
      <c r="A3400" s="15" t="s">
        <v>4191</v>
      </c>
      <c r="B3400" s="14" t="s">
        <v>4192</v>
      </c>
      <c r="C3400" s="17">
        <v>2.0</v>
      </c>
      <c r="D3400" s="8" t="s">
        <v>4193</v>
      </c>
      <c r="E3400" s="8" t="s">
        <v>21</v>
      </c>
      <c r="F3400" s="5" t="s">
        <v>25</v>
      </c>
      <c r="G3400" s="9"/>
      <c r="H3400" s="9"/>
    </row>
    <row r="3401" ht="15.75" customHeight="1">
      <c r="A3401" s="15" t="s">
        <v>4191</v>
      </c>
      <c r="B3401" s="14" t="s">
        <v>3679</v>
      </c>
      <c r="C3401" s="17">
        <v>3.0</v>
      </c>
      <c r="D3401" s="8" t="s">
        <v>4194</v>
      </c>
      <c r="E3401" s="8" t="s">
        <v>21</v>
      </c>
      <c r="F3401" s="5" t="s">
        <v>25</v>
      </c>
      <c r="G3401" s="9"/>
      <c r="H3401" s="9"/>
    </row>
    <row r="3402" ht="15.75" customHeight="1">
      <c r="A3402" s="15" t="s">
        <v>4191</v>
      </c>
      <c r="B3402" s="14" t="s">
        <v>37</v>
      </c>
      <c r="C3402" s="17">
        <v>4.0</v>
      </c>
      <c r="D3402" s="8" t="s">
        <v>4195</v>
      </c>
      <c r="E3402" s="8" t="s">
        <v>33</v>
      </c>
      <c r="F3402" s="5" t="s">
        <v>33</v>
      </c>
      <c r="G3402" s="9"/>
      <c r="H3402" s="9"/>
    </row>
    <row r="3403" ht="15.75" customHeight="1">
      <c r="A3403" s="15" t="s">
        <v>4191</v>
      </c>
      <c r="B3403" s="14" t="s">
        <v>154</v>
      </c>
      <c r="C3403" s="17">
        <v>6.0</v>
      </c>
      <c r="D3403" s="8" t="s">
        <v>4196</v>
      </c>
      <c r="E3403" s="8" t="s">
        <v>33</v>
      </c>
      <c r="F3403" s="5" t="s">
        <v>33</v>
      </c>
      <c r="G3403" s="9"/>
      <c r="H3403" s="9"/>
    </row>
    <row r="3404" ht="15.75" customHeight="1">
      <c r="A3404" s="15" t="s">
        <v>4191</v>
      </c>
      <c r="B3404" s="14" t="s">
        <v>144</v>
      </c>
      <c r="C3404" s="17">
        <v>7.0</v>
      </c>
      <c r="D3404" s="8" t="s">
        <v>4197</v>
      </c>
      <c r="E3404" s="8" t="s">
        <v>14</v>
      </c>
      <c r="F3404" s="5" t="s">
        <v>28</v>
      </c>
      <c r="G3404" s="9"/>
      <c r="H3404" s="9"/>
    </row>
    <row r="3405" ht="15.75" customHeight="1">
      <c r="A3405" s="15" t="s">
        <v>4191</v>
      </c>
      <c r="B3405" s="14" t="s">
        <v>124</v>
      </c>
      <c r="C3405" s="17">
        <v>8.0</v>
      </c>
      <c r="D3405" s="8" t="s">
        <v>4198</v>
      </c>
      <c r="E3405" s="8" t="s">
        <v>21</v>
      </c>
      <c r="F3405" s="5" t="s">
        <v>50</v>
      </c>
      <c r="G3405" s="9"/>
      <c r="H3405" s="9"/>
    </row>
    <row r="3406" ht="15.75" customHeight="1">
      <c r="A3406" s="15" t="s">
        <v>4191</v>
      </c>
      <c r="B3406" s="14" t="s">
        <v>124</v>
      </c>
      <c r="C3406" s="17">
        <v>10.0</v>
      </c>
      <c r="D3406" s="8" t="s">
        <v>4199</v>
      </c>
      <c r="E3406" s="8" t="s">
        <v>14</v>
      </c>
      <c r="F3406" s="5" t="s">
        <v>18</v>
      </c>
      <c r="G3406" s="9"/>
      <c r="H3406" s="9"/>
    </row>
    <row r="3407" ht="15.75" customHeight="1">
      <c r="A3407" s="15" t="s">
        <v>4191</v>
      </c>
      <c r="B3407" s="14" t="s">
        <v>37</v>
      </c>
      <c r="C3407" s="17">
        <v>12.0</v>
      </c>
      <c r="D3407" s="8" t="s">
        <v>4200</v>
      </c>
      <c r="E3407" s="8" t="s">
        <v>18</v>
      </c>
      <c r="F3407" s="5" t="s">
        <v>18</v>
      </c>
      <c r="G3407" s="9"/>
      <c r="H3407" s="9"/>
    </row>
    <row r="3408" ht="15.75" customHeight="1">
      <c r="A3408" s="15" t="s">
        <v>4191</v>
      </c>
      <c r="B3408" s="14" t="s">
        <v>896</v>
      </c>
      <c r="C3408" s="17">
        <v>14.0</v>
      </c>
      <c r="D3408" s="8" t="s">
        <v>4201</v>
      </c>
      <c r="E3408" s="8" t="s">
        <v>21</v>
      </c>
      <c r="F3408" s="5" t="s">
        <v>123</v>
      </c>
      <c r="G3408" s="9"/>
      <c r="H3408" s="9"/>
    </row>
    <row r="3409" ht="15.75" customHeight="1">
      <c r="A3409" s="15" t="s">
        <v>4191</v>
      </c>
      <c r="B3409" s="18" t="s">
        <v>135</v>
      </c>
      <c r="C3409" s="17">
        <v>16.0</v>
      </c>
      <c r="D3409" s="8" t="s">
        <v>4202</v>
      </c>
      <c r="E3409" s="8" t="s">
        <v>21</v>
      </c>
      <c r="F3409" s="5" t="s">
        <v>22</v>
      </c>
      <c r="G3409" s="9"/>
      <c r="H3409" s="9"/>
    </row>
    <row r="3410" ht="15.75" customHeight="1">
      <c r="A3410" s="15" t="s">
        <v>4191</v>
      </c>
      <c r="B3410" s="18" t="s">
        <v>701</v>
      </c>
      <c r="C3410" s="17">
        <v>17.0</v>
      </c>
      <c r="D3410" s="8" t="s">
        <v>4203</v>
      </c>
      <c r="E3410" s="8" t="s">
        <v>21</v>
      </c>
      <c r="F3410" s="5" t="s">
        <v>22</v>
      </c>
      <c r="G3410" s="9"/>
      <c r="H3410" s="9"/>
    </row>
    <row r="3411" ht="15.75" customHeight="1">
      <c r="A3411" s="15" t="s">
        <v>4191</v>
      </c>
      <c r="B3411" s="14" t="s">
        <v>124</v>
      </c>
      <c r="C3411" s="17">
        <v>19.0</v>
      </c>
      <c r="D3411" s="8" t="s">
        <v>4204</v>
      </c>
      <c r="E3411" s="8" t="s">
        <v>21</v>
      </c>
      <c r="F3411" s="5" t="s">
        <v>22</v>
      </c>
      <c r="G3411" s="9"/>
      <c r="H3411" s="9"/>
    </row>
    <row r="3412" ht="15.75" customHeight="1">
      <c r="A3412" s="15" t="s">
        <v>4191</v>
      </c>
      <c r="B3412" s="14" t="s">
        <v>124</v>
      </c>
      <c r="C3412" s="17">
        <v>21.0</v>
      </c>
      <c r="D3412" s="8" t="s">
        <v>4205</v>
      </c>
      <c r="E3412" s="8" t="s">
        <v>14</v>
      </c>
      <c r="F3412" s="5" t="s">
        <v>28</v>
      </c>
      <c r="G3412" s="9"/>
      <c r="H3412" s="9"/>
    </row>
    <row r="3413" ht="15.75" customHeight="1">
      <c r="A3413" s="15" t="s">
        <v>4191</v>
      </c>
      <c r="B3413" s="14" t="s">
        <v>37</v>
      </c>
      <c r="C3413" s="17">
        <v>23.0</v>
      </c>
      <c r="D3413" s="8" t="s">
        <v>4206</v>
      </c>
      <c r="E3413" s="8" t="s">
        <v>14</v>
      </c>
      <c r="F3413" s="5" t="s">
        <v>79</v>
      </c>
      <c r="G3413" s="9"/>
      <c r="H3413" s="9"/>
    </row>
    <row r="3414" ht="15.75" customHeight="1">
      <c r="A3414" s="15" t="s">
        <v>4191</v>
      </c>
      <c r="B3414" s="14" t="s">
        <v>37</v>
      </c>
      <c r="C3414" s="17">
        <v>25.0</v>
      </c>
      <c r="D3414" s="8" t="s">
        <v>4207</v>
      </c>
      <c r="E3414" s="8" t="s">
        <v>18</v>
      </c>
      <c r="F3414" s="5" t="s">
        <v>18</v>
      </c>
      <c r="G3414" s="9"/>
      <c r="H3414" s="9"/>
    </row>
    <row r="3415" ht="15.75" customHeight="1">
      <c r="A3415" s="15" t="s">
        <v>4191</v>
      </c>
      <c r="B3415" s="14" t="s">
        <v>124</v>
      </c>
      <c r="C3415" s="17">
        <v>27.0</v>
      </c>
      <c r="D3415" s="8" t="s">
        <v>4208</v>
      </c>
      <c r="E3415" s="8" t="s">
        <v>33</v>
      </c>
      <c r="F3415" s="5" t="s">
        <v>33</v>
      </c>
      <c r="G3415" s="9"/>
      <c r="H3415" s="9"/>
    </row>
    <row r="3416" ht="15.75" customHeight="1">
      <c r="A3416" s="15" t="s">
        <v>4191</v>
      </c>
      <c r="B3416" s="14" t="s">
        <v>37</v>
      </c>
      <c r="C3416" s="17">
        <v>29.0</v>
      </c>
      <c r="D3416" s="8" t="s">
        <v>4209</v>
      </c>
      <c r="E3416" s="8" t="s">
        <v>21</v>
      </c>
      <c r="F3416" s="5" t="s">
        <v>79</v>
      </c>
      <c r="G3416" s="9"/>
      <c r="H3416" s="9"/>
    </row>
    <row r="3417" ht="15.75" customHeight="1">
      <c r="A3417" s="15" t="s">
        <v>4191</v>
      </c>
      <c r="B3417" s="14" t="s">
        <v>124</v>
      </c>
      <c r="C3417" s="17">
        <v>31.0</v>
      </c>
      <c r="D3417" s="8" t="s">
        <v>4210</v>
      </c>
      <c r="E3417" s="8" t="s">
        <v>21</v>
      </c>
      <c r="F3417" s="5" t="s">
        <v>18</v>
      </c>
      <c r="G3417" s="9"/>
      <c r="H3417" s="9"/>
    </row>
    <row r="3418" ht="15.75" customHeight="1">
      <c r="A3418" s="15" t="s">
        <v>4191</v>
      </c>
      <c r="B3418" s="14" t="s">
        <v>124</v>
      </c>
      <c r="C3418" s="17">
        <v>33.0</v>
      </c>
      <c r="D3418" s="8" t="s">
        <v>4211</v>
      </c>
      <c r="E3418" s="8" t="s">
        <v>21</v>
      </c>
      <c r="F3418" s="5" t="s">
        <v>801</v>
      </c>
      <c r="G3418" s="9"/>
      <c r="H3418" s="9"/>
    </row>
    <row r="3419" ht="15.75" customHeight="1">
      <c r="A3419" s="15" t="s">
        <v>4191</v>
      </c>
      <c r="B3419" s="14" t="s">
        <v>144</v>
      </c>
      <c r="C3419" s="17">
        <v>35.0</v>
      </c>
      <c r="D3419" s="8" t="s">
        <v>4212</v>
      </c>
      <c r="E3419" s="8" t="s">
        <v>21</v>
      </c>
      <c r="F3419" s="5" t="s">
        <v>123</v>
      </c>
      <c r="G3419" s="9"/>
      <c r="H3419" s="9"/>
    </row>
    <row r="3420" ht="15.75" customHeight="1">
      <c r="A3420" s="15" t="s">
        <v>4191</v>
      </c>
      <c r="B3420" s="14" t="s">
        <v>37</v>
      </c>
      <c r="C3420" s="17">
        <v>36.0</v>
      </c>
      <c r="D3420" s="8" t="s">
        <v>4213</v>
      </c>
      <c r="E3420" s="8" t="s">
        <v>21</v>
      </c>
      <c r="F3420" s="5" t="s">
        <v>25</v>
      </c>
      <c r="G3420" s="9"/>
      <c r="H3420" s="9"/>
    </row>
    <row r="3421" ht="15.75" customHeight="1">
      <c r="A3421" s="15" t="s">
        <v>4191</v>
      </c>
      <c r="B3421" s="14" t="s">
        <v>124</v>
      </c>
      <c r="C3421" s="17">
        <v>37.0</v>
      </c>
      <c r="D3421" s="8" t="s">
        <v>4214</v>
      </c>
      <c r="E3421" s="8" t="s">
        <v>33</v>
      </c>
      <c r="F3421" s="5" t="s">
        <v>33</v>
      </c>
      <c r="G3421" s="9"/>
      <c r="H3421" s="9"/>
    </row>
    <row r="3422" ht="15.75" customHeight="1">
      <c r="A3422" s="15" t="s">
        <v>4191</v>
      </c>
      <c r="B3422" s="14" t="s">
        <v>37</v>
      </c>
      <c r="C3422" s="17">
        <v>41.0</v>
      </c>
      <c r="D3422" s="8" t="s">
        <v>4215</v>
      </c>
      <c r="E3422" s="8" t="s">
        <v>21</v>
      </c>
      <c r="F3422" s="5" t="s">
        <v>651</v>
      </c>
      <c r="G3422" s="9"/>
      <c r="H3422" s="9"/>
    </row>
    <row r="3423" ht="15.75" customHeight="1">
      <c r="A3423" s="15" t="s">
        <v>4191</v>
      </c>
      <c r="B3423" s="14" t="s">
        <v>124</v>
      </c>
      <c r="C3423" s="17">
        <v>43.0</v>
      </c>
      <c r="D3423" s="8" t="s">
        <v>4216</v>
      </c>
      <c r="E3423" s="8" t="s">
        <v>18</v>
      </c>
      <c r="F3423" s="5" t="s">
        <v>18</v>
      </c>
      <c r="G3423" s="9"/>
      <c r="H3423" s="9"/>
    </row>
    <row r="3424" ht="15.75" customHeight="1">
      <c r="A3424" s="15" t="s">
        <v>4191</v>
      </c>
      <c r="B3424" s="14" t="s">
        <v>37</v>
      </c>
      <c r="C3424" s="17">
        <v>45.0</v>
      </c>
      <c r="D3424" s="8" t="s">
        <v>4217</v>
      </c>
      <c r="E3424" s="8" t="s">
        <v>32</v>
      </c>
      <c r="F3424" s="5" t="s">
        <v>79</v>
      </c>
      <c r="G3424" s="9"/>
      <c r="H3424" s="9"/>
    </row>
    <row r="3425" ht="15.75" customHeight="1">
      <c r="A3425" s="15" t="s">
        <v>4191</v>
      </c>
      <c r="B3425" s="14" t="s">
        <v>124</v>
      </c>
      <c r="C3425" s="17">
        <v>47.0</v>
      </c>
      <c r="D3425" s="8" t="s">
        <v>4218</v>
      </c>
      <c r="E3425" s="8" t="s">
        <v>21</v>
      </c>
      <c r="F3425" s="5" t="s">
        <v>133</v>
      </c>
      <c r="G3425" s="9"/>
      <c r="H3425" s="9"/>
    </row>
    <row r="3426" ht="15.75" customHeight="1">
      <c r="A3426" s="15" t="s">
        <v>4191</v>
      </c>
      <c r="B3426" s="14" t="s">
        <v>37</v>
      </c>
      <c r="C3426" s="17">
        <v>48.0</v>
      </c>
      <c r="D3426" s="8" t="s">
        <v>4219</v>
      </c>
      <c r="E3426" s="8" t="s">
        <v>21</v>
      </c>
      <c r="F3426" s="5" t="s">
        <v>25</v>
      </c>
      <c r="G3426" s="9"/>
      <c r="H3426" s="9"/>
    </row>
    <row r="3427" ht="15.75" customHeight="1">
      <c r="A3427" s="15" t="s">
        <v>4191</v>
      </c>
      <c r="B3427" s="14" t="s">
        <v>4220</v>
      </c>
      <c r="C3427" s="17">
        <v>53.0</v>
      </c>
      <c r="D3427" s="8" t="s">
        <v>4221</v>
      </c>
      <c r="E3427" s="8" t="s">
        <v>21</v>
      </c>
      <c r="F3427" s="5" t="s">
        <v>25</v>
      </c>
      <c r="G3427" s="9"/>
      <c r="H3427" s="9"/>
    </row>
    <row r="3428" ht="15.75" customHeight="1">
      <c r="A3428" s="15" t="s">
        <v>4222</v>
      </c>
      <c r="B3428" s="14" t="s">
        <v>37</v>
      </c>
      <c r="C3428" s="16">
        <v>1.0</v>
      </c>
      <c r="D3428" s="8" t="s">
        <v>4223</v>
      </c>
      <c r="E3428" s="8" t="s">
        <v>21</v>
      </c>
      <c r="F3428" s="5" t="s">
        <v>25</v>
      </c>
      <c r="G3428" s="9"/>
      <c r="H3428" s="9"/>
    </row>
    <row r="3429" ht="15.75" customHeight="1">
      <c r="A3429" s="15" t="s">
        <v>4222</v>
      </c>
      <c r="B3429" s="14" t="s">
        <v>37</v>
      </c>
      <c r="C3429" s="17">
        <v>3.0</v>
      </c>
      <c r="D3429" s="8" t="s">
        <v>4224</v>
      </c>
      <c r="E3429" s="8" t="s">
        <v>21</v>
      </c>
      <c r="F3429" s="5" t="s">
        <v>25</v>
      </c>
      <c r="G3429" s="9"/>
      <c r="H3429" s="9"/>
    </row>
    <row r="3430" ht="15.75" customHeight="1">
      <c r="A3430" s="15" t="s">
        <v>4222</v>
      </c>
      <c r="B3430" s="14" t="s">
        <v>144</v>
      </c>
      <c r="C3430" s="17">
        <v>5.0</v>
      </c>
      <c r="D3430" s="8" t="s">
        <v>4225</v>
      </c>
      <c r="E3430" s="8" t="s">
        <v>21</v>
      </c>
      <c r="F3430" s="5" t="s">
        <v>25</v>
      </c>
      <c r="G3430" s="9"/>
      <c r="H3430" s="9"/>
    </row>
    <row r="3431" ht="15.75" customHeight="1">
      <c r="A3431" s="15" t="s">
        <v>4222</v>
      </c>
      <c r="B3431" s="14" t="s">
        <v>144</v>
      </c>
      <c r="C3431" s="17">
        <v>7.0</v>
      </c>
      <c r="D3431" s="8" t="s">
        <v>4226</v>
      </c>
      <c r="E3431" s="8" t="s">
        <v>21</v>
      </c>
      <c r="F3431" s="5" t="s">
        <v>133</v>
      </c>
      <c r="G3431" s="9"/>
      <c r="H3431" s="9"/>
    </row>
    <row r="3432" ht="15.75" customHeight="1">
      <c r="A3432" s="15" t="s">
        <v>4222</v>
      </c>
      <c r="B3432" s="14" t="s">
        <v>37</v>
      </c>
      <c r="C3432" s="17">
        <v>9.0</v>
      </c>
      <c r="D3432" s="8" t="s">
        <v>4227</v>
      </c>
      <c r="E3432" s="8" t="s">
        <v>21</v>
      </c>
      <c r="F3432" s="5" t="s">
        <v>25</v>
      </c>
      <c r="G3432" s="9"/>
      <c r="H3432" s="9"/>
    </row>
    <row r="3433" ht="15.75" customHeight="1">
      <c r="A3433" s="15" t="s">
        <v>4222</v>
      </c>
      <c r="B3433" s="18" t="s">
        <v>701</v>
      </c>
      <c r="C3433" s="17">
        <v>10.0</v>
      </c>
      <c r="D3433" s="8" t="s">
        <v>4228</v>
      </c>
      <c r="E3433" s="8" t="s">
        <v>21</v>
      </c>
      <c r="F3433" s="5" t="s">
        <v>123</v>
      </c>
      <c r="G3433" s="9"/>
      <c r="H3433" s="9"/>
    </row>
    <row r="3434" ht="15.75" customHeight="1">
      <c r="A3434" s="15" t="s">
        <v>4222</v>
      </c>
      <c r="B3434" s="14" t="s">
        <v>144</v>
      </c>
      <c r="C3434" s="17">
        <v>12.0</v>
      </c>
      <c r="D3434" s="8" t="s">
        <v>4229</v>
      </c>
      <c r="E3434" s="8" t="s">
        <v>14</v>
      </c>
      <c r="F3434" s="5" t="s">
        <v>28</v>
      </c>
      <c r="G3434" s="9"/>
      <c r="H3434" s="9"/>
    </row>
    <row r="3435" ht="15.75" customHeight="1">
      <c r="A3435" s="15" t="s">
        <v>4222</v>
      </c>
      <c r="B3435" s="14" t="s">
        <v>144</v>
      </c>
      <c r="C3435" s="17">
        <v>14.0</v>
      </c>
      <c r="D3435" s="8" t="s">
        <v>4230</v>
      </c>
      <c r="E3435" s="8" t="s">
        <v>14</v>
      </c>
      <c r="F3435" s="5" t="s">
        <v>28</v>
      </c>
      <c r="G3435" s="9"/>
      <c r="H3435" s="9"/>
    </row>
    <row r="3436" ht="15.75" customHeight="1">
      <c r="A3436" s="15" t="s">
        <v>4222</v>
      </c>
      <c r="B3436" s="14" t="s">
        <v>144</v>
      </c>
      <c r="C3436" s="17">
        <v>15.0</v>
      </c>
      <c r="D3436" s="8" t="s">
        <v>4231</v>
      </c>
      <c r="E3436" s="8" t="s">
        <v>14</v>
      </c>
      <c r="F3436" s="5" t="s">
        <v>28</v>
      </c>
      <c r="G3436" s="9"/>
      <c r="H3436" s="9"/>
    </row>
    <row r="3437" ht="15.75" customHeight="1">
      <c r="A3437" s="15" t="s">
        <v>4222</v>
      </c>
      <c r="B3437" s="14" t="s">
        <v>144</v>
      </c>
      <c r="C3437" s="17">
        <v>17.0</v>
      </c>
      <c r="D3437" s="8" t="s">
        <v>4232</v>
      </c>
      <c r="E3437" s="8" t="s">
        <v>21</v>
      </c>
      <c r="F3437" s="5" t="s">
        <v>25</v>
      </c>
      <c r="G3437" s="9"/>
      <c r="H3437" s="9"/>
    </row>
    <row r="3438" ht="15.75" customHeight="1">
      <c r="A3438" s="15" t="s">
        <v>4222</v>
      </c>
      <c r="B3438" s="14" t="s">
        <v>144</v>
      </c>
      <c r="C3438" s="17">
        <v>18.0</v>
      </c>
      <c r="D3438" s="8" t="s">
        <v>4233</v>
      </c>
      <c r="E3438" s="8" t="s">
        <v>21</v>
      </c>
      <c r="F3438" s="5" t="s">
        <v>25</v>
      </c>
      <c r="G3438" s="9"/>
      <c r="H3438" s="9"/>
    </row>
    <row r="3439" ht="15.75" customHeight="1">
      <c r="A3439" s="15" t="s">
        <v>4222</v>
      </c>
      <c r="B3439" s="14" t="s">
        <v>144</v>
      </c>
      <c r="C3439" s="17">
        <v>20.0</v>
      </c>
      <c r="D3439" s="8" t="s">
        <v>4234</v>
      </c>
      <c r="E3439" s="8" t="s">
        <v>21</v>
      </c>
      <c r="F3439" s="5" t="s">
        <v>25</v>
      </c>
      <c r="G3439" s="9"/>
      <c r="H3439" s="9"/>
    </row>
    <row r="3440" ht="15.75" customHeight="1">
      <c r="A3440" s="15" t="s">
        <v>4222</v>
      </c>
      <c r="B3440" s="18" t="s">
        <v>701</v>
      </c>
      <c r="C3440" s="17">
        <v>21.0</v>
      </c>
      <c r="D3440" s="8" t="s">
        <v>4235</v>
      </c>
      <c r="E3440" s="8" t="s">
        <v>14</v>
      </c>
      <c r="F3440" s="5" t="s">
        <v>28</v>
      </c>
      <c r="G3440" s="9"/>
      <c r="H3440" s="9"/>
    </row>
    <row r="3441" ht="15.75" customHeight="1">
      <c r="A3441" s="15" t="s">
        <v>4222</v>
      </c>
      <c r="B3441" s="14" t="s">
        <v>144</v>
      </c>
      <c r="C3441" s="17">
        <v>23.0</v>
      </c>
      <c r="D3441" s="8" t="s">
        <v>4236</v>
      </c>
      <c r="E3441" s="8" t="s">
        <v>14</v>
      </c>
      <c r="F3441" s="5" t="s">
        <v>28</v>
      </c>
      <c r="G3441" s="9"/>
      <c r="H3441" s="9"/>
    </row>
    <row r="3442" ht="15.75" customHeight="1">
      <c r="A3442" s="15" t="s">
        <v>4222</v>
      </c>
      <c r="B3442" s="14" t="s">
        <v>144</v>
      </c>
      <c r="C3442" s="17">
        <v>25.0</v>
      </c>
      <c r="D3442" s="8" t="s">
        <v>4237</v>
      </c>
      <c r="E3442" s="8" t="s">
        <v>14</v>
      </c>
      <c r="F3442" s="5" t="s">
        <v>28</v>
      </c>
      <c r="G3442" s="9"/>
      <c r="H3442" s="9"/>
    </row>
    <row r="3443" ht="15.75" customHeight="1">
      <c r="A3443" s="15" t="s">
        <v>4222</v>
      </c>
      <c r="B3443" s="14" t="s">
        <v>144</v>
      </c>
      <c r="C3443" s="17">
        <v>27.0</v>
      </c>
      <c r="D3443" s="8" t="s">
        <v>4238</v>
      </c>
      <c r="E3443" s="8" t="s">
        <v>14</v>
      </c>
      <c r="F3443" s="5" t="s">
        <v>15</v>
      </c>
      <c r="G3443" s="9"/>
      <c r="H3443" s="9"/>
    </row>
    <row r="3444" ht="15.75" customHeight="1">
      <c r="A3444" s="15" t="s">
        <v>4222</v>
      </c>
      <c r="B3444" s="14" t="s">
        <v>144</v>
      </c>
      <c r="C3444" s="17">
        <v>28.0</v>
      </c>
      <c r="D3444" s="8" t="s">
        <v>4239</v>
      </c>
      <c r="E3444" s="8" t="s">
        <v>183</v>
      </c>
      <c r="F3444" s="5" t="s">
        <v>15</v>
      </c>
      <c r="G3444" s="9"/>
      <c r="H3444" s="9"/>
    </row>
    <row r="3445" ht="15.75" customHeight="1">
      <c r="A3445" s="15" t="s">
        <v>4222</v>
      </c>
      <c r="B3445" s="14" t="s">
        <v>144</v>
      </c>
      <c r="C3445" s="17">
        <v>29.0</v>
      </c>
      <c r="D3445" s="8" t="s">
        <v>4240</v>
      </c>
      <c r="E3445" s="8" t="s">
        <v>14</v>
      </c>
      <c r="F3445" s="5" t="s">
        <v>15</v>
      </c>
      <c r="G3445" s="9"/>
      <c r="H3445" s="9"/>
    </row>
    <row r="3446" ht="15.75" customHeight="1">
      <c r="A3446" s="15" t="s">
        <v>4222</v>
      </c>
      <c r="B3446" s="14" t="s">
        <v>144</v>
      </c>
      <c r="C3446" s="17">
        <v>31.0</v>
      </c>
      <c r="D3446" s="8" t="s">
        <v>4241</v>
      </c>
      <c r="E3446" s="8" t="s">
        <v>14</v>
      </c>
      <c r="F3446" s="5" t="s">
        <v>15</v>
      </c>
      <c r="G3446" s="9"/>
      <c r="H3446" s="9"/>
    </row>
    <row r="3447" ht="15.75" customHeight="1">
      <c r="A3447" s="15" t="s">
        <v>4222</v>
      </c>
      <c r="B3447" s="14" t="s">
        <v>144</v>
      </c>
      <c r="C3447" s="17">
        <v>32.0</v>
      </c>
      <c r="D3447" s="8" t="s">
        <v>4242</v>
      </c>
      <c r="E3447" s="8" t="s">
        <v>14</v>
      </c>
      <c r="F3447" s="5" t="s">
        <v>28</v>
      </c>
      <c r="G3447" s="9"/>
      <c r="H3447" s="9"/>
    </row>
    <row r="3448" ht="15.75" customHeight="1">
      <c r="A3448" s="15" t="s">
        <v>4222</v>
      </c>
      <c r="B3448" s="14" t="s">
        <v>144</v>
      </c>
      <c r="C3448" s="17">
        <v>34.0</v>
      </c>
      <c r="D3448" s="8" t="s">
        <v>4243</v>
      </c>
      <c r="E3448" s="8" t="s">
        <v>32</v>
      </c>
      <c r="F3448" s="5" t="s">
        <v>28</v>
      </c>
      <c r="G3448" s="9"/>
      <c r="H3448" s="9"/>
    </row>
    <row r="3449" ht="15.75" customHeight="1">
      <c r="A3449" s="15" t="s">
        <v>4222</v>
      </c>
      <c r="B3449" s="14" t="s">
        <v>144</v>
      </c>
      <c r="C3449" s="17">
        <v>36.0</v>
      </c>
      <c r="D3449" s="8" t="s">
        <v>4244</v>
      </c>
      <c r="E3449" s="8" t="s">
        <v>14</v>
      </c>
      <c r="F3449" s="5" t="s">
        <v>15</v>
      </c>
      <c r="G3449" s="9"/>
      <c r="H3449" s="9"/>
    </row>
    <row r="3450" ht="15.75" customHeight="1">
      <c r="A3450" s="15" t="s">
        <v>4222</v>
      </c>
      <c r="B3450" s="14" t="s">
        <v>144</v>
      </c>
      <c r="C3450" s="17">
        <v>37.0</v>
      </c>
      <c r="D3450" s="8" t="s">
        <v>4245</v>
      </c>
      <c r="E3450" s="8" t="s">
        <v>32</v>
      </c>
      <c r="F3450" s="5" t="s">
        <v>28</v>
      </c>
      <c r="G3450" s="9"/>
      <c r="H3450" s="9"/>
    </row>
    <row r="3451" ht="15.75" customHeight="1">
      <c r="A3451" s="15" t="s">
        <v>4222</v>
      </c>
      <c r="B3451" s="14" t="s">
        <v>144</v>
      </c>
      <c r="C3451" s="17">
        <v>38.0</v>
      </c>
      <c r="D3451" s="8" t="s">
        <v>4246</v>
      </c>
      <c r="E3451" s="8" t="s">
        <v>14</v>
      </c>
      <c r="F3451" s="5" t="s">
        <v>15</v>
      </c>
      <c r="G3451" s="9"/>
      <c r="H3451" s="9"/>
    </row>
    <row r="3452" ht="15.75" customHeight="1">
      <c r="A3452" s="15" t="s">
        <v>4222</v>
      </c>
      <c r="B3452" s="14" t="s">
        <v>144</v>
      </c>
      <c r="C3452" s="17">
        <v>39.0</v>
      </c>
      <c r="D3452" s="8" t="s">
        <v>4247</v>
      </c>
      <c r="E3452" s="8" t="s">
        <v>14</v>
      </c>
      <c r="F3452" s="5" t="s">
        <v>15</v>
      </c>
      <c r="G3452" s="9"/>
      <c r="H3452" s="9"/>
    </row>
    <row r="3453" ht="15.75" customHeight="1">
      <c r="A3453" s="15" t="s">
        <v>4222</v>
      </c>
      <c r="B3453" s="14" t="s">
        <v>144</v>
      </c>
      <c r="C3453" s="17">
        <v>41.0</v>
      </c>
      <c r="D3453" s="8" t="s">
        <v>4248</v>
      </c>
      <c r="E3453" s="8" t="s">
        <v>14</v>
      </c>
      <c r="F3453" s="5" t="s">
        <v>28</v>
      </c>
      <c r="G3453" s="9"/>
      <c r="H3453" s="9"/>
    </row>
    <row r="3454" ht="15.75" customHeight="1">
      <c r="A3454" s="15" t="s">
        <v>4222</v>
      </c>
      <c r="B3454" s="14" t="s">
        <v>144</v>
      </c>
      <c r="C3454" s="17">
        <v>43.0</v>
      </c>
      <c r="D3454" s="8" t="s">
        <v>4249</v>
      </c>
      <c r="E3454" s="8" t="s">
        <v>14</v>
      </c>
      <c r="F3454" s="5" t="s">
        <v>15</v>
      </c>
      <c r="G3454" s="9"/>
      <c r="H3454" s="9"/>
    </row>
    <row r="3455" ht="15.75" customHeight="1">
      <c r="A3455" s="15" t="s">
        <v>4222</v>
      </c>
      <c r="B3455" s="14" t="s">
        <v>144</v>
      </c>
      <c r="C3455" s="17">
        <v>45.0</v>
      </c>
      <c r="D3455" s="8" t="s">
        <v>4250</v>
      </c>
      <c r="E3455" s="8" t="s">
        <v>14</v>
      </c>
      <c r="F3455" s="5" t="s">
        <v>15</v>
      </c>
      <c r="G3455" s="9"/>
      <c r="H3455" s="9"/>
    </row>
    <row r="3456" ht="15.75" customHeight="1">
      <c r="A3456" s="15" t="s">
        <v>4222</v>
      </c>
      <c r="B3456" s="14" t="s">
        <v>144</v>
      </c>
      <c r="C3456" s="17">
        <v>47.0</v>
      </c>
      <c r="D3456" s="8" t="s">
        <v>4251</v>
      </c>
      <c r="E3456" s="8" t="s">
        <v>14</v>
      </c>
      <c r="F3456" s="5" t="s">
        <v>15</v>
      </c>
      <c r="G3456" s="9"/>
      <c r="H3456" s="9"/>
    </row>
    <row r="3457" ht="15.75" customHeight="1">
      <c r="A3457" s="15" t="s">
        <v>4222</v>
      </c>
      <c r="B3457" s="14" t="s">
        <v>144</v>
      </c>
      <c r="C3457" s="17">
        <v>48.0</v>
      </c>
      <c r="D3457" s="8" t="s">
        <v>4252</v>
      </c>
      <c r="E3457" s="8" t="s">
        <v>21</v>
      </c>
      <c r="F3457" s="5" t="s">
        <v>22</v>
      </c>
      <c r="G3457" s="9"/>
      <c r="H3457" s="9"/>
    </row>
    <row r="3458" ht="15.75" customHeight="1">
      <c r="A3458" s="15" t="s">
        <v>4222</v>
      </c>
      <c r="B3458" s="14" t="s">
        <v>144</v>
      </c>
      <c r="C3458" s="17">
        <v>50.0</v>
      </c>
      <c r="D3458" s="8" t="s">
        <v>4253</v>
      </c>
      <c r="E3458" s="8" t="s">
        <v>14</v>
      </c>
      <c r="F3458" s="5" t="s">
        <v>15</v>
      </c>
      <c r="G3458" s="9"/>
      <c r="H3458" s="9"/>
    </row>
    <row r="3459" ht="15.75" customHeight="1">
      <c r="A3459" s="15" t="s">
        <v>4222</v>
      </c>
      <c r="B3459" s="14" t="s">
        <v>144</v>
      </c>
      <c r="C3459" s="17">
        <v>51.0</v>
      </c>
      <c r="D3459" s="8" t="s">
        <v>4254</v>
      </c>
      <c r="E3459" s="8" t="s">
        <v>21</v>
      </c>
      <c r="F3459" s="5" t="s">
        <v>28</v>
      </c>
      <c r="G3459" s="9"/>
      <c r="H3459" s="9"/>
    </row>
    <row r="3460" ht="15.75" customHeight="1">
      <c r="A3460" s="15" t="s">
        <v>4222</v>
      </c>
      <c r="B3460" s="14" t="s">
        <v>144</v>
      </c>
      <c r="C3460" s="17">
        <v>53.0</v>
      </c>
      <c r="D3460" s="8" t="s">
        <v>4255</v>
      </c>
      <c r="E3460" s="8" t="s">
        <v>14</v>
      </c>
      <c r="F3460" s="5" t="s">
        <v>15</v>
      </c>
      <c r="G3460" s="9"/>
      <c r="H3460" s="9"/>
    </row>
    <row r="3461" ht="15.75" customHeight="1">
      <c r="A3461" s="15" t="s">
        <v>4222</v>
      </c>
      <c r="B3461" s="14" t="s">
        <v>4256</v>
      </c>
      <c r="C3461" s="17">
        <v>55.0</v>
      </c>
      <c r="D3461" s="8" t="s">
        <v>4257</v>
      </c>
      <c r="E3461" s="8" t="s">
        <v>21</v>
      </c>
      <c r="F3461" s="5" t="s">
        <v>50</v>
      </c>
      <c r="G3461" s="9"/>
      <c r="H3461" s="9"/>
    </row>
    <row r="3462" ht="15.75" customHeight="1">
      <c r="A3462" s="15" t="s">
        <v>4258</v>
      </c>
      <c r="B3462" s="14" t="s">
        <v>124</v>
      </c>
      <c r="C3462" s="16">
        <v>1.0</v>
      </c>
      <c r="D3462" s="8" t="s">
        <v>4259</v>
      </c>
      <c r="E3462" s="8" t="s">
        <v>21</v>
      </c>
      <c r="F3462" s="5" t="s">
        <v>25</v>
      </c>
      <c r="G3462" s="9"/>
      <c r="H3462" s="9"/>
    </row>
    <row r="3463" ht="15.75" customHeight="1">
      <c r="A3463" s="15" t="s">
        <v>4258</v>
      </c>
      <c r="B3463" s="14" t="s">
        <v>124</v>
      </c>
      <c r="C3463" s="17">
        <v>2.0</v>
      </c>
      <c r="D3463" s="8" t="s">
        <v>4260</v>
      </c>
      <c r="E3463" s="8" t="s">
        <v>21</v>
      </c>
      <c r="F3463" s="5" t="s">
        <v>25</v>
      </c>
      <c r="G3463" s="9"/>
      <c r="H3463" s="9"/>
    </row>
    <row r="3464" ht="15.75" customHeight="1">
      <c r="A3464" s="15" t="s">
        <v>4258</v>
      </c>
      <c r="B3464" s="14" t="s">
        <v>124</v>
      </c>
      <c r="C3464" s="17">
        <v>3.0</v>
      </c>
      <c r="D3464" s="8" t="s">
        <v>4261</v>
      </c>
      <c r="E3464" s="8" t="s">
        <v>21</v>
      </c>
      <c r="F3464" s="5" t="s">
        <v>25</v>
      </c>
      <c r="G3464" s="9"/>
      <c r="H3464" s="9"/>
    </row>
    <row r="3465" ht="15.75" customHeight="1">
      <c r="A3465" s="15" t="s">
        <v>4258</v>
      </c>
      <c r="B3465" s="14" t="s">
        <v>124</v>
      </c>
      <c r="C3465" s="17">
        <v>4.0</v>
      </c>
      <c r="D3465" s="8" t="s">
        <v>4262</v>
      </c>
      <c r="E3465" s="8" t="s">
        <v>21</v>
      </c>
      <c r="F3465" s="5" t="s">
        <v>123</v>
      </c>
      <c r="G3465" s="9"/>
      <c r="H3465" s="9"/>
    </row>
    <row r="3466" ht="15.75" customHeight="1">
      <c r="A3466" s="15" t="s">
        <v>4258</v>
      </c>
      <c r="B3466" s="14" t="s">
        <v>37</v>
      </c>
      <c r="C3466" s="17">
        <v>5.0</v>
      </c>
      <c r="D3466" s="8" t="s">
        <v>4263</v>
      </c>
      <c r="E3466" s="8" t="s">
        <v>21</v>
      </c>
      <c r="F3466" s="5" t="s">
        <v>123</v>
      </c>
      <c r="G3466" s="9"/>
      <c r="H3466" s="9"/>
    </row>
    <row r="3467" ht="15.75" customHeight="1">
      <c r="A3467" s="15" t="s">
        <v>4258</v>
      </c>
      <c r="B3467" s="14" t="s">
        <v>124</v>
      </c>
      <c r="C3467" s="17">
        <v>6.0</v>
      </c>
      <c r="D3467" s="8" t="s">
        <v>4264</v>
      </c>
      <c r="E3467" s="8" t="s">
        <v>21</v>
      </c>
      <c r="F3467" s="5" t="s">
        <v>25</v>
      </c>
      <c r="G3467" s="9"/>
      <c r="H3467" s="9"/>
    </row>
    <row r="3468" ht="15.75" customHeight="1">
      <c r="A3468" s="15" t="s">
        <v>4258</v>
      </c>
      <c r="B3468" s="14" t="s">
        <v>124</v>
      </c>
      <c r="C3468" s="17">
        <v>7.0</v>
      </c>
      <c r="D3468" s="8" t="s">
        <v>4265</v>
      </c>
      <c r="E3468" s="8" t="s">
        <v>32</v>
      </c>
      <c r="F3468" s="5" t="s">
        <v>123</v>
      </c>
      <c r="G3468" s="9"/>
      <c r="H3468" s="9"/>
    </row>
    <row r="3469" ht="15.75" customHeight="1">
      <c r="A3469" s="15" t="s">
        <v>4258</v>
      </c>
      <c r="B3469" s="14" t="s">
        <v>124</v>
      </c>
      <c r="C3469" s="17">
        <v>8.0</v>
      </c>
      <c r="D3469" s="8" t="s">
        <v>4266</v>
      </c>
      <c r="E3469" s="8" t="s">
        <v>21</v>
      </c>
      <c r="F3469" s="5" t="s">
        <v>25</v>
      </c>
      <c r="G3469" s="9"/>
      <c r="H3469" s="9"/>
    </row>
    <row r="3470" ht="15.75" customHeight="1">
      <c r="A3470" s="15" t="s">
        <v>4258</v>
      </c>
      <c r="B3470" s="14" t="s">
        <v>124</v>
      </c>
      <c r="C3470" s="17">
        <v>9.0</v>
      </c>
      <c r="D3470" s="8" t="s">
        <v>4267</v>
      </c>
      <c r="E3470" s="8" t="s">
        <v>14</v>
      </c>
      <c r="F3470" s="5" t="s">
        <v>28</v>
      </c>
      <c r="G3470" s="9"/>
      <c r="H3470" s="9"/>
    </row>
    <row r="3471" ht="15.75" customHeight="1">
      <c r="A3471" s="15" t="s">
        <v>4258</v>
      </c>
      <c r="B3471" s="14" t="s">
        <v>37</v>
      </c>
      <c r="C3471" s="17">
        <v>10.0</v>
      </c>
      <c r="D3471" s="8" t="s">
        <v>4268</v>
      </c>
      <c r="E3471" s="8" t="s">
        <v>21</v>
      </c>
      <c r="F3471" s="5" t="s">
        <v>22</v>
      </c>
      <c r="G3471" s="9"/>
      <c r="H3471" s="9"/>
    </row>
    <row r="3472" ht="15.75" customHeight="1">
      <c r="A3472" s="15" t="s">
        <v>4258</v>
      </c>
      <c r="B3472" s="14" t="s">
        <v>124</v>
      </c>
      <c r="C3472" s="17">
        <v>12.0</v>
      </c>
      <c r="D3472" s="8" t="s">
        <v>4269</v>
      </c>
      <c r="E3472" s="8" t="s">
        <v>14</v>
      </c>
      <c r="F3472" s="5" t="s">
        <v>28</v>
      </c>
      <c r="G3472" s="9"/>
      <c r="H3472" s="9"/>
    </row>
    <row r="3473" ht="15.75" customHeight="1">
      <c r="A3473" s="15" t="s">
        <v>4258</v>
      </c>
      <c r="B3473" s="14" t="s">
        <v>124</v>
      </c>
      <c r="C3473" s="17">
        <v>14.0</v>
      </c>
      <c r="D3473" s="8" t="s">
        <v>4270</v>
      </c>
      <c r="E3473" s="8" t="s">
        <v>21</v>
      </c>
      <c r="F3473" s="5" t="s">
        <v>22</v>
      </c>
      <c r="G3473" s="9"/>
      <c r="H3473" s="9"/>
    </row>
    <row r="3474" ht="15.75" customHeight="1">
      <c r="A3474" s="15" t="s">
        <v>4258</v>
      </c>
      <c r="B3474" s="14" t="s">
        <v>124</v>
      </c>
      <c r="C3474" s="17">
        <v>15.0</v>
      </c>
      <c r="D3474" s="8" t="s">
        <v>4271</v>
      </c>
      <c r="E3474" s="8" t="s">
        <v>21</v>
      </c>
      <c r="F3474" s="5" t="s">
        <v>642</v>
      </c>
      <c r="G3474" s="9"/>
      <c r="H3474" s="9"/>
    </row>
    <row r="3475" ht="15.75" customHeight="1">
      <c r="A3475" s="15" t="s">
        <v>4258</v>
      </c>
      <c r="B3475" s="14" t="s">
        <v>124</v>
      </c>
      <c r="C3475" s="17">
        <v>16.0</v>
      </c>
      <c r="D3475" s="8" t="s">
        <v>4272</v>
      </c>
      <c r="E3475" s="8" t="s">
        <v>32</v>
      </c>
      <c r="F3475" s="5" t="s">
        <v>123</v>
      </c>
      <c r="G3475" s="9"/>
      <c r="H3475" s="9"/>
    </row>
    <row r="3476" ht="15.75" customHeight="1">
      <c r="A3476" s="15" t="s">
        <v>4258</v>
      </c>
      <c r="B3476" s="14" t="s">
        <v>37</v>
      </c>
      <c r="C3476" s="17">
        <v>17.0</v>
      </c>
      <c r="D3476" s="8" t="s">
        <v>4273</v>
      </c>
      <c r="E3476" s="8" t="s">
        <v>21</v>
      </c>
      <c r="F3476" s="5" t="s">
        <v>25</v>
      </c>
      <c r="G3476" s="9"/>
      <c r="H3476" s="9"/>
    </row>
    <row r="3477" ht="15.75" customHeight="1">
      <c r="A3477" s="15" t="s">
        <v>4258</v>
      </c>
      <c r="B3477" s="14" t="s">
        <v>124</v>
      </c>
      <c r="C3477" s="17">
        <v>18.0</v>
      </c>
      <c r="D3477" s="8" t="s">
        <v>4274</v>
      </c>
      <c r="E3477" s="8" t="s">
        <v>21</v>
      </c>
      <c r="F3477" s="5" t="s">
        <v>25</v>
      </c>
      <c r="G3477" s="9"/>
      <c r="H3477" s="9"/>
    </row>
    <row r="3478" ht="15.75" customHeight="1">
      <c r="A3478" s="15" t="s">
        <v>4258</v>
      </c>
      <c r="B3478" s="14" t="s">
        <v>124</v>
      </c>
      <c r="C3478" s="17">
        <v>19.0</v>
      </c>
      <c r="D3478" s="8" t="s">
        <v>4275</v>
      </c>
      <c r="E3478" s="8" t="s">
        <v>21</v>
      </c>
      <c r="F3478" s="5" t="s">
        <v>25</v>
      </c>
      <c r="G3478" s="9"/>
      <c r="H3478" s="9"/>
    </row>
    <row r="3479" ht="15.75" customHeight="1">
      <c r="A3479" s="15" t="s">
        <v>4258</v>
      </c>
      <c r="B3479" s="14" t="s">
        <v>124</v>
      </c>
      <c r="C3479" s="17">
        <v>20.0</v>
      </c>
      <c r="D3479" s="8" t="s">
        <v>4276</v>
      </c>
      <c r="E3479" s="8" t="s">
        <v>18</v>
      </c>
      <c r="F3479" s="5" t="s">
        <v>25</v>
      </c>
      <c r="G3479" s="9"/>
      <c r="H3479" s="9"/>
    </row>
    <row r="3480" ht="15.75" customHeight="1">
      <c r="A3480" s="15" t="s">
        <v>4277</v>
      </c>
      <c r="B3480" s="14" t="s">
        <v>757</v>
      </c>
      <c r="C3480" s="16">
        <v>1.0</v>
      </c>
      <c r="D3480" s="8" t="s">
        <v>4278</v>
      </c>
      <c r="E3480" s="8" t="s">
        <v>21</v>
      </c>
      <c r="F3480" s="5" t="s">
        <v>642</v>
      </c>
      <c r="G3480" s="9"/>
      <c r="H3480" s="9"/>
    </row>
    <row r="3481" ht="15.75" customHeight="1">
      <c r="A3481" s="15" t="s">
        <v>4277</v>
      </c>
      <c r="B3481" s="14" t="s">
        <v>757</v>
      </c>
      <c r="C3481" s="17">
        <v>4.0</v>
      </c>
      <c r="D3481" s="8" t="s">
        <v>4279</v>
      </c>
      <c r="E3481" s="8" t="s">
        <v>18</v>
      </c>
      <c r="F3481" s="5" t="s">
        <v>18</v>
      </c>
      <c r="G3481" s="9"/>
      <c r="H3481" s="9"/>
    </row>
    <row r="3482" ht="15.75" customHeight="1">
      <c r="A3482" s="15" t="s">
        <v>4277</v>
      </c>
      <c r="B3482" s="18" t="s">
        <v>1181</v>
      </c>
      <c r="C3482" s="17">
        <v>7.0</v>
      </c>
      <c r="D3482" s="8" t="s">
        <v>4280</v>
      </c>
      <c r="E3482" s="8" t="s">
        <v>146</v>
      </c>
      <c r="F3482" s="5" t="s">
        <v>28</v>
      </c>
      <c r="G3482" s="9"/>
      <c r="H3482" s="9"/>
    </row>
    <row r="3483" ht="15.75" customHeight="1">
      <c r="A3483" s="15" t="s">
        <v>4277</v>
      </c>
      <c r="B3483" s="14" t="s">
        <v>555</v>
      </c>
      <c r="C3483" s="17">
        <v>8.0</v>
      </c>
      <c r="D3483" s="8" t="s">
        <v>4281</v>
      </c>
      <c r="E3483" s="8" t="s">
        <v>14</v>
      </c>
      <c r="F3483" s="5" t="s">
        <v>15</v>
      </c>
      <c r="G3483" s="9"/>
      <c r="H3483" s="9"/>
    </row>
    <row r="3484" ht="15.75" customHeight="1">
      <c r="A3484" s="15" t="s">
        <v>4277</v>
      </c>
      <c r="B3484" s="14" t="s">
        <v>555</v>
      </c>
      <c r="C3484" s="17">
        <v>10.0</v>
      </c>
      <c r="D3484" s="8" t="s">
        <v>4282</v>
      </c>
      <c r="E3484" s="8" t="s">
        <v>33</v>
      </c>
      <c r="F3484" s="5" t="s">
        <v>15</v>
      </c>
      <c r="G3484" s="9"/>
      <c r="H3484" s="9"/>
    </row>
    <row r="3485" ht="15.75" customHeight="1">
      <c r="A3485" s="15" t="s">
        <v>4277</v>
      </c>
      <c r="B3485" s="14" t="s">
        <v>757</v>
      </c>
      <c r="C3485" s="17">
        <v>12.0</v>
      </c>
      <c r="D3485" s="8" t="s">
        <v>4283</v>
      </c>
      <c r="E3485" s="8" t="s">
        <v>14</v>
      </c>
      <c r="F3485" s="5" t="s">
        <v>15</v>
      </c>
      <c r="G3485" s="9"/>
      <c r="H3485" s="9"/>
    </row>
    <row r="3486" ht="15.75" customHeight="1">
      <c r="A3486" s="15" t="s">
        <v>4277</v>
      </c>
      <c r="B3486" s="14" t="s">
        <v>555</v>
      </c>
      <c r="C3486" s="17">
        <v>13.0</v>
      </c>
      <c r="D3486" s="8" t="s">
        <v>4284</v>
      </c>
      <c r="E3486" s="8" t="s">
        <v>146</v>
      </c>
      <c r="F3486" s="5" t="s">
        <v>15</v>
      </c>
      <c r="G3486" s="9"/>
      <c r="H3486" s="9"/>
    </row>
    <row r="3487" ht="15.75" customHeight="1">
      <c r="A3487" s="15" t="s">
        <v>4277</v>
      </c>
      <c r="B3487" s="14" t="s">
        <v>757</v>
      </c>
      <c r="C3487" s="17">
        <v>15.0</v>
      </c>
      <c r="D3487" s="8" t="s">
        <v>4285</v>
      </c>
      <c r="E3487" s="8" t="s">
        <v>48</v>
      </c>
      <c r="F3487" s="5" t="s">
        <v>15</v>
      </c>
      <c r="G3487" s="9"/>
      <c r="H3487" s="9"/>
    </row>
    <row r="3488" ht="15.75" customHeight="1">
      <c r="A3488" s="15" t="s">
        <v>4277</v>
      </c>
      <c r="B3488" s="14" t="s">
        <v>555</v>
      </c>
      <c r="C3488" s="17">
        <v>17.0</v>
      </c>
      <c r="D3488" s="8" t="s">
        <v>4286</v>
      </c>
      <c r="E3488" s="8" t="s">
        <v>18</v>
      </c>
      <c r="F3488" s="5" t="s">
        <v>18</v>
      </c>
      <c r="G3488" s="9"/>
      <c r="H3488" s="9"/>
    </row>
    <row r="3489" ht="15.75" customHeight="1">
      <c r="A3489" s="15" t="s">
        <v>4277</v>
      </c>
      <c r="B3489" s="14" t="s">
        <v>555</v>
      </c>
      <c r="C3489" s="17">
        <v>19.0</v>
      </c>
      <c r="D3489" s="8" t="s">
        <v>4287</v>
      </c>
      <c r="E3489" s="8" t="s">
        <v>18</v>
      </c>
      <c r="F3489" s="5" t="s">
        <v>18</v>
      </c>
      <c r="G3489" s="9"/>
      <c r="H3489" s="9"/>
    </row>
    <row r="3490" ht="15.75" customHeight="1">
      <c r="A3490" s="15" t="s">
        <v>4277</v>
      </c>
      <c r="B3490" s="14" t="s">
        <v>757</v>
      </c>
      <c r="C3490" s="17">
        <v>20.0</v>
      </c>
      <c r="D3490" s="8" t="s">
        <v>4288</v>
      </c>
      <c r="E3490" s="8" t="s">
        <v>146</v>
      </c>
      <c r="F3490" s="5" t="s">
        <v>66</v>
      </c>
      <c r="G3490" s="9"/>
      <c r="H3490" s="9"/>
    </row>
    <row r="3491" ht="15.75" customHeight="1">
      <c r="A3491" s="15" t="s">
        <v>4277</v>
      </c>
      <c r="B3491" s="14" t="s">
        <v>4289</v>
      </c>
      <c r="C3491" s="17">
        <v>23.0</v>
      </c>
      <c r="D3491" s="8" t="s">
        <v>4290</v>
      </c>
      <c r="E3491" s="8" t="s">
        <v>33</v>
      </c>
      <c r="F3491" s="5" t="s">
        <v>33</v>
      </c>
      <c r="G3491" s="9"/>
      <c r="H3491" s="9"/>
    </row>
    <row r="3492" ht="15.75" customHeight="1">
      <c r="A3492" s="15" t="s">
        <v>4277</v>
      </c>
      <c r="B3492" s="14" t="s">
        <v>757</v>
      </c>
      <c r="C3492" s="17">
        <v>25.0</v>
      </c>
      <c r="D3492" s="8" t="s">
        <v>4291</v>
      </c>
      <c r="E3492" s="8" t="s">
        <v>146</v>
      </c>
      <c r="F3492" s="5" t="s">
        <v>22</v>
      </c>
      <c r="G3492" s="9"/>
      <c r="H3492" s="9"/>
    </row>
    <row r="3493" ht="15.75" customHeight="1">
      <c r="A3493" s="15" t="s">
        <v>4277</v>
      </c>
      <c r="B3493" s="14" t="s">
        <v>757</v>
      </c>
      <c r="C3493" s="17">
        <v>27.0</v>
      </c>
      <c r="D3493" s="8" t="s">
        <v>4292</v>
      </c>
      <c r="E3493" s="8" t="s">
        <v>33</v>
      </c>
      <c r="F3493" s="5" t="s">
        <v>33</v>
      </c>
      <c r="G3493" s="9"/>
      <c r="H3493" s="9"/>
    </row>
    <row r="3494" ht="15.75" customHeight="1">
      <c r="A3494" s="15" t="s">
        <v>4277</v>
      </c>
      <c r="B3494" s="14" t="s">
        <v>757</v>
      </c>
      <c r="C3494" s="17">
        <v>29.0</v>
      </c>
      <c r="D3494" s="8" t="s">
        <v>4293</v>
      </c>
      <c r="E3494" s="8" t="s">
        <v>14</v>
      </c>
      <c r="F3494" s="5" t="s">
        <v>15</v>
      </c>
      <c r="G3494" s="9"/>
      <c r="H3494" s="9"/>
    </row>
    <row r="3495" ht="15.75" customHeight="1">
      <c r="A3495" s="15" t="s">
        <v>4277</v>
      </c>
      <c r="B3495" s="14" t="s">
        <v>318</v>
      </c>
      <c r="C3495" s="17">
        <v>30.0</v>
      </c>
      <c r="D3495" s="8" t="s">
        <v>4294</v>
      </c>
      <c r="E3495" s="8" t="s">
        <v>21</v>
      </c>
      <c r="F3495" s="5" t="s">
        <v>642</v>
      </c>
      <c r="G3495" s="9"/>
      <c r="H3495" s="9"/>
    </row>
    <row r="3496" ht="15.75" customHeight="1">
      <c r="A3496" s="5" t="s">
        <v>4295</v>
      </c>
      <c r="B3496" s="6" t="s">
        <v>139</v>
      </c>
      <c r="C3496" s="7">
        <v>1.0</v>
      </c>
      <c r="D3496" s="8" t="s">
        <v>4296</v>
      </c>
      <c r="E3496" s="5" t="s">
        <v>21</v>
      </c>
      <c r="F3496" s="5" t="s">
        <v>25</v>
      </c>
      <c r="G3496" s="9"/>
      <c r="H3496" s="9"/>
    </row>
    <row r="3497" ht="15.75" customHeight="1">
      <c r="A3497" s="5" t="s">
        <v>4295</v>
      </c>
      <c r="B3497" s="6" t="s">
        <v>239</v>
      </c>
      <c r="C3497" s="10">
        <v>2.0</v>
      </c>
      <c r="D3497" s="8" t="s">
        <v>4297</v>
      </c>
      <c r="E3497" s="5" t="s">
        <v>21</v>
      </c>
      <c r="F3497" s="5" t="s">
        <v>123</v>
      </c>
      <c r="G3497" s="9"/>
      <c r="H3497" s="9"/>
    </row>
    <row r="3498" ht="15.75" customHeight="1">
      <c r="A3498" s="5" t="s">
        <v>4295</v>
      </c>
      <c r="B3498" s="6" t="s">
        <v>235</v>
      </c>
      <c r="C3498" s="10">
        <v>3.0</v>
      </c>
      <c r="D3498" s="8" t="s">
        <v>4298</v>
      </c>
      <c r="E3498" s="5" t="s">
        <v>21</v>
      </c>
      <c r="F3498" s="5" t="s">
        <v>133</v>
      </c>
      <c r="G3498" s="9"/>
      <c r="H3498" s="9"/>
    </row>
    <row r="3499" ht="15.75" customHeight="1">
      <c r="A3499" s="5" t="s">
        <v>4295</v>
      </c>
      <c r="B3499" s="6" t="s">
        <v>216</v>
      </c>
      <c r="C3499" s="10">
        <v>4.0</v>
      </c>
      <c r="D3499" s="8" t="s">
        <v>4299</v>
      </c>
      <c r="E3499" s="5" t="s">
        <v>21</v>
      </c>
      <c r="F3499" s="5" t="s">
        <v>25</v>
      </c>
      <c r="G3499" s="9"/>
      <c r="H3499" s="9"/>
    </row>
    <row r="3500" ht="15.75" customHeight="1">
      <c r="A3500" s="5" t="s">
        <v>4295</v>
      </c>
      <c r="B3500" s="6" t="s">
        <v>216</v>
      </c>
      <c r="C3500" s="10">
        <v>5.0</v>
      </c>
      <c r="D3500" s="8" t="s">
        <v>4300</v>
      </c>
      <c r="E3500" s="5" t="s">
        <v>33</v>
      </c>
      <c r="F3500" s="5" t="s">
        <v>33</v>
      </c>
      <c r="G3500" s="9"/>
      <c r="H3500" s="9"/>
    </row>
    <row r="3501" ht="15.75" customHeight="1">
      <c r="A3501" s="5" t="s">
        <v>4295</v>
      </c>
      <c r="B3501" s="6" t="s">
        <v>41</v>
      </c>
      <c r="C3501" s="10">
        <v>6.0</v>
      </c>
      <c r="D3501" s="8" t="s">
        <v>4301</v>
      </c>
      <c r="E3501" s="5" t="s">
        <v>21</v>
      </c>
      <c r="F3501" s="5" t="s">
        <v>133</v>
      </c>
      <c r="G3501" s="9"/>
      <c r="H3501" s="9"/>
    </row>
    <row r="3502" ht="15.75" customHeight="1">
      <c r="A3502" s="5" t="s">
        <v>4295</v>
      </c>
      <c r="B3502" s="6" t="s">
        <v>216</v>
      </c>
      <c r="C3502" s="10">
        <v>7.0</v>
      </c>
      <c r="D3502" s="8" t="s">
        <v>4302</v>
      </c>
      <c r="E3502" s="5" t="s">
        <v>21</v>
      </c>
      <c r="F3502" s="5" t="s">
        <v>22</v>
      </c>
      <c r="G3502" s="9"/>
      <c r="H3502" s="9"/>
    </row>
    <row r="3503" ht="15.75" customHeight="1">
      <c r="A3503" s="5" t="s">
        <v>4295</v>
      </c>
      <c r="B3503" s="6" t="s">
        <v>41</v>
      </c>
      <c r="C3503" s="10">
        <v>8.0</v>
      </c>
      <c r="D3503" s="8" t="s">
        <v>4303</v>
      </c>
      <c r="E3503" s="5" t="s">
        <v>21</v>
      </c>
      <c r="F3503" s="5" t="s">
        <v>22</v>
      </c>
      <c r="G3503" s="9"/>
      <c r="H3503" s="9"/>
    </row>
    <row r="3504" ht="15.75" customHeight="1">
      <c r="A3504" s="5" t="s">
        <v>4295</v>
      </c>
      <c r="B3504" s="6" t="s">
        <v>235</v>
      </c>
      <c r="C3504" s="10">
        <v>9.0</v>
      </c>
      <c r="D3504" s="8" t="s">
        <v>4304</v>
      </c>
      <c r="E3504" s="5" t="s">
        <v>18</v>
      </c>
      <c r="F3504" s="5" t="s">
        <v>18</v>
      </c>
      <c r="G3504" s="9"/>
      <c r="H3504" s="9"/>
    </row>
    <row r="3505" ht="15.75" customHeight="1">
      <c r="A3505" s="5" t="s">
        <v>4295</v>
      </c>
      <c r="B3505" s="6" t="s">
        <v>235</v>
      </c>
      <c r="C3505" s="10">
        <v>10.0</v>
      </c>
      <c r="D3505" s="8" t="s">
        <v>4305</v>
      </c>
      <c r="E3505" s="5" t="s">
        <v>21</v>
      </c>
      <c r="F3505" s="5" t="s">
        <v>25</v>
      </c>
      <c r="G3505" s="9"/>
      <c r="H3505" s="9"/>
    </row>
    <row r="3506" ht="15.75" customHeight="1">
      <c r="A3506" s="5" t="s">
        <v>4295</v>
      </c>
      <c r="B3506" s="6" t="s">
        <v>235</v>
      </c>
      <c r="C3506" s="10">
        <v>11.0</v>
      </c>
      <c r="D3506" s="8" t="s">
        <v>4306</v>
      </c>
      <c r="E3506" s="5" t="s">
        <v>21</v>
      </c>
      <c r="F3506" s="5" t="s">
        <v>151</v>
      </c>
      <c r="G3506" s="9"/>
      <c r="H3506" s="9"/>
    </row>
    <row r="3507" ht="15.75" customHeight="1">
      <c r="A3507" s="5" t="s">
        <v>4295</v>
      </c>
      <c r="B3507" s="6" t="s">
        <v>4307</v>
      </c>
      <c r="C3507" s="10">
        <v>12.0</v>
      </c>
      <c r="D3507" s="8" t="s">
        <v>4308</v>
      </c>
      <c r="E3507" s="5" t="s">
        <v>14</v>
      </c>
      <c r="F3507" s="5" t="s">
        <v>15</v>
      </c>
      <c r="G3507" s="9"/>
      <c r="H3507" s="9"/>
    </row>
    <row r="3508" ht="15.75" customHeight="1">
      <c r="A3508" s="5" t="s">
        <v>4309</v>
      </c>
      <c r="B3508" s="6" t="s">
        <v>216</v>
      </c>
      <c r="C3508" s="7">
        <v>1.0</v>
      </c>
      <c r="D3508" s="8" t="s">
        <v>4310</v>
      </c>
      <c r="E3508" s="5" t="s">
        <v>21</v>
      </c>
      <c r="F3508" s="5" t="s">
        <v>25</v>
      </c>
      <c r="G3508" s="9"/>
      <c r="H3508" s="9"/>
    </row>
    <row r="3509" ht="15.75" customHeight="1">
      <c r="A3509" s="5" t="s">
        <v>4309</v>
      </c>
      <c r="B3509" s="6" t="s">
        <v>52</v>
      </c>
      <c r="C3509" s="10">
        <v>2.0</v>
      </c>
      <c r="D3509" s="8" t="s">
        <v>4311</v>
      </c>
      <c r="E3509" s="5" t="s">
        <v>14</v>
      </c>
      <c r="F3509" s="5" t="s">
        <v>15</v>
      </c>
      <c r="G3509" s="9"/>
      <c r="H3509" s="9"/>
    </row>
    <row r="3510" ht="15.75" customHeight="1">
      <c r="A3510" s="5" t="s">
        <v>4309</v>
      </c>
      <c r="B3510" s="6" t="s">
        <v>216</v>
      </c>
      <c r="C3510" s="10">
        <v>3.0</v>
      </c>
      <c r="D3510" s="8" t="s">
        <v>4312</v>
      </c>
      <c r="E3510" s="5" t="s">
        <v>14</v>
      </c>
      <c r="F3510" s="5" t="s">
        <v>15</v>
      </c>
      <c r="G3510" s="9"/>
      <c r="H3510" s="9"/>
    </row>
    <row r="3511" ht="15.75" customHeight="1">
      <c r="A3511" s="5" t="s">
        <v>4309</v>
      </c>
      <c r="B3511" s="6" t="s">
        <v>52</v>
      </c>
      <c r="C3511" s="10">
        <v>4.0</v>
      </c>
      <c r="D3511" s="8" t="s">
        <v>4313</v>
      </c>
      <c r="E3511" s="5" t="s">
        <v>14</v>
      </c>
      <c r="F3511" s="5" t="s">
        <v>66</v>
      </c>
      <c r="G3511" s="9"/>
      <c r="H3511" s="9"/>
    </row>
    <row r="3512" ht="15.75" customHeight="1">
      <c r="A3512" s="5" t="s">
        <v>4309</v>
      </c>
      <c r="B3512" s="6" t="s">
        <v>216</v>
      </c>
      <c r="C3512" s="10">
        <v>5.0</v>
      </c>
      <c r="D3512" s="8" t="s">
        <v>4314</v>
      </c>
      <c r="E3512" s="5" t="s">
        <v>14</v>
      </c>
      <c r="F3512" s="5" t="s">
        <v>15</v>
      </c>
      <c r="G3512" s="9"/>
      <c r="H3512" s="9"/>
    </row>
    <row r="3513" ht="15.75" customHeight="1">
      <c r="A3513" s="5" t="s">
        <v>4309</v>
      </c>
      <c r="B3513" s="6" t="s">
        <v>52</v>
      </c>
      <c r="C3513" s="10">
        <v>6.0</v>
      </c>
      <c r="D3513" s="8" t="s">
        <v>4315</v>
      </c>
      <c r="E3513" s="5" t="s">
        <v>14</v>
      </c>
      <c r="F3513" s="5" t="s">
        <v>79</v>
      </c>
      <c r="G3513" s="9"/>
      <c r="H3513" s="9"/>
    </row>
    <row r="3514" ht="15.75" customHeight="1">
      <c r="A3514" s="5" t="s">
        <v>4309</v>
      </c>
      <c r="B3514" s="6" t="s">
        <v>216</v>
      </c>
      <c r="C3514" s="10">
        <v>7.0</v>
      </c>
      <c r="D3514" s="8" t="s">
        <v>4316</v>
      </c>
      <c r="E3514" s="5" t="s">
        <v>14</v>
      </c>
      <c r="F3514" s="5" t="s">
        <v>15</v>
      </c>
      <c r="G3514" s="9"/>
      <c r="H3514" s="9"/>
    </row>
    <row r="3515" ht="15.75" customHeight="1">
      <c r="A3515" s="5" t="s">
        <v>4309</v>
      </c>
      <c r="B3515" s="6" t="s">
        <v>52</v>
      </c>
      <c r="C3515" s="10">
        <v>8.0</v>
      </c>
      <c r="D3515" s="8" t="s">
        <v>4317</v>
      </c>
      <c r="E3515" s="5" t="s">
        <v>14</v>
      </c>
      <c r="F3515" s="5" t="s">
        <v>15</v>
      </c>
      <c r="G3515" s="9"/>
      <c r="H3515" s="9"/>
    </row>
    <row r="3516" ht="15.75" customHeight="1">
      <c r="A3516" s="5" t="s">
        <v>4309</v>
      </c>
      <c r="B3516" s="6" t="s">
        <v>216</v>
      </c>
      <c r="C3516" s="10">
        <v>9.0</v>
      </c>
      <c r="D3516" s="8" t="s">
        <v>4318</v>
      </c>
      <c r="E3516" s="5" t="s">
        <v>14</v>
      </c>
      <c r="F3516" s="5" t="s">
        <v>79</v>
      </c>
      <c r="G3516" s="9"/>
      <c r="H3516" s="9"/>
    </row>
    <row r="3517" ht="15.75" customHeight="1">
      <c r="A3517" s="5" t="s">
        <v>4309</v>
      </c>
      <c r="B3517" s="6" t="s">
        <v>52</v>
      </c>
      <c r="C3517" s="10">
        <v>10.0</v>
      </c>
      <c r="D3517" s="8" t="s">
        <v>4319</v>
      </c>
      <c r="E3517" s="5" t="s">
        <v>32</v>
      </c>
      <c r="F3517" s="5" t="s">
        <v>66</v>
      </c>
      <c r="G3517" s="9"/>
      <c r="H3517" s="9"/>
    </row>
    <row r="3518" ht="15.75" customHeight="1">
      <c r="A3518" s="5" t="s">
        <v>4309</v>
      </c>
      <c r="B3518" s="6" t="s">
        <v>216</v>
      </c>
      <c r="C3518" s="10">
        <v>11.0</v>
      </c>
      <c r="D3518" s="8" t="s">
        <v>4320</v>
      </c>
      <c r="E3518" s="5" t="s">
        <v>14</v>
      </c>
      <c r="F3518" s="5" t="s">
        <v>15</v>
      </c>
      <c r="G3518" s="9"/>
      <c r="H3518" s="9"/>
    </row>
    <row r="3519" ht="15.75" customHeight="1">
      <c r="A3519" s="5" t="s">
        <v>4309</v>
      </c>
      <c r="B3519" s="6" t="s">
        <v>52</v>
      </c>
      <c r="C3519" s="10">
        <v>12.0</v>
      </c>
      <c r="D3519" s="8" t="s">
        <v>4321</v>
      </c>
      <c r="E3519" s="5" t="s">
        <v>21</v>
      </c>
      <c r="F3519" s="5" t="s">
        <v>22</v>
      </c>
      <c r="G3519" s="9"/>
      <c r="H3519" s="9"/>
    </row>
    <row r="3520" ht="15.75" customHeight="1">
      <c r="A3520" s="5" t="s">
        <v>4309</v>
      </c>
      <c r="B3520" s="6" t="s">
        <v>139</v>
      </c>
      <c r="C3520" s="10">
        <v>13.0</v>
      </c>
      <c r="D3520" s="8" t="s">
        <v>4322</v>
      </c>
      <c r="E3520" s="5" t="s">
        <v>21</v>
      </c>
      <c r="F3520" s="5" t="s">
        <v>25</v>
      </c>
      <c r="G3520" s="9"/>
      <c r="H3520" s="9"/>
    </row>
    <row r="3521" ht="15.75" customHeight="1">
      <c r="A3521" s="5" t="s">
        <v>4323</v>
      </c>
      <c r="B3521" s="6" t="s">
        <v>4324</v>
      </c>
      <c r="C3521" s="7">
        <v>1.0</v>
      </c>
      <c r="D3521" s="8" t="s">
        <v>4325</v>
      </c>
      <c r="E3521" s="5" t="s">
        <v>146</v>
      </c>
      <c r="F3521" s="5" t="s">
        <v>1112</v>
      </c>
      <c r="G3521" s="9"/>
      <c r="H3521" s="9"/>
    </row>
    <row r="3522" ht="15.75" customHeight="1">
      <c r="A3522" s="5" t="s">
        <v>4326</v>
      </c>
      <c r="B3522" s="6" t="s">
        <v>221</v>
      </c>
      <c r="C3522" s="7">
        <v>1.0</v>
      </c>
      <c r="D3522" s="8" t="s">
        <v>4327</v>
      </c>
      <c r="E3522" s="5" t="s">
        <v>14</v>
      </c>
      <c r="F3522" s="5" t="s">
        <v>15</v>
      </c>
      <c r="G3522" s="9"/>
      <c r="H3522" s="9"/>
    </row>
    <row r="3523" ht="15.75" customHeight="1">
      <c r="A3523" s="5" t="s">
        <v>4326</v>
      </c>
      <c r="B3523" s="6" t="s">
        <v>221</v>
      </c>
      <c r="C3523" s="10">
        <v>3.0</v>
      </c>
      <c r="D3523" s="8" t="s">
        <v>4328</v>
      </c>
      <c r="E3523" s="5" t="s">
        <v>14</v>
      </c>
      <c r="F3523" s="5" t="s">
        <v>15</v>
      </c>
      <c r="G3523" s="9"/>
      <c r="H3523" s="9"/>
    </row>
    <row r="3524" ht="15.75" customHeight="1">
      <c r="A3524" s="5" t="s">
        <v>4326</v>
      </c>
      <c r="B3524" s="6" t="s">
        <v>380</v>
      </c>
      <c r="C3524" s="10">
        <v>5.0</v>
      </c>
      <c r="D3524" s="8" t="s">
        <v>4329</v>
      </c>
      <c r="E3524" s="5" t="s">
        <v>14</v>
      </c>
      <c r="F3524" s="5" t="s">
        <v>15</v>
      </c>
      <c r="G3524" s="9"/>
      <c r="H3524" s="9"/>
    </row>
    <row r="3525" ht="15.75" customHeight="1">
      <c r="A3525" s="5" t="s">
        <v>4326</v>
      </c>
      <c r="B3525" s="6" t="s">
        <v>221</v>
      </c>
      <c r="C3525" s="10">
        <v>6.0</v>
      </c>
      <c r="D3525" s="8" t="s">
        <v>4330</v>
      </c>
      <c r="E3525" s="5" t="s">
        <v>14</v>
      </c>
      <c r="F3525" s="5" t="s">
        <v>15</v>
      </c>
      <c r="G3525" s="9"/>
      <c r="H3525" s="9"/>
    </row>
    <row r="3526" ht="15.75" customHeight="1">
      <c r="A3526" s="15" t="s">
        <v>4326</v>
      </c>
      <c r="B3526" s="14" t="s">
        <v>221</v>
      </c>
      <c r="C3526" s="17">
        <v>7.0</v>
      </c>
      <c r="D3526" s="8" t="s">
        <v>4331</v>
      </c>
      <c r="E3526" s="8" t="s">
        <v>14</v>
      </c>
      <c r="F3526" s="5" t="s">
        <v>146</v>
      </c>
      <c r="G3526" s="9"/>
      <c r="H3526" s="9"/>
    </row>
    <row r="3527" ht="15.75" customHeight="1">
      <c r="A3527" s="5" t="s">
        <v>4332</v>
      </c>
      <c r="B3527" s="6" t="s">
        <v>4333</v>
      </c>
      <c r="C3527" s="7">
        <v>1.0</v>
      </c>
      <c r="D3527" s="8" t="s">
        <v>4334</v>
      </c>
      <c r="E3527" s="5" t="s">
        <v>14</v>
      </c>
      <c r="F3527" s="5" t="s">
        <v>28</v>
      </c>
      <c r="G3527" s="9"/>
      <c r="H3527" s="9"/>
    </row>
    <row r="3528" ht="15.75" customHeight="1">
      <c r="A3528" s="15" t="s">
        <v>4335</v>
      </c>
      <c r="B3528" s="14" t="s">
        <v>124</v>
      </c>
      <c r="C3528" s="16">
        <v>1.0</v>
      </c>
      <c r="D3528" s="8" t="s">
        <v>4336</v>
      </c>
      <c r="E3528" s="8" t="s">
        <v>21</v>
      </c>
      <c r="F3528" s="5" t="s">
        <v>22</v>
      </c>
      <c r="G3528" s="9"/>
      <c r="H3528" s="9"/>
    </row>
    <row r="3529" ht="15.75" customHeight="1">
      <c r="A3529" s="15" t="s">
        <v>4335</v>
      </c>
      <c r="B3529" s="14" t="s">
        <v>144</v>
      </c>
      <c r="C3529" s="17">
        <v>3.0</v>
      </c>
      <c r="D3529" s="8" t="s">
        <v>4337</v>
      </c>
      <c r="E3529" s="8" t="s">
        <v>14</v>
      </c>
      <c r="F3529" s="5" t="s">
        <v>15</v>
      </c>
      <c r="G3529" s="9"/>
      <c r="H3529" s="9"/>
    </row>
    <row r="3530" ht="15.75" customHeight="1">
      <c r="A3530" s="15" t="s">
        <v>4335</v>
      </c>
      <c r="B3530" s="14" t="s">
        <v>139</v>
      </c>
      <c r="C3530" s="17">
        <v>4.0</v>
      </c>
      <c r="D3530" s="8" t="s">
        <v>4338</v>
      </c>
      <c r="E3530" s="8" t="s">
        <v>32</v>
      </c>
      <c r="F3530" s="5" t="s">
        <v>15</v>
      </c>
      <c r="G3530" s="9"/>
      <c r="H3530" s="9"/>
    </row>
    <row r="3531" ht="15.75" customHeight="1">
      <c r="A3531" s="15" t="s">
        <v>4335</v>
      </c>
      <c r="B3531" s="14" t="s">
        <v>144</v>
      </c>
      <c r="C3531" s="17">
        <v>5.0</v>
      </c>
      <c r="D3531" s="8" t="s">
        <v>4339</v>
      </c>
      <c r="E3531" s="8" t="s">
        <v>14</v>
      </c>
      <c r="F3531" s="5" t="s">
        <v>15</v>
      </c>
      <c r="G3531" s="9"/>
      <c r="H3531" s="9"/>
    </row>
    <row r="3532" ht="15.75" customHeight="1">
      <c r="A3532" s="15" t="s">
        <v>4335</v>
      </c>
      <c r="B3532" s="14" t="s">
        <v>37</v>
      </c>
      <c r="C3532" s="17">
        <v>6.0</v>
      </c>
      <c r="D3532" s="8" t="s">
        <v>4340</v>
      </c>
      <c r="E3532" s="8" t="s">
        <v>18</v>
      </c>
      <c r="F3532" s="5" t="s">
        <v>15</v>
      </c>
      <c r="G3532" s="9"/>
      <c r="H3532" s="9"/>
    </row>
    <row r="3533" ht="15.75" customHeight="1">
      <c r="A3533" s="15" t="s">
        <v>4335</v>
      </c>
      <c r="B3533" s="14" t="s">
        <v>144</v>
      </c>
      <c r="C3533" s="17">
        <v>7.0</v>
      </c>
      <c r="D3533" s="8" t="s">
        <v>4341</v>
      </c>
      <c r="E3533" s="8" t="s">
        <v>32</v>
      </c>
      <c r="F3533" s="5" t="s">
        <v>15</v>
      </c>
      <c r="G3533" s="9"/>
      <c r="H3533" s="9"/>
    </row>
    <row r="3534" ht="15.75" customHeight="1">
      <c r="A3534" s="15" t="s">
        <v>4335</v>
      </c>
      <c r="B3534" s="14" t="s">
        <v>144</v>
      </c>
      <c r="C3534" s="17">
        <v>8.0</v>
      </c>
      <c r="D3534" s="8" t="s">
        <v>4342</v>
      </c>
      <c r="E3534" s="8" t="s">
        <v>18</v>
      </c>
      <c r="F3534" s="5" t="s">
        <v>18</v>
      </c>
      <c r="G3534" s="9"/>
      <c r="H3534" s="9"/>
    </row>
    <row r="3535" ht="15.75" customHeight="1">
      <c r="A3535" s="15" t="s">
        <v>4335</v>
      </c>
      <c r="B3535" s="14" t="s">
        <v>37</v>
      </c>
      <c r="C3535" s="17">
        <v>9.0</v>
      </c>
      <c r="D3535" s="8" t="s">
        <v>4343</v>
      </c>
      <c r="E3535" s="8" t="s">
        <v>14</v>
      </c>
      <c r="F3535" s="5" t="s">
        <v>66</v>
      </c>
      <c r="G3535" s="9"/>
      <c r="H3535" s="9"/>
    </row>
    <row r="3536" ht="15.75" customHeight="1">
      <c r="A3536" s="15" t="s">
        <v>4335</v>
      </c>
      <c r="B3536" s="14" t="s">
        <v>144</v>
      </c>
      <c r="C3536" s="17">
        <v>10.0</v>
      </c>
      <c r="D3536" s="8" t="s">
        <v>4344</v>
      </c>
      <c r="E3536" s="8" t="s">
        <v>33</v>
      </c>
      <c r="F3536" s="5" t="s">
        <v>33</v>
      </c>
      <c r="G3536" s="9"/>
      <c r="H3536" s="9"/>
    </row>
    <row r="3537" ht="15.75" customHeight="1">
      <c r="A3537" s="15" t="s">
        <v>4335</v>
      </c>
      <c r="B3537" s="18" t="s">
        <v>126</v>
      </c>
      <c r="C3537" s="17">
        <v>12.0</v>
      </c>
      <c r="D3537" s="8" t="s">
        <v>4345</v>
      </c>
      <c r="E3537" s="8" t="s">
        <v>33</v>
      </c>
      <c r="F3537" s="5" t="s">
        <v>33</v>
      </c>
      <c r="G3537" s="9"/>
      <c r="H3537" s="9"/>
    </row>
    <row r="3538" ht="15.75" customHeight="1">
      <c r="A3538" s="15" t="s">
        <v>4335</v>
      </c>
      <c r="B3538" s="14" t="s">
        <v>144</v>
      </c>
      <c r="C3538" s="17">
        <v>13.0</v>
      </c>
      <c r="D3538" s="8" t="s">
        <v>4346</v>
      </c>
      <c r="E3538" s="8" t="s">
        <v>21</v>
      </c>
      <c r="F3538" s="5" t="s">
        <v>22</v>
      </c>
      <c r="G3538" s="9"/>
      <c r="H3538" s="9"/>
    </row>
    <row r="3539" ht="15.75" customHeight="1">
      <c r="A3539" s="15" t="s">
        <v>4335</v>
      </c>
      <c r="B3539" s="14" t="s">
        <v>139</v>
      </c>
      <c r="C3539" s="17">
        <v>15.0</v>
      </c>
      <c r="D3539" s="8" t="s">
        <v>4347</v>
      </c>
      <c r="E3539" s="8" t="s">
        <v>14</v>
      </c>
      <c r="F3539" s="5" t="s">
        <v>15</v>
      </c>
      <c r="G3539" s="9"/>
      <c r="H3539" s="9"/>
    </row>
    <row r="3540" ht="15.75" customHeight="1">
      <c r="A3540" s="15" t="s">
        <v>4335</v>
      </c>
      <c r="B3540" s="14" t="s">
        <v>144</v>
      </c>
      <c r="C3540" s="17">
        <v>17.0</v>
      </c>
      <c r="D3540" s="8" t="s">
        <v>4348</v>
      </c>
      <c r="E3540" s="8" t="s">
        <v>21</v>
      </c>
      <c r="F3540" s="5" t="s">
        <v>123</v>
      </c>
      <c r="G3540" s="9"/>
      <c r="H3540" s="9"/>
    </row>
    <row r="3541" ht="15.75" customHeight="1">
      <c r="A3541" s="15" t="s">
        <v>4335</v>
      </c>
      <c r="B3541" s="14" t="s">
        <v>144</v>
      </c>
      <c r="C3541" s="17">
        <v>19.0</v>
      </c>
      <c r="D3541" s="8" t="s">
        <v>4349</v>
      </c>
      <c r="E3541" s="8" t="s">
        <v>14</v>
      </c>
      <c r="F3541" s="5" t="s">
        <v>22</v>
      </c>
      <c r="G3541" s="9"/>
      <c r="H3541" s="9"/>
    </row>
    <row r="3542" ht="15.75" customHeight="1">
      <c r="A3542" s="15" t="s">
        <v>4335</v>
      </c>
      <c r="B3542" s="18" t="s">
        <v>126</v>
      </c>
      <c r="C3542" s="17">
        <v>21.0</v>
      </c>
      <c r="D3542" s="8" t="s">
        <v>4350</v>
      </c>
      <c r="E3542" s="8" t="s">
        <v>14</v>
      </c>
      <c r="F3542" s="5" t="s">
        <v>15</v>
      </c>
      <c r="G3542" s="9"/>
      <c r="H3542" s="9"/>
    </row>
    <row r="3543" ht="15.75" customHeight="1">
      <c r="A3543" s="15" t="s">
        <v>4335</v>
      </c>
      <c r="B3543" s="18" t="s">
        <v>135</v>
      </c>
      <c r="C3543" s="17">
        <v>23.0</v>
      </c>
      <c r="D3543" s="8" t="s">
        <v>4351</v>
      </c>
      <c r="E3543" s="8" t="s">
        <v>14</v>
      </c>
      <c r="F3543" s="5" t="s">
        <v>15</v>
      </c>
      <c r="G3543" s="9"/>
      <c r="H3543" s="9"/>
    </row>
    <row r="3544" ht="15.75" customHeight="1">
      <c r="A3544" s="15" t="s">
        <v>4335</v>
      </c>
      <c r="B3544" s="14" t="s">
        <v>144</v>
      </c>
      <c r="C3544" s="17">
        <v>24.0</v>
      </c>
      <c r="D3544" s="8" t="s">
        <v>4352</v>
      </c>
      <c r="E3544" s="8" t="s">
        <v>14</v>
      </c>
      <c r="F3544" s="5" t="s">
        <v>15</v>
      </c>
      <c r="G3544" s="9"/>
      <c r="H3544" s="9"/>
    </row>
    <row r="3545" ht="15.75" customHeight="1">
      <c r="A3545" s="15" t="s">
        <v>4335</v>
      </c>
      <c r="B3545" s="14" t="s">
        <v>124</v>
      </c>
      <c r="C3545" s="17">
        <v>26.0</v>
      </c>
      <c r="D3545" s="8" t="s">
        <v>4353</v>
      </c>
      <c r="E3545" s="8" t="s">
        <v>166</v>
      </c>
      <c r="F3545" s="5" t="s">
        <v>15</v>
      </c>
      <c r="G3545" s="9"/>
      <c r="H3545" s="9"/>
    </row>
    <row r="3546" ht="15.75" customHeight="1">
      <c r="A3546" s="15" t="s">
        <v>4335</v>
      </c>
      <c r="B3546" s="14" t="s">
        <v>4354</v>
      </c>
      <c r="C3546" s="17">
        <v>29.0</v>
      </c>
      <c r="D3546" s="8" t="s">
        <v>4355</v>
      </c>
      <c r="E3546" s="8" t="s">
        <v>21</v>
      </c>
      <c r="F3546" s="5" t="s">
        <v>133</v>
      </c>
      <c r="G3546" s="9"/>
      <c r="H3546" s="9"/>
    </row>
    <row r="3547" ht="15.75" customHeight="1">
      <c r="A3547" s="15" t="s">
        <v>4356</v>
      </c>
      <c r="B3547" s="14" t="s">
        <v>29</v>
      </c>
      <c r="C3547" s="16">
        <v>1.0</v>
      </c>
      <c r="D3547" s="8" t="s">
        <v>4357</v>
      </c>
      <c r="E3547" s="8" t="s">
        <v>21</v>
      </c>
      <c r="F3547" s="5" t="s">
        <v>25</v>
      </c>
      <c r="G3547" s="9"/>
      <c r="H3547" s="9"/>
    </row>
    <row r="3548" ht="15.75" customHeight="1">
      <c r="A3548" s="15" t="s">
        <v>4356</v>
      </c>
      <c r="B3548" s="14" t="s">
        <v>124</v>
      </c>
      <c r="C3548" s="17">
        <v>3.0</v>
      </c>
      <c r="D3548" s="8" t="s">
        <v>4358</v>
      </c>
      <c r="E3548" s="8" t="s">
        <v>21</v>
      </c>
      <c r="F3548" s="5" t="s">
        <v>527</v>
      </c>
      <c r="G3548" s="9"/>
      <c r="H3548" s="9"/>
    </row>
    <row r="3549" ht="15.75" customHeight="1">
      <c r="A3549" s="15" t="s">
        <v>4356</v>
      </c>
      <c r="B3549" s="14" t="s">
        <v>137</v>
      </c>
      <c r="C3549" s="17">
        <v>5.0</v>
      </c>
      <c r="D3549" s="8" t="s">
        <v>4359</v>
      </c>
      <c r="E3549" s="8" t="s">
        <v>33</v>
      </c>
      <c r="F3549" s="5" t="s">
        <v>33</v>
      </c>
      <c r="G3549" s="9"/>
      <c r="H3549" s="9"/>
    </row>
    <row r="3550" ht="15.75" customHeight="1">
      <c r="A3550" s="15" t="s">
        <v>4356</v>
      </c>
      <c r="B3550" s="14" t="s">
        <v>37</v>
      </c>
      <c r="C3550" s="17">
        <v>7.0</v>
      </c>
      <c r="D3550" s="8" t="s">
        <v>4360</v>
      </c>
      <c r="E3550" s="8" t="s">
        <v>14</v>
      </c>
      <c r="F3550" s="5" t="s">
        <v>15</v>
      </c>
      <c r="G3550" s="9"/>
      <c r="H3550" s="9"/>
    </row>
    <row r="3551" ht="15.75" customHeight="1">
      <c r="A3551" s="15" t="s">
        <v>4356</v>
      </c>
      <c r="B3551" s="14" t="s">
        <v>560</v>
      </c>
      <c r="C3551" s="17">
        <v>8.0</v>
      </c>
      <c r="D3551" s="8" t="s">
        <v>4361</v>
      </c>
      <c r="E3551" s="8" t="s">
        <v>18</v>
      </c>
      <c r="F3551" s="5" t="s">
        <v>18</v>
      </c>
      <c r="G3551" s="9"/>
      <c r="H3551" s="9"/>
    </row>
    <row r="3552" ht="15.75" customHeight="1">
      <c r="A3552" s="15" t="s">
        <v>4356</v>
      </c>
      <c r="B3552" s="14" t="s">
        <v>560</v>
      </c>
      <c r="C3552" s="17">
        <v>9.0</v>
      </c>
      <c r="D3552" s="8" t="s">
        <v>4362</v>
      </c>
      <c r="E3552" s="8" t="s">
        <v>14</v>
      </c>
      <c r="F3552" s="5" t="s">
        <v>28</v>
      </c>
      <c r="G3552" s="9"/>
      <c r="H3552" s="9"/>
    </row>
    <row r="3553" ht="15.75" customHeight="1">
      <c r="A3553" s="15" t="s">
        <v>4356</v>
      </c>
      <c r="B3553" s="14" t="s">
        <v>560</v>
      </c>
      <c r="C3553" s="17">
        <v>11.0</v>
      </c>
      <c r="D3553" s="8" t="s">
        <v>4363</v>
      </c>
      <c r="E3553" s="8" t="s">
        <v>21</v>
      </c>
      <c r="F3553" s="5" t="s">
        <v>123</v>
      </c>
      <c r="G3553" s="9"/>
      <c r="H3553" s="9"/>
    </row>
    <row r="3554" ht="15.75" customHeight="1">
      <c r="A3554" s="15" t="s">
        <v>4356</v>
      </c>
      <c r="B3554" s="14" t="s">
        <v>560</v>
      </c>
      <c r="C3554" s="17">
        <v>13.0</v>
      </c>
      <c r="D3554" s="8" t="s">
        <v>4364</v>
      </c>
      <c r="E3554" s="8" t="s">
        <v>33</v>
      </c>
      <c r="F3554" s="5" t="s">
        <v>33</v>
      </c>
      <c r="G3554" s="9"/>
      <c r="H3554" s="9"/>
    </row>
    <row r="3555" ht="15.75" customHeight="1">
      <c r="A3555" s="15" t="s">
        <v>4356</v>
      </c>
      <c r="B3555" s="14" t="s">
        <v>37</v>
      </c>
      <c r="C3555" s="17">
        <v>15.0</v>
      </c>
      <c r="D3555" s="8" t="s">
        <v>4365</v>
      </c>
      <c r="E3555" s="8" t="s">
        <v>21</v>
      </c>
      <c r="F3555" s="5" t="s">
        <v>2246</v>
      </c>
      <c r="G3555" s="9"/>
      <c r="H3555" s="9"/>
    </row>
    <row r="3556" ht="15.75" customHeight="1">
      <c r="A3556" s="15" t="s">
        <v>4356</v>
      </c>
      <c r="B3556" s="14" t="s">
        <v>37</v>
      </c>
      <c r="C3556" s="17">
        <v>16.0</v>
      </c>
      <c r="D3556" s="8" t="s">
        <v>4366</v>
      </c>
      <c r="E3556" s="8" t="s">
        <v>33</v>
      </c>
      <c r="F3556" s="5" t="s">
        <v>33</v>
      </c>
      <c r="G3556" s="9"/>
      <c r="H3556" s="9"/>
    </row>
    <row r="3557" ht="15.75" customHeight="1">
      <c r="A3557" s="15" t="s">
        <v>4356</v>
      </c>
      <c r="B3557" s="14" t="s">
        <v>4367</v>
      </c>
      <c r="C3557" s="17">
        <v>18.0</v>
      </c>
      <c r="D3557" s="8" t="s">
        <v>4368</v>
      </c>
      <c r="E3557" s="8" t="s">
        <v>21</v>
      </c>
      <c r="F3557" s="5" t="s">
        <v>2222</v>
      </c>
      <c r="G3557" s="9"/>
      <c r="H3557" s="9"/>
    </row>
    <row r="3558" ht="15.75" customHeight="1">
      <c r="A3558" s="15" t="s">
        <v>4369</v>
      </c>
      <c r="B3558" s="14" t="s">
        <v>1408</v>
      </c>
      <c r="C3558" s="17">
        <v>4.0</v>
      </c>
      <c r="D3558" s="8" t="s">
        <v>4370</v>
      </c>
      <c r="E3558" s="8" t="s">
        <v>21</v>
      </c>
      <c r="F3558" s="5" t="s">
        <v>123</v>
      </c>
      <c r="G3558" s="9"/>
      <c r="H3558" s="9"/>
    </row>
    <row r="3559" ht="15.75" customHeight="1">
      <c r="A3559" s="15" t="s">
        <v>4369</v>
      </c>
      <c r="B3559" s="14" t="s">
        <v>1408</v>
      </c>
      <c r="C3559" s="17">
        <v>5.0</v>
      </c>
      <c r="D3559" s="8" t="s">
        <v>4371</v>
      </c>
      <c r="E3559" s="8" t="s">
        <v>14</v>
      </c>
      <c r="F3559" s="5" t="s">
        <v>79</v>
      </c>
      <c r="G3559" s="9"/>
      <c r="H3559" s="9"/>
    </row>
    <row r="3560" ht="15.75" customHeight="1">
      <c r="A3560" s="15" t="s">
        <v>4369</v>
      </c>
      <c r="B3560" s="14" t="s">
        <v>107</v>
      </c>
      <c r="C3560" s="17">
        <v>8.0</v>
      </c>
      <c r="D3560" s="8" t="s">
        <v>4372</v>
      </c>
      <c r="E3560" s="8" t="s">
        <v>21</v>
      </c>
      <c r="F3560" s="5" t="s">
        <v>123</v>
      </c>
      <c r="G3560" s="9"/>
      <c r="H3560" s="9"/>
    </row>
    <row r="3561" ht="15.75" customHeight="1">
      <c r="A3561" s="15" t="s">
        <v>4369</v>
      </c>
      <c r="B3561" s="14" t="s">
        <v>1408</v>
      </c>
      <c r="C3561" s="17">
        <v>9.0</v>
      </c>
      <c r="D3561" s="8" t="s">
        <v>4373</v>
      </c>
      <c r="E3561" s="8" t="s">
        <v>21</v>
      </c>
      <c r="F3561" s="5" t="s">
        <v>25</v>
      </c>
      <c r="G3561" s="9"/>
      <c r="H3561" s="9"/>
    </row>
    <row r="3562" ht="15.75" customHeight="1">
      <c r="A3562" s="15" t="s">
        <v>4369</v>
      </c>
      <c r="B3562" s="14" t="s">
        <v>41</v>
      </c>
      <c r="C3562" s="17">
        <v>11.0</v>
      </c>
      <c r="D3562" s="8" t="s">
        <v>4374</v>
      </c>
      <c r="E3562" s="8" t="s">
        <v>14</v>
      </c>
      <c r="F3562" s="5" t="s">
        <v>79</v>
      </c>
      <c r="G3562" s="9"/>
      <c r="H3562" s="9"/>
    </row>
    <row r="3563" ht="15.75" customHeight="1">
      <c r="A3563" s="15" t="s">
        <v>4369</v>
      </c>
      <c r="B3563" s="14" t="s">
        <v>26</v>
      </c>
      <c r="C3563" s="17">
        <v>13.0</v>
      </c>
      <c r="D3563" s="8" t="s">
        <v>4375</v>
      </c>
      <c r="E3563" s="8" t="s">
        <v>14</v>
      </c>
      <c r="F3563" s="5" t="s">
        <v>79</v>
      </c>
      <c r="G3563" s="9"/>
      <c r="H3563" s="9"/>
    </row>
    <row r="3564" ht="15.75" customHeight="1">
      <c r="A3564" s="15" t="s">
        <v>4369</v>
      </c>
      <c r="B3564" s="14" t="s">
        <v>26</v>
      </c>
      <c r="C3564" s="17">
        <v>14.0</v>
      </c>
      <c r="D3564" s="8" t="s">
        <v>4376</v>
      </c>
      <c r="E3564" s="8" t="s">
        <v>14</v>
      </c>
      <c r="F3564" s="5" t="s">
        <v>79</v>
      </c>
      <c r="G3564" s="9"/>
      <c r="H3564" s="9"/>
    </row>
    <row r="3565" ht="15.75" customHeight="1">
      <c r="A3565" s="15" t="s">
        <v>4369</v>
      </c>
      <c r="B3565" s="14" t="s">
        <v>68</v>
      </c>
      <c r="C3565" s="17">
        <v>15.0</v>
      </c>
      <c r="D3565" s="8" t="s">
        <v>4377</v>
      </c>
      <c r="E3565" s="8" t="s">
        <v>146</v>
      </c>
      <c r="F3565" s="5" t="s">
        <v>146</v>
      </c>
      <c r="G3565" s="9"/>
      <c r="H3565" s="9"/>
    </row>
    <row r="3566" ht="15.75" customHeight="1">
      <c r="A3566" s="15" t="s">
        <v>4369</v>
      </c>
      <c r="B3566" s="14" t="s">
        <v>1408</v>
      </c>
      <c r="C3566" s="17">
        <v>17.0</v>
      </c>
      <c r="D3566" s="8" t="s">
        <v>4378</v>
      </c>
      <c r="E3566" s="8" t="s">
        <v>21</v>
      </c>
      <c r="F3566" s="5" t="s">
        <v>25</v>
      </c>
      <c r="G3566" s="9"/>
      <c r="H3566" s="9"/>
    </row>
    <row r="3567" ht="15.75" customHeight="1">
      <c r="A3567" s="15" t="s">
        <v>4369</v>
      </c>
      <c r="B3567" s="14" t="s">
        <v>1408</v>
      </c>
      <c r="C3567" s="17">
        <v>19.0</v>
      </c>
      <c r="D3567" s="8" t="s">
        <v>4379</v>
      </c>
      <c r="E3567" s="8" t="s">
        <v>21</v>
      </c>
      <c r="F3567" s="5" t="s">
        <v>50</v>
      </c>
      <c r="G3567" s="9"/>
      <c r="H3567" s="9"/>
    </row>
    <row r="3568" ht="15.75" customHeight="1">
      <c r="A3568" s="15" t="s">
        <v>4369</v>
      </c>
      <c r="B3568" s="14" t="s">
        <v>23</v>
      </c>
      <c r="C3568" s="17">
        <v>23.0</v>
      </c>
      <c r="D3568" s="8" t="s">
        <v>4380</v>
      </c>
      <c r="E3568" s="8" t="s">
        <v>21</v>
      </c>
      <c r="F3568" s="5" t="s">
        <v>1983</v>
      </c>
      <c r="G3568" s="9"/>
      <c r="H3568" s="9"/>
    </row>
    <row r="3569" ht="15.75" customHeight="1">
      <c r="A3569" s="15" t="s">
        <v>4369</v>
      </c>
      <c r="B3569" s="14" t="s">
        <v>607</v>
      </c>
      <c r="C3569" s="17">
        <v>24.0</v>
      </c>
      <c r="D3569" s="8" t="s">
        <v>4381</v>
      </c>
      <c r="E3569" s="8" t="s">
        <v>21</v>
      </c>
      <c r="F3569" s="5" t="s">
        <v>25</v>
      </c>
      <c r="G3569" s="9"/>
      <c r="H3569" s="9"/>
    </row>
    <row r="3570" ht="15.75" customHeight="1">
      <c r="A3570" s="15" t="s">
        <v>4382</v>
      </c>
      <c r="B3570" s="18" t="s">
        <v>126</v>
      </c>
      <c r="C3570" s="16">
        <v>1.0</v>
      </c>
      <c r="D3570" s="8" t="s">
        <v>4383</v>
      </c>
      <c r="E3570" s="8" t="s">
        <v>21</v>
      </c>
      <c r="F3570" s="5" t="s">
        <v>25</v>
      </c>
      <c r="G3570" s="9"/>
      <c r="H3570" s="9"/>
    </row>
    <row r="3571" ht="15.75" customHeight="1">
      <c r="A3571" s="15" t="s">
        <v>4382</v>
      </c>
      <c r="B3571" s="14" t="s">
        <v>144</v>
      </c>
      <c r="C3571" s="17">
        <v>2.0</v>
      </c>
      <c r="D3571" s="8" t="s">
        <v>4384</v>
      </c>
      <c r="E3571" s="8" t="s">
        <v>21</v>
      </c>
      <c r="F3571" s="5" t="s">
        <v>25</v>
      </c>
      <c r="G3571" s="9"/>
      <c r="H3571" s="9"/>
    </row>
    <row r="3572" ht="15.75" customHeight="1">
      <c r="A3572" s="15" t="s">
        <v>4382</v>
      </c>
      <c r="B3572" s="18" t="s">
        <v>126</v>
      </c>
      <c r="C3572" s="17">
        <v>3.0</v>
      </c>
      <c r="D3572" s="8" t="s">
        <v>4385</v>
      </c>
      <c r="E3572" s="8" t="s">
        <v>21</v>
      </c>
      <c r="F3572" s="5" t="s">
        <v>642</v>
      </c>
      <c r="G3572" s="9"/>
      <c r="H3572" s="9"/>
    </row>
    <row r="3573" ht="15.75" customHeight="1">
      <c r="A3573" s="15" t="s">
        <v>4382</v>
      </c>
      <c r="B3573" s="18" t="s">
        <v>126</v>
      </c>
      <c r="C3573" s="17">
        <v>4.0</v>
      </c>
      <c r="D3573" s="8" t="s">
        <v>4386</v>
      </c>
      <c r="E3573" s="8" t="s">
        <v>21</v>
      </c>
      <c r="F3573" s="5" t="s">
        <v>642</v>
      </c>
      <c r="G3573" s="9"/>
      <c r="H3573" s="9"/>
    </row>
    <row r="3574" ht="15.75" customHeight="1">
      <c r="A3574" s="15" t="s">
        <v>4382</v>
      </c>
      <c r="B3574" s="18" t="s">
        <v>126</v>
      </c>
      <c r="C3574" s="17">
        <v>5.0</v>
      </c>
      <c r="D3574" s="8" t="s">
        <v>4387</v>
      </c>
      <c r="E3574" s="8" t="s">
        <v>21</v>
      </c>
      <c r="F3574" s="5" t="s">
        <v>25</v>
      </c>
      <c r="G3574" s="9"/>
      <c r="H3574" s="9"/>
    </row>
    <row r="3575" ht="15.75" customHeight="1">
      <c r="A3575" s="15" t="s">
        <v>4382</v>
      </c>
      <c r="B3575" s="18" t="s">
        <v>135</v>
      </c>
      <c r="C3575" s="17">
        <v>6.0</v>
      </c>
      <c r="D3575" s="8" t="s">
        <v>4388</v>
      </c>
      <c r="E3575" s="8" t="s">
        <v>21</v>
      </c>
      <c r="F3575" s="5" t="s">
        <v>25</v>
      </c>
      <c r="G3575" s="9"/>
      <c r="H3575" s="9"/>
    </row>
    <row r="3576" ht="15.75" customHeight="1">
      <c r="A3576" s="15" t="s">
        <v>4382</v>
      </c>
      <c r="B3576" s="18" t="s">
        <v>135</v>
      </c>
      <c r="C3576" s="17">
        <v>7.0</v>
      </c>
      <c r="D3576" s="8" t="s">
        <v>4389</v>
      </c>
      <c r="E3576" s="8" t="s">
        <v>21</v>
      </c>
      <c r="F3576" s="5" t="s">
        <v>25</v>
      </c>
      <c r="G3576" s="9"/>
      <c r="H3576" s="9"/>
    </row>
    <row r="3577" ht="15.75" customHeight="1">
      <c r="A3577" s="15" t="s">
        <v>4382</v>
      </c>
      <c r="B3577" s="18" t="s">
        <v>126</v>
      </c>
      <c r="C3577" s="17">
        <v>8.0</v>
      </c>
      <c r="D3577" s="8" t="s">
        <v>4390</v>
      </c>
      <c r="E3577" s="8" t="s">
        <v>21</v>
      </c>
      <c r="F3577" s="5" t="s">
        <v>25</v>
      </c>
      <c r="G3577" s="9"/>
      <c r="H3577" s="9"/>
    </row>
    <row r="3578" ht="15.75" customHeight="1">
      <c r="A3578" s="15" t="s">
        <v>4382</v>
      </c>
      <c r="B3578" s="14" t="s">
        <v>2309</v>
      </c>
      <c r="C3578" s="17">
        <v>9.0</v>
      </c>
      <c r="D3578" s="8" t="s">
        <v>4391</v>
      </c>
      <c r="E3578" s="8" t="s">
        <v>21</v>
      </c>
      <c r="F3578" s="5" t="s">
        <v>25</v>
      </c>
      <c r="G3578" s="9"/>
      <c r="H3578" s="9"/>
    </row>
    <row r="3579" ht="15.75" customHeight="1">
      <c r="A3579" s="15" t="s">
        <v>4382</v>
      </c>
      <c r="B3579" s="18" t="s">
        <v>135</v>
      </c>
      <c r="C3579" s="17">
        <v>12.0</v>
      </c>
      <c r="D3579" s="8" t="s">
        <v>4392</v>
      </c>
      <c r="E3579" s="8" t="s">
        <v>21</v>
      </c>
      <c r="F3579" s="5" t="s">
        <v>89</v>
      </c>
      <c r="G3579" s="9"/>
      <c r="H3579" s="9"/>
    </row>
    <row r="3580" ht="15.75" customHeight="1">
      <c r="A3580" s="15" t="s">
        <v>4382</v>
      </c>
      <c r="B3580" s="18" t="s">
        <v>126</v>
      </c>
      <c r="C3580" s="17">
        <v>13.0</v>
      </c>
      <c r="D3580" s="8" t="s">
        <v>4393</v>
      </c>
      <c r="E3580" s="8" t="s">
        <v>21</v>
      </c>
      <c r="F3580" s="5" t="s">
        <v>25</v>
      </c>
      <c r="G3580" s="9"/>
      <c r="H3580" s="9"/>
    </row>
    <row r="3581" ht="15.75" customHeight="1">
      <c r="A3581" s="15" t="s">
        <v>4382</v>
      </c>
      <c r="B3581" s="14" t="s">
        <v>124</v>
      </c>
      <c r="C3581" s="17">
        <v>14.0</v>
      </c>
      <c r="D3581" s="8" t="s">
        <v>4394</v>
      </c>
      <c r="E3581" s="8" t="s">
        <v>21</v>
      </c>
      <c r="F3581" s="5" t="s">
        <v>25</v>
      </c>
      <c r="G3581" s="9"/>
      <c r="H3581" s="9"/>
    </row>
    <row r="3582" ht="15.75" customHeight="1">
      <c r="A3582" s="15" t="s">
        <v>4382</v>
      </c>
      <c r="B3582" s="14" t="s">
        <v>144</v>
      </c>
      <c r="C3582" s="17">
        <v>15.0</v>
      </c>
      <c r="D3582" s="8" t="s">
        <v>4395</v>
      </c>
      <c r="E3582" s="8" t="s">
        <v>21</v>
      </c>
      <c r="F3582" s="5" t="s">
        <v>22</v>
      </c>
      <c r="G3582" s="9"/>
      <c r="H3582" s="9"/>
    </row>
    <row r="3583" ht="15.75" customHeight="1">
      <c r="A3583" s="15" t="s">
        <v>4382</v>
      </c>
      <c r="B3583" s="18" t="s">
        <v>126</v>
      </c>
      <c r="C3583" s="17">
        <v>16.0</v>
      </c>
      <c r="D3583" s="8" t="s">
        <v>4396</v>
      </c>
      <c r="E3583" s="8" t="s">
        <v>21</v>
      </c>
      <c r="F3583" s="5" t="s">
        <v>22</v>
      </c>
      <c r="G3583" s="9"/>
      <c r="H3583" s="9"/>
    </row>
    <row r="3584" ht="15.75" customHeight="1">
      <c r="A3584" s="15" t="s">
        <v>4382</v>
      </c>
      <c r="B3584" s="14" t="s">
        <v>144</v>
      </c>
      <c r="C3584" s="17">
        <v>17.0</v>
      </c>
      <c r="D3584" s="8" t="s">
        <v>4397</v>
      </c>
      <c r="E3584" s="8" t="s">
        <v>21</v>
      </c>
      <c r="F3584" s="5" t="s">
        <v>22</v>
      </c>
      <c r="G3584" s="9"/>
      <c r="H3584" s="9"/>
    </row>
    <row r="3585" ht="15.75" customHeight="1">
      <c r="A3585" s="15" t="s">
        <v>4382</v>
      </c>
      <c r="B3585" s="18" t="s">
        <v>135</v>
      </c>
      <c r="C3585" s="17">
        <v>19.0</v>
      </c>
      <c r="D3585" s="8" t="s">
        <v>4398</v>
      </c>
      <c r="E3585" s="8" t="s">
        <v>21</v>
      </c>
      <c r="F3585" s="5" t="s">
        <v>22</v>
      </c>
      <c r="G3585" s="9"/>
      <c r="H3585" s="9"/>
    </row>
    <row r="3586" ht="15.75" customHeight="1">
      <c r="A3586" s="15" t="s">
        <v>4382</v>
      </c>
      <c r="B3586" s="18" t="s">
        <v>135</v>
      </c>
      <c r="C3586" s="17">
        <v>20.0</v>
      </c>
      <c r="D3586" s="8" t="s">
        <v>4399</v>
      </c>
      <c r="E3586" s="8" t="s">
        <v>14</v>
      </c>
      <c r="F3586" s="5" t="s">
        <v>28</v>
      </c>
      <c r="G3586" s="9"/>
      <c r="H3586" s="9"/>
    </row>
    <row r="3587" ht="15.75" customHeight="1">
      <c r="A3587" s="15" t="s">
        <v>4382</v>
      </c>
      <c r="B3587" s="14" t="s">
        <v>37</v>
      </c>
      <c r="C3587" s="17">
        <v>21.0</v>
      </c>
      <c r="D3587" s="8" t="s">
        <v>4400</v>
      </c>
      <c r="E3587" s="8" t="s">
        <v>14</v>
      </c>
      <c r="F3587" s="5" t="s">
        <v>28</v>
      </c>
      <c r="G3587" s="9"/>
      <c r="H3587" s="9"/>
    </row>
    <row r="3588" ht="15.75" customHeight="1">
      <c r="A3588" s="15" t="s">
        <v>4382</v>
      </c>
      <c r="B3588" s="18" t="s">
        <v>126</v>
      </c>
      <c r="C3588" s="17">
        <v>22.0</v>
      </c>
      <c r="D3588" s="8" t="s">
        <v>4401</v>
      </c>
      <c r="E3588" s="8" t="s">
        <v>14</v>
      </c>
      <c r="F3588" s="5" t="s">
        <v>28</v>
      </c>
      <c r="G3588" s="9"/>
      <c r="H3588" s="9"/>
    </row>
    <row r="3589" ht="15.75" customHeight="1">
      <c r="A3589" s="15" t="s">
        <v>4382</v>
      </c>
      <c r="B3589" s="14" t="s">
        <v>144</v>
      </c>
      <c r="C3589" s="17">
        <v>23.0</v>
      </c>
      <c r="D3589" s="8" t="s">
        <v>4402</v>
      </c>
      <c r="E3589" s="8" t="s">
        <v>21</v>
      </c>
      <c r="F3589" s="5" t="s">
        <v>28</v>
      </c>
      <c r="G3589" s="9"/>
      <c r="H3589" s="9"/>
    </row>
    <row r="3590" ht="15.75" customHeight="1">
      <c r="A3590" s="15" t="s">
        <v>4382</v>
      </c>
      <c r="B3590" s="14" t="s">
        <v>144</v>
      </c>
      <c r="C3590" s="17">
        <v>24.0</v>
      </c>
      <c r="D3590" s="8" t="s">
        <v>4403</v>
      </c>
      <c r="E3590" s="8" t="s">
        <v>14</v>
      </c>
      <c r="F3590" s="5" t="s">
        <v>22</v>
      </c>
      <c r="G3590" s="9"/>
      <c r="H3590" s="9"/>
    </row>
    <row r="3591" ht="15.75" customHeight="1">
      <c r="A3591" s="15" t="s">
        <v>4382</v>
      </c>
      <c r="B3591" s="14" t="s">
        <v>37</v>
      </c>
      <c r="C3591" s="17">
        <v>26.0</v>
      </c>
      <c r="D3591" s="8" t="s">
        <v>4404</v>
      </c>
      <c r="E3591" s="8" t="s">
        <v>11</v>
      </c>
      <c r="F3591" s="5" t="s">
        <v>22</v>
      </c>
      <c r="G3591" s="9"/>
      <c r="H3591" s="9"/>
    </row>
    <row r="3592" ht="15.75" customHeight="1">
      <c r="A3592" s="15" t="s">
        <v>4382</v>
      </c>
      <c r="B3592" s="18" t="s">
        <v>135</v>
      </c>
      <c r="C3592" s="17">
        <v>28.0</v>
      </c>
      <c r="D3592" s="8" t="s">
        <v>4405</v>
      </c>
      <c r="E3592" s="8" t="s">
        <v>21</v>
      </c>
      <c r="F3592" s="5" t="s">
        <v>22</v>
      </c>
      <c r="G3592" s="9"/>
      <c r="H3592" s="9"/>
    </row>
    <row r="3593" ht="15.75" customHeight="1">
      <c r="A3593" s="15" t="s">
        <v>4382</v>
      </c>
      <c r="B3593" s="14" t="s">
        <v>144</v>
      </c>
      <c r="C3593" s="17">
        <v>29.0</v>
      </c>
      <c r="D3593" s="8" t="s">
        <v>4406</v>
      </c>
      <c r="E3593" s="8" t="s">
        <v>21</v>
      </c>
      <c r="F3593" s="5" t="s">
        <v>22</v>
      </c>
      <c r="G3593" s="9"/>
      <c r="H3593" s="9"/>
    </row>
    <row r="3594" ht="15.75" customHeight="1">
      <c r="A3594" s="15" t="s">
        <v>4382</v>
      </c>
      <c r="B3594" s="18" t="s">
        <v>135</v>
      </c>
      <c r="C3594" s="17">
        <v>31.0</v>
      </c>
      <c r="D3594" s="8" t="s">
        <v>4407</v>
      </c>
      <c r="E3594" s="8" t="s">
        <v>21</v>
      </c>
      <c r="F3594" s="5" t="s">
        <v>4408</v>
      </c>
      <c r="G3594" s="9"/>
      <c r="H3594" s="9"/>
    </row>
    <row r="3595" ht="15.75" customHeight="1">
      <c r="A3595" s="15" t="s">
        <v>4382</v>
      </c>
      <c r="B3595" s="14" t="s">
        <v>139</v>
      </c>
      <c r="C3595" s="17">
        <v>32.0</v>
      </c>
      <c r="D3595" s="8" t="s">
        <v>4409</v>
      </c>
      <c r="E3595" s="8" t="s">
        <v>21</v>
      </c>
      <c r="F3595" s="5" t="s">
        <v>25</v>
      </c>
      <c r="G3595" s="9"/>
      <c r="H3595" s="9"/>
    </row>
    <row r="3596" ht="15.75" customHeight="1">
      <c r="A3596" s="15" t="s">
        <v>4382</v>
      </c>
      <c r="B3596" s="14" t="s">
        <v>144</v>
      </c>
      <c r="C3596" s="17">
        <v>35.0</v>
      </c>
      <c r="D3596" s="8" t="s">
        <v>4410</v>
      </c>
      <c r="E3596" s="8" t="s">
        <v>21</v>
      </c>
      <c r="F3596" s="5" t="s">
        <v>22</v>
      </c>
      <c r="G3596" s="9"/>
      <c r="H3596" s="9"/>
    </row>
    <row r="3597" ht="15.75" customHeight="1">
      <c r="A3597" s="15" t="s">
        <v>4382</v>
      </c>
      <c r="B3597" s="14" t="s">
        <v>144</v>
      </c>
      <c r="C3597" s="17">
        <v>37.0</v>
      </c>
      <c r="D3597" s="8" t="s">
        <v>4411</v>
      </c>
      <c r="E3597" s="8" t="s">
        <v>14</v>
      </c>
      <c r="F3597" s="5" t="s">
        <v>22</v>
      </c>
      <c r="G3597" s="9"/>
      <c r="H3597" s="9"/>
    </row>
    <row r="3598" ht="15.75" customHeight="1">
      <c r="A3598" s="15" t="s">
        <v>4382</v>
      </c>
      <c r="B3598" s="18" t="s">
        <v>126</v>
      </c>
      <c r="C3598" s="17">
        <v>39.0</v>
      </c>
      <c r="D3598" s="8" t="s">
        <v>4412</v>
      </c>
      <c r="E3598" s="8" t="s">
        <v>21</v>
      </c>
      <c r="F3598" s="5" t="s">
        <v>22</v>
      </c>
      <c r="G3598" s="9"/>
      <c r="H3598" s="9"/>
    </row>
    <row r="3599" ht="15.75" customHeight="1">
      <c r="A3599" s="15" t="s">
        <v>4382</v>
      </c>
      <c r="B3599" s="18" t="s">
        <v>126</v>
      </c>
      <c r="C3599" s="17">
        <v>40.0</v>
      </c>
      <c r="D3599" s="8" t="s">
        <v>4413</v>
      </c>
      <c r="E3599" s="8" t="s">
        <v>21</v>
      </c>
      <c r="F3599" s="5" t="s">
        <v>25</v>
      </c>
      <c r="G3599" s="9"/>
      <c r="H3599" s="9"/>
    </row>
    <row r="3600" ht="15.75" customHeight="1">
      <c r="A3600" s="15" t="s">
        <v>4382</v>
      </c>
      <c r="B3600" s="14" t="s">
        <v>144</v>
      </c>
      <c r="C3600" s="17">
        <v>42.0</v>
      </c>
      <c r="D3600" s="8" t="s">
        <v>4414</v>
      </c>
      <c r="E3600" s="8" t="s">
        <v>14</v>
      </c>
      <c r="F3600" s="5" t="s">
        <v>22</v>
      </c>
      <c r="G3600" s="9"/>
      <c r="H3600" s="9"/>
    </row>
    <row r="3601" ht="15.75" customHeight="1">
      <c r="A3601" s="15" t="s">
        <v>4382</v>
      </c>
      <c r="B3601" s="14" t="s">
        <v>144</v>
      </c>
      <c r="C3601" s="17">
        <v>43.0</v>
      </c>
      <c r="D3601" s="8" t="s">
        <v>4415</v>
      </c>
      <c r="E3601" s="8" t="s">
        <v>21</v>
      </c>
      <c r="F3601" s="5" t="s">
        <v>22</v>
      </c>
      <c r="G3601" s="9"/>
      <c r="H3601" s="9"/>
    </row>
    <row r="3602" ht="15.75" customHeight="1">
      <c r="A3602" s="15" t="s">
        <v>4382</v>
      </c>
      <c r="B3602" s="14" t="s">
        <v>37</v>
      </c>
      <c r="C3602" s="17">
        <v>45.0</v>
      </c>
      <c r="D3602" s="8" t="s">
        <v>4416</v>
      </c>
      <c r="E3602" s="8" t="s">
        <v>33</v>
      </c>
      <c r="F3602" s="5" t="s">
        <v>22</v>
      </c>
      <c r="G3602" s="9"/>
      <c r="H3602" s="9"/>
    </row>
    <row r="3603" ht="15.75" customHeight="1">
      <c r="A3603" s="15" t="s">
        <v>4382</v>
      </c>
      <c r="B3603" s="14" t="s">
        <v>124</v>
      </c>
      <c r="C3603" s="17">
        <v>47.0</v>
      </c>
      <c r="D3603" s="8" t="s">
        <v>4417</v>
      </c>
      <c r="E3603" s="8" t="s">
        <v>32</v>
      </c>
      <c r="F3603" s="5" t="s">
        <v>22</v>
      </c>
      <c r="G3603" s="9"/>
      <c r="H3603" s="9"/>
    </row>
    <row r="3604" ht="15.75" customHeight="1">
      <c r="A3604" s="15" t="s">
        <v>4382</v>
      </c>
      <c r="B3604" s="18" t="s">
        <v>135</v>
      </c>
      <c r="C3604" s="17">
        <v>49.0</v>
      </c>
      <c r="D3604" s="8" t="s">
        <v>4418</v>
      </c>
      <c r="E3604" s="8" t="s">
        <v>21</v>
      </c>
      <c r="F3604" s="5" t="s">
        <v>22</v>
      </c>
      <c r="G3604" s="9"/>
      <c r="H3604" s="9"/>
    </row>
    <row r="3605" ht="15.75" customHeight="1">
      <c r="A3605" s="15" t="s">
        <v>4382</v>
      </c>
      <c r="B3605" s="18" t="s">
        <v>135</v>
      </c>
      <c r="C3605" s="17">
        <v>50.0</v>
      </c>
      <c r="D3605" s="8" t="s">
        <v>4419</v>
      </c>
      <c r="E3605" s="8" t="s">
        <v>21</v>
      </c>
      <c r="F3605" s="5" t="s">
        <v>22</v>
      </c>
      <c r="G3605" s="9"/>
      <c r="H3605" s="9"/>
    </row>
    <row r="3606" ht="15.75" customHeight="1">
      <c r="A3606" s="15" t="s">
        <v>4382</v>
      </c>
      <c r="B3606" s="18" t="s">
        <v>126</v>
      </c>
      <c r="C3606" s="17">
        <v>51.0</v>
      </c>
      <c r="D3606" s="8" t="s">
        <v>4420</v>
      </c>
      <c r="E3606" s="8" t="s">
        <v>21</v>
      </c>
      <c r="F3606" s="5" t="s">
        <v>22</v>
      </c>
      <c r="G3606" s="9"/>
      <c r="H3606" s="9"/>
    </row>
    <row r="3607" ht="15.75" customHeight="1">
      <c r="A3607" s="15" t="s">
        <v>4382</v>
      </c>
      <c r="B3607" s="18" t="s">
        <v>135</v>
      </c>
      <c r="C3607" s="17">
        <v>52.0</v>
      </c>
      <c r="D3607" s="8" t="s">
        <v>4421</v>
      </c>
      <c r="E3607" s="8" t="s">
        <v>14</v>
      </c>
      <c r="F3607" s="5" t="s">
        <v>22</v>
      </c>
      <c r="G3607" s="9"/>
      <c r="H3607" s="9"/>
    </row>
    <row r="3608" ht="15.75" customHeight="1">
      <c r="A3608" s="15" t="s">
        <v>4382</v>
      </c>
      <c r="B3608" s="18" t="s">
        <v>701</v>
      </c>
      <c r="C3608" s="17">
        <v>53.0</v>
      </c>
      <c r="D3608" s="8" t="s">
        <v>4422</v>
      </c>
      <c r="E3608" s="8" t="s">
        <v>33</v>
      </c>
      <c r="F3608" s="5" t="s">
        <v>33</v>
      </c>
      <c r="G3608" s="9"/>
      <c r="H3608" s="9"/>
    </row>
    <row r="3609" ht="15.75" customHeight="1">
      <c r="A3609" s="15" t="s">
        <v>4382</v>
      </c>
      <c r="B3609" s="14" t="s">
        <v>124</v>
      </c>
      <c r="C3609" s="17">
        <v>56.0</v>
      </c>
      <c r="D3609" s="8" t="s">
        <v>4423</v>
      </c>
      <c r="E3609" s="8" t="s">
        <v>33</v>
      </c>
      <c r="F3609" s="5" t="s">
        <v>33</v>
      </c>
      <c r="G3609" s="9"/>
      <c r="H3609" s="9"/>
    </row>
    <row r="3610" ht="15.75" customHeight="1">
      <c r="A3610" s="15" t="s">
        <v>4382</v>
      </c>
      <c r="B3610" s="14" t="s">
        <v>968</v>
      </c>
      <c r="C3610" s="17">
        <v>57.0</v>
      </c>
      <c r="D3610" s="8" t="s">
        <v>4424</v>
      </c>
      <c r="E3610" s="8" t="s">
        <v>33</v>
      </c>
      <c r="F3610" s="5" t="s">
        <v>33</v>
      </c>
      <c r="G3610" s="9"/>
      <c r="H3610" s="9"/>
    </row>
    <row r="3611" ht="15.75" customHeight="1">
      <c r="A3611" s="15" t="s">
        <v>4382</v>
      </c>
      <c r="B3611" s="18" t="s">
        <v>135</v>
      </c>
      <c r="C3611" s="17">
        <v>59.0</v>
      </c>
      <c r="D3611" s="8" t="s">
        <v>4425</v>
      </c>
      <c r="E3611" s="8" t="s">
        <v>33</v>
      </c>
      <c r="F3611" s="5" t="s">
        <v>33</v>
      </c>
      <c r="G3611" s="9"/>
      <c r="H3611" s="9"/>
    </row>
    <row r="3612" ht="15.75" customHeight="1">
      <c r="A3612" s="15" t="s">
        <v>4382</v>
      </c>
      <c r="B3612" s="18" t="s">
        <v>701</v>
      </c>
      <c r="C3612" s="17">
        <v>60.0</v>
      </c>
      <c r="D3612" s="8" t="s">
        <v>4426</v>
      </c>
      <c r="E3612" s="8" t="s">
        <v>33</v>
      </c>
      <c r="F3612" s="5" t="s">
        <v>33</v>
      </c>
      <c r="G3612" s="9"/>
      <c r="H3612" s="9"/>
    </row>
    <row r="3613" ht="15.75" customHeight="1">
      <c r="A3613" s="15" t="s">
        <v>4382</v>
      </c>
      <c r="B3613" s="14" t="s">
        <v>144</v>
      </c>
      <c r="C3613" s="17">
        <v>62.0</v>
      </c>
      <c r="D3613" s="8" t="s">
        <v>4427</v>
      </c>
      <c r="E3613" s="8" t="s">
        <v>21</v>
      </c>
      <c r="F3613" s="5" t="s">
        <v>25</v>
      </c>
      <c r="G3613" s="9"/>
      <c r="H3613" s="9"/>
    </row>
    <row r="3614" ht="15.75" customHeight="1">
      <c r="A3614" s="15" t="s">
        <v>4382</v>
      </c>
      <c r="B3614" s="14" t="s">
        <v>144</v>
      </c>
      <c r="C3614" s="17">
        <v>64.0</v>
      </c>
      <c r="D3614" s="8" t="s">
        <v>4428</v>
      </c>
      <c r="E3614" s="8" t="s">
        <v>21</v>
      </c>
      <c r="F3614" s="5" t="s">
        <v>25</v>
      </c>
      <c r="G3614" s="9"/>
      <c r="H3614" s="9"/>
    </row>
    <row r="3615" ht="15.75" customHeight="1">
      <c r="A3615" s="15" t="s">
        <v>4382</v>
      </c>
      <c r="B3615" s="14" t="s">
        <v>547</v>
      </c>
      <c r="C3615" s="17">
        <v>65.0</v>
      </c>
      <c r="D3615" s="8" t="s">
        <v>4429</v>
      </c>
      <c r="E3615" s="8" t="s">
        <v>21</v>
      </c>
      <c r="F3615" s="5" t="s">
        <v>25</v>
      </c>
      <c r="G3615" s="9"/>
      <c r="H3615" s="9"/>
    </row>
    <row r="3616" ht="15.75" customHeight="1">
      <c r="A3616" s="5" t="s">
        <v>4430</v>
      </c>
      <c r="B3616" s="6" t="s">
        <v>35</v>
      </c>
      <c r="C3616" s="7">
        <v>1.0</v>
      </c>
      <c r="D3616" s="8" t="s">
        <v>4431</v>
      </c>
      <c r="E3616" s="5" t="s">
        <v>14</v>
      </c>
      <c r="F3616" s="5" t="s">
        <v>28</v>
      </c>
      <c r="G3616" s="9"/>
      <c r="H3616" s="9"/>
    </row>
    <row r="3617" ht="15.75" customHeight="1">
      <c r="A3617" s="5" t="s">
        <v>4430</v>
      </c>
      <c r="B3617" s="12" t="s">
        <v>261</v>
      </c>
      <c r="C3617" s="10">
        <v>2.0</v>
      </c>
      <c r="D3617" s="8" t="s">
        <v>4432</v>
      </c>
      <c r="E3617" s="5" t="s">
        <v>14</v>
      </c>
      <c r="F3617" s="5" t="s">
        <v>15</v>
      </c>
      <c r="G3617" s="9"/>
      <c r="H3617" s="9"/>
    </row>
    <row r="3618" ht="15.75" customHeight="1">
      <c r="A3618" s="5" t="s">
        <v>4430</v>
      </c>
      <c r="B3618" s="12" t="s">
        <v>261</v>
      </c>
      <c r="C3618" s="10">
        <v>3.0</v>
      </c>
      <c r="D3618" s="8" t="s">
        <v>4433</v>
      </c>
      <c r="E3618" s="5" t="s">
        <v>32</v>
      </c>
      <c r="F3618" s="5" t="s">
        <v>15</v>
      </c>
      <c r="G3618" s="9"/>
      <c r="H3618" s="9"/>
    </row>
    <row r="3619" ht="15.75" customHeight="1">
      <c r="A3619" s="5" t="s">
        <v>4430</v>
      </c>
      <c r="B3619" s="6" t="s">
        <v>26</v>
      </c>
      <c r="C3619" s="10">
        <v>4.0</v>
      </c>
      <c r="D3619" s="8" t="s">
        <v>4434</v>
      </c>
      <c r="E3619" s="5" t="s">
        <v>14</v>
      </c>
      <c r="F3619" s="5" t="s">
        <v>15</v>
      </c>
      <c r="G3619" s="9"/>
      <c r="H3619" s="9"/>
    </row>
    <row r="3620" ht="15.75" customHeight="1">
      <c r="A3620" s="5" t="s">
        <v>4430</v>
      </c>
      <c r="B3620" s="6" t="s">
        <v>35</v>
      </c>
      <c r="C3620" s="10">
        <v>5.0</v>
      </c>
      <c r="D3620" s="8" t="s">
        <v>4435</v>
      </c>
      <c r="E3620" s="5" t="s">
        <v>33</v>
      </c>
      <c r="F3620" s="5" t="s">
        <v>33</v>
      </c>
      <c r="G3620" s="9"/>
      <c r="H3620" s="9"/>
    </row>
    <row r="3621" ht="15.75" customHeight="1">
      <c r="A3621" s="5" t="s">
        <v>4430</v>
      </c>
      <c r="B3621" s="12" t="s">
        <v>261</v>
      </c>
      <c r="C3621" s="10">
        <v>6.0</v>
      </c>
      <c r="D3621" s="8" t="s">
        <v>4436</v>
      </c>
      <c r="E3621" s="5" t="s">
        <v>33</v>
      </c>
      <c r="F3621" s="5" t="s">
        <v>33</v>
      </c>
      <c r="G3621" s="9"/>
      <c r="H3621" s="9"/>
    </row>
    <row r="3622" ht="15.75" customHeight="1">
      <c r="A3622" s="5" t="s">
        <v>4430</v>
      </c>
      <c r="B3622" s="12" t="s">
        <v>261</v>
      </c>
      <c r="C3622" s="10">
        <v>7.0</v>
      </c>
      <c r="D3622" s="8" t="s">
        <v>4437</v>
      </c>
      <c r="E3622" s="5" t="s">
        <v>14</v>
      </c>
      <c r="F3622" s="5" t="s">
        <v>15</v>
      </c>
      <c r="G3622" s="9"/>
      <c r="H3622" s="9"/>
    </row>
    <row r="3623" ht="15.75" customHeight="1">
      <c r="A3623" s="5" t="s">
        <v>4430</v>
      </c>
      <c r="B3623" s="12" t="s">
        <v>330</v>
      </c>
      <c r="C3623" s="10">
        <v>8.0</v>
      </c>
      <c r="D3623" s="8" t="s">
        <v>4438</v>
      </c>
      <c r="E3623" s="5" t="s">
        <v>21</v>
      </c>
      <c r="F3623" s="5" t="s">
        <v>22</v>
      </c>
      <c r="G3623" s="9"/>
      <c r="H3623" s="9"/>
    </row>
    <row r="3624" ht="15.75" customHeight="1">
      <c r="A3624" s="15" t="s">
        <v>4439</v>
      </c>
      <c r="B3624" s="14" t="s">
        <v>41</v>
      </c>
      <c r="C3624" s="16">
        <v>1.0</v>
      </c>
      <c r="D3624" s="8" t="s">
        <v>4440</v>
      </c>
      <c r="E3624" s="8" t="s">
        <v>21</v>
      </c>
      <c r="F3624" s="5" t="s">
        <v>25</v>
      </c>
      <c r="G3624" s="9"/>
      <c r="H3624" s="9"/>
    </row>
    <row r="3625" ht="15.75" customHeight="1">
      <c r="A3625" s="15" t="s">
        <v>4439</v>
      </c>
      <c r="B3625" s="14" t="s">
        <v>23</v>
      </c>
      <c r="C3625" s="17">
        <v>4.0</v>
      </c>
      <c r="D3625" s="8" t="s">
        <v>4441</v>
      </c>
      <c r="E3625" s="8" t="s">
        <v>21</v>
      </c>
      <c r="F3625" s="5" t="s">
        <v>25</v>
      </c>
      <c r="G3625" s="9"/>
      <c r="H3625" s="9"/>
    </row>
    <row r="3626" ht="15.75" customHeight="1">
      <c r="A3626" s="15" t="s">
        <v>4439</v>
      </c>
      <c r="B3626" s="14" t="s">
        <v>26</v>
      </c>
      <c r="C3626" s="17">
        <v>5.0</v>
      </c>
      <c r="D3626" s="8" t="s">
        <v>4442</v>
      </c>
      <c r="E3626" s="8" t="s">
        <v>33</v>
      </c>
      <c r="F3626" s="5" t="s">
        <v>33</v>
      </c>
      <c r="G3626" s="9"/>
      <c r="H3626" s="9"/>
    </row>
    <row r="3627" ht="15.75" customHeight="1">
      <c r="A3627" s="15" t="s">
        <v>4439</v>
      </c>
      <c r="B3627" s="14" t="s">
        <v>734</v>
      </c>
      <c r="C3627" s="17">
        <v>8.0</v>
      </c>
      <c r="D3627" s="8" t="s">
        <v>4443</v>
      </c>
      <c r="E3627" s="8" t="s">
        <v>33</v>
      </c>
      <c r="F3627" s="5" t="s">
        <v>25</v>
      </c>
      <c r="G3627" s="9"/>
      <c r="H3627" s="9"/>
    </row>
    <row r="3628" ht="15.75" customHeight="1">
      <c r="A3628" s="15" t="s">
        <v>4439</v>
      </c>
      <c r="B3628" s="14" t="s">
        <v>35</v>
      </c>
      <c r="C3628" s="17">
        <v>10.0</v>
      </c>
      <c r="D3628" s="8" t="s">
        <v>4444</v>
      </c>
      <c r="E3628" s="8" t="s">
        <v>33</v>
      </c>
      <c r="F3628" s="5" t="s">
        <v>25</v>
      </c>
      <c r="G3628" s="9"/>
      <c r="H3628" s="9"/>
    </row>
    <row r="3629" ht="15.75" customHeight="1">
      <c r="A3629" s="15" t="s">
        <v>4439</v>
      </c>
      <c r="B3629" s="14" t="s">
        <v>734</v>
      </c>
      <c r="C3629" s="17">
        <v>12.0</v>
      </c>
      <c r="D3629" s="8" t="s">
        <v>4445</v>
      </c>
      <c r="E3629" s="8" t="s">
        <v>14</v>
      </c>
      <c r="F3629" s="5" t="s">
        <v>15</v>
      </c>
      <c r="G3629" s="9"/>
      <c r="H3629" s="9"/>
    </row>
    <row r="3630" ht="15.75" customHeight="1">
      <c r="A3630" s="15" t="s">
        <v>4439</v>
      </c>
      <c r="B3630" s="14" t="s">
        <v>37</v>
      </c>
      <c r="C3630" s="17">
        <v>13.0</v>
      </c>
      <c r="D3630" s="8" t="s">
        <v>4446</v>
      </c>
      <c r="E3630" s="8" t="s">
        <v>14</v>
      </c>
      <c r="F3630" s="5" t="s">
        <v>15</v>
      </c>
      <c r="G3630" s="9"/>
      <c r="H3630" s="9"/>
    </row>
    <row r="3631" ht="15.75" customHeight="1">
      <c r="A3631" s="15" t="s">
        <v>4439</v>
      </c>
      <c r="B3631" s="14" t="s">
        <v>35</v>
      </c>
      <c r="C3631" s="17">
        <v>14.0</v>
      </c>
      <c r="D3631" s="8" t="s">
        <v>4447</v>
      </c>
      <c r="E3631" s="8" t="s">
        <v>14</v>
      </c>
      <c r="F3631" s="5" t="s">
        <v>79</v>
      </c>
      <c r="G3631" s="9"/>
      <c r="H3631" s="9"/>
    </row>
    <row r="3632" ht="15.75" customHeight="1">
      <c r="A3632" s="15" t="s">
        <v>4439</v>
      </c>
      <c r="B3632" s="14" t="s">
        <v>734</v>
      </c>
      <c r="C3632" s="17">
        <v>16.0</v>
      </c>
      <c r="D3632" s="8" t="s">
        <v>4448</v>
      </c>
      <c r="E3632" s="8" t="s">
        <v>14</v>
      </c>
      <c r="F3632" s="5" t="s">
        <v>15</v>
      </c>
      <c r="G3632" s="9"/>
      <c r="H3632" s="9"/>
    </row>
    <row r="3633" ht="15.75" customHeight="1">
      <c r="A3633" s="15" t="s">
        <v>4439</v>
      </c>
      <c r="B3633" s="14" t="s">
        <v>35</v>
      </c>
      <c r="C3633" s="17">
        <v>18.0</v>
      </c>
      <c r="D3633" s="8" t="s">
        <v>4449</v>
      </c>
      <c r="E3633" s="8" t="s">
        <v>14</v>
      </c>
      <c r="F3633" s="5" t="s">
        <v>146</v>
      </c>
      <c r="G3633" s="9"/>
      <c r="H3633" s="9"/>
    </row>
    <row r="3634" ht="15.75" customHeight="1">
      <c r="A3634" s="15" t="s">
        <v>4439</v>
      </c>
      <c r="B3634" s="14" t="s">
        <v>41</v>
      </c>
      <c r="C3634" s="17">
        <v>21.0</v>
      </c>
      <c r="D3634" s="8" t="s">
        <v>4450</v>
      </c>
      <c r="E3634" s="8" t="s">
        <v>14</v>
      </c>
      <c r="F3634" s="5" t="s">
        <v>15</v>
      </c>
      <c r="G3634" s="9"/>
      <c r="H3634" s="9"/>
    </row>
    <row r="3635" ht="15.75" customHeight="1">
      <c r="A3635" s="15" t="s">
        <v>4439</v>
      </c>
      <c r="B3635" s="14" t="s">
        <v>104</v>
      </c>
      <c r="C3635" s="17">
        <v>22.0</v>
      </c>
      <c r="D3635" s="8" t="s">
        <v>4451</v>
      </c>
      <c r="E3635" s="8" t="s">
        <v>21</v>
      </c>
      <c r="F3635" s="5" t="s">
        <v>25</v>
      </c>
      <c r="G3635" s="9"/>
      <c r="H3635" s="9"/>
    </row>
    <row r="3636" ht="15.75" customHeight="1">
      <c r="A3636" s="15" t="s">
        <v>4439</v>
      </c>
      <c r="B3636" s="14" t="s">
        <v>26</v>
      </c>
      <c r="C3636" s="17">
        <v>24.0</v>
      </c>
      <c r="D3636" s="8" t="s">
        <v>4452</v>
      </c>
      <c r="E3636" s="8" t="s">
        <v>14</v>
      </c>
      <c r="F3636" s="5" t="s">
        <v>28</v>
      </c>
      <c r="G3636" s="9"/>
      <c r="H3636" s="9"/>
    </row>
    <row r="3637" ht="15.75" customHeight="1">
      <c r="A3637" s="15" t="s">
        <v>4439</v>
      </c>
      <c r="B3637" s="14" t="s">
        <v>734</v>
      </c>
      <c r="C3637" s="17">
        <v>26.0</v>
      </c>
      <c r="D3637" s="8" t="s">
        <v>4453</v>
      </c>
      <c r="E3637" s="8" t="s">
        <v>14</v>
      </c>
      <c r="F3637" s="5" t="s">
        <v>583</v>
      </c>
      <c r="G3637" s="9"/>
      <c r="H3637" s="9"/>
    </row>
    <row r="3638" ht="15.75" customHeight="1">
      <c r="A3638" s="15" t="s">
        <v>4439</v>
      </c>
      <c r="B3638" s="14" t="s">
        <v>734</v>
      </c>
      <c r="C3638" s="17">
        <v>28.0</v>
      </c>
      <c r="D3638" s="8" t="s">
        <v>4454</v>
      </c>
      <c r="E3638" s="8" t="s">
        <v>21</v>
      </c>
      <c r="F3638" s="5" t="s">
        <v>22</v>
      </c>
      <c r="G3638" s="9"/>
      <c r="H3638" s="9"/>
    </row>
    <row r="3639" ht="15.75" customHeight="1">
      <c r="A3639" s="15" t="s">
        <v>4439</v>
      </c>
      <c r="B3639" s="14" t="s">
        <v>41</v>
      </c>
      <c r="C3639" s="17">
        <v>30.0</v>
      </c>
      <c r="D3639" s="8" t="s">
        <v>4455</v>
      </c>
      <c r="E3639" s="8" t="s">
        <v>21</v>
      </c>
      <c r="F3639" s="5" t="s">
        <v>25</v>
      </c>
      <c r="G3639" s="9"/>
      <c r="H3639" s="9"/>
    </row>
    <row r="3640" ht="15.75" customHeight="1">
      <c r="A3640" s="15" t="s">
        <v>4439</v>
      </c>
      <c r="B3640" s="14" t="s">
        <v>720</v>
      </c>
      <c r="C3640" s="17">
        <v>32.0</v>
      </c>
      <c r="D3640" s="8" t="s">
        <v>4456</v>
      </c>
      <c r="E3640" s="8" t="s">
        <v>21</v>
      </c>
      <c r="F3640" s="5" t="s">
        <v>50</v>
      </c>
      <c r="G3640" s="9"/>
      <c r="H3640" s="9"/>
    </row>
    <row r="3641" ht="15.75" customHeight="1">
      <c r="A3641" s="15" t="s">
        <v>4457</v>
      </c>
      <c r="B3641" s="14" t="s">
        <v>139</v>
      </c>
      <c r="C3641" s="16">
        <v>1.0</v>
      </c>
      <c r="D3641" s="8" t="s">
        <v>4458</v>
      </c>
      <c r="E3641" s="8" t="s">
        <v>21</v>
      </c>
      <c r="F3641" s="5" t="s">
        <v>25</v>
      </c>
      <c r="G3641" s="9"/>
      <c r="H3641" s="9"/>
    </row>
    <row r="3642" ht="15.75" customHeight="1">
      <c r="A3642" s="15" t="s">
        <v>4457</v>
      </c>
      <c r="B3642" s="14" t="s">
        <v>41</v>
      </c>
      <c r="C3642" s="17">
        <v>3.0</v>
      </c>
      <c r="D3642" s="8" t="s">
        <v>4459</v>
      </c>
      <c r="E3642" s="8" t="s">
        <v>21</v>
      </c>
      <c r="F3642" s="5" t="s">
        <v>25</v>
      </c>
      <c r="G3642" s="9"/>
      <c r="H3642" s="9"/>
    </row>
    <row r="3643" ht="15.75" customHeight="1">
      <c r="A3643" s="15" t="s">
        <v>4457</v>
      </c>
      <c r="B3643" s="14" t="s">
        <v>41</v>
      </c>
      <c r="C3643" s="17">
        <v>5.0</v>
      </c>
      <c r="D3643" s="8" t="s">
        <v>4460</v>
      </c>
      <c r="E3643" s="8" t="s">
        <v>14</v>
      </c>
      <c r="F3643" s="5" t="s">
        <v>15</v>
      </c>
      <c r="G3643" s="9"/>
      <c r="H3643" s="9"/>
    </row>
    <row r="3644" ht="15.75" customHeight="1">
      <c r="A3644" s="15" t="s">
        <v>4457</v>
      </c>
      <c r="B3644" s="14" t="s">
        <v>41</v>
      </c>
      <c r="C3644" s="17">
        <v>6.0</v>
      </c>
      <c r="D3644" s="8" t="s">
        <v>4461</v>
      </c>
      <c r="E3644" s="8" t="s">
        <v>14</v>
      </c>
      <c r="F3644" s="5" t="s">
        <v>15</v>
      </c>
      <c r="G3644" s="9"/>
      <c r="H3644" s="9"/>
    </row>
    <row r="3645" ht="15.75" customHeight="1">
      <c r="A3645" s="15" t="s">
        <v>4457</v>
      </c>
      <c r="B3645" s="14" t="s">
        <v>41</v>
      </c>
      <c r="C3645" s="17">
        <v>8.0</v>
      </c>
      <c r="D3645" s="8" t="s">
        <v>4462</v>
      </c>
      <c r="E3645" s="8" t="s">
        <v>21</v>
      </c>
      <c r="F3645" s="5" t="s">
        <v>22</v>
      </c>
      <c r="G3645" s="9"/>
      <c r="H3645" s="9"/>
    </row>
    <row r="3646" ht="15.75" customHeight="1">
      <c r="A3646" s="15" t="s">
        <v>4457</v>
      </c>
      <c r="B3646" s="14" t="s">
        <v>26</v>
      </c>
      <c r="C3646" s="17">
        <v>10.0</v>
      </c>
      <c r="D3646" s="8" t="s">
        <v>4463</v>
      </c>
      <c r="E3646" s="8" t="s">
        <v>14</v>
      </c>
      <c r="F3646" s="5" t="s">
        <v>15</v>
      </c>
      <c r="G3646" s="9"/>
      <c r="H3646" s="9"/>
    </row>
    <row r="3647" ht="15.75" customHeight="1">
      <c r="A3647" s="15" t="s">
        <v>4457</v>
      </c>
      <c r="B3647" s="14" t="s">
        <v>41</v>
      </c>
      <c r="C3647" s="17">
        <v>12.0</v>
      </c>
      <c r="D3647" s="8" t="s">
        <v>4464</v>
      </c>
      <c r="E3647" s="8" t="s">
        <v>14</v>
      </c>
      <c r="F3647" s="5" t="s">
        <v>15</v>
      </c>
      <c r="G3647" s="9"/>
      <c r="H3647" s="9"/>
    </row>
    <row r="3648" ht="15.75" customHeight="1">
      <c r="A3648" s="15" t="s">
        <v>4457</v>
      </c>
      <c r="B3648" s="14" t="s">
        <v>41</v>
      </c>
      <c r="C3648" s="17">
        <v>14.0</v>
      </c>
      <c r="D3648" s="8" t="s">
        <v>4465</v>
      </c>
      <c r="E3648" s="8" t="s">
        <v>18</v>
      </c>
      <c r="F3648" s="5" t="s">
        <v>1349</v>
      </c>
      <c r="G3648" s="9"/>
      <c r="H3648" s="9"/>
    </row>
    <row r="3649" ht="15.75" customHeight="1">
      <c r="A3649" s="15" t="s">
        <v>4457</v>
      </c>
      <c r="B3649" s="14" t="s">
        <v>41</v>
      </c>
      <c r="C3649" s="17">
        <v>16.0</v>
      </c>
      <c r="D3649" s="8" t="s">
        <v>4466</v>
      </c>
      <c r="E3649" s="8" t="s">
        <v>14</v>
      </c>
      <c r="F3649" s="5" t="s">
        <v>79</v>
      </c>
      <c r="G3649" s="9"/>
      <c r="H3649" s="9"/>
    </row>
    <row r="3650" ht="15.75" customHeight="1">
      <c r="A3650" s="15" t="s">
        <v>4457</v>
      </c>
      <c r="B3650" s="14" t="s">
        <v>26</v>
      </c>
      <c r="C3650" s="17">
        <v>18.0</v>
      </c>
      <c r="D3650" s="8" t="s">
        <v>4467</v>
      </c>
      <c r="E3650" s="8" t="s">
        <v>146</v>
      </c>
      <c r="F3650" s="5" t="s">
        <v>1399</v>
      </c>
      <c r="G3650" s="9"/>
      <c r="H3650" s="9"/>
    </row>
    <row r="3651" ht="15.75" customHeight="1">
      <c r="A3651" s="15" t="s">
        <v>4457</v>
      </c>
      <c r="B3651" s="14" t="s">
        <v>4468</v>
      </c>
      <c r="C3651" s="17">
        <v>20.0</v>
      </c>
      <c r="D3651" s="8" t="s">
        <v>4469</v>
      </c>
      <c r="E3651" s="8" t="s">
        <v>21</v>
      </c>
      <c r="F3651" s="5" t="s">
        <v>22</v>
      </c>
      <c r="G3651" s="9"/>
      <c r="H3651" s="9"/>
    </row>
    <row r="3652" ht="15.75" customHeight="1">
      <c r="A3652" s="15" t="s">
        <v>4470</v>
      </c>
      <c r="B3652" s="14" t="s">
        <v>124</v>
      </c>
      <c r="C3652" s="16">
        <v>1.0</v>
      </c>
      <c r="D3652" s="8" t="s">
        <v>4471</v>
      </c>
      <c r="E3652" s="8" t="s">
        <v>21</v>
      </c>
      <c r="F3652" s="5" t="s">
        <v>22</v>
      </c>
      <c r="G3652" s="9"/>
      <c r="H3652" s="9"/>
    </row>
    <row r="3653" ht="15.75" customHeight="1">
      <c r="A3653" s="15" t="s">
        <v>4470</v>
      </c>
      <c r="B3653" s="14" t="s">
        <v>37</v>
      </c>
      <c r="C3653" s="17">
        <v>2.0</v>
      </c>
      <c r="D3653" s="8" t="s">
        <v>4472</v>
      </c>
      <c r="E3653" s="8" t="s">
        <v>4473</v>
      </c>
      <c r="F3653" s="5" t="s">
        <v>22</v>
      </c>
      <c r="G3653" s="9"/>
      <c r="H3653" s="9"/>
    </row>
    <row r="3654" ht="15.75" customHeight="1">
      <c r="A3654" s="15" t="s">
        <v>4470</v>
      </c>
      <c r="B3654" s="14" t="s">
        <v>139</v>
      </c>
      <c r="C3654" s="17">
        <v>3.0</v>
      </c>
      <c r="D3654" s="8" t="s">
        <v>4474</v>
      </c>
      <c r="E3654" s="8" t="s">
        <v>4473</v>
      </c>
      <c r="F3654" s="5" t="s">
        <v>22</v>
      </c>
      <c r="G3654" s="9"/>
      <c r="H3654" s="9"/>
    </row>
    <row r="3655" ht="15.75" customHeight="1">
      <c r="A3655" s="15" t="s">
        <v>4470</v>
      </c>
      <c r="B3655" s="14" t="s">
        <v>124</v>
      </c>
      <c r="C3655" s="17">
        <v>4.0</v>
      </c>
      <c r="D3655" s="8" t="s">
        <v>4475</v>
      </c>
      <c r="E3655" s="8" t="s">
        <v>4473</v>
      </c>
      <c r="F3655" s="5" t="s">
        <v>22</v>
      </c>
      <c r="G3655" s="9"/>
      <c r="H3655" s="9"/>
    </row>
    <row r="3656" ht="15.75" customHeight="1">
      <c r="A3656" s="15" t="s">
        <v>4470</v>
      </c>
      <c r="B3656" s="14" t="s">
        <v>37</v>
      </c>
      <c r="C3656" s="17">
        <v>5.0</v>
      </c>
      <c r="D3656" s="8" t="s">
        <v>4476</v>
      </c>
      <c r="E3656" s="8" t="s">
        <v>14</v>
      </c>
      <c r="F3656" s="5" t="s">
        <v>15</v>
      </c>
      <c r="G3656" s="9"/>
      <c r="H3656" s="9"/>
    </row>
    <row r="3657" ht="15.75" customHeight="1">
      <c r="A3657" s="15" t="s">
        <v>4470</v>
      </c>
      <c r="B3657" s="14" t="s">
        <v>139</v>
      </c>
      <c r="C3657" s="17">
        <v>6.0</v>
      </c>
      <c r="D3657" s="8" t="s">
        <v>4477</v>
      </c>
      <c r="E3657" s="8" t="s">
        <v>4473</v>
      </c>
      <c r="F3657" s="5" t="s">
        <v>768</v>
      </c>
      <c r="G3657" s="9"/>
      <c r="H3657" s="9"/>
    </row>
    <row r="3658" ht="15.75" customHeight="1">
      <c r="A3658" s="15" t="s">
        <v>4470</v>
      </c>
      <c r="B3658" s="14" t="s">
        <v>139</v>
      </c>
      <c r="C3658" s="17">
        <v>7.0</v>
      </c>
      <c r="D3658" s="8" t="s">
        <v>4478</v>
      </c>
      <c r="E3658" s="8" t="s">
        <v>18</v>
      </c>
      <c r="F3658" s="5" t="s">
        <v>768</v>
      </c>
      <c r="G3658" s="9"/>
      <c r="H3658" s="9"/>
    </row>
    <row r="3659" ht="15.75" customHeight="1">
      <c r="A3659" s="15" t="s">
        <v>4470</v>
      </c>
      <c r="B3659" s="14" t="s">
        <v>124</v>
      </c>
      <c r="C3659" s="17">
        <v>8.0</v>
      </c>
      <c r="D3659" s="8" t="s">
        <v>4479</v>
      </c>
      <c r="E3659" s="8" t="s">
        <v>14</v>
      </c>
      <c r="F3659" s="5" t="s">
        <v>79</v>
      </c>
      <c r="G3659" s="9"/>
      <c r="H3659" s="9"/>
    </row>
    <row r="3660" ht="15.75" customHeight="1">
      <c r="A3660" s="15" t="s">
        <v>4470</v>
      </c>
      <c r="B3660" s="14" t="s">
        <v>137</v>
      </c>
      <c r="C3660" s="17">
        <v>9.0</v>
      </c>
      <c r="D3660" s="8" t="s">
        <v>4480</v>
      </c>
      <c r="E3660" s="8" t="s">
        <v>21</v>
      </c>
      <c r="F3660" s="5" t="s">
        <v>123</v>
      </c>
      <c r="G3660" s="9"/>
      <c r="H3660" s="9"/>
    </row>
    <row r="3661" ht="15.75" customHeight="1">
      <c r="A3661" s="15" t="s">
        <v>4470</v>
      </c>
      <c r="B3661" s="14" t="s">
        <v>137</v>
      </c>
      <c r="C3661" s="17">
        <v>11.0</v>
      </c>
      <c r="D3661" s="8" t="s">
        <v>4481</v>
      </c>
      <c r="E3661" s="8" t="s">
        <v>14</v>
      </c>
      <c r="F3661" s="5" t="s">
        <v>15</v>
      </c>
      <c r="G3661" s="9"/>
      <c r="H3661" s="9"/>
    </row>
    <row r="3662" ht="15.75" customHeight="1">
      <c r="A3662" s="15" t="s">
        <v>4470</v>
      </c>
      <c r="B3662" s="14" t="s">
        <v>139</v>
      </c>
      <c r="C3662" s="17">
        <v>12.0</v>
      </c>
      <c r="D3662" s="8" t="s">
        <v>4482</v>
      </c>
      <c r="E3662" s="8" t="s">
        <v>18</v>
      </c>
      <c r="F3662" s="5" t="s">
        <v>18</v>
      </c>
      <c r="G3662" s="9"/>
      <c r="H3662" s="9"/>
    </row>
    <row r="3663" ht="15.75" customHeight="1">
      <c r="A3663" s="15" t="s">
        <v>4470</v>
      </c>
      <c r="B3663" s="14" t="s">
        <v>139</v>
      </c>
      <c r="C3663" s="17">
        <v>13.0</v>
      </c>
      <c r="D3663" s="8" t="s">
        <v>4483</v>
      </c>
      <c r="E3663" s="8" t="s">
        <v>33</v>
      </c>
      <c r="F3663" s="5" t="s">
        <v>33</v>
      </c>
      <c r="G3663" s="9"/>
      <c r="H3663" s="9"/>
    </row>
    <row r="3664" ht="15.75" customHeight="1">
      <c r="A3664" s="15" t="s">
        <v>4470</v>
      </c>
      <c r="B3664" s="14" t="s">
        <v>965</v>
      </c>
      <c r="C3664" s="17">
        <v>15.0</v>
      </c>
      <c r="D3664" s="8" t="s">
        <v>4484</v>
      </c>
      <c r="E3664" s="8" t="s">
        <v>33</v>
      </c>
      <c r="F3664" s="5" t="s">
        <v>33</v>
      </c>
      <c r="G3664" s="9"/>
      <c r="H3664" s="9"/>
    </row>
    <row r="3665" ht="15.75" customHeight="1">
      <c r="A3665" s="15" t="s">
        <v>4470</v>
      </c>
      <c r="B3665" s="14" t="s">
        <v>124</v>
      </c>
      <c r="C3665" s="17">
        <v>17.0</v>
      </c>
      <c r="D3665" s="8" t="s">
        <v>4485</v>
      </c>
      <c r="E3665" s="8" t="s">
        <v>33</v>
      </c>
      <c r="F3665" s="5" t="s">
        <v>33</v>
      </c>
      <c r="G3665" s="9"/>
      <c r="H3665" s="9"/>
    </row>
    <row r="3666" ht="15.75" customHeight="1">
      <c r="A3666" s="15" t="s">
        <v>4470</v>
      </c>
      <c r="B3666" s="14" t="s">
        <v>157</v>
      </c>
      <c r="C3666" s="17">
        <v>19.0</v>
      </c>
      <c r="D3666" s="8" t="s">
        <v>4486</v>
      </c>
      <c r="E3666" s="8" t="s">
        <v>21</v>
      </c>
      <c r="F3666" s="5" t="s">
        <v>25</v>
      </c>
      <c r="G3666" s="9"/>
      <c r="H3666" s="9"/>
    </row>
    <row r="3667" ht="15.75" customHeight="1">
      <c r="A3667" s="15" t="s">
        <v>4487</v>
      </c>
      <c r="B3667" s="14" t="s">
        <v>130</v>
      </c>
      <c r="C3667" s="16">
        <v>1.0</v>
      </c>
      <c r="D3667" s="8" t="s">
        <v>4488</v>
      </c>
      <c r="E3667" s="8" t="s">
        <v>21</v>
      </c>
      <c r="F3667" s="5" t="s">
        <v>25</v>
      </c>
      <c r="G3667" s="9"/>
      <c r="H3667" s="9"/>
    </row>
    <row r="3668" ht="15.75" customHeight="1">
      <c r="A3668" s="15" t="s">
        <v>4487</v>
      </c>
      <c r="B3668" s="14" t="s">
        <v>130</v>
      </c>
      <c r="C3668" s="17">
        <v>3.0</v>
      </c>
      <c r="D3668" s="8" t="s">
        <v>4489</v>
      </c>
      <c r="E3668" s="8" t="s">
        <v>21</v>
      </c>
      <c r="F3668" s="5" t="s">
        <v>25</v>
      </c>
      <c r="G3668" s="9"/>
      <c r="H3668" s="9"/>
    </row>
    <row r="3669" ht="15.75" customHeight="1">
      <c r="A3669" s="15" t="s">
        <v>4487</v>
      </c>
      <c r="B3669" s="14" t="s">
        <v>3679</v>
      </c>
      <c r="C3669" s="17">
        <v>4.0</v>
      </c>
      <c r="D3669" s="8" t="s">
        <v>4490</v>
      </c>
      <c r="E3669" s="8" t="s">
        <v>14</v>
      </c>
      <c r="F3669" s="5" t="s">
        <v>28</v>
      </c>
      <c r="G3669" s="9"/>
      <c r="H3669" s="9"/>
    </row>
    <row r="3670" ht="15.75" customHeight="1">
      <c r="A3670" s="15" t="s">
        <v>4487</v>
      </c>
      <c r="B3670" s="14" t="s">
        <v>3679</v>
      </c>
      <c r="C3670" s="17">
        <v>6.0</v>
      </c>
      <c r="D3670" s="8" t="s">
        <v>4491</v>
      </c>
      <c r="E3670" s="8" t="s">
        <v>21</v>
      </c>
      <c r="F3670" s="5" t="s">
        <v>25</v>
      </c>
      <c r="G3670" s="9"/>
      <c r="H3670" s="9"/>
    </row>
    <row r="3671" ht="15.75" customHeight="1">
      <c r="A3671" s="15" t="s">
        <v>4487</v>
      </c>
      <c r="B3671" s="14" t="s">
        <v>139</v>
      </c>
      <c r="C3671" s="17">
        <v>7.0</v>
      </c>
      <c r="D3671" s="8" t="s">
        <v>4492</v>
      </c>
      <c r="E3671" s="8" t="s">
        <v>21</v>
      </c>
      <c r="F3671" s="5" t="s">
        <v>25</v>
      </c>
      <c r="G3671" s="9"/>
      <c r="H3671" s="9"/>
    </row>
    <row r="3672" ht="15.75" customHeight="1">
      <c r="A3672" s="15" t="s">
        <v>4487</v>
      </c>
      <c r="B3672" s="14" t="s">
        <v>525</v>
      </c>
      <c r="C3672" s="17">
        <v>8.0</v>
      </c>
      <c r="D3672" s="8" t="s">
        <v>4493</v>
      </c>
      <c r="E3672" s="8" t="s">
        <v>4473</v>
      </c>
      <c r="F3672" s="5" t="s">
        <v>25</v>
      </c>
      <c r="G3672" s="9"/>
      <c r="H3672" s="9"/>
    </row>
    <row r="3673" ht="15.75" customHeight="1">
      <c r="A3673" s="15" t="s">
        <v>4487</v>
      </c>
      <c r="B3673" s="14" t="s">
        <v>896</v>
      </c>
      <c r="C3673" s="17">
        <v>9.0</v>
      </c>
      <c r="D3673" s="8" t="s">
        <v>4494</v>
      </c>
      <c r="E3673" s="8" t="s">
        <v>33</v>
      </c>
      <c r="F3673" s="5" t="s">
        <v>527</v>
      </c>
      <c r="G3673" s="9"/>
      <c r="H3673" s="9"/>
    </row>
    <row r="3674" ht="15.75" customHeight="1">
      <c r="A3674" s="15" t="s">
        <v>4487</v>
      </c>
      <c r="B3674" s="14" t="s">
        <v>144</v>
      </c>
      <c r="C3674" s="17">
        <v>11.0</v>
      </c>
      <c r="D3674" s="8" t="s">
        <v>4495</v>
      </c>
      <c r="E3674" s="8" t="s">
        <v>33</v>
      </c>
      <c r="F3674" s="5" t="s">
        <v>971</v>
      </c>
      <c r="G3674" s="9"/>
      <c r="H3674" s="9"/>
    </row>
    <row r="3675" ht="15.75" customHeight="1">
      <c r="A3675" s="15" t="s">
        <v>4487</v>
      </c>
      <c r="B3675" s="14" t="s">
        <v>124</v>
      </c>
      <c r="C3675" s="17">
        <v>13.0</v>
      </c>
      <c r="D3675" s="8" t="s">
        <v>4496</v>
      </c>
      <c r="E3675" s="8" t="s">
        <v>33</v>
      </c>
      <c r="F3675" s="5" t="s">
        <v>971</v>
      </c>
      <c r="G3675" s="9"/>
      <c r="H3675" s="9"/>
    </row>
    <row r="3676" ht="15.75" customHeight="1">
      <c r="A3676" s="15" t="s">
        <v>4487</v>
      </c>
      <c r="B3676" s="14" t="s">
        <v>3679</v>
      </c>
      <c r="C3676" s="17">
        <v>15.0</v>
      </c>
      <c r="D3676" s="8" t="s">
        <v>4497</v>
      </c>
      <c r="E3676" s="8" t="s">
        <v>4473</v>
      </c>
      <c r="F3676" s="5" t="s">
        <v>151</v>
      </c>
      <c r="G3676" s="9"/>
      <c r="H3676" s="9"/>
    </row>
    <row r="3677" ht="15.75" customHeight="1">
      <c r="A3677" s="15" t="s">
        <v>4487</v>
      </c>
      <c r="B3677" s="14" t="s">
        <v>130</v>
      </c>
      <c r="C3677" s="17">
        <v>17.0</v>
      </c>
      <c r="D3677" s="8" t="s">
        <v>4498</v>
      </c>
      <c r="E3677" s="8" t="s">
        <v>14</v>
      </c>
      <c r="F3677" s="5" t="s">
        <v>28</v>
      </c>
      <c r="G3677" s="9"/>
      <c r="H3677" s="9"/>
    </row>
    <row r="3678" ht="15.75" customHeight="1">
      <c r="A3678" s="15" t="s">
        <v>4487</v>
      </c>
      <c r="B3678" s="14" t="s">
        <v>157</v>
      </c>
      <c r="C3678" s="17">
        <v>18.0</v>
      </c>
      <c r="D3678" s="8" t="s">
        <v>4499</v>
      </c>
      <c r="E3678" s="8" t="s">
        <v>21</v>
      </c>
      <c r="F3678" s="5" t="s">
        <v>25</v>
      </c>
      <c r="G3678" s="9"/>
      <c r="H3678" s="9"/>
    </row>
    <row r="3679" ht="15.75" customHeight="1">
      <c r="A3679" s="15" t="s">
        <v>4487</v>
      </c>
      <c r="B3679" s="14" t="s">
        <v>154</v>
      </c>
      <c r="C3679" s="17">
        <v>20.0</v>
      </c>
      <c r="D3679" s="8" t="s">
        <v>4500</v>
      </c>
      <c r="E3679" s="8" t="s">
        <v>4473</v>
      </c>
      <c r="F3679" s="5" t="s">
        <v>25</v>
      </c>
      <c r="G3679" s="9"/>
      <c r="H3679" s="9"/>
    </row>
    <row r="3680" ht="15.75" customHeight="1">
      <c r="A3680" s="15" t="s">
        <v>4487</v>
      </c>
      <c r="B3680" s="14" t="s">
        <v>4501</v>
      </c>
      <c r="C3680" s="17">
        <v>22.0</v>
      </c>
      <c r="D3680" s="8" t="s">
        <v>4502</v>
      </c>
      <c r="E3680" s="8" t="s">
        <v>14</v>
      </c>
      <c r="F3680" s="5" t="s">
        <v>79</v>
      </c>
      <c r="G3680" s="9"/>
      <c r="H3680" s="9"/>
    </row>
    <row r="3681" ht="15.75" customHeight="1">
      <c r="A3681" s="15" t="s">
        <v>4503</v>
      </c>
      <c r="B3681" s="14" t="s">
        <v>1036</v>
      </c>
      <c r="C3681" s="16">
        <v>1.0</v>
      </c>
      <c r="D3681" s="8" t="s">
        <v>4504</v>
      </c>
      <c r="E3681" s="8" t="s">
        <v>21</v>
      </c>
      <c r="F3681" s="5" t="s">
        <v>25</v>
      </c>
      <c r="G3681" s="9"/>
      <c r="H3681" s="9"/>
    </row>
    <row r="3682" ht="15.75" customHeight="1">
      <c r="A3682" s="15" t="s">
        <v>4503</v>
      </c>
      <c r="B3682" s="14" t="s">
        <v>1036</v>
      </c>
      <c r="C3682" s="17">
        <v>3.0</v>
      </c>
      <c r="D3682" s="8" t="s">
        <v>4505</v>
      </c>
      <c r="E3682" s="8" t="s">
        <v>4473</v>
      </c>
      <c r="F3682" s="5" t="s">
        <v>28</v>
      </c>
      <c r="G3682" s="9"/>
      <c r="H3682" s="9"/>
    </row>
    <row r="3683" ht="15.75" customHeight="1">
      <c r="A3683" s="15" t="s">
        <v>4503</v>
      </c>
      <c r="B3683" s="14" t="s">
        <v>139</v>
      </c>
      <c r="C3683" s="17">
        <v>5.0</v>
      </c>
      <c r="D3683" s="8" t="s">
        <v>4506</v>
      </c>
      <c r="E3683" s="8" t="s">
        <v>21</v>
      </c>
      <c r="F3683" s="5" t="s">
        <v>25</v>
      </c>
      <c r="G3683" s="9"/>
      <c r="H3683" s="9"/>
    </row>
    <row r="3684" ht="15.75" customHeight="1">
      <c r="A3684" s="15" t="s">
        <v>4503</v>
      </c>
      <c r="B3684" s="14" t="s">
        <v>1036</v>
      </c>
      <c r="C3684" s="17">
        <v>6.0</v>
      </c>
      <c r="D3684" s="8" t="s">
        <v>4507</v>
      </c>
      <c r="E3684" s="8" t="s">
        <v>4473</v>
      </c>
      <c r="F3684" s="5" t="s">
        <v>15</v>
      </c>
      <c r="G3684" s="9"/>
      <c r="H3684" s="9"/>
    </row>
    <row r="3685" ht="15.75" customHeight="1">
      <c r="A3685" s="15" t="s">
        <v>4503</v>
      </c>
      <c r="B3685" s="14" t="s">
        <v>1036</v>
      </c>
      <c r="C3685" s="17">
        <v>8.0</v>
      </c>
      <c r="D3685" s="8" t="s">
        <v>4508</v>
      </c>
      <c r="E3685" s="8" t="s">
        <v>4473</v>
      </c>
      <c r="F3685" s="5" t="s">
        <v>28</v>
      </c>
      <c r="G3685" s="9"/>
      <c r="H3685" s="9"/>
    </row>
    <row r="3686" ht="15.75" customHeight="1">
      <c r="A3686" s="15" t="s">
        <v>4503</v>
      </c>
      <c r="B3686" s="14" t="s">
        <v>560</v>
      </c>
      <c r="C3686" s="17">
        <v>10.0</v>
      </c>
      <c r="D3686" s="8" t="s">
        <v>4509</v>
      </c>
      <c r="E3686" s="8" t="s">
        <v>21</v>
      </c>
      <c r="F3686" s="5" t="s">
        <v>25</v>
      </c>
      <c r="G3686" s="9"/>
      <c r="H3686" s="9"/>
    </row>
    <row r="3687" ht="15.75" customHeight="1">
      <c r="A3687" s="15" t="s">
        <v>4503</v>
      </c>
      <c r="B3687" s="14" t="s">
        <v>1036</v>
      </c>
      <c r="C3687" s="17">
        <v>11.0</v>
      </c>
      <c r="D3687" s="8" t="s">
        <v>4510</v>
      </c>
      <c r="E3687" s="8" t="s">
        <v>21</v>
      </c>
      <c r="F3687" s="5" t="s">
        <v>25</v>
      </c>
      <c r="G3687" s="9"/>
      <c r="H3687" s="9"/>
    </row>
    <row r="3688" ht="15.75" customHeight="1">
      <c r="A3688" s="15" t="s">
        <v>4503</v>
      </c>
      <c r="B3688" s="14" t="s">
        <v>139</v>
      </c>
      <c r="C3688" s="17">
        <v>13.0</v>
      </c>
      <c r="D3688" s="8" t="s">
        <v>4511</v>
      </c>
      <c r="E3688" s="8" t="s">
        <v>33</v>
      </c>
      <c r="F3688" s="5" t="s">
        <v>33</v>
      </c>
      <c r="G3688" s="9"/>
      <c r="H3688" s="9"/>
    </row>
    <row r="3689" ht="15.75" customHeight="1">
      <c r="A3689" s="15" t="s">
        <v>4503</v>
      </c>
      <c r="B3689" s="14" t="s">
        <v>1036</v>
      </c>
      <c r="C3689" s="17">
        <v>14.0</v>
      </c>
      <c r="D3689" s="8" t="s">
        <v>4512</v>
      </c>
      <c r="E3689" s="8" t="s">
        <v>21</v>
      </c>
      <c r="F3689" s="5" t="s">
        <v>123</v>
      </c>
      <c r="G3689" s="9"/>
      <c r="H3689" s="9"/>
    </row>
    <row r="3690" ht="15.75" customHeight="1">
      <c r="A3690" s="15" t="s">
        <v>4503</v>
      </c>
      <c r="B3690" s="14" t="s">
        <v>1036</v>
      </c>
      <c r="C3690" s="17">
        <v>16.0</v>
      </c>
      <c r="D3690" s="8" t="s">
        <v>4513</v>
      </c>
      <c r="E3690" s="8" t="s">
        <v>21</v>
      </c>
      <c r="F3690" s="5" t="s">
        <v>25</v>
      </c>
      <c r="G3690" s="9"/>
      <c r="H3690" s="9"/>
    </row>
    <row r="3691" ht="15.75" customHeight="1">
      <c r="A3691" s="15" t="s">
        <v>4503</v>
      </c>
      <c r="B3691" s="14" t="s">
        <v>1036</v>
      </c>
      <c r="C3691" s="17">
        <v>18.0</v>
      </c>
      <c r="D3691" s="8" t="s">
        <v>4514</v>
      </c>
      <c r="E3691" s="8" t="s">
        <v>21</v>
      </c>
      <c r="F3691" s="5" t="s">
        <v>123</v>
      </c>
      <c r="G3691" s="9"/>
      <c r="H3691" s="9"/>
    </row>
    <row r="3692" ht="15.75" customHeight="1">
      <c r="A3692" s="15" t="s">
        <v>4503</v>
      </c>
      <c r="B3692" s="14" t="s">
        <v>1036</v>
      </c>
      <c r="C3692" s="17">
        <v>20.0</v>
      </c>
      <c r="D3692" s="8" t="s">
        <v>4515</v>
      </c>
      <c r="E3692" s="8" t="s">
        <v>14</v>
      </c>
      <c r="F3692" s="5" t="s">
        <v>15</v>
      </c>
      <c r="G3692" s="9"/>
      <c r="H3692" s="9"/>
    </row>
    <row r="3693" ht="15.75" customHeight="1">
      <c r="A3693" s="15" t="s">
        <v>4503</v>
      </c>
      <c r="B3693" s="14" t="s">
        <v>560</v>
      </c>
      <c r="C3693" s="17">
        <v>22.0</v>
      </c>
      <c r="D3693" s="8" t="s">
        <v>4516</v>
      </c>
      <c r="E3693" s="8" t="s">
        <v>4473</v>
      </c>
      <c r="F3693" s="5" t="s">
        <v>28</v>
      </c>
      <c r="G3693" s="9"/>
      <c r="H3693" s="9"/>
    </row>
    <row r="3694" ht="15.75" customHeight="1">
      <c r="A3694" s="15" t="s">
        <v>4503</v>
      </c>
      <c r="B3694" s="14" t="s">
        <v>1036</v>
      </c>
      <c r="C3694" s="17">
        <v>23.0</v>
      </c>
      <c r="D3694" s="8" t="s">
        <v>4517</v>
      </c>
      <c r="E3694" s="8" t="s">
        <v>4473</v>
      </c>
      <c r="F3694" s="5" t="s">
        <v>28</v>
      </c>
      <c r="G3694" s="9"/>
      <c r="H3694" s="9"/>
    </row>
    <row r="3695" ht="15.75" customHeight="1">
      <c r="A3695" s="15" t="s">
        <v>4503</v>
      </c>
      <c r="B3695" s="14" t="s">
        <v>37</v>
      </c>
      <c r="C3695" s="17">
        <v>25.0</v>
      </c>
      <c r="D3695" s="8" t="s">
        <v>4518</v>
      </c>
      <c r="E3695" s="8" t="s">
        <v>14</v>
      </c>
      <c r="F3695" s="5" t="s">
        <v>79</v>
      </c>
      <c r="G3695" s="9"/>
      <c r="H3695" s="9"/>
    </row>
    <row r="3696" ht="15.75" customHeight="1">
      <c r="A3696" s="15" t="s">
        <v>4503</v>
      </c>
      <c r="B3696" s="14" t="s">
        <v>1036</v>
      </c>
      <c r="C3696" s="17">
        <v>26.0</v>
      </c>
      <c r="D3696" s="8" t="s">
        <v>4519</v>
      </c>
      <c r="E3696" s="8" t="s">
        <v>14</v>
      </c>
      <c r="F3696" s="5" t="s">
        <v>79</v>
      </c>
      <c r="G3696" s="9"/>
      <c r="H3696" s="9"/>
    </row>
    <row r="3697" ht="15.75" customHeight="1">
      <c r="A3697" s="15" t="s">
        <v>4503</v>
      </c>
      <c r="B3697" s="14" t="s">
        <v>560</v>
      </c>
      <c r="C3697" s="17">
        <v>28.0</v>
      </c>
      <c r="D3697" s="8" t="s">
        <v>4520</v>
      </c>
      <c r="E3697" s="8" t="s">
        <v>4473</v>
      </c>
      <c r="F3697" s="5" t="s">
        <v>28</v>
      </c>
      <c r="G3697" s="9"/>
      <c r="H3697" s="9"/>
    </row>
    <row r="3698" ht="15.75" customHeight="1">
      <c r="A3698" s="15" t="s">
        <v>4503</v>
      </c>
      <c r="B3698" s="14" t="s">
        <v>37</v>
      </c>
      <c r="C3698" s="17">
        <v>29.0</v>
      </c>
      <c r="D3698" s="8" t="s">
        <v>4521</v>
      </c>
      <c r="E3698" s="8" t="s">
        <v>4473</v>
      </c>
      <c r="F3698" s="5" t="s">
        <v>28</v>
      </c>
      <c r="G3698" s="9"/>
      <c r="H3698" s="9"/>
    </row>
    <row r="3699" ht="15.75" customHeight="1">
      <c r="A3699" s="15" t="s">
        <v>4503</v>
      </c>
      <c r="B3699" s="14" t="s">
        <v>1036</v>
      </c>
      <c r="C3699" s="17">
        <v>30.0</v>
      </c>
      <c r="D3699" s="8" t="s">
        <v>4522</v>
      </c>
      <c r="E3699" s="8" t="s">
        <v>4473</v>
      </c>
      <c r="F3699" s="5" t="s">
        <v>28</v>
      </c>
      <c r="G3699" s="9"/>
      <c r="H3699" s="9"/>
    </row>
    <row r="3700" ht="15.75" customHeight="1">
      <c r="A3700" s="15" t="s">
        <v>4503</v>
      </c>
      <c r="B3700" s="14" t="s">
        <v>37</v>
      </c>
      <c r="C3700" s="17">
        <v>32.0</v>
      </c>
      <c r="D3700" s="8" t="s">
        <v>4523</v>
      </c>
      <c r="E3700" s="8" t="s">
        <v>4473</v>
      </c>
      <c r="F3700" s="5" t="s">
        <v>28</v>
      </c>
      <c r="G3700" s="9"/>
      <c r="H3700" s="9"/>
    </row>
    <row r="3701" ht="15.75" customHeight="1">
      <c r="A3701" s="15" t="s">
        <v>4503</v>
      </c>
      <c r="B3701" s="14" t="s">
        <v>1036</v>
      </c>
      <c r="C3701" s="17">
        <v>33.0</v>
      </c>
      <c r="D3701" s="8" t="s">
        <v>4524</v>
      </c>
      <c r="E3701" s="8" t="s">
        <v>14</v>
      </c>
      <c r="F3701" s="5" t="s">
        <v>583</v>
      </c>
      <c r="G3701" s="9"/>
      <c r="H3701" s="9"/>
    </row>
    <row r="3702" ht="15.75" customHeight="1">
      <c r="A3702" s="15" t="s">
        <v>4503</v>
      </c>
      <c r="B3702" s="14" t="s">
        <v>37</v>
      </c>
      <c r="C3702" s="17">
        <v>35.0</v>
      </c>
      <c r="D3702" s="8" t="s">
        <v>4525</v>
      </c>
      <c r="E3702" s="8" t="s">
        <v>4473</v>
      </c>
      <c r="F3702" s="5" t="s">
        <v>28</v>
      </c>
      <c r="G3702" s="9"/>
      <c r="H3702" s="9"/>
    </row>
    <row r="3703" ht="15.75" customHeight="1">
      <c r="A3703" s="15" t="s">
        <v>4503</v>
      </c>
      <c r="B3703" s="14" t="s">
        <v>560</v>
      </c>
      <c r="C3703" s="17">
        <v>36.0</v>
      </c>
      <c r="D3703" s="8" t="s">
        <v>4526</v>
      </c>
      <c r="E3703" s="8" t="s">
        <v>33</v>
      </c>
      <c r="F3703" s="5" t="s">
        <v>33</v>
      </c>
      <c r="G3703" s="9"/>
      <c r="H3703" s="9"/>
    </row>
    <row r="3704" ht="15.75" customHeight="1">
      <c r="A3704" s="15" t="s">
        <v>4503</v>
      </c>
      <c r="B3704" s="14" t="s">
        <v>144</v>
      </c>
      <c r="C3704" s="17">
        <v>37.0</v>
      </c>
      <c r="D3704" s="8" t="s">
        <v>4527</v>
      </c>
      <c r="E3704" s="8" t="s">
        <v>14</v>
      </c>
      <c r="F3704" s="5" t="s">
        <v>15</v>
      </c>
      <c r="G3704" s="9"/>
      <c r="H3704" s="9"/>
    </row>
    <row r="3705" ht="15.75" customHeight="1">
      <c r="A3705" s="15" t="s">
        <v>4503</v>
      </c>
      <c r="B3705" s="14" t="s">
        <v>1036</v>
      </c>
      <c r="C3705" s="17">
        <v>38.0</v>
      </c>
      <c r="D3705" s="8" t="s">
        <v>4528</v>
      </c>
      <c r="E3705" s="8" t="s">
        <v>21</v>
      </c>
      <c r="F3705" s="5" t="s">
        <v>25</v>
      </c>
      <c r="G3705" s="9"/>
      <c r="H3705" s="9"/>
    </row>
    <row r="3706" ht="15.75" customHeight="1">
      <c r="A3706" s="15" t="s">
        <v>4529</v>
      </c>
      <c r="B3706" s="14" t="s">
        <v>23</v>
      </c>
      <c r="C3706" s="16">
        <v>1.0</v>
      </c>
      <c r="D3706" s="8" t="s">
        <v>4530</v>
      </c>
      <c r="E3706" s="8" t="s">
        <v>21</v>
      </c>
      <c r="F3706" s="5" t="s">
        <v>25</v>
      </c>
      <c r="G3706" s="9"/>
      <c r="H3706" s="9"/>
    </row>
    <row r="3707" ht="15.75" customHeight="1">
      <c r="A3707" s="15" t="s">
        <v>4529</v>
      </c>
      <c r="B3707" s="14" t="s">
        <v>23</v>
      </c>
      <c r="C3707" s="17">
        <v>3.0</v>
      </c>
      <c r="D3707" s="8" t="s">
        <v>4531</v>
      </c>
      <c r="E3707" s="8" t="s">
        <v>21</v>
      </c>
      <c r="F3707" s="5" t="s">
        <v>25</v>
      </c>
      <c r="G3707" s="9"/>
      <c r="H3707" s="9"/>
    </row>
    <row r="3708" ht="15.75" customHeight="1">
      <c r="A3708" s="15" t="s">
        <v>4529</v>
      </c>
      <c r="B3708" s="14" t="s">
        <v>23</v>
      </c>
      <c r="C3708" s="17">
        <v>4.0</v>
      </c>
      <c r="D3708" s="8" t="s">
        <v>4532</v>
      </c>
      <c r="E3708" s="8" t="s">
        <v>14</v>
      </c>
      <c r="F3708" s="5" t="s">
        <v>15</v>
      </c>
      <c r="G3708" s="9"/>
      <c r="H3708" s="9"/>
    </row>
    <row r="3709" ht="15.75" customHeight="1">
      <c r="A3709" s="15" t="s">
        <v>4529</v>
      </c>
      <c r="B3709" s="14" t="s">
        <v>23</v>
      </c>
      <c r="C3709" s="17">
        <v>6.0</v>
      </c>
      <c r="D3709" s="8" t="s">
        <v>4533</v>
      </c>
      <c r="E3709" s="8" t="s">
        <v>4473</v>
      </c>
      <c r="F3709" s="5" t="s">
        <v>22</v>
      </c>
      <c r="G3709" s="9"/>
      <c r="H3709" s="9"/>
    </row>
    <row r="3710" ht="15.75" customHeight="1">
      <c r="A3710" s="15" t="s">
        <v>4529</v>
      </c>
      <c r="B3710" s="14" t="s">
        <v>23</v>
      </c>
      <c r="C3710" s="17">
        <v>8.0</v>
      </c>
      <c r="D3710" s="8" t="s">
        <v>4534</v>
      </c>
      <c r="E3710" s="8" t="s">
        <v>18</v>
      </c>
      <c r="F3710" s="5" t="s">
        <v>18</v>
      </c>
      <c r="G3710" s="9"/>
      <c r="H3710" s="9"/>
    </row>
    <row r="3711" ht="15.75" customHeight="1">
      <c r="A3711" s="15" t="s">
        <v>4529</v>
      </c>
      <c r="B3711" s="14" t="s">
        <v>311</v>
      </c>
      <c r="C3711" s="17">
        <v>10.0</v>
      </c>
      <c r="D3711" s="8" t="s">
        <v>4535</v>
      </c>
      <c r="E3711" s="8" t="s">
        <v>18</v>
      </c>
      <c r="F3711" s="5" t="s">
        <v>1570</v>
      </c>
      <c r="G3711" s="9"/>
      <c r="H3711" s="9"/>
    </row>
    <row r="3712" ht="15.75" customHeight="1">
      <c r="A3712" s="15" t="s">
        <v>4529</v>
      </c>
      <c r="B3712" s="14" t="s">
        <v>311</v>
      </c>
      <c r="C3712" s="17">
        <v>11.0</v>
      </c>
      <c r="D3712" s="8" t="s">
        <v>4536</v>
      </c>
      <c r="E3712" s="8" t="s">
        <v>33</v>
      </c>
      <c r="F3712" s="5" t="s">
        <v>33</v>
      </c>
      <c r="G3712" s="9"/>
      <c r="H3712" s="9"/>
    </row>
    <row r="3713" ht="15.75" customHeight="1">
      <c r="A3713" s="15" t="s">
        <v>4529</v>
      </c>
      <c r="B3713" s="14" t="s">
        <v>139</v>
      </c>
      <c r="C3713" s="17">
        <v>12.0</v>
      </c>
      <c r="D3713" s="8" t="s">
        <v>4537</v>
      </c>
      <c r="E3713" s="8" t="s">
        <v>33</v>
      </c>
      <c r="F3713" s="5" t="s">
        <v>33</v>
      </c>
      <c r="G3713" s="9"/>
      <c r="H3713" s="9"/>
    </row>
    <row r="3714" ht="15.75" customHeight="1">
      <c r="A3714" s="15" t="s">
        <v>4529</v>
      </c>
      <c r="B3714" s="14" t="s">
        <v>23</v>
      </c>
      <c r="C3714" s="17">
        <v>13.0</v>
      </c>
      <c r="D3714" s="8" t="s">
        <v>4538</v>
      </c>
      <c r="E3714" s="8" t="s">
        <v>4473</v>
      </c>
      <c r="F3714" s="5" t="s">
        <v>50</v>
      </c>
      <c r="G3714" s="9"/>
      <c r="H3714" s="9"/>
    </row>
    <row r="3715" ht="15.75" customHeight="1">
      <c r="A3715" s="15" t="s">
        <v>4539</v>
      </c>
      <c r="B3715" s="14" t="s">
        <v>29</v>
      </c>
      <c r="C3715" s="16">
        <v>1.0</v>
      </c>
      <c r="D3715" s="8" t="s">
        <v>4540</v>
      </c>
      <c r="E3715" s="8" t="s">
        <v>21</v>
      </c>
      <c r="F3715" s="5" t="s">
        <v>25</v>
      </c>
      <c r="G3715" s="9"/>
      <c r="H3715" s="9"/>
    </row>
    <row r="3716" ht="15.75" customHeight="1">
      <c r="A3716" s="15" t="s">
        <v>4539</v>
      </c>
      <c r="B3716" s="14" t="s">
        <v>144</v>
      </c>
      <c r="C3716" s="17">
        <v>2.0</v>
      </c>
      <c r="D3716" s="8" t="s">
        <v>4541</v>
      </c>
      <c r="E3716" s="8" t="s">
        <v>4473</v>
      </c>
      <c r="F3716" s="5" t="s">
        <v>123</v>
      </c>
      <c r="G3716" s="9"/>
      <c r="H3716" s="9"/>
    </row>
    <row r="3717" ht="15.75" customHeight="1">
      <c r="A3717" s="15" t="s">
        <v>4539</v>
      </c>
      <c r="B3717" s="14" t="s">
        <v>29</v>
      </c>
      <c r="C3717" s="17">
        <v>3.0</v>
      </c>
      <c r="D3717" s="8" t="s">
        <v>4542</v>
      </c>
      <c r="E3717" s="8" t="s">
        <v>18</v>
      </c>
      <c r="F3717" s="5" t="s">
        <v>22</v>
      </c>
      <c r="G3717" s="9"/>
      <c r="H3717" s="9"/>
    </row>
    <row r="3718" ht="15.75" customHeight="1">
      <c r="A3718" s="15" t="s">
        <v>4539</v>
      </c>
      <c r="B3718" s="14" t="s">
        <v>37</v>
      </c>
      <c r="C3718" s="17">
        <v>4.0</v>
      </c>
      <c r="D3718" s="8" t="s">
        <v>4543</v>
      </c>
      <c r="E3718" s="8" t="s">
        <v>14</v>
      </c>
      <c r="F3718" s="5" t="s">
        <v>15</v>
      </c>
      <c r="G3718" s="9"/>
      <c r="H3718" s="9"/>
    </row>
    <row r="3719" ht="15.75" customHeight="1">
      <c r="A3719" s="15" t="s">
        <v>4539</v>
      </c>
      <c r="B3719" s="14" t="s">
        <v>124</v>
      </c>
      <c r="C3719" s="17">
        <v>5.0</v>
      </c>
      <c r="D3719" s="8" t="s">
        <v>4544</v>
      </c>
      <c r="E3719" s="8" t="s">
        <v>14</v>
      </c>
      <c r="F3719" s="5" t="s">
        <v>15</v>
      </c>
      <c r="G3719" s="9"/>
      <c r="H3719" s="9"/>
    </row>
    <row r="3720" ht="15.75" customHeight="1">
      <c r="A3720" s="15" t="s">
        <v>4539</v>
      </c>
      <c r="B3720" s="14" t="s">
        <v>139</v>
      </c>
      <c r="C3720" s="17">
        <v>6.0</v>
      </c>
      <c r="D3720" s="8" t="s">
        <v>4545</v>
      </c>
      <c r="E3720" s="8" t="s">
        <v>4473</v>
      </c>
      <c r="F3720" s="5" t="s">
        <v>28</v>
      </c>
      <c r="G3720" s="9"/>
      <c r="H3720" s="9"/>
    </row>
    <row r="3721" ht="15.75" customHeight="1">
      <c r="A3721" s="15" t="s">
        <v>4539</v>
      </c>
      <c r="B3721" s="14" t="s">
        <v>124</v>
      </c>
      <c r="C3721" s="17">
        <v>7.0</v>
      </c>
      <c r="D3721" s="8" t="s">
        <v>4546</v>
      </c>
      <c r="E3721" s="8" t="s">
        <v>4473</v>
      </c>
      <c r="F3721" s="5" t="s">
        <v>28</v>
      </c>
      <c r="G3721" s="9"/>
      <c r="H3721" s="9"/>
    </row>
    <row r="3722" ht="15.75" customHeight="1">
      <c r="A3722" s="15" t="s">
        <v>4539</v>
      </c>
      <c r="B3722" s="14" t="s">
        <v>139</v>
      </c>
      <c r="C3722" s="17">
        <v>8.0</v>
      </c>
      <c r="D3722" s="8" t="s">
        <v>4547</v>
      </c>
      <c r="E3722" s="8" t="s">
        <v>4473</v>
      </c>
      <c r="F3722" s="5" t="s">
        <v>28</v>
      </c>
      <c r="G3722" s="9"/>
      <c r="H3722" s="9"/>
    </row>
    <row r="3723" ht="15.75" customHeight="1">
      <c r="A3723" s="15" t="s">
        <v>4539</v>
      </c>
      <c r="B3723" s="14" t="s">
        <v>124</v>
      </c>
      <c r="C3723" s="17">
        <v>9.0</v>
      </c>
      <c r="D3723" s="8" t="s">
        <v>4548</v>
      </c>
      <c r="E3723" s="8" t="s">
        <v>4473</v>
      </c>
      <c r="F3723" s="5" t="s">
        <v>28</v>
      </c>
      <c r="G3723" s="9"/>
      <c r="H3723" s="9"/>
    </row>
    <row r="3724" ht="15.75" customHeight="1">
      <c r="A3724" s="15" t="s">
        <v>4539</v>
      </c>
      <c r="B3724" s="14" t="s">
        <v>968</v>
      </c>
      <c r="C3724" s="17">
        <v>10.0</v>
      </c>
      <c r="D3724" s="8" t="s">
        <v>4549</v>
      </c>
      <c r="E3724" s="8" t="s">
        <v>4473</v>
      </c>
      <c r="F3724" s="5" t="s">
        <v>28</v>
      </c>
      <c r="G3724" s="9"/>
      <c r="H3724" s="9"/>
    </row>
    <row r="3725" ht="15.75" customHeight="1">
      <c r="A3725" s="15" t="s">
        <v>4539</v>
      </c>
      <c r="B3725" s="14" t="s">
        <v>37</v>
      </c>
      <c r="C3725" s="17">
        <v>12.0</v>
      </c>
      <c r="D3725" s="8" t="s">
        <v>4550</v>
      </c>
      <c r="E3725" s="8" t="s">
        <v>4473</v>
      </c>
      <c r="F3725" s="5" t="s">
        <v>28</v>
      </c>
      <c r="G3725" s="9"/>
      <c r="H3725" s="9"/>
    </row>
    <row r="3726" ht="15.75" customHeight="1">
      <c r="A3726" s="15" t="s">
        <v>4539</v>
      </c>
      <c r="B3726" s="14" t="s">
        <v>137</v>
      </c>
      <c r="C3726" s="17">
        <v>13.0</v>
      </c>
      <c r="D3726" s="8" t="s">
        <v>4551</v>
      </c>
      <c r="E3726" s="8" t="s">
        <v>4473</v>
      </c>
      <c r="F3726" s="5" t="s">
        <v>28</v>
      </c>
      <c r="G3726" s="9"/>
      <c r="H3726" s="9"/>
    </row>
    <row r="3727" ht="15.75" customHeight="1">
      <c r="A3727" s="15" t="s">
        <v>4539</v>
      </c>
      <c r="B3727" s="18" t="s">
        <v>135</v>
      </c>
      <c r="C3727" s="17">
        <v>14.0</v>
      </c>
      <c r="D3727" s="8" t="s">
        <v>4552</v>
      </c>
      <c r="E3727" s="8" t="s">
        <v>33</v>
      </c>
      <c r="F3727" s="5" t="s">
        <v>33</v>
      </c>
      <c r="G3727" s="9"/>
      <c r="H3727" s="9"/>
    </row>
    <row r="3728" ht="15.75" customHeight="1">
      <c r="A3728" s="15" t="s">
        <v>4539</v>
      </c>
      <c r="B3728" s="14" t="s">
        <v>139</v>
      </c>
      <c r="C3728" s="17">
        <v>15.0</v>
      </c>
      <c r="D3728" s="8" t="s">
        <v>4553</v>
      </c>
      <c r="E3728" s="8" t="s">
        <v>33</v>
      </c>
      <c r="F3728" s="5" t="s">
        <v>33</v>
      </c>
      <c r="G3728" s="9"/>
      <c r="H3728" s="9"/>
    </row>
    <row r="3729" ht="15.75" customHeight="1">
      <c r="A3729" s="15" t="s">
        <v>4539</v>
      </c>
      <c r="B3729" s="14" t="s">
        <v>137</v>
      </c>
      <c r="C3729" s="17">
        <v>16.0</v>
      </c>
      <c r="D3729" s="8" t="s">
        <v>4554</v>
      </c>
      <c r="E3729" s="8" t="s">
        <v>21</v>
      </c>
      <c r="F3729" s="5" t="s">
        <v>28</v>
      </c>
      <c r="G3729" s="9"/>
      <c r="H3729" s="9"/>
    </row>
    <row r="3730" ht="15.75" customHeight="1">
      <c r="A3730" s="15" t="s">
        <v>4539</v>
      </c>
      <c r="B3730" s="14" t="s">
        <v>124</v>
      </c>
      <c r="C3730" s="17">
        <v>18.0</v>
      </c>
      <c r="D3730" s="8" t="s">
        <v>4555</v>
      </c>
      <c r="E3730" s="8" t="s">
        <v>4473</v>
      </c>
      <c r="F3730" s="5" t="s">
        <v>28</v>
      </c>
      <c r="G3730" s="9"/>
      <c r="H3730" s="9"/>
    </row>
    <row r="3731" ht="15.75" customHeight="1">
      <c r="A3731" s="15" t="s">
        <v>4539</v>
      </c>
      <c r="B3731" s="14" t="s">
        <v>968</v>
      </c>
      <c r="C3731" s="17">
        <v>19.0</v>
      </c>
      <c r="D3731" s="8" t="s">
        <v>4556</v>
      </c>
      <c r="E3731" s="8" t="s">
        <v>4473</v>
      </c>
      <c r="F3731" s="5" t="s">
        <v>28</v>
      </c>
      <c r="G3731" s="9"/>
      <c r="H3731" s="9"/>
    </row>
    <row r="3732" ht="15.75" customHeight="1">
      <c r="A3732" s="15" t="s">
        <v>4539</v>
      </c>
      <c r="B3732" s="14" t="s">
        <v>29</v>
      </c>
      <c r="C3732" s="17">
        <v>21.0</v>
      </c>
      <c r="D3732" s="8" t="s">
        <v>4557</v>
      </c>
      <c r="E3732" s="8" t="s">
        <v>4473</v>
      </c>
      <c r="F3732" s="5" t="s">
        <v>28</v>
      </c>
      <c r="G3732" s="9"/>
      <c r="H3732" s="9"/>
    </row>
    <row r="3733" ht="15.75" customHeight="1">
      <c r="A3733" s="15" t="s">
        <v>4539</v>
      </c>
      <c r="B3733" s="14" t="s">
        <v>139</v>
      </c>
      <c r="C3733" s="17">
        <v>22.0</v>
      </c>
      <c r="D3733" s="8" t="s">
        <v>4558</v>
      </c>
      <c r="E3733" s="8" t="s">
        <v>4473</v>
      </c>
      <c r="F3733" s="5" t="s">
        <v>28</v>
      </c>
      <c r="G3733" s="9"/>
      <c r="H3733" s="9"/>
    </row>
    <row r="3734" ht="15.75" customHeight="1">
      <c r="A3734" s="15" t="s">
        <v>4539</v>
      </c>
      <c r="B3734" s="14" t="s">
        <v>137</v>
      </c>
      <c r="C3734" s="17">
        <v>23.0</v>
      </c>
      <c r="D3734" s="8" t="s">
        <v>4559</v>
      </c>
      <c r="E3734" s="8" t="s">
        <v>4473</v>
      </c>
      <c r="F3734" s="5" t="s">
        <v>22</v>
      </c>
      <c r="G3734" s="9"/>
      <c r="H3734" s="9"/>
    </row>
    <row r="3735" ht="15.75" customHeight="1">
      <c r="A3735" s="15" t="s">
        <v>4539</v>
      </c>
      <c r="B3735" s="14" t="s">
        <v>124</v>
      </c>
      <c r="C3735" s="17">
        <v>24.0</v>
      </c>
      <c r="D3735" s="8" t="s">
        <v>4560</v>
      </c>
      <c r="E3735" s="8" t="s">
        <v>4473</v>
      </c>
      <c r="F3735" s="5" t="s">
        <v>22</v>
      </c>
      <c r="G3735" s="9"/>
      <c r="H3735" s="9"/>
    </row>
    <row r="3736" ht="15.75" customHeight="1">
      <c r="A3736" s="15" t="s">
        <v>4539</v>
      </c>
      <c r="B3736" s="14" t="s">
        <v>37</v>
      </c>
      <c r="C3736" s="17">
        <v>25.0</v>
      </c>
      <c r="D3736" s="8" t="s">
        <v>4561</v>
      </c>
      <c r="E3736" s="8" t="s">
        <v>14</v>
      </c>
      <c r="F3736" s="5" t="s">
        <v>22</v>
      </c>
      <c r="G3736" s="9"/>
      <c r="H3736" s="9"/>
    </row>
    <row r="3737" ht="15.75" customHeight="1">
      <c r="A3737" s="15" t="s">
        <v>4539</v>
      </c>
      <c r="B3737" s="14" t="s">
        <v>139</v>
      </c>
      <c r="C3737" s="17">
        <v>26.0</v>
      </c>
      <c r="D3737" s="8" t="s">
        <v>4562</v>
      </c>
      <c r="E3737" s="8" t="s">
        <v>14</v>
      </c>
      <c r="F3737" s="5" t="s">
        <v>22</v>
      </c>
      <c r="G3737" s="9"/>
      <c r="H3737" s="9"/>
    </row>
    <row r="3738" ht="15.75" customHeight="1">
      <c r="A3738" s="15" t="s">
        <v>4539</v>
      </c>
      <c r="B3738" s="14" t="s">
        <v>968</v>
      </c>
      <c r="C3738" s="17">
        <v>27.0</v>
      </c>
      <c r="D3738" s="8" t="s">
        <v>4563</v>
      </c>
      <c r="E3738" s="8" t="s">
        <v>4473</v>
      </c>
      <c r="F3738" s="5" t="s">
        <v>22</v>
      </c>
      <c r="G3738" s="9"/>
      <c r="H3738" s="9"/>
    </row>
    <row r="3739" ht="15.75" customHeight="1">
      <c r="A3739" s="15" t="s">
        <v>4539</v>
      </c>
      <c r="B3739" s="18" t="s">
        <v>135</v>
      </c>
      <c r="C3739" s="17">
        <v>29.0</v>
      </c>
      <c r="D3739" s="8" t="s">
        <v>4564</v>
      </c>
      <c r="E3739" s="8" t="s">
        <v>21</v>
      </c>
      <c r="F3739" s="5" t="s">
        <v>25</v>
      </c>
      <c r="G3739" s="9"/>
      <c r="H3739" s="9"/>
    </row>
    <row r="3740" ht="15.75" customHeight="1">
      <c r="A3740" s="15" t="s">
        <v>4565</v>
      </c>
      <c r="B3740" s="14" t="s">
        <v>41</v>
      </c>
      <c r="C3740" s="16">
        <v>1.0</v>
      </c>
      <c r="D3740" s="8" t="s">
        <v>4566</v>
      </c>
      <c r="E3740" s="8" t="s">
        <v>21</v>
      </c>
      <c r="F3740" s="5" t="s">
        <v>25</v>
      </c>
      <c r="G3740" s="9"/>
      <c r="H3740" s="9"/>
    </row>
    <row r="3741" ht="15.75" customHeight="1">
      <c r="A3741" s="15" t="s">
        <v>4565</v>
      </c>
      <c r="B3741" s="14" t="s">
        <v>41</v>
      </c>
      <c r="C3741" s="17">
        <v>4.0</v>
      </c>
      <c r="D3741" s="8" t="s">
        <v>4567</v>
      </c>
      <c r="E3741" s="8" t="s">
        <v>4473</v>
      </c>
      <c r="F3741" s="5" t="s">
        <v>22</v>
      </c>
      <c r="G3741" s="9"/>
      <c r="H3741" s="9"/>
    </row>
    <row r="3742" ht="15.75" customHeight="1">
      <c r="A3742" s="15" t="s">
        <v>4565</v>
      </c>
      <c r="B3742" s="14" t="s">
        <v>41</v>
      </c>
      <c r="C3742" s="17">
        <v>5.0</v>
      </c>
      <c r="D3742" s="8" t="s">
        <v>4568</v>
      </c>
      <c r="E3742" s="8" t="s">
        <v>21</v>
      </c>
      <c r="F3742" s="5" t="s">
        <v>25</v>
      </c>
      <c r="G3742" s="9"/>
      <c r="H3742" s="9"/>
    </row>
    <row r="3743" ht="15.75" customHeight="1">
      <c r="A3743" s="15" t="s">
        <v>4565</v>
      </c>
      <c r="B3743" s="14" t="s">
        <v>41</v>
      </c>
      <c r="C3743" s="17">
        <v>6.0</v>
      </c>
      <c r="D3743" s="8" t="s">
        <v>4569</v>
      </c>
      <c r="E3743" s="8" t="s">
        <v>33</v>
      </c>
      <c r="F3743" s="5" t="s">
        <v>33</v>
      </c>
      <c r="G3743" s="9"/>
      <c r="H3743" s="9"/>
    </row>
    <row r="3744" ht="15.75" customHeight="1">
      <c r="A3744" s="15" t="s">
        <v>4565</v>
      </c>
      <c r="B3744" s="14" t="s">
        <v>41</v>
      </c>
      <c r="C3744" s="17">
        <v>9.0</v>
      </c>
      <c r="D3744" s="8" t="s">
        <v>4570</v>
      </c>
      <c r="E3744" s="8" t="s">
        <v>4473</v>
      </c>
      <c r="F3744" s="5" t="s">
        <v>28</v>
      </c>
      <c r="G3744" s="9"/>
      <c r="H3744" s="9"/>
    </row>
    <row r="3745" ht="15.75" customHeight="1">
      <c r="A3745" s="15" t="s">
        <v>4565</v>
      </c>
      <c r="B3745" s="14" t="s">
        <v>41</v>
      </c>
      <c r="C3745" s="17">
        <v>11.0</v>
      </c>
      <c r="D3745" s="8" t="s">
        <v>4571</v>
      </c>
      <c r="E3745" s="8" t="s">
        <v>33</v>
      </c>
      <c r="F3745" s="5" t="s">
        <v>33</v>
      </c>
      <c r="G3745" s="9"/>
      <c r="H3745" s="9"/>
    </row>
    <row r="3746" ht="15.75" customHeight="1">
      <c r="A3746" s="15" t="s">
        <v>4565</v>
      </c>
      <c r="B3746" s="14" t="s">
        <v>41</v>
      </c>
      <c r="C3746" s="17">
        <v>13.0</v>
      </c>
      <c r="D3746" s="8" t="s">
        <v>4572</v>
      </c>
      <c r="E3746" s="8" t="s">
        <v>18</v>
      </c>
      <c r="F3746" s="5" t="s">
        <v>22</v>
      </c>
      <c r="G3746" s="9"/>
      <c r="H3746" s="9"/>
    </row>
    <row r="3747" ht="15.75" customHeight="1">
      <c r="A3747" s="15" t="s">
        <v>4565</v>
      </c>
      <c r="B3747" s="14" t="s">
        <v>41</v>
      </c>
      <c r="C3747" s="17">
        <v>15.0</v>
      </c>
      <c r="D3747" s="8" t="s">
        <v>4573</v>
      </c>
      <c r="E3747" s="8" t="s">
        <v>18</v>
      </c>
      <c r="F3747" s="5" t="s">
        <v>18</v>
      </c>
      <c r="G3747" s="9"/>
      <c r="H3747" s="9"/>
    </row>
    <row r="3748" ht="15.75" customHeight="1">
      <c r="A3748" s="15" t="s">
        <v>4565</v>
      </c>
      <c r="B3748" s="14" t="s">
        <v>41</v>
      </c>
      <c r="C3748" s="17">
        <v>17.0</v>
      </c>
      <c r="D3748" s="8" t="s">
        <v>4574</v>
      </c>
      <c r="E3748" s="8" t="s">
        <v>33</v>
      </c>
      <c r="F3748" s="5" t="s">
        <v>33</v>
      </c>
      <c r="G3748" s="9"/>
      <c r="H3748" s="9"/>
    </row>
    <row r="3749" ht="15.75" customHeight="1">
      <c r="A3749" s="15" t="s">
        <v>4565</v>
      </c>
      <c r="B3749" s="14" t="s">
        <v>41</v>
      </c>
      <c r="C3749" s="17">
        <v>19.0</v>
      </c>
      <c r="D3749" s="8" t="s">
        <v>4575</v>
      </c>
      <c r="E3749" s="8" t="s">
        <v>4576</v>
      </c>
      <c r="F3749" s="5" t="s">
        <v>15</v>
      </c>
      <c r="G3749" s="9"/>
      <c r="H3749" s="9"/>
    </row>
    <row r="3750" ht="15.75" customHeight="1">
      <c r="A3750" s="15" t="s">
        <v>4565</v>
      </c>
      <c r="B3750" s="14" t="s">
        <v>41</v>
      </c>
      <c r="C3750" s="17">
        <v>21.0</v>
      </c>
      <c r="D3750" s="8" t="s">
        <v>4577</v>
      </c>
      <c r="E3750" s="8" t="s">
        <v>4473</v>
      </c>
      <c r="F3750" s="5" t="s">
        <v>22</v>
      </c>
      <c r="G3750" s="9"/>
      <c r="H3750" s="9"/>
    </row>
    <row r="3751" ht="15.75" customHeight="1">
      <c r="A3751" s="15" t="s">
        <v>4565</v>
      </c>
      <c r="B3751" s="14" t="s">
        <v>41</v>
      </c>
      <c r="C3751" s="17">
        <v>23.0</v>
      </c>
      <c r="D3751" s="8" t="s">
        <v>4578</v>
      </c>
      <c r="E3751" s="8" t="s">
        <v>21</v>
      </c>
      <c r="F3751" s="5" t="s">
        <v>133</v>
      </c>
      <c r="G3751" s="9"/>
      <c r="H3751" s="9"/>
    </row>
    <row r="3752" ht="15.75" customHeight="1">
      <c r="A3752" s="15" t="s">
        <v>4565</v>
      </c>
      <c r="B3752" s="14" t="s">
        <v>41</v>
      </c>
      <c r="C3752" s="17">
        <v>25.0</v>
      </c>
      <c r="D3752" s="8" t="s">
        <v>4579</v>
      </c>
      <c r="E3752" s="8" t="s">
        <v>33</v>
      </c>
      <c r="F3752" s="5" t="s">
        <v>25</v>
      </c>
      <c r="G3752" s="9"/>
      <c r="H3752" s="9"/>
    </row>
    <row r="3753" ht="15.75" customHeight="1">
      <c r="A3753" s="15" t="s">
        <v>4565</v>
      </c>
      <c r="B3753" s="14" t="s">
        <v>226</v>
      </c>
      <c r="C3753" s="17">
        <v>27.0</v>
      </c>
      <c r="D3753" s="8" t="s">
        <v>4580</v>
      </c>
      <c r="E3753" s="8" t="s">
        <v>14</v>
      </c>
      <c r="F3753" s="5" t="s">
        <v>15</v>
      </c>
      <c r="G3753" s="9"/>
      <c r="H3753" s="9"/>
    </row>
    <row r="3754" ht="15.75" customHeight="1">
      <c r="A3754" s="15" t="s">
        <v>4565</v>
      </c>
      <c r="B3754" s="14" t="s">
        <v>41</v>
      </c>
      <c r="C3754" s="17">
        <v>28.0</v>
      </c>
      <c r="D3754" s="8" t="s">
        <v>4581</v>
      </c>
      <c r="E3754" s="8" t="s">
        <v>33</v>
      </c>
      <c r="F3754" s="5" t="s">
        <v>33</v>
      </c>
      <c r="G3754" s="9"/>
      <c r="H3754" s="9"/>
    </row>
    <row r="3755" ht="15.75" customHeight="1">
      <c r="A3755" s="15" t="s">
        <v>4565</v>
      </c>
      <c r="B3755" s="14" t="s">
        <v>41</v>
      </c>
      <c r="C3755" s="17">
        <v>30.0</v>
      </c>
      <c r="D3755" s="8" t="s">
        <v>4582</v>
      </c>
      <c r="E3755" s="8" t="s">
        <v>21</v>
      </c>
      <c r="F3755" s="5" t="s">
        <v>25</v>
      </c>
      <c r="G3755" s="9"/>
      <c r="H3755" s="9"/>
    </row>
    <row r="3756" ht="15.75" customHeight="1">
      <c r="A3756" s="15" t="s">
        <v>4565</v>
      </c>
      <c r="B3756" s="14" t="s">
        <v>41</v>
      </c>
      <c r="C3756" s="17">
        <v>32.0</v>
      </c>
      <c r="D3756" s="8" t="s">
        <v>4583</v>
      </c>
      <c r="E3756" s="8" t="s">
        <v>4473</v>
      </c>
      <c r="F3756" s="5" t="s">
        <v>15</v>
      </c>
      <c r="G3756" s="9"/>
      <c r="H3756" s="9"/>
    </row>
    <row r="3757" ht="15.75" customHeight="1">
      <c r="A3757" s="15" t="s">
        <v>4565</v>
      </c>
      <c r="B3757" s="14" t="s">
        <v>23</v>
      </c>
      <c r="C3757" s="17">
        <v>33.0</v>
      </c>
      <c r="D3757" s="8" t="s">
        <v>4584</v>
      </c>
      <c r="E3757" s="8" t="s">
        <v>4473</v>
      </c>
      <c r="F3757" s="5" t="s">
        <v>50</v>
      </c>
      <c r="G3757" s="9"/>
      <c r="H3757" s="9"/>
    </row>
    <row r="3758" ht="15.75" customHeight="1">
      <c r="A3758" s="15" t="s">
        <v>4585</v>
      </c>
      <c r="B3758" s="18" t="s">
        <v>701</v>
      </c>
      <c r="C3758" s="16">
        <v>1.0</v>
      </c>
      <c r="D3758" s="8" t="s">
        <v>4586</v>
      </c>
      <c r="E3758" s="8" t="s">
        <v>21</v>
      </c>
      <c r="F3758" s="5" t="s">
        <v>1425</v>
      </c>
      <c r="G3758" s="9"/>
      <c r="H3758" s="9"/>
    </row>
    <row r="3759" ht="15.75" customHeight="1">
      <c r="A3759" s="15" t="s">
        <v>4585</v>
      </c>
      <c r="B3759" s="14" t="s">
        <v>144</v>
      </c>
      <c r="C3759" s="17">
        <v>3.0</v>
      </c>
      <c r="D3759" s="8" t="s">
        <v>4587</v>
      </c>
      <c r="E3759" s="8" t="s">
        <v>166</v>
      </c>
      <c r="F3759" s="5" t="s">
        <v>25</v>
      </c>
      <c r="G3759" s="9"/>
      <c r="H3759" s="9"/>
    </row>
    <row r="3760" ht="15.75" customHeight="1">
      <c r="A3760" s="15" t="s">
        <v>4585</v>
      </c>
      <c r="B3760" s="14" t="s">
        <v>144</v>
      </c>
      <c r="C3760" s="17">
        <v>4.0</v>
      </c>
      <c r="D3760" s="8" t="s">
        <v>4588</v>
      </c>
      <c r="E3760" s="8" t="s">
        <v>166</v>
      </c>
      <c r="F3760" s="5" t="s">
        <v>25</v>
      </c>
      <c r="G3760" s="9"/>
      <c r="H3760" s="9"/>
    </row>
    <row r="3761" ht="15.75" customHeight="1">
      <c r="A3761" s="15" t="s">
        <v>4585</v>
      </c>
      <c r="B3761" s="18" t="s">
        <v>701</v>
      </c>
      <c r="C3761" s="17">
        <v>5.0</v>
      </c>
      <c r="D3761" s="8" t="s">
        <v>4589</v>
      </c>
      <c r="E3761" s="8" t="s">
        <v>21</v>
      </c>
      <c r="F3761" s="5" t="s">
        <v>25</v>
      </c>
      <c r="G3761" s="9"/>
      <c r="H3761" s="9"/>
    </row>
    <row r="3762" ht="15.75" customHeight="1">
      <c r="A3762" s="15" t="s">
        <v>4585</v>
      </c>
      <c r="B3762" s="18" t="s">
        <v>701</v>
      </c>
      <c r="C3762" s="17">
        <v>7.0</v>
      </c>
      <c r="D3762" s="8" t="s">
        <v>4590</v>
      </c>
      <c r="E3762" s="8" t="s">
        <v>18</v>
      </c>
      <c r="F3762" s="5" t="s">
        <v>25</v>
      </c>
      <c r="G3762" s="9"/>
      <c r="H3762" s="9"/>
    </row>
    <row r="3763" ht="15.75" customHeight="1">
      <c r="A3763" s="15" t="s">
        <v>4585</v>
      </c>
      <c r="B3763" s="18" t="s">
        <v>679</v>
      </c>
      <c r="C3763" s="17">
        <v>9.0</v>
      </c>
      <c r="D3763" s="8" t="s">
        <v>4591</v>
      </c>
      <c r="E3763" s="8" t="s">
        <v>18</v>
      </c>
      <c r="F3763" s="5" t="s">
        <v>25</v>
      </c>
      <c r="G3763" s="9"/>
      <c r="H3763" s="9"/>
    </row>
    <row r="3764" ht="15.75" customHeight="1">
      <c r="A3764" s="15" t="s">
        <v>4585</v>
      </c>
      <c r="B3764" s="18" t="s">
        <v>679</v>
      </c>
      <c r="C3764" s="17">
        <v>10.0</v>
      </c>
      <c r="D3764" s="8" t="s">
        <v>4592</v>
      </c>
      <c r="E3764" s="8" t="s">
        <v>14</v>
      </c>
      <c r="F3764" s="5" t="s">
        <v>15</v>
      </c>
      <c r="G3764" s="9"/>
      <c r="H3764" s="9"/>
    </row>
    <row r="3765" ht="15.75" customHeight="1">
      <c r="A3765" s="15" t="s">
        <v>4585</v>
      </c>
      <c r="B3765" s="18" t="s">
        <v>679</v>
      </c>
      <c r="C3765" s="17">
        <v>11.0</v>
      </c>
      <c r="D3765" s="8" t="s">
        <v>4593</v>
      </c>
      <c r="E3765" s="8" t="s">
        <v>14</v>
      </c>
      <c r="F3765" s="5" t="s">
        <v>15</v>
      </c>
      <c r="G3765" s="9"/>
      <c r="H3765" s="9"/>
    </row>
    <row r="3766" ht="15.75" customHeight="1">
      <c r="A3766" s="15" t="s">
        <v>4585</v>
      </c>
      <c r="B3766" s="18" t="s">
        <v>126</v>
      </c>
      <c r="C3766" s="17">
        <v>12.0</v>
      </c>
      <c r="D3766" s="8" t="s">
        <v>4594</v>
      </c>
      <c r="E3766" s="8" t="s">
        <v>14</v>
      </c>
      <c r="F3766" s="5" t="s">
        <v>15</v>
      </c>
      <c r="G3766" s="9"/>
      <c r="H3766" s="9"/>
    </row>
    <row r="3767" ht="15.75" customHeight="1">
      <c r="A3767" s="15" t="s">
        <v>4595</v>
      </c>
      <c r="B3767" s="14" t="s">
        <v>52</v>
      </c>
      <c r="C3767" s="16">
        <v>1.0</v>
      </c>
      <c r="D3767" s="8" t="s">
        <v>4596</v>
      </c>
      <c r="E3767" s="8" t="s">
        <v>21</v>
      </c>
      <c r="F3767" s="5" t="s">
        <v>25</v>
      </c>
      <c r="G3767" s="9"/>
      <c r="H3767" s="9"/>
    </row>
    <row r="3768" ht="15.75" customHeight="1">
      <c r="A3768" s="15" t="s">
        <v>4595</v>
      </c>
      <c r="B3768" s="14" t="s">
        <v>216</v>
      </c>
      <c r="C3768" s="17">
        <v>2.0</v>
      </c>
      <c r="D3768" s="8" t="s">
        <v>4597</v>
      </c>
      <c r="E3768" s="8" t="s">
        <v>33</v>
      </c>
      <c r="F3768" s="5" t="s">
        <v>33</v>
      </c>
      <c r="G3768" s="9"/>
      <c r="H3768" s="9"/>
    </row>
    <row r="3769" ht="15.75" customHeight="1">
      <c r="A3769" s="15" t="s">
        <v>4595</v>
      </c>
      <c r="B3769" s="14" t="s">
        <v>216</v>
      </c>
      <c r="C3769" s="17">
        <v>4.0</v>
      </c>
      <c r="D3769" s="8" t="s">
        <v>4598</v>
      </c>
      <c r="E3769" s="8" t="s">
        <v>18</v>
      </c>
      <c r="F3769" s="5" t="s">
        <v>4408</v>
      </c>
      <c r="G3769" s="9"/>
      <c r="H3769" s="9"/>
    </row>
    <row r="3770" ht="15.75" customHeight="1">
      <c r="A3770" s="15" t="s">
        <v>4595</v>
      </c>
      <c r="B3770" s="14" t="s">
        <v>216</v>
      </c>
      <c r="C3770" s="17">
        <v>7.0</v>
      </c>
      <c r="D3770" s="8" t="s">
        <v>4599</v>
      </c>
      <c r="E3770" s="8" t="s">
        <v>14</v>
      </c>
      <c r="F3770" s="5" t="s">
        <v>15</v>
      </c>
      <c r="G3770" s="9"/>
      <c r="H3770" s="9"/>
    </row>
    <row r="3771" ht="15.75" customHeight="1">
      <c r="A3771" s="15" t="s">
        <v>4595</v>
      </c>
      <c r="B3771" s="14" t="s">
        <v>216</v>
      </c>
      <c r="C3771" s="17">
        <v>9.0</v>
      </c>
      <c r="D3771" s="8" t="s">
        <v>4600</v>
      </c>
      <c r="E3771" s="8" t="s">
        <v>33</v>
      </c>
      <c r="F3771" s="5" t="s">
        <v>33</v>
      </c>
      <c r="G3771" s="9"/>
      <c r="H3771" s="9"/>
    </row>
    <row r="3772" ht="15.75" customHeight="1">
      <c r="A3772" s="15" t="s">
        <v>4595</v>
      </c>
      <c r="B3772" s="14" t="s">
        <v>23</v>
      </c>
      <c r="C3772" s="17">
        <v>11.0</v>
      </c>
      <c r="D3772" s="8" t="s">
        <v>4601</v>
      </c>
      <c r="E3772" s="8" t="s">
        <v>21</v>
      </c>
      <c r="F3772" s="5" t="s">
        <v>25</v>
      </c>
      <c r="G3772" s="9"/>
      <c r="H3772" s="9"/>
    </row>
    <row r="3773" ht="15.75" customHeight="1">
      <c r="A3773" s="15" t="s">
        <v>4595</v>
      </c>
      <c r="B3773" s="14" t="s">
        <v>19</v>
      </c>
      <c r="C3773" s="17">
        <v>12.0</v>
      </c>
      <c r="D3773" s="8" t="s">
        <v>4602</v>
      </c>
      <c r="E3773" s="8" t="s">
        <v>21</v>
      </c>
      <c r="F3773" s="5" t="s">
        <v>25</v>
      </c>
      <c r="G3773" s="9"/>
      <c r="H3773" s="9"/>
    </row>
    <row r="3774" ht="15.75" customHeight="1">
      <c r="A3774" s="15" t="s">
        <v>4603</v>
      </c>
      <c r="B3774" s="14" t="s">
        <v>4604</v>
      </c>
      <c r="C3774" s="16">
        <v>1.0</v>
      </c>
      <c r="D3774" s="8" t="s">
        <v>4605</v>
      </c>
      <c r="E3774" s="8" t="s">
        <v>21</v>
      </c>
      <c r="F3774" s="5" t="s">
        <v>25</v>
      </c>
      <c r="G3774" s="9"/>
      <c r="H3774" s="9"/>
    </row>
    <row r="3775" ht="15.75" customHeight="1">
      <c r="A3775" s="15" t="s">
        <v>4603</v>
      </c>
      <c r="B3775" s="14" t="s">
        <v>1221</v>
      </c>
      <c r="C3775" s="17">
        <v>2.0</v>
      </c>
      <c r="D3775" s="8" t="s">
        <v>4606</v>
      </c>
      <c r="E3775" s="8" t="s">
        <v>21</v>
      </c>
      <c r="F3775" s="5" t="s">
        <v>25</v>
      </c>
      <c r="G3775" s="9"/>
      <c r="H3775" s="9"/>
    </row>
    <row r="3776" ht="15.75" customHeight="1">
      <c r="A3776" s="15" t="s">
        <v>4603</v>
      </c>
      <c r="B3776" s="14" t="s">
        <v>1305</v>
      </c>
      <c r="C3776" s="17">
        <v>3.0</v>
      </c>
      <c r="D3776" s="8" t="s">
        <v>4607</v>
      </c>
      <c r="E3776" s="8" t="s">
        <v>32</v>
      </c>
      <c r="F3776" s="5" t="s">
        <v>295</v>
      </c>
      <c r="G3776" s="9"/>
      <c r="H3776" s="9"/>
    </row>
    <row r="3777" ht="15.75" customHeight="1">
      <c r="A3777" s="15" t="s">
        <v>4603</v>
      </c>
      <c r="B3777" s="14" t="s">
        <v>52</v>
      </c>
      <c r="C3777" s="17">
        <v>4.0</v>
      </c>
      <c r="D3777" s="8" t="s">
        <v>4608</v>
      </c>
      <c r="E3777" s="8" t="s">
        <v>21</v>
      </c>
      <c r="F3777" s="5" t="s">
        <v>295</v>
      </c>
      <c r="G3777" s="9"/>
      <c r="H3777" s="9"/>
    </row>
    <row r="3778" ht="15.75" customHeight="1">
      <c r="A3778" s="15" t="s">
        <v>4603</v>
      </c>
      <c r="B3778" s="14" t="s">
        <v>1305</v>
      </c>
      <c r="C3778" s="17">
        <v>6.0</v>
      </c>
      <c r="D3778" s="8" t="s">
        <v>4609</v>
      </c>
      <c r="E3778" s="8" t="s">
        <v>18</v>
      </c>
      <c r="F3778" s="5" t="s">
        <v>295</v>
      </c>
      <c r="G3778" s="9"/>
      <c r="H3778" s="9"/>
    </row>
    <row r="3779" ht="15.75" customHeight="1">
      <c r="A3779" s="15" t="s">
        <v>4603</v>
      </c>
      <c r="B3779" s="14" t="s">
        <v>1221</v>
      </c>
      <c r="C3779" s="17">
        <v>7.0</v>
      </c>
      <c r="D3779" s="8" t="s">
        <v>4610</v>
      </c>
      <c r="E3779" s="8" t="s">
        <v>32</v>
      </c>
      <c r="F3779" s="5" t="s">
        <v>295</v>
      </c>
      <c r="G3779" s="9"/>
      <c r="H3779" s="9"/>
    </row>
    <row r="3780" ht="15.75" customHeight="1">
      <c r="A3780" s="15" t="s">
        <v>4603</v>
      </c>
      <c r="B3780" s="14" t="s">
        <v>1221</v>
      </c>
      <c r="C3780" s="17">
        <v>9.0</v>
      </c>
      <c r="D3780" s="8" t="s">
        <v>4611</v>
      </c>
      <c r="E3780" s="8" t="s">
        <v>4612</v>
      </c>
      <c r="F3780" s="5" t="s">
        <v>295</v>
      </c>
      <c r="G3780" s="9"/>
      <c r="H3780" s="9"/>
    </row>
    <row r="3781" ht="15.75" customHeight="1">
      <c r="A3781" s="15" t="s">
        <v>4603</v>
      </c>
      <c r="B3781" s="14" t="s">
        <v>4613</v>
      </c>
      <c r="C3781" s="17">
        <v>10.0</v>
      </c>
      <c r="D3781" s="8" t="s">
        <v>4614</v>
      </c>
      <c r="E3781" s="8" t="s">
        <v>32</v>
      </c>
      <c r="F3781" s="5" t="s">
        <v>25</v>
      </c>
      <c r="G3781" s="9"/>
      <c r="H3781" s="9"/>
    </row>
    <row r="3782" ht="15.75" customHeight="1">
      <c r="A3782" s="15" t="s">
        <v>4603</v>
      </c>
      <c r="B3782" s="14" t="s">
        <v>163</v>
      </c>
      <c r="C3782" s="17">
        <v>12.0</v>
      </c>
      <c r="D3782" s="8" t="s">
        <v>4615</v>
      </c>
      <c r="E3782" s="8" t="s">
        <v>32</v>
      </c>
      <c r="F3782" s="5" t="s">
        <v>25</v>
      </c>
      <c r="G3782" s="9"/>
      <c r="H3782" s="9"/>
    </row>
    <row r="3783" ht="15.75" customHeight="1">
      <c r="A3783" s="15" t="s">
        <v>4603</v>
      </c>
      <c r="B3783" s="18" t="s">
        <v>354</v>
      </c>
      <c r="C3783" s="17">
        <v>13.0</v>
      </c>
      <c r="D3783" s="8" t="s">
        <v>4616</v>
      </c>
      <c r="E3783" s="8" t="s">
        <v>4473</v>
      </c>
      <c r="F3783" s="5" t="s">
        <v>28</v>
      </c>
      <c r="G3783" s="9"/>
      <c r="H3783" s="9"/>
    </row>
    <row r="3784" ht="15.75" customHeight="1">
      <c r="A3784" s="15" t="s">
        <v>4603</v>
      </c>
      <c r="B3784" s="18" t="s">
        <v>346</v>
      </c>
      <c r="C3784" s="17">
        <v>14.0</v>
      </c>
      <c r="D3784" s="8" t="s">
        <v>4617</v>
      </c>
      <c r="E3784" s="8" t="s">
        <v>4473</v>
      </c>
      <c r="F3784" s="5" t="s">
        <v>28</v>
      </c>
      <c r="G3784" s="9"/>
      <c r="H3784" s="9"/>
    </row>
    <row r="3785" ht="15.75" customHeight="1">
      <c r="A3785" s="15" t="s">
        <v>4603</v>
      </c>
      <c r="B3785" s="18" t="s">
        <v>344</v>
      </c>
      <c r="C3785" s="17">
        <v>15.0</v>
      </c>
      <c r="D3785" s="8" t="s">
        <v>4618</v>
      </c>
      <c r="E3785" s="8" t="s">
        <v>18</v>
      </c>
      <c r="F3785" s="5" t="s">
        <v>18</v>
      </c>
      <c r="G3785" s="9"/>
      <c r="H3785" s="9"/>
    </row>
    <row r="3786" ht="15.75" customHeight="1">
      <c r="A3786" s="15" t="s">
        <v>4603</v>
      </c>
      <c r="B3786" s="14" t="s">
        <v>2301</v>
      </c>
      <c r="C3786" s="17">
        <v>17.0</v>
      </c>
      <c r="D3786" s="8" t="s">
        <v>4619</v>
      </c>
      <c r="E3786" s="8" t="s">
        <v>32</v>
      </c>
      <c r="F3786" s="5" t="s">
        <v>66</v>
      </c>
      <c r="G3786" s="9"/>
      <c r="H3786" s="9"/>
    </row>
    <row r="3787" ht="15.75" customHeight="1">
      <c r="A3787" s="15" t="s">
        <v>4603</v>
      </c>
      <c r="B3787" s="14" t="s">
        <v>357</v>
      </c>
      <c r="C3787" s="17">
        <v>18.0</v>
      </c>
      <c r="D3787" s="8" t="s">
        <v>4620</v>
      </c>
      <c r="E3787" s="8" t="s">
        <v>4473</v>
      </c>
      <c r="F3787" s="5" t="s">
        <v>33</v>
      </c>
      <c r="G3787" s="9"/>
      <c r="H3787" s="9"/>
    </row>
    <row r="3788" ht="15.75" customHeight="1">
      <c r="A3788" s="15" t="s">
        <v>4603</v>
      </c>
      <c r="B3788" s="18" t="s">
        <v>344</v>
      </c>
      <c r="C3788" s="17">
        <v>19.0</v>
      </c>
      <c r="D3788" s="8" t="s">
        <v>4621</v>
      </c>
      <c r="E3788" s="8" t="s">
        <v>21</v>
      </c>
      <c r="F3788" s="5" t="s">
        <v>123</v>
      </c>
      <c r="G3788" s="9"/>
      <c r="H3788" s="9"/>
    </row>
    <row r="3789" ht="15.75" customHeight="1">
      <c r="A3789" s="15" t="s">
        <v>4603</v>
      </c>
      <c r="B3789" s="14" t="s">
        <v>2301</v>
      </c>
      <c r="C3789" s="17">
        <v>21.0</v>
      </c>
      <c r="D3789" s="8" t="s">
        <v>4622</v>
      </c>
      <c r="E3789" s="8" t="s">
        <v>4473</v>
      </c>
      <c r="F3789" s="5" t="s">
        <v>22</v>
      </c>
      <c r="G3789" s="9"/>
      <c r="H3789" s="9"/>
    </row>
    <row r="3790" ht="15.75" customHeight="1">
      <c r="A3790" s="15" t="s">
        <v>4603</v>
      </c>
      <c r="B3790" s="18" t="s">
        <v>346</v>
      </c>
      <c r="C3790" s="17">
        <v>23.0</v>
      </c>
      <c r="D3790" s="8" t="s">
        <v>4623</v>
      </c>
      <c r="E3790" s="8" t="s">
        <v>33</v>
      </c>
      <c r="F3790" s="5" t="s">
        <v>33</v>
      </c>
      <c r="G3790" s="9"/>
      <c r="H3790" s="9"/>
    </row>
    <row r="3791" ht="15.75" customHeight="1">
      <c r="A3791" s="15" t="s">
        <v>4603</v>
      </c>
      <c r="B3791" s="18" t="s">
        <v>346</v>
      </c>
      <c r="C3791" s="17">
        <v>25.0</v>
      </c>
      <c r="D3791" s="8" t="s">
        <v>4624</v>
      </c>
      <c r="E3791" s="8" t="s">
        <v>33</v>
      </c>
      <c r="F3791" s="5" t="s">
        <v>33</v>
      </c>
      <c r="G3791" s="9"/>
      <c r="H3791" s="9"/>
    </row>
    <row r="3792" ht="15.75" customHeight="1">
      <c r="A3792" s="15" t="s">
        <v>4603</v>
      </c>
      <c r="B3792" s="18" t="s">
        <v>346</v>
      </c>
      <c r="C3792" s="17">
        <v>26.0</v>
      </c>
      <c r="D3792" s="8" t="s">
        <v>4625</v>
      </c>
      <c r="E3792" s="8" t="s">
        <v>4473</v>
      </c>
      <c r="F3792" s="5" t="s">
        <v>22</v>
      </c>
      <c r="G3792" s="9"/>
      <c r="H3792" s="9"/>
    </row>
    <row r="3793" ht="15.75" customHeight="1">
      <c r="A3793" s="15" t="s">
        <v>4603</v>
      </c>
      <c r="B3793" s="14" t="s">
        <v>4626</v>
      </c>
      <c r="C3793" s="17">
        <v>28.0</v>
      </c>
      <c r="D3793" s="8" t="s">
        <v>4627</v>
      </c>
      <c r="E3793" s="8" t="s">
        <v>4473</v>
      </c>
      <c r="F3793" s="5" t="s">
        <v>25</v>
      </c>
      <c r="G3793" s="9"/>
      <c r="H3793" s="9"/>
    </row>
    <row r="3794" ht="15.75" customHeight="1">
      <c r="A3794" s="15" t="s">
        <v>4603</v>
      </c>
      <c r="B3794" s="18" t="s">
        <v>346</v>
      </c>
      <c r="C3794" s="17">
        <v>30.0</v>
      </c>
      <c r="D3794" s="8" t="s">
        <v>4628</v>
      </c>
      <c r="E3794" s="8" t="s">
        <v>4473</v>
      </c>
      <c r="F3794" s="5" t="s">
        <v>25</v>
      </c>
      <c r="G3794" s="9"/>
      <c r="H3794" s="9"/>
    </row>
    <row r="3795" ht="15.75" customHeight="1">
      <c r="A3795" s="15" t="s">
        <v>4603</v>
      </c>
      <c r="B3795" s="14" t="s">
        <v>4626</v>
      </c>
      <c r="C3795" s="17">
        <v>31.0</v>
      </c>
      <c r="D3795" s="8" t="s">
        <v>4629</v>
      </c>
      <c r="E3795" s="8" t="s">
        <v>4473</v>
      </c>
      <c r="F3795" s="5" t="s">
        <v>66</v>
      </c>
      <c r="G3795" s="9"/>
      <c r="H3795" s="9"/>
    </row>
    <row r="3796" ht="15.75" customHeight="1">
      <c r="A3796" s="15" t="s">
        <v>4603</v>
      </c>
      <c r="B3796" s="14" t="s">
        <v>4613</v>
      </c>
      <c r="C3796" s="17">
        <v>33.0</v>
      </c>
      <c r="D3796" s="8" t="s">
        <v>4630</v>
      </c>
      <c r="E3796" s="8" t="s">
        <v>32</v>
      </c>
      <c r="F3796" s="5" t="s">
        <v>22</v>
      </c>
      <c r="G3796" s="9"/>
      <c r="H3796" s="9"/>
    </row>
    <row r="3797" ht="15.75" customHeight="1">
      <c r="A3797" s="15" t="s">
        <v>4603</v>
      </c>
      <c r="B3797" s="18" t="s">
        <v>4631</v>
      </c>
      <c r="C3797" s="17">
        <v>35.0</v>
      </c>
      <c r="D3797" s="8" t="s">
        <v>4632</v>
      </c>
      <c r="E3797" s="8" t="s">
        <v>4473</v>
      </c>
      <c r="F3797" s="5" t="s">
        <v>22</v>
      </c>
      <c r="G3797" s="9"/>
      <c r="H3797" s="9"/>
    </row>
    <row r="3798" ht="15.75" customHeight="1">
      <c r="A3798" s="15" t="s">
        <v>4603</v>
      </c>
      <c r="B3798" s="18" t="s">
        <v>4633</v>
      </c>
      <c r="C3798" s="17">
        <v>36.0</v>
      </c>
      <c r="D3798" s="8" t="s">
        <v>4634</v>
      </c>
      <c r="E3798" s="8" t="s">
        <v>21</v>
      </c>
      <c r="F3798" s="5" t="s">
        <v>22</v>
      </c>
      <c r="G3798" s="9"/>
      <c r="H3798" s="9"/>
    </row>
    <row r="3799" ht="15.75" customHeight="1">
      <c r="A3799" s="15" t="s">
        <v>4603</v>
      </c>
      <c r="B3799" s="18" t="s">
        <v>354</v>
      </c>
      <c r="C3799" s="17">
        <v>38.0</v>
      </c>
      <c r="D3799" s="8" t="s">
        <v>4635</v>
      </c>
      <c r="E3799" s="8" t="s">
        <v>4473</v>
      </c>
      <c r="F3799" s="5" t="s">
        <v>22</v>
      </c>
      <c r="G3799" s="9"/>
      <c r="H3799" s="9"/>
    </row>
    <row r="3800" ht="15.75" customHeight="1">
      <c r="A3800" s="15" t="s">
        <v>4603</v>
      </c>
      <c r="B3800" s="14" t="s">
        <v>4613</v>
      </c>
      <c r="C3800" s="17">
        <v>39.0</v>
      </c>
      <c r="D3800" s="8" t="s">
        <v>4636</v>
      </c>
      <c r="E3800" s="8" t="s">
        <v>4473</v>
      </c>
      <c r="F3800" s="5" t="s">
        <v>79</v>
      </c>
      <c r="G3800" s="9"/>
      <c r="H3800" s="9"/>
    </row>
    <row r="3801" ht="15.75" customHeight="1">
      <c r="A3801" s="15" t="s">
        <v>4603</v>
      </c>
      <c r="B3801" s="18" t="s">
        <v>4631</v>
      </c>
      <c r="C3801" s="17">
        <v>41.0</v>
      </c>
      <c r="D3801" s="8" t="s">
        <v>4637</v>
      </c>
      <c r="E3801" s="8" t="s">
        <v>33</v>
      </c>
      <c r="F3801" s="5" t="s">
        <v>33</v>
      </c>
      <c r="G3801" s="9"/>
      <c r="H3801" s="9"/>
    </row>
    <row r="3802" ht="15.75" customHeight="1">
      <c r="A3802" s="15" t="s">
        <v>4603</v>
      </c>
      <c r="B3802" s="18" t="s">
        <v>354</v>
      </c>
      <c r="C3802" s="17">
        <v>42.0</v>
      </c>
      <c r="D3802" s="8" t="s">
        <v>4638</v>
      </c>
      <c r="E3802" s="8" t="s">
        <v>33</v>
      </c>
      <c r="F3802" s="5" t="s">
        <v>33</v>
      </c>
      <c r="G3802" s="9"/>
      <c r="H3802" s="9"/>
    </row>
    <row r="3803" ht="15.75" customHeight="1">
      <c r="A3803" s="15" t="s">
        <v>4603</v>
      </c>
      <c r="B3803" s="18" t="s">
        <v>4633</v>
      </c>
      <c r="C3803" s="17">
        <v>43.0</v>
      </c>
      <c r="D3803" s="8" t="s">
        <v>4639</v>
      </c>
      <c r="E3803" s="8" t="s">
        <v>33</v>
      </c>
      <c r="F3803" s="5" t="s">
        <v>33</v>
      </c>
      <c r="G3803" s="9"/>
      <c r="H3803" s="9"/>
    </row>
    <row r="3804" ht="15.75" customHeight="1">
      <c r="A3804" s="15" t="s">
        <v>4603</v>
      </c>
      <c r="B3804" s="18" t="s">
        <v>346</v>
      </c>
      <c r="C3804" s="17">
        <v>45.0</v>
      </c>
      <c r="D3804" s="8" t="s">
        <v>4640</v>
      </c>
      <c r="E3804" s="8" t="s">
        <v>14</v>
      </c>
      <c r="F3804" s="5" t="s">
        <v>15</v>
      </c>
      <c r="G3804" s="9"/>
      <c r="H3804" s="9"/>
    </row>
    <row r="3805" ht="15.75" customHeight="1">
      <c r="A3805" s="15" t="s">
        <v>4603</v>
      </c>
      <c r="B3805" s="18" t="s">
        <v>346</v>
      </c>
      <c r="C3805" s="17">
        <v>46.0</v>
      </c>
      <c r="D3805" s="8" t="s">
        <v>4641</v>
      </c>
      <c r="E3805" s="8" t="s">
        <v>18</v>
      </c>
      <c r="F3805" s="5" t="s">
        <v>15</v>
      </c>
      <c r="G3805" s="9"/>
      <c r="H3805" s="9"/>
    </row>
    <row r="3806" ht="15.75" customHeight="1">
      <c r="A3806" s="15" t="s">
        <v>4603</v>
      </c>
      <c r="B3806" s="18" t="s">
        <v>344</v>
      </c>
      <c r="C3806" s="17">
        <v>47.0</v>
      </c>
      <c r="D3806" s="8" t="s">
        <v>4642</v>
      </c>
      <c r="E3806" s="8" t="s">
        <v>18</v>
      </c>
      <c r="F3806" s="5" t="s">
        <v>22</v>
      </c>
      <c r="G3806" s="9"/>
      <c r="H3806" s="9"/>
    </row>
    <row r="3807" ht="15.75" customHeight="1">
      <c r="A3807" s="15" t="s">
        <v>4603</v>
      </c>
      <c r="B3807" s="18" t="s">
        <v>346</v>
      </c>
      <c r="C3807" s="17">
        <v>49.0</v>
      </c>
      <c r="D3807" s="8" t="s">
        <v>4643</v>
      </c>
      <c r="E3807" s="8" t="s">
        <v>18</v>
      </c>
      <c r="F3807" s="5" t="s">
        <v>22</v>
      </c>
      <c r="G3807" s="9"/>
      <c r="H3807" s="9"/>
    </row>
    <row r="3808" ht="15.75" customHeight="1">
      <c r="A3808" s="15" t="s">
        <v>4603</v>
      </c>
      <c r="B3808" s="18" t="s">
        <v>346</v>
      </c>
      <c r="C3808" s="17">
        <v>50.0</v>
      </c>
      <c r="D3808" s="8" t="s">
        <v>4644</v>
      </c>
      <c r="E3808" s="8" t="s">
        <v>14</v>
      </c>
      <c r="F3808" s="5" t="s">
        <v>28</v>
      </c>
      <c r="G3808" s="9"/>
      <c r="H3808" s="9"/>
    </row>
    <row r="3809" ht="15.75" customHeight="1">
      <c r="A3809" s="15" t="s">
        <v>4603</v>
      </c>
      <c r="B3809" s="18" t="s">
        <v>344</v>
      </c>
      <c r="C3809" s="17">
        <v>52.0</v>
      </c>
      <c r="D3809" s="8" t="s">
        <v>4645</v>
      </c>
      <c r="E3809" s="8" t="s">
        <v>4473</v>
      </c>
      <c r="F3809" s="5" t="s">
        <v>28</v>
      </c>
      <c r="G3809" s="9"/>
      <c r="H3809" s="9"/>
    </row>
    <row r="3810" ht="15.75" customHeight="1">
      <c r="A3810" s="15" t="s">
        <v>4603</v>
      </c>
      <c r="B3810" s="18" t="s">
        <v>354</v>
      </c>
      <c r="C3810" s="17">
        <v>53.0</v>
      </c>
      <c r="D3810" s="8" t="s">
        <v>4646</v>
      </c>
      <c r="E3810" s="8" t="s">
        <v>14</v>
      </c>
      <c r="F3810" s="5" t="s">
        <v>28</v>
      </c>
      <c r="G3810" s="9"/>
      <c r="H3810" s="9"/>
    </row>
    <row r="3811" ht="15.75" customHeight="1">
      <c r="A3811" s="15" t="s">
        <v>4603</v>
      </c>
      <c r="B3811" s="18" t="s">
        <v>346</v>
      </c>
      <c r="C3811" s="17">
        <v>54.0</v>
      </c>
      <c r="D3811" s="8" t="s">
        <v>4647</v>
      </c>
      <c r="E3811" s="8" t="s">
        <v>18</v>
      </c>
      <c r="F3811" s="5" t="s">
        <v>18</v>
      </c>
      <c r="G3811" s="9"/>
      <c r="H3811" s="9"/>
    </row>
    <row r="3812" ht="15.75" customHeight="1">
      <c r="A3812" s="15" t="s">
        <v>4603</v>
      </c>
      <c r="B3812" s="18" t="s">
        <v>344</v>
      </c>
      <c r="C3812" s="17">
        <v>56.0</v>
      </c>
      <c r="D3812" s="8" t="s">
        <v>4648</v>
      </c>
      <c r="E3812" s="8" t="s">
        <v>18</v>
      </c>
      <c r="F3812" s="5" t="s">
        <v>18</v>
      </c>
      <c r="G3812" s="9"/>
      <c r="H3812" s="9"/>
    </row>
    <row r="3813" ht="15.75" customHeight="1">
      <c r="A3813" s="15" t="s">
        <v>4603</v>
      </c>
      <c r="B3813" s="18" t="s">
        <v>4631</v>
      </c>
      <c r="C3813" s="17">
        <v>57.0</v>
      </c>
      <c r="D3813" s="8" t="s">
        <v>4649</v>
      </c>
      <c r="E3813" s="8" t="s">
        <v>18</v>
      </c>
      <c r="F3813" s="5" t="s">
        <v>15</v>
      </c>
      <c r="G3813" s="9"/>
      <c r="H3813" s="9"/>
    </row>
    <row r="3814" ht="15.75" customHeight="1">
      <c r="A3814" s="15" t="s">
        <v>4603</v>
      </c>
      <c r="B3814" s="18" t="s">
        <v>4633</v>
      </c>
      <c r="C3814" s="17">
        <v>58.0</v>
      </c>
      <c r="D3814" s="8" t="s">
        <v>4650</v>
      </c>
      <c r="E3814" s="8" t="s">
        <v>4473</v>
      </c>
      <c r="F3814" s="5" t="s">
        <v>15</v>
      </c>
      <c r="G3814" s="9"/>
      <c r="H3814" s="9"/>
    </row>
    <row r="3815" ht="15.75" customHeight="1">
      <c r="A3815" s="15" t="s">
        <v>4603</v>
      </c>
      <c r="B3815" s="18" t="s">
        <v>4651</v>
      </c>
      <c r="C3815" s="17">
        <v>60.0</v>
      </c>
      <c r="D3815" s="8" t="s">
        <v>4652</v>
      </c>
      <c r="E3815" s="8" t="s">
        <v>4473</v>
      </c>
      <c r="F3815" s="5" t="s">
        <v>50</v>
      </c>
      <c r="G3815" s="9"/>
      <c r="H3815" s="9"/>
    </row>
    <row r="3816" ht="15.75" customHeight="1">
      <c r="A3816" s="15" t="s">
        <v>4603</v>
      </c>
      <c r="B3816" s="18" t="s">
        <v>4631</v>
      </c>
      <c r="C3816" s="17">
        <v>63.0</v>
      </c>
      <c r="D3816" s="8" t="s">
        <v>4653</v>
      </c>
      <c r="E3816" s="8" t="s">
        <v>4473</v>
      </c>
      <c r="F3816" s="5" t="s">
        <v>22</v>
      </c>
      <c r="G3816" s="9"/>
      <c r="H3816" s="9"/>
    </row>
    <row r="3817" ht="15.75" customHeight="1">
      <c r="A3817" s="15" t="s">
        <v>4603</v>
      </c>
      <c r="B3817" s="18" t="s">
        <v>4631</v>
      </c>
      <c r="C3817" s="17">
        <v>64.0</v>
      </c>
      <c r="D3817" s="8" t="s">
        <v>4654</v>
      </c>
      <c r="E3817" s="8" t="s">
        <v>21</v>
      </c>
      <c r="F3817" s="5" t="s">
        <v>22</v>
      </c>
      <c r="G3817" s="9"/>
      <c r="H3817" s="9"/>
    </row>
    <row r="3818" ht="15.75" customHeight="1">
      <c r="A3818" s="15" t="s">
        <v>4603</v>
      </c>
      <c r="B3818" s="18" t="s">
        <v>346</v>
      </c>
      <c r="C3818" s="17">
        <v>65.0</v>
      </c>
      <c r="D3818" s="8" t="s">
        <v>4655</v>
      </c>
      <c r="E3818" s="8" t="s">
        <v>4473</v>
      </c>
      <c r="F3818" s="5" t="s">
        <v>22</v>
      </c>
      <c r="G3818" s="9"/>
      <c r="H3818" s="9"/>
    </row>
    <row r="3819" ht="15.75" customHeight="1">
      <c r="A3819" s="15" t="s">
        <v>4603</v>
      </c>
      <c r="B3819" s="18" t="s">
        <v>4631</v>
      </c>
      <c r="C3819" s="17">
        <v>67.0</v>
      </c>
      <c r="D3819" s="8" t="s">
        <v>4656</v>
      </c>
      <c r="E3819" s="8" t="s">
        <v>33</v>
      </c>
      <c r="F3819" s="5" t="s">
        <v>33</v>
      </c>
      <c r="G3819" s="9"/>
      <c r="H3819" s="9"/>
    </row>
    <row r="3820" ht="15.75" customHeight="1">
      <c r="A3820" s="15" t="s">
        <v>4603</v>
      </c>
      <c r="B3820" s="18" t="s">
        <v>354</v>
      </c>
      <c r="C3820" s="17">
        <v>68.0</v>
      </c>
      <c r="D3820" s="8" t="s">
        <v>4657</v>
      </c>
      <c r="E3820" s="8" t="s">
        <v>33</v>
      </c>
      <c r="F3820" s="5" t="s">
        <v>33</v>
      </c>
      <c r="G3820" s="9"/>
      <c r="H3820" s="9"/>
    </row>
    <row r="3821" ht="15.75" customHeight="1">
      <c r="A3821" s="15" t="s">
        <v>4603</v>
      </c>
      <c r="B3821" s="18" t="s">
        <v>4631</v>
      </c>
      <c r="C3821" s="17">
        <v>69.0</v>
      </c>
      <c r="D3821" s="8" t="s">
        <v>4658</v>
      </c>
      <c r="E3821" s="8" t="s">
        <v>33</v>
      </c>
      <c r="F3821" s="5" t="s">
        <v>33</v>
      </c>
      <c r="G3821" s="9"/>
      <c r="H3821" s="9"/>
    </row>
    <row r="3822" ht="15.75" customHeight="1">
      <c r="A3822" s="15" t="s">
        <v>4603</v>
      </c>
      <c r="B3822" s="18" t="s">
        <v>4631</v>
      </c>
      <c r="C3822" s="17">
        <v>70.0</v>
      </c>
      <c r="D3822" s="8" t="s">
        <v>4659</v>
      </c>
      <c r="E3822" s="8" t="s">
        <v>33</v>
      </c>
      <c r="F3822" s="5" t="s">
        <v>33</v>
      </c>
      <c r="G3822" s="9"/>
      <c r="H3822" s="9"/>
    </row>
    <row r="3823" ht="15.75" customHeight="1">
      <c r="A3823" s="15" t="s">
        <v>4603</v>
      </c>
      <c r="B3823" s="18" t="s">
        <v>4631</v>
      </c>
      <c r="C3823" s="17">
        <v>71.0</v>
      </c>
      <c r="D3823" s="8" t="s">
        <v>4660</v>
      </c>
      <c r="E3823" s="8" t="s">
        <v>4473</v>
      </c>
      <c r="F3823" s="5" t="s">
        <v>11</v>
      </c>
      <c r="G3823" s="9"/>
      <c r="H3823" s="5" t="s">
        <v>4661</v>
      </c>
    </row>
    <row r="3824" ht="15.75" customHeight="1">
      <c r="A3824" s="15" t="s">
        <v>4603</v>
      </c>
      <c r="B3824" s="18" t="s">
        <v>4631</v>
      </c>
      <c r="C3824" s="17">
        <v>72.0</v>
      </c>
      <c r="D3824" s="8" t="s">
        <v>4662</v>
      </c>
      <c r="E3824" s="8" t="s">
        <v>21</v>
      </c>
      <c r="F3824" s="5" t="s">
        <v>11</v>
      </c>
      <c r="G3824" s="9"/>
      <c r="H3824" s="9"/>
    </row>
    <row r="3825" ht="15.75" customHeight="1">
      <c r="A3825" s="15" t="s">
        <v>4603</v>
      </c>
      <c r="B3825" s="18" t="s">
        <v>4631</v>
      </c>
      <c r="C3825" s="17">
        <v>73.0</v>
      </c>
      <c r="D3825" s="8" t="s">
        <v>4663</v>
      </c>
      <c r="E3825" s="8" t="s">
        <v>33</v>
      </c>
      <c r="F3825" s="5" t="s">
        <v>11</v>
      </c>
      <c r="G3825" s="9"/>
      <c r="H3825" s="9"/>
    </row>
    <row r="3826" ht="15.75" customHeight="1">
      <c r="A3826" s="15" t="s">
        <v>4603</v>
      </c>
      <c r="B3826" s="18" t="s">
        <v>354</v>
      </c>
      <c r="C3826" s="17">
        <v>74.0</v>
      </c>
      <c r="D3826" s="8" t="s">
        <v>4664</v>
      </c>
      <c r="E3826" s="8" t="s">
        <v>4473</v>
      </c>
      <c r="F3826" s="5" t="s">
        <v>11</v>
      </c>
      <c r="G3826" s="9"/>
      <c r="H3826" s="9"/>
    </row>
    <row r="3827" ht="15.75" customHeight="1">
      <c r="A3827" s="15" t="s">
        <v>4603</v>
      </c>
      <c r="B3827" s="14" t="s">
        <v>1221</v>
      </c>
      <c r="C3827" s="17">
        <v>75.0</v>
      </c>
      <c r="D3827" s="8" t="s">
        <v>4665</v>
      </c>
      <c r="E3827" s="8" t="s">
        <v>4473</v>
      </c>
      <c r="F3827" s="5" t="s">
        <v>11</v>
      </c>
      <c r="G3827" s="9"/>
      <c r="H3827" s="9"/>
    </row>
    <row r="3828" ht="15.75" customHeight="1">
      <c r="A3828" s="15" t="s">
        <v>4603</v>
      </c>
      <c r="B3828" s="14" t="s">
        <v>4666</v>
      </c>
      <c r="C3828" s="17">
        <v>76.0</v>
      </c>
      <c r="D3828" s="8" t="s">
        <v>4667</v>
      </c>
      <c r="E3828" s="8" t="s">
        <v>4473</v>
      </c>
      <c r="F3828" s="5" t="s">
        <v>11</v>
      </c>
      <c r="G3828" s="9"/>
      <c r="H3828" s="9"/>
    </row>
    <row r="3829" ht="15.75" customHeight="1">
      <c r="A3829" s="15" t="s">
        <v>4603</v>
      </c>
      <c r="B3829" s="14" t="s">
        <v>4668</v>
      </c>
      <c r="C3829" s="17">
        <v>79.0</v>
      </c>
      <c r="D3829" s="8" t="s">
        <v>4669</v>
      </c>
      <c r="E3829" s="8" t="s">
        <v>21</v>
      </c>
      <c r="F3829" s="5" t="s">
        <v>1924</v>
      </c>
      <c r="G3829" s="9"/>
      <c r="H3829" s="9"/>
    </row>
    <row r="3830" ht="15.75" customHeight="1">
      <c r="A3830" s="15" t="s">
        <v>4670</v>
      </c>
      <c r="B3830" s="14" t="s">
        <v>2320</v>
      </c>
      <c r="C3830" s="16">
        <v>1.0</v>
      </c>
      <c r="D3830" s="8" t="s">
        <v>4671</v>
      </c>
      <c r="E3830" s="8" t="s">
        <v>21</v>
      </c>
      <c r="F3830" s="5" t="s">
        <v>25</v>
      </c>
      <c r="G3830" s="9"/>
      <c r="H3830" s="9"/>
    </row>
    <row r="3831" ht="15.75" customHeight="1">
      <c r="A3831" s="15" t="s">
        <v>4670</v>
      </c>
      <c r="B3831" s="14" t="s">
        <v>144</v>
      </c>
      <c r="C3831" s="17">
        <v>3.0</v>
      </c>
      <c r="D3831" s="8" t="s">
        <v>4672</v>
      </c>
      <c r="E3831" s="8" t="s">
        <v>21</v>
      </c>
      <c r="F3831" s="5" t="s">
        <v>25</v>
      </c>
      <c r="G3831" s="9"/>
      <c r="H3831" s="9"/>
    </row>
    <row r="3832" ht="15.75" customHeight="1">
      <c r="A3832" s="15" t="s">
        <v>4670</v>
      </c>
      <c r="B3832" s="18" t="s">
        <v>701</v>
      </c>
      <c r="C3832" s="17">
        <v>5.0</v>
      </c>
      <c r="D3832" s="8" t="s">
        <v>4673</v>
      </c>
      <c r="E3832" s="8" t="s">
        <v>4473</v>
      </c>
      <c r="F3832" s="5" t="s">
        <v>28</v>
      </c>
      <c r="G3832" s="9"/>
      <c r="H3832" s="9"/>
    </row>
    <row r="3833" ht="15.75" customHeight="1">
      <c r="A3833" s="15" t="s">
        <v>4670</v>
      </c>
      <c r="B3833" s="14" t="s">
        <v>124</v>
      </c>
      <c r="C3833" s="17">
        <v>7.0</v>
      </c>
      <c r="D3833" s="8" t="s">
        <v>4674</v>
      </c>
      <c r="E3833" s="8" t="s">
        <v>4473</v>
      </c>
      <c r="F3833" s="5" t="s">
        <v>28</v>
      </c>
      <c r="G3833" s="9"/>
      <c r="H3833" s="9"/>
    </row>
    <row r="3834" ht="15.75" customHeight="1">
      <c r="A3834" s="15" t="s">
        <v>4670</v>
      </c>
      <c r="B3834" s="18" t="s">
        <v>135</v>
      </c>
      <c r="C3834" s="17">
        <v>8.0</v>
      </c>
      <c r="D3834" s="8" t="s">
        <v>4675</v>
      </c>
      <c r="E3834" s="8" t="s">
        <v>4473</v>
      </c>
      <c r="F3834" s="5" t="s">
        <v>22</v>
      </c>
      <c r="G3834" s="9"/>
      <c r="H3834" s="9"/>
    </row>
    <row r="3835" ht="15.75" customHeight="1">
      <c r="A3835" s="15" t="s">
        <v>4670</v>
      </c>
      <c r="B3835" s="14" t="s">
        <v>144</v>
      </c>
      <c r="C3835" s="17">
        <v>9.0</v>
      </c>
      <c r="D3835" s="8" t="s">
        <v>4676</v>
      </c>
      <c r="E3835" s="8" t="s">
        <v>21</v>
      </c>
      <c r="F3835" s="5" t="s">
        <v>22</v>
      </c>
      <c r="G3835" s="9"/>
      <c r="H3835" s="9"/>
    </row>
    <row r="3836" ht="15.75" customHeight="1">
      <c r="A3836" s="15" t="s">
        <v>4670</v>
      </c>
      <c r="B3836" s="18" t="s">
        <v>126</v>
      </c>
      <c r="C3836" s="17">
        <v>11.0</v>
      </c>
      <c r="D3836" s="8" t="s">
        <v>4677</v>
      </c>
      <c r="E3836" s="8" t="s">
        <v>14</v>
      </c>
      <c r="F3836" s="5" t="s">
        <v>22</v>
      </c>
      <c r="G3836" s="9"/>
      <c r="H3836" s="9"/>
    </row>
    <row r="3837" ht="15.75" customHeight="1">
      <c r="A3837" s="15" t="s">
        <v>4670</v>
      </c>
      <c r="B3837" s="14" t="s">
        <v>144</v>
      </c>
      <c r="C3837" s="17">
        <v>12.0</v>
      </c>
      <c r="D3837" s="8" t="s">
        <v>4678</v>
      </c>
      <c r="E3837" s="8" t="s">
        <v>4473</v>
      </c>
      <c r="F3837" s="5" t="s">
        <v>25</v>
      </c>
      <c r="G3837" s="9"/>
      <c r="H3837" s="9"/>
    </row>
    <row r="3838" ht="15.75" customHeight="1">
      <c r="A3838" s="15" t="s">
        <v>4670</v>
      </c>
      <c r="B3838" s="14" t="s">
        <v>124</v>
      </c>
      <c r="C3838" s="17">
        <v>13.0</v>
      </c>
      <c r="D3838" s="8" t="s">
        <v>4679</v>
      </c>
      <c r="E3838" s="8" t="s">
        <v>4473</v>
      </c>
      <c r="F3838" s="5" t="s">
        <v>25</v>
      </c>
      <c r="G3838" s="9"/>
      <c r="H3838" s="9"/>
    </row>
    <row r="3839" ht="15.75" customHeight="1">
      <c r="A3839" s="15" t="s">
        <v>4670</v>
      </c>
      <c r="B3839" s="14" t="s">
        <v>144</v>
      </c>
      <c r="C3839" s="17">
        <v>15.0</v>
      </c>
      <c r="D3839" s="8" t="s">
        <v>4680</v>
      </c>
      <c r="E3839" s="8" t="s">
        <v>4473</v>
      </c>
      <c r="F3839" s="5" t="s">
        <v>22</v>
      </c>
      <c r="G3839" s="9"/>
      <c r="H3839" s="9"/>
    </row>
    <row r="3840" ht="15.75" customHeight="1">
      <c r="A3840" s="15" t="s">
        <v>4670</v>
      </c>
      <c r="B3840" s="14" t="s">
        <v>144</v>
      </c>
      <c r="C3840" s="17">
        <v>16.0</v>
      </c>
      <c r="D3840" s="8" t="s">
        <v>4681</v>
      </c>
      <c r="E3840" s="8" t="s">
        <v>4473</v>
      </c>
      <c r="F3840" s="5" t="s">
        <v>22</v>
      </c>
      <c r="G3840" s="9"/>
      <c r="H3840" s="9"/>
    </row>
    <row r="3841" ht="15.75" customHeight="1">
      <c r="A3841" s="15" t="s">
        <v>4670</v>
      </c>
      <c r="B3841" s="18" t="s">
        <v>126</v>
      </c>
      <c r="C3841" s="17">
        <v>17.0</v>
      </c>
      <c r="D3841" s="8" t="s">
        <v>4682</v>
      </c>
      <c r="E3841" s="8" t="s">
        <v>21</v>
      </c>
      <c r="F3841" s="5" t="s">
        <v>22</v>
      </c>
      <c r="G3841" s="9"/>
      <c r="H3841" s="9"/>
    </row>
    <row r="3842" ht="15.75" customHeight="1">
      <c r="A3842" s="15" t="s">
        <v>4670</v>
      </c>
      <c r="B3842" s="14" t="s">
        <v>968</v>
      </c>
      <c r="C3842" s="17">
        <v>18.0</v>
      </c>
      <c r="D3842" s="8" t="s">
        <v>4683</v>
      </c>
      <c r="E3842" s="8" t="s">
        <v>4473</v>
      </c>
      <c r="F3842" s="5" t="s">
        <v>25</v>
      </c>
      <c r="G3842" s="9"/>
      <c r="H3842" s="9"/>
    </row>
    <row r="3843" ht="15.75" customHeight="1">
      <c r="A3843" s="15" t="s">
        <v>4670</v>
      </c>
      <c r="B3843" s="14" t="s">
        <v>137</v>
      </c>
      <c r="C3843" s="17">
        <v>20.0</v>
      </c>
      <c r="D3843" s="8" t="s">
        <v>4684</v>
      </c>
      <c r="E3843" s="8" t="s">
        <v>21</v>
      </c>
      <c r="F3843" s="5" t="s">
        <v>25</v>
      </c>
      <c r="G3843" s="9"/>
      <c r="H3843" s="9"/>
    </row>
    <row r="3844" ht="15.75" customHeight="1">
      <c r="A3844" s="15" t="s">
        <v>4670</v>
      </c>
      <c r="B3844" s="14" t="s">
        <v>4685</v>
      </c>
      <c r="C3844" s="17">
        <v>22.0</v>
      </c>
      <c r="D3844" s="8" t="s">
        <v>4686</v>
      </c>
      <c r="E3844" s="8" t="s">
        <v>21</v>
      </c>
      <c r="F3844" s="5" t="s">
        <v>25</v>
      </c>
      <c r="G3844" s="9"/>
      <c r="H3844" s="9"/>
    </row>
    <row r="3845" ht="15.75" customHeight="1">
      <c r="A3845" s="15" t="s">
        <v>4687</v>
      </c>
      <c r="B3845" s="14" t="s">
        <v>37</v>
      </c>
      <c r="C3845" s="16">
        <v>1.0</v>
      </c>
      <c r="D3845" s="8" t="s">
        <v>4688</v>
      </c>
      <c r="E3845" s="8" t="s">
        <v>4473</v>
      </c>
      <c r="F3845" s="5" t="s">
        <v>123</v>
      </c>
      <c r="G3845" s="9"/>
      <c r="H3845" s="9"/>
    </row>
    <row r="3846" ht="15.75" customHeight="1">
      <c r="A3846" s="15" t="s">
        <v>4687</v>
      </c>
      <c r="B3846" s="14" t="s">
        <v>35</v>
      </c>
      <c r="C3846" s="17">
        <v>4.0</v>
      </c>
      <c r="D3846" s="8" t="s">
        <v>4689</v>
      </c>
      <c r="E3846" s="8" t="s">
        <v>33</v>
      </c>
      <c r="F3846" s="5" t="s">
        <v>929</v>
      </c>
      <c r="G3846" s="9"/>
      <c r="H3846" s="9"/>
    </row>
    <row r="3847" ht="15.75" customHeight="1">
      <c r="A3847" s="15" t="s">
        <v>4687</v>
      </c>
      <c r="B3847" s="14" t="s">
        <v>41</v>
      </c>
      <c r="C3847" s="17">
        <v>6.0</v>
      </c>
      <c r="D3847" s="8" t="s">
        <v>4690</v>
      </c>
      <c r="E3847" s="8" t="s">
        <v>14</v>
      </c>
      <c r="F3847" s="5" t="s">
        <v>15</v>
      </c>
      <c r="G3847" s="9"/>
      <c r="H3847" s="9"/>
    </row>
    <row r="3848" ht="15.75" customHeight="1">
      <c r="A3848" s="15" t="s">
        <v>4687</v>
      </c>
      <c r="B3848" s="14" t="s">
        <v>41</v>
      </c>
      <c r="C3848" s="17">
        <v>8.0</v>
      </c>
      <c r="D3848" s="8" t="s">
        <v>4691</v>
      </c>
      <c r="E3848" s="8" t="s">
        <v>14</v>
      </c>
      <c r="F3848" s="5" t="s">
        <v>15</v>
      </c>
      <c r="G3848" s="9"/>
      <c r="H3848" s="9"/>
    </row>
    <row r="3849" ht="15.75" customHeight="1">
      <c r="A3849" s="15" t="s">
        <v>4687</v>
      </c>
      <c r="B3849" s="14" t="s">
        <v>41</v>
      </c>
      <c r="C3849" s="17">
        <v>9.0</v>
      </c>
      <c r="D3849" s="8" t="s">
        <v>4692</v>
      </c>
      <c r="E3849" s="8" t="s">
        <v>33</v>
      </c>
      <c r="F3849" s="5" t="s">
        <v>33</v>
      </c>
      <c r="G3849" s="9"/>
      <c r="H3849" s="9"/>
    </row>
    <row r="3850" ht="15.75" customHeight="1">
      <c r="A3850" s="15" t="s">
        <v>4687</v>
      </c>
      <c r="B3850" s="14" t="s">
        <v>35</v>
      </c>
      <c r="C3850" s="17">
        <v>10.0</v>
      </c>
      <c r="D3850" s="8" t="s">
        <v>4693</v>
      </c>
      <c r="E3850" s="8" t="s">
        <v>33</v>
      </c>
      <c r="F3850" s="5" t="s">
        <v>33</v>
      </c>
      <c r="G3850" s="9"/>
      <c r="H3850" s="9"/>
    </row>
    <row r="3851" ht="15.75" customHeight="1">
      <c r="A3851" s="15" t="s">
        <v>4687</v>
      </c>
      <c r="B3851" s="18" t="s">
        <v>344</v>
      </c>
      <c r="C3851" s="17">
        <v>12.0</v>
      </c>
      <c r="D3851" s="8" t="s">
        <v>4694</v>
      </c>
      <c r="E3851" s="8" t="s">
        <v>4473</v>
      </c>
      <c r="F3851" s="5" t="s">
        <v>50</v>
      </c>
      <c r="G3851" s="9"/>
      <c r="H3851" s="9"/>
    </row>
    <row r="3852" ht="15.75" customHeight="1">
      <c r="A3852" s="5" t="s">
        <v>4695</v>
      </c>
      <c r="B3852" s="6" t="s">
        <v>4696</v>
      </c>
      <c r="C3852" s="7">
        <v>1.0</v>
      </c>
      <c r="D3852" s="8" t="s">
        <v>4697</v>
      </c>
      <c r="E3852" s="5" t="s">
        <v>21</v>
      </c>
      <c r="F3852" s="5" t="s">
        <v>25</v>
      </c>
      <c r="G3852" s="9"/>
      <c r="H3852" s="9"/>
    </row>
    <row r="3853" ht="15.75" customHeight="1">
      <c r="A3853" s="15" t="s">
        <v>4698</v>
      </c>
      <c r="B3853" s="20">
        <v>2.9050925925925923E-5</v>
      </c>
      <c r="C3853" s="16">
        <v>1.0</v>
      </c>
      <c r="D3853" s="8" t="s">
        <v>4699</v>
      </c>
      <c r="E3853" s="8" t="s">
        <v>21</v>
      </c>
      <c r="F3853" s="5" t="s">
        <v>25</v>
      </c>
      <c r="G3853" s="13"/>
      <c r="H3853" s="13"/>
    </row>
    <row r="3854" ht="15.75" customHeight="1">
      <c r="A3854" s="15" t="s">
        <v>4698</v>
      </c>
      <c r="B3854" s="14" t="s">
        <v>37</v>
      </c>
      <c r="C3854" s="17">
        <v>3.0</v>
      </c>
      <c r="D3854" s="8" t="s">
        <v>4700</v>
      </c>
      <c r="E3854" s="8" t="s">
        <v>21</v>
      </c>
      <c r="F3854" s="5" t="s">
        <v>1100</v>
      </c>
      <c r="G3854" s="9"/>
      <c r="H3854" s="9"/>
    </row>
    <row r="3855" ht="15.75" customHeight="1">
      <c r="A3855" s="15" t="s">
        <v>4698</v>
      </c>
      <c r="B3855" s="14" t="s">
        <v>144</v>
      </c>
      <c r="C3855" s="17">
        <v>5.0</v>
      </c>
      <c r="D3855" s="8" t="s">
        <v>4701</v>
      </c>
      <c r="E3855" s="8" t="s">
        <v>14</v>
      </c>
      <c r="F3855" s="5" t="s">
        <v>15</v>
      </c>
      <c r="G3855" s="9"/>
      <c r="H3855" s="9"/>
    </row>
    <row r="3856" ht="15.75" customHeight="1">
      <c r="A3856" s="15" t="s">
        <v>4698</v>
      </c>
      <c r="B3856" s="14" t="s">
        <v>144</v>
      </c>
      <c r="C3856" s="17">
        <v>6.0</v>
      </c>
      <c r="D3856" s="8" t="s">
        <v>4702</v>
      </c>
      <c r="E3856" s="8" t="s">
        <v>4473</v>
      </c>
      <c r="F3856" s="5" t="s">
        <v>22</v>
      </c>
      <c r="G3856" s="9"/>
      <c r="H3856" s="9"/>
    </row>
    <row r="3857" ht="15.75" customHeight="1">
      <c r="A3857" s="15" t="s">
        <v>4698</v>
      </c>
      <c r="B3857" s="14" t="s">
        <v>144</v>
      </c>
      <c r="C3857" s="17">
        <v>8.0</v>
      </c>
      <c r="D3857" s="8" t="s">
        <v>4703</v>
      </c>
      <c r="E3857" s="8" t="s">
        <v>33</v>
      </c>
      <c r="F3857" s="5" t="s">
        <v>33</v>
      </c>
      <c r="G3857" s="9"/>
      <c r="H3857" s="9"/>
    </row>
    <row r="3858" ht="15.75" customHeight="1">
      <c r="A3858" s="15" t="s">
        <v>4698</v>
      </c>
      <c r="B3858" s="14" t="s">
        <v>137</v>
      </c>
      <c r="C3858" s="17">
        <v>10.0</v>
      </c>
      <c r="D3858" s="8" t="s">
        <v>4704</v>
      </c>
      <c r="E3858" s="8" t="s">
        <v>33</v>
      </c>
      <c r="F3858" s="5" t="s">
        <v>22</v>
      </c>
      <c r="G3858" s="9"/>
      <c r="H3858" s="5" t="s">
        <v>4705</v>
      </c>
    </row>
    <row r="3859" ht="15.75" customHeight="1">
      <c r="A3859" s="15" t="s">
        <v>4698</v>
      </c>
      <c r="B3859" s="14" t="s">
        <v>37</v>
      </c>
      <c r="C3859" s="17">
        <v>14.0</v>
      </c>
      <c r="D3859" s="8" t="s">
        <v>4706</v>
      </c>
      <c r="E3859" s="8" t="s">
        <v>21</v>
      </c>
      <c r="F3859" s="5" t="s">
        <v>25</v>
      </c>
      <c r="G3859" s="9"/>
      <c r="H3859" s="9"/>
    </row>
    <row r="3860" ht="15.75" customHeight="1">
      <c r="A3860" s="15" t="s">
        <v>4698</v>
      </c>
      <c r="B3860" s="14" t="s">
        <v>41</v>
      </c>
      <c r="C3860" s="17">
        <v>16.0</v>
      </c>
      <c r="D3860" s="8" t="s">
        <v>4707</v>
      </c>
      <c r="E3860" s="8" t="s">
        <v>14</v>
      </c>
      <c r="F3860" s="5" t="s">
        <v>15</v>
      </c>
      <c r="G3860" s="9"/>
      <c r="H3860" s="9"/>
    </row>
    <row r="3861" ht="15.75" customHeight="1">
      <c r="A3861" s="15" t="s">
        <v>4698</v>
      </c>
      <c r="B3861" s="14" t="s">
        <v>144</v>
      </c>
      <c r="C3861" s="17">
        <v>18.0</v>
      </c>
      <c r="D3861" s="8" t="s">
        <v>4708</v>
      </c>
      <c r="E3861" s="8" t="s">
        <v>21</v>
      </c>
      <c r="F3861" s="5" t="s">
        <v>1100</v>
      </c>
      <c r="G3861" s="9"/>
      <c r="H3861" s="9"/>
    </row>
    <row r="3862" ht="15.75" customHeight="1">
      <c r="A3862" s="15" t="s">
        <v>4698</v>
      </c>
      <c r="B3862" s="14" t="s">
        <v>144</v>
      </c>
      <c r="C3862" s="17">
        <v>19.0</v>
      </c>
      <c r="D3862" s="8" t="s">
        <v>4709</v>
      </c>
      <c r="E3862" s="8" t="s">
        <v>14</v>
      </c>
      <c r="F3862" s="5" t="s">
        <v>15</v>
      </c>
      <c r="G3862" s="9"/>
      <c r="H3862" s="9"/>
    </row>
    <row r="3863" ht="15.75" customHeight="1">
      <c r="A3863" s="15" t="s">
        <v>4698</v>
      </c>
      <c r="B3863" s="14" t="s">
        <v>144</v>
      </c>
      <c r="C3863" s="17">
        <v>21.0</v>
      </c>
      <c r="D3863" s="8" t="s">
        <v>4710</v>
      </c>
      <c r="E3863" s="8" t="s">
        <v>18</v>
      </c>
      <c r="F3863" s="5" t="s">
        <v>18</v>
      </c>
      <c r="G3863" s="9"/>
      <c r="H3863" s="9"/>
    </row>
    <row r="3864" ht="15.75" customHeight="1">
      <c r="A3864" s="15" t="s">
        <v>4698</v>
      </c>
      <c r="B3864" s="14" t="s">
        <v>37</v>
      </c>
      <c r="C3864" s="17">
        <v>23.0</v>
      </c>
      <c r="D3864" s="8" t="s">
        <v>4711</v>
      </c>
      <c r="E3864" s="8" t="s">
        <v>21</v>
      </c>
      <c r="F3864" s="5" t="s">
        <v>25</v>
      </c>
      <c r="G3864" s="9"/>
      <c r="H3864" s="9"/>
    </row>
    <row r="3865" ht="15.75" customHeight="1">
      <c r="A3865" s="15" t="s">
        <v>4698</v>
      </c>
      <c r="B3865" s="14" t="s">
        <v>124</v>
      </c>
      <c r="C3865" s="17">
        <v>25.0</v>
      </c>
      <c r="D3865" s="8" t="s">
        <v>4712</v>
      </c>
      <c r="E3865" s="8" t="s">
        <v>21</v>
      </c>
      <c r="F3865" s="5" t="s">
        <v>25</v>
      </c>
      <c r="G3865" s="9"/>
      <c r="H3865" s="9"/>
    </row>
    <row r="3866" ht="15.75" customHeight="1">
      <c r="A3866" s="15" t="s">
        <v>4698</v>
      </c>
      <c r="B3866" s="14" t="s">
        <v>37</v>
      </c>
      <c r="C3866" s="17">
        <v>27.0</v>
      </c>
      <c r="D3866" s="8" t="s">
        <v>4713</v>
      </c>
      <c r="E3866" s="8" t="s">
        <v>21</v>
      </c>
      <c r="F3866" s="5" t="s">
        <v>651</v>
      </c>
      <c r="G3866" s="9"/>
      <c r="H3866" s="9"/>
    </row>
    <row r="3867" ht="15.75" customHeight="1">
      <c r="A3867" s="15" t="s">
        <v>4698</v>
      </c>
      <c r="B3867" s="14" t="s">
        <v>37</v>
      </c>
      <c r="C3867" s="17">
        <v>29.0</v>
      </c>
      <c r="D3867" s="8" t="s">
        <v>4714</v>
      </c>
      <c r="E3867" s="8" t="s">
        <v>4473</v>
      </c>
      <c r="F3867" s="5" t="s">
        <v>50</v>
      </c>
      <c r="G3867" s="9"/>
      <c r="H3867" s="9"/>
    </row>
    <row r="3868" ht="15.75" customHeight="1">
      <c r="A3868" s="15" t="s">
        <v>4698</v>
      </c>
      <c r="B3868" s="14" t="s">
        <v>144</v>
      </c>
      <c r="C3868" s="17">
        <v>31.0</v>
      </c>
      <c r="D3868" s="8" t="s">
        <v>4715</v>
      </c>
      <c r="E3868" s="8" t="s">
        <v>4473</v>
      </c>
      <c r="F3868" s="5" t="s">
        <v>50</v>
      </c>
      <c r="G3868" s="9"/>
      <c r="H3868" s="9"/>
    </row>
    <row r="3869" ht="15.75" customHeight="1">
      <c r="A3869" s="15" t="s">
        <v>4698</v>
      </c>
      <c r="B3869" s="14" t="s">
        <v>37</v>
      </c>
      <c r="C3869" s="17">
        <v>33.0</v>
      </c>
      <c r="D3869" s="8" t="s">
        <v>4716</v>
      </c>
      <c r="E3869" s="8" t="s">
        <v>267</v>
      </c>
      <c r="F3869" s="5" t="s">
        <v>50</v>
      </c>
      <c r="G3869" s="9"/>
      <c r="H3869" s="9"/>
    </row>
    <row r="3870" ht="15.75" customHeight="1">
      <c r="A3870" s="15" t="s">
        <v>4698</v>
      </c>
      <c r="B3870" s="14" t="s">
        <v>37</v>
      </c>
      <c r="C3870" s="17">
        <v>36.0</v>
      </c>
      <c r="D3870" s="8" t="s">
        <v>4717</v>
      </c>
      <c r="E3870" s="8" t="s">
        <v>21</v>
      </c>
      <c r="F3870" s="5" t="s">
        <v>642</v>
      </c>
      <c r="G3870" s="9"/>
      <c r="H3870" s="9"/>
    </row>
    <row r="3871" ht="15.75" customHeight="1">
      <c r="A3871" s="15" t="s">
        <v>4718</v>
      </c>
      <c r="B3871" s="14" t="s">
        <v>37</v>
      </c>
      <c r="C3871" s="16">
        <v>1.0</v>
      </c>
      <c r="D3871" s="8" t="s">
        <v>4719</v>
      </c>
      <c r="E3871" s="8" t="s">
        <v>14</v>
      </c>
      <c r="F3871" s="5" t="s">
        <v>15</v>
      </c>
      <c r="G3871" s="9"/>
      <c r="H3871" s="9"/>
    </row>
    <row r="3872" ht="15.75" customHeight="1">
      <c r="A3872" s="15" t="s">
        <v>4718</v>
      </c>
      <c r="B3872" s="14" t="s">
        <v>144</v>
      </c>
      <c r="C3872" s="17">
        <v>2.0</v>
      </c>
      <c r="D3872" s="8" t="s">
        <v>4720</v>
      </c>
      <c r="E3872" s="8" t="s">
        <v>14</v>
      </c>
      <c r="F3872" s="5" t="s">
        <v>15</v>
      </c>
      <c r="G3872" s="9"/>
      <c r="H3872" s="9"/>
    </row>
    <row r="3873" ht="15.75" customHeight="1">
      <c r="A3873" s="15" t="s">
        <v>4718</v>
      </c>
      <c r="B3873" s="18" t="s">
        <v>135</v>
      </c>
      <c r="C3873" s="17">
        <v>4.0</v>
      </c>
      <c r="D3873" s="8" t="s">
        <v>4721</v>
      </c>
      <c r="E3873" s="8" t="s">
        <v>4473</v>
      </c>
      <c r="F3873" s="5" t="s">
        <v>15</v>
      </c>
      <c r="G3873" s="9"/>
      <c r="H3873" s="9"/>
    </row>
    <row r="3874" ht="15.75" customHeight="1">
      <c r="A3874" s="15" t="s">
        <v>4718</v>
      </c>
      <c r="B3874" s="14" t="s">
        <v>37</v>
      </c>
      <c r="C3874" s="17">
        <v>5.0</v>
      </c>
      <c r="D3874" s="8" t="s">
        <v>4722</v>
      </c>
      <c r="E3874" s="8" t="s">
        <v>14</v>
      </c>
      <c r="F3874" s="5" t="s">
        <v>15</v>
      </c>
      <c r="G3874" s="9"/>
      <c r="H3874" s="9"/>
    </row>
    <row r="3875" ht="15.75" customHeight="1">
      <c r="A3875" s="15" t="s">
        <v>4718</v>
      </c>
      <c r="B3875" s="18" t="s">
        <v>126</v>
      </c>
      <c r="C3875" s="17">
        <v>8.0</v>
      </c>
      <c r="D3875" s="8" t="s">
        <v>4723</v>
      </c>
      <c r="E3875" s="8" t="s">
        <v>4473</v>
      </c>
      <c r="F3875" s="5" t="s">
        <v>15</v>
      </c>
      <c r="G3875" s="9"/>
      <c r="H3875" s="9"/>
    </row>
    <row r="3876" ht="15.75" customHeight="1">
      <c r="A3876" s="15" t="s">
        <v>4718</v>
      </c>
      <c r="B3876" s="14" t="s">
        <v>37</v>
      </c>
      <c r="C3876" s="17">
        <v>9.0</v>
      </c>
      <c r="D3876" s="8" t="s">
        <v>4724</v>
      </c>
      <c r="E3876" s="8" t="s">
        <v>146</v>
      </c>
      <c r="F3876" s="5" t="s">
        <v>146</v>
      </c>
      <c r="G3876" s="9"/>
      <c r="H3876" s="9"/>
    </row>
    <row r="3877" ht="15.75" customHeight="1">
      <c r="A3877" s="15" t="s">
        <v>4718</v>
      </c>
      <c r="B3877" s="18" t="s">
        <v>701</v>
      </c>
      <c r="C3877" s="17">
        <v>11.0</v>
      </c>
      <c r="D3877" s="8" t="s">
        <v>4725</v>
      </c>
      <c r="E3877" s="8" t="s">
        <v>166</v>
      </c>
      <c r="F3877" s="5" t="s">
        <v>146</v>
      </c>
      <c r="G3877" s="9"/>
      <c r="H3877" s="9"/>
    </row>
    <row r="3878" ht="15.75" customHeight="1">
      <c r="A3878" s="15" t="s">
        <v>4718</v>
      </c>
      <c r="B3878" s="14" t="s">
        <v>37</v>
      </c>
      <c r="C3878" s="17">
        <v>13.0</v>
      </c>
      <c r="D3878" s="8" t="s">
        <v>4726</v>
      </c>
      <c r="E3878" s="8" t="s">
        <v>32</v>
      </c>
      <c r="F3878" s="5" t="s">
        <v>66</v>
      </c>
      <c r="G3878" s="9"/>
      <c r="H3878" s="9"/>
    </row>
    <row r="3879" ht="15.75" customHeight="1">
      <c r="A3879" s="15" t="s">
        <v>4718</v>
      </c>
      <c r="B3879" s="18" t="s">
        <v>135</v>
      </c>
      <c r="C3879" s="17">
        <v>15.0</v>
      </c>
      <c r="D3879" s="8" t="s">
        <v>4727</v>
      </c>
      <c r="E3879" s="8" t="s">
        <v>4473</v>
      </c>
      <c r="F3879" s="5" t="s">
        <v>25</v>
      </c>
      <c r="G3879" s="9"/>
      <c r="H3879" s="9"/>
    </row>
    <row r="3880" ht="15.75" customHeight="1">
      <c r="A3880" s="15" t="s">
        <v>4718</v>
      </c>
      <c r="B3880" s="14" t="s">
        <v>37</v>
      </c>
      <c r="C3880" s="17">
        <v>16.0</v>
      </c>
      <c r="D3880" s="8" t="s">
        <v>4728</v>
      </c>
      <c r="E3880" s="8" t="s">
        <v>4473</v>
      </c>
      <c r="F3880" s="5" t="s">
        <v>25</v>
      </c>
      <c r="G3880" s="9"/>
      <c r="H3880" s="9"/>
    </row>
    <row r="3881" ht="15.75" customHeight="1">
      <c r="A3881" s="15" t="s">
        <v>4718</v>
      </c>
      <c r="B3881" s="14" t="s">
        <v>37</v>
      </c>
      <c r="C3881" s="17">
        <v>17.0</v>
      </c>
      <c r="D3881" s="8" t="s">
        <v>4729</v>
      </c>
      <c r="E3881" s="8" t="s">
        <v>14</v>
      </c>
      <c r="F3881" s="5" t="s">
        <v>15</v>
      </c>
      <c r="G3881" s="9"/>
      <c r="H3881" s="9"/>
    </row>
    <row r="3882" ht="15.75" customHeight="1">
      <c r="A3882" s="15" t="s">
        <v>4718</v>
      </c>
      <c r="B3882" s="14" t="s">
        <v>144</v>
      </c>
      <c r="C3882" s="17">
        <v>19.0</v>
      </c>
      <c r="D3882" s="8" t="s">
        <v>4730</v>
      </c>
      <c r="E3882" s="8" t="s">
        <v>14</v>
      </c>
      <c r="F3882" s="5" t="s">
        <v>15</v>
      </c>
      <c r="G3882" s="9"/>
      <c r="H3882" s="9"/>
    </row>
    <row r="3883" ht="15.75" customHeight="1">
      <c r="A3883" s="11" t="s">
        <v>4731</v>
      </c>
      <c r="B3883" s="6" t="s">
        <v>378</v>
      </c>
      <c r="C3883" s="7">
        <v>1.0</v>
      </c>
      <c r="D3883" s="8" t="s">
        <v>4732</v>
      </c>
      <c r="E3883" s="5" t="s">
        <v>21</v>
      </c>
      <c r="F3883" s="5" t="s">
        <v>25</v>
      </c>
      <c r="G3883" s="9"/>
      <c r="H3883" s="9"/>
    </row>
    <row r="3884" ht="15.75" customHeight="1">
      <c r="A3884" s="11" t="s">
        <v>4731</v>
      </c>
      <c r="B3884" s="6" t="s">
        <v>378</v>
      </c>
      <c r="C3884" s="10">
        <v>3.0</v>
      </c>
      <c r="D3884" s="8" t="s">
        <v>4733</v>
      </c>
      <c r="E3884" s="5" t="s">
        <v>21</v>
      </c>
      <c r="F3884" s="5" t="s">
        <v>25</v>
      </c>
      <c r="G3884" s="9"/>
      <c r="H3884" s="9"/>
    </row>
    <row r="3885" ht="15.75" customHeight="1">
      <c r="A3885" s="11" t="s">
        <v>4731</v>
      </c>
      <c r="B3885" s="6" t="s">
        <v>378</v>
      </c>
      <c r="C3885" s="10">
        <v>4.0</v>
      </c>
      <c r="D3885" s="8" t="s">
        <v>4734</v>
      </c>
      <c r="E3885" s="5" t="s">
        <v>21</v>
      </c>
      <c r="F3885" s="5" t="s">
        <v>25</v>
      </c>
      <c r="G3885" s="9"/>
      <c r="H3885" s="9"/>
    </row>
    <row r="3886" ht="15.75" customHeight="1">
      <c r="A3886" s="11" t="s">
        <v>4731</v>
      </c>
      <c r="B3886" s="6" t="s">
        <v>896</v>
      </c>
      <c r="C3886" s="10">
        <v>6.0</v>
      </c>
      <c r="D3886" s="8" t="s">
        <v>4735</v>
      </c>
      <c r="E3886" s="5" t="s">
        <v>21</v>
      </c>
      <c r="F3886" s="5" t="s">
        <v>25</v>
      </c>
      <c r="G3886" s="9"/>
      <c r="H3886" s="9"/>
    </row>
    <row r="3887" ht="15.75" customHeight="1">
      <c r="A3887" s="11" t="s">
        <v>4731</v>
      </c>
      <c r="B3887" s="6" t="s">
        <v>378</v>
      </c>
      <c r="C3887" s="10">
        <v>8.0</v>
      </c>
      <c r="D3887" s="8" t="s">
        <v>4736</v>
      </c>
      <c r="E3887" s="5" t="s">
        <v>14</v>
      </c>
      <c r="F3887" s="5" t="s">
        <v>25</v>
      </c>
      <c r="G3887" s="9"/>
      <c r="H3887" s="9"/>
    </row>
    <row r="3888" ht="15.75" customHeight="1">
      <c r="A3888" s="11" t="s">
        <v>4731</v>
      </c>
      <c r="B3888" s="6" t="s">
        <v>154</v>
      </c>
      <c r="C3888" s="10">
        <v>10.0</v>
      </c>
      <c r="D3888" s="8" t="s">
        <v>4737</v>
      </c>
      <c r="E3888" s="5" t="s">
        <v>21</v>
      </c>
      <c r="F3888" s="5" t="s">
        <v>25</v>
      </c>
      <c r="G3888" s="9"/>
      <c r="H3888" s="9"/>
    </row>
    <row r="3889" ht="15.75" customHeight="1">
      <c r="A3889" s="11" t="s">
        <v>4731</v>
      </c>
      <c r="B3889" s="6" t="s">
        <v>4738</v>
      </c>
      <c r="C3889" s="10">
        <v>11.0</v>
      </c>
      <c r="D3889" s="8" t="s">
        <v>4739</v>
      </c>
      <c r="E3889" s="5" t="s">
        <v>21</v>
      </c>
      <c r="F3889" s="5" t="s">
        <v>25</v>
      </c>
      <c r="G3889" s="9"/>
      <c r="H3889" s="9"/>
    </row>
    <row r="3890" ht="15.75" customHeight="1">
      <c r="A3890" s="11" t="s">
        <v>4731</v>
      </c>
      <c r="B3890" s="6" t="s">
        <v>324</v>
      </c>
      <c r="C3890" s="10">
        <v>13.0</v>
      </c>
      <c r="D3890" s="8" t="s">
        <v>4740</v>
      </c>
      <c r="E3890" s="5" t="s">
        <v>21</v>
      </c>
      <c r="F3890" s="5" t="s">
        <v>25</v>
      </c>
      <c r="G3890" s="9"/>
      <c r="H3890" s="9"/>
    </row>
    <row r="3891" ht="15.75" customHeight="1">
      <c r="A3891" s="11" t="s">
        <v>4731</v>
      </c>
      <c r="B3891" s="6" t="s">
        <v>19</v>
      </c>
      <c r="C3891" s="10">
        <v>14.0</v>
      </c>
      <c r="D3891" s="8" t="s">
        <v>4741</v>
      </c>
      <c r="E3891" s="5" t="s">
        <v>21</v>
      </c>
      <c r="F3891" s="5" t="s">
        <v>25</v>
      </c>
      <c r="G3891" s="9"/>
      <c r="H3891" s="9"/>
    </row>
    <row r="3892" ht="15.75" customHeight="1">
      <c r="A3892" s="15" t="s">
        <v>4742</v>
      </c>
      <c r="B3892" s="14" t="s">
        <v>450</v>
      </c>
      <c r="C3892" s="16">
        <v>1.0</v>
      </c>
      <c r="D3892" s="8" t="s">
        <v>4743</v>
      </c>
      <c r="E3892" s="8" t="s">
        <v>14</v>
      </c>
      <c r="F3892" s="5" t="s">
        <v>15</v>
      </c>
      <c r="G3892" s="9"/>
      <c r="H3892" s="9"/>
    </row>
    <row r="3893" ht="15.75" customHeight="1">
      <c r="A3893" s="15" t="s">
        <v>4742</v>
      </c>
      <c r="B3893" s="14" t="s">
        <v>517</v>
      </c>
      <c r="C3893" s="17">
        <v>3.0</v>
      </c>
      <c r="D3893" s="8" t="s">
        <v>4744</v>
      </c>
      <c r="E3893" s="8" t="s">
        <v>4473</v>
      </c>
      <c r="F3893" s="5" t="s">
        <v>25</v>
      </c>
      <c r="G3893" s="9"/>
      <c r="H3893" s="9"/>
    </row>
    <row r="3894" ht="15.75" customHeight="1">
      <c r="A3894" s="15" t="s">
        <v>4742</v>
      </c>
      <c r="B3894" s="14" t="s">
        <v>517</v>
      </c>
      <c r="C3894" s="17">
        <v>4.0</v>
      </c>
      <c r="D3894" s="8" t="s">
        <v>4745</v>
      </c>
      <c r="E3894" s="8" t="s">
        <v>4473</v>
      </c>
      <c r="F3894" s="5" t="s">
        <v>22</v>
      </c>
      <c r="G3894" s="9"/>
      <c r="H3894" s="9"/>
    </row>
    <row r="3895" ht="15.75" customHeight="1">
      <c r="A3895" s="15" t="s">
        <v>4742</v>
      </c>
      <c r="B3895" s="14" t="s">
        <v>968</v>
      </c>
      <c r="C3895" s="17">
        <v>6.0</v>
      </c>
      <c r="D3895" s="8" t="s">
        <v>4746</v>
      </c>
      <c r="E3895" s="8" t="s">
        <v>4473</v>
      </c>
      <c r="F3895" s="5" t="s">
        <v>15</v>
      </c>
      <c r="G3895" s="9"/>
      <c r="H3895" s="9"/>
    </row>
    <row r="3896" ht="15.75" customHeight="1">
      <c r="A3896" s="15" t="s">
        <v>4742</v>
      </c>
      <c r="B3896" s="14" t="s">
        <v>450</v>
      </c>
      <c r="C3896" s="17">
        <v>8.0</v>
      </c>
      <c r="D3896" s="8" t="s">
        <v>4747</v>
      </c>
      <c r="E3896" s="8" t="s">
        <v>32</v>
      </c>
      <c r="F3896" s="5" t="s">
        <v>15</v>
      </c>
      <c r="G3896" s="9"/>
      <c r="H3896" s="9"/>
    </row>
    <row r="3897" ht="15.75" customHeight="1">
      <c r="A3897" s="15" t="s">
        <v>4742</v>
      </c>
      <c r="B3897" s="14" t="s">
        <v>517</v>
      </c>
      <c r="C3897" s="17">
        <v>9.0</v>
      </c>
      <c r="D3897" s="8" t="s">
        <v>4748</v>
      </c>
      <c r="E3897" s="8" t="s">
        <v>4473</v>
      </c>
      <c r="F3897" s="5" t="s">
        <v>15</v>
      </c>
      <c r="G3897" s="9"/>
      <c r="H3897" s="9"/>
    </row>
    <row r="3898" ht="15.75" customHeight="1">
      <c r="A3898" s="15" t="s">
        <v>4742</v>
      </c>
      <c r="B3898" s="14" t="s">
        <v>139</v>
      </c>
      <c r="C3898" s="17">
        <v>11.0</v>
      </c>
      <c r="D3898" s="8" t="s">
        <v>4749</v>
      </c>
      <c r="E3898" s="8" t="s">
        <v>32</v>
      </c>
      <c r="F3898" s="5" t="s">
        <v>15</v>
      </c>
      <c r="G3898" s="9"/>
      <c r="H3898" s="9"/>
    </row>
    <row r="3899" ht="15.75" customHeight="1">
      <c r="A3899" s="15" t="s">
        <v>4742</v>
      </c>
      <c r="B3899" s="14" t="s">
        <v>144</v>
      </c>
      <c r="C3899" s="17">
        <v>12.0</v>
      </c>
      <c r="D3899" s="8" t="s">
        <v>4750</v>
      </c>
      <c r="E3899" s="8" t="s">
        <v>4473</v>
      </c>
      <c r="F3899" s="5" t="s">
        <v>123</v>
      </c>
      <c r="G3899" s="9"/>
      <c r="H3899" s="9"/>
    </row>
    <row r="3900" ht="15.75" customHeight="1">
      <c r="A3900" s="15" t="s">
        <v>4742</v>
      </c>
      <c r="B3900" s="14" t="s">
        <v>139</v>
      </c>
      <c r="C3900" s="17">
        <v>13.0</v>
      </c>
      <c r="D3900" s="8" t="s">
        <v>4751</v>
      </c>
      <c r="E3900" s="8" t="s">
        <v>32</v>
      </c>
      <c r="F3900" s="5" t="s">
        <v>15</v>
      </c>
      <c r="G3900" s="9"/>
      <c r="H3900" s="9"/>
    </row>
    <row r="3901" ht="15.75" customHeight="1">
      <c r="A3901" s="15" t="s">
        <v>4742</v>
      </c>
      <c r="B3901" s="14" t="s">
        <v>2320</v>
      </c>
      <c r="C3901" s="17">
        <v>14.0</v>
      </c>
      <c r="D3901" s="8" t="s">
        <v>4752</v>
      </c>
      <c r="E3901" s="8" t="s">
        <v>4473</v>
      </c>
      <c r="F3901" s="5" t="s">
        <v>123</v>
      </c>
      <c r="G3901" s="9"/>
      <c r="H3901" s="9"/>
    </row>
    <row r="3902" ht="15.75" customHeight="1">
      <c r="A3902" s="15" t="s">
        <v>4753</v>
      </c>
      <c r="B3902" s="14" t="s">
        <v>130</v>
      </c>
      <c r="C3902" s="16">
        <v>1.0</v>
      </c>
      <c r="D3902" s="8" t="s">
        <v>4754</v>
      </c>
      <c r="E3902" s="8" t="s">
        <v>21</v>
      </c>
      <c r="F3902" s="5" t="s">
        <v>25</v>
      </c>
      <c r="G3902" s="9"/>
      <c r="H3902" s="9"/>
    </row>
    <row r="3903" ht="15.75" customHeight="1">
      <c r="A3903" s="15" t="s">
        <v>4753</v>
      </c>
      <c r="B3903" s="14" t="s">
        <v>29</v>
      </c>
      <c r="C3903" s="17">
        <v>3.0</v>
      </c>
      <c r="D3903" s="8" t="s">
        <v>4755</v>
      </c>
      <c r="E3903" s="8" t="s">
        <v>33</v>
      </c>
      <c r="F3903" s="5" t="s">
        <v>33</v>
      </c>
      <c r="G3903" s="9"/>
      <c r="H3903" s="9"/>
    </row>
    <row r="3904" ht="15.75" customHeight="1">
      <c r="A3904" s="15" t="s">
        <v>4753</v>
      </c>
      <c r="B3904" s="14" t="s">
        <v>560</v>
      </c>
      <c r="C3904" s="17">
        <v>5.0</v>
      </c>
      <c r="D3904" s="8" t="s">
        <v>4756</v>
      </c>
      <c r="E3904" s="8" t="s">
        <v>33</v>
      </c>
      <c r="F3904" s="5" t="s">
        <v>33</v>
      </c>
      <c r="G3904" s="9"/>
      <c r="H3904" s="9"/>
    </row>
    <row r="3905" ht="15.75" customHeight="1">
      <c r="A3905" s="15" t="s">
        <v>4753</v>
      </c>
      <c r="B3905" s="14" t="s">
        <v>37</v>
      </c>
      <c r="C3905" s="17">
        <v>8.0</v>
      </c>
      <c r="D3905" s="8" t="s">
        <v>4757</v>
      </c>
      <c r="E3905" s="8" t="s">
        <v>18</v>
      </c>
      <c r="F3905" s="5" t="s">
        <v>18</v>
      </c>
      <c r="G3905" s="9"/>
      <c r="H3905" s="9"/>
    </row>
    <row r="3906" ht="15.75" customHeight="1">
      <c r="A3906" s="15" t="s">
        <v>4753</v>
      </c>
      <c r="B3906" s="14" t="s">
        <v>37</v>
      </c>
      <c r="C3906" s="17">
        <v>10.0</v>
      </c>
      <c r="D3906" s="8" t="s">
        <v>4758</v>
      </c>
      <c r="E3906" s="8" t="s">
        <v>18</v>
      </c>
      <c r="F3906" s="5" t="s">
        <v>18</v>
      </c>
      <c r="G3906" s="9"/>
      <c r="H3906" s="9"/>
    </row>
    <row r="3907" ht="15.75" customHeight="1">
      <c r="A3907" s="15" t="s">
        <v>4753</v>
      </c>
      <c r="B3907" s="14" t="s">
        <v>124</v>
      </c>
      <c r="C3907" s="17">
        <v>12.0</v>
      </c>
      <c r="D3907" s="8" t="s">
        <v>4759</v>
      </c>
      <c r="E3907" s="8" t="s">
        <v>21</v>
      </c>
      <c r="F3907" s="5" t="s">
        <v>1983</v>
      </c>
      <c r="G3907" s="9"/>
      <c r="H3907" s="9"/>
    </row>
    <row r="3908" ht="15.75" customHeight="1">
      <c r="A3908" s="15" t="s">
        <v>4753</v>
      </c>
      <c r="B3908" s="14" t="s">
        <v>139</v>
      </c>
      <c r="C3908" s="17">
        <v>14.0</v>
      </c>
      <c r="D3908" s="8" t="s">
        <v>4760</v>
      </c>
      <c r="E3908" s="8" t="s">
        <v>18</v>
      </c>
      <c r="F3908" s="5" t="s">
        <v>18</v>
      </c>
      <c r="G3908" s="9"/>
      <c r="H3908" s="9"/>
    </row>
    <row r="3909" ht="15.75" customHeight="1">
      <c r="A3909" s="15" t="s">
        <v>4753</v>
      </c>
      <c r="B3909" s="14" t="s">
        <v>139</v>
      </c>
      <c r="C3909" s="17">
        <v>16.0</v>
      </c>
      <c r="D3909" s="8" t="s">
        <v>4761</v>
      </c>
      <c r="E3909" s="8" t="s">
        <v>4473</v>
      </c>
      <c r="F3909" s="5" t="s">
        <v>79</v>
      </c>
      <c r="G3909" s="9"/>
      <c r="H3909" s="9"/>
    </row>
    <row r="3910" ht="15.75" customHeight="1">
      <c r="A3910" s="15" t="s">
        <v>4753</v>
      </c>
      <c r="B3910" s="14" t="s">
        <v>137</v>
      </c>
      <c r="C3910" s="17">
        <v>18.0</v>
      </c>
      <c r="D3910" s="8" t="s">
        <v>4762</v>
      </c>
      <c r="E3910" s="8" t="s">
        <v>14</v>
      </c>
      <c r="F3910" s="5" t="s">
        <v>79</v>
      </c>
      <c r="G3910" s="9"/>
      <c r="H3910" s="9"/>
    </row>
    <row r="3911" ht="15.75" customHeight="1">
      <c r="A3911" s="15" t="s">
        <v>4753</v>
      </c>
      <c r="B3911" s="14" t="s">
        <v>29</v>
      </c>
      <c r="C3911" s="17">
        <v>20.0</v>
      </c>
      <c r="D3911" s="8" t="s">
        <v>4763</v>
      </c>
      <c r="E3911" s="8" t="s">
        <v>14</v>
      </c>
      <c r="F3911" s="5" t="s">
        <v>25</v>
      </c>
      <c r="G3911" s="9"/>
      <c r="H3911" s="9"/>
    </row>
    <row r="3912" ht="15.75" customHeight="1">
      <c r="A3912" s="15" t="s">
        <v>4753</v>
      </c>
      <c r="B3912" s="14" t="s">
        <v>37</v>
      </c>
      <c r="C3912" s="17">
        <v>22.0</v>
      </c>
      <c r="D3912" s="8" t="s">
        <v>4764</v>
      </c>
      <c r="E3912" s="8" t="s">
        <v>18</v>
      </c>
      <c r="F3912" s="5" t="s">
        <v>18</v>
      </c>
      <c r="G3912" s="9"/>
      <c r="H3912" s="9"/>
    </row>
    <row r="3913" ht="15.75" customHeight="1">
      <c r="A3913" s="15" t="s">
        <v>4753</v>
      </c>
      <c r="B3913" s="14" t="s">
        <v>37</v>
      </c>
      <c r="C3913" s="17">
        <v>24.0</v>
      </c>
      <c r="D3913" s="8" t="s">
        <v>4765</v>
      </c>
      <c r="E3913" s="8" t="s">
        <v>33</v>
      </c>
      <c r="F3913" s="5" t="s">
        <v>971</v>
      </c>
      <c r="G3913" s="9"/>
      <c r="H3913" s="9"/>
    </row>
    <row r="3914" ht="15.75" customHeight="1">
      <c r="A3914" s="15" t="s">
        <v>4753</v>
      </c>
      <c r="B3914" s="14" t="s">
        <v>29</v>
      </c>
      <c r="C3914" s="17">
        <v>26.0</v>
      </c>
      <c r="D3914" s="8" t="s">
        <v>4766</v>
      </c>
      <c r="E3914" s="8" t="s">
        <v>18</v>
      </c>
      <c r="F3914" s="5" t="s">
        <v>18</v>
      </c>
      <c r="G3914" s="9"/>
      <c r="H3914" s="9"/>
    </row>
    <row r="3915" ht="15.75" customHeight="1">
      <c r="A3915" s="15" t="s">
        <v>4753</v>
      </c>
      <c r="B3915" s="14" t="s">
        <v>154</v>
      </c>
      <c r="C3915" s="17">
        <v>28.0</v>
      </c>
      <c r="D3915" s="8" t="s">
        <v>4767</v>
      </c>
      <c r="E3915" s="8" t="s">
        <v>21</v>
      </c>
      <c r="F3915" s="5" t="s">
        <v>25</v>
      </c>
      <c r="G3915" s="9"/>
      <c r="H3915" s="9"/>
    </row>
    <row r="3916" ht="15.75" customHeight="1">
      <c r="A3916" s="15" t="s">
        <v>4753</v>
      </c>
      <c r="B3916" s="14" t="s">
        <v>560</v>
      </c>
      <c r="C3916" s="17">
        <v>30.0</v>
      </c>
      <c r="D3916" s="8" t="s">
        <v>4768</v>
      </c>
      <c r="E3916" s="8" t="s">
        <v>21</v>
      </c>
      <c r="F3916" s="5" t="s">
        <v>123</v>
      </c>
      <c r="G3916" s="9"/>
      <c r="H3916" s="9"/>
    </row>
    <row r="3917" ht="15.75" customHeight="1">
      <c r="A3917" s="15" t="s">
        <v>4753</v>
      </c>
      <c r="B3917" s="14" t="s">
        <v>137</v>
      </c>
      <c r="C3917" s="17">
        <v>31.0</v>
      </c>
      <c r="D3917" s="8" t="s">
        <v>4769</v>
      </c>
      <c r="E3917" s="8" t="s">
        <v>4473</v>
      </c>
      <c r="F3917" s="5" t="s">
        <v>28</v>
      </c>
      <c r="G3917" s="9"/>
      <c r="H3917" s="9"/>
    </row>
    <row r="3918" ht="15.75" customHeight="1">
      <c r="A3918" s="15" t="s">
        <v>4753</v>
      </c>
      <c r="B3918" s="14" t="s">
        <v>139</v>
      </c>
      <c r="C3918" s="17">
        <v>33.0</v>
      </c>
      <c r="D3918" s="8" t="s">
        <v>4770</v>
      </c>
      <c r="E3918" s="8" t="s">
        <v>33</v>
      </c>
      <c r="F3918" s="5" t="s">
        <v>33</v>
      </c>
      <c r="G3918" s="9"/>
      <c r="H3918" s="9"/>
    </row>
    <row r="3919" ht="15.75" customHeight="1">
      <c r="A3919" s="15" t="s">
        <v>4753</v>
      </c>
      <c r="B3919" s="14" t="s">
        <v>137</v>
      </c>
      <c r="C3919" s="17">
        <v>36.0</v>
      </c>
      <c r="D3919" s="8" t="s">
        <v>4771</v>
      </c>
      <c r="E3919" s="8" t="s">
        <v>32</v>
      </c>
      <c r="F3919" s="5" t="s">
        <v>768</v>
      </c>
      <c r="G3919" s="9"/>
      <c r="H3919" s="9"/>
    </row>
    <row r="3920" ht="15.75" customHeight="1">
      <c r="A3920" s="15" t="s">
        <v>4753</v>
      </c>
      <c r="B3920" s="14" t="s">
        <v>488</v>
      </c>
      <c r="C3920" s="17">
        <v>37.0</v>
      </c>
      <c r="D3920" s="8" t="s">
        <v>4772</v>
      </c>
      <c r="E3920" s="8" t="s">
        <v>4473</v>
      </c>
      <c r="F3920" s="5" t="s">
        <v>25</v>
      </c>
      <c r="G3920" s="9"/>
      <c r="H3920" s="9"/>
    </row>
    <row r="3921" ht="15.75" customHeight="1">
      <c r="A3921" s="15" t="s">
        <v>4753</v>
      </c>
      <c r="B3921" s="14" t="s">
        <v>139</v>
      </c>
      <c r="C3921" s="17">
        <v>41.0</v>
      </c>
      <c r="D3921" s="8" t="s">
        <v>4773</v>
      </c>
      <c r="E3921" s="8" t="s">
        <v>21</v>
      </c>
      <c r="F3921" s="5" t="s">
        <v>25</v>
      </c>
      <c r="G3921" s="9"/>
      <c r="H3921" s="9"/>
    </row>
    <row r="3922" ht="15.75" customHeight="1">
      <c r="A3922" s="15" t="s">
        <v>4753</v>
      </c>
      <c r="B3922" s="14" t="s">
        <v>2838</v>
      </c>
      <c r="C3922" s="17">
        <v>43.0</v>
      </c>
      <c r="D3922" s="8" t="s">
        <v>4774</v>
      </c>
      <c r="E3922" s="8" t="s">
        <v>21</v>
      </c>
      <c r="F3922" s="5" t="s">
        <v>25</v>
      </c>
      <c r="G3922" s="9"/>
      <c r="H3922" s="9"/>
    </row>
    <row r="3923" ht="15.75" customHeight="1">
      <c r="A3923" s="11" t="s">
        <v>4775</v>
      </c>
      <c r="B3923" s="12" t="s">
        <v>135</v>
      </c>
      <c r="C3923" s="10">
        <v>2.0</v>
      </c>
      <c r="D3923" s="8" t="s">
        <v>4776</v>
      </c>
      <c r="E3923" s="5" t="s">
        <v>21</v>
      </c>
      <c r="F3923" s="5" t="s">
        <v>25</v>
      </c>
      <c r="G3923" s="9"/>
      <c r="H3923" s="9"/>
    </row>
    <row r="3924" ht="15.75" customHeight="1">
      <c r="A3924" s="11" t="s">
        <v>4775</v>
      </c>
      <c r="B3924" s="6" t="s">
        <v>130</v>
      </c>
      <c r="C3924" s="10">
        <v>3.0</v>
      </c>
      <c r="D3924" s="8" t="s">
        <v>4777</v>
      </c>
      <c r="E3924" s="5" t="s">
        <v>4473</v>
      </c>
      <c r="F3924" s="5" t="s">
        <v>133</v>
      </c>
      <c r="G3924" s="9"/>
      <c r="H3924" s="9"/>
    </row>
    <row r="3925" ht="15.75" customHeight="1">
      <c r="A3925" s="11" t="s">
        <v>4775</v>
      </c>
      <c r="B3925" s="6" t="s">
        <v>154</v>
      </c>
      <c r="C3925" s="10">
        <v>6.0</v>
      </c>
      <c r="D3925" s="8" t="s">
        <v>4778</v>
      </c>
      <c r="E3925" s="5" t="s">
        <v>4473</v>
      </c>
      <c r="F3925" s="5" t="s">
        <v>22</v>
      </c>
      <c r="G3925" s="9"/>
      <c r="H3925" s="9"/>
    </row>
    <row r="3926" ht="15.75" customHeight="1">
      <c r="A3926" s="11" t="s">
        <v>4775</v>
      </c>
      <c r="B3926" s="6" t="s">
        <v>137</v>
      </c>
      <c r="C3926" s="10">
        <v>8.0</v>
      </c>
      <c r="D3926" s="8" t="s">
        <v>4779</v>
      </c>
      <c r="E3926" s="5" t="s">
        <v>21</v>
      </c>
      <c r="F3926" s="5" t="s">
        <v>639</v>
      </c>
      <c r="G3926" s="9"/>
      <c r="H3926" s="9"/>
    </row>
    <row r="3927" ht="15.75" customHeight="1">
      <c r="A3927" s="11" t="s">
        <v>4775</v>
      </c>
      <c r="B3927" s="6" t="s">
        <v>560</v>
      </c>
      <c r="C3927" s="10">
        <v>9.0</v>
      </c>
      <c r="D3927" s="8" t="s">
        <v>4780</v>
      </c>
      <c r="E3927" s="5" t="s">
        <v>21</v>
      </c>
      <c r="F3927" s="5" t="s">
        <v>25</v>
      </c>
      <c r="G3927" s="9"/>
      <c r="H3927" s="9"/>
    </row>
    <row r="3928" ht="15.75" customHeight="1">
      <c r="A3928" s="11" t="s">
        <v>4775</v>
      </c>
      <c r="B3928" s="6" t="s">
        <v>37</v>
      </c>
      <c r="C3928" s="10">
        <v>11.0</v>
      </c>
      <c r="D3928" s="8" t="s">
        <v>4781</v>
      </c>
      <c r="E3928" s="5" t="s">
        <v>4473</v>
      </c>
      <c r="F3928" s="5" t="s">
        <v>22</v>
      </c>
      <c r="G3928" s="9"/>
      <c r="H3928" s="9"/>
    </row>
    <row r="3929" ht="15.75" customHeight="1">
      <c r="A3929" s="11" t="s">
        <v>4775</v>
      </c>
      <c r="B3929" s="6" t="s">
        <v>137</v>
      </c>
      <c r="C3929" s="10">
        <v>13.0</v>
      </c>
      <c r="D3929" s="8" t="s">
        <v>4782</v>
      </c>
      <c r="E3929" s="5" t="s">
        <v>21</v>
      </c>
      <c r="F3929" s="5" t="s">
        <v>22</v>
      </c>
      <c r="G3929" s="9"/>
      <c r="H3929" s="9"/>
    </row>
    <row r="3930" ht="15.75" customHeight="1">
      <c r="A3930" s="11" t="s">
        <v>4775</v>
      </c>
      <c r="B3930" s="6" t="s">
        <v>139</v>
      </c>
      <c r="C3930" s="10">
        <v>15.0</v>
      </c>
      <c r="D3930" s="8" t="s">
        <v>4783</v>
      </c>
      <c r="E3930" s="5" t="s">
        <v>4473</v>
      </c>
      <c r="F3930" s="5" t="s">
        <v>25</v>
      </c>
      <c r="G3930" s="9"/>
      <c r="H3930" s="9"/>
    </row>
    <row r="3931" ht="15.75" customHeight="1">
      <c r="A3931" s="11" t="s">
        <v>4775</v>
      </c>
      <c r="B3931" s="6" t="s">
        <v>144</v>
      </c>
      <c r="C3931" s="10">
        <v>16.0</v>
      </c>
      <c r="D3931" s="8" t="s">
        <v>4784</v>
      </c>
      <c r="E3931" s="5" t="s">
        <v>4473</v>
      </c>
      <c r="F3931" s="5" t="s">
        <v>28</v>
      </c>
      <c r="G3931" s="9"/>
      <c r="H3931" s="9"/>
    </row>
    <row r="3932" ht="15.75" customHeight="1">
      <c r="A3932" s="11" t="s">
        <v>4775</v>
      </c>
      <c r="B3932" s="6" t="s">
        <v>107</v>
      </c>
      <c r="C3932" s="10">
        <v>18.0</v>
      </c>
      <c r="D3932" s="8" t="s">
        <v>4785</v>
      </c>
      <c r="E3932" s="5" t="s">
        <v>14</v>
      </c>
      <c r="F3932" s="5" t="s">
        <v>22</v>
      </c>
      <c r="G3932" s="9"/>
      <c r="H3932" s="9"/>
    </row>
    <row r="3933" ht="15.75" customHeight="1">
      <c r="A3933" s="11" t="s">
        <v>4775</v>
      </c>
      <c r="B3933" s="6" t="s">
        <v>124</v>
      </c>
      <c r="C3933" s="10">
        <v>20.0</v>
      </c>
      <c r="D3933" s="8" t="s">
        <v>4786</v>
      </c>
      <c r="E3933" s="5" t="s">
        <v>14</v>
      </c>
      <c r="F3933" s="5" t="s">
        <v>28</v>
      </c>
      <c r="G3933" s="9"/>
      <c r="H3933" s="9"/>
    </row>
    <row r="3934" ht="15.75" customHeight="1">
      <c r="A3934" s="11" t="s">
        <v>4775</v>
      </c>
      <c r="B3934" s="6" t="s">
        <v>37</v>
      </c>
      <c r="C3934" s="10">
        <v>22.0</v>
      </c>
      <c r="D3934" s="8" t="s">
        <v>4787</v>
      </c>
      <c r="E3934" s="5" t="s">
        <v>33</v>
      </c>
      <c r="F3934" s="5" t="s">
        <v>33</v>
      </c>
      <c r="G3934" s="9"/>
      <c r="H3934" s="9"/>
    </row>
    <row r="3935" ht="15.75" customHeight="1">
      <c r="A3935" s="11" t="s">
        <v>4775</v>
      </c>
      <c r="B3935" s="6" t="s">
        <v>560</v>
      </c>
      <c r="C3935" s="10">
        <v>24.0</v>
      </c>
      <c r="D3935" s="8" t="s">
        <v>4788</v>
      </c>
      <c r="E3935" s="5" t="s">
        <v>4473</v>
      </c>
      <c r="F3935" s="5" t="s">
        <v>4789</v>
      </c>
      <c r="G3935" s="9"/>
      <c r="H3935" s="9"/>
    </row>
    <row r="3936" ht="15.75" customHeight="1">
      <c r="A3936" s="11" t="s">
        <v>4775</v>
      </c>
      <c r="B3936" s="6" t="s">
        <v>137</v>
      </c>
      <c r="C3936" s="10">
        <v>26.0</v>
      </c>
      <c r="D3936" s="8" t="s">
        <v>4790</v>
      </c>
      <c r="E3936" s="5" t="s">
        <v>4473</v>
      </c>
      <c r="F3936" s="5" t="s">
        <v>50</v>
      </c>
      <c r="G3936" s="9"/>
      <c r="H3936" s="9"/>
    </row>
    <row r="3937" ht="15.75" customHeight="1">
      <c r="A3937" s="11" t="s">
        <v>4775</v>
      </c>
      <c r="B3937" s="6" t="s">
        <v>2201</v>
      </c>
      <c r="C3937" s="10">
        <v>27.0</v>
      </c>
      <c r="D3937" s="8" t="s">
        <v>4791</v>
      </c>
      <c r="E3937" s="5" t="s">
        <v>4473</v>
      </c>
      <c r="F3937" s="5" t="s">
        <v>50</v>
      </c>
      <c r="G3937" s="9"/>
      <c r="H3937" s="9"/>
    </row>
    <row r="3938" ht="15.75" customHeight="1">
      <c r="A3938" s="5" t="s">
        <v>4792</v>
      </c>
      <c r="B3938" s="6" t="s">
        <v>104</v>
      </c>
      <c r="C3938" s="7">
        <v>1.0</v>
      </c>
      <c r="D3938" s="8" t="s">
        <v>4793</v>
      </c>
      <c r="E3938" s="5" t="s">
        <v>21</v>
      </c>
      <c r="F3938" s="5" t="s">
        <v>4794</v>
      </c>
      <c r="G3938" s="9"/>
      <c r="H3938" s="9"/>
    </row>
    <row r="3939" ht="15.75" customHeight="1">
      <c r="A3939" s="5" t="s">
        <v>4792</v>
      </c>
      <c r="B3939" s="6" t="s">
        <v>23</v>
      </c>
      <c r="C3939" s="10">
        <v>2.0</v>
      </c>
      <c r="D3939" s="8" t="s">
        <v>4795</v>
      </c>
      <c r="E3939" s="5" t="s">
        <v>21</v>
      </c>
      <c r="F3939" s="5" t="s">
        <v>4796</v>
      </c>
      <c r="G3939" s="9"/>
      <c r="H3939" s="9"/>
    </row>
    <row r="3940" ht="15.75" customHeight="1">
      <c r="A3940" s="5" t="s">
        <v>4792</v>
      </c>
      <c r="B3940" s="6" t="s">
        <v>720</v>
      </c>
      <c r="C3940" s="10">
        <v>4.0</v>
      </c>
      <c r="D3940" s="8" t="s">
        <v>4797</v>
      </c>
      <c r="E3940" s="5" t="s">
        <v>21</v>
      </c>
      <c r="F3940" s="5" t="s">
        <v>22</v>
      </c>
      <c r="G3940" s="9"/>
      <c r="H3940" s="9"/>
    </row>
    <row r="3941" ht="15.75" customHeight="1">
      <c r="A3941" s="5" t="s">
        <v>4792</v>
      </c>
      <c r="B3941" s="6" t="s">
        <v>37</v>
      </c>
      <c r="C3941" s="10">
        <v>5.0</v>
      </c>
      <c r="D3941" s="8" t="s">
        <v>4798</v>
      </c>
      <c r="E3941" s="5" t="s">
        <v>18</v>
      </c>
      <c r="F3941" s="5" t="s">
        <v>18</v>
      </c>
      <c r="G3941" s="9"/>
      <c r="H3941" s="9"/>
    </row>
    <row r="3942" ht="15.75" customHeight="1">
      <c r="A3942" s="5" t="s">
        <v>4792</v>
      </c>
      <c r="B3942" s="6" t="s">
        <v>216</v>
      </c>
      <c r="C3942" s="10">
        <v>6.0</v>
      </c>
      <c r="D3942" s="8" t="s">
        <v>4799</v>
      </c>
      <c r="E3942" s="5" t="s">
        <v>14</v>
      </c>
      <c r="F3942" s="5" t="s">
        <v>15</v>
      </c>
      <c r="G3942" s="9"/>
      <c r="H3942" s="9"/>
    </row>
    <row r="3943" ht="15.75" customHeight="1">
      <c r="A3943" s="5" t="s">
        <v>4792</v>
      </c>
      <c r="B3943" s="6" t="s">
        <v>37</v>
      </c>
      <c r="C3943" s="10">
        <v>7.0</v>
      </c>
      <c r="D3943" s="8" t="s">
        <v>4800</v>
      </c>
      <c r="E3943" s="5" t="s">
        <v>21</v>
      </c>
      <c r="F3943" s="5" t="s">
        <v>22</v>
      </c>
      <c r="G3943" s="9"/>
      <c r="H3943" s="9"/>
    </row>
    <row r="3944" ht="15.75" customHeight="1">
      <c r="A3944" s="5" t="s">
        <v>4792</v>
      </c>
      <c r="B3944" s="6" t="s">
        <v>37</v>
      </c>
      <c r="C3944" s="10">
        <v>8.0</v>
      </c>
      <c r="D3944" s="8" t="s">
        <v>4801</v>
      </c>
      <c r="E3944" s="5" t="s">
        <v>14</v>
      </c>
      <c r="F3944" s="5" t="s">
        <v>15</v>
      </c>
      <c r="G3944" s="9"/>
      <c r="H3944" s="9"/>
    </row>
    <row r="3945" ht="15.75" customHeight="1">
      <c r="A3945" s="5" t="s">
        <v>4792</v>
      </c>
      <c r="B3945" s="6" t="s">
        <v>35</v>
      </c>
      <c r="C3945" s="10">
        <v>9.0</v>
      </c>
      <c r="D3945" s="8" t="s">
        <v>4802</v>
      </c>
      <c r="E3945" s="5" t="s">
        <v>21</v>
      </c>
      <c r="F3945" s="5" t="s">
        <v>22</v>
      </c>
      <c r="G3945" s="9"/>
      <c r="H3945" s="9"/>
    </row>
    <row r="3946" ht="15.75" customHeight="1">
      <c r="A3946" s="5" t="s">
        <v>4792</v>
      </c>
      <c r="B3946" s="6" t="s">
        <v>26</v>
      </c>
      <c r="C3946" s="10">
        <v>10.0</v>
      </c>
      <c r="D3946" s="8" t="s">
        <v>4803</v>
      </c>
      <c r="E3946" s="5" t="s">
        <v>14</v>
      </c>
      <c r="F3946" s="5" t="s">
        <v>22</v>
      </c>
      <c r="G3946" s="9"/>
      <c r="H3946" s="9"/>
    </row>
    <row r="3947" ht="15.75" customHeight="1">
      <c r="A3947" s="5" t="s">
        <v>4792</v>
      </c>
      <c r="B3947" s="6" t="s">
        <v>26</v>
      </c>
      <c r="C3947" s="10">
        <v>11.0</v>
      </c>
      <c r="D3947" s="8" t="s">
        <v>4804</v>
      </c>
      <c r="E3947" s="5" t="s">
        <v>14</v>
      </c>
      <c r="F3947" s="5" t="s">
        <v>22</v>
      </c>
      <c r="G3947" s="9"/>
      <c r="H3947" s="9"/>
    </row>
    <row r="3948" ht="15.75" customHeight="1">
      <c r="A3948" s="5" t="s">
        <v>4792</v>
      </c>
      <c r="B3948" s="6" t="s">
        <v>26</v>
      </c>
      <c r="C3948" s="10">
        <v>12.0</v>
      </c>
      <c r="D3948" s="8" t="s">
        <v>4805</v>
      </c>
      <c r="E3948" s="5" t="s">
        <v>21</v>
      </c>
      <c r="F3948" s="5" t="s">
        <v>22</v>
      </c>
      <c r="G3948" s="9"/>
      <c r="H3948" s="9"/>
    </row>
    <row r="3949" ht="15.75" customHeight="1">
      <c r="A3949" s="5" t="s">
        <v>4792</v>
      </c>
      <c r="B3949" s="6" t="s">
        <v>26</v>
      </c>
      <c r="C3949" s="10">
        <v>13.0</v>
      </c>
      <c r="D3949" s="8" t="s">
        <v>4806</v>
      </c>
      <c r="E3949" s="5" t="s">
        <v>21</v>
      </c>
      <c r="F3949" s="5" t="s">
        <v>22</v>
      </c>
      <c r="G3949" s="9"/>
      <c r="H3949" s="9"/>
    </row>
    <row r="3950" ht="15.75" customHeight="1">
      <c r="A3950" s="5" t="s">
        <v>4792</v>
      </c>
      <c r="B3950" s="12" t="s">
        <v>261</v>
      </c>
      <c r="C3950" s="10">
        <v>14.0</v>
      </c>
      <c r="D3950" s="8" t="s">
        <v>4807</v>
      </c>
      <c r="E3950" s="5" t="s">
        <v>21</v>
      </c>
      <c r="F3950" s="5" t="s">
        <v>22</v>
      </c>
      <c r="G3950" s="9"/>
      <c r="H3950" s="9"/>
    </row>
    <row r="3951" ht="15.75" customHeight="1">
      <c r="A3951" s="5" t="s">
        <v>4792</v>
      </c>
      <c r="B3951" s="6" t="s">
        <v>35</v>
      </c>
      <c r="C3951" s="10">
        <v>15.0</v>
      </c>
      <c r="D3951" s="8" t="s">
        <v>4808</v>
      </c>
      <c r="E3951" s="5" t="s">
        <v>21</v>
      </c>
      <c r="F3951" s="5" t="s">
        <v>22</v>
      </c>
      <c r="G3951" s="9"/>
      <c r="H3951" s="9"/>
    </row>
    <row r="3952" ht="15.75" customHeight="1">
      <c r="A3952" s="5" t="s">
        <v>4792</v>
      </c>
      <c r="B3952" s="12" t="s">
        <v>261</v>
      </c>
      <c r="C3952" s="10">
        <v>16.0</v>
      </c>
      <c r="D3952" s="8" t="s">
        <v>4809</v>
      </c>
      <c r="E3952" s="5" t="s">
        <v>21</v>
      </c>
      <c r="F3952" s="5" t="s">
        <v>22</v>
      </c>
      <c r="G3952" s="9"/>
      <c r="H3952" s="9"/>
    </row>
    <row r="3953" ht="15.75" customHeight="1">
      <c r="A3953" s="5" t="s">
        <v>4792</v>
      </c>
      <c r="B3953" s="6" t="s">
        <v>26</v>
      </c>
      <c r="C3953" s="10">
        <v>17.0</v>
      </c>
      <c r="D3953" s="8" t="s">
        <v>4810</v>
      </c>
      <c r="E3953" s="5" t="s">
        <v>21</v>
      </c>
      <c r="F3953" s="5" t="s">
        <v>22</v>
      </c>
      <c r="G3953" s="9"/>
      <c r="H3953" s="9"/>
    </row>
    <row r="3954" ht="15.75" customHeight="1">
      <c r="A3954" s="15" t="s">
        <v>4811</v>
      </c>
      <c r="B3954" s="14" t="s">
        <v>851</v>
      </c>
      <c r="C3954" s="16">
        <v>1.0</v>
      </c>
      <c r="D3954" s="8" t="s">
        <v>4812</v>
      </c>
      <c r="E3954" s="8" t="s">
        <v>21</v>
      </c>
      <c r="F3954" s="5" t="s">
        <v>25</v>
      </c>
      <c r="G3954" s="9"/>
      <c r="H3954" s="9"/>
    </row>
    <row r="3955" ht="15.75" customHeight="1">
      <c r="A3955" s="15" t="s">
        <v>4811</v>
      </c>
      <c r="B3955" s="14" t="s">
        <v>68</v>
      </c>
      <c r="C3955" s="17">
        <v>2.0</v>
      </c>
      <c r="D3955" s="8" t="s">
        <v>4813</v>
      </c>
      <c r="E3955" s="8" t="s">
        <v>4473</v>
      </c>
      <c r="F3955" s="5" t="s">
        <v>28</v>
      </c>
      <c r="G3955" s="9"/>
      <c r="H3955" s="9"/>
    </row>
    <row r="3956" ht="15.75" customHeight="1">
      <c r="A3956" s="15" t="s">
        <v>4811</v>
      </c>
      <c r="B3956" s="14" t="s">
        <v>380</v>
      </c>
      <c r="C3956" s="17">
        <v>4.0</v>
      </c>
      <c r="D3956" s="8" t="s">
        <v>4814</v>
      </c>
      <c r="E3956" s="8" t="s">
        <v>33</v>
      </c>
      <c r="F3956" s="5" t="s">
        <v>33</v>
      </c>
      <c r="G3956" s="9"/>
      <c r="H3956" s="9"/>
    </row>
    <row r="3957" ht="15.75" customHeight="1">
      <c r="A3957" s="15" t="s">
        <v>4811</v>
      </c>
      <c r="B3957" s="14" t="s">
        <v>23</v>
      </c>
      <c r="C3957" s="17">
        <v>7.0</v>
      </c>
      <c r="D3957" s="8" t="s">
        <v>4815</v>
      </c>
      <c r="E3957" s="8" t="s">
        <v>21</v>
      </c>
      <c r="F3957" s="5" t="s">
        <v>25</v>
      </c>
      <c r="G3957" s="9"/>
      <c r="H3957" s="9"/>
    </row>
    <row r="3958" ht="15.75" customHeight="1">
      <c r="A3958" s="15" t="s">
        <v>4811</v>
      </c>
      <c r="B3958" s="14" t="s">
        <v>68</v>
      </c>
      <c r="C3958" s="17">
        <v>8.0</v>
      </c>
      <c r="D3958" s="8" t="s">
        <v>4816</v>
      </c>
      <c r="E3958" s="8" t="s">
        <v>33</v>
      </c>
      <c r="F3958" s="5" t="s">
        <v>123</v>
      </c>
      <c r="G3958" s="9"/>
      <c r="H3958" s="9"/>
    </row>
    <row r="3959" ht="15.75" customHeight="1">
      <c r="A3959" s="15" t="s">
        <v>4811</v>
      </c>
      <c r="B3959" s="14" t="s">
        <v>68</v>
      </c>
      <c r="C3959" s="17">
        <v>10.0</v>
      </c>
      <c r="D3959" s="8" t="s">
        <v>4817</v>
      </c>
      <c r="E3959" s="8" t="s">
        <v>21</v>
      </c>
      <c r="F3959" s="5" t="s">
        <v>25</v>
      </c>
      <c r="G3959" s="9"/>
      <c r="H3959" s="9"/>
    </row>
    <row r="3960" ht="15.75" customHeight="1">
      <c r="A3960" s="15" t="s">
        <v>4811</v>
      </c>
      <c r="B3960" s="14" t="s">
        <v>851</v>
      </c>
      <c r="C3960" s="17">
        <v>12.0</v>
      </c>
      <c r="D3960" s="8" t="s">
        <v>4818</v>
      </c>
      <c r="E3960" s="8" t="s">
        <v>21</v>
      </c>
      <c r="F3960" s="5" t="s">
        <v>25</v>
      </c>
      <c r="G3960" s="9"/>
      <c r="H3960" s="9"/>
    </row>
    <row r="3961" ht="15.75" customHeight="1">
      <c r="A3961" s="15" t="s">
        <v>4811</v>
      </c>
      <c r="B3961" s="14" t="s">
        <v>68</v>
      </c>
      <c r="C3961" s="17">
        <v>14.0</v>
      </c>
      <c r="D3961" s="8" t="s">
        <v>4819</v>
      </c>
      <c r="E3961" s="8" t="s">
        <v>4473</v>
      </c>
      <c r="F3961" s="5" t="s">
        <v>15</v>
      </c>
      <c r="G3961" s="9"/>
      <c r="H3961" s="9"/>
    </row>
    <row r="3962" ht="15.75" customHeight="1">
      <c r="A3962" s="15" t="s">
        <v>4811</v>
      </c>
      <c r="B3962" s="14" t="s">
        <v>68</v>
      </c>
      <c r="C3962" s="17">
        <v>16.0</v>
      </c>
      <c r="D3962" s="8" t="s">
        <v>4820</v>
      </c>
      <c r="E3962" s="8" t="s">
        <v>21</v>
      </c>
      <c r="F3962" s="5" t="s">
        <v>123</v>
      </c>
      <c r="G3962" s="9"/>
      <c r="H3962" s="9"/>
    </row>
    <row r="3963" ht="15.75" customHeight="1">
      <c r="A3963" s="15" t="s">
        <v>4811</v>
      </c>
      <c r="B3963" s="14" t="s">
        <v>68</v>
      </c>
      <c r="C3963" s="17">
        <v>18.0</v>
      </c>
      <c r="D3963" s="8" t="s">
        <v>4821</v>
      </c>
      <c r="E3963" s="8" t="s">
        <v>21</v>
      </c>
      <c r="F3963" s="5" t="s">
        <v>25</v>
      </c>
      <c r="G3963" s="9"/>
      <c r="H3963" s="9"/>
    </row>
    <row r="3964" ht="15.75" customHeight="1">
      <c r="A3964" s="15" t="s">
        <v>4811</v>
      </c>
      <c r="B3964" s="14" t="s">
        <v>41</v>
      </c>
      <c r="C3964" s="17">
        <v>20.0</v>
      </c>
      <c r="D3964" s="8" t="s">
        <v>4822</v>
      </c>
      <c r="E3964" s="8" t="s">
        <v>21</v>
      </c>
      <c r="F3964" s="5" t="s">
        <v>25</v>
      </c>
      <c r="G3964" s="9"/>
      <c r="H3964" s="9"/>
    </row>
    <row r="3965" ht="15.75" customHeight="1">
      <c r="A3965" s="15" t="s">
        <v>4811</v>
      </c>
      <c r="B3965" s="14" t="s">
        <v>3326</v>
      </c>
      <c r="C3965" s="17">
        <v>21.0</v>
      </c>
      <c r="D3965" s="8" t="s">
        <v>4823</v>
      </c>
      <c r="E3965" s="8" t="s">
        <v>21</v>
      </c>
      <c r="F3965" s="5" t="s">
        <v>25</v>
      </c>
      <c r="G3965" s="9"/>
      <c r="H3965" s="9"/>
    </row>
    <row r="3966" ht="15.75" customHeight="1">
      <c r="A3966" s="15" t="s">
        <v>4824</v>
      </c>
      <c r="B3966" s="14" t="s">
        <v>23</v>
      </c>
      <c r="C3966" s="16">
        <v>1.0</v>
      </c>
      <c r="D3966" s="8" t="s">
        <v>4825</v>
      </c>
      <c r="E3966" s="8" t="s">
        <v>21</v>
      </c>
      <c r="F3966" s="5" t="s">
        <v>25</v>
      </c>
      <c r="G3966" s="9"/>
      <c r="H3966" s="9"/>
    </row>
    <row r="3967" ht="15.75" customHeight="1">
      <c r="A3967" s="15" t="s">
        <v>4824</v>
      </c>
      <c r="B3967" s="14" t="s">
        <v>23</v>
      </c>
      <c r="C3967" s="17">
        <v>3.0</v>
      </c>
      <c r="D3967" s="8" t="s">
        <v>4826</v>
      </c>
      <c r="E3967" s="8" t="s">
        <v>14</v>
      </c>
      <c r="F3967" s="5" t="s">
        <v>15</v>
      </c>
      <c r="G3967" s="9"/>
      <c r="H3967" s="9"/>
    </row>
    <row r="3968" ht="15.75" customHeight="1">
      <c r="A3968" s="15" t="s">
        <v>4824</v>
      </c>
      <c r="B3968" s="14" t="s">
        <v>23</v>
      </c>
      <c r="C3968" s="17">
        <v>5.0</v>
      </c>
      <c r="D3968" s="8" t="s">
        <v>4827</v>
      </c>
      <c r="E3968" s="8" t="s">
        <v>21</v>
      </c>
      <c r="F3968" s="5" t="s">
        <v>25</v>
      </c>
      <c r="G3968" s="9"/>
      <c r="H3968" s="9"/>
    </row>
    <row r="3969" ht="15.75" customHeight="1">
      <c r="A3969" s="15" t="s">
        <v>4824</v>
      </c>
      <c r="B3969" s="14" t="s">
        <v>23</v>
      </c>
      <c r="C3969" s="17">
        <v>7.0</v>
      </c>
      <c r="D3969" s="8" t="s">
        <v>4828</v>
      </c>
      <c r="E3969" s="8" t="s">
        <v>33</v>
      </c>
      <c r="F3969" s="5" t="s">
        <v>33</v>
      </c>
      <c r="G3969" s="9"/>
      <c r="H3969" s="9"/>
    </row>
    <row r="3970" ht="15.75" customHeight="1">
      <c r="A3970" s="15" t="s">
        <v>4824</v>
      </c>
      <c r="B3970" s="14" t="s">
        <v>851</v>
      </c>
      <c r="C3970" s="17">
        <v>10.0</v>
      </c>
      <c r="D3970" s="8" t="s">
        <v>4829</v>
      </c>
      <c r="E3970" s="8" t="s">
        <v>21</v>
      </c>
      <c r="F3970" s="5" t="s">
        <v>25</v>
      </c>
      <c r="G3970" s="9"/>
      <c r="H3970" s="9"/>
    </row>
    <row r="3971" ht="15.75" customHeight="1">
      <c r="A3971" s="15" t="s">
        <v>4824</v>
      </c>
      <c r="B3971" s="14" t="s">
        <v>555</v>
      </c>
      <c r="C3971" s="17">
        <v>12.0</v>
      </c>
      <c r="D3971" s="8" t="s">
        <v>4830</v>
      </c>
      <c r="E3971" s="8" t="s">
        <v>33</v>
      </c>
      <c r="F3971" s="5" t="s">
        <v>123</v>
      </c>
      <c r="G3971" s="9"/>
      <c r="H3971" s="9"/>
    </row>
    <row r="3972" ht="15.75" customHeight="1">
      <c r="A3972" s="15" t="s">
        <v>4831</v>
      </c>
      <c r="B3972" s="14" t="s">
        <v>968</v>
      </c>
      <c r="C3972" s="16">
        <v>1.0</v>
      </c>
      <c r="D3972" s="8" t="s">
        <v>4832</v>
      </c>
      <c r="E3972" s="8" t="s">
        <v>21</v>
      </c>
      <c r="F3972" s="5" t="s">
        <v>25</v>
      </c>
      <c r="G3972" s="9"/>
      <c r="H3972" s="9"/>
    </row>
    <row r="3973" ht="15.75" customHeight="1">
      <c r="A3973" s="15" t="s">
        <v>4831</v>
      </c>
      <c r="B3973" s="14" t="s">
        <v>37</v>
      </c>
      <c r="C3973" s="17">
        <v>3.0</v>
      </c>
      <c r="D3973" s="8" t="s">
        <v>4833</v>
      </c>
      <c r="E3973" s="8" t="s">
        <v>14</v>
      </c>
      <c r="F3973" s="5" t="s">
        <v>15</v>
      </c>
      <c r="G3973" s="9"/>
      <c r="H3973" s="9"/>
    </row>
    <row r="3974" ht="15.75" customHeight="1">
      <c r="A3974" s="15" t="s">
        <v>4831</v>
      </c>
      <c r="B3974" s="14" t="s">
        <v>144</v>
      </c>
      <c r="C3974" s="17">
        <v>5.0</v>
      </c>
      <c r="D3974" s="8" t="s">
        <v>4834</v>
      </c>
      <c r="E3974" s="8" t="s">
        <v>4473</v>
      </c>
      <c r="F3974" s="5" t="s">
        <v>28</v>
      </c>
      <c r="G3974" s="9"/>
      <c r="H3974" s="9"/>
    </row>
    <row r="3975" ht="15.75" customHeight="1">
      <c r="A3975" s="15" t="s">
        <v>4831</v>
      </c>
      <c r="B3975" s="14" t="s">
        <v>968</v>
      </c>
      <c r="C3975" s="17">
        <v>6.0</v>
      </c>
      <c r="D3975" s="8" t="s">
        <v>4835</v>
      </c>
      <c r="E3975" s="8" t="s">
        <v>14</v>
      </c>
      <c r="F3975" s="5" t="s">
        <v>15</v>
      </c>
      <c r="G3975" s="9"/>
      <c r="H3975" s="9"/>
    </row>
    <row r="3976" ht="15.75" customHeight="1">
      <c r="A3976" s="15" t="s">
        <v>4831</v>
      </c>
      <c r="B3976" s="14" t="s">
        <v>139</v>
      </c>
      <c r="C3976" s="17">
        <v>8.0</v>
      </c>
      <c r="D3976" s="8" t="s">
        <v>4836</v>
      </c>
      <c r="E3976" s="8" t="s">
        <v>33</v>
      </c>
      <c r="F3976" s="5" t="s">
        <v>22</v>
      </c>
      <c r="G3976" s="9"/>
      <c r="H3976" s="9"/>
    </row>
    <row r="3977" ht="15.75" customHeight="1">
      <c r="A3977" s="15" t="s">
        <v>4831</v>
      </c>
      <c r="B3977" s="14" t="s">
        <v>144</v>
      </c>
      <c r="C3977" s="17">
        <v>12.0</v>
      </c>
      <c r="D3977" s="8" t="s">
        <v>4837</v>
      </c>
      <c r="E3977" s="8" t="s">
        <v>21</v>
      </c>
      <c r="F3977" s="5" t="s">
        <v>22</v>
      </c>
      <c r="G3977" s="9"/>
      <c r="H3977" s="9"/>
    </row>
    <row r="3978" ht="15.75" customHeight="1">
      <c r="A3978" s="15" t="s">
        <v>4831</v>
      </c>
      <c r="B3978" s="18" t="s">
        <v>135</v>
      </c>
      <c r="C3978" s="17">
        <v>14.0</v>
      </c>
      <c r="D3978" s="8" t="s">
        <v>4838</v>
      </c>
      <c r="E3978" s="8" t="s">
        <v>4473</v>
      </c>
      <c r="F3978" s="5" t="s">
        <v>22</v>
      </c>
      <c r="G3978" s="9"/>
      <c r="H3978" s="9"/>
    </row>
    <row r="3979" ht="15.75" customHeight="1">
      <c r="A3979" s="15" t="s">
        <v>4831</v>
      </c>
      <c r="B3979" s="14" t="s">
        <v>144</v>
      </c>
      <c r="C3979" s="17">
        <v>15.0</v>
      </c>
      <c r="D3979" s="8" t="s">
        <v>4839</v>
      </c>
      <c r="E3979" s="8" t="s">
        <v>4473</v>
      </c>
      <c r="F3979" s="5" t="s">
        <v>22</v>
      </c>
      <c r="G3979" s="9"/>
      <c r="H3979" s="9"/>
    </row>
    <row r="3980" ht="15.75" customHeight="1">
      <c r="A3980" s="15" t="s">
        <v>4831</v>
      </c>
      <c r="B3980" s="14" t="s">
        <v>144</v>
      </c>
      <c r="C3980" s="17">
        <v>16.0</v>
      </c>
      <c r="D3980" s="8" t="s">
        <v>4840</v>
      </c>
      <c r="E3980" s="8" t="s">
        <v>4473</v>
      </c>
      <c r="F3980" s="5" t="s">
        <v>22</v>
      </c>
      <c r="G3980" s="9"/>
      <c r="H3980" s="9"/>
    </row>
    <row r="3981" ht="15.75" customHeight="1">
      <c r="A3981" s="15" t="s">
        <v>4831</v>
      </c>
      <c r="B3981" s="14" t="s">
        <v>37</v>
      </c>
      <c r="C3981" s="17">
        <v>18.0</v>
      </c>
      <c r="D3981" s="8" t="s">
        <v>4841</v>
      </c>
      <c r="E3981" s="8" t="s">
        <v>21</v>
      </c>
      <c r="F3981" s="5" t="s">
        <v>25</v>
      </c>
      <c r="G3981" s="9"/>
      <c r="H3981" s="9"/>
    </row>
    <row r="3982" ht="15.75" customHeight="1">
      <c r="A3982" s="15" t="s">
        <v>4831</v>
      </c>
      <c r="B3982" s="14" t="s">
        <v>37</v>
      </c>
      <c r="C3982" s="17">
        <v>20.0</v>
      </c>
      <c r="D3982" s="8" t="s">
        <v>4842</v>
      </c>
      <c r="E3982" s="8" t="s">
        <v>4473</v>
      </c>
      <c r="F3982" s="5" t="s">
        <v>133</v>
      </c>
      <c r="G3982" s="9"/>
      <c r="H3982" s="9"/>
    </row>
    <row r="3983" ht="15.75" customHeight="1">
      <c r="A3983" s="15" t="s">
        <v>4831</v>
      </c>
      <c r="B3983" s="18" t="s">
        <v>126</v>
      </c>
      <c r="C3983" s="17">
        <v>22.0</v>
      </c>
      <c r="D3983" s="8" t="s">
        <v>4843</v>
      </c>
      <c r="E3983" s="8" t="s">
        <v>4473</v>
      </c>
      <c r="F3983" s="5" t="s">
        <v>28</v>
      </c>
      <c r="G3983" s="9"/>
      <c r="H3983" s="9"/>
    </row>
    <row r="3984" ht="15.75" customHeight="1">
      <c r="A3984" s="15" t="s">
        <v>4831</v>
      </c>
      <c r="B3984" s="18" t="s">
        <v>701</v>
      </c>
      <c r="C3984" s="17">
        <v>23.0</v>
      </c>
      <c r="D3984" s="8" t="s">
        <v>4844</v>
      </c>
      <c r="E3984" s="8" t="s">
        <v>4473</v>
      </c>
      <c r="F3984" s="5" t="s">
        <v>28</v>
      </c>
      <c r="G3984" s="9"/>
      <c r="H3984" s="9"/>
    </row>
    <row r="3985" ht="15.75" customHeight="1">
      <c r="A3985" s="15" t="s">
        <v>4831</v>
      </c>
      <c r="B3985" s="14" t="s">
        <v>37</v>
      </c>
      <c r="C3985" s="17">
        <v>25.0</v>
      </c>
      <c r="D3985" s="8" t="s">
        <v>4845</v>
      </c>
      <c r="E3985" s="8" t="s">
        <v>4473</v>
      </c>
      <c r="F3985" s="5" t="s">
        <v>28</v>
      </c>
      <c r="G3985" s="9"/>
      <c r="H3985" s="9"/>
    </row>
    <row r="3986" ht="15.75" customHeight="1">
      <c r="A3986" s="15" t="s">
        <v>4831</v>
      </c>
      <c r="B3986" s="14" t="s">
        <v>144</v>
      </c>
      <c r="C3986" s="17">
        <v>26.0</v>
      </c>
      <c r="D3986" s="8" t="s">
        <v>4846</v>
      </c>
      <c r="E3986" s="8" t="s">
        <v>21</v>
      </c>
      <c r="F3986" s="5" t="s">
        <v>25</v>
      </c>
      <c r="G3986" s="9"/>
      <c r="H3986" s="9"/>
    </row>
    <row r="3987" ht="15.75" customHeight="1">
      <c r="A3987" s="15" t="s">
        <v>4831</v>
      </c>
      <c r="B3987" s="14" t="s">
        <v>37</v>
      </c>
      <c r="C3987" s="17">
        <v>28.0</v>
      </c>
      <c r="D3987" s="8" t="s">
        <v>4847</v>
      </c>
      <c r="E3987" s="8" t="s">
        <v>4473</v>
      </c>
      <c r="F3987" s="5" t="s">
        <v>25</v>
      </c>
      <c r="G3987" s="9"/>
      <c r="H3987" s="9"/>
    </row>
    <row r="3988" ht="15.75" customHeight="1">
      <c r="A3988" s="15" t="s">
        <v>4831</v>
      </c>
      <c r="B3988" s="14" t="s">
        <v>137</v>
      </c>
      <c r="C3988" s="17">
        <v>30.0</v>
      </c>
      <c r="D3988" s="8" t="s">
        <v>4848</v>
      </c>
      <c r="E3988" s="8" t="s">
        <v>21</v>
      </c>
      <c r="F3988" s="5" t="s">
        <v>25</v>
      </c>
      <c r="G3988" s="9"/>
      <c r="H3988" s="9"/>
    </row>
    <row r="3989" ht="15.75" customHeight="1">
      <c r="A3989" s="15" t="s">
        <v>4831</v>
      </c>
      <c r="B3989" s="14" t="s">
        <v>124</v>
      </c>
      <c r="C3989" s="17">
        <v>32.0</v>
      </c>
      <c r="D3989" s="8" t="s">
        <v>4849</v>
      </c>
      <c r="E3989" s="8" t="s">
        <v>21</v>
      </c>
      <c r="F3989" s="5" t="s">
        <v>25</v>
      </c>
      <c r="G3989" s="9"/>
      <c r="H3989" s="9"/>
    </row>
    <row r="3990" ht="15.75" customHeight="1">
      <c r="A3990" s="15" t="s">
        <v>4831</v>
      </c>
      <c r="B3990" s="14" t="s">
        <v>144</v>
      </c>
      <c r="C3990" s="17">
        <v>34.0</v>
      </c>
      <c r="D3990" s="8" t="s">
        <v>4850</v>
      </c>
      <c r="E3990" s="8" t="s">
        <v>21</v>
      </c>
      <c r="F3990" s="5" t="s">
        <v>123</v>
      </c>
      <c r="G3990" s="9"/>
      <c r="H3990" s="9"/>
    </row>
    <row r="3991" ht="15.75" customHeight="1">
      <c r="A3991" s="15" t="s">
        <v>4831</v>
      </c>
      <c r="B3991" s="14" t="s">
        <v>144</v>
      </c>
      <c r="C3991" s="17">
        <v>36.0</v>
      </c>
      <c r="D3991" s="8" t="s">
        <v>4851</v>
      </c>
      <c r="E3991" s="8" t="s">
        <v>21</v>
      </c>
      <c r="F3991" s="5" t="s">
        <v>123</v>
      </c>
      <c r="G3991" s="9"/>
      <c r="H3991" s="9"/>
    </row>
    <row r="3992" ht="15.75" customHeight="1">
      <c r="A3992" s="15" t="s">
        <v>4831</v>
      </c>
      <c r="B3992" s="14" t="s">
        <v>37</v>
      </c>
      <c r="C3992" s="17">
        <v>38.0</v>
      </c>
      <c r="D3992" s="8" t="s">
        <v>4852</v>
      </c>
      <c r="E3992" s="8" t="s">
        <v>4473</v>
      </c>
      <c r="F3992" s="5" t="s">
        <v>22</v>
      </c>
      <c r="G3992" s="9"/>
      <c r="H3992" s="9"/>
    </row>
    <row r="3993" ht="15.75" customHeight="1">
      <c r="A3993" s="15" t="s">
        <v>4831</v>
      </c>
      <c r="B3993" s="14" t="s">
        <v>37</v>
      </c>
      <c r="C3993" s="17">
        <v>40.0</v>
      </c>
      <c r="D3993" s="8" t="s">
        <v>4853</v>
      </c>
      <c r="E3993" s="8" t="s">
        <v>21</v>
      </c>
      <c r="F3993" s="5" t="s">
        <v>22</v>
      </c>
      <c r="G3993" s="9"/>
      <c r="H3993" s="9"/>
    </row>
    <row r="3994" ht="15.75" customHeight="1">
      <c r="A3994" s="15" t="s">
        <v>4831</v>
      </c>
      <c r="B3994" s="14" t="s">
        <v>144</v>
      </c>
      <c r="C3994" s="17">
        <v>42.0</v>
      </c>
      <c r="D3994" s="8" t="s">
        <v>4854</v>
      </c>
      <c r="E3994" s="8" t="s">
        <v>14</v>
      </c>
      <c r="F3994" s="5" t="s">
        <v>79</v>
      </c>
      <c r="G3994" s="9"/>
      <c r="H3994" s="9"/>
    </row>
    <row r="3995" ht="15.75" customHeight="1">
      <c r="A3995" s="15" t="s">
        <v>4831</v>
      </c>
      <c r="B3995" s="14" t="s">
        <v>144</v>
      </c>
      <c r="C3995" s="17">
        <v>44.0</v>
      </c>
      <c r="D3995" s="8" t="s">
        <v>4855</v>
      </c>
      <c r="E3995" s="8" t="s">
        <v>4473</v>
      </c>
      <c r="F3995" s="5" t="s">
        <v>79</v>
      </c>
      <c r="G3995" s="9"/>
      <c r="H3995" s="9"/>
    </row>
    <row r="3996" ht="15.75" customHeight="1">
      <c r="A3996" s="15" t="s">
        <v>4831</v>
      </c>
      <c r="B3996" s="18" t="s">
        <v>701</v>
      </c>
      <c r="C3996" s="17">
        <v>45.0</v>
      </c>
      <c r="D3996" s="8" t="s">
        <v>4856</v>
      </c>
      <c r="E3996" s="8" t="s">
        <v>14</v>
      </c>
      <c r="F3996" s="5" t="s">
        <v>79</v>
      </c>
      <c r="G3996" s="9"/>
      <c r="H3996" s="9"/>
    </row>
    <row r="3997" ht="15.75" customHeight="1">
      <c r="A3997" s="15" t="s">
        <v>4831</v>
      </c>
      <c r="B3997" s="14" t="s">
        <v>37</v>
      </c>
      <c r="C3997" s="17">
        <v>47.0</v>
      </c>
      <c r="D3997" s="8" t="s">
        <v>4857</v>
      </c>
      <c r="E3997" s="8" t="s">
        <v>4473</v>
      </c>
      <c r="F3997" s="5" t="s">
        <v>79</v>
      </c>
      <c r="G3997" s="9"/>
      <c r="H3997" s="9"/>
    </row>
    <row r="3998" ht="15.75" customHeight="1">
      <c r="A3998" s="15" t="s">
        <v>4831</v>
      </c>
      <c r="B3998" s="14" t="s">
        <v>37</v>
      </c>
      <c r="C3998" s="17">
        <v>49.0</v>
      </c>
      <c r="D3998" s="8" t="s">
        <v>4858</v>
      </c>
      <c r="E3998" s="8" t="s">
        <v>14</v>
      </c>
      <c r="F3998" s="5" t="s">
        <v>79</v>
      </c>
      <c r="G3998" s="9"/>
      <c r="H3998" s="9"/>
    </row>
    <row r="3999" ht="15.75" customHeight="1">
      <c r="A3999" s="15" t="s">
        <v>4831</v>
      </c>
      <c r="B3999" s="14" t="s">
        <v>37</v>
      </c>
      <c r="C3999" s="17">
        <v>51.0</v>
      </c>
      <c r="D3999" s="8" t="s">
        <v>4859</v>
      </c>
      <c r="E3999" s="8" t="s">
        <v>14</v>
      </c>
      <c r="F3999" s="5" t="s">
        <v>79</v>
      </c>
      <c r="G3999" s="9"/>
      <c r="H3999" s="9"/>
    </row>
    <row r="4000" ht="15.75" customHeight="1">
      <c r="A4000" s="15" t="s">
        <v>4831</v>
      </c>
      <c r="B4000" s="14" t="s">
        <v>37</v>
      </c>
      <c r="C4000" s="17">
        <v>53.0</v>
      </c>
      <c r="D4000" s="8" t="s">
        <v>4860</v>
      </c>
      <c r="E4000" s="8" t="s">
        <v>32</v>
      </c>
      <c r="F4000" s="5" t="s">
        <v>22</v>
      </c>
      <c r="G4000" s="9"/>
      <c r="H4000" s="9"/>
    </row>
    <row r="4001" ht="15.75" customHeight="1">
      <c r="A4001" s="15" t="s">
        <v>4831</v>
      </c>
      <c r="B4001" s="14" t="s">
        <v>37</v>
      </c>
      <c r="C4001" s="17">
        <v>55.0</v>
      </c>
      <c r="D4001" s="8" t="s">
        <v>4861</v>
      </c>
      <c r="E4001" s="8" t="s">
        <v>18</v>
      </c>
      <c r="F4001" s="5" t="s">
        <v>18</v>
      </c>
      <c r="G4001" s="9"/>
      <c r="H4001" s="9"/>
    </row>
    <row r="4002" ht="15.75" customHeight="1">
      <c r="A4002" s="15" t="s">
        <v>4831</v>
      </c>
      <c r="B4002" s="14" t="s">
        <v>139</v>
      </c>
      <c r="C4002" s="17">
        <v>57.0</v>
      </c>
      <c r="D4002" s="8" t="s">
        <v>4862</v>
      </c>
      <c r="E4002" s="8" t="s">
        <v>4473</v>
      </c>
      <c r="F4002" s="5" t="s">
        <v>79</v>
      </c>
      <c r="G4002" s="9"/>
      <c r="H4002" s="9"/>
    </row>
    <row r="4003" ht="15.75" customHeight="1">
      <c r="A4003" s="15" t="s">
        <v>4831</v>
      </c>
      <c r="B4003" s="14" t="s">
        <v>124</v>
      </c>
      <c r="C4003" s="17">
        <v>58.0</v>
      </c>
      <c r="D4003" s="8" t="s">
        <v>4863</v>
      </c>
      <c r="E4003" s="8" t="s">
        <v>4473</v>
      </c>
      <c r="F4003" s="5" t="s">
        <v>79</v>
      </c>
      <c r="G4003" s="9"/>
      <c r="H4003" s="9"/>
    </row>
    <row r="4004" ht="15.75" customHeight="1">
      <c r="A4004" s="15" t="s">
        <v>4831</v>
      </c>
      <c r="B4004" s="14" t="s">
        <v>37</v>
      </c>
      <c r="C4004" s="17">
        <v>59.0</v>
      </c>
      <c r="D4004" s="8" t="s">
        <v>4864</v>
      </c>
      <c r="E4004" s="8" t="s">
        <v>33</v>
      </c>
      <c r="F4004" s="5" t="s">
        <v>33</v>
      </c>
      <c r="G4004" s="9"/>
      <c r="H4004" s="9"/>
    </row>
    <row r="4005" ht="15.75" customHeight="1">
      <c r="A4005" s="15" t="s">
        <v>4831</v>
      </c>
      <c r="B4005" s="14" t="s">
        <v>896</v>
      </c>
      <c r="C4005" s="17">
        <v>61.0</v>
      </c>
      <c r="D4005" s="8" t="s">
        <v>4865</v>
      </c>
      <c r="E4005" s="8" t="s">
        <v>14</v>
      </c>
      <c r="F4005" s="5" t="s">
        <v>33</v>
      </c>
      <c r="G4005" s="9"/>
      <c r="H4005" s="9"/>
    </row>
    <row r="4006" ht="15.75" customHeight="1">
      <c r="A4006" s="15" t="s">
        <v>4831</v>
      </c>
      <c r="B4006" s="14" t="s">
        <v>968</v>
      </c>
      <c r="C4006" s="17">
        <v>63.0</v>
      </c>
      <c r="D4006" s="8" t="s">
        <v>4866</v>
      </c>
      <c r="E4006" s="8" t="s">
        <v>33</v>
      </c>
      <c r="F4006" s="5" t="s">
        <v>33</v>
      </c>
      <c r="G4006" s="9"/>
      <c r="H4006" s="9"/>
    </row>
    <row r="4007" ht="15.75" customHeight="1">
      <c r="A4007" s="15" t="s">
        <v>4831</v>
      </c>
      <c r="B4007" s="14" t="s">
        <v>968</v>
      </c>
      <c r="C4007" s="17">
        <v>65.0</v>
      </c>
      <c r="D4007" s="8" t="s">
        <v>4867</v>
      </c>
      <c r="E4007" s="8" t="s">
        <v>33</v>
      </c>
      <c r="F4007" s="5" t="s">
        <v>33</v>
      </c>
      <c r="G4007" s="9"/>
      <c r="H4007" s="9"/>
    </row>
    <row r="4008" ht="15.75" customHeight="1">
      <c r="A4008" s="15" t="s">
        <v>4831</v>
      </c>
      <c r="B4008" s="14" t="s">
        <v>37</v>
      </c>
      <c r="C4008" s="17">
        <v>67.0</v>
      </c>
      <c r="D4008" s="8" t="s">
        <v>4868</v>
      </c>
      <c r="E4008" s="8" t="s">
        <v>14</v>
      </c>
      <c r="F4008" s="5" t="s">
        <v>22</v>
      </c>
      <c r="G4008" s="9"/>
      <c r="H4008" s="9"/>
    </row>
    <row r="4009" ht="15.75" customHeight="1">
      <c r="A4009" s="15" t="s">
        <v>4831</v>
      </c>
      <c r="B4009" s="14" t="s">
        <v>37</v>
      </c>
      <c r="C4009" s="17">
        <v>69.0</v>
      </c>
      <c r="D4009" s="8" t="s">
        <v>4869</v>
      </c>
      <c r="E4009" s="8" t="s">
        <v>18</v>
      </c>
      <c r="F4009" s="5" t="s">
        <v>18</v>
      </c>
      <c r="G4009" s="9"/>
      <c r="H4009" s="9"/>
    </row>
    <row r="4010" ht="15.75" customHeight="1">
      <c r="A4010" s="15" t="s">
        <v>4831</v>
      </c>
      <c r="B4010" s="14" t="s">
        <v>144</v>
      </c>
      <c r="C4010" s="17">
        <v>70.0</v>
      </c>
      <c r="D4010" s="8" t="s">
        <v>4870</v>
      </c>
      <c r="E4010" s="8" t="s">
        <v>18</v>
      </c>
      <c r="F4010" s="5" t="s">
        <v>18</v>
      </c>
      <c r="G4010" s="9"/>
      <c r="H4010" s="9"/>
    </row>
    <row r="4011" ht="15.75" customHeight="1">
      <c r="A4011" s="15" t="s">
        <v>4831</v>
      </c>
      <c r="B4011" s="14" t="s">
        <v>124</v>
      </c>
      <c r="C4011" s="17">
        <v>71.0</v>
      </c>
      <c r="D4011" s="8" t="s">
        <v>4871</v>
      </c>
      <c r="E4011" s="8" t="s">
        <v>18</v>
      </c>
      <c r="F4011" s="5" t="s">
        <v>18</v>
      </c>
      <c r="G4011" s="9"/>
      <c r="H4011" s="9"/>
    </row>
    <row r="4012" ht="15.75" customHeight="1">
      <c r="A4012" s="15" t="s">
        <v>4831</v>
      </c>
      <c r="B4012" s="14" t="s">
        <v>124</v>
      </c>
      <c r="C4012" s="17">
        <v>73.0</v>
      </c>
      <c r="D4012" s="8" t="s">
        <v>4872</v>
      </c>
      <c r="E4012" s="8" t="s">
        <v>18</v>
      </c>
      <c r="F4012" s="5" t="s">
        <v>18</v>
      </c>
      <c r="G4012" s="9"/>
      <c r="H4012" s="9"/>
    </row>
    <row r="4013" ht="15.75" customHeight="1">
      <c r="A4013" s="15" t="s">
        <v>4831</v>
      </c>
      <c r="B4013" s="14" t="s">
        <v>144</v>
      </c>
      <c r="C4013" s="17">
        <v>74.0</v>
      </c>
      <c r="D4013" s="8" t="s">
        <v>4873</v>
      </c>
      <c r="E4013" s="8" t="s">
        <v>4473</v>
      </c>
      <c r="F4013" s="5" t="s">
        <v>28</v>
      </c>
      <c r="G4013" s="9"/>
      <c r="H4013" s="9"/>
    </row>
    <row r="4014" ht="15.75" customHeight="1">
      <c r="A4014" s="15" t="s">
        <v>4831</v>
      </c>
      <c r="B4014" s="14" t="s">
        <v>137</v>
      </c>
      <c r="C4014" s="17">
        <v>76.0</v>
      </c>
      <c r="D4014" s="8" t="s">
        <v>4874</v>
      </c>
      <c r="E4014" s="8" t="s">
        <v>4473</v>
      </c>
      <c r="F4014" s="5" t="s">
        <v>79</v>
      </c>
      <c r="G4014" s="9"/>
      <c r="H4014" s="9"/>
    </row>
    <row r="4015" ht="15.75" customHeight="1">
      <c r="A4015" s="15" t="s">
        <v>4831</v>
      </c>
      <c r="B4015" s="14" t="s">
        <v>239</v>
      </c>
      <c r="C4015" s="17">
        <v>78.0</v>
      </c>
      <c r="D4015" s="8" t="s">
        <v>4875</v>
      </c>
      <c r="E4015" s="8" t="s">
        <v>4473</v>
      </c>
      <c r="F4015" s="5" t="s">
        <v>79</v>
      </c>
      <c r="G4015" s="9"/>
      <c r="H4015" s="9"/>
    </row>
    <row r="4016" ht="15.75" customHeight="1">
      <c r="A4016" s="15" t="s">
        <v>4876</v>
      </c>
      <c r="B4016" s="14" t="s">
        <v>968</v>
      </c>
      <c r="C4016" s="16">
        <v>1.0</v>
      </c>
      <c r="D4016" s="8" t="s">
        <v>4877</v>
      </c>
      <c r="E4016" s="8" t="s">
        <v>166</v>
      </c>
      <c r="F4016" s="5" t="s">
        <v>66</v>
      </c>
      <c r="G4016" s="9"/>
      <c r="H4016" s="9"/>
    </row>
    <row r="4017" ht="15.75" customHeight="1">
      <c r="A4017" s="15" t="s">
        <v>4876</v>
      </c>
      <c r="B4017" s="14" t="s">
        <v>124</v>
      </c>
      <c r="C4017" s="17">
        <v>3.0</v>
      </c>
      <c r="D4017" s="8" t="s">
        <v>4878</v>
      </c>
      <c r="E4017" s="8" t="s">
        <v>18</v>
      </c>
      <c r="F4017" s="5" t="s">
        <v>15</v>
      </c>
      <c r="G4017" s="9"/>
      <c r="H4017" s="9"/>
    </row>
    <row r="4018" ht="15.75" customHeight="1">
      <c r="A4018" s="15" t="s">
        <v>4876</v>
      </c>
      <c r="B4018" s="14" t="s">
        <v>968</v>
      </c>
      <c r="C4018" s="17">
        <v>5.0</v>
      </c>
      <c r="D4018" s="8" t="s">
        <v>4879</v>
      </c>
      <c r="E4018" s="8" t="s">
        <v>4473</v>
      </c>
      <c r="F4018" s="5" t="s">
        <v>15</v>
      </c>
      <c r="G4018" s="9"/>
      <c r="H4018" s="9"/>
    </row>
    <row r="4019" ht="15.75" customHeight="1">
      <c r="A4019" s="15" t="s">
        <v>4876</v>
      </c>
      <c r="B4019" s="14" t="s">
        <v>139</v>
      </c>
      <c r="C4019" s="17">
        <v>7.0</v>
      </c>
      <c r="D4019" s="8" t="s">
        <v>4880</v>
      </c>
      <c r="E4019" s="8" t="s">
        <v>4473</v>
      </c>
      <c r="F4019" s="5" t="s">
        <v>15</v>
      </c>
      <c r="G4019" s="9"/>
      <c r="H4019" s="9"/>
    </row>
    <row r="4020" ht="15.75" customHeight="1">
      <c r="A4020" s="15" t="s">
        <v>4876</v>
      </c>
      <c r="B4020" s="14" t="s">
        <v>29</v>
      </c>
      <c r="C4020" s="17">
        <v>8.0</v>
      </c>
      <c r="D4020" s="8" t="s">
        <v>4881</v>
      </c>
      <c r="E4020" s="8" t="s">
        <v>14</v>
      </c>
      <c r="F4020" s="5" t="s">
        <v>15</v>
      </c>
      <c r="G4020" s="9"/>
      <c r="H4020" s="9"/>
    </row>
    <row r="4021" ht="15.75" customHeight="1">
      <c r="A4021" s="15" t="s">
        <v>4876</v>
      </c>
      <c r="B4021" s="14" t="s">
        <v>139</v>
      </c>
      <c r="C4021" s="17">
        <v>9.0</v>
      </c>
      <c r="D4021" s="8" t="s">
        <v>4882</v>
      </c>
      <c r="E4021" s="8" t="s">
        <v>4473</v>
      </c>
      <c r="F4021" s="5" t="s">
        <v>15</v>
      </c>
      <c r="G4021" s="9"/>
      <c r="H4021" s="9"/>
    </row>
    <row r="4022" ht="15.75" customHeight="1">
      <c r="A4022" s="15" t="s">
        <v>4876</v>
      </c>
      <c r="B4022" s="14" t="s">
        <v>968</v>
      </c>
      <c r="C4022" s="17">
        <v>10.0</v>
      </c>
      <c r="D4022" s="8" t="s">
        <v>4883</v>
      </c>
      <c r="E4022" s="8" t="s">
        <v>4473</v>
      </c>
      <c r="F4022" s="5" t="s">
        <v>2409</v>
      </c>
      <c r="G4022" s="9"/>
      <c r="H4022" s="9"/>
    </row>
    <row r="4023" ht="15.75" customHeight="1">
      <c r="A4023" s="15" t="s">
        <v>4876</v>
      </c>
      <c r="B4023" s="14" t="s">
        <v>137</v>
      </c>
      <c r="C4023" s="17">
        <v>12.0</v>
      </c>
      <c r="D4023" s="8" t="s">
        <v>4884</v>
      </c>
      <c r="E4023" s="8" t="s">
        <v>18</v>
      </c>
      <c r="F4023" s="5" t="s">
        <v>15</v>
      </c>
      <c r="G4023" s="9"/>
      <c r="H4023" s="9"/>
    </row>
    <row r="4024" ht="15.75" customHeight="1">
      <c r="A4024" s="15" t="s">
        <v>4876</v>
      </c>
      <c r="B4024" s="14" t="s">
        <v>124</v>
      </c>
      <c r="C4024" s="17">
        <v>13.0</v>
      </c>
      <c r="D4024" s="8" t="s">
        <v>4885</v>
      </c>
      <c r="E4024" s="8" t="s">
        <v>4473</v>
      </c>
      <c r="F4024" s="5" t="s">
        <v>15</v>
      </c>
      <c r="G4024" s="9"/>
      <c r="H4024" s="9"/>
    </row>
    <row r="4025" ht="15.75" customHeight="1">
      <c r="A4025" s="15" t="s">
        <v>4876</v>
      </c>
      <c r="B4025" s="14" t="s">
        <v>37</v>
      </c>
      <c r="C4025" s="17">
        <v>14.0</v>
      </c>
      <c r="D4025" s="8" t="s">
        <v>4886</v>
      </c>
      <c r="E4025" s="8" t="s">
        <v>4473</v>
      </c>
      <c r="F4025" s="5" t="s">
        <v>15</v>
      </c>
      <c r="G4025" s="9"/>
      <c r="H4025" s="9"/>
    </row>
    <row r="4026" ht="15.75" customHeight="1">
      <c r="A4026" s="15" t="s">
        <v>4876</v>
      </c>
      <c r="B4026" s="14" t="s">
        <v>144</v>
      </c>
      <c r="C4026" s="17">
        <v>15.0</v>
      </c>
      <c r="D4026" s="8" t="s">
        <v>4887</v>
      </c>
      <c r="E4026" s="8" t="s">
        <v>4473</v>
      </c>
      <c r="F4026" s="5" t="s">
        <v>15</v>
      </c>
      <c r="G4026" s="9"/>
      <c r="H4026" s="9"/>
    </row>
    <row r="4027" ht="15.75" customHeight="1">
      <c r="A4027" s="15" t="s">
        <v>4876</v>
      </c>
      <c r="B4027" s="14" t="s">
        <v>968</v>
      </c>
      <c r="C4027" s="17">
        <v>16.0</v>
      </c>
      <c r="D4027" s="8" t="s">
        <v>4888</v>
      </c>
      <c r="E4027" s="8" t="s">
        <v>14</v>
      </c>
      <c r="F4027" s="5" t="s">
        <v>15</v>
      </c>
      <c r="G4027" s="9"/>
      <c r="H4027" s="9"/>
    </row>
    <row r="4028" ht="15.75" customHeight="1">
      <c r="A4028" s="15" t="s">
        <v>4876</v>
      </c>
      <c r="B4028" s="14" t="s">
        <v>137</v>
      </c>
      <c r="C4028" s="17">
        <v>18.0</v>
      </c>
      <c r="D4028" s="8" t="s">
        <v>4889</v>
      </c>
      <c r="E4028" s="8" t="s">
        <v>4473</v>
      </c>
      <c r="F4028" s="5" t="s">
        <v>15</v>
      </c>
      <c r="G4028" s="9"/>
      <c r="H4028" s="9"/>
    </row>
    <row r="4029" ht="15.75" customHeight="1">
      <c r="A4029" s="15" t="s">
        <v>4876</v>
      </c>
      <c r="B4029" s="14" t="s">
        <v>29</v>
      </c>
      <c r="C4029" s="17">
        <v>20.0</v>
      </c>
      <c r="D4029" s="8" t="s">
        <v>4890</v>
      </c>
      <c r="E4029" s="8" t="s">
        <v>166</v>
      </c>
      <c r="F4029" s="5" t="s">
        <v>15</v>
      </c>
      <c r="G4029" s="9"/>
      <c r="H4029" s="9"/>
    </row>
    <row r="4030" ht="15.75" customHeight="1">
      <c r="A4030" s="15" t="s">
        <v>4876</v>
      </c>
      <c r="B4030" s="14" t="s">
        <v>137</v>
      </c>
      <c r="C4030" s="17">
        <v>21.0</v>
      </c>
      <c r="D4030" s="8" t="s">
        <v>4891</v>
      </c>
      <c r="E4030" s="8" t="s">
        <v>4473</v>
      </c>
      <c r="F4030" s="5" t="s">
        <v>15</v>
      </c>
      <c r="G4030" s="9"/>
      <c r="H4030" s="9"/>
    </row>
    <row r="4031" ht="15.75" customHeight="1">
      <c r="A4031" s="15" t="s">
        <v>4876</v>
      </c>
      <c r="B4031" s="14" t="s">
        <v>124</v>
      </c>
      <c r="C4031" s="17">
        <v>22.0</v>
      </c>
      <c r="D4031" s="8" t="s">
        <v>4892</v>
      </c>
      <c r="E4031" s="8" t="s">
        <v>4473</v>
      </c>
      <c r="F4031" s="5" t="s">
        <v>15</v>
      </c>
      <c r="G4031" s="9"/>
      <c r="H4031" s="9"/>
    </row>
    <row r="4032" ht="15.75" customHeight="1">
      <c r="A4032" s="15" t="s">
        <v>4876</v>
      </c>
      <c r="B4032" s="14" t="s">
        <v>517</v>
      </c>
      <c r="C4032" s="17">
        <v>24.0</v>
      </c>
      <c r="D4032" s="8" t="s">
        <v>4893</v>
      </c>
      <c r="E4032" s="8" t="s">
        <v>18</v>
      </c>
      <c r="F4032" s="5" t="s">
        <v>22</v>
      </c>
      <c r="G4032" s="9"/>
      <c r="H4032" s="9"/>
    </row>
    <row r="4033" ht="15.75" customHeight="1">
      <c r="A4033" s="5" t="s">
        <v>4894</v>
      </c>
      <c r="B4033" s="6" t="s">
        <v>4895</v>
      </c>
      <c r="C4033" s="7">
        <v>1.0</v>
      </c>
      <c r="D4033" s="8" t="s">
        <v>4896</v>
      </c>
      <c r="E4033" s="5" t="s">
        <v>21</v>
      </c>
      <c r="F4033" s="5" t="s">
        <v>50</v>
      </c>
      <c r="G4033" s="9"/>
      <c r="H4033" s="9"/>
    </row>
    <row r="4034" ht="15.75" customHeight="1">
      <c r="A4034" s="15" t="s">
        <v>4897</v>
      </c>
      <c r="B4034" s="14" t="s">
        <v>851</v>
      </c>
      <c r="C4034" s="16">
        <v>1.0</v>
      </c>
      <c r="D4034" s="8" t="s">
        <v>4898</v>
      </c>
      <c r="E4034" s="8" t="s">
        <v>21</v>
      </c>
      <c r="F4034" s="5" t="s">
        <v>25</v>
      </c>
      <c r="G4034" s="9"/>
      <c r="H4034" s="9"/>
    </row>
    <row r="4035" ht="15.75" customHeight="1">
      <c r="A4035" s="15" t="s">
        <v>4897</v>
      </c>
      <c r="B4035" s="14" t="s">
        <v>380</v>
      </c>
      <c r="C4035" s="17">
        <v>3.0</v>
      </c>
      <c r="D4035" s="8" t="s">
        <v>4899</v>
      </c>
      <c r="E4035" s="8" t="s">
        <v>4473</v>
      </c>
      <c r="F4035" s="5" t="s">
        <v>50</v>
      </c>
      <c r="G4035" s="9"/>
      <c r="H4035" s="9"/>
    </row>
    <row r="4036" ht="15.75" customHeight="1">
      <c r="A4036" s="15" t="s">
        <v>4897</v>
      </c>
      <c r="B4036" s="14" t="s">
        <v>851</v>
      </c>
      <c r="C4036" s="17">
        <v>5.0</v>
      </c>
      <c r="D4036" s="8" t="s">
        <v>4900</v>
      </c>
      <c r="E4036" s="8" t="s">
        <v>14</v>
      </c>
      <c r="F4036" s="5" t="s">
        <v>15</v>
      </c>
      <c r="G4036" s="9"/>
      <c r="H4036" s="9"/>
    </row>
    <row r="4037" ht="15.75" customHeight="1">
      <c r="A4037" s="15" t="s">
        <v>4897</v>
      </c>
      <c r="B4037" s="14" t="s">
        <v>851</v>
      </c>
      <c r="C4037" s="17">
        <v>7.0</v>
      </c>
      <c r="D4037" s="8" t="s">
        <v>4901</v>
      </c>
      <c r="E4037" s="8" t="s">
        <v>33</v>
      </c>
      <c r="F4037" s="5" t="s">
        <v>33</v>
      </c>
      <c r="G4037" s="9"/>
      <c r="H4037" s="9"/>
    </row>
    <row r="4038" ht="15.75" customHeight="1">
      <c r="A4038" s="15" t="s">
        <v>4897</v>
      </c>
      <c r="B4038" s="14" t="s">
        <v>851</v>
      </c>
      <c r="C4038" s="17">
        <v>9.0</v>
      </c>
      <c r="D4038" s="8" t="s">
        <v>4902</v>
      </c>
      <c r="E4038" s="8" t="s">
        <v>4473</v>
      </c>
      <c r="F4038" s="5" t="s">
        <v>133</v>
      </c>
      <c r="G4038" s="9"/>
      <c r="H4038" s="9"/>
    </row>
    <row r="4039" ht="15.75" customHeight="1">
      <c r="A4039" s="15" t="s">
        <v>4897</v>
      </c>
      <c r="B4039" s="14" t="s">
        <v>68</v>
      </c>
      <c r="C4039" s="17">
        <v>12.0</v>
      </c>
      <c r="D4039" s="8" t="s">
        <v>4903</v>
      </c>
      <c r="E4039" s="8" t="s">
        <v>21</v>
      </c>
      <c r="F4039" s="5" t="s">
        <v>642</v>
      </c>
      <c r="G4039" s="9"/>
      <c r="H4039" s="9"/>
    </row>
    <row r="4040" ht="15.75" customHeight="1">
      <c r="A4040" s="15" t="s">
        <v>4897</v>
      </c>
      <c r="B4040" s="14" t="s">
        <v>12</v>
      </c>
      <c r="C4040" s="17">
        <v>14.0</v>
      </c>
      <c r="D4040" s="8" t="s">
        <v>4904</v>
      </c>
      <c r="E4040" s="8" t="s">
        <v>21</v>
      </c>
      <c r="F4040" s="5" t="s">
        <v>25</v>
      </c>
      <c r="G4040" s="9"/>
      <c r="H4040" s="9"/>
    </row>
    <row r="4041" ht="15.75" customHeight="1">
      <c r="A4041" s="15" t="s">
        <v>4897</v>
      </c>
      <c r="B4041" s="14" t="s">
        <v>851</v>
      </c>
      <c r="C4041" s="17">
        <v>16.0</v>
      </c>
      <c r="D4041" s="8" t="s">
        <v>4905</v>
      </c>
      <c r="E4041" s="8" t="s">
        <v>4473</v>
      </c>
      <c r="F4041" s="5" t="s">
        <v>28</v>
      </c>
      <c r="G4041" s="9"/>
      <c r="H4041" s="9"/>
    </row>
    <row r="4042" ht="15.75" customHeight="1">
      <c r="A4042" s="15" t="s">
        <v>4897</v>
      </c>
      <c r="B4042" s="14" t="s">
        <v>68</v>
      </c>
      <c r="C4042" s="17">
        <v>19.0</v>
      </c>
      <c r="D4042" s="8" t="s">
        <v>4906</v>
      </c>
      <c r="E4042" s="8" t="s">
        <v>21</v>
      </c>
      <c r="F4042" s="5" t="s">
        <v>642</v>
      </c>
      <c r="G4042" s="9"/>
      <c r="H4042" s="9"/>
    </row>
    <row r="4043" ht="15.75" customHeight="1">
      <c r="A4043" s="15" t="s">
        <v>4897</v>
      </c>
      <c r="B4043" s="14" t="s">
        <v>12</v>
      </c>
      <c r="C4043" s="17">
        <v>21.0</v>
      </c>
      <c r="D4043" s="8" t="s">
        <v>4907</v>
      </c>
      <c r="E4043" s="8" t="s">
        <v>21</v>
      </c>
      <c r="F4043" s="5" t="s">
        <v>25</v>
      </c>
      <c r="G4043" s="9"/>
      <c r="H4043" s="9"/>
    </row>
    <row r="4044" ht="15.75" customHeight="1">
      <c r="A4044" s="15" t="s">
        <v>4897</v>
      </c>
      <c r="B4044" s="14" t="s">
        <v>525</v>
      </c>
      <c r="C4044" s="17">
        <v>22.0</v>
      </c>
      <c r="D4044" s="8" t="s">
        <v>4908</v>
      </c>
      <c r="E4044" s="8" t="s">
        <v>4473</v>
      </c>
      <c r="F4044" s="5" t="s">
        <v>28</v>
      </c>
      <c r="G4044" s="9"/>
      <c r="H4044" s="9"/>
    </row>
    <row r="4045" ht="15.75" customHeight="1">
      <c r="A4045" s="15" t="s">
        <v>4897</v>
      </c>
      <c r="B4045" s="14" t="s">
        <v>12</v>
      </c>
      <c r="C4045" s="17">
        <v>23.0</v>
      </c>
      <c r="D4045" s="8" t="s">
        <v>4909</v>
      </c>
      <c r="E4045" s="8" t="s">
        <v>4473</v>
      </c>
      <c r="F4045" s="5" t="s">
        <v>79</v>
      </c>
      <c r="G4045" s="9"/>
      <c r="H4045" s="9"/>
    </row>
    <row r="4046" ht="15.75" customHeight="1">
      <c r="A4046" s="15" t="s">
        <v>4897</v>
      </c>
      <c r="B4046" s="14" t="s">
        <v>311</v>
      </c>
      <c r="C4046" s="17">
        <v>24.0</v>
      </c>
      <c r="D4046" s="8" t="s">
        <v>4910</v>
      </c>
      <c r="E4046" s="8" t="s">
        <v>21</v>
      </c>
      <c r="F4046" s="5" t="s">
        <v>25</v>
      </c>
      <c r="G4046" s="9"/>
      <c r="H4046" s="9"/>
    </row>
    <row r="4047" ht="15.75" customHeight="1">
      <c r="A4047" s="15" t="s">
        <v>4911</v>
      </c>
      <c r="B4047" s="14" t="s">
        <v>29</v>
      </c>
      <c r="C4047" s="16">
        <v>1.0</v>
      </c>
      <c r="D4047" s="8" t="s">
        <v>4912</v>
      </c>
      <c r="E4047" s="8" t="s">
        <v>21</v>
      </c>
      <c r="F4047" s="5" t="s">
        <v>25</v>
      </c>
      <c r="G4047" s="9"/>
      <c r="H4047" s="9"/>
    </row>
    <row r="4048" ht="15.75" customHeight="1">
      <c r="A4048" s="15" t="s">
        <v>4911</v>
      </c>
      <c r="B4048" s="14" t="s">
        <v>124</v>
      </c>
      <c r="C4048" s="17">
        <v>3.0</v>
      </c>
      <c r="D4048" s="8" t="s">
        <v>4913</v>
      </c>
      <c r="E4048" s="8" t="s">
        <v>21</v>
      </c>
      <c r="F4048" s="5" t="s">
        <v>25</v>
      </c>
      <c r="G4048" s="9"/>
      <c r="H4048" s="9"/>
    </row>
    <row r="4049" ht="15.75" customHeight="1">
      <c r="A4049" s="15" t="s">
        <v>4911</v>
      </c>
      <c r="B4049" s="14" t="s">
        <v>37</v>
      </c>
      <c r="C4049" s="17">
        <v>5.0</v>
      </c>
      <c r="D4049" s="8" t="s">
        <v>4914</v>
      </c>
      <c r="E4049" s="8" t="s">
        <v>14</v>
      </c>
      <c r="F4049" s="5" t="s">
        <v>123</v>
      </c>
      <c r="G4049" s="9"/>
      <c r="H4049" s="9"/>
    </row>
    <row r="4050" ht="15.75" customHeight="1">
      <c r="A4050" s="15" t="s">
        <v>4911</v>
      </c>
      <c r="B4050" s="14" t="s">
        <v>124</v>
      </c>
      <c r="C4050" s="17">
        <v>6.0</v>
      </c>
      <c r="D4050" s="8" t="s">
        <v>4915</v>
      </c>
      <c r="E4050" s="8" t="s">
        <v>21</v>
      </c>
      <c r="F4050" s="5" t="s">
        <v>25</v>
      </c>
      <c r="G4050" s="9"/>
      <c r="H4050" s="9"/>
    </row>
    <row r="4051" ht="15.75" customHeight="1">
      <c r="A4051" s="15" t="s">
        <v>4911</v>
      </c>
      <c r="B4051" s="14" t="s">
        <v>37</v>
      </c>
      <c r="C4051" s="17">
        <v>8.0</v>
      </c>
      <c r="D4051" s="8" t="s">
        <v>4916</v>
      </c>
      <c r="E4051" s="8" t="s">
        <v>14</v>
      </c>
      <c r="F4051" s="5" t="s">
        <v>28</v>
      </c>
      <c r="G4051" s="9"/>
      <c r="H4051" s="9"/>
    </row>
    <row r="4052" ht="15.75" customHeight="1">
      <c r="A4052" s="15" t="s">
        <v>4911</v>
      </c>
      <c r="B4052" s="14" t="s">
        <v>144</v>
      </c>
      <c r="C4052" s="17">
        <v>9.0</v>
      </c>
      <c r="D4052" s="8" t="s">
        <v>4917</v>
      </c>
      <c r="E4052" s="8" t="s">
        <v>4473</v>
      </c>
      <c r="F4052" s="5" t="s">
        <v>28</v>
      </c>
      <c r="G4052" s="9"/>
      <c r="H4052" s="9"/>
    </row>
    <row r="4053" ht="15.75" customHeight="1">
      <c r="A4053" s="15" t="s">
        <v>4911</v>
      </c>
      <c r="B4053" s="14" t="s">
        <v>139</v>
      </c>
      <c r="C4053" s="17">
        <v>11.0</v>
      </c>
      <c r="D4053" s="8" t="s">
        <v>4918</v>
      </c>
      <c r="E4053" s="8" t="s">
        <v>14</v>
      </c>
      <c r="F4053" s="5" t="s">
        <v>15</v>
      </c>
      <c r="G4053" s="9"/>
      <c r="H4053" s="9"/>
    </row>
    <row r="4054" ht="15.75" customHeight="1">
      <c r="A4054" s="15" t="s">
        <v>4911</v>
      </c>
      <c r="B4054" s="14" t="s">
        <v>37</v>
      </c>
      <c r="C4054" s="17">
        <v>13.0</v>
      </c>
      <c r="D4054" s="8" t="s">
        <v>4919</v>
      </c>
      <c r="E4054" s="8" t="s">
        <v>14</v>
      </c>
      <c r="F4054" s="5" t="s">
        <v>79</v>
      </c>
      <c r="G4054" s="9"/>
      <c r="H4054" s="9"/>
    </row>
    <row r="4055" ht="15.75" customHeight="1">
      <c r="A4055" s="15" t="s">
        <v>4911</v>
      </c>
      <c r="B4055" s="14" t="s">
        <v>37</v>
      </c>
      <c r="C4055" s="17">
        <v>15.0</v>
      </c>
      <c r="D4055" s="8" t="s">
        <v>4920</v>
      </c>
      <c r="E4055" s="8" t="s">
        <v>14</v>
      </c>
      <c r="F4055" s="5" t="s">
        <v>15</v>
      </c>
      <c r="G4055" s="9"/>
      <c r="H4055" s="9"/>
    </row>
    <row r="4056" ht="15.75" customHeight="1">
      <c r="A4056" s="15" t="s">
        <v>4911</v>
      </c>
      <c r="B4056" s="14" t="s">
        <v>37</v>
      </c>
      <c r="C4056" s="17">
        <v>17.0</v>
      </c>
      <c r="D4056" s="8" t="s">
        <v>4921</v>
      </c>
      <c r="E4056" s="8" t="s">
        <v>14</v>
      </c>
      <c r="F4056" s="5" t="s">
        <v>15</v>
      </c>
      <c r="G4056" s="9"/>
      <c r="H4056" s="9"/>
    </row>
    <row r="4057" ht="15.75" customHeight="1">
      <c r="A4057" s="15" t="s">
        <v>4911</v>
      </c>
      <c r="B4057" s="14" t="s">
        <v>37</v>
      </c>
      <c r="C4057" s="17">
        <v>18.0</v>
      </c>
      <c r="D4057" s="8" t="s">
        <v>4922</v>
      </c>
      <c r="E4057" s="8" t="s">
        <v>14</v>
      </c>
      <c r="F4057" s="5" t="s">
        <v>28</v>
      </c>
      <c r="G4057" s="9"/>
      <c r="H4057" s="9"/>
    </row>
    <row r="4058" ht="15.75" customHeight="1">
      <c r="A4058" s="15" t="s">
        <v>4911</v>
      </c>
      <c r="B4058" s="18" t="s">
        <v>701</v>
      </c>
      <c r="C4058" s="17">
        <v>20.0</v>
      </c>
      <c r="D4058" s="8" t="s">
        <v>4923</v>
      </c>
      <c r="E4058" s="8" t="s">
        <v>14</v>
      </c>
      <c r="F4058" s="5" t="s">
        <v>79</v>
      </c>
      <c r="G4058" s="9"/>
      <c r="H4058" s="9"/>
    </row>
    <row r="4059" ht="15.75" customHeight="1">
      <c r="A4059" s="15" t="s">
        <v>4911</v>
      </c>
      <c r="B4059" s="14" t="s">
        <v>560</v>
      </c>
      <c r="C4059" s="17">
        <v>22.0</v>
      </c>
      <c r="D4059" s="8" t="s">
        <v>4924</v>
      </c>
      <c r="E4059" s="8" t="s">
        <v>21</v>
      </c>
      <c r="F4059" s="5" t="s">
        <v>79</v>
      </c>
      <c r="G4059" s="9"/>
      <c r="H4059" s="9"/>
    </row>
    <row r="4060" ht="15.75" customHeight="1">
      <c r="A4060" s="15" t="s">
        <v>4911</v>
      </c>
      <c r="B4060" s="14" t="s">
        <v>37</v>
      </c>
      <c r="C4060" s="17">
        <v>23.0</v>
      </c>
      <c r="D4060" s="8" t="s">
        <v>4925</v>
      </c>
      <c r="E4060" s="8" t="s">
        <v>14</v>
      </c>
      <c r="F4060" s="5" t="s">
        <v>28</v>
      </c>
      <c r="G4060" s="9"/>
      <c r="H4060" s="9"/>
    </row>
    <row r="4061" ht="15.75" customHeight="1">
      <c r="A4061" s="15" t="s">
        <v>4911</v>
      </c>
      <c r="B4061" s="14" t="s">
        <v>144</v>
      </c>
      <c r="C4061" s="17">
        <v>25.0</v>
      </c>
      <c r="D4061" s="8" t="s">
        <v>4926</v>
      </c>
      <c r="E4061" s="8" t="s">
        <v>4473</v>
      </c>
      <c r="F4061" s="5" t="s">
        <v>28</v>
      </c>
      <c r="G4061" s="9"/>
      <c r="H4061" s="9"/>
    </row>
    <row r="4062" ht="15.75" customHeight="1">
      <c r="A4062" s="15" t="s">
        <v>4911</v>
      </c>
      <c r="B4062" s="14" t="s">
        <v>37</v>
      </c>
      <c r="C4062" s="17">
        <v>27.0</v>
      </c>
      <c r="D4062" s="8" t="s">
        <v>4927</v>
      </c>
      <c r="E4062" s="8" t="s">
        <v>14</v>
      </c>
      <c r="F4062" s="5" t="s">
        <v>28</v>
      </c>
      <c r="G4062" s="9"/>
      <c r="H4062" s="9"/>
    </row>
    <row r="4063" ht="15.75" customHeight="1">
      <c r="A4063" s="15" t="s">
        <v>4911</v>
      </c>
      <c r="B4063" s="14" t="s">
        <v>37</v>
      </c>
      <c r="C4063" s="17">
        <v>29.0</v>
      </c>
      <c r="D4063" s="8" t="s">
        <v>4928</v>
      </c>
      <c r="E4063" s="8" t="s">
        <v>14</v>
      </c>
      <c r="F4063" s="5" t="s">
        <v>28</v>
      </c>
      <c r="G4063" s="9"/>
      <c r="H4063" s="9"/>
    </row>
    <row r="4064" ht="15.75" customHeight="1">
      <c r="A4064" s="15" t="s">
        <v>4911</v>
      </c>
      <c r="B4064" s="14" t="s">
        <v>139</v>
      </c>
      <c r="C4064" s="17">
        <v>31.0</v>
      </c>
      <c r="D4064" s="8" t="s">
        <v>4929</v>
      </c>
      <c r="E4064" s="8" t="s">
        <v>4473</v>
      </c>
      <c r="F4064" s="5" t="s">
        <v>28</v>
      </c>
      <c r="G4064" s="9"/>
      <c r="H4064" s="9"/>
    </row>
    <row r="4065" ht="15.75" customHeight="1">
      <c r="A4065" s="15" t="s">
        <v>4911</v>
      </c>
      <c r="B4065" s="14" t="s">
        <v>137</v>
      </c>
      <c r="C4065" s="17">
        <v>33.0</v>
      </c>
      <c r="D4065" s="8" t="s">
        <v>4930</v>
      </c>
      <c r="E4065" s="8" t="s">
        <v>4473</v>
      </c>
      <c r="F4065" s="5" t="s">
        <v>28</v>
      </c>
      <c r="G4065" s="9"/>
      <c r="H4065" s="9"/>
    </row>
    <row r="4066" ht="15.75" customHeight="1">
      <c r="A4066" s="15" t="s">
        <v>4911</v>
      </c>
      <c r="B4066" s="14" t="s">
        <v>139</v>
      </c>
      <c r="C4066" s="17">
        <v>36.0</v>
      </c>
      <c r="D4066" s="8" t="s">
        <v>4931</v>
      </c>
      <c r="E4066" s="8" t="s">
        <v>21</v>
      </c>
      <c r="F4066" s="5" t="s">
        <v>25</v>
      </c>
      <c r="G4066" s="9"/>
      <c r="H4066" s="9"/>
    </row>
    <row r="4067" ht="15.75" customHeight="1">
      <c r="A4067" s="15" t="s">
        <v>4911</v>
      </c>
      <c r="B4067" s="14" t="s">
        <v>137</v>
      </c>
      <c r="C4067" s="17">
        <v>38.0</v>
      </c>
      <c r="D4067" s="8" t="s">
        <v>4932</v>
      </c>
      <c r="E4067" s="8" t="s">
        <v>4473</v>
      </c>
      <c r="F4067" s="5" t="s">
        <v>50</v>
      </c>
      <c r="G4067" s="9"/>
      <c r="H4067" s="9"/>
    </row>
    <row r="4068" ht="15.75" customHeight="1">
      <c r="A4068" s="15" t="s">
        <v>4911</v>
      </c>
      <c r="B4068" s="14" t="s">
        <v>378</v>
      </c>
      <c r="C4068" s="17">
        <v>41.0</v>
      </c>
      <c r="D4068" s="8" t="s">
        <v>4933</v>
      </c>
      <c r="E4068" s="8" t="s">
        <v>4473</v>
      </c>
      <c r="F4068" s="5" t="s">
        <v>50</v>
      </c>
      <c r="G4068" s="9"/>
      <c r="H4068" s="9"/>
    </row>
    <row r="4069" ht="15.75" customHeight="1">
      <c r="A4069" s="15" t="s">
        <v>4911</v>
      </c>
      <c r="B4069" s="14" t="s">
        <v>235</v>
      </c>
      <c r="C4069" s="17">
        <v>42.0</v>
      </c>
      <c r="D4069" s="8" t="s">
        <v>4934</v>
      </c>
      <c r="E4069" s="8" t="s">
        <v>21</v>
      </c>
      <c r="F4069" s="5" t="s">
        <v>22</v>
      </c>
      <c r="G4069" s="9"/>
      <c r="H4069" s="9"/>
    </row>
    <row r="4070" ht="15.75" customHeight="1">
      <c r="A4070" s="11" t="s">
        <v>4935</v>
      </c>
      <c r="B4070" s="6" t="s">
        <v>144</v>
      </c>
      <c r="C4070" s="7">
        <v>1.0</v>
      </c>
      <c r="D4070" s="8" t="s">
        <v>4936</v>
      </c>
      <c r="E4070" s="5" t="s">
        <v>4473</v>
      </c>
      <c r="F4070" s="5" t="s">
        <v>22</v>
      </c>
      <c r="G4070" s="9"/>
      <c r="H4070" s="9"/>
    </row>
    <row r="4071" ht="15.75" customHeight="1">
      <c r="A4071" s="11" t="s">
        <v>4935</v>
      </c>
      <c r="B4071" s="12" t="s">
        <v>701</v>
      </c>
      <c r="C4071" s="10">
        <v>3.0</v>
      </c>
      <c r="D4071" s="8" t="s">
        <v>4937</v>
      </c>
      <c r="E4071" s="5" t="s">
        <v>33</v>
      </c>
      <c r="F4071" s="5" t="s">
        <v>22</v>
      </c>
      <c r="G4071" s="9"/>
      <c r="H4071" s="9"/>
    </row>
    <row r="4072" ht="15.75" customHeight="1">
      <c r="A4072" s="11" t="s">
        <v>4935</v>
      </c>
      <c r="B4072" s="6" t="s">
        <v>144</v>
      </c>
      <c r="C4072" s="10">
        <v>5.0</v>
      </c>
      <c r="D4072" s="8" t="s">
        <v>4938</v>
      </c>
      <c r="E4072" s="5" t="s">
        <v>21</v>
      </c>
      <c r="F4072" s="5" t="s">
        <v>25</v>
      </c>
      <c r="G4072" s="9"/>
      <c r="H4072" s="9"/>
    </row>
    <row r="4073" ht="15.75" customHeight="1">
      <c r="A4073" s="11" t="s">
        <v>4935</v>
      </c>
      <c r="B4073" s="12" t="s">
        <v>135</v>
      </c>
      <c r="C4073" s="10">
        <v>6.0</v>
      </c>
      <c r="D4073" s="8" t="s">
        <v>4939</v>
      </c>
      <c r="E4073" s="5" t="s">
        <v>18</v>
      </c>
      <c r="F4073" s="5" t="s">
        <v>1465</v>
      </c>
      <c r="G4073" s="9"/>
      <c r="H4073" s="9"/>
    </row>
    <row r="4074" ht="15.75" customHeight="1">
      <c r="A4074" s="11" t="s">
        <v>4935</v>
      </c>
      <c r="B4074" s="6" t="s">
        <v>144</v>
      </c>
      <c r="C4074" s="10">
        <v>7.0</v>
      </c>
      <c r="D4074" s="8" t="s">
        <v>4940</v>
      </c>
      <c r="E4074" s="5" t="s">
        <v>18</v>
      </c>
      <c r="F4074" s="5" t="s">
        <v>18</v>
      </c>
      <c r="G4074" s="9"/>
      <c r="H4074" s="9"/>
    </row>
    <row r="4075" ht="15.75" customHeight="1">
      <c r="A4075" s="11" t="s">
        <v>4935</v>
      </c>
      <c r="B4075" s="12" t="s">
        <v>135</v>
      </c>
      <c r="C4075" s="10">
        <v>9.0</v>
      </c>
      <c r="D4075" s="8" t="s">
        <v>4941</v>
      </c>
      <c r="E4075" s="5" t="s">
        <v>18</v>
      </c>
      <c r="F4075" s="5" t="s">
        <v>1465</v>
      </c>
      <c r="G4075" s="9"/>
      <c r="H4075" s="9"/>
    </row>
    <row r="4076" ht="15.75" customHeight="1">
      <c r="A4076" s="11" t="s">
        <v>4935</v>
      </c>
      <c r="B4076" s="12" t="s">
        <v>135</v>
      </c>
      <c r="C4076" s="10">
        <v>10.0</v>
      </c>
      <c r="D4076" s="8" t="s">
        <v>4942</v>
      </c>
      <c r="E4076" s="5" t="s">
        <v>18</v>
      </c>
      <c r="F4076" s="5" t="s">
        <v>18</v>
      </c>
      <c r="G4076" s="9"/>
      <c r="H4076" s="9"/>
    </row>
    <row r="4077" ht="15.75" customHeight="1">
      <c r="A4077" s="11" t="s">
        <v>4935</v>
      </c>
      <c r="B4077" s="6" t="s">
        <v>144</v>
      </c>
      <c r="C4077" s="10">
        <v>11.0</v>
      </c>
      <c r="D4077" s="8" t="s">
        <v>4943</v>
      </c>
      <c r="E4077" s="5" t="s">
        <v>18</v>
      </c>
      <c r="F4077" s="5" t="s">
        <v>18</v>
      </c>
      <c r="G4077" s="9"/>
      <c r="H4077" s="9"/>
    </row>
    <row r="4078" ht="15.75" customHeight="1">
      <c r="A4078" s="11" t="s">
        <v>4935</v>
      </c>
      <c r="B4078" s="6" t="s">
        <v>2336</v>
      </c>
      <c r="C4078" s="10">
        <v>13.0</v>
      </c>
      <c r="D4078" s="8" t="s">
        <v>4944</v>
      </c>
      <c r="E4078" s="5" t="s">
        <v>21</v>
      </c>
      <c r="F4078" s="5" t="s">
        <v>33</v>
      </c>
      <c r="G4078" s="9"/>
      <c r="H4078" s="9"/>
    </row>
    <row r="4079" ht="15.75" customHeight="1">
      <c r="A4079" s="11" t="s">
        <v>4935</v>
      </c>
      <c r="B4079" s="6" t="s">
        <v>144</v>
      </c>
      <c r="C4079" s="10">
        <v>15.0</v>
      </c>
      <c r="D4079" s="8" t="s">
        <v>4945</v>
      </c>
      <c r="E4079" s="5" t="s">
        <v>33</v>
      </c>
      <c r="F4079" s="5" t="s">
        <v>33</v>
      </c>
      <c r="G4079" s="9"/>
      <c r="H4079" s="9"/>
    </row>
    <row r="4080" ht="15.75" customHeight="1">
      <c r="A4080" s="5" t="s">
        <v>4946</v>
      </c>
      <c r="B4080" s="6" t="s">
        <v>525</v>
      </c>
      <c r="C4080" s="7">
        <v>1.0</v>
      </c>
      <c r="D4080" s="8" t="s">
        <v>4947</v>
      </c>
      <c r="E4080" s="5" t="s">
        <v>32</v>
      </c>
      <c r="F4080" s="5" t="s">
        <v>15</v>
      </c>
      <c r="G4080" s="9"/>
      <c r="H4080" s="9"/>
    </row>
    <row r="4081" ht="15.75" customHeight="1">
      <c r="A4081" s="5" t="s">
        <v>4946</v>
      </c>
      <c r="B4081" s="6" t="s">
        <v>525</v>
      </c>
      <c r="C4081" s="10">
        <v>2.0</v>
      </c>
      <c r="D4081" s="8" t="s">
        <v>4948</v>
      </c>
      <c r="E4081" s="5" t="s">
        <v>18</v>
      </c>
      <c r="F4081" s="5" t="s">
        <v>18</v>
      </c>
      <c r="G4081" s="9"/>
      <c r="H4081" s="9"/>
    </row>
    <row r="4082" ht="15.75" customHeight="1">
      <c r="A4082" s="5" t="s">
        <v>4946</v>
      </c>
      <c r="B4082" s="6" t="s">
        <v>525</v>
      </c>
      <c r="C4082" s="10">
        <v>3.0</v>
      </c>
      <c r="D4082" s="8" t="s">
        <v>4949</v>
      </c>
      <c r="E4082" s="5" t="s">
        <v>32</v>
      </c>
      <c r="F4082" s="5" t="s">
        <v>66</v>
      </c>
      <c r="G4082" s="9"/>
      <c r="H4082" s="9"/>
    </row>
    <row r="4083" ht="15.75" customHeight="1">
      <c r="A4083" s="5" t="s">
        <v>4946</v>
      </c>
      <c r="B4083" s="6" t="s">
        <v>525</v>
      </c>
      <c r="C4083" s="10">
        <v>4.0</v>
      </c>
      <c r="D4083" s="8" t="s">
        <v>4950</v>
      </c>
      <c r="E4083" s="5" t="s">
        <v>14</v>
      </c>
      <c r="F4083" s="5" t="s">
        <v>15</v>
      </c>
      <c r="G4083" s="9"/>
      <c r="H4083" s="9"/>
    </row>
    <row r="4084" ht="15.75" customHeight="1">
      <c r="A4084" s="5" t="s">
        <v>4946</v>
      </c>
      <c r="B4084" s="6" t="s">
        <v>525</v>
      </c>
      <c r="C4084" s="10">
        <v>5.0</v>
      </c>
      <c r="D4084" s="8" t="s">
        <v>4951</v>
      </c>
      <c r="E4084" s="5" t="s">
        <v>146</v>
      </c>
      <c r="F4084" s="5" t="s">
        <v>146</v>
      </c>
      <c r="G4084" s="9"/>
      <c r="H4084" s="9"/>
    </row>
    <row r="4085" ht="15.75" customHeight="1">
      <c r="A4085" s="5" t="s">
        <v>4946</v>
      </c>
      <c r="B4085" s="6" t="s">
        <v>4952</v>
      </c>
      <c r="C4085" s="10">
        <v>6.0</v>
      </c>
      <c r="D4085" s="8" t="s">
        <v>4953</v>
      </c>
      <c r="E4085" s="5" t="s">
        <v>32</v>
      </c>
      <c r="F4085" s="5" t="s">
        <v>15</v>
      </c>
      <c r="G4085" s="9"/>
      <c r="H4085" s="9"/>
    </row>
    <row r="4086" ht="15.75" customHeight="1">
      <c r="A4086" s="15" t="s">
        <v>4954</v>
      </c>
      <c r="B4086" s="14" t="s">
        <v>851</v>
      </c>
      <c r="C4086" s="16">
        <v>1.0</v>
      </c>
      <c r="D4086" s="8" t="s">
        <v>4955</v>
      </c>
      <c r="E4086" s="8" t="s">
        <v>21</v>
      </c>
      <c r="F4086" s="5" t="s">
        <v>25</v>
      </c>
      <c r="G4086" s="9"/>
      <c r="H4086" s="9"/>
    </row>
    <row r="4087" ht="15.75" customHeight="1">
      <c r="A4087" s="15" t="s">
        <v>4954</v>
      </c>
      <c r="B4087" s="14" t="s">
        <v>104</v>
      </c>
      <c r="C4087" s="17">
        <v>3.0</v>
      </c>
      <c r="D4087" s="8" t="s">
        <v>4956</v>
      </c>
      <c r="E4087" s="8" t="s">
        <v>21</v>
      </c>
      <c r="F4087" s="5" t="s">
        <v>25</v>
      </c>
      <c r="G4087" s="9"/>
      <c r="H4087" s="9"/>
    </row>
    <row r="4088" ht="15.75" customHeight="1">
      <c r="A4088" s="15" t="s">
        <v>4954</v>
      </c>
      <c r="B4088" s="14" t="s">
        <v>23</v>
      </c>
      <c r="C4088" s="17">
        <v>5.0</v>
      </c>
      <c r="D4088" s="8" t="s">
        <v>4957</v>
      </c>
      <c r="E4088" s="8" t="s">
        <v>21</v>
      </c>
      <c r="F4088" s="5" t="s">
        <v>25</v>
      </c>
      <c r="G4088" s="9"/>
      <c r="H4088" s="9"/>
    </row>
    <row r="4089" ht="15.75" customHeight="1">
      <c r="A4089" s="15" t="s">
        <v>4954</v>
      </c>
      <c r="B4089" s="14" t="s">
        <v>35</v>
      </c>
      <c r="C4089" s="17">
        <v>7.0</v>
      </c>
      <c r="D4089" s="8" t="s">
        <v>4958</v>
      </c>
      <c r="E4089" s="8" t="s">
        <v>21</v>
      </c>
      <c r="F4089" s="5" t="s">
        <v>25</v>
      </c>
      <c r="G4089" s="9"/>
      <c r="H4089" s="9"/>
    </row>
    <row r="4090" ht="15.75" customHeight="1">
      <c r="A4090" s="15" t="s">
        <v>4954</v>
      </c>
      <c r="B4090" s="14" t="s">
        <v>26</v>
      </c>
      <c r="C4090" s="17">
        <v>9.0</v>
      </c>
      <c r="D4090" s="8" t="s">
        <v>4959</v>
      </c>
      <c r="E4090" s="8" t="s">
        <v>4473</v>
      </c>
      <c r="F4090" s="5" t="s">
        <v>25</v>
      </c>
      <c r="G4090" s="9"/>
      <c r="H4090" s="9"/>
    </row>
    <row r="4091" ht="15.75" customHeight="1">
      <c r="A4091" s="15" t="s">
        <v>4954</v>
      </c>
      <c r="B4091" s="14" t="s">
        <v>41</v>
      </c>
      <c r="C4091" s="17">
        <v>11.0</v>
      </c>
      <c r="D4091" s="8" t="s">
        <v>4960</v>
      </c>
      <c r="E4091" s="8" t="s">
        <v>32</v>
      </c>
      <c r="F4091" s="5" t="s">
        <v>22</v>
      </c>
      <c r="G4091" s="9"/>
      <c r="H4091" s="9"/>
    </row>
    <row r="4092" ht="15.75" customHeight="1">
      <c r="A4092" s="15" t="s">
        <v>4954</v>
      </c>
      <c r="B4092" s="14" t="s">
        <v>734</v>
      </c>
      <c r="C4092" s="17">
        <v>12.0</v>
      </c>
      <c r="D4092" s="8" t="s">
        <v>4961</v>
      </c>
      <c r="E4092" s="8" t="s">
        <v>4473</v>
      </c>
      <c r="F4092" s="5" t="s">
        <v>28</v>
      </c>
      <c r="G4092" s="9"/>
      <c r="H4092" s="9"/>
    </row>
    <row r="4093" ht="15.75" customHeight="1">
      <c r="A4093" s="15" t="s">
        <v>4954</v>
      </c>
      <c r="B4093" s="14" t="s">
        <v>734</v>
      </c>
      <c r="C4093" s="17">
        <v>14.0</v>
      </c>
      <c r="D4093" s="8" t="s">
        <v>4962</v>
      </c>
      <c r="E4093" s="8" t="s">
        <v>21</v>
      </c>
      <c r="F4093" s="5" t="s">
        <v>25</v>
      </c>
      <c r="G4093" s="9"/>
      <c r="H4093" s="9"/>
    </row>
    <row r="4094" ht="15.75" customHeight="1">
      <c r="A4094" s="15" t="s">
        <v>4954</v>
      </c>
      <c r="B4094" s="14" t="s">
        <v>41</v>
      </c>
      <c r="C4094" s="17">
        <v>16.0</v>
      </c>
      <c r="D4094" s="8" t="s">
        <v>4963</v>
      </c>
      <c r="E4094" s="8" t="s">
        <v>4473</v>
      </c>
      <c r="F4094" s="5" t="s">
        <v>22</v>
      </c>
      <c r="G4094" s="9"/>
      <c r="H4094" s="9"/>
    </row>
    <row r="4095" ht="15.75" customHeight="1">
      <c r="A4095" s="15" t="s">
        <v>4954</v>
      </c>
      <c r="B4095" s="14" t="s">
        <v>104</v>
      </c>
      <c r="C4095" s="17">
        <v>17.0</v>
      </c>
      <c r="D4095" s="8" t="s">
        <v>4964</v>
      </c>
      <c r="E4095" s="8" t="s">
        <v>32</v>
      </c>
      <c r="F4095" s="5" t="s">
        <v>25</v>
      </c>
      <c r="G4095" s="9"/>
      <c r="H4095" s="9"/>
    </row>
    <row r="4096" ht="15.75" customHeight="1">
      <c r="A4096" s="15" t="s">
        <v>4954</v>
      </c>
      <c r="B4096" s="14" t="s">
        <v>37</v>
      </c>
      <c r="C4096" s="17">
        <v>19.0</v>
      </c>
      <c r="D4096" s="8" t="s">
        <v>4965</v>
      </c>
      <c r="E4096" s="8" t="s">
        <v>18</v>
      </c>
      <c r="F4096" s="5" t="s">
        <v>25</v>
      </c>
      <c r="G4096" s="9"/>
      <c r="H4096" s="9"/>
    </row>
    <row r="4097" ht="15.75" customHeight="1">
      <c r="A4097" s="15" t="s">
        <v>4954</v>
      </c>
      <c r="B4097" s="14" t="s">
        <v>734</v>
      </c>
      <c r="C4097" s="17">
        <v>20.0</v>
      </c>
      <c r="D4097" s="8" t="s">
        <v>4966</v>
      </c>
      <c r="E4097" s="8" t="s">
        <v>21</v>
      </c>
      <c r="F4097" s="5" t="s">
        <v>3697</v>
      </c>
      <c r="G4097" s="9"/>
      <c r="H4097" s="9"/>
    </row>
    <row r="4098" ht="15.75" customHeight="1">
      <c r="A4098" s="15" t="s">
        <v>4954</v>
      </c>
      <c r="B4098" s="14" t="s">
        <v>35</v>
      </c>
      <c r="C4098" s="17">
        <v>22.0</v>
      </c>
      <c r="D4098" s="8" t="s">
        <v>4967</v>
      </c>
      <c r="E4098" s="8" t="s">
        <v>21</v>
      </c>
      <c r="F4098" s="5" t="s">
        <v>25</v>
      </c>
      <c r="G4098" s="9"/>
      <c r="H4098" s="9"/>
    </row>
    <row r="4099" ht="15.75" customHeight="1">
      <c r="A4099" s="15" t="s">
        <v>4954</v>
      </c>
      <c r="B4099" s="14" t="s">
        <v>35</v>
      </c>
      <c r="C4099" s="17">
        <v>24.0</v>
      </c>
      <c r="D4099" s="8" t="s">
        <v>4968</v>
      </c>
      <c r="E4099" s="8" t="s">
        <v>21</v>
      </c>
      <c r="F4099" s="5" t="s">
        <v>25</v>
      </c>
      <c r="G4099" s="9"/>
      <c r="H4099" s="9"/>
    </row>
    <row r="4100" ht="15.75" customHeight="1">
      <c r="A4100" s="15" t="s">
        <v>4954</v>
      </c>
      <c r="B4100" s="14" t="s">
        <v>41</v>
      </c>
      <c r="C4100" s="17">
        <v>26.0</v>
      </c>
      <c r="D4100" s="8" t="s">
        <v>4969</v>
      </c>
      <c r="E4100" s="8" t="s">
        <v>4473</v>
      </c>
      <c r="F4100" s="5" t="s">
        <v>25</v>
      </c>
      <c r="G4100" s="9"/>
      <c r="H4100" s="9"/>
    </row>
    <row r="4101" ht="15.75" customHeight="1">
      <c r="A4101" s="15" t="s">
        <v>4954</v>
      </c>
      <c r="B4101" s="14" t="s">
        <v>734</v>
      </c>
      <c r="C4101" s="17">
        <v>27.0</v>
      </c>
      <c r="D4101" s="8" t="s">
        <v>4970</v>
      </c>
      <c r="E4101" s="8" t="s">
        <v>21</v>
      </c>
      <c r="F4101" s="5" t="s">
        <v>25</v>
      </c>
      <c r="G4101" s="9"/>
      <c r="H4101" s="9"/>
    </row>
    <row r="4102" ht="15.75" customHeight="1">
      <c r="A4102" s="15" t="s">
        <v>4954</v>
      </c>
      <c r="B4102" s="14" t="s">
        <v>100</v>
      </c>
      <c r="C4102" s="17">
        <v>29.0</v>
      </c>
      <c r="D4102" s="8" t="s">
        <v>4971</v>
      </c>
      <c r="E4102" s="8" t="s">
        <v>21</v>
      </c>
      <c r="F4102" s="5" t="s">
        <v>25</v>
      </c>
      <c r="G4102" s="9"/>
      <c r="H4102" s="9"/>
    </row>
    <row r="4103" ht="15.75" customHeight="1">
      <c r="A4103" s="15" t="s">
        <v>4954</v>
      </c>
      <c r="B4103" s="14" t="s">
        <v>35</v>
      </c>
      <c r="C4103" s="17">
        <v>31.0</v>
      </c>
      <c r="D4103" s="8" t="s">
        <v>4972</v>
      </c>
      <c r="E4103" s="8" t="s">
        <v>14</v>
      </c>
      <c r="F4103" s="5" t="s">
        <v>25</v>
      </c>
      <c r="G4103" s="9"/>
      <c r="H4103" s="9"/>
    </row>
    <row r="4104" ht="15.75" customHeight="1">
      <c r="A4104" s="15" t="s">
        <v>4954</v>
      </c>
      <c r="B4104" s="14" t="s">
        <v>104</v>
      </c>
      <c r="C4104" s="17">
        <v>33.0</v>
      </c>
      <c r="D4104" s="8" t="s">
        <v>4973</v>
      </c>
      <c r="E4104" s="8" t="s">
        <v>4473</v>
      </c>
      <c r="F4104" s="5" t="s">
        <v>25</v>
      </c>
      <c r="G4104" s="9"/>
      <c r="H4104" s="9"/>
    </row>
    <row r="4105" ht="15.75" customHeight="1">
      <c r="A4105" s="15" t="s">
        <v>4954</v>
      </c>
      <c r="B4105" s="14" t="s">
        <v>23</v>
      </c>
      <c r="C4105" s="17">
        <v>35.0</v>
      </c>
      <c r="D4105" s="8" t="s">
        <v>4974</v>
      </c>
      <c r="E4105" s="8" t="s">
        <v>4473</v>
      </c>
      <c r="F4105" s="5" t="s">
        <v>28</v>
      </c>
      <c r="G4105" s="9"/>
      <c r="H4105" s="9"/>
    </row>
    <row r="4106" ht="15.75" customHeight="1">
      <c r="A4106" s="15" t="s">
        <v>4954</v>
      </c>
      <c r="B4106" s="14" t="s">
        <v>37</v>
      </c>
      <c r="C4106" s="17">
        <v>37.0</v>
      </c>
      <c r="D4106" s="8" t="s">
        <v>4975</v>
      </c>
      <c r="E4106" s="8" t="s">
        <v>4473</v>
      </c>
      <c r="F4106" s="5" t="s">
        <v>25</v>
      </c>
      <c r="G4106" s="9"/>
      <c r="H4106" s="9"/>
    </row>
    <row r="4107" ht="15.75" customHeight="1">
      <c r="A4107" s="15" t="s">
        <v>4954</v>
      </c>
      <c r="B4107" s="14" t="s">
        <v>41</v>
      </c>
      <c r="C4107" s="17">
        <v>38.0</v>
      </c>
      <c r="D4107" s="8" t="s">
        <v>4976</v>
      </c>
      <c r="E4107" s="8" t="s">
        <v>14</v>
      </c>
      <c r="F4107" s="5" t="s">
        <v>25</v>
      </c>
      <c r="G4107" s="9"/>
      <c r="H4107" s="9"/>
    </row>
    <row r="4108" ht="15.75" customHeight="1">
      <c r="A4108" s="15" t="s">
        <v>4954</v>
      </c>
      <c r="B4108" s="14" t="s">
        <v>81</v>
      </c>
      <c r="C4108" s="17">
        <v>39.0</v>
      </c>
      <c r="D4108" s="8" t="s">
        <v>4977</v>
      </c>
      <c r="E4108" s="8" t="s">
        <v>14</v>
      </c>
      <c r="F4108" s="5" t="s">
        <v>25</v>
      </c>
      <c r="G4108" s="9"/>
      <c r="H4108" s="9"/>
    </row>
    <row r="4109" ht="15.75" customHeight="1">
      <c r="A4109" s="15" t="s">
        <v>4954</v>
      </c>
      <c r="B4109" s="14" t="s">
        <v>23</v>
      </c>
      <c r="C4109" s="17">
        <v>41.0</v>
      </c>
      <c r="D4109" s="8" t="s">
        <v>4978</v>
      </c>
      <c r="E4109" s="8" t="s">
        <v>4473</v>
      </c>
      <c r="F4109" s="5" t="s">
        <v>25</v>
      </c>
      <c r="G4109" s="9"/>
      <c r="H4109" s="9"/>
    </row>
    <row r="4110" ht="15.75" customHeight="1">
      <c r="A4110" s="15" t="s">
        <v>4954</v>
      </c>
      <c r="B4110" s="14" t="s">
        <v>41</v>
      </c>
      <c r="C4110" s="17">
        <v>43.0</v>
      </c>
      <c r="D4110" s="8" t="s">
        <v>4979</v>
      </c>
      <c r="E4110" s="8" t="s">
        <v>14</v>
      </c>
      <c r="F4110" s="5" t="s">
        <v>25</v>
      </c>
      <c r="G4110" s="9"/>
      <c r="H4110" s="9"/>
    </row>
    <row r="4111" ht="15.75" customHeight="1">
      <c r="A4111" s="15" t="s">
        <v>4954</v>
      </c>
      <c r="B4111" s="14" t="s">
        <v>104</v>
      </c>
      <c r="C4111" s="17">
        <v>45.0</v>
      </c>
      <c r="D4111" s="8" t="s">
        <v>4980</v>
      </c>
      <c r="E4111" s="8" t="s">
        <v>4473</v>
      </c>
      <c r="F4111" s="5" t="s">
        <v>25</v>
      </c>
      <c r="G4111" s="9"/>
      <c r="H4111" s="9"/>
    </row>
    <row r="4112" ht="15.75" customHeight="1">
      <c r="A4112" s="15" t="s">
        <v>4954</v>
      </c>
      <c r="B4112" s="14" t="s">
        <v>35</v>
      </c>
      <c r="C4112" s="17">
        <v>47.0</v>
      </c>
      <c r="D4112" s="8" t="s">
        <v>4981</v>
      </c>
      <c r="E4112" s="8" t="s">
        <v>4473</v>
      </c>
      <c r="F4112" s="5" t="s">
        <v>25</v>
      </c>
      <c r="G4112" s="9"/>
      <c r="H4112" s="9"/>
    </row>
    <row r="4113" ht="15.75" customHeight="1">
      <c r="A4113" s="15" t="s">
        <v>4954</v>
      </c>
      <c r="B4113" s="14" t="s">
        <v>41</v>
      </c>
      <c r="C4113" s="17">
        <v>48.0</v>
      </c>
      <c r="D4113" s="8" t="s">
        <v>4982</v>
      </c>
      <c r="E4113" s="8" t="s">
        <v>21</v>
      </c>
      <c r="F4113" s="5" t="s">
        <v>25</v>
      </c>
      <c r="G4113" s="9"/>
      <c r="H4113" s="9"/>
    </row>
    <row r="4114" ht="15.75" customHeight="1">
      <c r="A4114" s="15" t="s">
        <v>4954</v>
      </c>
      <c r="B4114" s="14" t="s">
        <v>35</v>
      </c>
      <c r="C4114" s="17">
        <v>50.0</v>
      </c>
      <c r="D4114" s="8" t="s">
        <v>4983</v>
      </c>
      <c r="E4114" s="8" t="s">
        <v>21</v>
      </c>
      <c r="F4114" s="5" t="s">
        <v>25</v>
      </c>
      <c r="G4114" s="9"/>
      <c r="H4114" s="9"/>
    </row>
    <row r="4115" ht="15.75" customHeight="1">
      <c r="A4115" s="15" t="s">
        <v>4954</v>
      </c>
      <c r="B4115" s="14" t="s">
        <v>104</v>
      </c>
      <c r="C4115" s="17">
        <v>52.0</v>
      </c>
      <c r="D4115" s="8" t="s">
        <v>4984</v>
      </c>
      <c r="E4115" s="8" t="s">
        <v>21</v>
      </c>
      <c r="F4115" s="5" t="s">
        <v>25</v>
      </c>
      <c r="G4115" s="9"/>
      <c r="H4115" s="9"/>
    </row>
    <row r="4116" ht="15.75" customHeight="1">
      <c r="A4116" s="15" t="s">
        <v>4954</v>
      </c>
      <c r="B4116" s="14" t="s">
        <v>41</v>
      </c>
      <c r="C4116" s="17">
        <v>54.0</v>
      </c>
      <c r="D4116" s="8" t="s">
        <v>4985</v>
      </c>
      <c r="E4116" s="8" t="s">
        <v>21</v>
      </c>
      <c r="F4116" s="5" t="s">
        <v>25</v>
      </c>
      <c r="G4116" s="9"/>
      <c r="H4116" s="9"/>
    </row>
    <row r="4117" ht="15.75" customHeight="1">
      <c r="A4117" s="15" t="s">
        <v>4954</v>
      </c>
      <c r="B4117" s="14" t="s">
        <v>216</v>
      </c>
      <c r="C4117" s="17">
        <v>55.0</v>
      </c>
      <c r="D4117" s="8" t="s">
        <v>4986</v>
      </c>
      <c r="E4117" s="8" t="s">
        <v>21</v>
      </c>
      <c r="F4117" s="5" t="s">
        <v>25</v>
      </c>
      <c r="G4117" s="9"/>
      <c r="H4117" s="9"/>
    </row>
    <row r="4118" ht="15.75" customHeight="1">
      <c r="A4118" s="15" t="s">
        <v>4954</v>
      </c>
      <c r="B4118" s="14" t="s">
        <v>100</v>
      </c>
      <c r="C4118" s="17">
        <v>57.0</v>
      </c>
      <c r="D4118" s="8" t="s">
        <v>4987</v>
      </c>
      <c r="E4118" s="8" t="s">
        <v>32</v>
      </c>
      <c r="F4118" s="5" t="s">
        <v>25</v>
      </c>
      <c r="G4118" s="9"/>
      <c r="H4118" s="9"/>
    </row>
    <row r="4119" ht="15.75" customHeight="1">
      <c r="A4119" s="15" t="s">
        <v>4954</v>
      </c>
      <c r="B4119" s="14" t="s">
        <v>23</v>
      </c>
      <c r="C4119" s="17">
        <v>61.0</v>
      </c>
      <c r="D4119" s="8" t="s">
        <v>4988</v>
      </c>
      <c r="E4119" s="8" t="s">
        <v>21</v>
      </c>
      <c r="F4119" s="5" t="s">
        <v>25</v>
      </c>
      <c r="G4119" s="9"/>
      <c r="H4119" s="9"/>
    </row>
    <row r="4120" ht="15.75" customHeight="1">
      <c r="A4120" s="15" t="s">
        <v>4954</v>
      </c>
      <c r="B4120" s="14" t="s">
        <v>41</v>
      </c>
      <c r="C4120" s="17">
        <v>63.0</v>
      </c>
      <c r="D4120" s="8" t="s">
        <v>4989</v>
      </c>
      <c r="E4120" s="8" t="s">
        <v>4473</v>
      </c>
      <c r="F4120" s="5" t="s">
        <v>25</v>
      </c>
      <c r="G4120" s="9"/>
      <c r="H4120" s="9"/>
    </row>
    <row r="4121" ht="15.75" customHeight="1">
      <c r="A4121" s="15" t="s">
        <v>4954</v>
      </c>
      <c r="B4121" s="14" t="s">
        <v>41</v>
      </c>
      <c r="C4121" s="17">
        <v>65.0</v>
      </c>
      <c r="D4121" s="8" t="s">
        <v>4990</v>
      </c>
      <c r="E4121" s="8" t="s">
        <v>4473</v>
      </c>
      <c r="F4121" s="5" t="s">
        <v>25</v>
      </c>
      <c r="G4121" s="9"/>
      <c r="H4121" s="9"/>
    </row>
    <row r="4122" ht="15.75" customHeight="1">
      <c r="A4122" s="15" t="s">
        <v>4954</v>
      </c>
      <c r="B4122" s="14" t="s">
        <v>216</v>
      </c>
      <c r="C4122" s="17">
        <v>66.0</v>
      </c>
      <c r="D4122" s="8" t="s">
        <v>4991</v>
      </c>
      <c r="E4122" s="8" t="s">
        <v>21</v>
      </c>
      <c r="F4122" s="5" t="s">
        <v>25</v>
      </c>
      <c r="G4122" s="9"/>
      <c r="H4122" s="9"/>
    </row>
    <row r="4123" ht="15.75" customHeight="1">
      <c r="A4123" s="15" t="s">
        <v>4954</v>
      </c>
      <c r="B4123" s="14" t="s">
        <v>104</v>
      </c>
      <c r="C4123" s="17">
        <v>68.0</v>
      </c>
      <c r="D4123" s="8" t="s">
        <v>4992</v>
      </c>
      <c r="E4123" s="8" t="s">
        <v>33</v>
      </c>
      <c r="F4123" s="5" t="s">
        <v>33</v>
      </c>
      <c r="G4123" s="9"/>
      <c r="H4123" s="9"/>
    </row>
    <row r="4124" ht="15.75" customHeight="1">
      <c r="A4124" s="15" t="s">
        <v>4954</v>
      </c>
      <c r="B4124" s="14" t="s">
        <v>41</v>
      </c>
      <c r="C4124" s="17">
        <v>70.0</v>
      </c>
      <c r="D4124" s="8" t="s">
        <v>4993</v>
      </c>
      <c r="E4124" s="8" t="s">
        <v>33</v>
      </c>
      <c r="F4124" s="5" t="s">
        <v>1265</v>
      </c>
      <c r="G4124" s="9"/>
      <c r="H4124" s="9"/>
    </row>
    <row r="4125" ht="15.75" customHeight="1">
      <c r="A4125" s="15" t="s">
        <v>4954</v>
      </c>
      <c r="B4125" s="14" t="s">
        <v>216</v>
      </c>
      <c r="C4125" s="17">
        <v>72.0</v>
      </c>
      <c r="D4125" s="8" t="s">
        <v>4994</v>
      </c>
      <c r="E4125" s="8" t="s">
        <v>33</v>
      </c>
      <c r="F4125" s="5" t="s">
        <v>1265</v>
      </c>
      <c r="G4125" s="9"/>
      <c r="H4125" s="9"/>
    </row>
    <row r="4126" ht="15.75" customHeight="1">
      <c r="A4126" s="15" t="s">
        <v>4954</v>
      </c>
      <c r="B4126" s="14" t="s">
        <v>104</v>
      </c>
      <c r="C4126" s="17">
        <v>74.0</v>
      </c>
      <c r="D4126" s="8" t="s">
        <v>4995</v>
      </c>
      <c r="E4126" s="8" t="s">
        <v>4473</v>
      </c>
      <c r="F4126" s="5" t="s">
        <v>527</v>
      </c>
      <c r="G4126" s="9"/>
      <c r="H4126" s="9"/>
    </row>
    <row r="4127" ht="15.75" customHeight="1">
      <c r="A4127" s="15" t="s">
        <v>4954</v>
      </c>
      <c r="B4127" s="14" t="s">
        <v>216</v>
      </c>
      <c r="C4127" s="17">
        <v>76.0</v>
      </c>
      <c r="D4127" s="8" t="s">
        <v>4996</v>
      </c>
      <c r="E4127" s="8" t="s">
        <v>33</v>
      </c>
      <c r="F4127" s="5" t="s">
        <v>33</v>
      </c>
      <c r="G4127" s="9"/>
      <c r="H4127" s="9"/>
    </row>
    <row r="4128" ht="15.75" customHeight="1">
      <c r="A4128" s="15" t="s">
        <v>4954</v>
      </c>
      <c r="B4128" s="14" t="s">
        <v>734</v>
      </c>
      <c r="C4128" s="17">
        <v>78.0</v>
      </c>
      <c r="D4128" s="8" t="s">
        <v>4997</v>
      </c>
      <c r="E4128" s="8" t="s">
        <v>21</v>
      </c>
      <c r="F4128" s="5" t="s">
        <v>527</v>
      </c>
      <c r="G4128" s="9"/>
      <c r="H4128" s="9"/>
    </row>
    <row r="4129" ht="15.75" customHeight="1">
      <c r="A4129" s="15" t="s">
        <v>4954</v>
      </c>
      <c r="B4129" s="14" t="s">
        <v>37</v>
      </c>
      <c r="C4129" s="17">
        <v>80.0</v>
      </c>
      <c r="D4129" s="8" t="s">
        <v>4998</v>
      </c>
      <c r="E4129" s="8" t="s">
        <v>18</v>
      </c>
      <c r="F4129" s="5" t="s">
        <v>642</v>
      </c>
      <c r="G4129" s="9"/>
      <c r="H4129" s="9"/>
    </row>
    <row r="4130" ht="15.75" customHeight="1">
      <c r="A4130" s="15" t="s">
        <v>4954</v>
      </c>
      <c r="B4130" s="14" t="s">
        <v>35</v>
      </c>
      <c r="C4130" s="17">
        <v>81.0</v>
      </c>
      <c r="D4130" s="8" t="s">
        <v>4999</v>
      </c>
      <c r="E4130" s="8" t="s">
        <v>21</v>
      </c>
      <c r="F4130" s="5" t="s">
        <v>527</v>
      </c>
      <c r="G4130" s="9"/>
      <c r="H4130" s="9"/>
    </row>
    <row r="4131" ht="15.75" customHeight="1">
      <c r="A4131" s="15" t="s">
        <v>4954</v>
      </c>
      <c r="B4131" s="14" t="s">
        <v>216</v>
      </c>
      <c r="C4131" s="17">
        <v>83.0</v>
      </c>
      <c r="D4131" s="8" t="s">
        <v>5000</v>
      </c>
      <c r="E4131" s="8" t="s">
        <v>18</v>
      </c>
      <c r="F4131" s="5" t="s">
        <v>2546</v>
      </c>
      <c r="G4131" s="9"/>
      <c r="H4131" s="9"/>
    </row>
    <row r="4132" ht="15.75" customHeight="1">
      <c r="A4132" s="15" t="s">
        <v>4954</v>
      </c>
      <c r="B4132" s="14" t="s">
        <v>35</v>
      </c>
      <c r="C4132" s="17">
        <v>85.0</v>
      </c>
      <c r="D4132" s="8" t="s">
        <v>5001</v>
      </c>
      <c r="E4132" s="8" t="s">
        <v>18</v>
      </c>
      <c r="F4132" s="5" t="s">
        <v>18</v>
      </c>
      <c r="G4132" s="9"/>
      <c r="H4132" s="9"/>
    </row>
    <row r="4133" ht="15.75" customHeight="1">
      <c r="A4133" s="15" t="s">
        <v>4954</v>
      </c>
      <c r="B4133" s="14" t="s">
        <v>734</v>
      </c>
      <c r="C4133" s="17">
        <v>87.0</v>
      </c>
      <c r="D4133" s="8" t="s">
        <v>5002</v>
      </c>
      <c r="E4133" s="8" t="s">
        <v>18</v>
      </c>
      <c r="F4133" s="5" t="s">
        <v>18</v>
      </c>
      <c r="G4133" s="9"/>
      <c r="H4133" s="9"/>
    </row>
    <row r="4134" ht="15.75" customHeight="1">
      <c r="A4134" s="15" t="s">
        <v>4954</v>
      </c>
      <c r="B4134" s="14" t="s">
        <v>104</v>
      </c>
      <c r="C4134" s="17">
        <v>89.0</v>
      </c>
      <c r="D4134" s="8" t="s">
        <v>5003</v>
      </c>
      <c r="E4134" s="8" t="s">
        <v>18</v>
      </c>
      <c r="F4134" s="5" t="s">
        <v>18</v>
      </c>
      <c r="G4134" s="9"/>
      <c r="H4134" s="9"/>
    </row>
    <row r="4135" ht="15.75" customHeight="1">
      <c r="A4135" s="15" t="s">
        <v>4954</v>
      </c>
      <c r="B4135" s="14" t="s">
        <v>216</v>
      </c>
      <c r="C4135" s="17">
        <v>94.0</v>
      </c>
      <c r="D4135" s="8" t="s">
        <v>5004</v>
      </c>
      <c r="E4135" s="8" t="s">
        <v>21</v>
      </c>
      <c r="F4135" s="5" t="s">
        <v>25</v>
      </c>
      <c r="G4135" s="9"/>
      <c r="H4135" s="9"/>
    </row>
    <row r="4136" ht="15.75" customHeight="1">
      <c r="A4136" s="15" t="s">
        <v>4954</v>
      </c>
      <c r="B4136" s="14" t="s">
        <v>41</v>
      </c>
      <c r="C4136" s="17">
        <v>96.0</v>
      </c>
      <c r="D4136" s="8" t="s">
        <v>5005</v>
      </c>
      <c r="E4136" s="8" t="s">
        <v>18</v>
      </c>
      <c r="F4136" s="5" t="s">
        <v>25</v>
      </c>
      <c r="G4136" s="9"/>
      <c r="H4136" s="9"/>
    </row>
    <row r="4137" ht="15.75" customHeight="1">
      <c r="A4137" s="15" t="s">
        <v>4954</v>
      </c>
      <c r="B4137" s="14" t="s">
        <v>23</v>
      </c>
      <c r="C4137" s="17">
        <v>97.0</v>
      </c>
      <c r="D4137" s="8" t="s">
        <v>5006</v>
      </c>
      <c r="E4137" s="8" t="s">
        <v>21</v>
      </c>
      <c r="F4137" s="5" t="s">
        <v>25</v>
      </c>
      <c r="G4137" s="9"/>
      <c r="H4137" s="9"/>
    </row>
    <row r="4138" ht="15.75" customHeight="1">
      <c r="A4138" s="15" t="s">
        <v>4954</v>
      </c>
      <c r="B4138" s="14" t="s">
        <v>81</v>
      </c>
      <c r="C4138" s="17">
        <v>99.0</v>
      </c>
      <c r="D4138" s="8" t="s">
        <v>5007</v>
      </c>
      <c r="E4138" s="8" t="s">
        <v>21</v>
      </c>
      <c r="F4138" s="5" t="s">
        <v>25</v>
      </c>
      <c r="G4138" s="9"/>
      <c r="H4138" s="9"/>
    </row>
    <row r="4139" ht="15.75" customHeight="1">
      <c r="A4139" s="15" t="s">
        <v>4954</v>
      </c>
      <c r="B4139" s="14" t="s">
        <v>41</v>
      </c>
      <c r="C4139" s="17">
        <v>100.0</v>
      </c>
      <c r="D4139" s="8" t="s">
        <v>5008</v>
      </c>
      <c r="E4139" s="8" t="s">
        <v>21</v>
      </c>
      <c r="F4139" s="5" t="s">
        <v>25</v>
      </c>
      <c r="G4139" s="9"/>
      <c r="H4139" s="9"/>
    </row>
    <row r="4140" ht="15.75" customHeight="1">
      <c r="A4140" s="15" t="s">
        <v>4954</v>
      </c>
      <c r="B4140" s="14" t="s">
        <v>107</v>
      </c>
      <c r="C4140" s="17">
        <v>102.0</v>
      </c>
      <c r="D4140" s="8" t="s">
        <v>5009</v>
      </c>
      <c r="E4140" s="8" t="s">
        <v>21</v>
      </c>
      <c r="F4140" s="5" t="s">
        <v>25</v>
      </c>
      <c r="G4140" s="9"/>
      <c r="H4140" s="9"/>
    </row>
    <row r="4141" ht="15.75" customHeight="1">
      <c r="A4141" s="15" t="s">
        <v>4954</v>
      </c>
      <c r="B4141" s="14" t="s">
        <v>37</v>
      </c>
      <c r="C4141" s="17">
        <v>104.0</v>
      </c>
      <c r="D4141" s="8" t="s">
        <v>5010</v>
      </c>
      <c r="E4141" s="8" t="s">
        <v>21</v>
      </c>
      <c r="F4141" s="5" t="s">
        <v>25</v>
      </c>
      <c r="G4141" s="9"/>
      <c r="H4141" s="9"/>
    </row>
    <row r="4142" ht="15.75" customHeight="1">
      <c r="A4142" s="15" t="s">
        <v>4954</v>
      </c>
      <c r="B4142" s="14" t="s">
        <v>41</v>
      </c>
      <c r="C4142" s="17">
        <v>105.0</v>
      </c>
      <c r="D4142" s="8" t="s">
        <v>5011</v>
      </c>
      <c r="E4142" s="8" t="s">
        <v>21</v>
      </c>
      <c r="F4142" s="5" t="s">
        <v>25</v>
      </c>
      <c r="G4142" s="9"/>
      <c r="H4142" s="9"/>
    </row>
    <row r="4143" ht="15.75" customHeight="1">
      <c r="A4143" s="15" t="s">
        <v>4954</v>
      </c>
      <c r="B4143" s="14" t="s">
        <v>5012</v>
      </c>
      <c r="C4143" s="17">
        <v>107.0</v>
      </c>
      <c r="D4143" s="8" t="s">
        <v>5013</v>
      </c>
      <c r="E4143" s="8" t="s">
        <v>21</v>
      </c>
      <c r="F4143" s="5" t="s">
        <v>25</v>
      </c>
      <c r="G4143" s="9"/>
      <c r="H4143" s="9"/>
    </row>
    <row r="4144" ht="15.75" customHeight="1">
      <c r="A4144" s="15" t="s">
        <v>5014</v>
      </c>
      <c r="B4144" s="14" t="s">
        <v>68</v>
      </c>
      <c r="C4144" s="16">
        <v>1.0</v>
      </c>
      <c r="D4144" s="8" t="s">
        <v>5015</v>
      </c>
      <c r="E4144" s="8" t="s">
        <v>14</v>
      </c>
      <c r="F4144" s="5" t="s">
        <v>79</v>
      </c>
      <c r="G4144" s="9"/>
      <c r="H4144" s="9"/>
    </row>
    <row r="4145" ht="15.75" customHeight="1">
      <c r="A4145" s="15" t="s">
        <v>5014</v>
      </c>
      <c r="B4145" s="14" t="s">
        <v>70</v>
      </c>
      <c r="C4145" s="17">
        <v>2.0</v>
      </c>
      <c r="D4145" s="8" t="s">
        <v>5016</v>
      </c>
      <c r="E4145" s="8" t="s">
        <v>14</v>
      </c>
      <c r="F4145" s="5" t="s">
        <v>79</v>
      </c>
      <c r="G4145" s="9"/>
      <c r="H4145" s="9"/>
    </row>
    <row r="4146" ht="15.75" customHeight="1">
      <c r="A4146" s="15" t="s">
        <v>5014</v>
      </c>
      <c r="B4146" s="14" t="s">
        <v>70</v>
      </c>
      <c r="C4146" s="17">
        <v>3.0</v>
      </c>
      <c r="D4146" s="8" t="s">
        <v>5017</v>
      </c>
      <c r="E4146" s="8" t="s">
        <v>4473</v>
      </c>
      <c r="F4146" s="5" t="s">
        <v>146</v>
      </c>
      <c r="G4146" s="9"/>
      <c r="H4146" s="9"/>
    </row>
    <row r="4147" ht="15.75" customHeight="1">
      <c r="A4147" s="15" t="s">
        <v>5014</v>
      </c>
      <c r="B4147" s="14" t="s">
        <v>23</v>
      </c>
      <c r="C4147" s="17">
        <v>5.0</v>
      </c>
      <c r="D4147" s="8" t="s">
        <v>5018</v>
      </c>
      <c r="E4147" s="8" t="s">
        <v>21</v>
      </c>
      <c r="F4147" s="5" t="s">
        <v>22</v>
      </c>
      <c r="G4147" s="9"/>
      <c r="H4147" s="9"/>
    </row>
    <row r="4148" ht="15.75" customHeight="1">
      <c r="A4148" s="15" t="s">
        <v>5014</v>
      </c>
      <c r="B4148" s="14" t="s">
        <v>104</v>
      </c>
      <c r="C4148" s="17">
        <v>7.0</v>
      </c>
      <c r="D4148" s="8" t="s">
        <v>5019</v>
      </c>
      <c r="E4148" s="8" t="s">
        <v>18</v>
      </c>
      <c r="F4148" s="5" t="s">
        <v>22</v>
      </c>
      <c r="G4148" s="9"/>
      <c r="H4148" s="9"/>
    </row>
    <row r="4149" ht="15.75" customHeight="1">
      <c r="A4149" s="15" t="s">
        <v>5014</v>
      </c>
      <c r="B4149" s="14" t="s">
        <v>23</v>
      </c>
      <c r="C4149" s="17">
        <v>9.0</v>
      </c>
      <c r="D4149" s="8" t="s">
        <v>5020</v>
      </c>
      <c r="E4149" s="8" t="s">
        <v>21</v>
      </c>
      <c r="F4149" s="5" t="s">
        <v>25</v>
      </c>
      <c r="G4149" s="9"/>
      <c r="H4149" s="9"/>
    </row>
    <row r="4150" ht="15.75" customHeight="1">
      <c r="A4150" s="15" t="s">
        <v>5014</v>
      </c>
      <c r="B4150" s="14" t="s">
        <v>216</v>
      </c>
      <c r="C4150" s="17">
        <v>10.0</v>
      </c>
      <c r="D4150" s="8" t="s">
        <v>5021</v>
      </c>
      <c r="E4150" s="8" t="s">
        <v>4473</v>
      </c>
      <c r="F4150" s="5" t="s">
        <v>133</v>
      </c>
      <c r="G4150" s="9"/>
      <c r="H4150" s="9"/>
    </row>
    <row r="4151" ht="15.75" customHeight="1">
      <c r="A4151" s="15" t="s">
        <v>5014</v>
      </c>
      <c r="B4151" s="14" t="s">
        <v>68</v>
      </c>
      <c r="C4151" s="17">
        <v>11.0</v>
      </c>
      <c r="D4151" s="8" t="s">
        <v>5022</v>
      </c>
      <c r="E4151" s="8" t="s">
        <v>21</v>
      </c>
      <c r="F4151" s="5" t="s">
        <v>25</v>
      </c>
      <c r="G4151" s="9"/>
      <c r="H4151" s="9"/>
    </row>
    <row r="4152" ht="15.75" customHeight="1">
      <c r="A4152" s="15" t="s">
        <v>5014</v>
      </c>
      <c r="B4152" s="14" t="s">
        <v>52</v>
      </c>
      <c r="C4152" s="17">
        <v>13.0</v>
      </c>
      <c r="D4152" s="8" t="s">
        <v>5023</v>
      </c>
      <c r="E4152" s="8" t="s">
        <v>4473</v>
      </c>
      <c r="F4152" s="5" t="s">
        <v>50</v>
      </c>
      <c r="G4152" s="9"/>
      <c r="H4152" s="9"/>
    </row>
    <row r="4153" ht="15.75" customHeight="1">
      <c r="A4153" s="15" t="s">
        <v>5014</v>
      </c>
      <c r="B4153" s="14" t="s">
        <v>5024</v>
      </c>
      <c r="C4153" s="17">
        <v>14.0</v>
      </c>
      <c r="D4153" s="8" t="s">
        <v>5025</v>
      </c>
      <c r="E4153" s="8" t="s">
        <v>21</v>
      </c>
      <c r="F4153" s="5" t="s">
        <v>25</v>
      </c>
      <c r="G4153" s="9"/>
      <c r="H4153" s="9"/>
    </row>
    <row r="4154" ht="15.75" customHeight="1">
      <c r="A4154" s="15" t="s">
        <v>5026</v>
      </c>
      <c r="B4154" s="14" t="s">
        <v>124</v>
      </c>
      <c r="C4154" s="16">
        <v>1.0</v>
      </c>
      <c r="D4154" s="8" t="s">
        <v>5027</v>
      </c>
      <c r="E4154" s="8" t="s">
        <v>21</v>
      </c>
      <c r="F4154" s="5" t="s">
        <v>25</v>
      </c>
      <c r="G4154" s="9"/>
      <c r="H4154" s="9"/>
    </row>
    <row r="4155" ht="15.75" customHeight="1">
      <c r="A4155" s="15" t="s">
        <v>5026</v>
      </c>
      <c r="B4155" s="14" t="s">
        <v>37</v>
      </c>
      <c r="C4155" s="17">
        <v>2.0</v>
      </c>
      <c r="D4155" s="8" t="s">
        <v>5028</v>
      </c>
      <c r="E4155" s="8" t="s">
        <v>18</v>
      </c>
      <c r="F4155" s="5" t="s">
        <v>25</v>
      </c>
      <c r="G4155" s="9"/>
      <c r="H4155" s="9"/>
    </row>
    <row r="4156" ht="15.75" customHeight="1">
      <c r="A4156" s="15" t="s">
        <v>5026</v>
      </c>
      <c r="B4156" s="14" t="s">
        <v>37</v>
      </c>
      <c r="C4156" s="17">
        <v>3.0</v>
      </c>
      <c r="D4156" s="8" t="s">
        <v>5029</v>
      </c>
      <c r="E4156" s="8" t="s">
        <v>4473</v>
      </c>
      <c r="F4156" s="5" t="s">
        <v>25</v>
      </c>
      <c r="G4156" s="9"/>
      <c r="H4156" s="9"/>
    </row>
    <row r="4157" ht="15.75" customHeight="1">
      <c r="A4157" s="15" t="s">
        <v>5026</v>
      </c>
      <c r="B4157" s="14" t="s">
        <v>124</v>
      </c>
      <c r="C4157" s="17">
        <v>5.0</v>
      </c>
      <c r="D4157" s="8" t="s">
        <v>5030</v>
      </c>
      <c r="E4157" s="8" t="s">
        <v>4473</v>
      </c>
      <c r="F4157" s="5" t="s">
        <v>25</v>
      </c>
      <c r="G4157" s="9"/>
      <c r="H4157" s="9"/>
    </row>
    <row r="4158" ht="15.75" customHeight="1">
      <c r="A4158" s="15" t="s">
        <v>5026</v>
      </c>
      <c r="B4158" s="14" t="s">
        <v>37</v>
      </c>
      <c r="C4158" s="17">
        <v>6.0</v>
      </c>
      <c r="D4158" s="8" t="s">
        <v>5031</v>
      </c>
      <c r="E4158" s="8" t="s">
        <v>21</v>
      </c>
      <c r="F4158" s="5" t="s">
        <v>25</v>
      </c>
      <c r="G4158" s="9"/>
      <c r="H4158" s="9"/>
    </row>
    <row r="4159" ht="15.75" customHeight="1">
      <c r="A4159" s="15" t="s">
        <v>5026</v>
      </c>
      <c r="B4159" s="14" t="s">
        <v>37</v>
      </c>
      <c r="C4159" s="17">
        <v>8.0</v>
      </c>
      <c r="D4159" s="8" t="s">
        <v>5032</v>
      </c>
      <c r="E4159" s="8" t="s">
        <v>18</v>
      </c>
      <c r="F4159" s="5" t="s">
        <v>25</v>
      </c>
      <c r="G4159" s="9"/>
      <c r="H4159" s="9"/>
    </row>
    <row r="4160" ht="15.75" customHeight="1">
      <c r="A4160" s="15" t="s">
        <v>5026</v>
      </c>
      <c r="B4160" s="14" t="s">
        <v>124</v>
      </c>
      <c r="C4160" s="17">
        <v>10.0</v>
      </c>
      <c r="D4160" s="8" t="s">
        <v>5033</v>
      </c>
      <c r="E4160" s="8" t="s">
        <v>14</v>
      </c>
      <c r="F4160" s="5" t="s">
        <v>25</v>
      </c>
      <c r="G4160" s="9"/>
      <c r="H4160" s="9"/>
    </row>
    <row r="4161" ht="15.75" customHeight="1">
      <c r="A4161" s="15" t="s">
        <v>5026</v>
      </c>
      <c r="B4161" s="14" t="s">
        <v>124</v>
      </c>
      <c r="C4161" s="17">
        <v>11.0</v>
      </c>
      <c r="D4161" s="8" t="s">
        <v>5034</v>
      </c>
      <c r="E4161" s="8" t="s">
        <v>21</v>
      </c>
      <c r="F4161" s="5" t="s">
        <v>25</v>
      </c>
      <c r="G4161" s="9"/>
      <c r="H4161" s="9"/>
    </row>
    <row r="4162" ht="15.75" customHeight="1">
      <c r="A4162" s="15" t="s">
        <v>5026</v>
      </c>
      <c r="B4162" s="14" t="s">
        <v>144</v>
      </c>
      <c r="C4162" s="17">
        <v>13.0</v>
      </c>
      <c r="D4162" s="8" t="s">
        <v>5035</v>
      </c>
      <c r="E4162" s="8" t="s">
        <v>21</v>
      </c>
      <c r="F4162" s="5" t="s">
        <v>25</v>
      </c>
      <c r="G4162" s="9"/>
      <c r="H4162" s="9"/>
    </row>
    <row r="4163" ht="15.75" customHeight="1">
      <c r="A4163" s="15" t="s">
        <v>5026</v>
      </c>
      <c r="B4163" s="14" t="s">
        <v>29</v>
      </c>
      <c r="C4163" s="17">
        <v>14.0</v>
      </c>
      <c r="D4163" s="8" t="s">
        <v>5036</v>
      </c>
      <c r="E4163" s="8" t="s">
        <v>21</v>
      </c>
      <c r="F4163" s="5" t="s">
        <v>25</v>
      </c>
      <c r="G4163" s="9"/>
      <c r="H4163" s="9"/>
    </row>
    <row r="4164" ht="15.75" customHeight="1">
      <c r="A4164" s="15" t="s">
        <v>5026</v>
      </c>
      <c r="B4164" s="14" t="s">
        <v>124</v>
      </c>
      <c r="C4164" s="17">
        <v>15.0</v>
      </c>
      <c r="D4164" s="8" t="s">
        <v>5037</v>
      </c>
      <c r="E4164" s="8" t="s">
        <v>18</v>
      </c>
      <c r="F4164" s="5" t="s">
        <v>25</v>
      </c>
      <c r="G4164" s="9"/>
      <c r="H4164" s="9"/>
    </row>
    <row r="4165" ht="15.75" customHeight="1">
      <c r="A4165" s="15" t="s">
        <v>5026</v>
      </c>
      <c r="B4165" s="14" t="s">
        <v>37</v>
      </c>
      <c r="C4165" s="17">
        <v>16.0</v>
      </c>
      <c r="D4165" s="8" t="s">
        <v>5038</v>
      </c>
      <c r="E4165" s="8" t="s">
        <v>4473</v>
      </c>
      <c r="F4165" s="5" t="s">
        <v>25</v>
      </c>
      <c r="G4165" s="9"/>
      <c r="H4165" s="9"/>
    </row>
    <row r="4166" ht="15.75" customHeight="1">
      <c r="A4166" s="15" t="s">
        <v>5026</v>
      </c>
      <c r="B4166" s="14" t="s">
        <v>420</v>
      </c>
      <c r="C4166" s="17">
        <v>17.0</v>
      </c>
      <c r="D4166" s="8" t="s">
        <v>5039</v>
      </c>
      <c r="E4166" s="8" t="s">
        <v>21</v>
      </c>
      <c r="F4166" s="5" t="s">
        <v>295</v>
      </c>
      <c r="G4166" s="9"/>
      <c r="H4166" s="9"/>
    </row>
    <row r="4167" ht="15.75" customHeight="1">
      <c r="A4167" s="15" t="s">
        <v>5026</v>
      </c>
      <c r="B4167" s="14" t="s">
        <v>124</v>
      </c>
      <c r="C4167" s="17">
        <v>21.0</v>
      </c>
      <c r="D4167" s="8" t="s">
        <v>5040</v>
      </c>
      <c r="E4167" s="8" t="s">
        <v>18</v>
      </c>
      <c r="F4167" s="5" t="s">
        <v>25</v>
      </c>
      <c r="G4167" s="9"/>
      <c r="H4167" s="9"/>
    </row>
    <row r="4168" ht="15.75" customHeight="1">
      <c r="A4168" s="15" t="s">
        <v>5026</v>
      </c>
      <c r="B4168" s="14" t="s">
        <v>37</v>
      </c>
      <c r="C4168" s="17">
        <v>22.0</v>
      </c>
      <c r="D4168" s="8" t="s">
        <v>5041</v>
      </c>
      <c r="E4168" s="8" t="s">
        <v>4473</v>
      </c>
      <c r="F4168" s="5" t="s">
        <v>25</v>
      </c>
      <c r="G4168" s="9"/>
      <c r="H4168" s="9"/>
    </row>
    <row r="4169" ht="15.75" customHeight="1">
      <c r="A4169" s="15" t="s">
        <v>5026</v>
      </c>
      <c r="B4169" s="14" t="s">
        <v>37</v>
      </c>
      <c r="C4169" s="17">
        <v>23.0</v>
      </c>
      <c r="D4169" s="8" t="s">
        <v>5042</v>
      </c>
      <c r="E4169" s="8" t="s">
        <v>21</v>
      </c>
      <c r="F4169" s="5" t="s">
        <v>25</v>
      </c>
      <c r="G4169" s="9"/>
      <c r="H4169" s="9"/>
    </row>
    <row r="4170" ht="15.75" customHeight="1">
      <c r="A4170" s="15" t="s">
        <v>5026</v>
      </c>
      <c r="B4170" s="14" t="s">
        <v>124</v>
      </c>
      <c r="C4170" s="17">
        <v>24.0</v>
      </c>
      <c r="D4170" s="8" t="s">
        <v>5043</v>
      </c>
      <c r="E4170" s="8" t="s">
        <v>18</v>
      </c>
      <c r="F4170" s="5" t="s">
        <v>18</v>
      </c>
      <c r="G4170" s="9"/>
      <c r="H4170" s="9"/>
    </row>
    <row r="4171" ht="15.75" customHeight="1">
      <c r="A4171" s="15" t="s">
        <v>5026</v>
      </c>
      <c r="B4171" s="14" t="s">
        <v>37</v>
      </c>
      <c r="C4171" s="17">
        <v>25.0</v>
      </c>
      <c r="D4171" s="8" t="s">
        <v>5044</v>
      </c>
      <c r="E4171" s="8" t="s">
        <v>21</v>
      </c>
      <c r="F4171" s="5" t="s">
        <v>25</v>
      </c>
      <c r="G4171" s="9"/>
      <c r="H4171" s="9"/>
    </row>
    <row r="4172" ht="15.75" customHeight="1">
      <c r="A4172" s="15" t="s">
        <v>5026</v>
      </c>
      <c r="B4172" s="14" t="s">
        <v>37</v>
      </c>
      <c r="C4172" s="17">
        <v>26.0</v>
      </c>
      <c r="D4172" s="8" t="s">
        <v>5045</v>
      </c>
      <c r="E4172" s="8" t="s">
        <v>18</v>
      </c>
      <c r="F4172" s="5" t="s">
        <v>25</v>
      </c>
      <c r="G4172" s="9"/>
      <c r="H4172" s="9"/>
    </row>
    <row r="4173" ht="15.75" customHeight="1">
      <c r="A4173" s="15" t="s">
        <v>5026</v>
      </c>
      <c r="B4173" s="14" t="s">
        <v>361</v>
      </c>
      <c r="C4173" s="17">
        <v>28.0</v>
      </c>
      <c r="D4173" s="8" t="s">
        <v>5046</v>
      </c>
      <c r="E4173" s="8" t="s">
        <v>4473</v>
      </c>
      <c r="F4173" s="5" t="s">
        <v>25</v>
      </c>
      <c r="G4173" s="9"/>
      <c r="H4173" s="9"/>
    </row>
    <row r="4174" ht="15.75" customHeight="1">
      <c r="A4174" s="15" t="s">
        <v>5047</v>
      </c>
      <c r="B4174" s="14" t="s">
        <v>154</v>
      </c>
      <c r="C4174" s="16">
        <v>1.0</v>
      </c>
      <c r="D4174" s="8" t="s">
        <v>5048</v>
      </c>
      <c r="E4174" s="8" t="s">
        <v>21</v>
      </c>
      <c r="F4174" s="5" t="s">
        <v>642</v>
      </c>
      <c r="G4174" s="9"/>
      <c r="H4174" s="9"/>
    </row>
    <row r="4175" ht="15.75" customHeight="1">
      <c r="A4175" s="15" t="s">
        <v>5047</v>
      </c>
      <c r="B4175" s="14" t="s">
        <v>139</v>
      </c>
      <c r="C4175" s="17">
        <v>3.0</v>
      </c>
      <c r="D4175" s="8" t="s">
        <v>5049</v>
      </c>
      <c r="E4175" s="8" t="s">
        <v>4473</v>
      </c>
      <c r="F4175" s="5" t="s">
        <v>28</v>
      </c>
      <c r="G4175" s="9"/>
      <c r="H4175" s="9"/>
    </row>
    <row r="4176" ht="15.75" customHeight="1">
      <c r="A4176" s="15" t="s">
        <v>5047</v>
      </c>
      <c r="B4176" s="14" t="s">
        <v>144</v>
      </c>
      <c r="C4176" s="17">
        <v>5.0</v>
      </c>
      <c r="D4176" s="8" t="s">
        <v>5050</v>
      </c>
      <c r="E4176" s="8" t="s">
        <v>14</v>
      </c>
      <c r="F4176" s="5" t="s">
        <v>79</v>
      </c>
      <c r="G4176" s="9"/>
      <c r="H4176" s="9"/>
    </row>
    <row r="4177" ht="15.75" customHeight="1">
      <c r="A4177" s="15" t="s">
        <v>5047</v>
      </c>
      <c r="B4177" s="14" t="s">
        <v>154</v>
      </c>
      <c r="C4177" s="17">
        <v>6.0</v>
      </c>
      <c r="D4177" s="8" t="s">
        <v>5051</v>
      </c>
      <c r="E4177" s="8" t="s">
        <v>14</v>
      </c>
      <c r="F4177" s="5" t="s">
        <v>15</v>
      </c>
      <c r="G4177" s="9"/>
      <c r="H4177" s="9"/>
    </row>
    <row r="4178" ht="15.75" customHeight="1">
      <c r="A4178" s="15" t="s">
        <v>5047</v>
      </c>
      <c r="B4178" s="14" t="s">
        <v>144</v>
      </c>
      <c r="C4178" s="17">
        <v>7.0</v>
      </c>
      <c r="D4178" s="8" t="s">
        <v>5052</v>
      </c>
      <c r="E4178" s="8" t="s">
        <v>14</v>
      </c>
      <c r="F4178" s="5" t="s">
        <v>15</v>
      </c>
      <c r="G4178" s="9"/>
      <c r="H4178" s="9"/>
    </row>
    <row r="4179" ht="15.75" customHeight="1">
      <c r="A4179" s="15" t="s">
        <v>5047</v>
      </c>
      <c r="B4179" s="14" t="s">
        <v>139</v>
      </c>
      <c r="C4179" s="17">
        <v>8.0</v>
      </c>
      <c r="D4179" s="8" t="s">
        <v>5053</v>
      </c>
      <c r="E4179" s="8" t="s">
        <v>14</v>
      </c>
      <c r="F4179" s="5" t="s">
        <v>28</v>
      </c>
      <c r="G4179" s="9"/>
      <c r="H4179" s="9"/>
    </row>
    <row r="4180" ht="15.75" customHeight="1">
      <c r="A4180" s="15" t="s">
        <v>5047</v>
      </c>
      <c r="B4180" s="14" t="s">
        <v>154</v>
      </c>
      <c r="C4180" s="17">
        <v>10.0</v>
      </c>
      <c r="D4180" s="8" t="s">
        <v>5054</v>
      </c>
      <c r="E4180" s="8" t="s">
        <v>14</v>
      </c>
      <c r="F4180" s="5" t="s">
        <v>15</v>
      </c>
      <c r="G4180" s="9"/>
      <c r="H4180" s="9"/>
    </row>
    <row r="4181" ht="15.75" customHeight="1">
      <c r="A4181" s="15" t="s">
        <v>5047</v>
      </c>
      <c r="B4181" s="14" t="s">
        <v>154</v>
      </c>
      <c r="C4181" s="17">
        <v>11.0</v>
      </c>
      <c r="D4181" s="8" t="s">
        <v>5055</v>
      </c>
      <c r="E4181" s="8" t="s">
        <v>21</v>
      </c>
      <c r="F4181" s="5" t="s">
        <v>15</v>
      </c>
      <c r="G4181" s="9"/>
      <c r="H4181" s="9"/>
    </row>
    <row r="4182" ht="15.75" customHeight="1">
      <c r="A4182" s="15" t="s">
        <v>5047</v>
      </c>
      <c r="B4182" s="14" t="s">
        <v>525</v>
      </c>
      <c r="C4182" s="17">
        <v>14.0</v>
      </c>
      <c r="D4182" s="8" t="s">
        <v>5056</v>
      </c>
      <c r="E4182" s="8" t="s">
        <v>21</v>
      </c>
      <c r="F4182" s="5" t="s">
        <v>25</v>
      </c>
      <c r="G4182" s="9"/>
      <c r="H4182" s="9"/>
    </row>
    <row r="4183" ht="15.75" customHeight="1">
      <c r="A4183" s="15" t="s">
        <v>5047</v>
      </c>
      <c r="B4183" s="14" t="s">
        <v>1954</v>
      </c>
      <c r="C4183" s="17">
        <v>15.0</v>
      </c>
      <c r="D4183" s="8" t="s">
        <v>5057</v>
      </c>
      <c r="E4183" s="8" t="s">
        <v>21</v>
      </c>
      <c r="F4183" s="5" t="s">
        <v>642</v>
      </c>
      <c r="G4183" s="9"/>
      <c r="H4183" s="9"/>
    </row>
    <row r="4184" ht="15.75" customHeight="1">
      <c r="A4184" s="15" t="s">
        <v>5058</v>
      </c>
      <c r="B4184" s="14" t="s">
        <v>720</v>
      </c>
      <c r="C4184" s="16">
        <v>1.0</v>
      </c>
      <c r="D4184" s="8" t="s">
        <v>5059</v>
      </c>
      <c r="E4184" s="8" t="s">
        <v>21</v>
      </c>
      <c r="F4184" s="5" t="s">
        <v>25</v>
      </c>
      <c r="G4184" s="9"/>
      <c r="H4184" s="9"/>
    </row>
    <row r="4185" ht="15.75" customHeight="1">
      <c r="A4185" s="15" t="s">
        <v>5058</v>
      </c>
      <c r="B4185" s="14" t="s">
        <v>41</v>
      </c>
      <c r="C4185" s="17">
        <v>4.0</v>
      </c>
      <c r="D4185" s="8" t="s">
        <v>5060</v>
      </c>
      <c r="E4185" s="8" t="s">
        <v>18</v>
      </c>
      <c r="F4185" s="5" t="s">
        <v>25</v>
      </c>
      <c r="G4185" s="9"/>
      <c r="H4185" s="9"/>
    </row>
    <row r="4186" ht="15.75" customHeight="1">
      <c r="A4186" s="15" t="s">
        <v>5058</v>
      </c>
      <c r="B4186" s="14" t="s">
        <v>37</v>
      </c>
      <c r="C4186" s="17">
        <v>5.0</v>
      </c>
      <c r="D4186" s="8" t="s">
        <v>5061</v>
      </c>
      <c r="E4186" s="8" t="s">
        <v>21</v>
      </c>
      <c r="F4186" s="5" t="s">
        <v>25</v>
      </c>
      <c r="G4186" s="9"/>
      <c r="H4186" s="9"/>
    </row>
    <row r="4187" ht="15.75" customHeight="1">
      <c r="A4187" s="15" t="s">
        <v>5058</v>
      </c>
      <c r="B4187" s="14" t="s">
        <v>35</v>
      </c>
      <c r="C4187" s="17">
        <v>6.0</v>
      </c>
      <c r="D4187" s="8" t="s">
        <v>5062</v>
      </c>
      <c r="E4187" s="8" t="s">
        <v>21</v>
      </c>
      <c r="F4187" s="5" t="s">
        <v>25</v>
      </c>
      <c r="G4187" s="9"/>
      <c r="H4187" s="9"/>
    </row>
    <row r="4188" ht="15.75" customHeight="1">
      <c r="A4188" s="15" t="s">
        <v>5058</v>
      </c>
      <c r="B4188" s="14" t="s">
        <v>37</v>
      </c>
      <c r="C4188" s="17">
        <v>7.0</v>
      </c>
      <c r="D4188" s="8" t="s">
        <v>5063</v>
      </c>
      <c r="E4188" s="8" t="s">
        <v>21</v>
      </c>
      <c r="F4188" s="5" t="s">
        <v>25</v>
      </c>
      <c r="G4188" s="9"/>
      <c r="H4188" s="9"/>
    </row>
    <row r="4189" ht="15.75" customHeight="1">
      <c r="A4189" s="15" t="s">
        <v>5058</v>
      </c>
      <c r="B4189" s="14" t="s">
        <v>26</v>
      </c>
      <c r="C4189" s="17">
        <v>8.0</v>
      </c>
      <c r="D4189" s="8" t="s">
        <v>5064</v>
      </c>
      <c r="E4189" s="8" t="s">
        <v>21</v>
      </c>
      <c r="F4189" s="5" t="s">
        <v>25</v>
      </c>
      <c r="G4189" s="9"/>
      <c r="H4189" s="9"/>
    </row>
    <row r="4190" ht="15.75" customHeight="1">
      <c r="A4190" s="15" t="s">
        <v>5058</v>
      </c>
      <c r="B4190" s="14" t="s">
        <v>734</v>
      </c>
      <c r="C4190" s="17">
        <v>9.0</v>
      </c>
      <c r="D4190" s="8" t="s">
        <v>5065</v>
      </c>
      <c r="E4190" s="8" t="s">
        <v>18</v>
      </c>
      <c r="F4190" s="5" t="s">
        <v>25</v>
      </c>
      <c r="G4190" s="9"/>
      <c r="H4190" s="9"/>
    </row>
    <row r="4191" ht="15.75" customHeight="1">
      <c r="A4191" s="15" t="s">
        <v>5058</v>
      </c>
      <c r="B4191" s="14" t="s">
        <v>37</v>
      </c>
      <c r="C4191" s="17">
        <v>11.0</v>
      </c>
      <c r="D4191" s="8" t="s">
        <v>5066</v>
      </c>
      <c r="E4191" s="8" t="s">
        <v>21</v>
      </c>
      <c r="F4191" s="5" t="s">
        <v>25</v>
      </c>
      <c r="G4191" s="9"/>
      <c r="H4191" s="9"/>
    </row>
    <row r="4192" ht="15.75" customHeight="1">
      <c r="A4192" s="5" t="s">
        <v>5067</v>
      </c>
      <c r="B4192" s="6" t="s">
        <v>525</v>
      </c>
      <c r="C4192" s="7">
        <v>1.0</v>
      </c>
      <c r="D4192" s="8" t="s">
        <v>5068</v>
      </c>
      <c r="E4192" s="5" t="s">
        <v>21</v>
      </c>
      <c r="F4192" s="5" t="s">
        <v>25</v>
      </c>
      <c r="G4192" s="9"/>
      <c r="H4192" s="9"/>
    </row>
    <row r="4193" ht="15.75" customHeight="1">
      <c r="A4193" s="5" t="s">
        <v>5067</v>
      </c>
      <c r="B4193" s="6" t="s">
        <v>525</v>
      </c>
      <c r="C4193" s="10">
        <v>2.0</v>
      </c>
      <c r="D4193" s="8" t="s">
        <v>5069</v>
      </c>
      <c r="E4193" s="5" t="s">
        <v>21</v>
      </c>
      <c r="F4193" s="5" t="s">
        <v>25</v>
      </c>
      <c r="G4193" s="9"/>
      <c r="H4193" s="9"/>
    </row>
    <row r="4194" ht="15.75" customHeight="1">
      <c r="A4194" s="5" t="s">
        <v>5067</v>
      </c>
      <c r="B4194" s="6" t="s">
        <v>525</v>
      </c>
      <c r="C4194" s="10">
        <v>3.0</v>
      </c>
      <c r="D4194" s="8" t="s">
        <v>5070</v>
      </c>
      <c r="E4194" s="5" t="s">
        <v>21</v>
      </c>
      <c r="F4194" s="5" t="s">
        <v>50</v>
      </c>
      <c r="G4194" s="9"/>
      <c r="H4194" s="9"/>
    </row>
    <row r="4195" ht="15.75" customHeight="1">
      <c r="A4195" s="5" t="s">
        <v>5067</v>
      </c>
      <c r="B4195" s="6" t="s">
        <v>525</v>
      </c>
      <c r="C4195" s="10">
        <v>4.0</v>
      </c>
      <c r="D4195" s="8" t="s">
        <v>5071</v>
      </c>
      <c r="E4195" s="5" t="s">
        <v>21</v>
      </c>
      <c r="F4195" s="5" t="s">
        <v>50</v>
      </c>
      <c r="G4195" s="9"/>
      <c r="H4195" s="9"/>
    </row>
    <row r="4196" ht="15.75" customHeight="1">
      <c r="A4196" s="5" t="s">
        <v>5067</v>
      </c>
      <c r="B4196" s="6" t="s">
        <v>525</v>
      </c>
      <c r="C4196" s="10">
        <v>5.0</v>
      </c>
      <c r="D4196" s="8" t="s">
        <v>5072</v>
      </c>
      <c r="E4196" s="5" t="s">
        <v>21</v>
      </c>
      <c r="F4196" s="5" t="s">
        <v>50</v>
      </c>
      <c r="G4196" s="9"/>
      <c r="H4196" s="9"/>
    </row>
    <row r="4197" ht="15.75" customHeight="1">
      <c r="A4197" s="15" t="s">
        <v>5073</v>
      </c>
      <c r="B4197" s="14" t="s">
        <v>488</v>
      </c>
      <c r="C4197" s="16">
        <v>1.0</v>
      </c>
      <c r="D4197" s="8" t="s">
        <v>5074</v>
      </c>
      <c r="E4197" s="8" t="s">
        <v>21</v>
      </c>
      <c r="F4197" s="5" t="s">
        <v>25</v>
      </c>
      <c r="G4197" s="9"/>
      <c r="H4197" s="9"/>
    </row>
    <row r="4198" ht="15.75" customHeight="1">
      <c r="A4198" s="15" t="s">
        <v>5073</v>
      </c>
      <c r="B4198" s="14" t="s">
        <v>851</v>
      </c>
      <c r="C4198" s="17">
        <v>2.0</v>
      </c>
      <c r="D4198" s="8" t="s">
        <v>5075</v>
      </c>
      <c r="E4198" s="8" t="s">
        <v>21</v>
      </c>
      <c r="F4198" s="5" t="s">
        <v>25</v>
      </c>
      <c r="G4198" s="9"/>
      <c r="H4198" s="9"/>
    </row>
    <row r="4199" ht="15.75" customHeight="1">
      <c r="A4199" s="15" t="s">
        <v>5073</v>
      </c>
      <c r="B4199" s="14" t="s">
        <v>851</v>
      </c>
      <c r="C4199" s="17">
        <v>4.0</v>
      </c>
      <c r="D4199" s="8" t="s">
        <v>5076</v>
      </c>
      <c r="E4199" s="8" t="s">
        <v>21</v>
      </c>
      <c r="F4199" s="5" t="s">
        <v>25</v>
      </c>
      <c r="G4199" s="9"/>
      <c r="H4199" s="9"/>
    </row>
    <row r="4200" ht="15.75" customHeight="1">
      <c r="A4200" s="15" t="s">
        <v>5073</v>
      </c>
      <c r="B4200" s="14" t="s">
        <v>525</v>
      </c>
      <c r="C4200" s="17">
        <v>6.0</v>
      </c>
      <c r="D4200" s="8" t="s">
        <v>5077</v>
      </c>
      <c r="E4200" s="8" t="s">
        <v>21</v>
      </c>
      <c r="F4200" s="5" t="s">
        <v>25</v>
      </c>
      <c r="G4200" s="9"/>
      <c r="H4200" s="9"/>
    </row>
    <row r="4201" ht="15.75" customHeight="1">
      <c r="A4201" s="15" t="s">
        <v>5073</v>
      </c>
      <c r="B4201" s="14" t="s">
        <v>525</v>
      </c>
      <c r="C4201" s="17">
        <v>7.0</v>
      </c>
      <c r="D4201" s="8" t="s">
        <v>5078</v>
      </c>
      <c r="E4201" s="8" t="s">
        <v>21</v>
      </c>
      <c r="F4201" s="5" t="s">
        <v>25</v>
      </c>
      <c r="G4201" s="9"/>
      <c r="H4201" s="9"/>
    </row>
    <row r="4202" ht="15.75" customHeight="1">
      <c r="A4202" s="15" t="s">
        <v>5073</v>
      </c>
      <c r="B4202" s="14" t="s">
        <v>154</v>
      </c>
      <c r="C4202" s="17">
        <v>8.0</v>
      </c>
      <c r="D4202" s="8" t="s">
        <v>5079</v>
      </c>
      <c r="E4202" s="8" t="s">
        <v>21</v>
      </c>
      <c r="F4202" s="5" t="s">
        <v>25</v>
      </c>
      <c r="G4202" s="9"/>
      <c r="H4202" s="9"/>
    </row>
    <row r="4203" ht="15.75" customHeight="1">
      <c r="A4203" s="11" t="s">
        <v>5080</v>
      </c>
      <c r="B4203" s="6" t="s">
        <v>41</v>
      </c>
      <c r="C4203" s="7">
        <v>1.0</v>
      </c>
      <c r="D4203" s="8" t="s">
        <v>5081</v>
      </c>
      <c r="E4203" s="5" t="s">
        <v>21</v>
      </c>
      <c r="F4203" s="5" t="s">
        <v>25</v>
      </c>
      <c r="G4203" s="9"/>
      <c r="H4203" s="9"/>
    </row>
    <row r="4204" ht="15.75" customHeight="1">
      <c r="A4204" s="11" t="s">
        <v>5080</v>
      </c>
      <c r="B4204" s="6" t="s">
        <v>1185</v>
      </c>
      <c r="C4204" s="10">
        <v>3.0</v>
      </c>
      <c r="D4204" s="8" t="s">
        <v>5082</v>
      </c>
      <c r="E4204" s="5" t="s">
        <v>4473</v>
      </c>
      <c r="F4204" s="5" t="s">
        <v>18</v>
      </c>
      <c r="G4204" s="9"/>
      <c r="H4204" s="9"/>
    </row>
    <row r="4205" ht="15.75" customHeight="1">
      <c r="A4205" s="11" t="s">
        <v>5080</v>
      </c>
      <c r="B4205" s="6" t="s">
        <v>41</v>
      </c>
      <c r="C4205" s="10">
        <v>5.0</v>
      </c>
      <c r="D4205" s="8" t="s">
        <v>5083</v>
      </c>
      <c r="E4205" s="5" t="s">
        <v>4473</v>
      </c>
      <c r="F4205" s="5" t="s">
        <v>50</v>
      </c>
      <c r="G4205" s="9"/>
      <c r="H4205" s="9"/>
    </row>
    <row r="4206" ht="15.75" customHeight="1">
      <c r="A4206" s="11" t="s">
        <v>5080</v>
      </c>
      <c r="B4206" s="6" t="s">
        <v>720</v>
      </c>
      <c r="C4206" s="10">
        <v>7.0</v>
      </c>
      <c r="D4206" s="8" t="s">
        <v>5084</v>
      </c>
      <c r="E4206" s="5" t="s">
        <v>14</v>
      </c>
      <c r="F4206" s="5" t="s">
        <v>28</v>
      </c>
      <c r="G4206" s="9"/>
      <c r="H4206" s="9"/>
    </row>
    <row r="4207" ht="15.75" customHeight="1">
      <c r="A4207" s="11" t="s">
        <v>5080</v>
      </c>
      <c r="B4207" s="6" t="s">
        <v>35</v>
      </c>
      <c r="C4207" s="10">
        <v>9.0</v>
      </c>
      <c r="D4207" s="8" t="s">
        <v>5085</v>
      </c>
      <c r="E4207" s="5" t="s">
        <v>21</v>
      </c>
      <c r="F4207" s="5" t="s">
        <v>123</v>
      </c>
      <c r="G4207" s="9"/>
      <c r="H4207" s="9"/>
    </row>
    <row r="4208" ht="15.75" customHeight="1">
      <c r="A4208" s="11" t="s">
        <v>5080</v>
      </c>
      <c r="B4208" s="6" t="s">
        <v>532</v>
      </c>
      <c r="C4208" s="10">
        <v>10.0</v>
      </c>
      <c r="D4208" s="8" t="s">
        <v>5086</v>
      </c>
      <c r="E4208" s="5" t="s">
        <v>14</v>
      </c>
      <c r="F4208" s="5" t="s">
        <v>15</v>
      </c>
      <c r="G4208" s="9"/>
      <c r="H4208" s="9"/>
    </row>
    <row r="4209" ht="15.75" customHeight="1">
      <c r="A4209" s="11" t="s">
        <v>5080</v>
      </c>
      <c r="B4209" s="6" t="s">
        <v>216</v>
      </c>
      <c r="C4209" s="10">
        <v>13.0</v>
      </c>
      <c r="D4209" s="8" t="s">
        <v>5087</v>
      </c>
      <c r="E4209" s="5" t="s">
        <v>4473</v>
      </c>
      <c r="F4209" s="5" t="s">
        <v>22</v>
      </c>
      <c r="G4209" s="9"/>
      <c r="H4209" s="9"/>
    </row>
    <row r="4210" ht="15.75" customHeight="1">
      <c r="A4210" s="11" t="s">
        <v>5080</v>
      </c>
      <c r="B4210" s="6" t="s">
        <v>35</v>
      </c>
      <c r="C4210" s="10">
        <v>16.0</v>
      </c>
      <c r="D4210" s="8" t="s">
        <v>5088</v>
      </c>
      <c r="E4210" s="5" t="s">
        <v>14</v>
      </c>
      <c r="F4210" s="5" t="s">
        <v>15</v>
      </c>
      <c r="G4210" s="9"/>
      <c r="H4210" s="9"/>
    </row>
    <row r="4211" ht="15.75" customHeight="1">
      <c r="A4211" s="11" t="s">
        <v>5080</v>
      </c>
      <c r="B4211" s="6" t="s">
        <v>1506</v>
      </c>
      <c r="C4211" s="10">
        <v>17.0</v>
      </c>
      <c r="D4211" s="8" t="s">
        <v>5089</v>
      </c>
      <c r="E4211" s="5" t="s">
        <v>21</v>
      </c>
      <c r="F4211" s="5" t="s">
        <v>25</v>
      </c>
      <c r="G4211" s="9"/>
      <c r="H4211" s="9"/>
    </row>
    <row r="4212" ht="15.75" customHeight="1">
      <c r="A4212" s="15" t="s">
        <v>5090</v>
      </c>
      <c r="B4212" s="14" t="s">
        <v>450</v>
      </c>
      <c r="C4212" s="16">
        <v>1.0</v>
      </c>
      <c r="D4212" s="8" t="s">
        <v>5091</v>
      </c>
      <c r="E4212" s="8" t="s">
        <v>21</v>
      </c>
      <c r="F4212" s="5" t="s">
        <v>25</v>
      </c>
      <c r="G4212" s="9"/>
      <c r="H4212" s="9"/>
    </row>
    <row r="4213" ht="15.75" customHeight="1">
      <c r="A4213" s="15" t="s">
        <v>5090</v>
      </c>
      <c r="B4213" s="14" t="s">
        <v>968</v>
      </c>
      <c r="C4213" s="17">
        <v>3.0</v>
      </c>
      <c r="D4213" s="8" t="s">
        <v>5092</v>
      </c>
      <c r="E4213" s="8" t="s">
        <v>14</v>
      </c>
      <c r="F4213" s="5" t="s">
        <v>15</v>
      </c>
      <c r="G4213" s="9"/>
      <c r="H4213" s="9"/>
    </row>
    <row r="4214" ht="15.75" customHeight="1">
      <c r="A4214" s="15" t="s">
        <v>5090</v>
      </c>
      <c r="B4214" s="18" t="s">
        <v>679</v>
      </c>
      <c r="C4214" s="17">
        <v>5.0</v>
      </c>
      <c r="D4214" s="8" t="s">
        <v>5093</v>
      </c>
      <c r="E4214" s="8" t="s">
        <v>4473</v>
      </c>
      <c r="F4214" s="5" t="s">
        <v>28</v>
      </c>
      <c r="G4214" s="9"/>
      <c r="H4214" s="9"/>
    </row>
    <row r="4215" ht="15.75" customHeight="1">
      <c r="A4215" s="15" t="s">
        <v>5090</v>
      </c>
      <c r="B4215" s="14" t="s">
        <v>5094</v>
      </c>
      <c r="C4215" s="17">
        <v>6.0</v>
      </c>
      <c r="D4215" s="8" t="s">
        <v>5095</v>
      </c>
      <c r="E4215" s="8" t="s">
        <v>4473</v>
      </c>
      <c r="F4215" s="5" t="s">
        <v>28</v>
      </c>
      <c r="G4215" s="9"/>
      <c r="H4215" s="9"/>
    </row>
    <row r="4216" ht="15.75" customHeight="1">
      <c r="A4216" s="15" t="s">
        <v>5090</v>
      </c>
      <c r="B4216" s="14" t="s">
        <v>1036</v>
      </c>
      <c r="C4216" s="17">
        <v>9.0</v>
      </c>
      <c r="D4216" s="8" t="s">
        <v>5096</v>
      </c>
      <c r="E4216" s="8" t="s">
        <v>21</v>
      </c>
      <c r="F4216" s="5" t="s">
        <v>25</v>
      </c>
      <c r="G4216" s="9"/>
      <c r="H4216" s="9"/>
    </row>
    <row r="4217" ht="15.75" customHeight="1">
      <c r="A4217" s="15" t="s">
        <v>5090</v>
      </c>
      <c r="B4217" s="14" t="s">
        <v>517</v>
      </c>
      <c r="C4217" s="17">
        <v>13.0</v>
      </c>
      <c r="D4217" s="8" t="s">
        <v>5097</v>
      </c>
      <c r="E4217" s="8" t="s">
        <v>4473</v>
      </c>
      <c r="F4217" s="5" t="s">
        <v>15</v>
      </c>
      <c r="G4217" s="9"/>
      <c r="H4217" s="9"/>
    </row>
    <row r="4218" ht="15.75" customHeight="1">
      <c r="A4218" s="15" t="s">
        <v>5090</v>
      </c>
      <c r="B4218" s="14" t="s">
        <v>517</v>
      </c>
      <c r="C4218" s="17">
        <v>15.0</v>
      </c>
      <c r="D4218" s="8" t="s">
        <v>5098</v>
      </c>
      <c r="E4218" s="8" t="s">
        <v>33</v>
      </c>
      <c r="F4218" s="5" t="s">
        <v>33</v>
      </c>
      <c r="G4218" s="9"/>
      <c r="H4218" s="9"/>
    </row>
    <row r="4219" ht="15.75" customHeight="1">
      <c r="A4219" s="15" t="s">
        <v>5090</v>
      </c>
      <c r="B4219" s="14" t="s">
        <v>968</v>
      </c>
      <c r="C4219" s="17">
        <v>17.0</v>
      </c>
      <c r="D4219" s="8" t="s">
        <v>5099</v>
      </c>
      <c r="E4219" s="8" t="s">
        <v>14</v>
      </c>
      <c r="F4219" s="5" t="s">
        <v>79</v>
      </c>
      <c r="G4219" s="9"/>
      <c r="H4219" s="9"/>
    </row>
    <row r="4220" ht="15.75" customHeight="1">
      <c r="A4220" s="15" t="s">
        <v>5090</v>
      </c>
      <c r="B4220" s="14" t="s">
        <v>1770</v>
      </c>
      <c r="C4220" s="17">
        <v>20.0</v>
      </c>
      <c r="D4220" s="8" t="s">
        <v>5100</v>
      </c>
      <c r="E4220" s="8" t="s">
        <v>4473</v>
      </c>
      <c r="F4220" s="5" t="s">
        <v>146</v>
      </c>
      <c r="G4220" s="9"/>
      <c r="H4220" s="9"/>
    </row>
    <row r="4221" ht="15.75" customHeight="1">
      <c r="A4221" s="15" t="s">
        <v>5090</v>
      </c>
      <c r="B4221" s="14" t="s">
        <v>968</v>
      </c>
      <c r="C4221" s="17">
        <v>22.0</v>
      </c>
      <c r="D4221" s="8" t="s">
        <v>5101</v>
      </c>
      <c r="E4221" s="8" t="s">
        <v>4473</v>
      </c>
      <c r="F4221" s="5" t="s">
        <v>5102</v>
      </c>
      <c r="G4221" s="9"/>
      <c r="H4221" s="9"/>
    </row>
    <row r="4222" ht="15.75" customHeight="1">
      <c r="A4222" s="15" t="s">
        <v>5090</v>
      </c>
      <c r="B4222" s="14" t="s">
        <v>517</v>
      </c>
      <c r="C4222" s="17">
        <v>24.0</v>
      </c>
      <c r="D4222" s="8" t="s">
        <v>5103</v>
      </c>
      <c r="E4222" s="8" t="s">
        <v>4473</v>
      </c>
      <c r="F4222" s="5" t="s">
        <v>1112</v>
      </c>
      <c r="G4222" s="9"/>
      <c r="H4222" s="9"/>
    </row>
    <row r="4223" ht="15.75" customHeight="1">
      <c r="A4223" s="15" t="s">
        <v>5090</v>
      </c>
      <c r="B4223" s="14" t="s">
        <v>517</v>
      </c>
      <c r="C4223" s="17">
        <v>26.0</v>
      </c>
      <c r="D4223" s="8" t="s">
        <v>5104</v>
      </c>
      <c r="E4223" s="8" t="s">
        <v>18</v>
      </c>
      <c r="F4223" s="5" t="s">
        <v>18</v>
      </c>
      <c r="G4223" s="9"/>
      <c r="H4223" s="9"/>
    </row>
    <row r="4224" ht="15.75" customHeight="1">
      <c r="A4224" s="15" t="s">
        <v>5090</v>
      </c>
      <c r="B4224" s="14" t="s">
        <v>517</v>
      </c>
      <c r="C4224" s="17">
        <v>28.0</v>
      </c>
      <c r="D4224" s="8" t="s">
        <v>5105</v>
      </c>
      <c r="E4224" s="8" t="s">
        <v>14</v>
      </c>
      <c r="F4224" s="5" t="s">
        <v>79</v>
      </c>
      <c r="G4224" s="9"/>
      <c r="H4224" s="9"/>
    </row>
    <row r="4225" ht="15.75" customHeight="1">
      <c r="A4225" s="15" t="s">
        <v>5090</v>
      </c>
      <c r="B4225" s="14" t="s">
        <v>968</v>
      </c>
      <c r="C4225" s="17">
        <v>30.0</v>
      </c>
      <c r="D4225" s="8" t="s">
        <v>5106</v>
      </c>
      <c r="E4225" s="8" t="s">
        <v>21</v>
      </c>
      <c r="F4225" s="5" t="s">
        <v>25</v>
      </c>
      <c r="G4225" s="9"/>
      <c r="H4225" s="9"/>
    </row>
    <row r="4226" ht="15.75" customHeight="1">
      <c r="A4226" s="15" t="s">
        <v>5090</v>
      </c>
      <c r="B4226" s="14" t="s">
        <v>139</v>
      </c>
      <c r="C4226" s="17">
        <v>32.0</v>
      </c>
      <c r="D4226" s="8" t="s">
        <v>5107</v>
      </c>
      <c r="E4226" s="8" t="s">
        <v>4473</v>
      </c>
      <c r="F4226" s="5" t="s">
        <v>22</v>
      </c>
      <c r="G4226" s="9"/>
      <c r="H4226" s="9"/>
    </row>
    <row r="4227" ht="15.75" customHeight="1">
      <c r="A4227" s="15" t="s">
        <v>5090</v>
      </c>
      <c r="B4227" s="14" t="s">
        <v>1770</v>
      </c>
      <c r="C4227" s="17">
        <v>33.0</v>
      </c>
      <c r="D4227" s="8" t="s">
        <v>5108</v>
      </c>
      <c r="E4227" s="8" t="s">
        <v>32</v>
      </c>
      <c r="F4227" s="5" t="s">
        <v>15</v>
      </c>
      <c r="G4227" s="9"/>
      <c r="H4227" s="9"/>
    </row>
    <row r="4228" ht="15.75" customHeight="1">
      <c r="A4228" s="15" t="s">
        <v>5090</v>
      </c>
      <c r="B4228" s="14" t="s">
        <v>4192</v>
      </c>
      <c r="C4228" s="17">
        <v>35.0</v>
      </c>
      <c r="D4228" s="8" t="s">
        <v>5109</v>
      </c>
      <c r="E4228" s="8" t="s">
        <v>21</v>
      </c>
      <c r="F4228" s="5" t="s">
        <v>25</v>
      </c>
      <c r="G4228" s="9"/>
      <c r="H4228" s="9"/>
    </row>
    <row r="4229" ht="15.75" customHeight="1">
      <c r="A4229" s="15" t="s">
        <v>5110</v>
      </c>
      <c r="B4229" s="14" t="s">
        <v>35</v>
      </c>
      <c r="C4229" s="16">
        <v>1.0</v>
      </c>
      <c r="D4229" s="8" t="s">
        <v>5111</v>
      </c>
      <c r="E4229" s="8" t="s">
        <v>21</v>
      </c>
      <c r="F4229" s="5" t="s">
        <v>25</v>
      </c>
      <c r="G4229" s="9"/>
      <c r="H4229" s="9"/>
    </row>
    <row r="4230" ht="15.75" customHeight="1">
      <c r="A4230" s="15" t="s">
        <v>5110</v>
      </c>
      <c r="B4230" s="18" t="s">
        <v>1712</v>
      </c>
      <c r="C4230" s="17">
        <v>3.0</v>
      </c>
      <c r="D4230" s="8" t="s">
        <v>5112</v>
      </c>
      <c r="E4230" s="8" t="s">
        <v>4473</v>
      </c>
      <c r="F4230" s="5" t="s">
        <v>1281</v>
      </c>
      <c r="G4230" s="9"/>
      <c r="H4230" s="9"/>
    </row>
    <row r="4231" ht="15.75" customHeight="1">
      <c r="A4231" s="15" t="s">
        <v>5110</v>
      </c>
      <c r="B4231" s="18" t="s">
        <v>1712</v>
      </c>
      <c r="C4231" s="17">
        <v>5.0</v>
      </c>
      <c r="D4231" s="8" t="s">
        <v>5113</v>
      </c>
      <c r="E4231" s="8" t="s">
        <v>14</v>
      </c>
      <c r="F4231" s="5" t="s">
        <v>15</v>
      </c>
      <c r="G4231" s="9"/>
      <c r="H4231" s="9"/>
    </row>
    <row r="4232" ht="15.75" customHeight="1">
      <c r="A4232" s="15" t="s">
        <v>5110</v>
      </c>
      <c r="B4232" s="18" t="s">
        <v>1712</v>
      </c>
      <c r="C4232" s="17">
        <v>7.0</v>
      </c>
      <c r="D4232" s="8" t="s">
        <v>5114</v>
      </c>
      <c r="E4232" s="8" t="s">
        <v>14</v>
      </c>
      <c r="F4232" s="5" t="s">
        <v>2075</v>
      </c>
      <c r="G4232" s="9"/>
      <c r="H4232" s="9"/>
    </row>
    <row r="4233" ht="15.75" customHeight="1">
      <c r="A4233" s="15" t="s">
        <v>5110</v>
      </c>
      <c r="B4233" s="18" t="s">
        <v>1712</v>
      </c>
      <c r="C4233" s="17">
        <v>9.0</v>
      </c>
      <c r="D4233" s="8" t="s">
        <v>5115</v>
      </c>
      <c r="E4233" s="8" t="s">
        <v>18</v>
      </c>
      <c r="F4233" s="5" t="s">
        <v>18</v>
      </c>
      <c r="G4233" s="9"/>
      <c r="H4233" s="9"/>
    </row>
    <row r="4234" ht="15.75" customHeight="1">
      <c r="A4234" s="15" t="s">
        <v>5110</v>
      </c>
      <c r="B4234" s="14" t="s">
        <v>26</v>
      </c>
      <c r="C4234" s="17">
        <v>11.0</v>
      </c>
      <c r="D4234" s="8" t="s">
        <v>5116</v>
      </c>
      <c r="E4234" s="8" t="s">
        <v>33</v>
      </c>
      <c r="F4234" s="5" t="s">
        <v>33</v>
      </c>
      <c r="G4234" s="9"/>
      <c r="H4234" s="9"/>
    </row>
    <row r="4235" ht="15.75" customHeight="1">
      <c r="A4235" s="15" t="s">
        <v>5110</v>
      </c>
      <c r="B4235" s="18" t="s">
        <v>330</v>
      </c>
      <c r="C4235" s="17">
        <v>13.0</v>
      </c>
      <c r="D4235" s="8" t="s">
        <v>5117</v>
      </c>
      <c r="E4235" s="8" t="s">
        <v>33</v>
      </c>
      <c r="F4235" s="5" t="s">
        <v>33</v>
      </c>
      <c r="G4235" s="9"/>
      <c r="H4235" s="9"/>
    </row>
    <row r="4236" ht="15.75" customHeight="1">
      <c r="A4236" s="15" t="s">
        <v>5110</v>
      </c>
      <c r="B4236" s="18" t="s">
        <v>1712</v>
      </c>
      <c r="C4236" s="17">
        <v>14.0</v>
      </c>
      <c r="D4236" s="8" t="s">
        <v>5118</v>
      </c>
      <c r="E4236" s="8" t="s">
        <v>4473</v>
      </c>
      <c r="F4236" s="5" t="s">
        <v>22</v>
      </c>
      <c r="G4236" s="9"/>
      <c r="H4236" s="9"/>
    </row>
    <row r="4237" ht="15.75" customHeight="1">
      <c r="A4237" s="15" t="s">
        <v>5110</v>
      </c>
      <c r="B4237" s="18" t="s">
        <v>1712</v>
      </c>
      <c r="C4237" s="17">
        <v>16.0</v>
      </c>
      <c r="D4237" s="8" t="s">
        <v>5119</v>
      </c>
      <c r="E4237" s="8" t="s">
        <v>18</v>
      </c>
      <c r="F4237" s="5" t="s">
        <v>1465</v>
      </c>
      <c r="G4237" s="9"/>
      <c r="H4237" s="9"/>
    </row>
    <row r="4238" ht="15.75" customHeight="1">
      <c r="A4238" s="15" t="s">
        <v>5110</v>
      </c>
      <c r="B4238" s="18" t="s">
        <v>1712</v>
      </c>
      <c r="C4238" s="17">
        <v>18.0</v>
      </c>
      <c r="D4238" s="8" t="s">
        <v>5120</v>
      </c>
      <c r="E4238" s="8" t="s">
        <v>14</v>
      </c>
      <c r="F4238" s="5" t="s">
        <v>22</v>
      </c>
      <c r="G4238" s="9"/>
      <c r="H4238" s="9"/>
    </row>
    <row r="4239" ht="15.75" customHeight="1">
      <c r="A4239" s="15" t="s">
        <v>5110</v>
      </c>
      <c r="B4239" s="18" t="s">
        <v>1712</v>
      </c>
      <c r="C4239" s="17">
        <v>20.0</v>
      </c>
      <c r="D4239" s="8" t="s">
        <v>5121</v>
      </c>
      <c r="E4239" s="8" t="s">
        <v>18</v>
      </c>
      <c r="F4239" s="5" t="s">
        <v>22</v>
      </c>
      <c r="G4239" s="9"/>
      <c r="H4239" s="9"/>
    </row>
    <row r="4240" ht="15.75" customHeight="1">
      <c r="A4240" s="15" t="s">
        <v>5110</v>
      </c>
      <c r="B4240" s="18" t="s">
        <v>1712</v>
      </c>
      <c r="C4240" s="17">
        <v>22.0</v>
      </c>
      <c r="D4240" s="8" t="s">
        <v>5122</v>
      </c>
      <c r="E4240" s="8" t="s">
        <v>4473</v>
      </c>
      <c r="F4240" s="5" t="s">
        <v>22</v>
      </c>
      <c r="G4240" s="9"/>
      <c r="H4240" s="9"/>
    </row>
    <row r="4241" ht="15.75" customHeight="1">
      <c r="A4241" s="15" t="s">
        <v>5110</v>
      </c>
      <c r="B4241" s="18" t="s">
        <v>1712</v>
      </c>
      <c r="C4241" s="17">
        <v>24.0</v>
      </c>
      <c r="D4241" s="8" t="s">
        <v>5123</v>
      </c>
      <c r="E4241" s="8" t="s">
        <v>21</v>
      </c>
      <c r="F4241" s="5" t="s">
        <v>22</v>
      </c>
      <c r="G4241" s="9"/>
      <c r="H4241" s="9"/>
    </row>
    <row r="4242" ht="15.75" customHeight="1">
      <c r="A4242" s="15" t="s">
        <v>5110</v>
      </c>
      <c r="B4242" s="18" t="s">
        <v>1712</v>
      </c>
      <c r="C4242" s="17">
        <v>26.0</v>
      </c>
      <c r="D4242" s="8" t="s">
        <v>5124</v>
      </c>
      <c r="E4242" s="8" t="s">
        <v>14</v>
      </c>
      <c r="F4242" s="5" t="s">
        <v>22</v>
      </c>
      <c r="G4242" s="9"/>
      <c r="H4242" s="9"/>
    </row>
    <row r="4243" ht="15.75" customHeight="1">
      <c r="A4243" s="15" t="s">
        <v>5110</v>
      </c>
      <c r="B4243" s="18" t="s">
        <v>1712</v>
      </c>
      <c r="C4243" s="17">
        <v>28.0</v>
      </c>
      <c r="D4243" s="8" t="s">
        <v>5125</v>
      </c>
      <c r="E4243" s="8" t="s">
        <v>14</v>
      </c>
      <c r="F4243" s="5" t="s">
        <v>22</v>
      </c>
      <c r="G4243" s="9"/>
      <c r="H4243" s="9"/>
    </row>
    <row r="4244" ht="15.75" customHeight="1">
      <c r="A4244" s="15" t="s">
        <v>5110</v>
      </c>
      <c r="B4244" s="18" t="s">
        <v>1712</v>
      </c>
      <c r="C4244" s="17">
        <v>30.0</v>
      </c>
      <c r="D4244" s="8" t="s">
        <v>5126</v>
      </c>
      <c r="E4244" s="8" t="s">
        <v>14</v>
      </c>
      <c r="F4244" s="5" t="s">
        <v>15</v>
      </c>
      <c r="G4244" s="9"/>
      <c r="H4244" s="9"/>
    </row>
    <row r="4245" ht="15.75" customHeight="1">
      <c r="A4245" s="15" t="s">
        <v>5110</v>
      </c>
      <c r="B4245" s="18" t="s">
        <v>1712</v>
      </c>
      <c r="C4245" s="17">
        <v>32.0</v>
      </c>
      <c r="D4245" s="8" t="s">
        <v>5127</v>
      </c>
      <c r="E4245" s="8" t="s">
        <v>21</v>
      </c>
      <c r="F4245" s="5" t="s">
        <v>123</v>
      </c>
      <c r="G4245" s="9"/>
      <c r="H4245" s="9"/>
    </row>
    <row r="4246" ht="15.75" customHeight="1">
      <c r="A4246" s="15" t="s">
        <v>5110</v>
      </c>
      <c r="B4246" s="18" t="s">
        <v>1712</v>
      </c>
      <c r="C4246" s="17">
        <v>34.0</v>
      </c>
      <c r="D4246" s="8" t="s">
        <v>5128</v>
      </c>
      <c r="E4246" s="8" t="s">
        <v>11</v>
      </c>
      <c r="F4246" s="5" t="s">
        <v>22</v>
      </c>
      <c r="G4246" s="9"/>
      <c r="H4246" s="9"/>
    </row>
    <row r="4247" ht="15.75" customHeight="1">
      <c r="A4247" s="15" t="s">
        <v>5110</v>
      </c>
      <c r="B4247" s="18" t="s">
        <v>1712</v>
      </c>
      <c r="C4247" s="17">
        <v>36.0</v>
      </c>
      <c r="D4247" s="8" t="s">
        <v>5129</v>
      </c>
      <c r="E4247" s="8" t="s">
        <v>4473</v>
      </c>
      <c r="F4247" s="5" t="s">
        <v>28</v>
      </c>
      <c r="G4247" s="9"/>
      <c r="H4247" s="9"/>
    </row>
    <row r="4248" ht="15.75" customHeight="1">
      <c r="A4248" s="15" t="s">
        <v>5110</v>
      </c>
      <c r="B4248" s="18" t="s">
        <v>1712</v>
      </c>
      <c r="C4248" s="17">
        <v>38.0</v>
      </c>
      <c r="D4248" s="8" t="s">
        <v>5130</v>
      </c>
      <c r="E4248" s="8" t="s">
        <v>14</v>
      </c>
      <c r="F4248" s="5" t="s">
        <v>15</v>
      </c>
      <c r="G4248" s="9"/>
      <c r="H4248" s="9"/>
    </row>
    <row r="4249" ht="15.75" customHeight="1">
      <c r="A4249" s="15" t="s">
        <v>5110</v>
      </c>
      <c r="B4249" s="18" t="s">
        <v>1712</v>
      </c>
      <c r="C4249" s="17">
        <v>40.0</v>
      </c>
      <c r="D4249" s="8" t="s">
        <v>5131</v>
      </c>
      <c r="E4249" s="8" t="s">
        <v>33</v>
      </c>
      <c r="F4249" s="5" t="s">
        <v>33</v>
      </c>
      <c r="G4249" s="9"/>
      <c r="H4249" s="9"/>
    </row>
    <row r="4250" ht="15.75" customHeight="1">
      <c r="A4250" s="15" t="s">
        <v>5110</v>
      </c>
      <c r="B4250" s="18" t="s">
        <v>1712</v>
      </c>
      <c r="C4250" s="17">
        <v>42.0</v>
      </c>
      <c r="D4250" s="8" t="s">
        <v>5132</v>
      </c>
      <c r="E4250" s="8" t="s">
        <v>33</v>
      </c>
      <c r="F4250" s="5" t="s">
        <v>971</v>
      </c>
      <c r="G4250" s="9"/>
      <c r="H4250" s="9"/>
    </row>
    <row r="4251" ht="15.75" customHeight="1">
      <c r="A4251" s="15" t="s">
        <v>5110</v>
      </c>
      <c r="B4251" s="14" t="s">
        <v>26</v>
      </c>
      <c r="C4251" s="17">
        <v>44.0</v>
      </c>
      <c r="D4251" s="8" t="s">
        <v>5133</v>
      </c>
      <c r="E4251" s="8" t="s">
        <v>33</v>
      </c>
      <c r="F4251" s="5" t="s">
        <v>971</v>
      </c>
      <c r="G4251" s="9"/>
      <c r="H4251" s="9"/>
    </row>
    <row r="4252" ht="15.75" customHeight="1">
      <c r="A4252" s="15" t="s">
        <v>5110</v>
      </c>
      <c r="B4252" s="18" t="s">
        <v>330</v>
      </c>
      <c r="C4252" s="17">
        <v>46.0</v>
      </c>
      <c r="D4252" s="8" t="s">
        <v>5134</v>
      </c>
      <c r="E4252" s="8" t="s">
        <v>18</v>
      </c>
      <c r="F4252" s="5" t="s">
        <v>1349</v>
      </c>
      <c r="G4252" s="9"/>
      <c r="H4252" s="9"/>
    </row>
    <row r="4253" ht="15.75" customHeight="1">
      <c r="A4253" s="15" t="s">
        <v>5110</v>
      </c>
      <c r="B4253" s="18" t="s">
        <v>1712</v>
      </c>
      <c r="C4253" s="17">
        <v>47.0</v>
      </c>
      <c r="D4253" s="8" t="s">
        <v>5135</v>
      </c>
      <c r="E4253" s="8" t="s">
        <v>18</v>
      </c>
      <c r="F4253" s="5" t="s">
        <v>22</v>
      </c>
      <c r="G4253" s="9"/>
      <c r="H4253" s="9"/>
    </row>
    <row r="4254" ht="15.75" customHeight="1">
      <c r="A4254" s="15" t="s">
        <v>5110</v>
      </c>
      <c r="B4254" s="18" t="s">
        <v>1712</v>
      </c>
      <c r="C4254" s="17">
        <v>49.0</v>
      </c>
      <c r="D4254" s="8" t="s">
        <v>5136</v>
      </c>
      <c r="E4254" s="8" t="s">
        <v>21</v>
      </c>
      <c r="F4254" s="5" t="s">
        <v>22</v>
      </c>
      <c r="G4254" s="9"/>
      <c r="H4254" s="9"/>
    </row>
    <row r="4255" ht="15.75" customHeight="1">
      <c r="A4255" s="15" t="s">
        <v>5110</v>
      </c>
      <c r="B4255" s="18" t="s">
        <v>1712</v>
      </c>
      <c r="C4255" s="17">
        <v>51.0</v>
      </c>
      <c r="D4255" s="8" t="s">
        <v>5137</v>
      </c>
      <c r="E4255" s="8" t="s">
        <v>11</v>
      </c>
      <c r="F4255" s="5" t="s">
        <v>651</v>
      </c>
      <c r="G4255" s="9"/>
      <c r="H4255" s="9"/>
    </row>
    <row r="4256" ht="15.75" customHeight="1">
      <c r="A4256" s="15" t="s">
        <v>5110</v>
      </c>
      <c r="B4256" s="18" t="s">
        <v>1712</v>
      </c>
      <c r="C4256" s="17">
        <v>53.0</v>
      </c>
      <c r="D4256" s="8" t="s">
        <v>5138</v>
      </c>
      <c r="E4256" s="8" t="s">
        <v>4473</v>
      </c>
      <c r="F4256" s="5" t="s">
        <v>651</v>
      </c>
      <c r="G4256" s="9"/>
      <c r="H4256" s="9"/>
    </row>
    <row r="4257" ht="15.75" customHeight="1">
      <c r="A4257" s="15" t="s">
        <v>5110</v>
      </c>
      <c r="B4257" s="18" t="s">
        <v>1712</v>
      </c>
      <c r="C4257" s="17">
        <v>55.0</v>
      </c>
      <c r="D4257" s="8" t="s">
        <v>5139</v>
      </c>
      <c r="E4257" s="8" t="s">
        <v>21</v>
      </c>
      <c r="F4257" s="5" t="s">
        <v>123</v>
      </c>
      <c r="G4257" s="9"/>
      <c r="H4257" s="9"/>
    </row>
    <row r="4258" ht="15.75" customHeight="1">
      <c r="A4258" s="15" t="s">
        <v>5110</v>
      </c>
      <c r="B4258" s="18" t="s">
        <v>1712</v>
      </c>
      <c r="C4258" s="17">
        <v>57.0</v>
      </c>
      <c r="D4258" s="8" t="s">
        <v>5140</v>
      </c>
      <c r="E4258" s="8" t="s">
        <v>21</v>
      </c>
      <c r="F4258" s="5" t="s">
        <v>123</v>
      </c>
      <c r="G4258" s="9"/>
      <c r="H4258" s="9"/>
    </row>
    <row r="4259" ht="15.75" customHeight="1">
      <c r="A4259" s="15" t="s">
        <v>5110</v>
      </c>
      <c r="B4259" s="18" t="s">
        <v>1712</v>
      </c>
      <c r="C4259" s="17">
        <v>59.0</v>
      </c>
      <c r="D4259" s="8" t="s">
        <v>5141</v>
      </c>
      <c r="E4259" s="8" t="s">
        <v>166</v>
      </c>
      <c r="F4259" s="5" t="s">
        <v>166</v>
      </c>
      <c r="G4259" s="9"/>
      <c r="H4259" s="9"/>
    </row>
    <row r="4260" ht="15.75" customHeight="1">
      <c r="A4260" s="15" t="s">
        <v>5110</v>
      </c>
      <c r="B4260" s="18" t="s">
        <v>1712</v>
      </c>
      <c r="C4260" s="17">
        <v>61.0</v>
      </c>
      <c r="D4260" s="8" t="s">
        <v>5142</v>
      </c>
      <c r="E4260" s="8" t="s">
        <v>14</v>
      </c>
      <c r="F4260" s="5" t="s">
        <v>15</v>
      </c>
      <c r="G4260" s="9"/>
      <c r="H4260" s="9"/>
    </row>
    <row r="4261" ht="15.75" customHeight="1">
      <c r="A4261" s="15" t="s">
        <v>5110</v>
      </c>
      <c r="B4261" s="18" t="s">
        <v>1712</v>
      </c>
      <c r="C4261" s="17">
        <v>63.0</v>
      </c>
      <c r="D4261" s="8" t="s">
        <v>5143</v>
      </c>
      <c r="E4261" s="8" t="s">
        <v>14</v>
      </c>
      <c r="F4261" s="5" t="s">
        <v>28</v>
      </c>
      <c r="G4261" s="9"/>
      <c r="H4261" s="9"/>
    </row>
    <row r="4262" ht="15.75" customHeight="1">
      <c r="A4262" s="15" t="s">
        <v>5110</v>
      </c>
      <c r="B4262" s="18" t="s">
        <v>1712</v>
      </c>
      <c r="C4262" s="17">
        <v>65.0</v>
      </c>
      <c r="D4262" s="8" t="s">
        <v>5144</v>
      </c>
      <c r="E4262" s="8" t="s">
        <v>21</v>
      </c>
      <c r="F4262" s="5" t="s">
        <v>22</v>
      </c>
      <c r="G4262" s="9"/>
      <c r="H4262" s="9"/>
    </row>
    <row r="4263" ht="15.75" customHeight="1">
      <c r="A4263" s="15" t="s">
        <v>5110</v>
      </c>
      <c r="B4263" s="18" t="s">
        <v>1712</v>
      </c>
      <c r="C4263" s="17">
        <v>67.0</v>
      </c>
      <c r="D4263" s="8" t="s">
        <v>5145</v>
      </c>
      <c r="E4263" s="8" t="s">
        <v>33</v>
      </c>
      <c r="F4263" s="5" t="s">
        <v>33</v>
      </c>
      <c r="G4263" s="9"/>
      <c r="H4263" s="9"/>
    </row>
    <row r="4264" ht="15.75" customHeight="1">
      <c r="A4264" s="15" t="s">
        <v>5110</v>
      </c>
      <c r="B4264" s="18" t="s">
        <v>1712</v>
      </c>
      <c r="C4264" s="17">
        <v>69.0</v>
      </c>
      <c r="D4264" s="8" t="s">
        <v>5146</v>
      </c>
      <c r="E4264" s="8" t="s">
        <v>33</v>
      </c>
      <c r="F4264" s="5" t="s">
        <v>33</v>
      </c>
      <c r="G4264" s="9"/>
      <c r="H4264" s="9"/>
    </row>
    <row r="4265" ht="15.75" customHeight="1">
      <c r="A4265" s="15" t="s">
        <v>5110</v>
      </c>
      <c r="B4265" s="18" t="s">
        <v>1712</v>
      </c>
      <c r="C4265" s="17">
        <v>71.0</v>
      </c>
      <c r="D4265" s="8" t="s">
        <v>5147</v>
      </c>
      <c r="E4265" s="8" t="s">
        <v>21</v>
      </c>
      <c r="F4265" s="5" t="s">
        <v>50</v>
      </c>
      <c r="G4265" s="9"/>
      <c r="H4265" s="9"/>
    </row>
    <row r="4266" ht="15.75" customHeight="1">
      <c r="A4266" s="15" t="s">
        <v>5110</v>
      </c>
      <c r="B4266" s="18" t="s">
        <v>1712</v>
      </c>
      <c r="C4266" s="17">
        <v>73.0</v>
      </c>
      <c r="D4266" s="8" t="s">
        <v>5148</v>
      </c>
      <c r="E4266" s="8" t="s">
        <v>14</v>
      </c>
      <c r="F4266" s="5" t="s">
        <v>50</v>
      </c>
      <c r="G4266" s="9"/>
      <c r="H4266" s="9"/>
    </row>
    <row r="4267" ht="15.75" customHeight="1">
      <c r="A4267" s="15" t="s">
        <v>5110</v>
      </c>
      <c r="B4267" s="18" t="s">
        <v>1712</v>
      </c>
      <c r="C4267" s="17">
        <v>75.0</v>
      </c>
      <c r="D4267" s="8" t="s">
        <v>5149</v>
      </c>
      <c r="E4267" s="8" t="s">
        <v>4473</v>
      </c>
      <c r="F4267" s="5" t="s">
        <v>50</v>
      </c>
      <c r="G4267" s="9"/>
      <c r="H4267" s="9"/>
    </row>
    <row r="4268" ht="15.75" customHeight="1">
      <c r="A4268" s="15" t="s">
        <v>5110</v>
      </c>
      <c r="B4268" s="14" t="s">
        <v>226</v>
      </c>
      <c r="C4268" s="17">
        <v>77.0</v>
      </c>
      <c r="D4268" s="8" t="s">
        <v>5150</v>
      </c>
      <c r="E4268" s="8" t="s">
        <v>21</v>
      </c>
      <c r="F4268" s="5" t="s">
        <v>50</v>
      </c>
      <c r="G4268" s="9"/>
      <c r="H4268" s="9"/>
    </row>
    <row r="4269" ht="15.75" customHeight="1">
      <c r="A4269" s="15" t="s">
        <v>5151</v>
      </c>
      <c r="B4269" s="14" t="s">
        <v>35</v>
      </c>
      <c r="C4269" s="16">
        <v>1.0</v>
      </c>
      <c r="D4269" s="8" t="s">
        <v>5152</v>
      </c>
      <c r="E4269" s="8" t="s">
        <v>21</v>
      </c>
      <c r="F4269" s="5" t="s">
        <v>25</v>
      </c>
      <c r="G4269" s="9"/>
      <c r="H4269" s="9"/>
    </row>
    <row r="4270" ht="15.75" customHeight="1">
      <c r="A4270" s="15" t="s">
        <v>5151</v>
      </c>
      <c r="B4270" s="14" t="s">
        <v>35</v>
      </c>
      <c r="C4270" s="17">
        <v>3.0</v>
      </c>
      <c r="D4270" s="8" t="s">
        <v>5153</v>
      </c>
      <c r="E4270" s="8" t="s">
        <v>21</v>
      </c>
      <c r="F4270" s="5" t="s">
        <v>25</v>
      </c>
      <c r="G4270" s="9"/>
      <c r="H4270" s="9"/>
    </row>
    <row r="4271" ht="15.75" customHeight="1">
      <c r="A4271" s="15" t="s">
        <v>5151</v>
      </c>
      <c r="B4271" s="18" t="s">
        <v>330</v>
      </c>
      <c r="C4271" s="17">
        <v>4.0</v>
      </c>
      <c r="D4271" s="8" t="s">
        <v>5154</v>
      </c>
      <c r="E4271" s="8" t="s">
        <v>21</v>
      </c>
      <c r="F4271" s="5" t="s">
        <v>25</v>
      </c>
      <c r="G4271" s="9"/>
      <c r="H4271" s="9"/>
    </row>
    <row r="4272" ht="15.75" customHeight="1">
      <c r="A4272" s="15" t="s">
        <v>5151</v>
      </c>
      <c r="B4272" s="14" t="s">
        <v>35</v>
      </c>
      <c r="C4272" s="17">
        <v>5.0</v>
      </c>
      <c r="D4272" s="8" t="s">
        <v>5155</v>
      </c>
      <c r="E4272" s="8" t="s">
        <v>14</v>
      </c>
      <c r="F4272" s="5" t="s">
        <v>15</v>
      </c>
      <c r="G4272" s="9"/>
      <c r="H4272" s="9"/>
    </row>
    <row r="4273" ht="15.75" customHeight="1">
      <c r="A4273" s="15" t="s">
        <v>5151</v>
      </c>
      <c r="B4273" s="14" t="s">
        <v>216</v>
      </c>
      <c r="C4273" s="17">
        <v>7.0</v>
      </c>
      <c r="D4273" s="8" t="s">
        <v>5156</v>
      </c>
      <c r="E4273" s="8" t="s">
        <v>4473</v>
      </c>
      <c r="F4273" s="5" t="s">
        <v>22</v>
      </c>
      <c r="G4273" s="9"/>
      <c r="H4273" s="9"/>
    </row>
    <row r="4274" ht="15.75" customHeight="1">
      <c r="A4274" s="15" t="s">
        <v>5151</v>
      </c>
      <c r="B4274" s="14" t="s">
        <v>35</v>
      </c>
      <c r="C4274" s="17">
        <v>9.0</v>
      </c>
      <c r="D4274" s="8" t="s">
        <v>5157</v>
      </c>
      <c r="E4274" s="8" t="s">
        <v>4473</v>
      </c>
      <c r="F4274" s="5" t="s">
        <v>15</v>
      </c>
      <c r="G4274" s="9"/>
      <c r="H4274" s="9"/>
    </row>
    <row r="4275" ht="15.75" customHeight="1">
      <c r="A4275" s="15" t="s">
        <v>5151</v>
      </c>
      <c r="B4275" s="14" t="s">
        <v>35</v>
      </c>
      <c r="C4275" s="17">
        <v>11.0</v>
      </c>
      <c r="D4275" s="8" t="s">
        <v>5158</v>
      </c>
      <c r="E4275" s="8" t="s">
        <v>4473</v>
      </c>
      <c r="F4275" s="5" t="s">
        <v>15</v>
      </c>
      <c r="G4275" s="9"/>
      <c r="H4275" s="9"/>
    </row>
    <row r="4276" ht="15.75" customHeight="1">
      <c r="A4276" s="15" t="s">
        <v>5151</v>
      </c>
      <c r="B4276" s="14" t="s">
        <v>734</v>
      </c>
      <c r="C4276" s="17">
        <v>13.0</v>
      </c>
      <c r="D4276" s="8" t="s">
        <v>5159</v>
      </c>
      <c r="E4276" s="8" t="s">
        <v>4473</v>
      </c>
      <c r="F4276" s="5" t="s">
        <v>15</v>
      </c>
      <c r="G4276" s="9"/>
      <c r="H4276" s="9"/>
    </row>
    <row r="4277" ht="15.75" customHeight="1">
      <c r="A4277" s="15" t="s">
        <v>5151</v>
      </c>
      <c r="B4277" s="14" t="s">
        <v>52</v>
      </c>
      <c r="C4277" s="17">
        <v>15.0</v>
      </c>
      <c r="D4277" s="8" t="s">
        <v>5160</v>
      </c>
      <c r="E4277" s="8" t="s">
        <v>4473</v>
      </c>
      <c r="F4277" s="5" t="s">
        <v>15</v>
      </c>
      <c r="G4277" s="9"/>
      <c r="H4277" s="9"/>
    </row>
    <row r="4278" ht="15.75" customHeight="1">
      <c r="A4278" s="15" t="s">
        <v>5151</v>
      </c>
      <c r="B4278" s="14" t="s">
        <v>41</v>
      </c>
      <c r="C4278" s="17">
        <v>16.0</v>
      </c>
      <c r="D4278" s="8" t="s">
        <v>5161</v>
      </c>
      <c r="E4278" s="8" t="s">
        <v>14</v>
      </c>
      <c r="F4278" s="5" t="s">
        <v>22</v>
      </c>
      <c r="G4278" s="9"/>
      <c r="H4278" s="9"/>
    </row>
    <row r="4279" ht="15.75" customHeight="1">
      <c r="A4279" s="15" t="s">
        <v>5151</v>
      </c>
      <c r="B4279" s="14" t="s">
        <v>216</v>
      </c>
      <c r="C4279" s="17">
        <v>17.0</v>
      </c>
      <c r="D4279" s="8" t="s">
        <v>5162</v>
      </c>
      <c r="E4279" s="8" t="s">
        <v>21</v>
      </c>
      <c r="F4279" s="5" t="s">
        <v>25</v>
      </c>
      <c r="G4279" s="9"/>
      <c r="H4279" s="9"/>
    </row>
    <row r="4280" ht="15.75" customHeight="1">
      <c r="A4280" s="15" t="s">
        <v>5151</v>
      </c>
      <c r="B4280" s="14" t="s">
        <v>41</v>
      </c>
      <c r="C4280" s="17">
        <v>19.0</v>
      </c>
      <c r="D4280" s="8" t="s">
        <v>5163</v>
      </c>
      <c r="E4280" s="8" t="s">
        <v>33</v>
      </c>
      <c r="F4280" s="5" t="s">
        <v>33</v>
      </c>
      <c r="G4280" s="9"/>
      <c r="H4280" s="9"/>
    </row>
    <row r="4281" ht="15.75" customHeight="1">
      <c r="A4281" s="15" t="s">
        <v>5151</v>
      </c>
      <c r="B4281" s="14" t="s">
        <v>81</v>
      </c>
      <c r="C4281" s="17">
        <v>20.0</v>
      </c>
      <c r="D4281" s="8" t="s">
        <v>5164</v>
      </c>
      <c r="E4281" s="8" t="s">
        <v>14</v>
      </c>
      <c r="F4281" s="5" t="s">
        <v>28</v>
      </c>
      <c r="G4281" s="9"/>
      <c r="H4281" s="9"/>
    </row>
    <row r="4282" ht="15.75" customHeight="1">
      <c r="A4282" s="15" t="s">
        <v>5151</v>
      </c>
      <c r="B4282" s="14" t="s">
        <v>35</v>
      </c>
      <c r="C4282" s="17">
        <v>22.0</v>
      </c>
      <c r="D4282" s="8" t="s">
        <v>5165</v>
      </c>
      <c r="E4282" s="8" t="s">
        <v>4473</v>
      </c>
      <c r="F4282" s="5" t="s">
        <v>66</v>
      </c>
      <c r="G4282" s="9"/>
      <c r="H4282" s="9"/>
    </row>
    <row r="4283" ht="15.75" customHeight="1">
      <c r="A4283" s="15" t="s">
        <v>5151</v>
      </c>
      <c r="B4283" s="14" t="s">
        <v>41</v>
      </c>
      <c r="C4283" s="17">
        <v>24.0</v>
      </c>
      <c r="D4283" s="8" t="s">
        <v>5166</v>
      </c>
      <c r="E4283" s="8" t="s">
        <v>32</v>
      </c>
      <c r="F4283" s="5" t="s">
        <v>66</v>
      </c>
      <c r="G4283" s="9"/>
      <c r="H4283" s="9"/>
    </row>
    <row r="4284" ht="15.75" customHeight="1">
      <c r="A4284" s="15" t="s">
        <v>5151</v>
      </c>
      <c r="B4284" s="14" t="s">
        <v>104</v>
      </c>
      <c r="C4284" s="17">
        <v>27.0</v>
      </c>
      <c r="D4284" s="8" t="s">
        <v>5167</v>
      </c>
      <c r="E4284" s="8" t="s">
        <v>18</v>
      </c>
      <c r="F4284" s="5" t="s">
        <v>66</v>
      </c>
      <c r="G4284" s="9"/>
      <c r="H4284" s="9"/>
    </row>
    <row r="4285" ht="15.75" customHeight="1">
      <c r="A4285" s="15" t="s">
        <v>5151</v>
      </c>
      <c r="B4285" s="14" t="s">
        <v>35</v>
      </c>
      <c r="C4285" s="17">
        <v>29.0</v>
      </c>
      <c r="D4285" s="8" t="s">
        <v>5168</v>
      </c>
      <c r="E4285" s="8" t="s">
        <v>4473</v>
      </c>
      <c r="F4285" s="5" t="s">
        <v>1112</v>
      </c>
      <c r="G4285" s="9"/>
      <c r="H4285" s="9"/>
    </row>
    <row r="4286" ht="15.75" customHeight="1">
      <c r="A4286" s="15" t="s">
        <v>5151</v>
      </c>
      <c r="B4286" s="14" t="s">
        <v>104</v>
      </c>
      <c r="C4286" s="17">
        <v>31.0</v>
      </c>
      <c r="D4286" s="8" t="s">
        <v>5169</v>
      </c>
      <c r="E4286" s="8" t="s">
        <v>4473</v>
      </c>
      <c r="F4286" s="5" t="s">
        <v>28</v>
      </c>
      <c r="G4286" s="9"/>
      <c r="H4286" s="9"/>
    </row>
    <row r="4287" ht="15.75" customHeight="1">
      <c r="A4287" s="15" t="s">
        <v>5151</v>
      </c>
      <c r="B4287" s="14" t="s">
        <v>104</v>
      </c>
      <c r="C4287" s="17">
        <v>33.0</v>
      </c>
      <c r="D4287" s="8" t="s">
        <v>5170</v>
      </c>
      <c r="E4287" s="8" t="s">
        <v>33</v>
      </c>
      <c r="F4287" s="5" t="s">
        <v>33</v>
      </c>
      <c r="G4287" s="9"/>
      <c r="H4287" s="9"/>
    </row>
    <row r="4288" ht="15.75" customHeight="1">
      <c r="A4288" s="15" t="s">
        <v>5151</v>
      </c>
      <c r="B4288" s="14" t="s">
        <v>734</v>
      </c>
      <c r="C4288" s="17">
        <v>35.0</v>
      </c>
      <c r="D4288" s="8" t="s">
        <v>5171</v>
      </c>
      <c r="E4288" s="8" t="s">
        <v>4473</v>
      </c>
      <c r="F4288" s="5" t="s">
        <v>33</v>
      </c>
      <c r="G4288" s="9"/>
      <c r="H4288" s="9"/>
    </row>
    <row r="4289" ht="15.75" customHeight="1">
      <c r="A4289" s="15" t="s">
        <v>5151</v>
      </c>
      <c r="B4289" s="14" t="s">
        <v>23</v>
      </c>
      <c r="C4289" s="17">
        <v>37.0</v>
      </c>
      <c r="D4289" s="8" t="s">
        <v>5172</v>
      </c>
      <c r="E4289" s="8" t="s">
        <v>33</v>
      </c>
      <c r="F4289" s="5" t="s">
        <v>33</v>
      </c>
      <c r="G4289" s="9"/>
      <c r="H4289" s="9"/>
    </row>
    <row r="4290" ht="15.75" customHeight="1">
      <c r="A4290" s="15" t="s">
        <v>5151</v>
      </c>
      <c r="B4290" s="14" t="s">
        <v>37</v>
      </c>
      <c r="C4290" s="17">
        <v>41.0</v>
      </c>
      <c r="D4290" s="8" t="s">
        <v>5173</v>
      </c>
      <c r="E4290" s="8" t="s">
        <v>4473</v>
      </c>
      <c r="F4290" s="5" t="s">
        <v>50</v>
      </c>
      <c r="G4290" s="9"/>
      <c r="H4290" s="9"/>
    </row>
    <row r="4291" ht="15.75" customHeight="1">
      <c r="A4291" s="15" t="s">
        <v>5151</v>
      </c>
      <c r="B4291" s="14" t="s">
        <v>104</v>
      </c>
      <c r="C4291" s="17">
        <v>42.0</v>
      </c>
      <c r="D4291" s="8" t="s">
        <v>5174</v>
      </c>
      <c r="E4291" s="8" t="s">
        <v>21</v>
      </c>
      <c r="F4291" s="5" t="s">
        <v>50</v>
      </c>
      <c r="G4291" s="9"/>
      <c r="H4291" s="9"/>
    </row>
    <row r="4292" ht="15.75" customHeight="1">
      <c r="A4292" s="15" t="s">
        <v>5175</v>
      </c>
      <c r="B4292" s="14" t="s">
        <v>517</v>
      </c>
      <c r="C4292" s="16">
        <v>1.0</v>
      </c>
      <c r="D4292" s="8" t="s">
        <v>5176</v>
      </c>
      <c r="E4292" s="8" t="s">
        <v>4473</v>
      </c>
      <c r="F4292" s="5" t="s">
        <v>133</v>
      </c>
      <c r="G4292" s="9"/>
      <c r="H4292" s="9"/>
    </row>
    <row r="4293" ht="15.75" customHeight="1">
      <c r="A4293" s="15" t="s">
        <v>5175</v>
      </c>
      <c r="B4293" s="14" t="s">
        <v>1770</v>
      </c>
      <c r="C4293" s="17">
        <v>2.0</v>
      </c>
      <c r="D4293" s="8" t="s">
        <v>5177</v>
      </c>
      <c r="E4293" s="8" t="s">
        <v>4473</v>
      </c>
      <c r="F4293" s="5" t="s">
        <v>28</v>
      </c>
      <c r="G4293" s="9"/>
      <c r="H4293" s="9"/>
    </row>
    <row r="4294" ht="15.75" customHeight="1">
      <c r="A4294" s="15" t="s">
        <v>5175</v>
      </c>
      <c r="B4294" s="14" t="s">
        <v>517</v>
      </c>
      <c r="C4294" s="17">
        <v>4.0</v>
      </c>
      <c r="D4294" s="8" t="s">
        <v>5178</v>
      </c>
      <c r="E4294" s="8" t="s">
        <v>4473</v>
      </c>
      <c r="F4294" s="5" t="s">
        <v>22</v>
      </c>
      <c r="G4294" s="9"/>
      <c r="H4294" s="9"/>
    </row>
    <row r="4295" ht="15.75" customHeight="1">
      <c r="A4295" s="15" t="s">
        <v>5175</v>
      </c>
      <c r="B4295" s="14" t="s">
        <v>144</v>
      </c>
      <c r="C4295" s="17">
        <v>5.0</v>
      </c>
      <c r="D4295" s="8" t="s">
        <v>5179</v>
      </c>
      <c r="E4295" s="8" t="s">
        <v>14</v>
      </c>
      <c r="F4295" s="5" t="s">
        <v>15</v>
      </c>
      <c r="G4295" s="9"/>
      <c r="H4295" s="9"/>
    </row>
    <row r="4296" ht="15.75" customHeight="1">
      <c r="A4296" s="15" t="s">
        <v>5175</v>
      </c>
      <c r="B4296" s="14" t="s">
        <v>144</v>
      </c>
      <c r="C4296" s="17">
        <v>6.0</v>
      </c>
      <c r="D4296" s="8" t="s">
        <v>5180</v>
      </c>
      <c r="E4296" s="8" t="s">
        <v>14</v>
      </c>
      <c r="F4296" s="5" t="s">
        <v>15</v>
      </c>
      <c r="G4296" s="9"/>
      <c r="H4296" s="9"/>
    </row>
    <row r="4297" ht="15.75" customHeight="1">
      <c r="A4297" s="15" t="s">
        <v>5175</v>
      </c>
      <c r="B4297" s="14" t="s">
        <v>517</v>
      </c>
      <c r="C4297" s="17">
        <v>7.0</v>
      </c>
      <c r="D4297" s="8" t="s">
        <v>5181</v>
      </c>
      <c r="E4297" s="8" t="s">
        <v>4473</v>
      </c>
      <c r="F4297" s="5" t="s">
        <v>28</v>
      </c>
      <c r="G4297" s="9"/>
      <c r="H4297" s="9"/>
    </row>
    <row r="4298" ht="15.75" customHeight="1">
      <c r="A4298" s="15" t="s">
        <v>5175</v>
      </c>
      <c r="B4298" s="14" t="s">
        <v>1770</v>
      </c>
      <c r="C4298" s="17">
        <v>8.0</v>
      </c>
      <c r="D4298" s="8" t="s">
        <v>5182</v>
      </c>
      <c r="E4298" s="8" t="s">
        <v>4473</v>
      </c>
      <c r="F4298" s="5" t="s">
        <v>28</v>
      </c>
      <c r="G4298" s="9"/>
      <c r="H4298" s="9"/>
    </row>
    <row r="4299" ht="15.75" customHeight="1">
      <c r="A4299" s="15" t="s">
        <v>5175</v>
      </c>
      <c r="B4299" s="14" t="s">
        <v>517</v>
      </c>
      <c r="C4299" s="17">
        <v>10.0</v>
      </c>
      <c r="D4299" s="8" t="s">
        <v>5183</v>
      </c>
      <c r="E4299" s="8" t="s">
        <v>4473</v>
      </c>
      <c r="F4299" s="5" t="s">
        <v>28</v>
      </c>
      <c r="G4299" s="9"/>
      <c r="H4299" s="9"/>
    </row>
    <row r="4300" ht="15.75" customHeight="1">
      <c r="A4300" s="15" t="s">
        <v>5175</v>
      </c>
      <c r="B4300" s="14" t="s">
        <v>144</v>
      </c>
      <c r="C4300" s="17">
        <v>11.0</v>
      </c>
      <c r="D4300" s="8" t="s">
        <v>5184</v>
      </c>
      <c r="E4300" s="8" t="s">
        <v>4473</v>
      </c>
      <c r="F4300" s="5" t="s">
        <v>28</v>
      </c>
      <c r="G4300" s="9"/>
      <c r="H4300" s="9"/>
    </row>
    <row r="4301" ht="15.75" customHeight="1">
      <c r="A4301" s="15" t="s">
        <v>5175</v>
      </c>
      <c r="B4301" s="14" t="s">
        <v>1770</v>
      </c>
      <c r="C4301" s="17">
        <v>12.0</v>
      </c>
      <c r="D4301" s="8" t="s">
        <v>5185</v>
      </c>
      <c r="E4301" s="8" t="s">
        <v>21</v>
      </c>
      <c r="F4301" s="5" t="s">
        <v>28</v>
      </c>
      <c r="G4301" s="9"/>
      <c r="H4301" s="9"/>
    </row>
    <row r="4302" ht="15.75" customHeight="1">
      <c r="A4302" s="15" t="s">
        <v>5175</v>
      </c>
      <c r="B4302" s="14" t="s">
        <v>517</v>
      </c>
      <c r="C4302" s="17">
        <v>14.0</v>
      </c>
      <c r="D4302" s="8" t="s">
        <v>5186</v>
      </c>
      <c r="E4302" s="8" t="s">
        <v>18</v>
      </c>
      <c r="F4302" s="5" t="s">
        <v>18</v>
      </c>
      <c r="G4302" s="9"/>
      <c r="H4302" s="9"/>
    </row>
    <row r="4303" ht="15.75" customHeight="1">
      <c r="A4303" s="15" t="s">
        <v>5175</v>
      </c>
      <c r="B4303" s="14" t="s">
        <v>144</v>
      </c>
      <c r="C4303" s="17">
        <v>15.0</v>
      </c>
      <c r="D4303" s="8" t="s">
        <v>5187</v>
      </c>
      <c r="E4303" s="8" t="s">
        <v>18</v>
      </c>
      <c r="F4303" s="5" t="s">
        <v>18</v>
      </c>
      <c r="G4303" s="9"/>
      <c r="H4303" s="9"/>
    </row>
    <row r="4304" ht="15.75" customHeight="1">
      <c r="A4304" s="15" t="s">
        <v>5175</v>
      </c>
      <c r="B4304" s="14" t="s">
        <v>139</v>
      </c>
      <c r="C4304" s="17">
        <v>16.0</v>
      </c>
      <c r="D4304" s="8" t="s">
        <v>5188</v>
      </c>
      <c r="E4304" s="8" t="s">
        <v>18</v>
      </c>
      <c r="F4304" s="5" t="s">
        <v>18</v>
      </c>
      <c r="G4304" s="9"/>
      <c r="H4304" s="9"/>
    </row>
    <row r="4305" ht="15.75" customHeight="1">
      <c r="A4305" s="15" t="s">
        <v>5175</v>
      </c>
      <c r="B4305" s="18" t="s">
        <v>679</v>
      </c>
      <c r="C4305" s="17">
        <v>17.0</v>
      </c>
      <c r="D4305" s="8" t="s">
        <v>5189</v>
      </c>
      <c r="E4305" s="8" t="s">
        <v>18</v>
      </c>
      <c r="F4305" s="5" t="s">
        <v>18</v>
      </c>
      <c r="G4305" s="9"/>
      <c r="H4305" s="9"/>
    </row>
    <row r="4306" ht="15.75" customHeight="1">
      <c r="A4306" s="15" t="s">
        <v>5175</v>
      </c>
      <c r="B4306" s="14" t="s">
        <v>144</v>
      </c>
      <c r="C4306" s="17">
        <v>18.0</v>
      </c>
      <c r="D4306" s="8" t="s">
        <v>5190</v>
      </c>
      <c r="E4306" s="8" t="s">
        <v>14</v>
      </c>
      <c r="F4306" s="5" t="s">
        <v>15</v>
      </c>
      <c r="G4306" s="9"/>
      <c r="H4306" s="9"/>
    </row>
    <row r="4307" ht="15.75" customHeight="1">
      <c r="A4307" s="15" t="s">
        <v>5175</v>
      </c>
      <c r="B4307" s="14" t="s">
        <v>517</v>
      </c>
      <c r="C4307" s="17">
        <v>19.0</v>
      </c>
      <c r="D4307" s="8" t="s">
        <v>5191</v>
      </c>
      <c r="E4307" s="8" t="s">
        <v>14</v>
      </c>
      <c r="F4307" s="5" t="s">
        <v>15</v>
      </c>
      <c r="G4307" s="9"/>
      <c r="H4307" s="9"/>
    </row>
    <row r="4308" ht="15.75" customHeight="1">
      <c r="A4308" s="15" t="s">
        <v>5175</v>
      </c>
      <c r="B4308" s="14" t="s">
        <v>144</v>
      </c>
      <c r="C4308" s="17">
        <v>20.0</v>
      </c>
      <c r="D4308" s="8" t="s">
        <v>5192</v>
      </c>
      <c r="E4308" s="8" t="s">
        <v>4473</v>
      </c>
      <c r="F4308" s="5" t="s">
        <v>50</v>
      </c>
      <c r="G4308" s="9"/>
      <c r="H4308" s="9"/>
    </row>
    <row r="4309" ht="15.75" customHeight="1">
      <c r="A4309" s="15" t="s">
        <v>5175</v>
      </c>
      <c r="B4309" s="14" t="s">
        <v>5193</v>
      </c>
      <c r="C4309" s="17">
        <v>21.0</v>
      </c>
      <c r="D4309" s="8" t="s">
        <v>5194</v>
      </c>
      <c r="E4309" s="8" t="s">
        <v>4473</v>
      </c>
      <c r="F4309" s="5" t="s">
        <v>50</v>
      </c>
      <c r="G4309" s="9"/>
      <c r="H4309" s="9"/>
    </row>
    <row r="4310" ht="15.75" customHeight="1">
      <c r="A4310" s="15" t="s">
        <v>5195</v>
      </c>
      <c r="B4310" s="14" t="s">
        <v>29</v>
      </c>
      <c r="C4310" s="16">
        <v>1.0</v>
      </c>
      <c r="D4310" s="8" t="s">
        <v>5196</v>
      </c>
      <c r="E4310" s="8" t="s">
        <v>4473</v>
      </c>
      <c r="F4310" s="5" t="s">
        <v>22</v>
      </c>
      <c r="G4310" s="9"/>
      <c r="H4310" s="9"/>
    </row>
    <row r="4311" ht="15.75" customHeight="1">
      <c r="A4311" s="15" t="s">
        <v>5195</v>
      </c>
      <c r="B4311" s="14" t="s">
        <v>968</v>
      </c>
      <c r="C4311" s="17">
        <v>2.0</v>
      </c>
      <c r="D4311" s="8" t="s">
        <v>5197</v>
      </c>
      <c r="E4311" s="8" t="s">
        <v>21</v>
      </c>
      <c r="F4311" s="5" t="s">
        <v>25</v>
      </c>
      <c r="G4311" s="9"/>
      <c r="H4311" s="9"/>
    </row>
    <row r="4312" ht="15.75" customHeight="1">
      <c r="A4312" s="15" t="s">
        <v>5195</v>
      </c>
      <c r="B4312" s="14" t="s">
        <v>29</v>
      </c>
      <c r="C4312" s="17">
        <v>4.0</v>
      </c>
      <c r="D4312" s="8" t="s">
        <v>5198</v>
      </c>
      <c r="E4312" s="8" t="s">
        <v>14</v>
      </c>
      <c r="F4312" s="5" t="s">
        <v>15</v>
      </c>
      <c r="G4312" s="9"/>
      <c r="H4312" s="9"/>
    </row>
    <row r="4313" ht="15.75" customHeight="1">
      <c r="A4313" s="15" t="s">
        <v>5195</v>
      </c>
      <c r="B4313" s="14" t="s">
        <v>137</v>
      </c>
      <c r="C4313" s="17">
        <v>6.0</v>
      </c>
      <c r="D4313" s="8" t="s">
        <v>5199</v>
      </c>
      <c r="E4313" s="8" t="s">
        <v>4473</v>
      </c>
      <c r="F4313" s="5" t="s">
        <v>28</v>
      </c>
      <c r="G4313" s="9"/>
      <c r="H4313" s="9"/>
    </row>
    <row r="4314" ht="15.75" customHeight="1">
      <c r="A4314" s="15" t="s">
        <v>5195</v>
      </c>
      <c r="B4314" s="14" t="s">
        <v>896</v>
      </c>
      <c r="C4314" s="17">
        <v>8.0</v>
      </c>
      <c r="D4314" s="8" t="s">
        <v>5200</v>
      </c>
      <c r="E4314" s="8" t="s">
        <v>33</v>
      </c>
      <c r="F4314" s="5" t="s">
        <v>33</v>
      </c>
      <c r="G4314" s="9"/>
      <c r="H4314" s="9"/>
    </row>
    <row r="4315" ht="15.75" customHeight="1">
      <c r="A4315" s="15" t="s">
        <v>5195</v>
      </c>
      <c r="B4315" s="14" t="s">
        <v>124</v>
      </c>
      <c r="C4315" s="17">
        <v>10.0</v>
      </c>
      <c r="D4315" s="8" t="s">
        <v>5201</v>
      </c>
      <c r="E4315" s="8" t="s">
        <v>33</v>
      </c>
      <c r="F4315" s="5" t="s">
        <v>971</v>
      </c>
      <c r="G4315" s="9"/>
      <c r="H4315" s="9"/>
    </row>
    <row r="4316" ht="15.75" customHeight="1">
      <c r="A4316" s="15" t="s">
        <v>5195</v>
      </c>
      <c r="B4316" s="14" t="s">
        <v>29</v>
      </c>
      <c r="C4316" s="17">
        <v>11.0</v>
      </c>
      <c r="D4316" s="8" t="s">
        <v>5202</v>
      </c>
      <c r="E4316" s="8" t="s">
        <v>4473</v>
      </c>
      <c r="F4316" s="5" t="s">
        <v>22</v>
      </c>
      <c r="G4316" s="9"/>
      <c r="H4316" s="9"/>
    </row>
    <row r="4317" ht="15.75" customHeight="1">
      <c r="A4317" s="15" t="s">
        <v>5195</v>
      </c>
      <c r="B4317" s="14" t="s">
        <v>139</v>
      </c>
      <c r="C4317" s="17">
        <v>15.0</v>
      </c>
      <c r="D4317" s="8" t="s">
        <v>5203</v>
      </c>
      <c r="E4317" s="8" t="s">
        <v>14</v>
      </c>
      <c r="F4317" s="5" t="s">
        <v>79</v>
      </c>
      <c r="G4317" s="9"/>
      <c r="H4317" s="9"/>
    </row>
    <row r="4318" ht="15.75" customHeight="1">
      <c r="A4318" s="15" t="s">
        <v>5195</v>
      </c>
      <c r="B4318" s="14" t="s">
        <v>137</v>
      </c>
      <c r="C4318" s="17">
        <v>16.0</v>
      </c>
      <c r="D4318" s="8" t="s">
        <v>5204</v>
      </c>
      <c r="E4318" s="8" t="s">
        <v>4473</v>
      </c>
      <c r="F4318" s="5" t="s">
        <v>25</v>
      </c>
      <c r="G4318" s="9"/>
      <c r="H4318" s="9"/>
    </row>
    <row r="4319" ht="15.75" customHeight="1">
      <c r="A4319" s="15" t="s">
        <v>5195</v>
      </c>
      <c r="B4319" s="14" t="s">
        <v>29</v>
      </c>
      <c r="C4319" s="17">
        <v>18.0</v>
      </c>
      <c r="D4319" s="8" t="s">
        <v>5205</v>
      </c>
      <c r="E4319" s="8" t="s">
        <v>4473</v>
      </c>
      <c r="F4319" s="5" t="s">
        <v>79</v>
      </c>
      <c r="G4319" s="9"/>
      <c r="H4319" s="9"/>
    </row>
    <row r="4320" ht="15.75" customHeight="1">
      <c r="A4320" s="15" t="s">
        <v>5195</v>
      </c>
      <c r="B4320" s="14" t="s">
        <v>968</v>
      </c>
      <c r="C4320" s="17">
        <v>20.0</v>
      </c>
      <c r="D4320" s="8" t="s">
        <v>5206</v>
      </c>
      <c r="E4320" s="8" t="s">
        <v>21</v>
      </c>
      <c r="F4320" s="5" t="s">
        <v>25</v>
      </c>
      <c r="G4320" s="9"/>
      <c r="H4320" s="9"/>
    </row>
    <row r="4321" ht="15.75" customHeight="1">
      <c r="A4321" s="15" t="s">
        <v>5195</v>
      </c>
      <c r="B4321" s="14" t="s">
        <v>137</v>
      </c>
      <c r="C4321" s="17">
        <v>22.0</v>
      </c>
      <c r="D4321" s="8" t="s">
        <v>5207</v>
      </c>
      <c r="E4321" s="8" t="s">
        <v>4473</v>
      </c>
      <c r="F4321" s="5" t="s">
        <v>2476</v>
      </c>
      <c r="G4321" s="9"/>
      <c r="H4321" s="9"/>
    </row>
    <row r="4322" ht="15.75" customHeight="1">
      <c r="A4322" s="15" t="s">
        <v>5195</v>
      </c>
      <c r="B4322" s="14" t="s">
        <v>29</v>
      </c>
      <c r="C4322" s="17">
        <v>23.0</v>
      </c>
      <c r="D4322" s="8" t="s">
        <v>5208</v>
      </c>
      <c r="E4322" s="8" t="s">
        <v>4473</v>
      </c>
      <c r="F4322" s="5" t="s">
        <v>146</v>
      </c>
      <c r="G4322" s="9"/>
      <c r="H4322" s="9"/>
    </row>
    <row r="4323" ht="15.75" customHeight="1">
      <c r="A4323" s="15" t="s">
        <v>5195</v>
      </c>
      <c r="B4323" s="14" t="s">
        <v>29</v>
      </c>
      <c r="C4323" s="17">
        <v>25.0</v>
      </c>
      <c r="D4323" s="8" t="s">
        <v>5209</v>
      </c>
      <c r="E4323" s="8" t="s">
        <v>33</v>
      </c>
      <c r="F4323" s="5" t="s">
        <v>33</v>
      </c>
      <c r="G4323" s="9"/>
      <c r="H4323" s="9"/>
    </row>
    <row r="4324" ht="15.75" customHeight="1">
      <c r="A4324" s="15" t="s">
        <v>5195</v>
      </c>
      <c r="B4324" s="14" t="s">
        <v>896</v>
      </c>
      <c r="C4324" s="17">
        <v>28.0</v>
      </c>
      <c r="D4324" s="8" t="s">
        <v>5210</v>
      </c>
      <c r="E4324" s="8" t="s">
        <v>33</v>
      </c>
      <c r="F4324" s="5" t="s">
        <v>33</v>
      </c>
      <c r="G4324" s="9"/>
      <c r="H4324" s="9"/>
    </row>
    <row r="4325" ht="15.75" customHeight="1">
      <c r="A4325" s="15" t="s">
        <v>5195</v>
      </c>
      <c r="B4325" s="14" t="s">
        <v>896</v>
      </c>
      <c r="C4325" s="17">
        <v>32.0</v>
      </c>
      <c r="D4325" s="8" t="s">
        <v>5211</v>
      </c>
      <c r="E4325" s="8" t="s">
        <v>14</v>
      </c>
      <c r="F4325" s="5" t="s">
        <v>22</v>
      </c>
      <c r="G4325" s="9"/>
      <c r="H4325" s="9"/>
    </row>
    <row r="4326" ht="15.75" customHeight="1">
      <c r="A4326" s="15" t="s">
        <v>5195</v>
      </c>
      <c r="B4326" s="14" t="s">
        <v>137</v>
      </c>
      <c r="C4326" s="17">
        <v>34.0</v>
      </c>
      <c r="D4326" s="8" t="s">
        <v>5212</v>
      </c>
      <c r="E4326" s="8" t="s">
        <v>11</v>
      </c>
      <c r="F4326" s="5" t="s">
        <v>133</v>
      </c>
      <c r="G4326" s="9"/>
      <c r="H4326" s="9"/>
    </row>
    <row r="4327" ht="15.75" customHeight="1">
      <c r="A4327" s="15" t="s">
        <v>5195</v>
      </c>
      <c r="B4327" s="14" t="s">
        <v>137</v>
      </c>
      <c r="C4327" s="17">
        <v>35.0</v>
      </c>
      <c r="D4327" s="8" t="s">
        <v>5213</v>
      </c>
      <c r="E4327" s="8" t="s">
        <v>21</v>
      </c>
      <c r="F4327" s="5" t="s">
        <v>25</v>
      </c>
      <c r="G4327" s="9"/>
      <c r="H4327" s="9"/>
    </row>
    <row r="4328" ht="15.75" customHeight="1">
      <c r="A4328" s="15" t="s">
        <v>5214</v>
      </c>
      <c r="B4328" s="14" t="s">
        <v>100</v>
      </c>
      <c r="C4328" s="16">
        <v>1.0</v>
      </c>
      <c r="D4328" s="8" t="s">
        <v>5215</v>
      </c>
      <c r="E4328" s="8" t="s">
        <v>14</v>
      </c>
      <c r="F4328" s="5" t="s">
        <v>25</v>
      </c>
      <c r="G4328" s="9"/>
      <c r="H4328" s="9"/>
    </row>
    <row r="4329" ht="15.75" customHeight="1">
      <c r="A4329" s="15" t="s">
        <v>5214</v>
      </c>
      <c r="B4329" s="14" t="s">
        <v>68</v>
      </c>
      <c r="C4329" s="17">
        <v>3.0</v>
      </c>
      <c r="D4329" s="8" t="s">
        <v>5216</v>
      </c>
      <c r="E4329" s="8" t="s">
        <v>21</v>
      </c>
      <c r="F4329" s="5" t="s">
        <v>25</v>
      </c>
      <c r="G4329" s="9"/>
      <c r="H4329" s="9"/>
    </row>
    <row r="4330" ht="15.75" customHeight="1">
      <c r="A4330" s="15" t="s">
        <v>5214</v>
      </c>
      <c r="B4330" s="14" t="s">
        <v>607</v>
      </c>
      <c r="C4330" s="17">
        <v>4.0</v>
      </c>
      <c r="D4330" s="8" t="s">
        <v>5217</v>
      </c>
      <c r="E4330" s="8" t="s">
        <v>4473</v>
      </c>
      <c r="F4330" s="5" t="s">
        <v>25</v>
      </c>
      <c r="G4330" s="9"/>
      <c r="H4330" s="9"/>
    </row>
    <row r="4331" ht="15.75" customHeight="1">
      <c r="A4331" s="15" t="s">
        <v>5214</v>
      </c>
      <c r="B4331" s="14" t="s">
        <v>29</v>
      </c>
      <c r="C4331" s="17">
        <v>5.0</v>
      </c>
      <c r="D4331" s="8" t="s">
        <v>5218</v>
      </c>
      <c r="E4331" s="8" t="s">
        <v>4473</v>
      </c>
      <c r="F4331" s="5" t="s">
        <v>2378</v>
      </c>
      <c r="G4331" s="9"/>
      <c r="H4331" s="9"/>
    </row>
    <row r="4332" ht="15.75" customHeight="1">
      <c r="A4332" s="15" t="s">
        <v>5214</v>
      </c>
      <c r="B4332" s="14" t="s">
        <v>68</v>
      </c>
      <c r="C4332" s="17">
        <v>6.0</v>
      </c>
      <c r="D4332" s="8" t="s">
        <v>5219</v>
      </c>
      <c r="E4332" s="8" t="s">
        <v>4473</v>
      </c>
      <c r="F4332" s="5" t="s">
        <v>66</v>
      </c>
      <c r="G4332" s="9"/>
      <c r="H4332" s="9"/>
    </row>
    <row r="4333" ht="15.75" customHeight="1">
      <c r="A4333" s="15" t="s">
        <v>5220</v>
      </c>
      <c r="B4333" s="14" t="s">
        <v>23</v>
      </c>
      <c r="C4333" s="16">
        <v>1.0</v>
      </c>
      <c r="D4333" s="8" t="s">
        <v>5221</v>
      </c>
      <c r="E4333" s="8" t="s">
        <v>4473</v>
      </c>
      <c r="F4333" s="5" t="s">
        <v>28</v>
      </c>
      <c r="G4333" s="9"/>
      <c r="H4333" s="9"/>
    </row>
    <row r="4334" ht="15.75" customHeight="1">
      <c r="A4334" s="15" t="s">
        <v>5220</v>
      </c>
      <c r="B4334" s="14" t="s">
        <v>37</v>
      </c>
      <c r="C4334" s="17">
        <v>2.0</v>
      </c>
      <c r="D4334" s="8" t="s">
        <v>5222</v>
      </c>
      <c r="E4334" s="8" t="s">
        <v>4473</v>
      </c>
      <c r="F4334" s="5" t="s">
        <v>28</v>
      </c>
      <c r="G4334" s="9"/>
      <c r="H4334" s="9"/>
    </row>
    <row r="4335" ht="15.75" customHeight="1">
      <c r="A4335" s="15" t="s">
        <v>5220</v>
      </c>
      <c r="B4335" s="14" t="s">
        <v>41</v>
      </c>
      <c r="C4335" s="17">
        <v>3.0</v>
      </c>
      <c r="D4335" s="8" t="s">
        <v>5223</v>
      </c>
      <c r="E4335" s="8" t="s">
        <v>4473</v>
      </c>
      <c r="F4335" s="5" t="s">
        <v>28</v>
      </c>
      <c r="G4335" s="9"/>
      <c r="H4335" s="9"/>
    </row>
    <row r="4336" ht="15.75" customHeight="1">
      <c r="A4336" s="15" t="s">
        <v>5220</v>
      </c>
      <c r="B4336" s="14" t="s">
        <v>35</v>
      </c>
      <c r="C4336" s="17">
        <v>4.0</v>
      </c>
      <c r="D4336" s="8" t="s">
        <v>5224</v>
      </c>
      <c r="E4336" s="8" t="s">
        <v>14</v>
      </c>
      <c r="F4336" s="5" t="s">
        <v>28</v>
      </c>
      <c r="G4336" s="9"/>
      <c r="H4336" s="9"/>
    </row>
    <row r="4337" ht="15.75" customHeight="1">
      <c r="A4337" s="15" t="s">
        <v>5220</v>
      </c>
      <c r="B4337" s="14" t="s">
        <v>81</v>
      </c>
      <c r="C4337" s="17">
        <v>5.0</v>
      </c>
      <c r="D4337" s="8" t="s">
        <v>5225</v>
      </c>
      <c r="E4337" s="8" t="s">
        <v>166</v>
      </c>
      <c r="F4337" s="5" t="s">
        <v>25</v>
      </c>
      <c r="G4337" s="9"/>
      <c r="H4337" s="9"/>
    </row>
    <row r="4338" ht="15.75" customHeight="1">
      <c r="A4338" s="15" t="s">
        <v>5220</v>
      </c>
      <c r="B4338" s="14" t="s">
        <v>37</v>
      </c>
      <c r="C4338" s="17">
        <v>6.0</v>
      </c>
      <c r="D4338" s="8" t="s">
        <v>5226</v>
      </c>
      <c r="E4338" s="8" t="s">
        <v>14</v>
      </c>
      <c r="F4338" s="5" t="s">
        <v>28</v>
      </c>
      <c r="G4338" s="9"/>
      <c r="H4338" s="9"/>
    </row>
    <row r="4339" ht="15.75" customHeight="1">
      <c r="A4339" s="15" t="s">
        <v>5220</v>
      </c>
      <c r="B4339" s="14" t="s">
        <v>5227</v>
      </c>
      <c r="C4339" s="17">
        <v>7.0</v>
      </c>
      <c r="D4339" s="8" t="s">
        <v>5228</v>
      </c>
      <c r="E4339" s="8" t="s">
        <v>166</v>
      </c>
      <c r="F4339" s="5" t="s">
        <v>25</v>
      </c>
      <c r="G4339" s="9"/>
      <c r="H4339" s="9"/>
    </row>
    <row r="4340" ht="15.75" customHeight="1">
      <c r="A4340" s="5" t="s">
        <v>5229</v>
      </c>
      <c r="B4340" s="6" t="s">
        <v>5230</v>
      </c>
      <c r="C4340" s="7">
        <v>1.0</v>
      </c>
      <c r="D4340" s="8" t="s">
        <v>5231</v>
      </c>
      <c r="E4340" s="5" t="s">
        <v>21</v>
      </c>
      <c r="F4340" s="5" t="s">
        <v>25</v>
      </c>
      <c r="G4340" s="9"/>
      <c r="H4340" s="9"/>
    </row>
    <row r="4341" ht="15.75" customHeight="1">
      <c r="A4341" s="15" t="s">
        <v>5232</v>
      </c>
      <c r="B4341" s="14" t="s">
        <v>29</v>
      </c>
      <c r="C4341" s="17">
        <v>2.0</v>
      </c>
      <c r="D4341" s="8" t="s">
        <v>5233</v>
      </c>
      <c r="E4341" s="8" t="s">
        <v>21</v>
      </c>
      <c r="F4341" s="5" t="s">
        <v>25</v>
      </c>
      <c r="G4341" s="9"/>
      <c r="H4341" s="9"/>
    </row>
    <row r="4342" ht="15.75" customHeight="1">
      <c r="A4342" s="15" t="s">
        <v>5232</v>
      </c>
      <c r="B4342" s="14" t="s">
        <v>37</v>
      </c>
      <c r="C4342" s="17">
        <v>4.0</v>
      </c>
      <c r="D4342" s="8" t="s">
        <v>5234</v>
      </c>
      <c r="E4342" s="8" t="s">
        <v>4473</v>
      </c>
      <c r="F4342" s="5" t="s">
        <v>28</v>
      </c>
      <c r="G4342" s="9"/>
      <c r="H4342" s="9"/>
    </row>
    <row r="4343" ht="15.75" customHeight="1">
      <c r="A4343" s="15" t="s">
        <v>5232</v>
      </c>
      <c r="B4343" s="14" t="s">
        <v>124</v>
      </c>
      <c r="C4343" s="17">
        <v>5.0</v>
      </c>
      <c r="D4343" s="8" t="s">
        <v>5235</v>
      </c>
      <c r="E4343" s="8" t="s">
        <v>4473</v>
      </c>
      <c r="F4343" s="5" t="s">
        <v>28</v>
      </c>
      <c r="G4343" s="9"/>
      <c r="H4343" s="9"/>
    </row>
    <row r="4344" ht="15.75" customHeight="1">
      <c r="A4344" s="15" t="s">
        <v>5232</v>
      </c>
      <c r="B4344" s="14" t="s">
        <v>124</v>
      </c>
      <c r="C4344" s="17">
        <v>6.0</v>
      </c>
      <c r="D4344" s="8" t="s">
        <v>5236</v>
      </c>
      <c r="E4344" s="8" t="s">
        <v>4473</v>
      </c>
      <c r="F4344" s="5" t="s">
        <v>28</v>
      </c>
      <c r="G4344" s="9"/>
      <c r="H4344" s="9"/>
    </row>
    <row r="4345" ht="15.75" customHeight="1">
      <c r="A4345" s="15" t="s">
        <v>5232</v>
      </c>
      <c r="B4345" s="14" t="s">
        <v>124</v>
      </c>
      <c r="C4345" s="17">
        <v>7.0</v>
      </c>
      <c r="D4345" s="8" t="s">
        <v>5237</v>
      </c>
      <c r="E4345" s="8" t="s">
        <v>14</v>
      </c>
      <c r="F4345" s="5" t="s">
        <v>15</v>
      </c>
      <c r="G4345" s="9"/>
      <c r="H4345" s="9"/>
    </row>
    <row r="4346" ht="15.75" customHeight="1">
      <c r="A4346" s="15" t="s">
        <v>5232</v>
      </c>
      <c r="B4346" s="14" t="s">
        <v>37</v>
      </c>
      <c r="C4346" s="17">
        <v>9.0</v>
      </c>
      <c r="D4346" s="8" t="s">
        <v>5238</v>
      </c>
      <c r="E4346" s="8" t="s">
        <v>14</v>
      </c>
      <c r="F4346" s="5" t="s">
        <v>15</v>
      </c>
      <c r="G4346" s="9"/>
      <c r="H4346" s="9"/>
    </row>
    <row r="4347" ht="15.75" customHeight="1">
      <c r="A4347" s="15" t="s">
        <v>5232</v>
      </c>
      <c r="B4347" s="14" t="s">
        <v>124</v>
      </c>
      <c r="C4347" s="17">
        <v>10.0</v>
      </c>
      <c r="D4347" s="8" t="s">
        <v>5239</v>
      </c>
      <c r="E4347" s="8" t="s">
        <v>14</v>
      </c>
      <c r="F4347" s="5" t="s">
        <v>15</v>
      </c>
      <c r="G4347" s="9"/>
      <c r="H4347" s="9"/>
    </row>
    <row r="4348" ht="15.75" customHeight="1">
      <c r="A4348" s="15" t="s">
        <v>5232</v>
      </c>
      <c r="B4348" s="14" t="s">
        <v>124</v>
      </c>
      <c r="C4348" s="17">
        <v>11.0</v>
      </c>
      <c r="D4348" s="8" t="s">
        <v>5240</v>
      </c>
      <c r="E4348" s="8" t="s">
        <v>4473</v>
      </c>
      <c r="F4348" s="5" t="s">
        <v>166</v>
      </c>
      <c r="G4348" s="9"/>
      <c r="H4348" s="9"/>
    </row>
    <row r="4349" ht="15.75" customHeight="1">
      <c r="A4349" s="15" t="s">
        <v>5232</v>
      </c>
      <c r="B4349" s="14" t="s">
        <v>124</v>
      </c>
      <c r="C4349" s="17">
        <v>12.0</v>
      </c>
      <c r="D4349" s="8" t="s">
        <v>5241</v>
      </c>
      <c r="E4349" s="8" t="s">
        <v>14</v>
      </c>
      <c r="F4349" s="5" t="s">
        <v>166</v>
      </c>
      <c r="G4349" s="9"/>
      <c r="H4349" s="9"/>
    </row>
    <row r="4350" ht="15.75" customHeight="1">
      <c r="A4350" s="15" t="s">
        <v>5232</v>
      </c>
      <c r="B4350" s="14" t="s">
        <v>124</v>
      </c>
      <c r="C4350" s="17">
        <v>13.0</v>
      </c>
      <c r="D4350" s="8" t="s">
        <v>5242</v>
      </c>
      <c r="E4350" s="8" t="s">
        <v>4473</v>
      </c>
      <c r="F4350" s="5" t="s">
        <v>28</v>
      </c>
      <c r="G4350" s="9"/>
      <c r="H4350" s="9"/>
    </row>
    <row r="4351" ht="15.75" customHeight="1">
      <c r="A4351" s="15" t="s">
        <v>5232</v>
      </c>
      <c r="B4351" s="14" t="s">
        <v>37</v>
      </c>
      <c r="C4351" s="17">
        <v>15.0</v>
      </c>
      <c r="D4351" s="8" t="s">
        <v>5243</v>
      </c>
      <c r="E4351" s="8" t="s">
        <v>14</v>
      </c>
      <c r="F4351" s="5" t="s">
        <v>28</v>
      </c>
      <c r="G4351" s="9"/>
      <c r="H4351" s="9"/>
    </row>
    <row r="4352" ht="15.75" customHeight="1">
      <c r="A4352" s="15" t="s">
        <v>5232</v>
      </c>
      <c r="B4352" s="14" t="s">
        <v>37</v>
      </c>
      <c r="C4352" s="17">
        <v>16.0</v>
      </c>
      <c r="D4352" s="8" t="s">
        <v>5244</v>
      </c>
      <c r="E4352" s="8" t="s">
        <v>14</v>
      </c>
      <c r="F4352" s="5" t="s">
        <v>15</v>
      </c>
      <c r="G4352" s="9"/>
      <c r="H4352" s="9"/>
    </row>
    <row r="4353" ht="15.75" customHeight="1">
      <c r="A4353" s="15" t="s">
        <v>5232</v>
      </c>
      <c r="B4353" s="14" t="s">
        <v>1041</v>
      </c>
      <c r="C4353" s="17">
        <v>17.0</v>
      </c>
      <c r="D4353" s="8" t="s">
        <v>5245</v>
      </c>
      <c r="E4353" s="8" t="s">
        <v>166</v>
      </c>
      <c r="F4353" s="5" t="s">
        <v>15</v>
      </c>
      <c r="G4353" s="9"/>
      <c r="H4353" s="9"/>
    </row>
    <row r="4354" ht="15.75" customHeight="1">
      <c r="A4354" s="15" t="s">
        <v>5246</v>
      </c>
      <c r="B4354" s="14" t="s">
        <v>35</v>
      </c>
      <c r="C4354" s="16">
        <v>1.0</v>
      </c>
      <c r="D4354" s="8" t="s">
        <v>5247</v>
      </c>
      <c r="E4354" s="8" t="s">
        <v>33</v>
      </c>
      <c r="F4354" s="5" t="s">
        <v>33</v>
      </c>
      <c r="G4354" s="9"/>
      <c r="H4354" s="9"/>
    </row>
    <row r="4355" ht="15.75" customHeight="1">
      <c r="A4355" s="15" t="s">
        <v>5246</v>
      </c>
      <c r="B4355" s="14" t="s">
        <v>35</v>
      </c>
      <c r="C4355" s="17">
        <v>4.0</v>
      </c>
      <c r="D4355" s="8" t="s">
        <v>5248</v>
      </c>
      <c r="E4355" s="8" t="s">
        <v>33</v>
      </c>
      <c r="F4355" s="5" t="s">
        <v>971</v>
      </c>
      <c r="G4355" s="9"/>
      <c r="H4355" s="9"/>
    </row>
    <row r="4356" ht="15.75" customHeight="1">
      <c r="A4356" s="15" t="s">
        <v>5246</v>
      </c>
      <c r="B4356" s="14" t="s">
        <v>734</v>
      </c>
      <c r="C4356" s="17">
        <v>5.0</v>
      </c>
      <c r="D4356" s="8" t="s">
        <v>5249</v>
      </c>
      <c r="E4356" s="8" t="s">
        <v>33</v>
      </c>
      <c r="F4356" s="5" t="s">
        <v>971</v>
      </c>
      <c r="G4356" s="9"/>
      <c r="H4356" s="9"/>
    </row>
    <row r="4357" ht="15.75" customHeight="1">
      <c r="A4357" s="15" t="s">
        <v>5246</v>
      </c>
      <c r="B4357" s="18" t="s">
        <v>330</v>
      </c>
      <c r="C4357" s="17">
        <v>7.0</v>
      </c>
      <c r="D4357" s="8" t="s">
        <v>5250</v>
      </c>
      <c r="E4357" s="8" t="s">
        <v>18</v>
      </c>
      <c r="F4357" s="5" t="s">
        <v>5251</v>
      </c>
      <c r="G4357" s="9"/>
      <c r="H4357" s="9"/>
    </row>
    <row r="4358" ht="15.75" customHeight="1">
      <c r="A4358" s="15" t="s">
        <v>5246</v>
      </c>
      <c r="B4358" s="14" t="s">
        <v>35</v>
      </c>
      <c r="C4358" s="17">
        <v>8.0</v>
      </c>
      <c r="D4358" s="8" t="s">
        <v>5252</v>
      </c>
      <c r="E4358" s="8" t="s">
        <v>14</v>
      </c>
      <c r="F4358" s="5" t="s">
        <v>5251</v>
      </c>
      <c r="G4358" s="9"/>
      <c r="H4358" s="9"/>
    </row>
    <row r="4359" ht="15.75" customHeight="1">
      <c r="A4359" s="15" t="s">
        <v>5246</v>
      </c>
      <c r="B4359" s="14" t="s">
        <v>52</v>
      </c>
      <c r="C4359" s="17">
        <v>11.0</v>
      </c>
      <c r="D4359" s="8" t="s">
        <v>5253</v>
      </c>
      <c r="E4359" s="8" t="s">
        <v>33</v>
      </c>
      <c r="F4359" s="5" t="s">
        <v>971</v>
      </c>
      <c r="G4359" s="9"/>
      <c r="H4359" s="9"/>
    </row>
    <row r="4360" ht="15.75" customHeight="1">
      <c r="A4360" s="15" t="s">
        <v>5246</v>
      </c>
      <c r="B4360" s="14" t="s">
        <v>23</v>
      </c>
      <c r="C4360" s="17">
        <v>12.0</v>
      </c>
      <c r="D4360" s="8" t="s">
        <v>5254</v>
      </c>
      <c r="E4360" s="8" t="s">
        <v>33</v>
      </c>
      <c r="F4360" s="5" t="s">
        <v>971</v>
      </c>
      <c r="G4360" s="9"/>
      <c r="H4360" s="9"/>
    </row>
    <row r="4361" ht="15.75" customHeight="1">
      <c r="A4361" s="15" t="s">
        <v>5246</v>
      </c>
      <c r="B4361" s="14" t="s">
        <v>41</v>
      </c>
      <c r="C4361" s="17">
        <v>16.0</v>
      </c>
      <c r="D4361" s="8" t="s">
        <v>5255</v>
      </c>
      <c r="E4361" s="8" t="s">
        <v>33</v>
      </c>
      <c r="F4361" s="5" t="s">
        <v>971</v>
      </c>
      <c r="G4361" s="9"/>
      <c r="H4361" s="9"/>
    </row>
    <row r="4362" ht="15.75" customHeight="1">
      <c r="A4362" s="15" t="s">
        <v>5246</v>
      </c>
      <c r="B4362" s="14" t="s">
        <v>2301</v>
      </c>
      <c r="C4362" s="17">
        <v>18.0</v>
      </c>
      <c r="D4362" s="8" t="s">
        <v>5256</v>
      </c>
      <c r="E4362" s="8" t="s">
        <v>33</v>
      </c>
      <c r="F4362" s="5" t="s">
        <v>971</v>
      </c>
      <c r="G4362" s="9"/>
      <c r="H4362" s="9"/>
    </row>
    <row r="4363" ht="15.75" customHeight="1">
      <c r="A4363" s="15" t="s">
        <v>5257</v>
      </c>
      <c r="B4363" s="14" t="s">
        <v>130</v>
      </c>
      <c r="C4363" s="16">
        <v>1.0</v>
      </c>
      <c r="D4363" s="8" t="s">
        <v>5258</v>
      </c>
      <c r="E4363" s="8" t="s">
        <v>21</v>
      </c>
      <c r="F4363" s="5" t="s">
        <v>25</v>
      </c>
      <c r="G4363" s="9"/>
      <c r="H4363" s="9"/>
    </row>
    <row r="4364" ht="15.75" customHeight="1">
      <c r="A4364" s="15" t="s">
        <v>5257</v>
      </c>
      <c r="B4364" s="14" t="s">
        <v>124</v>
      </c>
      <c r="C4364" s="17">
        <v>3.0</v>
      </c>
      <c r="D4364" s="8" t="s">
        <v>5259</v>
      </c>
      <c r="E4364" s="8" t="s">
        <v>4473</v>
      </c>
      <c r="F4364" s="5" t="s">
        <v>22</v>
      </c>
      <c r="G4364" s="9"/>
      <c r="H4364" s="9"/>
    </row>
    <row r="4365" ht="15.75" customHeight="1">
      <c r="A4365" s="15" t="s">
        <v>5257</v>
      </c>
      <c r="B4365" s="14" t="s">
        <v>124</v>
      </c>
      <c r="C4365" s="17">
        <v>5.0</v>
      </c>
      <c r="D4365" s="8" t="s">
        <v>5260</v>
      </c>
      <c r="E4365" s="8" t="s">
        <v>14</v>
      </c>
      <c r="F4365" s="5" t="s">
        <v>15</v>
      </c>
      <c r="G4365" s="9"/>
      <c r="H4365" s="9"/>
    </row>
    <row r="4366" ht="15.75" customHeight="1">
      <c r="A4366" s="15" t="s">
        <v>5257</v>
      </c>
      <c r="B4366" s="14" t="s">
        <v>37</v>
      </c>
      <c r="C4366" s="17">
        <v>7.0</v>
      </c>
      <c r="D4366" s="8" t="s">
        <v>5261</v>
      </c>
      <c r="E4366" s="8" t="s">
        <v>14</v>
      </c>
      <c r="F4366" s="5" t="s">
        <v>15</v>
      </c>
      <c r="G4366" s="9"/>
      <c r="H4366" s="9"/>
    </row>
    <row r="4367" ht="15.75" customHeight="1">
      <c r="A4367" s="15" t="s">
        <v>5257</v>
      </c>
      <c r="B4367" s="14" t="s">
        <v>139</v>
      </c>
      <c r="C4367" s="17">
        <v>9.0</v>
      </c>
      <c r="D4367" s="8" t="s">
        <v>5262</v>
      </c>
      <c r="E4367" s="8" t="s">
        <v>14</v>
      </c>
      <c r="F4367" s="5" t="s">
        <v>15</v>
      </c>
      <c r="G4367" s="9"/>
      <c r="H4367" s="9"/>
    </row>
    <row r="4368" ht="15.75" customHeight="1">
      <c r="A4368" s="15" t="s">
        <v>5257</v>
      </c>
      <c r="B4368" s="14" t="s">
        <v>144</v>
      </c>
      <c r="C4368" s="17">
        <v>10.0</v>
      </c>
      <c r="D4368" s="8" t="s">
        <v>5263</v>
      </c>
      <c r="E4368" s="8" t="s">
        <v>18</v>
      </c>
      <c r="F4368" s="5" t="s">
        <v>18</v>
      </c>
      <c r="G4368" s="9"/>
      <c r="H4368" s="9"/>
    </row>
    <row r="4369" ht="15.75" customHeight="1">
      <c r="A4369" s="15" t="s">
        <v>5257</v>
      </c>
      <c r="B4369" s="14" t="s">
        <v>37</v>
      </c>
      <c r="C4369" s="17">
        <v>12.0</v>
      </c>
      <c r="D4369" s="8" t="s">
        <v>5264</v>
      </c>
      <c r="E4369" s="8" t="s">
        <v>14</v>
      </c>
      <c r="F4369" s="5" t="s">
        <v>146</v>
      </c>
      <c r="G4369" s="9"/>
      <c r="H4369" s="9"/>
    </row>
    <row r="4370" ht="15.75" customHeight="1">
      <c r="A4370" s="15" t="s">
        <v>5257</v>
      </c>
      <c r="B4370" s="14" t="s">
        <v>29</v>
      </c>
      <c r="C4370" s="17">
        <v>14.0</v>
      </c>
      <c r="D4370" s="8" t="s">
        <v>5265</v>
      </c>
      <c r="E4370" s="8" t="s">
        <v>33</v>
      </c>
      <c r="F4370" s="5" t="s">
        <v>33</v>
      </c>
      <c r="G4370" s="9"/>
      <c r="H4370" s="9"/>
    </row>
    <row r="4371" ht="15.75" customHeight="1">
      <c r="A4371" s="15" t="s">
        <v>5257</v>
      </c>
      <c r="B4371" s="14" t="s">
        <v>37</v>
      </c>
      <c r="C4371" s="17">
        <v>15.0</v>
      </c>
      <c r="D4371" s="8" t="s">
        <v>5266</v>
      </c>
      <c r="E4371" s="8" t="s">
        <v>18</v>
      </c>
      <c r="F4371" s="5" t="s">
        <v>33</v>
      </c>
      <c r="G4371" s="9"/>
      <c r="H4371" s="9"/>
    </row>
    <row r="4372" ht="15.75" customHeight="1">
      <c r="A4372" s="15" t="s">
        <v>5257</v>
      </c>
      <c r="B4372" s="14" t="s">
        <v>5267</v>
      </c>
      <c r="C4372" s="17">
        <v>17.0</v>
      </c>
      <c r="D4372" s="8" t="s">
        <v>5268</v>
      </c>
      <c r="E4372" s="8" t="s">
        <v>21</v>
      </c>
      <c r="F4372" s="5" t="s">
        <v>25</v>
      </c>
      <c r="G4372" s="9"/>
      <c r="H4372" s="9"/>
    </row>
    <row r="4373" ht="15.75" customHeight="1">
      <c r="A4373" s="15" t="s">
        <v>5269</v>
      </c>
      <c r="B4373" s="14" t="s">
        <v>26</v>
      </c>
      <c r="C4373" s="16">
        <v>1.0</v>
      </c>
      <c r="D4373" s="8" t="s">
        <v>5270</v>
      </c>
      <c r="E4373" s="8" t="s">
        <v>21</v>
      </c>
      <c r="F4373" s="5" t="s">
        <v>25</v>
      </c>
      <c r="G4373" s="9"/>
      <c r="H4373" s="9"/>
    </row>
    <row r="4374" ht="15.75" customHeight="1">
      <c r="A4374" s="15" t="s">
        <v>5269</v>
      </c>
      <c r="B4374" s="14" t="s">
        <v>107</v>
      </c>
      <c r="C4374" s="17">
        <v>3.0</v>
      </c>
      <c r="D4374" s="8" t="s">
        <v>5271</v>
      </c>
      <c r="E4374" s="8" t="s">
        <v>4473</v>
      </c>
      <c r="F4374" s="5" t="s">
        <v>15</v>
      </c>
      <c r="G4374" s="9"/>
      <c r="H4374" s="9"/>
    </row>
    <row r="4375" ht="15.75" customHeight="1">
      <c r="A4375" s="15" t="s">
        <v>5269</v>
      </c>
      <c r="B4375" s="14" t="s">
        <v>52</v>
      </c>
      <c r="C4375" s="17">
        <v>6.0</v>
      </c>
      <c r="D4375" s="8" t="s">
        <v>5272</v>
      </c>
      <c r="E4375" s="8" t="s">
        <v>4473</v>
      </c>
      <c r="F4375" s="5" t="s">
        <v>22</v>
      </c>
      <c r="G4375" s="9"/>
      <c r="H4375" s="9"/>
    </row>
    <row r="4376" ht="15.75" customHeight="1">
      <c r="A4376" s="15" t="s">
        <v>5269</v>
      </c>
      <c r="B4376" s="14" t="s">
        <v>720</v>
      </c>
      <c r="C4376" s="17">
        <v>7.0</v>
      </c>
      <c r="D4376" s="8" t="s">
        <v>5273</v>
      </c>
      <c r="E4376" s="8" t="s">
        <v>14</v>
      </c>
      <c r="F4376" s="5" t="s">
        <v>66</v>
      </c>
      <c r="G4376" s="9"/>
      <c r="H4376" s="9"/>
    </row>
    <row r="4377" ht="15.75" customHeight="1">
      <c r="A4377" s="15" t="s">
        <v>5269</v>
      </c>
      <c r="B4377" s="14" t="s">
        <v>41</v>
      </c>
      <c r="C4377" s="17">
        <v>10.0</v>
      </c>
      <c r="D4377" s="8" t="s">
        <v>5274</v>
      </c>
      <c r="E4377" s="8" t="s">
        <v>4473</v>
      </c>
      <c r="F4377" s="5" t="s">
        <v>15</v>
      </c>
      <c r="G4377" s="9"/>
      <c r="H4377" s="9"/>
    </row>
    <row r="4378" ht="15.75" customHeight="1">
      <c r="A4378" s="15" t="s">
        <v>5269</v>
      </c>
      <c r="B4378" s="14" t="s">
        <v>41</v>
      </c>
      <c r="C4378" s="17">
        <v>12.0</v>
      </c>
      <c r="D4378" s="8" t="s">
        <v>5275</v>
      </c>
      <c r="E4378" s="8" t="s">
        <v>14</v>
      </c>
      <c r="F4378" s="5" t="s">
        <v>79</v>
      </c>
      <c r="G4378" s="9"/>
      <c r="H4378" s="9"/>
    </row>
    <row r="4379" ht="15.75" customHeight="1">
      <c r="A4379" s="15" t="s">
        <v>5269</v>
      </c>
      <c r="B4379" s="14" t="s">
        <v>41</v>
      </c>
      <c r="C4379" s="17">
        <v>13.0</v>
      </c>
      <c r="D4379" s="8" t="s">
        <v>5276</v>
      </c>
      <c r="E4379" s="8" t="s">
        <v>4473</v>
      </c>
      <c r="F4379" s="5" t="s">
        <v>22</v>
      </c>
      <c r="G4379" s="9"/>
      <c r="H4379" s="9"/>
    </row>
    <row r="4380" ht="15.75" customHeight="1">
      <c r="A4380" s="15" t="s">
        <v>5269</v>
      </c>
      <c r="B4380" s="14" t="s">
        <v>5277</v>
      </c>
      <c r="C4380" s="17">
        <v>15.0</v>
      </c>
      <c r="D4380" s="8" t="s">
        <v>5278</v>
      </c>
      <c r="E4380" s="8" t="s">
        <v>14</v>
      </c>
      <c r="F4380" s="5" t="s">
        <v>146</v>
      </c>
      <c r="G4380" s="9"/>
      <c r="H4380" s="9"/>
    </row>
    <row r="4381" ht="15.75" customHeight="1">
      <c r="A4381" s="15" t="s">
        <v>5269</v>
      </c>
      <c r="B4381" s="14" t="s">
        <v>41</v>
      </c>
      <c r="C4381" s="17">
        <v>18.0</v>
      </c>
      <c r="D4381" s="8" t="s">
        <v>5279</v>
      </c>
      <c r="E4381" s="8" t="s">
        <v>14</v>
      </c>
      <c r="F4381" s="5" t="s">
        <v>66</v>
      </c>
      <c r="G4381" s="9"/>
      <c r="H4381" s="9"/>
    </row>
    <row r="4382" ht="15.75" customHeight="1">
      <c r="A4382" s="15" t="s">
        <v>5269</v>
      </c>
      <c r="B4382" s="14" t="s">
        <v>41</v>
      </c>
      <c r="C4382" s="17">
        <v>20.0</v>
      </c>
      <c r="D4382" s="8" t="s">
        <v>5280</v>
      </c>
      <c r="E4382" s="8" t="s">
        <v>14</v>
      </c>
      <c r="F4382" s="5" t="s">
        <v>15</v>
      </c>
      <c r="G4382" s="9"/>
      <c r="H4382" s="9"/>
    </row>
    <row r="4383" ht="15.75" customHeight="1">
      <c r="A4383" s="15" t="s">
        <v>5269</v>
      </c>
      <c r="B4383" s="14" t="s">
        <v>41</v>
      </c>
      <c r="C4383" s="17">
        <v>21.0</v>
      </c>
      <c r="D4383" s="8" t="s">
        <v>5281</v>
      </c>
      <c r="E4383" s="8" t="s">
        <v>18</v>
      </c>
      <c r="F4383" s="5" t="s">
        <v>18</v>
      </c>
      <c r="G4383" s="9"/>
      <c r="H4383" s="9"/>
    </row>
    <row r="4384" ht="15.75" customHeight="1">
      <c r="A4384" s="15" t="s">
        <v>5269</v>
      </c>
      <c r="B4384" s="14" t="s">
        <v>41</v>
      </c>
      <c r="C4384" s="17">
        <v>22.0</v>
      </c>
      <c r="D4384" s="8" t="s">
        <v>5282</v>
      </c>
      <c r="E4384" s="8" t="s">
        <v>18</v>
      </c>
      <c r="F4384" s="5" t="s">
        <v>18</v>
      </c>
      <c r="G4384" s="9"/>
      <c r="H4384" s="9"/>
    </row>
    <row r="4385" ht="15.75" customHeight="1">
      <c r="A4385" s="15" t="s">
        <v>5269</v>
      </c>
      <c r="B4385" s="14" t="s">
        <v>5277</v>
      </c>
      <c r="C4385" s="17">
        <v>24.0</v>
      </c>
      <c r="D4385" s="8" t="s">
        <v>5283</v>
      </c>
      <c r="E4385" s="8" t="s">
        <v>166</v>
      </c>
      <c r="F4385" s="5" t="s">
        <v>1656</v>
      </c>
      <c r="G4385" s="9"/>
      <c r="H4385" s="9"/>
    </row>
    <row r="4386" ht="15.75" customHeight="1">
      <c r="A4386" s="15" t="s">
        <v>5269</v>
      </c>
      <c r="B4386" s="14" t="s">
        <v>37</v>
      </c>
      <c r="C4386" s="17">
        <v>27.0</v>
      </c>
      <c r="D4386" s="8" t="s">
        <v>5284</v>
      </c>
      <c r="E4386" s="8" t="s">
        <v>14</v>
      </c>
      <c r="F4386" s="5" t="s">
        <v>708</v>
      </c>
      <c r="G4386" s="9"/>
      <c r="H4386" s="9"/>
    </row>
    <row r="4387" ht="15.75" customHeight="1">
      <c r="A4387" s="15" t="s">
        <v>5269</v>
      </c>
      <c r="B4387" s="18" t="s">
        <v>1470</v>
      </c>
      <c r="C4387" s="17">
        <v>28.0</v>
      </c>
      <c r="D4387" s="8" t="s">
        <v>5285</v>
      </c>
      <c r="E4387" s="8" t="s">
        <v>21</v>
      </c>
      <c r="F4387" s="5" t="s">
        <v>25</v>
      </c>
      <c r="G4387" s="9"/>
      <c r="H4387" s="9"/>
    </row>
    <row r="4388" ht="15.75" customHeight="1">
      <c r="A4388" s="15" t="s">
        <v>5286</v>
      </c>
      <c r="B4388" s="14" t="s">
        <v>216</v>
      </c>
      <c r="C4388" s="16">
        <v>1.0</v>
      </c>
      <c r="D4388" s="8" t="s">
        <v>5287</v>
      </c>
      <c r="E4388" s="8" t="s">
        <v>5288</v>
      </c>
      <c r="F4388" s="5" t="s">
        <v>66</v>
      </c>
      <c r="G4388" s="9"/>
      <c r="H4388" s="9"/>
    </row>
    <row r="4389" ht="15.75" customHeight="1">
      <c r="A4389" s="15" t="s">
        <v>5286</v>
      </c>
      <c r="B4389" s="14" t="s">
        <v>107</v>
      </c>
      <c r="C4389" s="17">
        <v>2.0</v>
      </c>
      <c r="D4389" s="8" t="s">
        <v>5289</v>
      </c>
      <c r="E4389" s="8" t="s">
        <v>166</v>
      </c>
      <c r="F4389" s="5" t="s">
        <v>66</v>
      </c>
      <c r="G4389" s="9"/>
      <c r="H4389" s="9"/>
    </row>
    <row r="4390" ht="15.75" customHeight="1">
      <c r="A4390" s="15" t="s">
        <v>5286</v>
      </c>
      <c r="B4390" s="14" t="s">
        <v>104</v>
      </c>
      <c r="C4390" s="17">
        <v>4.0</v>
      </c>
      <c r="D4390" s="8" t="s">
        <v>5290</v>
      </c>
      <c r="E4390" s="8" t="s">
        <v>14</v>
      </c>
      <c r="F4390" s="5" t="s">
        <v>15</v>
      </c>
      <c r="G4390" s="9"/>
      <c r="H4390" s="9"/>
    </row>
    <row r="4391" ht="15.75" customHeight="1">
      <c r="A4391" s="15" t="s">
        <v>5286</v>
      </c>
      <c r="B4391" s="14" t="s">
        <v>68</v>
      </c>
      <c r="C4391" s="17">
        <v>6.0</v>
      </c>
      <c r="D4391" s="8" t="s">
        <v>5291</v>
      </c>
      <c r="E4391" s="8" t="s">
        <v>32</v>
      </c>
      <c r="F4391" s="5" t="s">
        <v>66</v>
      </c>
      <c r="G4391" s="9"/>
      <c r="H4391" s="9"/>
    </row>
    <row r="4392" ht="15.75" customHeight="1">
      <c r="A4392" s="15" t="s">
        <v>5286</v>
      </c>
      <c r="B4392" s="14" t="s">
        <v>107</v>
      </c>
      <c r="C4392" s="17">
        <v>8.0</v>
      </c>
      <c r="D4392" s="8" t="s">
        <v>5292</v>
      </c>
      <c r="E4392" s="8" t="s">
        <v>4473</v>
      </c>
      <c r="F4392" s="5" t="s">
        <v>15</v>
      </c>
      <c r="G4392" s="9"/>
      <c r="H4392" s="9"/>
    </row>
    <row r="4393" ht="15.75" customHeight="1">
      <c r="A4393" s="15" t="s">
        <v>5286</v>
      </c>
      <c r="B4393" s="14" t="s">
        <v>37</v>
      </c>
      <c r="C4393" s="17">
        <v>10.0</v>
      </c>
      <c r="D4393" s="8" t="s">
        <v>5293</v>
      </c>
      <c r="E4393" s="8" t="s">
        <v>4473</v>
      </c>
      <c r="F4393" s="5" t="s">
        <v>15</v>
      </c>
      <c r="G4393" s="9"/>
      <c r="H4393" s="9"/>
    </row>
    <row r="4394" ht="15.75" customHeight="1">
      <c r="A4394" s="15" t="s">
        <v>5286</v>
      </c>
      <c r="B4394" s="14" t="s">
        <v>35</v>
      </c>
      <c r="C4394" s="17">
        <v>11.0</v>
      </c>
      <c r="D4394" s="8" t="s">
        <v>5294</v>
      </c>
      <c r="E4394" s="8" t="s">
        <v>4473</v>
      </c>
      <c r="F4394" s="5" t="s">
        <v>15</v>
      </c>
      <c r="G4394" s="9"/>
      <c r="H4394" s="9"/>
    </row>
    <row r="4395" ht="15.75" customHeight="1">
      <c r="A4395" s="15" t="s">
        <v>5286</v>
      </c>
      <c r="B4395" s="14" t="s">
        <v>1408</v>
      </c>
      <c r="C4395" s="17">
        <v>13.0</v>
      </c>
      <c r="D4395" s="8" t="s">
        <v>5295</v>
      </c>
      <c r="E4395" s="8" t="s">
        <v>4473</v>
      </c>
      <c r="F4395" s="5" t="s">
        <v>28</v>
      </c>
      <c r="G4395" s="9"/>
      <c r="H4395" s="9"/>
    </row>
    <row r="4396" ht="15.75" customHeight="1">
      <c r="A4396" s="15" t="s">
        <v>5286</v>
      </c>
      <c r="B4396" s="14" t="s">
        <v>23</v>
      </c>
      <c r="C4396" s="17">
        <v>15.0</v>
      </c>
      <c r="D4396" s="8" t="s">
        <v>5296</v>
      </c>
      <c r="E4396" s="8" t="s">
        <v>32</v>
      </c>
      <c r="F4396" s="5" t="s">
        <v>66</v>
      </c>
      <c r="G4396" s="9"/>
      <c r="H4396" s="9"/>
    </row>
    <row r="4397" ht="15.75" customHeight="1">
      <c r="A4397" s="15" t="s">
        <v>5286</v>
      </c>
      <c r="B4397" s="14" t="s">
        <v>23</v>
      </c>
      <c r="C4397" s="17">
        <v>16.0</v>
      </c>
      <c r="D4397" s="8" t="s">
        <v>5297</v>
      </c>
      <c r="E4397" s="8" t="s">
        <v>32</v>
      </c>
      <c r="F4397" s="5" t="s">
        <v>66</v>
      </c>
      <c r="G4397" s="9"/>
      <c r="H4397" s="9"/>
    </row>
    <row r="4398" ht="15.75" customHeight="1">
      <c r="A4398" s="15" t="s">
        <v>5286</v>
      </c>
      <c r="B4398" s="14" t="s">
        <v>216</v>
      </c>
      <c r="C4398" s="17">
        <v>18.0</v>
      </c>
      <c r="D4398" s="8" t="s">
        <v>5298</v>
      </c>
      <c r="E4398" s="8" t="s">
        <v>4473</v>
      </c>
      <c r="F4398" s="5" t="s">
        <v>28</v>
      </c>
      <c r="G4398" s="9"/>
      <c r="H4398" s="9"/>
    </row>
    <row r="4399" ht="15.75" customHeight="1">
      <c r="A4399" s="15" t="s">
        <v>5286</v>
      </c>
      <c r="B4399" s="14" t="s">
        <v>107</v>
      </c>
      <c r="C4399" s="17">
        <v>20.0</v>
      </c>
      <c r="D4399" s="8" t="s">
        <v>5299</v>
      </c>
      <c r="E4399" s="8" t="s">
        <v>32</v>
      </c>
      <c r="F4399" s="5" t="s">
        <v>15</v>
      </c>
      <c r="G4399" s="9"/>
      <c r="H4399" s="9"/>
    </row>
    <row r="4400" ht="15.75" customHeight="1">
      <c r="A4400" s="15" t="s">
        <v>5286</v>
      </c>
      <c r="B4400" s="14" t="s">
        <v>4626</v>
      </c>
      <c r="C4400" s="17">
        <v>22.0</v>
      </c>
      <c r="D4400" s="8" t="s">
        <v>5300</v>
      </c>
      <c r="E4400" s="8" t="s">
        <v>32</v>
      </c>
      <c r="F4400" s="5" t="s">
        <v>15</v>
      </c>
      <c r="G4400" s="9"/>
      <c r="H4400" s="9"/>
    </row>
    <row r="4401" ht="15.75" customHeight="1">
      <c r="A4401" s="15" t="s">
        <v>5301</v>
      </c>
      <c r="B4401" s="14" t="s">
        <v>137</v>
      </c>
      <c r="C4401" s="16">
        <v>1.0</v>
      </c>
      <c r="D4401" s="8" t="s">
        <v>5302</v>
      </c>
      <c r="E4401" s="8" t="s">
        <v>18</v>
      </c>
      <c r="F4401" s="5" t="s">
        <v>18</v>
      </c>
      <c r="G4401" s="9"/>
      <c r="H4401" s="9"/>
    </row>
    <row r="4402" ht="15.75" customHeight="1">
      <c r="A4402" s="15" t="s">
        <v>5301</v>
      </c>
      <c r="B4402" s="14" t="s">
        <v>968</v>
      </c>
      <c r="C4402" s="17">
        <v>3.0</v>
      </c>
      <c r="D4402" s="8" t="s">
        <v>5303</v>
      </c>
      <c r="E4402" s="8" t="s">
        <v>14</v>
      </c>
      <c r="F4402" s="5" t="s">
        <v>79</v>
      </c>
      <c r="G4402" s="9"/>
      <c r="H4402" s="9"/>
    </row>
    <row r="4403" ht="15.75" customHeight="1">
      <c r="A4403" s="15" t="s">
        <v>5301</v>
      </c>
      <c r="B4403" s="14" t="s">
        <v>137</v>
      </c>
      <c r="C4403" s="17">
        <v>5.0</v>
      </c>
      <c r="D4403" s="8" t="s">
        <v>5304</v>
      </c>
      <c r="E4403" s="8" t="s">
        <v>4473</v>
      </c>
      <c r="F4403" s="5" t="s">
        <v>66</v>
      </c>
      <c r="G4403" s="9"/>
      <c r="H4403" s="9"/>
    </row>
    <row r="4404" ht="15.75" customHeight="1">
      <c r="A4404" s="15" t="s">
        <v>5301</v>
      </c>
      <c r="B4404" s="14" t="s">
        <v>139</v>
      </c>
      <c r="C4404" s="17">
        <v>6.0</v>
      </c>
      <c r="D4404" s="8" t="s">
        <v>5305</v>
      </c>
      <c r="E4404" s="8" t="s">
        <v>33</v>
      </c>
      <c r="F4404" s="5" t="s">
        <v>33</v>
      </c>
      <c r="G4404" s="9"/>
      <c r="H4404" s="9"/>
    </row>
    <row r="4405" ht="15.75" customHeight="1">
      <c r="A4405" s="15" t="s">
        <v>5301</v>
      </c>
      <c r="B4405" s="14" t="s">
        <v>968</v>
      </c>
      <c r="C4405" s="17">
        <v>7.0</v>
      </c>
      <c r="D4405" s="8" t="s">
        <v>5306</v>
      </c>
      <c r="E4405" s="8" t="s">
        <v>14</v>
      </c>
      <c r="F4405" s="5" t="s">
        <v>22</v>
      </c>
      <c r="G4405" s="9"/>
      <c r="H4405" s="9"/>
    </row>
    <row r="4406" ht="15.75" customHeight="1">
      <c r="A4406" s="15" t="s">
        <v>5301</v>
      </c>
      <c r="B4406" s="14" t="s">
        <v>37</v>
      </c>
      <c r="C4406" s="17">
        <v>9.0</v>
      </c>
      <c r="D4406" s="8" t="s">
        <v>5307</v>
      </c>
      <c r="E4406" s="8" t="s">
        <v>4473</v>
      </c>
      <c r="F4406" s="5" t="s">
        <v>146</v>
      </c>
      <c r="G4406" s="9"/>
      <c r="H4406" s="9"/>
    </row>
    <row r="4407" ht="15.75" customHeight="1">
      <c r="A4407" s="15" t="s">
        <v>5301</v>
      </c>
      <c r="B4407" s="14" t="s">
        <v>37</v>
      </c>
      <c r="C4407" s="17">
        <v>10.0</v>
      </c>
      <c r="D4407" s="8" t="s">
        <v>5308</v>
      </c>
      <c r="E4407" s="8" t="s">
        <v>33</v>
      </c>
      <c r="F4407" s="5" t="s">
        <v>18</v>
      </c>
      <c r="G4407" s="9"/>
      <c r="H4407" s="9"/>
    </row>
    <row r="4408" ht="15.75" customHeight="1">
      <c r="A4408" s="15" t="s">
        <v>5301</v>
      </c>
      <c r="B4408" s="14" t="s">
        <v>124</v>
      </c>
      <c r="C4408" s="17">
        <v>11.0</v>
      </c>
      <c r="D4408" s="8" t="s">
        <v>5309</v>
      </c>
      <c r="E4408" s="8" t="s">
        <v>18</v>
      </c>
      <c r="F4408" s="5" t="s">
        <v>18</v>
      </c>
      <c r="G4408" s="9"/>
      <c r="H4408" s="9"/>
    </row>
    <row r="4409" ht="15.75" customHeight="1">
      <c r="A4409" s="15" t="s">
        <v>5301</v>
      </c>
      <c r="B4409" s="14" t="s">
        <v>517</v>
      </c>
      <c r="C4409" s="17">
        <v>12.0</v>
      </c>
      <c r="D4409" s="8" t="s">
        <v>5310</v>
      </c>
      <c r="E4409" s="8" t="s">
        <v>21</v>
      </c>
      <c r="F4409" s="5" t="s">
        <v>25</v>
      </c>
      <c r="G4409" s="9"/>
      <c r="H4409" s="9"/>
    </row>
    <row r="4410" ht="15.75" customHeight="1">
      <c r="A4410" s="11" t="s">
        <v>5311</v>
      </c>
      <c r="B4410" s="6" t="s">
        <v>29</v>
      </c>
      <c r="C4410" s="7">
        <v>1.0</v>
      </c>
      <c r="D4410" s="8" t="s">
        <v>5312</v>
      </c>
      <c r="E4410" s="5" t="s">
        <v>166</v>
      </c>
      <c r="F4410" s="5" t="s">
        <v>639</v>
      </c>
      <c r="G4410" s="9"/>
      <c r="H4410" s="9"/>
    </row>
    <row r="4411" ht="15.75" customHeight="1">
      <c r="A4411" s="11" t="s">
        <v>5311</v>
      </c>
      <c r="B4411" s="6" t="s">
        <v>137</v>
      </c>
      <c r="C4411" s="10">
        <v>3.0</v>
      </c>
      <c r="D4411" s="8" t="s">
        <v>5313</v>
      </c>
      <c r="E4411" s="5" t="s">
        <v>21</v>
      </c>
      <c r="F4411" s="5" t="s">
        <v>25</v>
      </c>
      <c r="G4411" s="9"/>
      <c r="H4411" s="9"/>
    </row>
    <row r="4412" ht="15.75" customHeight="1">
      <c r="A4412" s="11" t="s">
        <v>5311</v>
      </c>
      <c r="B4412" s="6" t="s">
        <v>137</v>
      </c>
      <c r="C4412" s="10">
        <v>4.0</v>
      </c>
      <c r="D4412" s="8" t="s">
        <v>5314</v>
      </c>
      <c r="E4412" s="5" t="s">
        <v>4473</v>
      </c>
      <c r="F4412" s="5" t="s">
        <v>28</v>
      </c>
      <c r="G4412" s="9"/>
      <c r="H4412" s="9"/>
    </row>
    <row r="4413" ht="15.75" customHeight="1">
      <c r="A4413" s="11" t="s">
        <v>5311</v>
      </c>
      <c r="B4413" s="6" t="s">
        <v>378</v>
      </c>
      <c r="C4413" s="10">
        <v>6.0</v>
      </c>
      <c r="D4413" s="8" t="s">
        <v>5315</v>
      </c>
      <c r="E4413" s="5" t="s">
        <v>32</v>
      </c>
      <c r="F4413" s="5" t="s">
        <v>295</v>
      </c>
      <c r="G4413" s="9"/>
      <c r="H4413" s="9"/>
    </row>
    <row r="4414" ht="15.75" customHeight="1">
      <c r="A4414" s="11" t="s">
        <v>5311</v>
      </c>
      <c r="B4414" s="6" t="s">
        <v>124</v>
      </c>
      <c r="C4414" s="10">
        <v>8.0</v>
      </c>
      <c r="D4414" s="8" t="s">
        <v>5316</v>
      </c>
      <c r="E4414" s="5" t="s">
        <v>21</v>
      </c>
      <c r="F4414" s="5" t="s">
        <v>267</v>
      </c>
      <c r="G4414" s="9"/>
      <c r="H4414" s="9"/>
    </row>
    <row r="4415" ht="15.75" customHeight="1">
      <c r="A4415" s="11" t="s">
        <v>5311</v>
      </c>
      <c r="B4415" s="6" t="s">
        <v>137</v>
      </c>
      <c r="C4415" s="10">
        <v>9.0</v>
      </c>
      <c r="D4415" s="8" t="s">
        <v>5317</v>
      </c>
      <c r="E4415" s="5" t="s">
        <v>32</v>
      </c>
      <c r="F4415" s="5" t="s">
        <v>295</v>
      </c>
      <c r="G4415" s="9"/>
      <c r="H4415" s="9"/>
    </row>
    <row r="4416" ht="15.75" customHeight="1">
      <c r="A4416" s="11" t="s">
        <v>5311</v>
      </c>
      <c r="B4416" s="6" t="s">
        <v>124</v>
      </c>
      <c r="C4416" s="10">
        <v>11.0</v>
      </c>
      <c r="D4416" s="8" t="s">
        <v>5318</v>
      </c>
      <c r="E4416" s="5" t="s">
        <v>21</v>
      </c>
      <c r="F4416" s="5" t="s">
        <v>267</v>
      </c>
      <c r="G4416" s="9"/>
      <c r="H4416" s="9"/>
    </row>
    <row r="4417" ht="15.75" customHeight="1">
      <c r="A4417" s="11" t="s">
        <v>5311</v>
      </c>
      <c r="B4417" s="6" t="s">
        <v>37</v>
      </c>
      <c r="C4417" s="10">
        <v>12.0</v>
      </c>
      <c r="D4417" s="8" t="s">
        <v>5319</v>
      </c>
      <c r="E4417" s="5" t="s">
        <v>21</v>
      </c>
      <c r="F4417" s="5" t="s">
        <v>267</v>
      </c>
      <c r="G4417" s="9"/>
      <c r="H4417" s="9"/>
    </row>
    <row r="4418" ht="15.75" customHeight="1">
      <c r="A4418" s="11" t="s">
        <v>5311</v>
      </c>
      <c r="B4418" s="6" t="s">
        <v>139</v>
      </c>
      <c r="C4418" s="10">
        <v>13.0</v>
      </c>
      <c r="D4418" s="8" t="s">
        <v>5320</v>
      </c>
      <c r="E4418" s="5" t="s">
        <v>4473</v>
      </c>
      <c r="F4418" s="5" t="s">
        <v>28</v>
      </c>
      <c r="G4418" s="9"/>
      <c r="H4418" s="9"/>
    </row>
    <row r="4419" ht="15.75" customHeight="1">
      <c r="A4419" s="11" t="s">
        <v>5311</v>
      </c>
      <c r="B4419" s="6" t="s">
        <v>139</v>
      </c>
      <c r="C4419" s="10">
        <v>14.0</v>
      </c>
      <c r="D4419" s="8" t="s">
        <v>5321</v>
      </c>
      <c r="E4419" s="5" t="s">
        <v>14</v>
      </c>
      <c r="F4419" s="5" t="s">
        <v>50</v>
      </c>
      <c r="G4419" s="9"/>
      <c r="H4419" s="9"/>
    </row>
    <row r="4420" ht="15.75" customHeight="1">
      <c r="A4420" s="11" t="s">
        <v>5311</v>
      </c>
      <c r="B4420" s="6" t="s">
        <v>144</v>
      </c>
      <c r="C4420" s="10">
        <v>15.0</v>
      </c>
      <c r="D4420" s="8" t="s">
        <v>5322</v>
      </c>
      <c r="E4420" s="5" t="s">
        <v>14</v>
      </c>
      <c r="F4420" s="5" t="s">
        <v>50</v>
      </c>
      <c r="G4420" s="9"/>
      <c r="H4420" s="9"/>
    </row>
    <row r="4421" ht="15.75" customHeight="1">
      <c r="A4421" s="11" t="s">
        <v>5311</v>
      </c>
      <c r="B4421" s="6" t="s">
        <v>37</v>
      </c>
      <c r="C4421" s="10">
        <v>17.0</v>
      </c>
      <c r="D4421" s="8" t="s">
        <v>5323</v>
      </c>
      <c r="E4421" s="5" t="s">
        <v>21</v>
      </c>
      <c r="F4421" s="5" t="s">
        <v>639</v>
      </c>
      <c r="G4421" s="9"/>
      <c r="H4421" s="9"/>
    </row>
    <row r="4422" ht="15.75" customHeight="1">
      <c r="A4422" s="11" t="s">
        <v>5311</v>
      </c>
      <c r="B4422" s="12" t="s">
        <v>135</v>
      </c>
      <c r="C4422" s="10">
        <v>18.0</v>
      </c>
      <c r="D4422" s="8" t="s">
        <v>5324</v>
      </c>
      <c r="E4422" s="5" t="s">
        <v>4473</v>
      </c>
      <c r="F4422" s="5" t="s">
        <v>66</v>
      </c>
      <c r="G4422" s="9"/>
      <c r="H4422" s="9"/>
    </row>
    <row r="4423" ht="15.75" customHeight="1">
      <c r="A4423" s="11" t="s">
        <v>5311</v>
      </c>
      <c r="B4423" s="6" t="s">
        <v>37</v>
      </c>
      <c r="C4423" s="10">
        <v>19.0</v>
      </c>
      <c r="D4423" s="8" t="s">
        <v>5325</v>
      </c>
      <c r="E4423" s="5" t="s">
        <v>4473</v>
      </c>
      <c r="F4423" s="5" t="s">
        <v>66</v>
      </c>
      <c r="G4423" s="9"/>
      <c r="H4423" s="9"/>
    </row>
    <row r="4424" ht="15.75" customHeight="1">
      <c r="A4424" s="11" t="s">
        <v>5311</v>
      </c>
      <c r="B4424" s="12" t="s">
        <v>261</v>
      </c>
      <c r="C4424" s="10">
        <v>22.0</v>
      </c>
      <c r="D4424" s="8" t="s">
        <v>5326</v>
      </c>
      <c r="E4424" s="5" t="s">
        <v>4473</v>
      </c>
      <c r="F4424" s="5" t="s">
        <v>66</v>
      </c>
      <c r="G4424" s="9"/>
      <c r="H4424" s="9"/>
    </row>
    <row r="4425" ht="15.75" customHeight="1">
      <c r="A4425" s="15" t="s">
        <v>5327</v>
      </c>
      <c r="B4425" s="14" t="s">
        <v>124</v>
      </c>
      <c r="C4425" s="16">
        <v>1.0</v>
      </c>
      <c r="D4425" s="8" t="s">
        <v>5328</v>
      </c>
      <c r="E4425" s="8" t="s">
        <v>21</v>
      </c>
      <c r="F4425" s="5" t="s">
        <v>25</v>
      </c>
      <c r="G4425" s="9"/>
      <c r="H4425" s="9"/>
    </row>
    <row r="4426" ht="15.75" customHeight="1">
      <c r="A4426" s="15" t="s">
        <v>5327</v>
      </c>
      <c r="B4426" s="14" t="s">
        <v>124</v>
      </c>
      <c r="C4426" s="17">
        <v>3.0</v>
      </c>
      <c r="D4426" s="8" t="s">
        <v>5329</v>
      </c>
      <c r="E4426" s="8" t="s">
        <v>14</v>
      </c>
      <c r="F4426" s="5" t="s">
        <v>15</v>
      </c>
      <c r="G4426" s="9"/>
      <c r="H4426" s="9"/>
    </row>
    <row r="4427" ht="15.75" customHeight="1">
      <c r="A4427" s="15" t="s">
        <v>5327</v>
      </c>
      <c r="B4427" s="14" t="s">
        <v>560</v>
      </c>
      <c r="C4427" s="17">
        <v>5.0</v>
      </c>
      <c r="D4427" s="8" t="s">
        <v>5330</v>
      </c>
      <c r="E4427" s="8" t="s">
        <v>21</v>
      </c>
      <c r="F4427" s="5" t="s">
        <v>22</v>
      </c>
      <c r="G4427" s="9"/>
      <c r="H4427" s="9"/>
    </row>
    <row r="4428" ht="15.75" customHeight="1">
      <c r="A4428" s="15" t="s">
        <v>5327</v>
      </c>
      <c r="B4428" s="14" t="s">
        <v>37</v>
      </c>
      <c r="C4428" s="17">
        <v>6.0</v>
      </c>
      <c r="D4428" s="8" t="s">
        <v>5331</v>
      </c>
      <c r="E4428" s="8" t="s">
        <v>33</v>
      </c>
      <c r="F4428" s="5" t="s">
        <v>33</v>
      </c>
      <c r="G4428" s="9"/>
      <c r="H4428" s="9"/>
    </row>
    <row r="4429" ht="15.75" customHeight="1">
      <c r="A4429" s="15" t="s">
        <v>5327</v>
      </c>
      <c r="B4429" s="14" t="s">
        <v>124</v>
      </c>
      <c r="C4429" s="17">
        <v>9.0</v>
      </c>
      <c r="D4429" s="8" t="s">
        <v>5332</v>
      </c>
      <c r="E4429" s="8" t="s">
        <v>18</v>
      </c>
      <c r="F4429" s="5" t="s">
        <v>18</v>
      </c>
      <c r="G4429" s="9"/>
      <c r="H4429" s="9"/>
    </row>
    <row r="4430" ht="15.75" customHeight="1">
      <c r="A4430" s="15" t="s">
        <v>5327</v>
      </c>
      <c r="B4430" s="14" t="s">
        <v>124</v>
      </c>
      <c r="C4430" s="17">
        <v>11.0</v>
      </c>
      <c r="D4430" s="8" t="s">
        <v>5333</v>
      </c>
      <c r="E4430" s="8" t="s">
        <v>18</v>
      </c>
      <c r="F4430" s="5" t="s">
        <v>18</v>
      </c>
      <c r="G4430" s="9"/>
      <c r="H4430" s="9"/>
    </row>
    <row r="4431" ht="15.75" customHeight="1">
      <c r="A4431" s="15" t="s">
        <v>5327</v>
      </c>
      <c r="B4431" s="14" t="s">
        <v>124</v>
      </c>
      <c r="C4431" s="17">
        <v>15.0</v>
      </c>
      <c r="D4431" s="8" t="s">
        <v>5334</v>
      </c>
      <c r="E4431" s="8" t="s">
        <v>21</v>
      </c>
      <c r="F4431" s="5" t="s">
        <v>25</v>
      </c>
      <c r="G4431" s="9"/>
      <c r="H4431" s="9"/>
    </row>
    <row r="4432" ht="15.75" customHeight="1">
      <c r="A4432" s="15" t="s">
        <v>5327</v>
      </c>
      <c r="B4432" s="14" t="s">
        <v>124</v>
      </c>
      <c r="C4432" s="17">
        <v>17.0</v>
      </c>
      <c r="D4432" s="8" t="s">
        <v>5335</v>
      </c>
      <c r="E4432" s="8" t="s">
        <v>21</v>
      </c>
      <c r="F4432" s="5" t="s">
        <v>123</v>
      </c>
      <c r="G4432" s="9"/>
      <c r="H4432" s="9"/>
    </row>
    <row r="4433" ht="15.75" customHeight="1">
      <c r="A4433" s="15" t="s">
        <v>5327</v>
      </c>
      <c r="B4433" s="14" t="s">
        <v>560</v>
      </c>
      <c r="C4433" s="17">
        <v>19.0</v>
      </c>
      <c r="D4433" s="8" t="s">
        <v>5336</v>
      </c>
      <c r="E4433" s="8" t="s">
        <v>14</v>
      </c>
      <c r="F4433" s="5" t="s">
        <v>15</v>
      </c>
      <c r="G4433" s="9"/>
      <c r="H4433" s="9"/>
    </row>
    <row r="4434" ht="15.75" customHeight="1">
      <c r="A4434" s="15" t="s">
        <v>5327</v>
      </c>
      <c r="B4434" s="14" t="s">
        <v>37</v>
      </c>
      <c r="C4434" s="17">
        <v>20.0</v>
      </c>
      <c r="D4434" s="8" t="s">
        <v>5337</v>
      </c>
      <c r="E4434" s="8" t="s">
        <v>14</v>
      </c>
      <c r="F4434" s="5" t="s">
        <v>28</v>
      </c>
      <c r="G4434" s="9"/>
      <c r="H4434" s="9"/>
    </row>
    <row r="4435" ht="15.75" customHeight="1">
      <c r="A4435" s="15" t="s">
        <v>5327</v>
      </c>
      <c r="B4435" s="14" t="s">
        <v>124</v>
      </c>
      <c r="C4435" s="17">
        <v>22.0</v>
      </c>
      <c r="D4435" s="8" t="s">
        <v>5338</v>
      </c>
      <c r="E4435" s="8" t="s">
        <v>33</v>
      </c>
      <c r="F4435" s="5" t="s">
        <v>33</v>
      </c>
      <c r="G4435" s="9"/>
      <c r="H4435" s="9"/>
    </row>
    <row r="4436" ht="15.75" customHeight="1">
      <c r="A4436" s="15" t="s">
        <v>5327</v>
      </c>
      <c r="B4436" s="14" t="s">
        <v>124</v>
      </c>
      <c r="C4436" s="17">
        <v>24.0</v>
      </c>
      <c r="D4436" s="8" t="s">
        <v>5339</v>
      </c>
      <c r="E4436" s="8" t="s">
        <v>14</v>
      </c>
      <c r="F4436" s="5" t="s">
        <v>28</v>
      </c>
      <c r="G4436" s="9"/>
      <c r="H4436" s="9"/>
    </row>
    <row r="4437" ht="15.75" customHeight="1">
      <c r="A4437" s="15" t="s">
        <v>5327</v>
      </c>
      <c r="B4437" s="14" t="s">
        <v>124</v>
      </c>
      <c r="C4437" s="17">
        <v>27.0</v>
      </c>
      <c r="D4437" s="8" t="s">
        <v>5340</v>
      </c>
      <c r="E4437" s="8" t="s">
        <v>14</v>
      </c>
      <c r="F4437" s="5" t="s">
        <v>79</v>
      </c>
      <c r="G4437" s="9"/>
      <c r="H4437" s="9"/>
    </row>
    <row r="4438" ht="15.75" customHeight="1">
      <c r="A4438" s="15" t="s">
        <v>5327</v>
      </c>
      <c r="B4438" s="14" t="s">
        <v>560</v>
      </c>
      <c r="C4438" s="17">
        <v>29.0</v>
      </c>
      <c r="D4438" s="8" t="s">
        <v>5341</v>
      </c>
      <c r="E4438" s="8" t="s">
        <v>18</v>
      </c>
      <c r="F4438" s="5" t="s">
        <v>18</v>
      </c>
      <c r="G4438" s="9"/>
      <c r="H4438" s="9"/>
    </row>
    <row r="4439" ht="15.75" customHeight="1">
      <c r="A4439" s="15" t="s">
        <v>5327</v>
      </c>
      <c r="B4439" s="14" t="s">
        <v>37</v>
      </c>
      <c r="C4439" s="17">
        <v>30.0</v>
      </c>
      <c r="D4439" s="8" t="s">
        <v>5342</v>
      </c>
      <c r="E4439" s="8" t="s">
        <v>18</v>
      </c>
      <c r="F4439" s="5" t="s">
        <v>295</v>
      </c>
      <c r="G4439" s="9"/>
      <c r="H4439" s="9"/>
    </row>
    <row r="4440" ht="15.75" customHeight="1">
      <c r="A4440" s="15" t="s">
        <v>5343</v>
      </c>
      <c r="B4440" s="14" t="s">
        <v>52</v>
      </c>
      <c r="C4440" s="17">
        <v>2.0</v>
      </c>
      <c r="D4440" s="8" t="s">
        <v>5344</v>
      </c>
      <c r="E4440" s="8" t="s">
        <v>21</v>
      </c>
      <c r="F4440" s="5" t="s">
        <v>118</v>
      </c>
      <c r="G4440" s="9"/>
      <c r="H4440" s="9"/>
    </row>
    <row r="4441" ht="15.75" customHeight="1">
      <c r="A4441" s="15" t="s">
        <v>5343</v>
      </c>
      <c r="B4441" s="14" t="s">
        <v>5345</v>
      </c>
      <c r="C4441" s="17">
        <v>3.0</v>
      </c>
      <c r="D4441" s="8" t="s">
        <v>5346</v>
      </c>
      <c r="E4441" s="8" t="s">
        <v>21</v>
      </c>
      <c r="F4441" s="5" t="s">
        <v>25</v>
      </c>
      <c r="G4441" s="9"/>
      <c r="H4441" s="9"/>
    </row>
    <row r="4442" ht="15.75" customHeight="1">
      <c r="A4442" s="15" t="s">
        <v>5343</v>
      </c>
      <c r="B4442" s="14" t="s">
        <v>104</v>
      </c>
      <c r="C4442" s="17">
        <v>4.0</v>
      </c>
      <c r="D4442" s="8" t="s">
        <v>5347</v>
      </c>
      <c r="E4442" s="8" t="s">
        <v>14</v>
      </c>
      <c r="F4442" s="5" t="s">
        <v>22</v>
      </c>
      <c r="G4442" s="9"/>
      <c r="H4442" s="9"/>
    </row>
    <row r="4443" ht="15.75" customHeight="1">
      <c r="A4443" s="15" t="s">
        <v>5343</v>
      </c>
      <c r="B4443" s="14" t="s">
        <v>216</v>
      </c>
      <c r="C4443" s="17">
        <v>6.0</v>
      </c>
      <c r="D4443" s="8" t="s">
        <v>5348</v>
      </c>
      <c r="E4443" s="8" t="s">
        <v>166</v>
      </c>
      <c r="F4443" s="5" t="s">
        <v>28</v>
      </c>
      <c r="G4443" s="9"/>
      <c r="H4443" s="9"/>
    </row>
    <row r="4444" ht="15.75" customHeight="1">
      <c r="A4444" s="15" t="s">
        <v>5343</v>
      </c>
      <c r="B4444" s="14" t="s">
        <v>37</v>
      </c>
      <c r="C4444" s="17">
        <v>8.0</v>
      </c>
      <c r="D4444" s="8" t="s">
        <v>5349</v>
      </c>
      <c r="E4444" s="8" t="s">
        <v>4473</v>
      </c>
      <c r="F4444" s="5" t="s">
        <v>583</v>
      </c>
      <c r="G4444" s="9"/>
      <c r="H4444" s="9"/>
    </row>
    <row r="4445" ht="15.75" customHeight="1">
      <c r="A4445" s="15" t="s">
        <v>5343</v>
      </c>
      <c r="B4445" s="14" t="s">
        <v>37</v>
      </c>
      <c r="C4445" s="17">
        <v>10.0</v>
      </c>
      <c r="D4445" s="8" t="s">
        <v>5350</v>
      </c>
      <c r="E4445" s="8" t="s">
        <v>21</v>
      </c>
      <c r="F4445" s="5" t="s">
        <v>22</v>
      </c>
      <c r="G4445" s="9"/>
      <c r="H4445" s="9"/>
    </row>
    <row r="4446" ht="15.75" customHeight="1">
      <c r="A4446" s="15" t="s">
        <v>5343</v>
      </c>
      <c r="B4446" s="14" t="s">
        <v>205</v>
      </c>
      <c r="C4446" s="17">
        <v>12.0</v>
      </c>
      <c r="D4446" s="8" t="s">
        <v>5351</v>
      </c>
      <c r="E4446" s="8" t="s">
        <v>14</v>
      </c>
      <c r="F4446" s="5" t="s">
        <v>15</v>
      </c>
      <c r="G4446" s="9"/>
      <c r="H4446" s="9"/>
    </row>
    <row r="4447" ht="15.75" customHeight="1">
      <c r="A4447" s="15" t="s">
        <v>5343</v>
      </c>
      <c r="B4447" s="14" t="s">
        <v>205</v>
      </c>
      <c r="C4447" s="17">
        <v>14.0</v>
      </c>
      <c r="D4447" s="8" t="s">
        <v>5352</v>
      </c>
      <c r="E4447" s="8" t="s">
        <v>4473</v>
      </c>
      <c r="F4447" s="5" t="s">
        <v>22</v>
      </c>
      <c r="G4447" s="9"/>
      <c r="H4447" s="9"/>
    </row>
    <row r="4448" ht="15.75" customHeight="1">
      <c r="A4448" s="15" t="s">
        <v>5343</v>
      </c>
      <c r="B4448" s="14" t="s">
        <v>81</v>
      </c>
      <c r="C4448" s="17">
        <v>16.0</v>
      </c>
      <c r="D4448" s="8" t="s">
        <v>5353</v>
      </c>
      <c r="E4448" s="8" t="s">
        <v>4473</v>
      </c>
      <c r="F4448" s="5" t="s">
        <v>28</v>
      </c>
      <c r="G4448" s="9"/>
      <c r="H4448" s="9"/>
    </row>
    <row r="4449" ht="15.75" customHeight="1">
      <c r="A4449" s="15" t="s">
        <v>5343</v>
      </c>
      <c r="B4449" s="14" t="s">
        <v>4468</v>
      </c>
      <c r="C4449" s="17">
        <v>17.0</v>
      </c>
      <c r="D4449" s="8" t="s">
        <v>5354</v>
      </c>
      <c r="E4449" s="8" t="s">
        <v>4473</v>
      </c>
      <c r="F4449" s="5" t="s">
        <v>28</v>
      </c>
      <c r="G4449" s="9"/>
      <c r="H4449" s="9"/>
    </row>
    <row r="4450" ht="15.75" customHeight="1">
      <c r="A4450" s="15" t="s">
        <v>5343</v>
      </c>
      <c r="B4450" s="14" t="s">
        <v>104</v>
      </c>
      <c r="C4450" s="17">
        <v>18.0</v>
      </c>
      <c r="D4450" s="8" t="s">
        <v>5355</v>
      </c>
      <c r="E4450" s="8" t="s">
        <v>18</v>
      </c>
      <c r="F4450" s="5" t="s">
        <v>5356</v>
      </c>
      <c r="G4450" s="9"/>
      <c r="H4450" s="9"/>
    </row>
    <row r="4451" ht="15.75" customHeight="1">
      <c r="A4451" s="15" t="s">
        <v>5343</v>
      </c>
      <c r="B4451" s="14" t="s">
        <v>104</v>
      </c>
      <c r="C4451" s="17">
        <v>20.0</v>
      </c>
      <c r="D4451" s="8" t="s">
        <v>5357</v>
      </c>
      <c r="E4451" s="8" t="s">
        <v>14</v>
      </c>
      <c r="F4451" s="5" t="s">
        <v>50</v>
      </c>
      <c r="G4451" s="9"/>
      <c r="H4451" s="9"/>
    </row>
    <row r="4452" ht="15.75" customHeight="1">
      <c r="A4452" s="15" t="s">
        <v>5343</v>
      </c>
      <c r="B4452" s="14" t="s">
        <v>216</v>
      </c>
      <c r="C4452" s="17">
        <v>22.0</v>
      </c>
      <c r="D4452" s="8" t="s">
        <v>5358</v>
      </c>
      <c r="E4452" s="8" t="s">
        <v>4473</v>
      </c>
      <c r="F4452" s="5" t="s">
        <v>50</v>
      </c>
      <c r="G4452" s="9"/>
      <c r="H4452" s="9"/>
    </row>
    <row r="4453" ht="15.75" customHeight="1">
      <c r="A4453" s="15" t="s">
        <v>5343</v>
      </c>
      <c r="B4453" s="14" t="s">
        <v>216</v>
      </c>
      <c r="C4453" s="17">
        <v>24.0</v>
      </c>
      <c r="D4453" s="8" t="s">
        <v>5359</v>
      </c>
      <c r="E4453" s="8" t="s">
        <v>4473</v>
      </c>
      <c r="F4453" s="5" t="s">
        <v>50</v>
      </c>
      <c r="G4453" s="9"/>
      <c r="H4453" s="9"/>
    </row>
    <row r="4454" ht="15.75" customHeight="1">
      <c r="A4454" s="15" t="s">
        <v>5343</v>
      </c>
      <c r="B4454" s="14" t="s">
        <v>205</v>
      </c>
      <c r="C4454" s="17">
        <v>26.0</v>
      </c>
      <c r="D4454" s="8" t="s">
        <v>5360</v>
      </c>
      <c r="E4454" s="8" t="s">
        <v>21</v>
      </c>
      <c r="F4454" s="5" t="s">
        <v>1357</v>
      </c>
      <c r="G4454" s="9"/>
      <c r="H4454" s="9"/>
    </row>
    <row r="4455" ht="15.75" customHeight="1">
      <c r="A4455" s="15" t="s">
        <v>5343</v>
      </c>
      <c r="B4455" s="14" t="s">
        <v>378</v>
      </c>
      <c r="C4455" s="17">
        <v>28.0</v>
      </c>
      <c r="D4455" s="8" t="s">
        <v>5361</v>
      </c>
      <c r="E4455" s="8" t="s">
        <v>21</v>
      </c>
      <c r="F4455" s="5" t="s">
        <v>123</v>
      </c>
      <c r="G4455" s="9"/>
      <c r="H4455" s="9"/>
    </row>
    <row r="4456" ht="15.75" customHeight="1">
      <c r="A4456" s="15" t="s">
        <v>5362</v>
      </c>
      <c r="B4456" s="14" t="s">
        <v>2320</v>
      </c>
      <c r="C4456" s="16">
        <v>1.0</v>
      </c>
      <c r="D4456" s="8" t="s">
        <v>5363</v>
      </c>
      <c r="E4456" s="8" t="s">
        <v>32</v>
      </c>
      <c r="F4456" s="5" t="s">
        <v>15</v>
      </c>
      <c r="G4456" s="9"/>
      <c r="H4456" s="9"/>
    </row>
    <row r="4457" ht="15.75" customHeight="1">
      <c r="A4457" s="15" t="s">
        <v>5362</v>
      </c>
      <c r="B4457" s="14" t="s">
        <v>137</v>
      </c>
      <c r="C4457" s="17">
        <v>3.0</v>
      </c>
      <c r="D4457" s="8" t="s">
        <v>5364</v>
      </c>
      <c r="E4457" s="8" t="s">
        <v>18</v>
      </c>
      <c r="F4457" s="5" t="s">
        <v>15</v>
      </c>
      <c r="G4457" s="9"/>
      <c r="H4457" s="9"/>
    </row>
    <row r="4458" ht="15.75" customHeight="1">
      <c r="A4458" s="15" t="s">
        <v>5362</v>
      </c>
      <c r="B4458" s="14" t="s">
        <v>137</v>
      </c>
      <c r="C4458" s="17">
        <v>5.0</v>
      </c>
      <c r="D4458" s="8" t="s">
        <v>5365</v>
      </c>
      <c r="E4458" s="8" t="s">
        <v>21</v>
      </c>
      <c r="F4458" s="5" t="s">
        <v>25</v>
      </c>
      <c r="G4458" s="9"/>
      <c r="H4458" s="9"/>
    </row>
    <row r="4459" ht="15.75" customHeight="1">
      <c r="A4459" s="15" t="s">
        <v>5362</v>
      </c>
      <c r="B4459" s="14" t="s">
        <v>137</v>
      </c>
      <c r="C4459" s="17">
        <v>7.0</v>
      </c>
      <c r="D4459" s="8" t="s">
        <v>5366</v>
      </c>
      <c r="E4459" s="8" t="s">
        <v>18</v>
      </c>
      <c r="F4459" s="5" t="s">
        <v>18</v>
      </c>
      <c r="G4459" s="9"/>
      <c r="H4459" s="9"/>
    </row>
    <row r="4460" ht="15.75" customHeight="1">
      <c r="A4460" s="15" t="s">
        <v>5362</v>
      </c>
      <c r="B4460" s="14" t="s">
        <v>137</v>
      </c>
      <c r="C4460" s="17">
        <v>9.0</v>
      </c>
      <c r="D4460" s="8" t="s">
        <v>5367</v>
      </c>
      <c r="E4460" s="8" t="s">
        <v>4473</v>
      </c>
      <c r="F4460" s="5" t="s">
        <v>22</v>
      </c>
      <c r="G4460" s="9"/>
      <c r="H4460" s="9"/>
    </row>
    <row r="4461" ht="15.75" customHeight="1">
      <c r="A4461" s="15" t="s">
        <v>5368</v>
      </c>
      <c r="B4461" s="14" t="s">
        <v>29</v>
      </c>
      <c r="C4461" s="16">
        <v>1.0</v>
      </c>
      <c r="D4461" s="8" t="s">
        <v>5369</v>
      </c>
      <c r="E4461" s="8" t="s">
        <v>21</v>
      </c>
      <c r="F4461" s="5" t="s">
        <v>1425</v>
      </c>
      <c r="G4461" s="9"/>
      <c r="H4461" s="9"/>
    </row>
    <row r="4462" ht="15.75" customHeight="1">
      <c r="A4462" s="15" t="s">
        <v>5368</v>
      </c>
      <c r="B4462" s="14" t="s">
        <v>137</v>
      </c>
      <c r="C4462" s="17">
        <v>3.0</v>
      </c>
      <c r="D4462" s="8" t="s">
        <v>5370</v>
      </c>
      <c r="E4462" s="8" t="s">
        <v>18</v>
      </c>
      <c r="F4462" s="5" t="s">
        <v>33</v>
      </c>
      <c r="G4462" s="9"/>
      <c r="H4462" s="9"/>
    </row>
    <row r="4463" ht="15.75" customHeight="1">
      <c r="A4463" s="15" t="s">
        <v>5368</v>
      </c>
      <c r="B4463" s="14" t="s">
        <v>378</v>
      </c>
      <c r="C4463" s="17">
        <v>5.0</v>
      </c>
      <c r="D4463" s="8" t="s">
        <v>5371</v>
      </c>
      <c r="E4463" s="8" t="s">
        <v>267</v>
      </c>
      <c r="F4463" s="5" t="s">
        <v>5372</v>
      </c>
      <c r="G4463" s="9"/>
      <c r="H4463" s="9"/>
    </row>
    <row r="4464" ht="15.75" customHeight="1">
      <c r="A4464" s="15" t="s">
        <v>5368</v>
      </c>
      <c r="B4464" s="14" t="s">
        <v>124</v>
      </c>
      <c r="C4464" s="17">
        <v>6.0</v>
      </c>
      <c r="D4464" s="8" t="s">
        <v>5373</v>
      </c>
      <c r="E4464" s="8" t="s">
        <v>21</v>
      </c>
      <c r="F4464" s="5" t="s">
        <v>22</v>
      </c>
      <c r="G4464" s="9"/>
      <c r="H4464" s="9"/>
    </row>
    <row r="4465" ht="15.75" customHeight="1">
      <c r="A4465" s="15" t="s">
        <v>5368</v>
      </c>
      <c r="B4465" s="14" t="s">
        <v>324</v>
      </c>
      <c r="C4465" s="17">
        <v>8.0</v>
      </c>
      <c r="D4465" s="8" t="s">
        <v>5374</v>
      </c>
      <c r="E4465" s="8" t="s">
        <v>4473</v>
      </c>
      <c r="F4465" s="5" t="s">
        <v>15</v>
      </c>
      <c r="G4465" s="9"/>
      <c r="H4465" s="9"/>
    </row>
    <row r="4466" ht="15.75" customHeight="1">
      <c r="A4466" s="15" t="s">
        <v>5368</v>
      </c>
      <c r="B4466" s="14" t="s">
        <v>130</v>
      </c>
      <c r="C4466" s="17">
        <v>11.0</v>
      </c>
      <c r="D4466" s="8" t="s">
        <v>5375</v>
      </c>
      <c r="E4466" s="8" t="s">
        <v>18</v>
      </c>
      <c r="F4466" s="5" t="s">
        <v>871</v>
      </c>
      <c r="G4466" s="9"/>
      <c r="H4466" s="9"/>
    </row>
    <row r="4467" ht="15.75" customHeight="1">
      <c r="A4467" s="15" t="s">
        <v>5368</v>
      </c>
      <c r="B4467" s="14" t="s">
        <v>137</v>
      </c>
      <c r="C4467" s="17">
        <v>13.0</v>
      </c>
      <c r="D4467" s="8" t="s">
        <v>5376</v>
      </c>
      <c r="E4467" s="8" t="s">
        <v>18</v>
      </c>
      <c r="F4467" s="5" t="s">
        <v>18</v>
      </c>
      <c r="G4467" s="9"/>
      <c r="H4467" s="9"/>
    </row>
    <row r="4468" ht="15.75" customHeight="1">
      <c r="A4468" s="15" t="s">
        <v>5368</v>
      </c>
      <c r="B4468" s="14" t="s">
        <v>130</v>
      </c>
      <c r="C4468" s="17">
        <v>14.0</v>
      </c>
      <c r="D4468" s="8" t="s">
        <v>5377</v>
      </c>
      <c r="E4468" s="8" t="s">
        <v>14</v>
      </c>
      <c r="F4468" s="5" t="s">
        <v>79</v>
      </c>
      <c r="G4468" s="9"/>
      <c r="H4468" s="9"/>
    </row>
    <row r="4469" ht="15.75" customHeight="1">
      <c r="A4469" s="15" t="s">
        <v>5368</v>
      </c>
      <c r="B4469" s="14" t="s">
        <v>29</v>
      </c>
      <c r="C4469" s="17">
        <v>16.0</v>
      </c>
      <c r="D4469" s="8" t="s">
        <v>5378</v>
      </c>
      <c r="E4469" s="8" t="s">
        <v>14</v>
      </c>
      <c r="F4469" s="5" t="s">
        <v>15</v>
      </c>
      <c r="G4469" s="9"/>
      <c r="H4469" s="9"/>
    </row>
    <row r="4470" ht="15.75" customHeight="1">
      <c r="A4470" s="15" t="s">
        <v>5368</v>
      </c>
      <c r="B4470" s="14" t="s">
        <v>137</v>
      </c>
      <c r="C4470" s="17">
        <v>19.0</v>
      </c>
      <c r="D4470" s="8" t="s">
        <v>5379</v>
      </c>
      <c r="E4470" s="8" t="s">
        <v>14</v>
      </c>
      <c r="F4470" s="5" t="s">
        <v>15</v>
      </c>
      <c r="G4470" s="9"/>
      <c r="H4470" s="9"/>
    </row>
    <row r="4471" ht="15.75" customHeight="1">
      <c r="A4471" s="15" t="s">
        <v>5368</v>
      </c>
      <c r="B4471" s="14" t="s">
        <v>29</v>
      </c>
      <c r="C4471" s="17">
        <v>20.0</v>
      </c>
      <c r="D4471" s="8" t="s">
        <v>5380</v>
      </c>
      <c r="E4471" s="8" t="s">
        <v>4473</v>
      </c>
      <c r="F4471" s="5" t="s">
        <v>22</v>
      </c>
      <c r="G4471" s="9"/>
      <c r="H4471" s="9"/>
    </row>
    <row r="4472" ht="15.75" customHeight="1">
      <c r="A4472" s="15" t="s">
        <v>5368</v>
      </c>
      <c r="B4472" s="14" t="s">
        <v>443</v>
      </c>
      <c r="C4472" s="17">
        <v>22.0</v>
      </c>
      <c r="D4472" s="8" t="s">
        <v>5381</v>
      </c>
      <c r="E4472" s="8" t="s">
        <v>21</v>
      </c>
      <c r="F4472" s="5" t="s">
        <v>25</v>
      </c>
      <c r="G4472" s="9"/>
      <c r="H4472" s="9"/>
    </row>
    <row r="4473" ht="15.75" customHeight="1">
      <c r="A4473" s="15" t="s">
        <v>5382</v>
      </c>
      <c r="B4473" s="14" t="s">
        <v>137</v>
      </c>
      <c r="C4473" s="16">
        <v>1.0</v>
      </c>
      <c r="D4473" s="8" t="s">
        <v>5383</v>
      </c>
      <c r="E4473" s="8" t="s">
        <v>21</v>
      </c>
      <c r="F4473" s="5" t="s">
        <v>25</v>
      </c>
      <c r="G4473" s="9"/>
      <c r="H4473" s="9"/>
    </row>
    <row r="4474" ht="15.75" customHeight="1">
      <c r="A4474" s="15" t="s">
        <v>5382</v>
      </c>
      <c r="B4474" s="14" t="s">
        <v>37</v>
      </c>
      <c r="C4474" s="17">
        <v>3.0</v>
      </c>
      <c r="D4474" s="8" t="s">
        <v>5384</v>
      </c>
      <c r="E4474" s="8" t="s">
        <v>21</v>
      </c>
      <c r="F4474" s="5" t="s">
        <v>25</v>
      </c>
      <c r="G4474" s="9"/>
      <c r="H4474" s="9"/>
    </row>
    <row r="4475" ht="15.75" customHeight="1">
      <c r="A4475" s="15" t="s">
        <v>5382</v>
      </c>
      <c r="B4475" s="14" t="s">
        <v>144</v>
      </c>
      <c r="C4475" s="17">
        <v>5.0</v>
      </c>
      <c r="D4475" s="8" t="s">
        <v>5385</v>
      </c>
      <c r="E4475" s="8" t="s">
        <v>21</v>
      </c>
      <c r="F4475" s="5" t="s">
        <v>123</v>
      </c>
      <c r="G4475" s="9"/>
      <c r="H4475" s="9"/>
    </row>
    <row r="4476" ht="15.75" customHeight="1">
      <c r="A4476" s="15" t="s">
        <v>5382</v>
      </c>
      <c r="B4476" s="14" t="s">
        <v>37</v>
      </c>
      <c r="C4476" s="17">
        <v>7.0</v>
      </c>
      <c r="D4476" s="8" t="s">
        <v>5386</v>
      </c>
      <c r="E4476" s="8" t="s">
        <v>21</v>
      </c>
      <c r="F4476" s="5" t="s">
        <v>22</v>
      </c>
      <c r="G4476" s="9"/>
      <c r="H4476" s="9"/>
    </row>
    <row r="4477" ht="15.75" customHeight="1">
      <c r="A4477" s="15" t="s">
        <v>5382</v>
      </c>
      <c r="B4477" s="14" t="s">
        <v>37</v>
      </c>
      <c r="C4477" s="17">
        <v>9.0</v>
      </c>
      <c r="D4477" s="8" t="s">
        <v>5387</v>
      </c>
      <c r="E4477" s="8" t="s">
        <v>21</v>
      </c>
      <c r="F4477" s="5" t="s">
        <v>25</v>
      </c>
      <c r="G4477" s="9"/>
      <c r="H4477" s="9"/>
    </row>
    <row r="4478" ht="15.75" customHeight="1">
      <c r="A4478" s="15" t="s">
        <v>5382</v>
      </c>
      <c r="B4478" s="14" t="s">
        <v>37</v>
      </c>
      <c r="C4478" s="17">
        <v>10.0</v>
      </c>
      <c r="D4478" s="8" t="s">
        <v>5388</v>
      </c>
      <c r="E4478" s="8" t="s">
        <v>14</v>
      </c>
      <c r="F4478" s="5" t="s">
        <v>123</v>
      </c>
      <c r="G4478" s="9"/>
      <c r="H4478" s="9"/>
    </row>
    <row r="4479" ht="15.75" customHeight="1">
      <c r="A4479" s="15" t="s">
        <v>5382</v>
      </c>
      <c r="B4479" s="14" t="s">
        <v>144</v>
      </c>
      <c r="C4479" s="17">
        <v>11.0</v>
      </c>
      <c r="D4479" s="8" t="s">
        <v>5389</v>
      </c>
      <c r="E4479" s="8" t="s">
        <v>21</v>
      </c>
      <c r="F4479" s="5" t="s">
        <v>123</v>
      </c>
      <c r="G4479" s="9"/>
      <c r="H4479" s="9"/>
    </row>
    <row r="4480" ht="15.75" customHeight="1">
      <c r="A4480" s="15" t="s">
        <v>5382</v>
      </c>
      <c r="B4480" s="14" t="s">
        <v>144</v>
      </c>
      <c r="C4480" s="17">
        <v>13.0</v>
      </c>
      <c r="D4480" s="8" t="s">
        <v>5390</v>
      </c>
      <c r="E4480" s="8" t="s">
        <v>166</v>
      </c>
      <c r="F4480" s="5" t="s">
        <v>15</v>
      </c>
      <c r="G4480" s="9"/>
      <c r="H4480" s="9"/>
    </row>
    <row r="4481" ht="15.75" customHeight="1">
      <c r="A4481" s="15" t="s">
        <v>5382</v>
      </c>
      <c r="B4481" s="18" t="s">
        <v>701</v>
      </c>
      <c r="C4481" s="17">
        <v>15.0</v>
      </c>
      <c r="D4481" s="8" t="s">
        <v>5391</v>
      </c>
      <c r="E4481" s="8" t="s">
        <v>4473</v>
      </c>
      <c r="F4481" s="5" t="s">
        <v>15</v>
      </c>
      <c r="G4481" s="9"/>
      <c r="H4481" s="9"/>
    </row>
    <row r="4482" ht="15.75" customHeight="1">
      <c r="A4482" s="15" t="s">
        <v>5382</v>
      </c>
      <c r="B4482" s="14" t="s">
        <v>144</v>
      </c>
      <c r="C4482" s="17">
        <v>17.0</v>
      </c>
      <c r="D4482" s="8" t="s">
        <v>5392</v>
      </c>
      <c r="E4482" s="8" t="s">
        <v>4473</v>
      </c>
      <c r="F4482" s="5" t="s">
        <v>15</v>
      </c>
      <c r="G4482" s="9"/>
      <c r="H4482" s="9"/>
    </row>
    <row r="4483" ht="15.75" customHeight="1">
      <c r="A4483" s="15" t="s">
        <v>5382</v>
      </c>
      <c r="B4483" s="18" t="s">
        <v>126</v>
      </c>
      <c r="C4483" s="17">
        <v>19.0</v>
      </c>
      <c r="D4483" s="8" t="s">
        <v>5393</v>
      </c>
      <c r="E4483" s="8" t="s">
        <v>4473</v>
      </c>
      <c r="F4483" s="5" t="s">
        <v>15</v>
      </c>
      <c r="G4483" s="9"/>
      <c r="H4483" s="9"/>
    </row>
    <row r="4484" ht="15.75" customHeight="1">
      <c r="A4484" s="15" t="s">
        <v>5382</v>
      </c>
      <c r="B4484" s="18" t="s">
        <v>126</v>
      </c>
      <c r="C4484" s="17">
        <v>20.0</v>
      </c>
      <c r="D4484" s="8" t="s">
        <v>5394</v>
      </c>
      <c r="E4484" s="8" t="s">
        <v>4473</v>
      </c>
      <c r="F4484" s="5" t="s">
        <v>15</v>
      </c>
      <c r="G4484" s="9"/>
      <c r="H4484" s="9"/>
    </row>
    <row r="4485" ht="15.75" customHeight="1">
      <c r="A4485" s="15" t="s">
        <v>5382</v>
      </c>
      <c r="B4485" s="14" t="s">
        <v>144</v>
      </c>
      <c r="C4485" s="17">
        <v>21.0</v>
      </c>
      <c r="D4485" s="8" t="s">
        <v>5395</v>
      </c>
      <c r="E4485" s="8" t="s">
        <v>21</v>
      </c>
      <c r="F4485" s="5" t="s">
        <v>25</v>
      </c>
      <c r="G4485" s="9"/>
      <c r="H4485" s="9"/>
    </row>
    <row r="4486" ht="15.75" customHeight="1">
      <c r="A4486" s="15" t="s">
        <v>5382</v>
      </c>
      <c r="B4486" s="14" t="s">
        <v>144</v>
      </c>
      <c r="C4486" s="17">
        <v>23.0</v>
      </c>
      <c r="D4486" s="8" t="s">
        <v>5396</v>
      </c>
      <c r="E4486" s="8" t="s">
        <v>32</v>
      </c>
      <c r="F4486" s="5" t="s">
        <v>770</v>
      </c>
      <c r="G4486" s="9"/>
      <c r="H4486" s="9"/>
    </row>
    <row r="4487" ht="15.75" customHeight="1">
      <c r="A4487" s="15" t="s">
        <v>5382</v>
      </c>
      <c r="B4487" s="14" t="s">
        <v>37</v>
      </c>
      <c r="C4487" s="17">
        <v>25.0</v>
      </c>
      <c r="D4487" s="8" t="s">
        <v>5397</v>
      </c>
      <c r="E4487" s="8" t="s">
        <v>33</v>
      </c>
      <c r="F4487" s="5" t="s">
        <v>33</v>
      </c>
      <c r="G4487" s="9"/>
      <c r="H4487" s="9"/>
    </row>
    <row r="4488" ht="15.75" customHeight="1">
      <c r="A4488" s="15" t="s">
        <v>5382</v>
      </c>
      <c r="B4488" s="14" t="s">
        <v>144</v>
      </c>
      <c r="C4488" s="17">
        <v>27.0</v>
      </c>
      <c r="D4488" s="8" t="s">
        <v>5398</v>
      </c>
      <c r="E4488" s="8" t="s">
        <v>33</v>
      </c>
      <c r="F4488" s="5" t="s">
        <v>971</v>
      </c>
      <c r="G4488" s="9"/>
      <c r="H4488" s="9"/>
    </row>
    <row r="4489" ht="15.75" customHeight="1">
      <c r="A4489" s="15" t="s">
        <v>5382</v>
      </c>
      <c r="B4489" s="18" t="s">
        <v>701</v>
      </c>
      <c r="C4489" s="17">
        <v>29.0</v>
      </c>
      <c r="D4489" s="8" t="s">
        <v>5399</v>
      </c>
      <c r="E4489" s="8" t="s">
        <v>33</v>
      </c>
      <c r="F4489" s="5" t="s">
        <v>33</v>
      </c>
      <c r="G4489" s="9"/>
      <c r="H4489" s="9"/>
    </row>
    <row r="4490" ht="15.75" customHeight="1">
      <c r="A4490" s="15" t="s">
        <v>5382</v>
      </c>
      <c r="B4490" s="18" t="s">
        <v>701</v>
      </c>
      <c r="C4490" s="17">
        <v>31.0</v>
      </c>
      <c r="D4490" s="8" t="s">
        <v>5400</v>
      </c>
      <c r="E4490" s="8" t="s">
        <v>33</v>
      </c>
      <c r="F4490" s="5" t="s">
        <v>33</v>
      </c>
      <c r="G4490" s="9"/>
      <c r="H4490" s="9"/>
    </row>
    <row r="4491" ht="15.75" customHeight="1">
      <c r="A4491" s="15" t="s">
        <v>5382</v>
      </c>
      <c r="B4491" s="18" t="s">
        <v>701</v>
      </c>
      <c r="C4491" s="17">
        <v>33.0</v>
      </c>
      <c r="D4491" s="8" t="s">
        <v>5401</v>
      </c>
      <c r="E4491" s="8" t="s">
        <v>33</v>
      </c>
      <c r="F4491" s="5" t="s">
        <v>33</v>
      </c>
      <c r="G4491" s="9"/>
      <c r="H4491" s="9"/>
    </row>
    <row r="4492" ht="15.75" customHeight="1">
      <c r="A4492" s="15" t="s">
        <v>5382</v>
      </c>
      <c r="B4492" s="18" t="s">
        <v>701</v>
      </c>
      <c r="C4492" s="17">
        <v>35.0</v>
      </c>
      <c r="D4492" s="8" t="s">
        <v>5402</v>
      </c>
      <c r="E4492" s="8" t="s">
        <v>4473</v>
      </c>
      <c r="F4492" s="5" t="s">
        <v>133</v>
      </c>
      <c r="G4492" s="9"/>
      <c r="H4492" s="9"/>
    </row>
    <row r="4493" ht="15.75" customHeight="1">
      <c r="A4493" s="15" t="s">
        <v>5382</v>
      </c>
      <c r="B4493" s="14" t="s">
        <v>37</v>
      </c>
      <c r="C4493" s="17">
        <v>37.0</v>
      </c>
      <c r="D4493" s="8" t="s">
        <v>5403</v>
      </c>
      <c r="E4493" s="8" t="s">
        <v>4473</v>
      </c>
      <c r="F4493" s="5" t="s">
        <v>22</v>
      </c>
      <c r="G4493" s="9"/>
      <c r="H4493" s="9"/>
    </row>
    <row r="4494" ht="15.75" customHeight="1">
      <c r="A4494" s="15" t="s">
        <v>5382</v>
      </c>
      <c r="B4494" s="14" t="s">
        <v>144</v>
      </c>
      <c r="C4494" s="17">
        <v>40.0</v>
      </c>
      <c r="D4494" s="8" t="s">
        <v>5404</v>
      </c>
      <c r="E4494" s="8" t="s">
        <v>21</v>
      </c>
      <c r="F4494" s="5" t="s">
        <v>639</v>
      </c>
      <c r="G4494" s="9"/>
      <c r="H4494" s="9"/>
    </row>
    <row r="4495" ht="15.75" customHeight="1">
      <c r="A4495" s="15" t="s">
        <v>5382</v>
      </c>
      <c r="B4495" s="18" t="s">
        <v>701</v>
      </c>
      <c r="C4495" s="17">
        <v>42.0</v>
      </c>
      <c r="D4495" s="8" t="s">
        <v>5405</v>
      </c>
      <c r="E4495" s="8" t="s">
        <v>33</v>
      </c>
      <c r="F4495" s="5" t="s">
        <v>639</v>
      </c>
      <c r="G4495" s="9"/>
      <c r="H4495" s="9"/>
    </row>
    <row r="4496" ht="15.75" customHeight="1">
      <c r="A4496" s="15" t="s">
        <v>5382</v>
      </c>
      <c r="B4496" s="14" t="s">
        <v>144</v>
      </c>
      <c r="C4496" s="17">
        <v>44.0</v>
      </c>
      <c r="D4496" s="8" t="s">
        <v>5406</v>
      </c>
      <c r="E4496" s="8" t="s">
        <v>4473</v>
      </c>
      <c r="F4496" s="5" t="s">
        <v>639</v>
      </c>
      <c r="G4496" s="9"/>
      <c r="H4496" s="9"/>
    </row>
    <row r="4497" ht="15.75" customHeight="1">
      <c r="A4497" s="15" t="s">
        <v>5382</v>
      </c>
      <c r="B4497" s="14" t="s">
        <v>144</v>
      </c>
      <c r="C4497" s="17">
        <v>46.0</v>
      </c>
      <c r="D4497" s="8" t="s">
        <v>5407</v>
      </c>
      <c r="E4497" s="8" t="s">
        <v>18</v>
      </c>
      <c r="F4497" s="5" t="s">
        <v>639</v>
      </c>
      <c r="G4497" s="9"/>
      <c r="H4497" s="9"/>
    </row>
    <row r="4498" ht="15.75" customHeight="1">
      <c r="A4498" s="15" t="s">
        <v>5382</v>
      </c>
      <c r="B4498" s="14" t="s">
        <v>144</v>
      </c>
      <c r="C4498" s="17">
        <v>47.0</v>
      </c>
      <c r="D4498" s="8" t="s">
        <v>5408</v>
      </c>
      <c r="E4498" s="8" t="s">
        <v>21</v>
      </c>
      <c r="F4498" s="5" t="s">
        <v>639</v>
      </c>
      <c r="G4498" s="9"/>
      <c r="H4498" s="9"/>
    </row>
    <row r="4499" ht="15.75" customHeight="1">
      <c r="A4499" s="15" t="s">
        <v>5382</v>
      </c>
      <c r="B4499" s="14" t="s">
        <v>124</v>
      </c>
      <c r="C4499" s="17">
        <v>48.0</v>
      </c>
      <c r="D4499" s="8" t="s">
        <v>5409</v>
      </c>
      <c r="E4499" s="8" t="s">
        <v>33</v>
      </c>
      <c r="F4499" s="5" t="s">
        <v>33</v>
      </c>
      <c r="G4499" s="9"/>
      <c r="H4499" s="9"/>
    </row>
    <row r="4500" ht="15.75" customHeight="1">
      <c r="A4500" s="15" t="s">
        <v>5382</v>
      </c>
      <c r="B4500" s="14" t="s">
        <v>37</v>
      </c>
      <c r="C4500" s="17">
        <v>50.0</v>
      </c>
      <c r="D4500" s="8" t="s">
        <v>5410</v>
      </c>
      <c r="E4500" s="8" t="s">
        <v>33</v>
      </c>
      <c r="F4500" s="5" t="s">
        <v>33</v>
      </c>
      <c r="G4500" s="9"/>
      <c r="H4500" s="9"/>
    </row>
    <row r="4501" ht="15.75" customHeight="1">
      <c r="A4501" s="15" t="s">
        <v>5382</v>
      </c>
      <c r="B4501" s="14" t="s">
        <v>37</v>
      </c>
      <c r="C4501" s="17">
        <v>52.0</v>
      </c>
      <c r="D4501" s="8" t="s">
        <v>5411</v>
      </c>
      <c r="E4501" s="8" t="s">
        <v>21</v>
      </c>
      <c r="F4501" s="5" t="s">
        <v>25</v>
      </c>
      <c r="G4501" s="9"/>
      <c r="H4501" s="9"/>
    </row>
    <row r="4502" ht="15.75" customHeight="1">
      <c r="A4502" s="15" t="s">
        <v>5382</v>
      </c>
      <c r="B4502" s="14" t="s">
        <v>37</v>
      </c>
      <c r="C4502" s="17">
        <v>55.0</v>
      </c>
      <c r="D4502" s="8" t="s">
        <v>5412</v>
      </c>
      <c r="E4502" s="8" t="s">
        <v>21</v>
      </c>
      <c r="F4502" s="5" t="s">
        <v>133</v>
      </c>
      <c r="G4502" s="9"/>
      <c r="H4502" s="9"/>
    </row>
    <row r="4503" ht="15.75" customHeight="1">
      <c r="A4503" s="15" t="s">
        <v>5382</v>
      </c>
      <c r="B4503" s="14" t="s">
        <v>124</v>
      </c>
      <c r="C4503" s="17">
        <v>57.0</v>
      </c>
      <c r="D4503" s="8" t="s">
        <v>5413</v>
      </c>
      <c r="E4503" s="8" t="s">
        <v>21</v>
      </c>
      <c r="F4503" s="5" t="s">
        <v>133</v>
      </c>
      <c r="G4503" s="9"/>
      <c r="H4503" s="9"/>
    </row>
    <row r="4504" ht="15.75" customHeight="1">
      <c r="A4504" s="15" t="s">
        <v>5382</v>
      </c>
      <c r="B4504" s="14" t="s">
        <v>420</v>
      </c>
      <c r="C4504" s="17">
        <v>59.0</v>
      </c>
      <c r="D4504" s="8" t="s">
        <v>5414</v>
      </c>
      <c r="E4504" s="8" t="s">
        <v>21</v>
      </c>
      <c r="F4504" s="5" t="s">
        <v>22</v>
      </c>
      <c r="G4504" s="9"/>
      <c r="H4504" s="9"/>
    </row>
    <row r="4505" ht="15.75" customHeight="1">
      <c r="A4505" s="15" t="s">
        <v>5382</v>
      </c>
      <c r="B4505" s="14" t="s">
        <v>37</v>
      </c>
      <c r="C4505" s="17">
        <v>63.0</v>
      </c>
      <c r="D4505" s="8" t="s">
        <v>5415</v>
      </c>
      <c r="E4505" s="8" t="s">
        <v>21</v>
      </c>
      <c r="F4505" s="5" t="s">
        <v>1078</v>
      </c>
      <c r="G4505" s="9"/>
      <c r="H4505" s="9"/>
    </row>
    <row r="4506" ht="15.75" customHeight="1">
      <c r="A4506" s="15" t="s">
        <v>5382</v>
      </c>
      <c r="B4506" s="18" t="s">
        <v>126</v>
      </c>
      <c r="C4506" s="17">
        <v>64.0</v>
      </c>
      <c r="D4506" s="8" t="s">
        <v>5416</v>
      </c>
      <c r="E4506" s="8" t="s">
        <v>4473</v>
      </c>
      <c r="F4506" s="5" t="s">
        <v>1983</v>
      </c>
      <c r="G4506" s="9"/>
      <c r="H4506" s="9"/>
    </row>
    <row r="4507" ht="15.75" customHeight="1">
      <c r="A4507" s="15" t="s">
        <v>5382</v>
      </c>
      <c r="B4507" s="14" t="s">
        <v>144</v>
      </c>
      <c r="C4507" s="17">
        <v>65.0</v>
      </c>
      <c r="D4507" s="8" t="s">
        <v>5417</v>
      </c>
      <c r="E4507" s="8" t="s">
        <v>4473</v>
      </c>
      <c r="F4507" s="5" t="s">
        <v>50</v>
      </c>
      <c r="G4507" s="9"/>
      <c r="H4507" s="9"/>
    </row>
    <row r="4508" ht="15.75" customHeight="1">
      <c r="A4508" s="15" t="s">
        <v>5382</v>
      </c>
      <c r="B4508" s="14" t="s">
        <v>144</v>
      </c>
      <c r="C4508" s="17">
        <v>66.0</v>
      </c>
      <c r="D4508" s="8" t="s">
        <v>5418</v>
      </c>
      <c r="E4508" s="8" t="s">
        <v>4473</v>
      </c>
      <c r="F4508" s="5" t="s">
        <v>1983</v>
      </c>
      <c r="G4508" s="9"/>
      <c r="H4508" s="9"/>
    </row>
    <row r="4509" ht="15.75" customHeight="1">
      <c r="A4509" s="15" t="s">
        <v>5382</v>
      </c>
      <c r="B4509" s="14" t="s">
        <v>144</v>
      </c>
      <c r="C4509" s="17">
        <v>67.0</v>
      </c>
      <c r="D4509" s="8" t="s">
        <v>5419</v>
      </c>
      <c r="E4509" s="8" t="s">
        <v>21</v>
      </c>
      <c r="F4509" s="5" t="s">
        <v>50</v>
      </c>
      <c r="G4509" s="9"/>
      <c r="H4509" s="9"/>
    </row>
    <row r="4510" ht="15.75" customHeight="1">
      <c r="A4510" s="15" t="s">
        <v>5382</v>
      </c>
      <c r="B4510" s="14" t="s">
        <v>144</v>
      </c>
      <c r="C4510" s="17">
        <v>68.0</v>
      </c>
      <c r="D4510" s="8" t="s">
        <v>5420</v>
      </c>
      <c r="E4510" s="8" t="s">
        <v>4473</v>
      </c>
      <c r="F4510" s="5" t="s">
        <v>50</v>
      </c>
      <c r="G4510" s="9"/>
      <c r="H4510" s="9"/>
    </row>
    <row r="4511" ht="15.75" customHeight="1">
      <c r="A4511" s="15" t="s">
        <v>5382</v>
      </c>
      <c r="B4511" s="14" t="s">
        <v>5421</v>
      </c>
      <c r="C4511" s="17">
        <v>70.0</v>
      </c>
      <c r="D4511" s="8" t="s">
        <v>5422</v>
      </c>
      <c r="E4511" s="8" t="s">
        <v>4473</v>
      </c>
      <c r="F4511" s="5" t="s">
        <v>50</v>
      </c>
      <c r="G4511" s="9"/>
      <c r="H4511" s="9"/>
    </row>
    <row r="4512" ht="15.75" customHeight="1">
      <c r="A4512" s="15" t="s">
        <v>5423</v>
      </c>
      <c r="B4512" s="14" t="s">
        <v>216</v>
      </c>
      <c r="C4512" s="16">
        <v>1.0</v>
      </c>
      <c r="D4512" s="8" t="s">
        <v>5424</v>
      </c>
      <c r="E4512" s="8" t="s">
        <v>14</v>
      </c>
      <c r="F4512" s="5" t="s">
        <v>50</v>
      </c>
      <c r="G4512" s="9"/>
      <c r="H4512" s="9"/>
    </row>
    <row r="4513" ht="15.75" customHeight="1">
      <c r="A4513" s="15" t="s">
        <v>5423</v>
      </c>
      <c r="B4513" s="14" t="s">
        <v>68</v>
      </c>
      <c r="C4513" s="17">
        <v>3.0</v>
      </c>
      <c r="D4513" s="8" t="s">
        <v>5425</v>
      </c>
      <c r="E4513" s="8" t="s">
        <v>4473</v>
      </c>
      <c r="F4513" s="5" t="s">
        <v>1656</v>
      </c>
      <c r="G4513" s="9"/>
      <c r="H4513" s="9"/>
    </row>
    <row r="4514" ht="15.75" customHeight="1">
      <c r="A4514" s="15" t="s">
        <v>5423</v>
      </c>
      <c r="B4514" s="14" t="s">
        <v>107</v>
      </c>
      <c r="C4514" s="17">
        <v>8.0</v>
      </c>
      <c r="D4514" s="8" t="s">
        <v>5426</v>
      </c>
      <c r="E4514" s="8" t="s">
        <v>33</v>
      </c>
      <c r="F4514" s="5" t="s">
        <v>33</v>
      </c>
      <c r="G4514" s="9"/>
      <c r="H4514" s="9"/>
    </row>
    <row r="4515" ht="15.75" customHeight="1">
      <c r="A4515" s="15" t="s">
        <v>5423</v>
      </c>
      <c r="B4515" s="14" t="s">
        <v>216</v>
      </c>
      <c r="C4515" s="17">
        <v>10.0</v>
      </c>
      <c r="D4515" s="8" t="s">
        <v>5427</v>
      </c>
      <c r="E4515" s="8" t="s">
        <v>4473</v>
      </c>
      <c r="F4515" s="5" t="s">
        <v>50</v>
      </c>
      <c r="G4515" s="9"/>
      <c r="H4515" s="9"/>
    </row>
    <row r="4516" ht="15.75" customHeight="1">
      <c r="A4516" s="15" t="s">
        <v>5423</v>
      </c>
      <c r="B4516" s="14" t="s">
        <v>216</v>
      </c>
      <c r="C4516" s="17">
        <v>12.0</v>
      </c>
      <c r="D4516" s="8" t="s">
        <v>5428</v>
      </c>
      <c r="E4516" s="8" t="s">
        <v>4473</v>
      </c>
      <c r="F4516" s="5" t="s">
        <v>15</v>
      </c>
      <c r="G4516" s="9"/>
      <c r="H4516" s="9"/>
    </row>
    <row r="4517" ht="15.75" customHeight="1">
      <c r="A4517" s="15" t="s">
        <v>5423</v>
      </c>
      <c r="B4517" s="14" t="s">
        <v>52</v>
      </c>
      <c r="C4517" s="17">
        <v>14.0</v>
      </c>
      <c r="D4517" s="8" t="s">
        <v>5429</v>
      </c>
      <c r="E4517" s="8" t="s">
        <v>14</v>
      </c>
      <c r="F4517" s="5" t="s">
        <v>79</v>
      </c>
      <c r="G4517" s="9"/>
      <c r="H4517" s="9"/>
    </row>
    <row r="4518" ht="15.75" customHeight="1">
      <c r="A4518" s="15" t="s">
        <v>5423</v>
      </c>
      <c r="B4518" s="14" t="s">
        <v>5430</v>
      </c>
      <c r="C4518" s="17">
        <v>15.0</v>
      </c>
      <c r="D4518" s="8" t="s">
        <v>5431</v>
      </c>
      <c r="E4518" s="8" t="s">
        <v>4473</v>
      </c>
      <c r="F4518" s="5" t="s">
        <v>22</v>
      </c>
      <c r="G4518" s="9"/>
      <c r="H4518" s="9"/>
    </row>
    <row r="4519" ht="15.75" customHeight="1">
      <c r="A4519" s="15" t="s">
        <v>5432</v>
      </c>
      <c r="B4519" s="14" t="s">
        <v>41</v>
      </c>
      <c r="C4519" s="16">
        <v>1.0</v>
      </c>
      <c r="D4519" s="8" t="s">
        <v>5433</v>
      </c>
      <c r="E4519" s="8" t="s">
        <v>4473</v>
      </c>
      <c r="F4519" s="5" t="s">
        <v>50</v>
      </c>
      <c r="G4519" s="9"/>
      <c r="H4519" s="9"/>
    </row>
    <row r="4520" ht="15.75" customHeight="1">
      <c r="A4520" s="15" t="s">
        <v>5432</v>
      </c>
      <c r="B4520" s="14" t="s">
        <v>41</v>
      </c>
      <c r="C4520" s="17">
        <v>3.0</v>
      </c>
      <c r="D4520" s="8" t="s">
        <v>5434</v>
      </c>
      <c r="E4520" s="8" t="s">
        <v>4473</v>
      </c>
      <c r="F4520" s="5" t="s">
        <v>1983</v>
      </c>
      <c r="G4520" s="9"/>
      <c r="H4520" s="9"/>
    </row>
    <row r="4521" ht="15.75" customHeight="1">
      <c r="A4521" s="15" t="s">
        <v>5432</v>
      </c>
      <c r="B4521" s="14" t="s">
        <v>41</v>
      </c>
      <c r="C4521" s="17">
        <v>5.0</v>
      </c>
      <c r="D4521" s="8" t="s">
        <v>5435</v>
      </c>
      <c r="E4521" s="8" t="s">
        <v>21</v>
      </c>
      <c r="F4521" s="5" t="s">
        <v>25</v>
      </c>
      <c r="G4521" s="9"/>
      <c r="H4521" s="9"/>
    </row>
    <row r="4522" ht="15.75" customHeight="1">
      <c r="A4522" s="15" t="s">
        <v>5432</v>
      </c>
      <c r="B4522" s="14" t="s">
        <v>41</v>
      </c>
      <c r="C4522" s="17">
        <v>7.0</v>
      </c>
      <c r="D4522" s="8" t="s">
        <v>5436</v>
      </c>
      <c r="E4522" s="8" t="s">
        <v>14</v>
      </c>
      <c r="F4522" s="5" t="s">
        <v>15</v>
      </c>
      <c r="G4522" s="9"/>
      <c r="H4522" s="9"/>
    </row>
    <row r="4523" ht="15.75" customHeight="1">
      <c r="A4523" s="15" t="s">
        <v>5432</v>
      </c>
      <c r="B4523" s="14" t="s">
        <v>41</v>
      </c>
      <c r="C4523" s="17">
        <v>8.0</v>
      </c>
      <c r="D4523" s="8" t="s">
        <v>5437</v>
      </c>
      <c r="E4523" s="8" t="s">
        <v>4473</v>
      </c>
      <c r="F4523" s="5" t="s">
        <v>15</v>
      </c>
      <c r="G4523" s="9"/>
      <c r="H4523" s="9"/>
    </row>
    <row r="4524" ht="15.75" customHeight="1">
      <c r="A4524" s="15" t="s">
        <v>5432</v>
      </c>
      <c r="B4524" s="14" t="s">
        <v>41</v>
      </c>
      <c r="C4524" s="17">
        <v>9.0</v>
      </c>
      <c r="D4524" s="8" t="s">
        <v>5438</v>
      </c>
      <c r="E4524" s="8" t="s">
        <v>4473</v>
      </c>
      <c r="F4524" s="5" t="s">
        <v>146</v>
      </c>
      <c r="G4524" s="9"/>
      <c r="H4524" s="9"/>
    </row>
    <row r="4525" ht="15.75" customHeight="1">
      <c r="A4525" s="15" t="s">
        <v>5432</v>
      </c>
      <c r="B4525" s="14" t="s">
        <v>41</v>
      </c>
      <c r="C4525" s="17">
        <v>11.0</v>
      </c>
      <c r="D4525" s="8" t="s">
        <v>5439</v>
      </c>
      <c r="E4525" s="8" t="s">
        <v>18</v>
      </c>
      <c r="F4525" s="5" t="s">
        <v>15</v>
      </c>
      <c r="G4525" s="9"/>
      <c r="H4525" s="9"/>
    </row>
    <row r="4526" ht="15.75" customHeight="1">
      <c r="A4526" s="15" t="s">
        <v>5432</v>
      </c>
      <c r="B4526" s="14" t="s">
        <v>41</v>
      </c>
      <c r="C4526" s="17">
        <v>12.0</v>
      </c>
      <c r="D4526" s="8" t="s">
        <v>5440</v>
      </c>
      <c r="E4526" s="8" t="s">
        <v>14</v>
      </c>
      <c r="F4526" s="5" t="s">
        <v>15</v>
      </c>
      <c r="G4526" s="9"/>
      <c r="H4526" s="9"/>
    </row>
    <row r="4527" ht="15.75" customHeight="1">
      <c r="A4527" s="15" t="s">
        <v>5432</v>
      </c>
      <c r="B4527" s="14" t="s">
        <v>41</v>
      </c>
      <c r="C4527" s="17">
        <v>13.0</v>
      </c>
      <c r="D4527" s="8" t="s">
        <v>5441</v>
      </c>
      <c r="E4527" s="8" t="s">
        <v>21</v>
      </c>
      <c r="F4527" s="5" t="s">
        <v>25</v>
      </c>
      <c r="G4527" s="9"/>
      <c r="H4527" s="9"/>
    </row>
    <row r="4528" ht="15.75" customHeight="1">
      <c r="A4528" s="15" t="s">
        <v>5432</v>
      </c>
      <c r="B4528" s="14" t="s">
        <v>104</v>
      </c>
      <c r="C4528" s="17">
        <v>15.0</v>
      </c>
      <c r="D4528" s="8" t="s">
        <v>5442</v>
      </c>
      <c r="E4528" s="8" t="s">
        <v>33</v>
      </c>
      <c r="F4528" s="5" t="s">
        <v>22</v>
      </c>
      <c r="G4528" s="9"/>
      <c r="H4528" s="9"/>
    </row>
    <row r="4529" ht="15.75" customHeight="1">
      <c r="A4529" s="15" t="s">
        <v>5432</v>
      </c>
      <c r="B4529" s="14" t="s">
        <v>37</v>
      </c>
      <c r="C4529" s="17">
        <v>17.0</v>
      </c>
      <c r="D4529" s="8" t="s">
        <v>5443</v>
      </c>
      <c r="E4529" s="8" t="s">
        <v>11</v>
      </c>
      <c r="F4529" s="5" t="s">
        <v>22</v>
      </c>
      <c r="G4529" s="9"/>
      <c r="H4529" s="9"/>
    </row>
    <row r="4530" ht="15.75" customHeight="1">
      <c r="A4530" s="15" t="s">
        <v>5432</v>
      </c>
      <c r="B4530" s="14" t="s">
        <v>41</v>
      </c>
      <c r="C4530" s="17">
        <v>18.0</v>
      </c>
      <c r="D4530" s="8" t="s">
        <v>5444</v>
      </c>
      <c r="E4530" s="8" t="s">
        <v>32</v>
      </c>
      <c r="F4530" s="5" t="s">
        <v>15</v>
      </c>
      <c r="G4530" s="9"/>
      <c r="H4530" s="9"/>
    </row>
    <row r="4531" ht="15.75" customHeight="1">
      <c r="A4531" s="15" t="s">
        <v>5432</v>
      </c>
      <c r="B4531" s="14" t="s">
        <v>41</v>
      </c>
      <c r="C4531" s="17">
        <v>19.0</v>
      </c>
      <c r="D4531" s="8" t="s">
        <v>5445</v>
      </c>
      <c r="E4531" s="8" t="s">
        <v>32</v>
      </c>
      <c r="F4531" s="5" t="s">
        <v>15</v>
      </c>
      <c r="G4531" s="9"/>
      <c r="H4531" s="9"/>
    </row>
    <row r="4532" ht="15.75" customHeight="1">
      <c r="A4532" s="15" t="s">
        <v>5432</v>
      </c>
      <c r="B4532" s="14" t="s">
        <v>41</v>
      </c>
      <c r="C4532" s="17">
        <v>21.0</v>
      </c>
      <c r="D4532" s="8" t="s">
        <v>5446</v>
      </c>
      <c r="E4532" s="8" t="s">
        <v>32</v>
      </c>
      <c r="F4532" s="5" t="s">
        <v>15</v>
      </c>
      <c r="G4532" s="9"/>
      <c r="H4532" s="9"/>
    </row>
    <row r="4533" ht="15.75" customHeight="1">
      <c r="A4533" s="15" t="s">
        <v>5432</v>
      </c>
      <c r="B4533" s="14" t="s">
        <v>41</v>
      </c>
      <c r="C4533" s="17">
        <v>23.0</v>
      </c>
      <c r="D4533" s="8" t="s">
        <v>5447</v>
      </c>
      <c r="E4533" s="8" t="s">
        <v>4473</v>
      </c>
      <c r="F4533" s="5" t="s">
        <v>25</v>
      </c>
      <c r="G4533" s="9"/>
      <c r="H4533" s="9"/>
    </row>
    <row r="4534" ht="15.75" customHeight="1">
      <c r="A4534" s="15" t="s">
        <v>5432</v>
      </c>
      <c r="B4534" s="14" t="s">
        <v>41</v>
      </c>
      <c r="C4534" s="17">
        <v>25.0</v>
      </c>
      <c r="D4534" s="8" t="s">
        <v>5448</v>
      </c>
      <c r="E4534" s="8" t="s">
        <v>4473</v>
      </c>
      <c r="F4534" s="5" t="s">
        <v>15</v>
      </c>
      <c r="G4534" s="9"/>
      <c r="H4534" s="9"/>
    </row>
    <row r="4535" ht="15.75" customHeight="1">
      <c r="A4535" s="15" t="s">
        <v>5432</v>
      </c>
      <c r="B4535" s="14" t="s">
        <v>41</v>
      </c>
      <c r="C4535" s="17">
        <v>27.0</v>
      </c>
      <c r="D4535" s="8" t="s">
        <v>5449</v>
      </c>
      <c r="E4535" s="8" t="s">
        <v>14</v>
      </c>
      <c r="F4535" s="5" t="s">
        <v>15</v>
      </c>
      <c r="G4535" s="9"/>
      <c r="H4535" s="9"/>
    </row>
    <row r="4536" ht="15.75" customHeight="1">
      <c r="A4536" s="15" t="s">
        <v>5432</v>
      </c>
      <c r="B4536" s="14" t="s">
        <v>41</v>
      </c>
      <c r="C4536" s="17">
        <v>28.0</v>
      </c>
      <c r="D4536" s="8" t="s">
        <v>5450</v>
      </c>
      <c r="E4536" s="8" t="s">
        <v>33</v>
      </c>
      <c r="F4536" s="5" t="s">
        <v>33</v>
      </c>
      <c r="G4536" s="9"/>
      <c r="H4536" s="9"/>
    </row>
    <row r="4537" ht="15.75" customHeight="1">
      <c r="A4537" s="15" t="s">
        <v>5432</v>
      </c>
      <c r="B4537" s="14" t="s">
        <v>216</v>
      </c>
      <c r="C4537" s="17">
        <v>29.0</v>
      </c>
      <c r="D4537" s="8" t="s">
        <v>5451</v>
      </c>
      <c r="E4537" s="8" t="s">
        <v>33</v>
      </c>
      <c r="F4537" s="5" t="s">
        <v>33</v>
      </c>
      <c r="G4537" s="9"/>
      <c r="H4537" s="9"/>
    </row>
    <row r="4538" ht="15.75" customHeight="1">
      <c r="A4538" s="15" t="s">
        <v>5432</v>
      </c>
      <c r="B4538" s="14" t="s">
        <v>41</v>
      </c>
      <c r="C4538" s="17">
        <v>31.0</v>
      </c>
      <c r="D4538" s="8" t="s">
        <v>5452</v>
      </c>
      <c r="E4538" s="8" t="s">
        <v>4473</v>
      </c>
      <c r="F4538" s="5" t="s">
        <v>15</v>
      </c>
      <c r="G4538" s="9"/>
      <c r="H4538" s="9"/>
    </row>
    <row r="4539" ht="15.75" customHeight="1">
      <c r="A4539" s="15" t="s">
        <v>5432</v>
      </c>
      <c r="B4539" s="14" t="s">
        <v>41</v>
      </c>
      <c r="C4539" s="17">
        <v>32.0</v>
      </c>
      <c r="D4539" s="8" t="s">
        <v>5453</v>
      </c>
      <c r="E4539" s="8" t="s">
        <v>21</v>
      </c>
      <c r="F4539" s="5" t="s">
        <v>25</v>
      </c>
      <c r="G4539" s="9"/>
      <c r="H4539" s="9"/>
    </row>
    <row r="4540" ht="15.75" customHeight="1">
      <c r="A4540" s="15" t="s">
        <v>5432</v>
      </c>
      <c r="B4540" s="14" t="s">
        <v>41</v>
      </c>
      <c r="C4540" s="17">
        <v>34.0</v>
      </c>
      <c r="D4540" s="8" t="s">
        <v>5454</v>
      </c>
      <c r="E4540" s="8" t="s">
        <v>18</v>
      </c>
      <c r="F4540" s="5" t="s">
        <v>15</v>
      </c>
      <c r="G4540" s="9"/>
      <c r="H4540" s="9"/>
    </row>
    <row r="4541" ht="15.75" customHeight="1">
      <c r="A4541" s="15" t="s">
        <v>5432</v>
      </c>
      <c r="B4541" s="14" t="s">
        <v>5277</v>
      </c>
      <c r="C4541" s="17">
        <v>36.0</v>
      </c>
      <c r="D4541" s="8" t="s">
        <v>5455</v>
      </c>
      <c r="E4541" s="8" t="s">
        <v>4473</v>
      </c>
      <c r="F4541" s="5" t="s">
        <v>916</v>
      </c>
      <c r="G4541" s="9"/>
      <c r="H4541" s="9"/>
    </row>
    <row r="4542" ht="15.75" customHeight="1">
      <c r="A4542" s="15" t="s">
        <v>5432</v>
      </c>
      <c r="B4542" s="14" t="s">
        <v>41</v>
      </c>
      <c r="C4542" s="17">
        <v>39.0</v>
      </c>
      <c r="D4542" s="8" t="s">
        <v>5456</v>
      </c>
      <c r="E4542" s="8" t="s">
        <v>32</v>
      </c>
      <c r="F4542" s="5" t="s">
        <v>916</v>
      </c>
      <c r="G4542" s="9"/>
      <c r="H4542" s="9"/>
    </row>
    <row r="4543" ht="15.75" customHeight="1">
      <c r="A4543" s="15" t="s">
        <v>5432</v>
      </c>
      <c r="B4543" s="14" t="s">
        <v>41</v>
      </c>
      <c r="C4543" s="17">
        <v>41.0</v>
      </c>
      <c r="D4543" s="8" t="s">
        <v>5457</v>
      </c>
      <c r="E4543" s="8" t="s">
        <v>21</v>
      </c>
      <c r="F4543" s="5" t="s">
        <v>25</v>
      </c>
      <c r="G4543" s="9"/>
      <c r="H4543" s="9"/>
    </row>
    <row r="4544" ht="15.75" customHeight="1">
      <c r="A4544" s="15" t="s">
        <v>5432</v>
      </c>
      <c r="B4544" s="14" t="s">
        <v>104</v>
      </c>
      <c r="C4544" s="17">
        <v>43.0</v>
      </c>
      <c r="D4544" s="8" t="s">
        <v>5458</v>
      </c>
      <c r="E4544" s="8" t="s">
        <v>4473</v>
      </c>
      <c r="F4544" s="5" t="s">
        <v>50</v>
      </c>
      <c r="G4544" s="9"/>
      <c r="H4544" s="9"/>
    </row>
    <row r="4545" ht="15.75" customHeight="1">
      <c r="A4545" s="15" t="s">
        <v>5459</v>
      </c>
      <c r="B4545" s="14" t="s">
        <v>139</v>
      </c>
      <c r="C4545" s="16">
        <v>1.0</v>
      </c>
      <c r="D4545" s="8" t="s">
        <v>5460</v>
      </c>
      <c r="E4545" s="8" t="s">
        <v>14</v>
      </c>
      <c r="F4545" s="5" t="s">
        <v>79</v>
      </c>
      <c r="G4545" s="9"/>
      <c r="H4545" s="9"/>
    </row>
    <row r="4546" ht="15.75" customHeight="1">
      <c r="A4546" s="15" t="s">
        <v>5459</v>
      </c>
      <c r="B4546" s="14" t="s">
        <v>139</v>
      </c>
      <c r="C4546" s="17">
        <v>2.0</v>
      </c>
      <c r="D4546" s="8" t="s">
        <v>5461</v>
      </c>
      <c r="E4546" s="8" t="s">
        <v>14</v>
      </c>
      <c r="F4546" s="5" t="s">
        <v>79</v>
      </c>
      <c r="G4546" s="9"/>
      <c r="H4546" s="9"/>
    </row>
    <row r="4547" ht="15.75" customHeight="1">
      <c r="A4547" s="15" t="s">
        <v>5459</v>
      </c>
      <c r="B4547" s="14" t="s">
        <v>137</v>
      </c>
      <c r="C4547" s="17">
        <v>3.0</v>
      </c>
      <c r="D4547" s="8" t="s">
        <v>5462</v>
      </c>
      <c r="E4547" s="8" t="s">
        <v>14</v>
      </c>
      <c r="F4547" s="5" t="s">
        <v>79</v>
      </c>
      <c r="G4547" s="9"/>
      <c r="H4547" s="9"/>
    </row>
    <row r="4548" ht="15.75" customHeight="1">
      <c r="A4548" s="15" t="s">
        <v>5459</v>
      </c>
      <c r="B4548" s="14" t="s">
        <v>896</v>
      </c>
      <c r="C4548" s="17">
        <v>4.0</v>
      </c>
      <c r="D4548" s="8" t="s">
        <v>5463</v>
      </c>
      <c r="E4548" s="8" t="s">
        <v>4473</v>
      </c>
      <c r="F4548" s="5" t="s">
        <v>79</v>
      </c>
      <c r="G4548" s="9"/>
      <c r="H4548" s="9"/>
    </row>
    <row r="4549" ht="15.75" customHeight="1">
      <c r="A4549" s="15" t="s">
        <v>5459</v>
      </c>
      <c r="B4549" s="14" t="s">
        <v>139</v>
      </c>
      <c r="C4549" s="17">
        <v>6.0</v>
      </c>
      <c r="D4549" s="8" t="s">
        <v>5464</v>
      </c>
      <c r="E4549" s="8" t="s">
        <v>4473</v>
      </c>
      <c r="F4549" s="5" t="s">
        <v>79</v>
      </c>
      <c r="G4549" s="9"/>
      <c r="H4549" s="9"/>
    </row>
    <row r="4550" ht="15.75" customHeight="1">
      <c r="A4550" s="15" t="s">
        <v>5459</v>
      </c>
      <c r="B4550" s="14" t="s">
        <v>124</v>
      </c>
      <c r="C4550" s="17">
        <v>7.0</v>
      </c>
      <c r="D4550" s="8" t="s">
        <v>5465</v>
      </c>
      <c r="E4550" s="8" t="s">
        <v>4473</v>
      </c>
      <c r="F4550" s="5" t="s">
        <v>79</v>
      </c>
      <c r="G4550" s="9"/>
      <c r="H4550" s="9"/>
    </row>
    <row r="4551" ht="15.75" customHeight="1">
      <c r="A4551" s="15" t="s">
        <v>5459</v>
      </c>
      <c r="B4551" s="14" t="s">
        <v>124</v>
      </c>
      <c r="C4551" s="17">
        <v>8.0</v>
      </c>
      <c r="D4551" s="8" t="s">
        <v>5466</v>
      </c>
      <c r="E4551" s="8" t="s">
        <v>4473</v>
      </c>
      <c r="F4551" s="5" t="s">
        <v>79</v>
      </c>
      <c r="G4551" s="9"/>
      <c r="H4551" s="9"/>
    </row>
    <row r="4552" ht="15.75" customHeight="1">
      <c r="A4552" s="15" t="s">
        <v>5459</v>
      </c>
      <c r="B4552" s="14" t="s">
        <v>137</v>
      </c>
      <c r="C4552" s="17">
        <v>9.0</v>
      </c>
      <c r="D4552" s="8" t="s">
        <v>5467</v>
      </c>
      <c r="E4552" s="8" t="s">
        <v>4473</v>
      </c>
      <c r="F4552" s="5" t="s">
        <v>79</v>
      </c>
      <c r="G4552" s="9"/>
      <c r="H4552" s="9"/>
    </row>
    <row r="4553" ht="15.75" customHeight="1">
      <c r="A4553" s="15" t="s">
        <v>5459</v>
      </c>
      <c r="B4553" s="14" t="s">
        <v>139</v>
      </c>
      <c r="C4553" s="17">
        <v>10.0</v>
      </c>
      <c r="D4553" s="8" t="s">
        <v>5468</v>
      </c>
      <c r="E4553" s="8" t="s">
        <v>14</v>
      </c>
      <c r="F4553" s="5" t="s">
        <v>79</v>
      </c>
      <c r="G4553" s="9"/>
      <c r="H4553" s="9"/>
    </row>
    <row r="4554" ht="15.75" customHeight="1">
      <c r="A4554" s="15" t="s">
        <v>5459</v>
      </c>
      <c r="B4554" s="14" t="s">
        <v>124</v>
      </c>
      <c r="C4554" s="17">
        <v>11.0</v>
      </c>
      <c r="D4554" s="8" t="s">
        <v>5469</v>
      </c>
      <c r="E4554" s="8" t="s">
        <v>14</v>
      </c>
      <c r="F4554" s="5" t="s">
        <v>79</v>
      </c>
      <c r="G4554" s="9"/>
      <c r="H4554" s="9"/>
    </row>
    <row r="4555" ht="15.75" customHeight="1">
      <c r="A4555" s="15" t="s">
        <v>5459</v>
      </c>
      <c r="B4555" s="14" t="s">
        <v>139</v>
      </c>
      <c r="C4555" s="17">
        <v>13.0</v>
      </c>
      <c r="D4555" s="8" t="s">
        <v>5470</v>
      </c>
      <c r="E4555" s="8" t="s">
        <v>4473</v>
      </c>
      <c r="F4555" s="5" t="s">
        <v>1112</v>
      </c>
      <c r="G4555" s="9"/>
      <c r="H4555" s="9"/>
    </row>
    <row r="4556" ht="15.75" customHeight="1">
      <c r="A4556" s="15" t="s">
        <v>5459</v>
      </c>
      <c r="B4556" s="14" t="s">
        <v>2548</v>
      </c>
      <c r="C4556" s="17">
        <v>14.0</v>
      </c>
      <c r="D4556" s="8" t="s">
        <v>5471</v>
      </c>
      <c r="E4556" s="8" t="s">
        <v>14</v>
      </c>
      <c r="F4556" s="5" t="s">
        <v>1112</v>
      </c>
      <c r="G4556" s="9"/>
      <c r="H4556" s="9"/>
    </row>
    <row r="4557" ht="15.75" customHeight="1">
      <c r="A4557" s="15" t="s">
        <v>5472</v>
      </c>
      <c r="B4557" s="14" t="s">
        <v>851</v>
      </c>
      <c r="C4557" s="17">
        <v>2.0</v>
      </c>
      <c r="D4557" s="8" t="s">
        <v>5473</v>
      </c>
      <c r="E4557" s="8" t="s">
        <v>21</v>
      </c>
      <c r="F4557" s="5" t="s">
        <v>25</v>
      </c>
      <c r="G4557" s="9"/>
      <c r="H4557" s="9"/>
    </row>
    <row r="4558" ht="15.75" customHeight="1">
      <c r="A4558" s="15" t="s">
        <v>5472</v>
      </c>
      <c r="B4558" s="14" t="s">
        <v>851</v>
      </c>
      <c r="C4558" s="17">
        <v>4.0</v>
      </c>
      <c r="D4558" s="8" t="s">
        <v>5474</v>
      </c>
      <c r="E4558" s="8" t="s">
        <v>18</v>
      </c>
      <c r="F4558" s="5" t="s">
        <v>18</v>
      </c>
      <c r="G4558" s="9"/>
      <c r="H4558" s="9"/>
    </row>
    <row r="4559" ht="15.75" customHeight="1">
      <c r="A4559" s="15" t="s">
        <v>5472</v>
      </c>
      <c r="B4559" s="14" t="s">
        <v>851</v>
      </c>
      <c r="C4559" s="17">
        <v>6.0</v>
      </c>
      <c r="D4559" s="8" t="s">
        <v>5475</v>
      </c>
      <c r="E4559" s="8" t="s">
        <v>4473</v>
      </c>
      <c r="F4559" s="5" t="s">
        <v>15</v>
      </c>
      <c r="G4559" s="9"/>
      <c r="H4559" s="9"/>
    </row>
    <row r="4560" ht="15.75" customHeight="1">
      <c r="A4560" s="15" t="s">
        <v>5472</v>
      </c>
      <c r="B4560" s="14" t="s">
        <v>378</v>
      </c>
      <c r="C4560" s="17">
        <v>8.0</v>
      </c>
      <c r="D4560" s="8" t="s">
        <v>5476</v>
      </c>
      <c r="E4560" s="8" t="s">
        <v>4473</v>
      </c>
      <c r="F4560" s="5" t="s">
        <v>22</v>
      </c>
      <c r="G4560" s="9"/>
      <c r="H4560" s="9"/>
    </row>
    <row r="4561" ht="15.75" customHeight="1">
      <c r="A4561" s="15" t="s">
        <v>5477</v>
      </c>
      <c r="B4561" s="14" t="s">
        <v>124</v>
      </c>
      <c r="C4561" s="16">
        <v>1.0</v>
      </c>
      <c r="D4561" s="8" t="s">
        <v>5478</v>
      </c>
      <c r="E4561" s="8" t="s">
        <v>21</v>
      </c>
      <c r="F4561" s="5" t="s">
        <v>25</v>
      </c>
      <c r="G4561" s="9"/>
      <c r="H4561" s="9"/>
    </row>
    <row r="4562" ht="15.75" customHeight="1">
      <c r="A4562" s="15" t="s">
        <v>5477</v>
      </c>
      <c r="B4562" s="14" t="s">
        <v>37</v>
      </c>
      <c r="C4562" s="17">
        <v>3.0</v>
      </c>
      <c r="D4562" s="8" t="s">
        <v>5479</v>
      </c>
      <c r="E4562" s="8" t="s">
        <v>4473</v>
      </c>
      <c r="F4562" s="5" t="s">
        <v>15</v>
      </c>
      <c r="G4562" s="9"/>
      <c r="H4562" s="9"/>
    </row>
    <row r="4563" ht="15.75" customHeight="1">
      <c r="A4563" s="15" t="s">
        <v>5477</v>
      </c>
      <c r="B4563" s="14" t="s">
        <v>124</v>
      </c>
      <c r="C4563" s="17">
        <v>5.0</v>
      </c>
      <c r="D4563" s="8" t="s">
        <v>5480</v>
      </c>
      <c r="E4563" s="8" t="s">
        <v>33</v>
      </c>
      <c r="F4563" s="5" t="s">
        <v>527</v>
      </c>
      <c r="G4563" s="9"/>
      <c r="H4563" s="9"/>
    </row>
    <row r="4564" ht="15.75" customHeight="1">
      <c r="A4564" s="15" t="s">
        <v>5477</v>
      </c>
      <c r="B4564" s="14" t="s">
        <v>124</v>
      </c>
      <c r="C4564" s="17">
        <v>6.0</v>
      </c>
      <c r="D4564" s="8" t="s">
        <v>5481</v>
      </c>
      <c r="E4564" s="8" t="s">
        <v>14</v>
      </c>
      <c r="F4564" s="5" t="s">
        <v>79</v>
      </c>
      <c r="G4564" s="9"/>
      <c r="H4564" s="9"/>
    </row>
    <row r="4565" ht="15.75" customHeight="1">
      <c r="A4565" s="15" t="s">
        <v>5477</v>
      </c>
      <c r="B4565" s="14" t="s">
        <v>37</v>
      </c>
      <c r="C4565" s="17">
        <v>8.0</v>
      </c>
      <c r="D4565" s="8" t="s">
        <v>5482</v>
      </c>
      <c r="E4565" s="8" t="s">
        <v>21</v>
      </c>
      <c r="F4565" s="5" t="s">
        <v>639</v>
      </c>
      <c r="G4565" s="9"/>
      <c r="H4565" s="9"/>
    </row>
    <row r="4566" ht="15.75" customHeight="1">
      <c r="A4566" s="15" t="s">
        <v>5477</v>
      </c>
      <c r="B4566" s="14" t="s">
        <v>124</v>
      </c>
      <c r="C4566" s="17">
        <v>9.0</v>
      </c>
      <c r="D4566" s="8" t="s">
        <v>5483</v>
      </c>
      <c r="E4566" s="8" t="s">
        <v>21</v>
      </c>
      <c r="F4566" s="5" t="s">
        <v>25</v>
      </c>
      <c r="G4566" s="9"/>
      <c r="H4566" s="9"/>
    </row>
    <row r="4567" ht="15.75" customHeight="1">
      <c r="A4567" s="15" t="s">
        <v>5477</v>
      </c>
      <c r="B4567" s="14" t="s">
        <v>124</v>
      </c>
      <c r="C4567" s="17">
        <v>11.0</v>
      </c>
      <c r="D4567" s="8" t="s">
        <v>5484</v>
      </c>
      <c r="E4567" s="8" t="s">
        <v>21</v>
      </c>
      <c r="F4567" s="5" t="s">
        <v>25</v>
      </c>
      <c r="G4567" s="9"/>
      <c r="H4567" s="9"/>
    </row>
    <row r="4568" ht="15.75" customHeight="1">
      <c r="A4568" s="15" t="s">
        <v>5477</v>
      </c>
      <c r="B4568" s="14" t="s">
        <v>37</v>
      </c>
      <c r="C4568" s="17">
        <v>13.0</v>
      </c>
      <c r="D4568" s="8" t="s">
        <v>5485</v>
      </c>
      <c r="E4568" s="8" t="s">
        <v>21</v>
      </c>
      <c r="F4568" s="5" t="s">
        <v>22</v>
      </c>
      <c r="G4568" s="9"/>
      <c r="H4568" s="9"/>
    </row>
    <row r="4569" ht="15.75" customHeight="1">
      <c r="A4569" s="15" t="s">
        <v>5477</v>
      </c>
      <c r="B4569" s="14" t="s">
        <v>124</v>
      </c>
      <c r="C4569" s="17">
        <v>15.0</v>
      </c>
      <c r="D4569" s="8" t="s">
        <v>5486</v>
      </c>
      <c r="E4569" s="8" t="s">
        <v>21</v>
      </c>
      <c r="F4569" s="5" t="s">
        <v>25</v>
      </c>
      <c r="G4569" s="9"/>
      <c r="H4569" s="9"/>
    </row>
    <row r="4570" ht="15.75" customHeight="1">
      <c r="A4570" s="15" t="s">
        <v>5477</v>
      </c>
      <c r="B4570" s="14" t="s">
        <v>361</v>
      </c>
      <c r="C4570" s="17">
        <v>17.0</v>
      </c>
      <c r="D4570" s="8" t="s">
        <v>5487</v>
      </c>
      <c r="E4570" s="8" t="s">
        <v>21</v>
      </c>
      <c r="F4570" s="5" t="s">
        <v>50</v>
      </c>
      <c r="G4570" s="9"/>
      <c r="H4570" s="9"/>
    </row>
    <row r="4571" ht="15.75" customHeight="1">
      <c r="A4571" s="15" t="s">
        <v>5488</v>
      </c>
      <c r="B4571" s="14" t="s">
        <v>144</v>
      </c>
      <c r="C4571" s="16">
        <v>1.0</v>
      </c>
      <c r="D4571" s="8" t="s">
        <v>5489</v>
      </c>
      <c r="E4571" s="8" t="s">
        <v>146</v>
      </c>
      <c r="F4571" s="5" t="s">
        <v>15</v>
      </c>
      <c r="G4571" s="9"/>
      <c r="H4571" s="9"/>
    </row>
    <row r="4572" ht="15.75" customHeight="1">
      <c r="A4572" s="15" t="s">
        <v>5488</v>
      </c>
      <c r="B4572" s="14" t="s">
        <v>144</v>
      </c>
      <c r="C4572" s="17">
        <v>3.0</v>
      </c>
      <c r="D4572" s="8" t="s">
        <v>5490</v>
      </c>
      <c r="E4572" s="8" t="s">
        <v>18</v>
      </c>
      <c r="F4572" s="5" t="s">
        <v>18</v>
      </c>
      <c r="G4572" s="9"/>
      <c r="H4572" s="9"/>
    </row>
    <row r="4573" ht="15.75" customHeight="1">
      <c r="A4573" s="15" t="s">
        <v>5488</v>
      </c>
      <c r="B4573" s="14" t="s">
        <v>144</v>
      </c>
      <c r="C4573" s="17">
        <v>5.0</v>
      </c>
      <c r="D4573" s="8" t="s">
        <v>5491</v>
      </c>
      <c r="E4573" s="8" t="s">
        <v>4473</v>
      </c>
      <c r="F4573" s="5" t="s">
        <v>28</v>
      </c>
      <c r="G4573" s="9"/>
      <c r="H4573" s="9"/>
    </row>
    <row r="4574" ht="15.75" customHeight="1">
      <c r="A4574" s="15" t="s">
        <v>5488</v>
      </c>
      <c r="B4574" s="14" t="s">
        <v>144</v>
      </c>
      <c r="C4574" s="17">
        <v>6.0</v>
      </c>
      <c r="D4574" s="8" t="s">
        <v>5492</v>
      </c>
      <c r="E4574" s="8" t="s">
        <v>18</v>
      </c>
      <c r="F4574" s="5" t="s">
        <v>18</v>
      </c>
      <c r="G4574" s="9"/>
      <c r="H4574" s="9"/>
    </row>
    <row r="4575" ht="15.75" customHeight="1">
      <c r="A4575" s="15" t="s">
        <v>5488</v>
      </c>
      <c r="B4575" s="14" t="s">
        <v>144</v>
      </c>
      <c r="C4575" s="17">
        <v>8.0</v>
      </c>
      <c r="D4575" s="8" t="s">
        <v>5493</v>
      </c>
      <c r="E4575" s="8" t="s">
        <v>18</v>
      </c>
      <c r="F4575" s="5" t="s">
        <v>28</v>
      </c>
      <c r="G4575" s="9"/>
      <c r="H4575" s="9"/>
    </row>
    <row r="4576" ht="15.75" customHeight="1">
      <c r="A4576" s="15" t="s">
        <v>5488</v>
      </c>
      <c r="B4576" s="18" t="s">
        <v>126</v>
      </c>
      <c r="C4576" s="17">
        <v>9.0</v>
      </c>
      <c r="D4576" s="8" t="s">
        <v>5494</v>
      </c>
      <c r="E4576" s="8" t="s">
        <v>18</v>
      </c>
      <c r="F4576" s="5" t="s">
        <v>11</v>
      </c>
      <c r="G4576" s="9"/>
      <c r="H4576" s="9"/>
    </row>
    <row r="4577" ht="15.75" customHeight="1">
      <c r="A4577" s="15" t="s">
        <v>5488</v>
      </c>
      <c r="B4577" s="14" t="s">
        <v>144</v>
      </c>
      <c r="C4577" s="17">
        <v>10.0</v>
      </c>
      <c r="D4577" s="8" t="s">
        <v>5495</v>
      </c>
      <c r="E4577" s="8" t="s">
        <v>18</v>
      </c>
      <c r="F4577" s="5" t="s">
        <v>15</v>
      </c>
      <c r="G4577" s="9"/>
      <c r="H4577" s="9"/>
    </row>
    <row r="4578" ht="15.75" customHeight="1">
      <c r="A4578" s="15" t="s">
        <v>5488</v>
      </c>
      <c r="B4578" s="14" t="s">
        <v>124</v>
      </c>
      <c r="C4578" s="17">
        <v>11.0</v>
      </c>
      <c r="D4578" s="8" t="s">
        <v>5496</v>
      </c>
      <c r="E4578" s="8" t="s">
        <v>21</v>
      </c>
      <c r="F4578" s="5" t="s">
        <v>25</v>
      </c>
      <c r="G4578" s="9"/>
      <c r="H4578" s="9"/>
    </row>
    <row r="4579" ht="15.75" customHeight="1">
      <c r="A4579" s="15" t="s">
        <v>5488</v>
      </c>
      <c r="B4579" s="14" t="s">
        <v>144</v>
      </c>
      <c r="C4579" s="17">
        <v>13.0</v>
      </c>
      <c r="D4579" s="8" t="s">
        <v>5497</v>
      </c>
      <c r="E4579" s="8" t="s">
        <v>14</v>
      </c>
      <c r="F4579" s="5" t="s">
        <v>28</v>
      </c>
      <c r="G4579" s="9"/>
      <c r="H4579" s="9"/>
    </row>
    <row r="4580" ht="15.75" customHeight="1">
      <c r="A4580" s="15" t="s">
        <v>5488</v>
      </c>
      <c r="B4580" s="18" t="s">
        <v>126</v>
      </c>
      <c r="C4580" s="17">
        <v>14.0</v>
      </c>
      <c r="D4580" s="8" t="s">
        <v>5498</v>
      </c>
      <c r="E4580" s="8" t="s">
        <v>32</v>
      </c>
      <c r="F4580" s="5" t="s">
        <v>639</v>
      </c>
      <c r="G4580" s="9"/>
      <c r="H4580" s="9"/>
    </row>
    <row r="4581" ht="15.75" customHeight="1">
      <c r="A4581" s="15" t="s">
        <v>5488</v>
      </c>
      <c r="B4581" s="14" t="s">
        <v>37</v>
      </c>
      <c r="C4581" s="17">
        <v>15.0</v>
      </c>
      <c r="D4581" s="8" t="s">
        <v>5499</v>
      </c>
      <c r="E4581" s="8" t="s">
        <v>4473</v>
      </c>
      <c r="F4581" s="5" t="s">
        <v>28</v>
      </c>
      <c r="G4581" s="9"/>
      <c r="H4581" s="9"/>
    </row>
    <row r="4582" ht="15.75" customHeight="1">
      <c r="A4582" s="15" t="s">
        <v>5488</v>
      </c>
      <c r="B4582" s="14" t="s">
        <v>144</v>
      </c>
      <c r="C4582" s="17">
        <v>16.0</v>
      </c>
      <c r="D4582" s="8" t="s">
        <v>5500</v>
      </c>
      <c r="E4582" s="8" t="s">
        <v>14</v>
      </c>
      <c r="F4582" s="5" t="s">
        <v>22</v>
      </c>
      <c r="G4582" s="9"/>
      <c r="H4582" s="9"/>
    </row>
    <row r="4583" ht="15.75" customHeight="1">
      <c r="A4583" s="15" t="s">
        <v>5488</v>
      </c>
      <c r="B4583" s="14" t="s">
        <v>144</v>
      </c>
      <c r="C4583" s="17">
        <v>17.0</v>
      </c>
      <c r="D4583" s="8" t="s">
        <v>5501</v>
      </c>
      <c r="E4583" s="8" t="s">
        <v>18</v>
      </c>
      <c r="F4583" s="5" t="s">
        <v>15</v>
      </c>
      <c r="G4583" s="9"/>
      <c r="H4583" s="9"/>
    </row>
    <row r="4584" ht="15.75" customHeight="1">
      <c r="A4584" s="15" t="s">
        <v>5488</v>
      </c>
      <c r="B4584" s="14" t="s">
        <v>37</v>
      </c>
      <c r="C4584" s="17">
        <v>18.0</v>
      </c>
      <c r="D4584" s="8" t="s">
        <v>5502</v>
      </c>
      <c r="E4584" s="8" t="s">
        <v>18</v>
      </c>
      <c r="F4584" s="5" t="s">
        <v>18</v>
      </c>
      <c r="G4584" s="9"/>
      <c r="H4584" s="9"/>
    </row>
    <row r="4585" ht="15.75" customHeight="1">
      <c r="A4585" s="15" t="s">
        <v>5488</v>
      </c>
      <c r="B4585" s="14" t="s">
        <v>144</v>
      </c>
      <c r="C4585" s="17">
        <v>19.0</v>
      </c>
      <c r="D4585" s="8" t="s">
        <v>5503</v>
      </c>
      <c r="E4585" s="8" t="s">
        <v>14</v>
      </c>
      <c r="F4585" s="5" t="s">
        <v>15</v>
      </c>
      <c r="G4585" s="9"/>
      <c r="H4585" s="9"/>
    </row>
    <row r="4586" ht="15.75" customHeight="1">
      <c r="A4586" s="15" t="s">
        <v>5488</v>
      </c>
      <c r="B4586" s="14" t="s">
        <v>144</v>
      </c>
      <c r="C4586" s="17">
        <v>20.0</v>
      </c>
      <c r="D4586" s="8" t="s">
        <v>5504</v>
      </c>
      <c r="E4586" s="8" t="s">
        <v>4473</v>
      </c>
      <c r="F4586" s="5" t="s">
        <v>15</v>
      </c>
      <c r="G4586" s="9"/>
      <c r="H4586" s="9"/>
    </row>
    <row r="4587" ht="15.75" customHeight="1">
      <c r="A4587" s="15" t="s">
        <v>5488</v>
      </c>
      <c r="B4587" s="14" t="s">
        <v>144</v>
      </c>
      <c r="C4587" s="17">
        <v>21.0</v>
      </c>
      <c r="D4587" s="8" t="s">
        <v>5505</v>
      </c>
      <c r="E4587" s="8" t="s">
        <v>32</v>
      </c>
      <c r="F4587" s="5" t="s">
        <v>22</v>
      </c>
      <c r="G4587" s="9"/>
      <c r="H4587" s="9"/>
    </row>
    <row r="4588" ht="15.75" customHeight="1">
      <c r="A4588" s="15" t="s">
        <v>5488</v>
      </c>
      <c r="B4588" s="14" t="s">
        <v>37</v>
      </c>
      <c r="C4588" s="17">
        <v>22.0</v>
      </c>
      <c r="D4588" s="8" t="s">
        <v>5506</v>
      </c>
      <c r="E4588" s="8" t="s">
        <v>18</v>
      </c>
      <c r="F4588" s="5" t="s">
        <v>25</v>
      </c>
      <c r="G4588" s="9"/>
      <c r="H4588" s="9"/>
    </row>
    <row r="4589" ht="15.75" customHeight="1">
      <c r="A4589" s="15" t="s">
        <v>5488</v>
      </c>
      <c r="B4589" s="18" t="s">
        <v>126</v>
      </c>
      <c r="C4589" s="17">
        <v>24.0</v>
      </c>
      <c r="D4589" s="8" t="s">
        <v>5507</v>
      </c>
      <c r="E4589" s="8" t="s">
        <v>14</v>
      </c>
      <c r="F4589" s="5" t="s">
        <v>15</v>
      </c>
      <c r="G4589" s="9"/>
      <c r="H4589" s="9"/>
    </row>
    <row r="4590" ht="15.75" customHeight="1">
      <c r="A4590" s="15" t="s">
        <v>5488</v>
      </c>
      <c r="B4590" s="14" t="s">
        <v>144</v>
      </c>
      <c r="C4590" s="17">
        <v>25.0</v>
      </c>
      <c r="D4590" s="8" t="s">
        <v>5508</v>
      </c>
      <c r="E4590" s="8" t="s">
        <v>18</v>
      </c>
      <c r="F4590" s="5" t="s">
        <v>28</v>
      </c>
      <c r="G4590" s="9"/>
      <c r="H4590" s="9"/>
    </row>
    <row r="4591" ht="15.75" customHeight="1">
      <c r="A4591" s="15" t="s">
        <v>5488</v>
      </c>
      <c r="B4591" s="14" t="s">
        <v>144</v>
      </c>
      <c r="C4591" s="17">
        <v>26.0</v>
      </c>
      <c r="D4591" s="8" t="s">
        <v>5509</v>
      </c>
      <c r="E4591" s="8" t="s">
        <v>18</v>
      </c>
      <c r="F4591" s="5" t="s">
        <v>18</v>
      </c>
      <c r="G4591" s="9"/>
      <c r="H4591" s="9"/>
    </row>
    <row r="4592" ht="15.75" customHeight="1">
      <c r="A4592" s="15" t="s">
        <v>5488</v>
      </c>
      <c r="B4592" s="14" t="s">
        <v>144</v>
      </c>
      <c r="C4592" s="17">
        <v>28.0</v>
      </c>
      <c r="D4592" s="8" t="s">
        <v>5510</v>
      </c>
      <c r="E4592" s="8" t="s">
        <v>18</v>
      </c>
      <c r="F4592" s="5" t="s">
        <v>18</v>
      </c>
      <c r="G4592" s="9"/>
      <c r="H4592" s="9"/>
    </row>
    <row r="4593" ht="15.75" customHeight="1">
      <c r="A4593" s="15" t="s">
        <v>5488</v>
      </c>
      <c r="B4593" s="14" t="s">
        <v>144</v>
      </c>
      <c r="C4593" s="17">
        <v>29.0</v>
      </c>
      <c r="D4593" s="8" t="s">
        <v>5511</v>
      </c>
      <c r="E4593" s="8" t="s">
        <v>18</v>
      </c>
      <c r="F4593" s="5" t="s">
        <v>18</v>
      </c>
      <c r="G4593" s="9"/>
      <c r="H4593" s="9"/>
    </row>
    <row r="4594" ht="15.75" customHeight="1">
      <c r="A4594" s="15" t="s">
        <v>5488</v>
      </c>
      <c r="B4594" s="14" t="s">
        <v>144</v>
      </c>
      <c r="C4594" s="17">
        <v>30.0</v>
      </c>
      <c r="D4594" s="8" t="s">
        <v>5512</v>
      </c>
      <c r="E4594" s="8" t="s">
        <v>18</v>
      </c>
      <c r="F4594" s="5" t="s">
        <v>18</v>
      </c>
      <c r="G4594" s="9"/>
      <c r="H4594" s="9"/>
    </row>
    <row r="4595" ht="15.75" customHeight="1">
      <c r="A4595" s="15" t="s">
        <v>5488</v>
      </c>
      <c r="B4595" s="14" t="s">
        <v>144</v>
      </c>
      <c r="C4595" s="17">
        <v>31.0</v>
      </c>
      <c r="D4595" s="8" t="s">
        <v>5513</v>
      </c>
      <c r="E4595" s="8" t="s">
        <v>14</v>
      </c>
      <c r="F4595" s="5" t="s">
        <v>15</v>
      </c>
      <c r="G4595" s="9"/>
      <c r="H4595" s="9"/>
    </row>
    <row r="4596" ht="15.75" customHeight="1">
      <c r="A4596" s="15" t="s">
        <v>5488</v>
      </c>
      <c r="B4596" s="14" t="s">
        <v>144</v>
      </c>
      <c r="C4596" s="17">
        <v>33.0</v>
      </c>
      <c r="D4596" s="8" t="s">
        <v>5514</v>
      </c>
      <c r="E4596" s="8" t="s">
        <v>14</v>
      </c>
      <c r="F4596" s="5" t="s">
        <v>15</v>
      </c>
      <c r="G4596" s="9"/>
      <c r="H4596" s="9"/>
    </row>
    <row r="4597" ht="15.75" customHeight="1">
      <c r="A4597" s="15" t="s">
        <v>5488</v>
      </c>
      <c r="B4597" s="14" t="s">
        <v>37</v>
      </c>
      <c r="C4597" s="17">
        <v>35.0</v>
      </c>
      <c r="D4597" s="8" t="s">
        <v>5515</v>
      </c>
      <c r="E4597" s="8" t="s">
        <v>18</v>
      </c>
      <c r="F4597" s="5" t="s">
        <v>18</v>
      </c>
      <c r="G4597" s="9"/>
      <c r="H4597" s="9"/>
    </row>
    <row r="4598" ht="15.75" customHeight="1">
      <c r="A4598" s="15" t="s">
        <v>5488</v>
      </c>
      <c r="B4598" s="14" t="s">
        <v>29</v>
      </c>
      <c r="C4598" s="17">
        <v>37.0</v>
      </c>
      <c r="D4598" s="8" t="s">
        <v>5516</v>
      </c>
      <c r="E4598" s="8" t="s">
        <v>21</v>
      </c>
      <c r="F4598" s="5" t="s">
        <v>18</v>
      </c>
      <c r="G4598" s="9"/>
      <c r="H4598" s="9"/>
    </row>
    <row r="4599" ht="15.75" customHeight="1">
      <c r="A4599" s="15" t="s">
        <v>5488</v>
      </c>
      <c r="B4599" s="18" t="s">
        <v>126</v>
      </c>
      <c r="C4599" s="17">
        <v>38.0</v>
      </c>
      <c r="D4599" s="8" t="s">
        <v>5517</v>
      </c>
      <c r="E4599" s="8" t="s">
        <v>14</v>
      </c>
      <c r="F4599" s="5" t="s">
        <v>15</v>
      </c>
      <c r="G4599" s="9"/>
      <c r="H4599" s="9"/>
    </row>
    <row r="4600" ht="15.75" customHeight="1">
      <c r="A4600" s="15" t="s">
        <v>5488</v>
      </c>
      <c r="B4600" s="14" t="s">
        <v>37</v>
      </c>
      <c r="C4600" s="17">
        <v>39.0</v>
      </c>
      <c r="D4600" s="8" t="s">
        <v>5518</v>
      </c>
      <c r="E4600" s="8" t="s">
        <v>4473</v>
      </c>
      <c r="F4600" s="5" t="s">
        <v>15</v>
      </c>
      <c r="G4600" s="9"/>
      <c r="H4600" s="9"/>
    </row>
    <row r="4601" ht="15.75" customHeight="1">
      <c r="A4601" s="15" t="s">
        <v>5488</v>
      </c>
      <c r="B4601" s="14" t="s">
        <v>144</v>
      </c>
      <c r="C4601" s="17">
        <v>40.0</v>
      </c>
      <c r="D4601" s="8" t="s">
        <v>5519</v>
      </c>
      <c r="E4601" s="8" t="s">
        <v>14</v>
      </c>
      <c r="F4601" s="5" t="s">
        <v>15</v>
      </c>
      <c r="G4601" s="9"/>
      <c r="H4601" s="9"/>
    </row>
    <row r="4602" ht="15.75" customHeight="1">
      <c r="A4602" s="15" t="s">
        <v>5488</v>
      </c>
      <c r="B4602" s="14" t="s">
        <v>144</v>
      </c>
      <c r="C4602" s="17">
        <v>41.0</v>
      </c>
      <c r="D4602" s="8" t="s">
        <v>5520</v>
      </c>
      <c r="E4602" s="8" t="s">
        <v>4473</v>
      </c>
      <c r="F4602" s="5" t="s">
        <v>28</v>
      </c>
      <c r="G4602" s="9"/>
      <c r="H4602" s="9"/>
    </row>
    <row r="4603" ht="15.75" customHeight="1">
      <c r="A4603" s="15" t="s">
        <v>5488</v>
      </c>
      <c r="B4603" s="14" t="s">
        <v>144</v>
      </c>
      <c r="C4603" s="17">
        <v>42.0</v>
      </c>
      <c r="D4603" s="8" t="s">
        <v>5521</v>
      </c>
      <c r="E4603" s="8" t="s">
        <v>4473</v>
      </c>
      <c r="F4603" s="5" t="s">
        <v>28</v>
      </c>
      <c r="G4603" s="9"/>
      <c r="H4603" s="9"/>
    </row>
    <row r="4604" ht="15.75" customHeight="1">
      <c r="A4604" s="15" t="s">
        <v>5488</v>
      </c>
      <c r="B4604" s="14" t="s">
        <v>144</v>
      </c>
      <c r="C4604" s="17">
        <v>43.0</v>
      </c>
      <c r="D4604" s="8" t="s">
        <v>5522</v>
      </c>
      <c r="E4604" s="8" t="s">
        <v>18</v>
      </c>
      <c r="F4604" s="5" t="s">
        <v>18</v>
      </c>
      <c r="G4604" s="9"/>
      <c r="H4604" s="9"/>
    </row>
    <row r="4605" ht="15.75" customHeight="1">
      <c r="A4605" s="15" t="s">
        <v>5488</v>
      </c>
      <c r="B4605" s="14" t="s">
        <v>144</v>
      </c>
      <c r="C4605" s="17">
        <v>44.0</v>
      </c>
      <c r="D4605" s="8" t="s">
        <v>5523</v>
      </c>
      <c r="E4605" s="8" t="s">
        <v>14</v>
      </c>
      <c r="F4605" s="5" t="s">
        <v>28</v>
      </c>
      <c r="G4605" s="9"/>
      <c r="H4605" s="9"/>
    </row>
    <row r="4606" ht="15.75" customHeight="1">
      <c r="A4606" s="15" t="s">
        <v>5488</v>
      </c>
      <c r="B4606" s="18" t="s">
        <v>701</v>
      </c>
      <c r="C4606" s="17">
        <v>45.0</v>
      </c>
      <c r="D4606" s="8" t="s">
        <v>5524</v>
      </c>
      <c r="E4606" s="8" t="s">
        <v>4473</v>
      </c>
      <c r="F4606" s="5" t="s">
        <v>15</v>
      </c>
      <c r="G4606" s="9"/>
      <c r="H4606" s="9"/>
    </row>
    <row r="4607" ht="15.75" customHeight="1">
      <c r="A4607" s="15" t="s">
        <v>5488</v>
      </c>
      <c r="B4607" s="14" t="s">
        <v>144</v>
      </c>
      <c r="C4607" s="17">
        <v>47.0</v>
      </c>
      <c r="D4607" s="8" t="s">
        <v>5525</v>
      </c>
      <c r="E4607" s="8" t="s">
        <v>4473</v>
      </c>
      <c r="F4607" s="5" t="s">
        <v>28</v>
      </c>
      <c r="G4607" s="9"/>
      <c r="H4607" s="9"/>
    </row>
    <row r="4608" ht="15.75" customHeight="1">
      <c r="A4608" s="15" t="s">
        <v>5488</v>
      </c>
      <c r="B4608" s="14" t="s">
        <v>144</v>
      </c>
      <c r="C4608" s="17">
        <v>48.0</v>
      </c>
      <c r="D4608" s="8" t="s">
        <v>5526</v>
      </c>
      <c r="E4608" s="8" t="s">
        <v>4473</v>
      </c>
      <c r="F4608" s="5" t="s">
        <v>28</v>
      </c>
      <c r="G4608" s="9"/>
      <c r="H4608" s="9"/>
    </row>
    <row r="4609" ht="15.75" customHeight="1">
      <c r="A4609" s="15" t="s">
        <v>5488</v>
      </c>
      <c r="B4609" s="14" t="s">
        <v>144</v>
      </c>
      <c r="C4609" s="17">
        <v>50.0</v>
      </c>
      <c r="D4609" s="8" t="s">
        <v>5527</v>
      </c>
      <c r="E4609" s="8" t="s">
        <v>14</v>
      </c>
      <c r="F4609" s="5" t="s">
        <v>28</v>
      </c>
      <c r="G4609" s="9"/>
      <c r="H4609" s="9"/>
    </row>
    <row r="4610" ht="15.75" customHeight="1">
      <c r="A4610" s="15" t="s">
        <v>5488</v>
      </c>
      <c r="B4610" s="14" t="s">
        <v>144</v>
      </c>
      <c r="C4610" s="17">
        <v>52.0</v>
      </c>
      <c r="D4610" s="8" t="s">
        <v>5528</v>
      </c>
      <c r="E4610" s="8" t="s">
        <v>4473</v>
      </c>
      <c r="F4610" s="5" t="s">
        <v>28</v>
      </c>
      <c r="G4610" s="9"/>
      <c r="H4610" s="9"/>
    </row>
    <row r="4611" ht="15.75" customHeight="1">
      <c r="A4611" s="15" t="s">
        <v>5488</v>
      </c>
      <c r="B4611" s="14" t="s">
        <v>144</v>
      </c>
      <c r="C4611" s="17">
        <v>53.0</v>
      </c>
      <c r="D4611" s="8" t="s">
        <v>5529</v>
      </c>
      <c r="E4611" s="8" t="s">
        <v>14</v>
      </c>
      <c r="F4611" s="5" t="s">
        <v>15</v>
      </c>
      <c r="G4611" s="9"/>
      <c r="H4611" s="9"/>
    </row>
    <row r="4612" ht="15.75" customHeight="1">
      <c r="A4612" s="15" t="s">
        <v>5488</v>
      </c>
      <c r="B4612" s="18" t="s">
        <v>126</v>
      </c>
      <c r="C4612" s="17">
        <v>54.0</v>
      </c>
      <c r="D4612" s="8" t="s">
        <v>5530</v>
      </c>
      <c r="E4612" s="8" t="s">
        <v>18</v>
      </c>
      <c r="F4612" s="5" t="s">
        <v>18</v>
      </c>
      <c r="G4612" s="9"/>
      <c r="H4612" s="9"/>
    </row>
    <row r="4613" ht="15.75" customHeight="1">
      <c r="A4613" s="15" t="s">
        <v>5488</v>
      </c>
      <c r="B4613" s="14" t="s">
        <v>144</v>
      </c>
      <c r="C4613" s="17">
        <v>55.0</v>
      </c>
      <c r="D4613" s="8" t="s">
        <v>5531</v>
      </c>
      <c r="E4613" s="8" t="s">
        <v>4473</v>
      </c>
      <c r="F4613" s="5" t="s">
        <v>15</v>
      </c>
      <c r="G4613" s="9"/>
      <c r="H4613" s="9"/>
    </row>
    <row r="4614" ht="15.75" customHeight="1">
      <c r="A4614" s="15" t="s">
        <v>5488</v>
      </c>
      <c r="B4614" s="14" t="s">
        <v>144</v>
      </c>
      <c r="C4614" s="17">
        <v>56.0</v>
      </c>
      <c r="D4614" s="8" t="s">
        <v>5532</v>
      </c>
      <c r="E4614" s="8" t="s">
        <v>18</v>
      </c>
      <c r="F4614" s="5" t="s">
        <v>18</v>
      </c>
      <c r="G4614" s="9"/>
      <c r="H4614" s="9"/>
    </row>
    <row r="4615" ht="15.75" customHeight="1">
      <c r="A4615" s="15" t="s">
        <v>5488</v>
      </c>
      <c r="B4615" s="14" t="s">
        <v>37</v>
      </c>
      <c r="C4615" s="17">
        <v>57.0</v>
      </c>
      <c r="D4615" s="8" t="s">
        <v>5533</v>
      </c>
      <c r="E4615" s="8" t="s">
        <v>32</v>
      </c>
      <c r="F4615" s="5" t="s">
        <v>15</v>
      </c>
      <c r="G4615" s="9"/>
      <c r="H4615" s="9"/>
    </row>
    <row r="4616" ht="15.75" customHeight="1">
      <c r="A4616" s="15" t="s">
        <v>5488</v>
      </c>
      <c r="B4616" s="14" t="s">
        <v>37</v>
      </c>
      <c r="C4616" s="17">
        <v>58.0</v>
      </c>
      <c r="D4616" s="8" t="s">
        <v>5534</v>
      </c>
      <c r="E4616" s="8" t="s">
        <v>14</v>
      </c>
      <c r="F4616" s="5" t="s">
        <v>15</v>
      </c>
      <c r="G4616" s="9"/>
      <c r="H4616" s="9"/>
    </row>
    <row r="4617" ht="15.75" customHeight="1">
      <c r="A4617" s="15" t="s">
        <v>5488</v>
      </c>
      <c r="B4617" s="14" t="s">
        <v>144</v>
      </c>
      <c r="C4617" s="17">
        <v>59.0</v>
      </c>
      <c r="D4617" s="8" t="s">
        <v>5535</v>
      </c>
      <c r="E4617" s="8" t="s">
        <v>32</v>
      </c>
      <c r="F4617" s="5" t="s">
        <v>22</v>
      </c>
      <c r="G4617" s="9"/>
      <c r="H4617" s="9"/>
    </row>
    <row r="4618" ht="15.75" customHeight="1">
      <c r="A4618" s="15" t="s">
        <v>5488</v>
      </c>
      <c r="B4618" s="14" t="s">
        <v>144</v>
      </c>
      <c r="C4618" s="17">
        <v>60.0</v>
      </c>
      <c r="D4618" s="8" t="s">
        <v>5536</v>
      </c>
      <c r="E4618" s="8" t="s">
        <v>18</v>
      </c>
      <c r="F4618" s="5" t="s">
        <v>15</v>
      </c>
      <c r="G4618" s="9"/>
      <c r="H4618" s="9"/>
    </row>
    <row r="4619" ht="15.75" customHeight="1">
      <c r="A4619" s="15" t="s">
        <v>5488</v>
      </c>
      <c r="B4619" s="18" t="s">
        <v>126</v>
      </c>
      <c r="C4619" s="17">
        <v>62.0</v>
      </c>
      <c r="D4619" s="8" t="s">
        <v>5537</v>
      </c>
      <c r="E4619" s="8" t="s">
        <v>4473</v>
      </c>
      <c r="F4619" s="5" t="s">
        <v>28</v>
      </c>
      <c r="G4619" s="9"/>
      <c r="H4619" s="9"/>
    </row>
    <row r="4620" ht="15.75" customHeight="1">
      <c r="A4620" s="15" t="s">
        <v>5488</v>
      </c>
      <c r="B4620" s="18" t="s">
        <v>701</v>
      </c>
      <c r="C4620" s="17">
        <v>63.0</v>
      </c>
      <c r="D4620" s="8" t="s">
        <v>5538</v>
      </c>
      <c r="E4620" s="8" t="s">
        <v>14</v>
      </c>
      <c r="F4620" s="5" t="s">
        <v>28</v>
      </c>
      <c r="G4620" s="9"/>
      <c r="H4620" s="9"/>
    </row>
    <row r="4621" ht="15.75" customHeight="1">
      <c r="A4621" s="15" t="s">
        <v>5488</v>
      </c>
      <c r="B4621" s="14" t="s">
        <v>37</v>
      </c>
      <c r="C4621" s="17">
        <v>65.0</v>
      </c>
      <c r="D4621" s="8" t="s">
        <v>5539</v>
      </c>
      <c r="E4621" s="8" t="s">
        <v>4473</v>
      </c>
      <c r="F4621" s="5" t="s">
        <v>22</v>
      </c>
      <c r="G4621" s="9"/>
      <c r="H4621" s="9"/>
    </row>
    <row r="4622" ht="15.75" customHeight="1">
      <c r="A4622" s="15" t="s">
        <v>5488</v>
      </c>
      <c r="B4622" s="14" t="s">
        <v>37</v>
      </c>
      <c r="C4622" s="17">
        <v>66.0</v>
      </c>
      <c r="D4622" s="8" t="s">
        <v>5540</v>
      </c>
      <c r="E4622" s="8" t="s">
        <v>18</v>
      </c>
      <c r="F4622" s="5" t="s">
        <v>15</v>
      </c>
      <c r="G4622" s="9"/>
      <c r="H4622" s="9"/>
    </row>
    <row r="4623" ht="15.75" customHeight="1">
      <c r="A4623" s="15" t="s">
        <v>5488</v>
      </c>
      <c r="B4623" s="14" t="s">
        <v>144</v>
      </c>
      <c r="C4623" s="17">
        <v>67.0</v>
      </c>
      <c r="D4623" s="8" t="s">
        <v>5541</v>
      </c>
      <c r="E4623" s="8" t="s">
        <v>4473</v>
      </c>
      <c r="F4623" s="5" t="s">
        <v>15</v>
      </c>
      <c r="G4623" s="9"/>
      <c r="H4623" s="9"/>
    </row>
    <row r="4624" ht="15.75" customHeight="1">
      <c r="A4624" s="15" t="s">
        <v>5488</v>
      </c>
      <c r="B4624" s="14" t="s">
        <v>144</v>
      </c>
      <c r="C4624" s="17">
        <v>69.0</v>
      </c>
      <c r="D4624" s="8" t="s">
        <v>5542</v>
      </c>
      <c r="E4624" s="8" t="s">
        <v>4473</v>
      </c>
      <c r="F4624" s="5" t="s">
        <v>295</v>
      </c>
      <c r="G4624" s="9"/>
      <c r="H4624" s="9"/>
    </row>
    <row r="4625" ht="15.75" customHeight="1">
      <c r="A4625" s="15" t="s">
        <v>5488</v>
      </c>
      <c r="B4625" s="14" t="s">
        <v>144</v>
      </c>
      <c r="C4625" s="17">
        <v>70.0</v>
      </c>
      <c r="D4625" s="8" t="s">
        <v>5543</v>
      </c>
      <c r="E4625" s="8" t="s">
        <v>18</v>
      </c>
      <c r="F4625" s="5" t="s">
        <v>15</v>
      </c>
      <c r="G4625" s="9"/>
      <c r="H4625" s="9"/>
    </row>
    <row r="4626" ht="15.75" customHeight="1">
      <c r="A4626" s="15" t="s">
        <v>5488</v>
      </c>
      <c r="B4626" s="14" t="s">
        <v>144</v>
      </c>
      <c r="C4626" s="17">
        <v>71.0</v>
      </c>
      <c r="D4626" s="8" t="s">
        <v>5544</v>
      </c>
      <c r="E4626" s="8" t="s">
        <v>18</v>
      </c>
      <c r="F4626" s="5" t="s">
        <v>731</v>
      </c>
      <c r="G4626" s="9"/>
      <c r="H4626" s="9"/>
    </row>
    <row r="4627" ht="15.75" customHeight="1">
      <c r="A4627" s="15" t="s">
        <v>5488</v>
      </c>
      <c r="B4627" s="14" t="s">
        <v>144</v>
      </c>
      <c r="C4627" s="17">
        <v>72.0</v>
      </c>
      <c r="D4627" s="8" t="s">
        <v>5545</v>
      </c>
      <c r="E4627" s="8" t="s">
        <v>5546</v>
      </c>
      <c r="F4627" s="5" t="s">
        <v>15</v>
      </c>
      <c r="G4627" s="9"/>
      <c r="H4627" s="9"/>
    </row>
    <row r="4628" ht="15.75" customHeight="1">
      <c r="A4628" s="15" t="s">
        <v>5488</v>
      </c>
      <c r="B4628" s="18" t="s">
        <v>126</v>
      </c>
      <c r="C4628" s="17">
        <v>73.0</v>
      </c>
      <c r="D4628" s="8" t="s">
        <v>5547</v>
      </c>
      <c r="E4628" s="8" t="s">
        <v>4473</v>
      </c>
      <c r="F4628" s="5" t="s">
        <v>28</v>
      </c>
      <c r="G4628" s="9"/>
      <c r="H4628" s="9"/>
    </row>
    <row r="4629" ht="15.75" customHeight="1">
      <c r="A4629" s="15" t="s">
        <v>5488</v>
      </c>
      <c r="B4629" s="18" t="s">
        <v>695</v>
      </c>
      <c r="C4629" s="17">
        <v>74.0</v>
      </c>
      <c r="D4629" s="8" t="s">
        <v>5548</v>
      </c>
      <c r="E4629" s="8" t="s">
        <v>4473</v>
      </c>
      <c r="F4629" s="5" t="s">
        <v>2440</v>
      </c>
      <c r="G4629" s="9"/>
      <c r="H4629" s="9"/>
    </row>
    <row r="4630" ht="15.75" customHeight="1">
      <c r="A4630" s="15" t="s">
        <v>5549</v>
      </c>
      <c r="B4630" s="18" t="s">
        <v>126</v>
      </c>
      <c r="C4630" s="17">
        <v>2.0</v>
      </c>
      <c r="D4630" s="8" t="s">
        <v>5550</v>
      </c>
      <c r="E4630" s="8" t="s">
        <v>21</v>
      </c>
      <c r="F4630" s="5" t="s">
        <v>25</v>
      </c>
      <c r="G4630" s="9"/>
      <c r="H4630" s="9"/>
    </row>
    <row r="4631" ht="15.75" customHeight="1">
      <c r="A4631" s="15" t="s">
        <v>5549</v>
      </c>
      <c r="B4631" s="14" t="s">
        <v>144</v>
      </c>
      <c r="C4631" s="17">
        <v>3.0</v>
      </c>
      <c r="D4631" s="8" t="s">
        <v>5551</v>
      </c>
      <c r="E4631" s="8" t="s">
        <v>21</v>
      </c>
      <c r="F4631" s="5" t="s">
        <v>25</v>
      </c>
      <c r="G4631" s="9"/>
      <c r="H4631" s="9"/>
    </row>
    <row r="4632" ht="15.75" customHeight="1">
      <c r="A4632" s="15" t="s">
        <v>5549</v>
      </c>
      <c r="B4632" s="18" t="s">
        <v>126</v>
      </c>
      <c r="C4632" s="17">
        <v>5.0</v>
      </c>
      <c r="D4632" s="8" t="s">
        <v>5552</v>
      </c>
      <c r="E4632" s="8" t="s">
        <v>4473</v>
      </c>
      <c r="F4632" s="5" t="s">
        <v>28</v>
      </c>
      <c r="G4632" s="9"/>
      <c r="H4632" s="9"/>
    </row>
    <row r="4633" ht="15.75" customHeight="1">
      <c r="A4633" s="15" t="s">
        <v>5549</v>
      </c>
      <c r="B4633" s="14" t="s">
        <v>560</v>
      </c>
      <c r="C4633" s="17">
        <v>6.0</v>
      </c>
      <c r="D4633" s="8" t="s">
        <v>5553</v>
      </c>
      <c r="E4633" s="8" t="s">
        <v>4473</v>
      </c>
      <c r="F4633" s="5" t="s">
        <v>15</v>
      </c>
      <c r="G4633" s="9"/>
      <c r="H4633" s="9"/>
    </row>
    <row r="4634" ht="15.75" customHeight="1">
      <c r="A4634" s="15" t="s">
        <v>5549</v>
      </c>
      <c r="B4634" s="18" t="s">
        <v>126</v>
      </c>
      <c r="C4634" s="17">
        <v>8.0</v>
      </c>
      <c r="D4634" s="8" t="s">
        <v>5554</v>
      </c>
      <c r="E4634" s="8" t="s">
        <v>4473</v>
      </c>
      <c r="F4634" s="5" t="s">
        <v>28</v>
      </c>
      <c r="G4634" s="9"/>
      <c r="H4634" s="9"/>
    </row>
    <row r="4635" ht="15.75" customHeight="1">
      <c r="A4635" s="15" t="s">
        <v>5549</v>
      </c>
      <c r="B4635" s="14" t="s">
        <v>144</v>
      </c>
      <c r="C4635" s="17">
        <v>9.0</v>
      </c>
      <c r="D4635" s="8" t="s">
        <v>5555</v>
      </c>
      <c r="E4635" s="8" t="s">
        <v>21</v>
      </c>
      <c r="F4635" s="5" t="s">
        <v>25</v>
      </c>
      <c r="G4635" s="9"/>
      <c r="H4635" s="9"/>
    </row>
    <row r="4636" ht="15.75" customHeight="1">
      <c r="A4636" s="15" t="s">
        <v>5549</v>
      </c>
      <c r="B4636" s="14" t="s">
        <v>734</v>
      </c>
      <c r="C4636" s="17">
        <v>11.0</v>
      </c>
      <c r="D4636" s="8" t="s">
        <v>5556</v>
      </c>
      <c r="E4636" s="8" t="s">
        <v>18</v>
      </c>
      <c r="F4636" s="5" t="s">
        <v>18</v>
      </c>
      <c r="G4636" s="9"/>
      <c r="H4636" s="9"/>
    </row>
    <row r="4637" ht="15.75" customHeight="1">
      <c r="A4637" s="15" t="s">
        <v>5549</v>
      </c>
      <c r="B4637" s="18" t="s">
        <v>135</v>
      </c>
      <c r="C4637" s="17">
        <v>13.0</v>
      </c>
      <c r="D4637" s="8" t="s">
        <v>5557</v>
      </c>
      <c r="E4637" s="8" t="s">
        <v>21</v>
      </c>
      <c r="F4637" s="5" t="s">
        <v>22</v>
      </c>
      <c r="G4637" s="9"/>
      <c r="H4637" s="9"/>
    </row>
    <row r="4638" ht="15.75" customHeight="1">
      <c r="A4638" s="15" t="s">
        <v>5549</v>
      </c>
      <c r="B4638" s="14" t="s">
        <v>144</v>
      </c>
      <c r="C4638" s="17">
        <v>14.0</v>
      </c>
      <c r="D4638" s="8" t="s">
        <v>5558</v>
      </c>
      <c r="E4638" s="8" t="s">
        <v>21</v>
      </c>
      <c r="F4638" s="5" t="s">
        <v>22</v>
      </c>
      <c r="G4638" s="9"/>
      <c r="H4638" s="9"/>
    </row>
    <row r="4639" ht="15.75" customHeight="1">
      <c r="A4639" s="15" t="s">
        <v>5549</v>
      </c>
      <c r="B4639" s="18" t="s">
        <v>135</v>
      </c>
      <c r="C4639" s="17">
        <v>16.0</v>
      </c>
      <c r="D4639" s="8" t="s">
        <v>5559</v>
      </c>
      <c r="E4639" s="8" t="s">
        <v>4473</v>
      </c>
      <c r="F4639" s="5" t="s">
        <v>22</v>
      </c>
      <c r="G4639" s="9"/>
      <c r="H4639" s="9"/>
    </row>
    <row r="4640" ht="15.75" customHeight="1">
      <c r="A4640" s="15" t="s">
        <v>5549</v>
      </c>
      <c r="B4640" s="18" t="s">
        <v>701</v>
      </c>
      <c r="C4640" s="17">
        <v>17.0</v>
      </c>
      <c r="D4640" s="8" t="s">
        <v>5560</v>
      </c>
      <c r="E4640" s="8" t="s">
        <v>4473</v>
      </c>
      <c r="F4640" s="5" t="s">
        <v>1629</v>
      </c>
      <c r="G4640" s="9"/>
      <c r="H4640" s="9"/>
    </row>
    <row r="4641" ht="15.75" customHeight="1">
      <c r="A4641" s="15" t="s">
        <v>5549</v>
      </c>
      <c r="B4641" s="14" t="s">
        <v>144</v>
      </c>
      <c r="C4641" s="17">
        <v>19.0</v>
      </c>
      <c r="D4641" s="8" t="s">
        <v>5561</v>
      </c>
      <c r="E4641" s="8" t="s">
        <v>4473</v>
      </c>
      <c r="F4641" s="5" t="s">
        <v>1629</v>
      </c>
      <c r="G4641" s="9"/>
      <c r="H4641" s="9"/>
    </row>
    <row r="4642" ht="15.75" customHeight="1">
      <c r="A4642" s="15" t="s">
        <v>5549</v>
      </c>
      <c r="B4642" s="18" t="s">
        <v>135</v>
      </c>
      <c r="C4642" s="17">
        <v>21.0</v>
      </c>
      <c r="D4642" s="8" t="s">
        <v>5562</v>
      </c>
      <c r="E4642" s="8" t="s">
        <v>21</v>
      </c>
      <c r="F4642" s="5" t="s">
        <v>1629</v>
      </c>
      <c r="G4642" s="9"/>
      <c r="H4642" s="9"/>
    </row>
    <row r="4643" ht="15.75" customHeight="1">
      <c r="A4643" s="15" t="s">
        <v>5549</v>
      </c>
      <c r="B4643" s="18" t="s">
        <v>126</v>
      </c>
      <c r="C4643" s="17">
        <v>22.0</v>
      </c>
      <c r="D4643" s="8" t="s">
        <v>5563</v>
      </c>
      <c r="E4643" s="8" t="s">
        <v>21</v>
      </c>
      <c r="F4643" s="5" t="s">
        <v>1629</v>
      </c>
      <c r="G4643" s="9"/>
      <c r="H4643" s="9"/>
    </row>
    <row r="4644" ht="15.75" customHeight="1">
      <c r="A4644" s="15" t="s">
        <v>5549</v>
      </c>
      <c r="B4644" s="18" t="s">
        <v>126</v>
      </c>
      <c r="C4644" s="17">
        <v>23.0</v>
      </c>
      <c r="D4644" s="8" t="s">
        <v>5564</v>
      </c>
      <c r="E4644" s="8" t="s">
        <v>4473</v>
      </c>
      <c r="F4644" s="5" t="s">
        <v>1629</v>
      </c>
      <c r="G4644" s="9"/>
      <c r="H4644" s="9"/>
    </row>
    <row r="4645" ht="15.75" customHeight="1">
      <c r="A4645" s="15" t="s">
        <v>5549</v>
      </c>
      <c r="B4645" s="18" t="s">
        <v>135</v>
      </c>
      <c r="C4645" s="17">
        <v>24.0</v>
      </c>
      <c r="D4645" s="8" t="s">
        <v>5565</v>
      </c>
      <c r="E4645" s="8" t="s">
        <v>4473</v>
      </c>
      <c r="F4645" s="5" t="s">
        <v>1629</v>
      </c>
      <c r="G4645" s="9"/>
      <c r="H4645" s="9"/>
    </row>
    <row r="4646" ht="15.75" customHeight="1">
      <c r="A4646" s="15" t="s">
        <v>5549</v>
      </c>
      <c r="B4646" s="14" t="s">
        <v>37</v>
      </c>
      <c r="C4646" s="17">
        <v>25.0</v>
      </c>
      <c r="D4646" s="8" t="s">
        <v>5566</v>
      </c>
      <c r="E4646" s="8" t="s">
        <v>4473</v>
      </c>
      <c r="F4646" s="5" t="s">
        <v>1629</v>
      </c>
      <c r="G4646" s="9"/>
      <c r="H4646" s="9"/>
    </row>
    <row r="4647" ht="15.75" customHeight="1">
      <c r="A4647" s="15" t="s">
        <v>5549</v>
      </c>
      <c r="B4647" s="14" t="s">
        <v>37</v>
      </c>
      <c r="C4647" s="17">
        <v>26.0</v>
      </c>
      <c r="D4647" s="8" t="s">
        <v>5567</v>
      </c>
      <c r="E4647" s="8" t="s">
        <v>4473</v>
      </c>
      <c r="F4647" s="5" t="s">
        <v>1629</v>
      </c>
      <c r="G4647" s="9"/>
      <c r="H4647" s="9"/>
    </row>
    <row r="4648" ht="15.75" customHeight="1">
      <c r="A4648" s="15" t="s">
        <v>5549</v>
      </c>
      <c r="B4648" s="14" t="s">
        <v>144</v>
      </c>
      <c r="C4648" s="17">
        <v>27.0</v>
      </c>
      <c r="D4648" s="8" t="s">
        <v>5568</v>
      </c>
      <c r="E4648" s="8" t="s">
        <v>4473</v>
      </c>
      <c r="F4648" s="5" t="s">
        <v>15</v>
      </c>
      <c r="G4648" s="9"/>
      <c r="H4648" s="9"/>
    </row>
    <row r="4649" ht="15.75" customHeight="1">
      <c r="A4649" s="15" t="s">
        <v>5549</v>
      </c>
      <c r="B4649" s="18" t="s">
        <v>135</v>
      </c>
      <c r="C4649" s="17">
        <v>28.0</v>
      </c>
      <c r="D4649" s="8" t="s">
        <v>5569</v>
      </c>
      <c r="E4649" s="8" t="s">
        <v>18</v>
      </c>
      <c r="F4649" s="5" t="s">
        <v>18</v>
      </c>
      <c r="G4649" s="9"/>
      <c r="H4649" s="9"/>
    </row>
    <row r="4650" ht="15.75" customHeight="1">
      <c r="A4650" s="15" t="s">
        <v>5549</v>
      </c>
      <c r="B4650" s="14" t="s">
        <v>139</v>
      </c>
      <c r="C4650" s="17">
        <v>29.0</v>
      </c>
      <c r="D4650" s="8" t="s">
        <v>5570</v>
      </c>
      <c r="E4650" s="8" t="s">
        <v>4473</v>
      </c>
      <c r="F4650" s="5" t="s">
        <v>15</v>
      </c>
      <c r="G4650" s="9"/>
      <c r="H4650" s="9"/>
    </row>
    <row r="4651" ht="15.75" customHeight="1">
      <c r="A4651" s="15" t="s">
        <v>5549</v>
      </c>
      <c r="B4651" s="18" t="s">
        <v>135</v>
      </c>
      <c r="C4651" s="17">
        <v>30.0</v>
      </c>
      <c r="D4651" s="8" t="s">
        <v>5571</v>
      </c>
      <c r="E4651" s="8" t="s">
        <v>166</v>
      </c>
      <c r="F4651" s="5" t="s">
        <v>15</v>
      </c>
      <c r="G4651" s="9"/>
      <c r="H4651" s="9"/>
    </row>
    <row r="4652" ht="15.75" customHeight="1">
      <c r="A4652" s="15" t="s">
        <v>5549</v>
      </c>
      <c r="B4652" s="18" t="s">
        <v>126</v>
      </c>
      <c r="C4652" s="17">
        <v>31.0</v>
      </c>
      <c r="D4652" s="8" t="s">
        <v>5572</v>
      </c>
      <c r="E4652" s="8" t="s">
        <v>166</v>
      </c>
      <c r="F4652" s="5" t="s">
        <v>15</v>
      </c>
      <c r="G4652" s="9"/>
      <c r="H4652" s="9"/>
    </row>
    <row r="4653" ht="15.75" customHeight="1">
      <c r="A4653" s="15" t="s">
        <v>5549</v>
      </c>
      <c r="B4653" s="14" t="s">
        <v>144</v>
      </c>
      <c r="C4653" s="17">
        <v>32.0</v>
      </c>
      <c r="D4653" s="8" t="s">
        <v>5573</v>
      </c>
      <c r="E4653" s="8" t="s">
        <v>4473</v>
      </c>
      <c r="F4653" s="5" t="s">
        <v>79</v>
      </c>
      <c r="G4653" s="9"/>
      <c r="H4653" s="9"/>
    </row>
    <row r="4654" ht="15.75" customHeight="1">
      <c r="A4654" s="15" t="s">
        <v>5549</v>
      </c>
      <c r="B4654" s="14" t="s">
        <v>37</v>
      </c>
      <c r="C4654" s="17">
        <v>33.0</v>
      </c>
      <c r="D4654" s="8" t="s">
        <v>5574</v>
      </c>
      <c r="E4654" s="8" t="s">
        <v>146</v>
      </c>
      <c r="F4654" s="5" t="s">
        <v>79</v>
      </c>
      <c r="G4654" s="9"/>
      <c r="H4654" s="9"/>
    </row>
    <row r="4655" ht="15.75" customHeight="1">
      <c r="A4655" s="15" t="s">
        <v>5549</v>
      </c>
      <c r="B4655" s="14" t="s">
        <v>1770</v>
      </c>
      <c r="C4655" s="17">
        <v>34.0</v>
      </c>
      <c r="D4655" s="8" t="s">
        <v>5575</v>
      </c>
      <c r="E4655" s="8" t="s">
        <v>4473</v>
      </c>
      <c r="F4655" s="5" t="s">
        <v>79</v>
      </c>
      <c r="G4655" s="9"/>
      <c r="H4655" s="9"/>
    </row>
    <row r="4656" ht="15.75" customHeight="1">
      <c r="A4656" s="15" t="s">
        <v>5549</v>
      </c>
      <c r="B4656" s="14" t="s">
        <v>144</v>
      </c>
      <c r="C4656" s="17">
        <v>37.0</v>
      </c>
      <c r="D4656" s="8" t="s">
        <v>5576</v>
      </c>
      <c r="E4656" s="8" t="s">
        <v>21</v>
      </c>
      <c r="F4656" s="5" t="s">
        <v>89</v>
      </c>
      <c r="G4656" s="9"/>
      <c r="H4656" s="9"/>
    </row>
    <row r="4657" ht="15.75" customHeight="1">
      <c r="A4657" s="5" t="s">
        <v>5577</v>
      </c>
      <c r="B4657" s="6" t="s">
        <v>5578</v>
      </c>
      <c r="C4657" s="7">
        <v>1.0</v>
      </c>
      <c r="D4657" s="8" t="s">
        <v>5579</v>
      </c>
      <c r="E4657" s="5" t="s">
        <v>32</v>
      </c>
      <c r="F4657" s="5" t="s">
        <v>295</v>
      </c>
      <c r="G4657" s="9"/>
      <c r="H4657" s="9"/>
    </row>
    <row r="4658" ht="15.75" customHeight="1">
      <c r="A4658" s="11" t="s">
        <v>5580</v>
      </c>
      <c r="B4658" s="6" t="s">
        <v>124</v>
      </c>
      <c r="C4658" s="7">
        <v>1.0</v>
      </c>
      <c r="D4658" s="8" t="s">
        <v>5581</v>
      </c>
      <c r="E4658" s="5" t="s">
        <v>14</v>
      </c>
      <c r="F4658" s="5" t="s">
        <v>50</v>
      </c>
      <c r="G4658" s="9"/>
      <c r="H4658" s="9"/>
    </row>
    <row r="4659" ht="15.75" customHeight="1">
      <c r="A4659" s="11" t="s">
        <v>5580</v>
      </c>
      <c r="B4659" s="6" t="s">
        <v>37</v>
      </c>
      <c r="C4659" s="10">
        <v>3.0</v>
      </c>
      <c r="D4659" s="8" t="s">
        <v>5582</v>
      </c>
      <c r="E4659" s="5" t="s">
        <v>18</v>
      </c>
      <c r="F4659" s="5" t="s">
        <v>18</v>
      </c>
      <c r="G4659" s="9"/>
      <c r="H4659" s="9"/>
    </row>
    <row r="4660" ht="15.75" customHeight="1">
      <c r="A4660" s="11" t="s">
        <v>5580</v>
      </c>
      <c r="B4660" s="6" t="s">
        <v>37</v>
      </c>
      <c r="C4660" s="10">
        <v>4.0</v>
      </c>
      <c r="D4660" s="8" t="s">
        <v>5583</v>
      </c>
      <c r="E4660" s="5" t="s">
        <v>18</v>
      </c>
      <c r="F4660" s="5" t="s">
        <v>18</v>
      </c>
      <c r="G4660" s="9"/>
      <c r="H4660" s="9"/>
    </row>
    <row r="4661" ht="15.75" customHeight="1">
      <c r="A4661" s="11" t="s">
        <v>5580</v>
      </c>
      <c r="B4661" s="6" t="s">
        <v>144</v>
      </c>
      <c r="C4661" s="10">
        <v>5.0</v>
      </c>
      <c r="D4661" s="8" t="s">
        <v>5584</v>
      </c>
      <c r="E4661" s="5" t="s">
        <v>18</v>
      </c>
      <c r="F4661" s="5" t="s">
        <v>18</v>
      </c>
      <c r="G4661" s="9"/>
      <c r="H4661" s="9"/>
    </row>
    <row r="4662" ht="15.75" customHeight="1">
      <c r="A4662" s="11" t="s">
        <v>5580</v>
      </c>
      <c r="B4662" s="6" t="s">
        <v>560</v>
      </c>
      <c r="C4662" s="10">
        <v>6.0</v>
      </c>
      <c r="D4662" s="8" t="s">
        <v>5585</v>
      </c>
      <c r="E4662" s="5" t="s">
        <v>14</v>
      </c>
      <c r="F4662" s="5" t="s">
        <v>50</v>
      </c>
      <c r="G4662" s="9"/>
      <c r="H4662" s="9"/>
    </row>
    <row r="4663" ht="15.75" customHeight="1">
      <c r="A4663" s="11" t="s">
        <v>5580</v>
      </c>
      <c r="B4663" s="6" t="s">
        <v>851</v>
      </c>
      <c r="C4663" s="10">
        <v>7.0</v>
      </c>
      <c r="D4663" s="8" t="s">
        <v>5586</v>
      </c>
      <c r="E4663" s="5" t="s">
        <v>4473</v>
      </c>
      <c r="F4663" s="5" t="s">
        <v>11</v>
      </c>
      <c r="G4663" s="9"/>
      <c r="H4663" s="9"/>
    </row>
    <row r="4664" ht="15.75" customHeight="1">
      <c r="A4664" s="11" t="s">
        <v>5580</v>
      </c>
      <c r="B4664" s="6" t="s">
        <v>3273</v>
      </c>
      <c r="C4664" s="10">
        <v>8.0</v>
      </c>
      <c r="D4664" s="8" t="s">
        <v>5587</v>
      </c>
      <c r="E4664" s="5" t="s">
        <v>14</v>
      </c>
      <c r="F4664" s="5" t="s">
        <v>50</v>
      </c>
      <c r="G4664" s="9"/>
      <c r="H4664" s="9"/>
    </row>
    <row r="4665" ht="15.75" customHeight="1">
      <c r="A4665" s="15" t="s">
        <v>5588</v>
      </c>
      <c r="B4665" s="14" t="s">
        <v>137</v>
      </c>
      <c r="C4665" s="16">
        <v>1.0</v>
      </c>
      <c r="D4665" s="8" t="s">
        <v>5589</v>
      </c>
      <c r="E4665" s="8" t="s">
        <v>4473</v>
      </c>
      <c r="F4665" s="5" t="s">
        <v>25</v>
      </c>
      <c r="G4665" s="9"/>
      <c r="H4665" s="9"/>
    </row>
    <row r="4666" ht="15.75" customHeight="1">
      <c r="A4666" s="15" t="s">
        <v>5588</v>
      </c>
      <c r="B4666" s="14" t="s">
        <v>37</v>
      </c>
      <c r="C4666" s="17">
        <v>3.0</v>
      </c>
      <c r="D4666" s="8" t="s">
        <v>5590</v>
      </c>
      <c r="E4666" s="8" t="s">
        <v>14</v>
      </c>
      <c r="F4666" s="5" t="s">
        <v>28</v>
      </c>
      <c r="G4666" s="9"/>
      <c r="H4666" s="9"/>
    </row>
    <row r="4667" ht="15.75" customHeight="1">
      <c r="A4667" s="15" t="s">
        <v>5588</v>
      </c>
      <c r="B4667" s="14" t="s">
        <v>144</v>
      </c>
      <c r="C4667" s="17">
        <v>4.0</v>
      </c>
      <c r="D4667" s="8" t="s">
        <v>5591</v>
      </c>
      <c r="E4667" s="8" t="s">
        <v>166</v>
      </c>
      <c r="F4667" s="5" t="s">
        <v>2455</v>
      </c>
      <c r="G4667" s="9"/>
      <c r="H4667" s="9"/>
    </row>
    <row r="4668" ht="15.75" customHeight="1">
      <c r="A4668" s="15" t="s">
        <v>5588</v>
      </c>
      <c r="B4668" s="14" t="s">
        <v>37</v>
      </c>
      <c r="C4668" s="17">
        <v>6.0</v>
      </c>
      <c r="D4668" s="8" t="s">
        <v>5592</v>
      </c>
      <c r="E4668" s="8" t="s">
        <v>4473</v>
      </c>
      <c r="F4668" s="5" t="s">
        <v>146</v>
      </c>
      <c r="G4668" s="9"/>
      <c r="H4668" s="9"/>
    </row>
    <row r="4669" ht="15.75" customHeight="1">
      <c r="A4669" s="15" t="s">
        <v>5588</v>
      </c>
      <c r="B4669" s="14" t="s">
        <v>139</v>
      </c>
      <c r="C4669" s="17">
        <v>8.0</v>
      </c>
      <c r="D4669" s="8" t="s">
        <v>5593</v>
      </c>
      <c r="E4669" s="8" t="s">
        <v>4473</v>
      </c>
      <c r="F4669" s="5" t="s">
        <v>22</v>
      </c>
      <c r="G4669" s="9"/>
      <c r="H4669" s="9"/>
    </row>
    <row r="4670" ht="15.75" customHeight="1">
      <c r="A4670" s="15" t="s">
        <v>5588</v>
      </c>
      <c r="B4670" s="14" t="s">
        <v>144</v>
      </c>
      <c r="C4670" s="17">
        <v>10.0</v>
      </c>
      <c r="D4670" s="8" t="s">
        <v>5594</v>
      </c>
      <c r="E4670" s="8" t="s">
        <v>14</v>
      </c>
      <c r="F4670" s="5" t="s">
        <v>15</v>
      </c>
      <c r="G4670" s="9"/>
      <c r="H4670" s="9"/>
    </row>
    <row r="4671" ht="15.75" customHeight="1">
      <c r="A4671" s="15" t="s">
        <v>5588</v>
      </c>
      <c r="B4671" s="14" t="s">
        <v>124</v>
      </c>
      <c r="C4671" s="17">
        <v>11.0</v>
      </c>
      <c r="D4671" s="8" t="s">
        <v>5595</v>
      </c>
      <c r="E4671" s="8" t="s">
        <v>4473</v>
      </c>
      <c r="F4671" s="5" t="s">
        <v>15</v>
      </c>
      <c r="G4671" s="9"/>
      <c r="H4671" s="9"/>
    </row>
    <row r="4672" ht="15.75" customHeight="1">
      <c r="A4672" s="15" t="s">
        <v>5588</v>
      </c>
      <c r="B4672" s="14" t="s">
        <v>137</v>
      </c>
      <c r="C4672" s="17">
        <v>15.0</v>
      </c>
      <c r="D4672" s="8" t="s">
        <v>5596</v>
      </c>
      <c r="E4672" s="8" t="s">
        <v>4473</v>
      </c>
      <c r="F4672" s="5" t="s">
        <v>22</v>
      </c>
      <c r="G4672" s="9"/>
      <c r="H4672" s="9"/>
    </row>
    <row r="4673" ht="15.75" customHeight="1">
      <c r="A4673" s="15" t="s">
        <v>5588</v>
      </c>
      <c r="B4673" s="14" t="s">
        <v>139</v>
      </c>
      <c r="C4673" s="17">
        <v>16.0</v>
      </c>
      <c r="D4673" s="8" t="s">
        <v>5597</v>
      </c>
      <c r="E4673" s="8" t="s">
        <v>4473</v>
      </c>
      <c r="F4673" s="5" t="s">
        <v>28</v>
      </c>
      <c r="G4673" s="9"/>
      <c r="H4673" s="9"/>
    </row>
    <row r="4674" ht="15.75" customHeight="1">
      <c r="A4674" s="15" t="s">
        <v>5588</v>
      </c>
      <c r="B4674" s="14" t="s">
        <v>144</v>
      </c>
      <c r="C4674" s="17">
        <v>18.0</v>
      </c>
      <c r="D4674" s="8" t="s">
        <v>5598</v>
      </c>
      <c r="E4674" s="8" t="s">
        <v>4473</v>
      </c>
      <c r="F4674" s="5" t="s">
        <v>1112</v>
      </c>
      <c r="G4674" s="9"/>
      <c r="H4674" s="9"/>
    </row>
    <row r="4675" ht="15.75" customHeight="1">
      <c r="A4675" s="15" t="s">
        <v>5588</v>
      </c>
      <c r="B4675" s="14" t="s">
        <v>37</v>
      </c>
      <c r="C4675" s="17">
        <v>19.0</v>
      </c>
      <c r="D4675" s="8" t="s">
        <v>5599</v>
      </c>
      <c r="E4675" s="8" t="s">
        <v>14</v>
      </c>
      <c r="F4675" s="5" t="s">
        <v>15</v>
      </c>
      <c r="G4675" s="9"/>
      <c r="H4675" s="9"/>
    </row>
    <row r="4676" ht="15.75" customHeight="1">
      <c r="A4676" s="15" t="s">
        <v>5588</v>
      </c>
      <c r="B4676" s="14" t="s">
        <v>1474</v>
      </c>
      <c r="C4676" s="17">
        <v>21.0</v>
      </c>
      <c r="D4676" s="8" t="s">
        <v>5600</v>
      </c>
      <c r="E4676" s="8" t="s">
        <v>4473</v>
      </c>
      <c r="F4676" s="5" t="s">
        <v>28</v>
      </c>
      <c r="G4676" s="9"/>
      <c r="H4676" s="9"/>
    </row>
    <row r="4677" ht="15.75" customHeight="1">
      <c r="A4677" s="15" t="s">
        <v>5601</v>
      </c>
      <c r="B4677" s="14" t="s">
        <v>37</v>
      </c>
      <c r="C4677" s="16">
        <v>1.0</v>
      </c>
      <c r="D4677" s="8" t="s">
        <v>5602</v>
      </c>
      <c r="E4677" s="8" t="s">
        <v>21</v>
      </c>
      <c r="F4677" s="5" t="s">
        <v>25</v>
      </c>
      <c r="G4677" s="9"/>
      <c r="H4677" s="9"/>
    </row>
    <row r="4678" ht="15.75" customHeight="1">
      <c r="A4678" s="15" t="s">
        <v>5601</v>
      </c>
      <c r="B4678" s="14" t="s">
        <v>37</v>
      </c>
      <c r="C4678" s="17">
        <v>3.0</v>
      </c>
      <c r="D4678" s="8" t="s">
        <v>5603</v>
      </c>
      <c r="E4678" s="8" t="s">
        <v>21</v>
      </c>
      <c r="F4678" s="5" t="s">
        <v>25</v>
      </c>
      <c r="G4678" s="9"/>
      <c r="H4678" s="9"/>
    </row>
    <row r="4679" ht="15.75" customHeight="1">
      <c r="A4679" s="15" t="s">
        <v>5601</v>
      </c>
      <c r="B4679" s="14" t="s">
        <v>144</v>
      </c>
      <c r="C4679" s="17">
        <v>5.0</v>
      </c>
      <c r="D4679" s="8" t="s">
        <v>5604</v>
      </c>
      <c r="E4679" s="8" t="s">
        <v>21</v>
      </c>
      <c r="F4679" s="5" t="s">
        <v>25</v>
      </c>
      <c r="G4679" s="9"/>
      <c r="H4679" s="9"/>
    </row>
    <row r="4680" ht="15.75" customHeight="1">
      <c r="A4680" s="15" t="s">
        <v>5601</v>
      </c>
      <c r="B4680" s="14" t="s">
        <v>144</v>
      </c>
      <c r="C4680" s="17">
        <v>7.0</v>
      </c>
      <c r="D4680" s="8" t="s">
        <v>5605</v>
      </c>
      <c r="E4680" s="8" t="s">
        <v>21</v>
      </c>
      <c r="F4680" s="5" t="s">
        <v>25</v>
      </c>
      <c r="G4680" s="9"/>
      <c r="H4680" s="9"/>
    </row>
    <row r="4681" ht="15.75" customHeight="1">
      <c r="A4681" s="15" t="s">
        <v>5601</v>
      </c>
      <c r="B4681" s="14" t="s">
        <v>37</v>
      </c>
      <c r="C4681" s="17">
        <v>8.0</v>
      </c>
      <c r="D4681" s="8" t="s">
        <v>5606</v>
      </c>
      <c r="E4681" s="8" t="s">
        <v>4473</v>
      </c>
      <c r="F4681" s="5" t="s">
        <v>151</v>
      </c>
      <c r="G4681" s="9"/>
      <c r="H4681" s="9"/>
    </row>
    <row r="4682" ht="15.75" customHeight="1">
      <c r="A4682" s="15" t="s">
        <v>5601</v>
      </c>
      <c r="B4682" s="14" t="s">
        <v>144</v>
      </c>
      <c r="C4682" s="17">
        <v>9.0</v>
      </c>
      <c r="D4682" s="8" t="s">
        <v>5607</v>
      </c>
      <c r="E4682" s="8" t="s">
        <v>21</v>
      </c>
      <c r="F4682" s="5" t="s">
        <v>123</v>
      </c>
      <c r="G4682" s="9"/>
      <c r="H4682" s="9"/>
    </row>
    <row r="4683" ht="15.75" customHeight="1">
      <c r="A4683" s="15" t="s">
        <v>5601</v>
      </c>
      <c r="B4683" s="14" t="s">
        <v>124</v>
      </c>
      <c r="C4683" s="17">
        <v>11.0</v>
      </c>
      <c r="D4683" s="8" t="s">
        <v>5608</v>
      </c>
      <c r="E4683" s="8" t="s">
        <v>21</v>
      </c>
      <c r="F4683" s="5" t="s">
        <v>123</v>
      </c>
      <c r="G4683" s="9"/>
      <c r="H4683" s="9"/>
    </row>
    <row r="4684" ht="15.75" customHeight="1">
      <c r="A4684" s="15" t="s">
        <v>5601</v>
      </c>
      <c r="B4684" s="18" t="s">
        <v>701</v>
      </c>
      <c r="C4684" s="17">
        <v>13.0</v>
      </c>
      <c r="D4684" s="8" t="s">
        <v>5609</v>
      </c>
      <c r="E4684" s="8" t="s">
        <v>21</v>
      </c>
      <c r="F4684" s="5" t="s">
        <v>25</v>
      </c>
      <c r="G4684" s="9"/>
      <c r="H4684" s="9"/>
    </row>
    <row r="4685" ht="15.75" customHeight="1">
      <c r="A4685" s="15" t="s">
        <v>5601</v>
      </c>
      <c r="B4685" s="14" t="s">
        <v>124</v>
      </c>
      <c r="C4685" s="17">
        <v>15.0</v>
      </c>
      <c r="D4685" s="8" t="s">
        <v>5610</v>
      </c>
      <c r="E4685" s="8" t="s">
        <v>4473</v>
      </c>
      <c r="F4685" s="5" t="s">
        <v>33</v>
      </c>
      <c r="G4685" s="9"/>
      <c r="H4685" s="9"/>
    </row>
    <row r="4686" ht="15.75" customHeight="1">
      <c r="A4686" s="15" t="s">
        <v>5601</v>
      </c>
      <c r="B4686" s="14" t="s">
        <v>144</v>
      </c>
      <c r="C4686" s="17">
        <v>17.0</v>
      </c>
      <c r="D4686" s="8" t="s">
        <v>5611</v>
      </c>
      <c r="E4686" s="8" t="s">
        <v>4473</v>
      </c>
      <c r="F4686" s="5" t="s">
        <v>33</v>
      </c>
      <c r="G4686" s="9"/>
      <c r="H4686" s="9"/>
    </row>
    <row r="4687" ht="15.75" customHeight="1">
      <c r="A4687" s="15" t="s">
        <v>5601</v>
      </c>
      <c r="B4687" s="18" t="s">
        <v>135</v>
      </c>
      <c r="C4687" s="17">
        <v>19.0</v>
      </c>
      <c r="D4687" s="8" t="s">
        <v>5612</v>
      </c>
      <c r="E4687" s="8" t="s">
        <v>21</v>
      </c>
      <c r="F4687" s="5" t="s">
        <v>25</v>
      </c>
      <c r="G4687" s="9"/>
      <c r="H4687" s="9"/>
    </row>
    <row r="4688" ht="15.75" customHeight="1">
      <c r="A4688" s="15" t="s">
        <v>5601</v>
      </c>
      <c r="B4688" s="14" t="s">
        <v>144</v>
      </c>
      <c r="C4688" s="17">
        <v>20.0</v>
      </c>
      <c r="D4688" s="8" t="s">
        <v>5613</v>
      </c>
      <c r="E4688" s="8" t="s">
        <v>4473</v>
      </c>
      <c r="F4688" s="5" t="s">
        <v>25</v>
      </c>
      <c r="G4688" s="9"/>
      <c r="H4688" s="9"/>
    </row>
    <row r="4689" ht="15.75" customHeight="1">
      <c r="A4689" s="15" t="s">
        <v>5601</v>
      </c>
      <c r="B4689" s="14" t="s">
        <v>144</v>
      </c>
      <c r="C4689" s="17">
        <v>22.0</v>
      </c>
      <c r="D4689" s="8" t="s">
        <v>5614</v>
      </c>
      <c r="E4689" s="8" t="s">
        <v>14</v>
      </c>
      <c r="F4689" s="5" t="s">
        <v>79</v>
      </c>
      <c r="G4689" s="9"/>
      <c r="H4689" s="9"/>
    </row>
    <row r="4690" ht="15.75" customHeight="1">
      <c r="A4690" s="15" t="s">
        <v>5601</v>
      </c>
      <c r="B4690" s="14" t="s">
        <v>37</v>
      </c>
      <c r="C4690" s="17">
        <v>23.0</v>
      </c>
      <c r="D4690" s="8" t="s">
        <v>5615</v>
      </c>
      <c r="E4690" s="8" t="s">
        <v>14</v>
      </c>
      <c r="F4690" s="5" t="s">
        <v>79</v>
      </c>
      <c r="G4690" s="9"/>
      <c r="H4690" s="9"/>
    </row>
    <row r="4691" ht="15.75" customHeight="1">
      <c r="A4691" s="15" t="s">
        <v>5601</v>
      </c>
      <c r="B4691" s="14" t="s">
        <v>144</v>
      </c>
      <c r="C4691" s="17">
        <v>24.0</v>
      </c>
      <c r="D4691" s="8" t="s">
        <v>5616</v>
      </c>
      <c r="E4691" s="8" t="s">
        <v>21</v>
      </c>
      <c r="F4691" s="5" t="s">
        <v>25</v>
      </c>
      <c r="G4691" s="9"/>
      <c r="H4691" s="9"/>
    </row>
    <row r="4692" ht="15.75" customHeight="1">
      <c r="A4692" s="15" t="s">
        <v>5601</v>
      </c>
      <c r="B4692" s="14" t="s">
        <v>37</v>
      </c>
      <c r="C4692" s="17">
        <v>26.0</v>
      </c>
      <c r="D4692" s="8" t="s">
        <v>5617</v>
      </c>
      <c r="E4692" s="8" t="s">
        <v>21</v>
      </c>
      <c r="F4692" s="5" t="s">
        <v>25</v>
      </c>
      <c r="G4692" s="9"/>
      <c r="H4692" s="9"/>
    </row>
    <row r="4693" ht="15.75" customHeight="1">
      <c r="A4693" s="15" t="s">
        <v>5601</v>
      </c>
      <c r="B4693" s="14" t="s">
        <v>144</v>
      </c>
      <c r="C4693" s="17">
        <v>28.0</v>
      </c>
      <c r="D4693" s="8" t="s">
        <v>5618</v>
      </c>
      <c r="E4693" s="8" t="s">
        <v>33</v>
      </c>
      <c r="F4693" s="5" t="s">
        <v>33</v>
      </c>
      <c r="G4693" s="9"/>
      <c r="H4693" s="9"/>
    </row>
    <row r="4694" ht="15.75" customHeight="1">
      <c r="A4694" s="15" t="s">
        <v>5601</v>
      </c>
      <c r="B4694" s="14" t="s">
        <v>124</v>
      </c>
      <c r="C4694" s="17">
        <v>30.0</v>
      </c>
      <c r="D4694" s="8" t="s">
        <v>5619</v>
      </c>
      <c r="E4694" s="8" t="s">
        <v>4473</v>
      </c>
      <c r="F4694" s="5" t="s">
        <v>33</v>
      </c>
      <c r="G4694" s="9"/>
      <c r="H4694" s="9"/>
    </row>
    <row r="4695" ht="15.75" customHeight="1">
      <c r="A4695" s="15" t="s">
        <v>5601</v>
      </c>
      <c r="B4695" s="18" t="s">
        <v>701</v>
      </c>
      <c r="C4695" s="17">
        <v>32.0</v>
      </c>
      <c r="D4695" s="8" t="s">
        <v>5620</v>
      </c>
      <c r="E4695" s="8" t="s">
        <v>18</v>
      </c>
      <c r="F4695" s="5" t="s">
        <v>25</v>
      </c>
      <c r="G4695" s="9"/>
      <c r="H4695" s="9"/>
    </row>
    <row r="4696" ht="15.75" customHeight="1">
      <c r="A4696" s="15" t="s">
        <v>5601</v>
      </c>
      <c r="B4696" s="14" t="s">
        <v>144</v>
      </c>
      <c r="C4696" s="17">
        <v>34.0</v>
      </c>
      <c r="D4696" s="8" t="s">
        <v>5621</v>
      </c>
      <c r="E4696" s="8" t="s">
        <v>18</v>
      </c>
      <c r="F4696" s="5" t="s">
        <v>18</v>
      </c>
      <c r="G4696" s="9"/>
      <c r="H4696" s="9"/>
    </row>
    <row r="4697" ht="15.75" customHeight="1">
      <c r="A4697" s="15" t="s">
        <v>5601</v>
      </c>
      <c r="B4697" s="14" t="s">
        <v>124</v>
      </c>
      <c r="C4697" s="17">
        <v>36.0</v>
      </c>
      <c r="D4697" s="8" t="s">
        <v>5622</v>
      </c>
      <c r="E4697" s="8" t="s">
        <v>4473</v>
      </c>
      <c r="F4697" s="5" t="s">
        <v>18</v>
      </c>
      <c r="G4697" s="9"/>
      <c r="H4697" s="9"/>
    </row>
    <row r="4698" ht="15.75" customHeight="1">
      <c r="A4698" s="15" t="s">
        <v>5601</v>
      </c>
      <c r="B4698" s="18" t="s">
        <v>701</v>
      </c>
      <c r="C4698" s="17">
        <v>37.0</v>
      </c>
      <c r="D4698" s="8" t="s">
        <v>5623</v>
      </c>
      <c r="E4698" s="8" t="s">
        <v>21</v>
      </c>
      <c r="F4698" s="5" t="s">
        <v>25</v>
      </c>
      <c r="G4698" s="9"/>
      <c r="H4698" s="9"/>
    </row>
    <row r="4699" ht="15.75" customHeight="1">
      <c r="A4699" s="15" t="s">
        <v>5601</v>
      </c>
      <c r="B4699" s="18" t="s">
        <v>126</v>
      </c>
      <c r="C4699" s="17">
        <v>39.0</v>
      </c>
      <c r="D4699" s="8" t="s">
        <v>5624</v>
      </c>
      <c r="E4699" s="8" t="s">
        <v>18</v>
      </c>
      <c r="F4699" s="5" t="s">
        <v>18</v>
      </c>
      <c r="G4699" s="9"/>
      <c r="H4699" s="9"/>
    </row>
    <row r="4700" ht="15.75" customHeight="1">
      <c r="A4700" s="15" t="s">
        <v>5601</v>
      </c>
      <c r="B4700" s="14" t="s">
        <v>144</v>
      </c>
      <c r="C4700" s="17">
        <v>40.0</v>
      </c>
      <c r="D4700" s="8" t="s">
        <v>5625</v>
      </c>
      <c r="E4700" s="8" t="s">
        <v>21</v>
      </c>
      <c r="F4700" s="5" t="s">
        <v>25</v>
      </c>
      <c r="G4700" s="9"/>
      <c r="H4700" s="9"/>
    </row>
    <row r="4701" ht="15.75" customHeight="1">
      <c r="A4701" s="15" t="s">
        <v>5601</v>
      </c>
      <c r="B4701" s="18" t="s">
        <v>126</v>
      </c>
      <c r="C4701" s="17">
        <v>41.0</v>
      </c>
      <c r="D4701" s="8" t="s">
        <v>5626</v>
      </c>
      <c r="E4701" s="8" t="s">
        <v>14</v>
      </c>
      <c r="F4701" s="5" t="s">
        <v>79</v>
      </c>
      <c r="G4701" s="9"/>
      <c r="H4701" s="9"/>
    </row>
    <row r="4702" ht="15.75" customHeight="1">
      <c r="A4702" s="15" t="s">
        <v>5601</v>
      </c>
      <c r="B4702" s="14" t="s">
        <v>144</v>
      </c>
      <c r="C4702" s="17">
        <v>42.0</v>
      </c>
      <c r="D4702" s="8" t="s">
        <v>5627</v>
      </c>
      <c r="E4702" s="8" t="s">
        <v>11</v>
      </c>
      <c r="F4702" s="5" t="s">
        <v>22</v>
      </c>
      <c r="G4702" s="9"/>
      <c r="H4702" s="9"/>
    </row>
    <row r="4703" ht="15.75" customHeight="1">
      <c r="A4703" s="15" t="s">
        <v>5601</v>
      </c>
      <c r="B4703" s="14" t="s">
        <v>144</v>
      </c>
      <c r="C4703" s="17">
        <v>43.0</v>
      </c>
      <c r="D4703" s="8" t="s">
        <v>5628</v>
      </c>
      <c r="E4703" s="8" t="s">
        <v>33</v>
      </c>
      <c r="F4703" s="5" t="s">
        <v>33</v>
      </c>
      <c r="G4703" s="9"/>
      <c r="H4703" s="9"/>
    </row>
    <row r="4704" ht="15.75" customHeight="1">
      <c r="A4704" s="15" t="s">
        <v>5601</v>
      </c>
      <c r="B4704" s="18" t="s">
        <v>126</v>
      </c>
      <c r="C4704" s="17">
        <v>44.0</v>
      </c>
      <c r="D4704" s="8" t="s">
        <v>5629</v>
      </c>
      <c r="E4704" s="8" t="s">
        <v>33</v>
      </c>
      <c r="F4704" s="5" t="s">
        <v>33</v>
      </c>
      <c r="G4704" s="9"/>
      <c r="H4704" s="9"/>
    </row>
    <row r="4705" ht="15.75" customHeight="1">
      <c r="A4705" s="15" t="s">
        <v>5601</v>
      </c>
      <c r="B4705" s="14" t="s">
        <v>37</v>
      </c>
      <c r="C4705" s="17">
        <v>45.0</v>
      </c>
      <c r="D4705" s="8" t="s">
        <v>5630</v>
      </c>
      <c r="E4705" s="8" t="s">
        <v>33</v>
      </c>
      <c r="F4705" s="5" t="s">
        <v>33</v>
      </c>
      <c r="G4705" s="9"/>
      <c r="H4705" s="9"/>
    </row>
    <row r="4706" ht="15.75" customHeight="1">
      <c r="A4706" s="15" t="s">
        <v>5601</v>
      </c>
      <c r="B4706" s="14" t="s">
        <v>37</v>
      </c>
      <c r="C4706" s="17">
        <v>46.0</v>
      </c>
      <c r="D4706" s="8" t="s">
        <v>5631</v>
      </c>
      <c r="E4706" s="8" t="s">
        <v>4473</v>
      </c>
      <c r="F4706" s="5" t="s">
        <v>22</v>
      </c>
      <c r="G4706" s="9"/>
      <c r="H4706" s="9"/>
    </row>
    <row r="4707" ht="15.75" customHeight="1">
      <c r="A4707" s="15" t="s">
        <v>5601</v>
      </c>
      <c r="B4707" s="14" t="s">
        <v>37</v>
      </c>
      <c r="C4707" s="17">
        <v>48.0</v>
      </c>
      <c r="D4707" s="8" t="s">
        <v>5632</v>
      </c>
      <c r="E4707" s="8" t="s">
        <v>21</v>
      </c>
      <c r="F4707" s="5" t="s">
        <v>25</v>
      </c>
      <c r="G4707" s="9"/>
      <c r="H4707" s="9"/>
    </row>
    <row r="4708" ht="15.75" customHeight="1">
      <c r="A4708" s="15" t="s">
        <v>5601</v>
      </c>
      <c r="B4708" s="14" t="s">
        <v>37</v>
      </c>
      <c r="C4708" s="17">
        <v>49.0</v>
      </c>
      <c r="D4708" s="8" t="s">
        <v>5633</v>
      </c>
      <c r="E4708" s="8" t="s">
        <v>33</v>
      </c>
      <c r="F4708" s="5" t="s">
        <v>22</v>
      </c>
      <c r="G4708" s="9"/>
      <c r="H4708" s="9"/>
    </row>
    <row r="4709" ht="15.75" customHeight="1">
      <c r="A4709" s="15" t="s">
        <v>5601</v>
      </c>
      <c r="B4709" s="14" t="s">
        <v>144</v>
      </c>
      <c r="C4709" s="17">
        <v>51.0</v>
      </c>
      <c r="D4709" s="8" t="s">
        <v>5634</v>
      </c>
      <c r="E4709" s="8" t="s">
        <v>21</v>
      </c>
      <c r="F4709" s="5" t="s">
        <v>25</v>
      </c>
      <c r="G4709" s="9"/>
      <c r="H4709" s="9"/>
    </row>
    <row r="4710" ht="15.75" customHeight="1">
      <c r="A4710" s="15" t="s">
        <v>5601</v>
      </c>
      <c r="B4710" s="14" t="s">
        <v>37</v>
      </c>
      <c r="C4710" s="17">
        <v>53.0</v>
      </c>
      <c r="D4710" s="8" t="s">
        <v>5635</v>
      </c>
      <c r="E4710" s="8" t="s">
        <v>21</v>
      </c>
      <c r="F4710" s="5" t="s">
        <v>25</v>
      </c>
      <c r="G4710" s="9"/>
      <c r="H4710" s="9"/>
    </row>
    <row r="4711" ht="15.75" customHeight="1">
      <c r="A4711" s="15" t="s">
        <v>5601</v>
      </c>
      <c r="B4711" s="14" t="s">
        <v>144</v>
      </c>
      <c r="C4711" s="17">
        <v>54.0</v>
      </c>
      <c r="D4711" s="8" t="s">
        <v>5636</v>
      </c>
      <c r="E4711" s="8" t="s">
        <v>4473</v>
      </c>
      <c r="F4711" s="5" t="s">
        <v>25</v>
      </c>
      <c r="G4711" s="9"/>
      <c r="H4711" s="9"/>
    </row>
    <row r="4712" ht="15.75" customHeight="1">
      <c r="A4712" s="15" t="s">
        <v>5601</v>
      </c>
      <c r="B4712" s="14" t="s">
        <v>37</v>
      </c>
      <c r="C4712" s="17">
        <v>55.0</v>
      </c>
      <c r="D4712" s="8" t="s">
        <v>5637</v>
      </c>
      <c r="E4712" s="8" t="s">
        <v>4473</v>
      </c>
      <c r="F4712" s="5" t="s">
        <v>25</v>
      </c>
      <c r="G4712" s="9"/>
      <c r="H4712" s="9"/>
    </row>
    <row r="4713" ht="15.75" customHeight="1">
      <c r="A4713" s="15" t="s">
        <v>5601</v>
      </c>
      <c r="B4713" s="14" t="s">
        <v>37</v>
      </c>
      <c r="C4713" s="17">
        <v>57.0</v>
      </c>
      <c r="D4713" s="8" t="s">
        <v>5638</v>
      </c>
      <c r="E4713" s="8" t="s">
        <v>21</v>
      </c>
      <c r="F4713" s="5" t="s">
        <v>25</v>
      </c>
      <c r="G4713" s="9"/>
      <c r="H4713" s="9"/>
    </row>
    <row r="4714" ht="15.75" customHeight="1">
      <c r="A4714" s="15" t="s">
        <v>5601</v>
      </c>
      <c r="B4714" s="14" t="s">
        <v>37</v>
      </c>
      <c r="C4714" s="17">
        <v>58.0</v>
      </c>
      <c r="D4714" s="8" t="s">
        <v>5639</v>
      </c>
      <c r="E4714" s="8" t="s">
        <v>21</v>
      </c>
      <c r="F4714" s="5" t="s">
        <v>642</v>
      </c>
      <c r="G4714" s="9"/>
      <c r="H4714" s="9"/>
    </row>
    <row r="4715" ht="15.75" customHeight="1">
      <c r="A4715" s="15" t="s">
        <v>5601</v>
      </c>
      <c r="B4715" s="18" t="s">
        <v>135</v>
      </c>
      <c r="C4715" s="17">
        <v>60.0</v>
      </c>
      <c r="D4715" s="8" t="s">
        <v>5640</v>
      </c>
      <c r="E4715" s="8" t="s">
        <v>21</v>
      </c>
      <c r="F4715" s="5" t="s">
        <v>50</v>
      </c>
      <c r="G4715" s="9"/>
      <c r="H4715" s="9"/>
    </row>
    <row r="4716" ht="15.75" customHeight="1">
      <c r="A4716" s="15" t="s">
        <v>5601</v>
      </c>
      <c r="B4716" s="14" t="s">
        <v>584</v>
      </c>
      <c r="C4716" s="17">
        <v>61.0</v>
      </c>
      <c r="D4716" s="8" t="s">
        <v>5641</v>
      </c>
      <c r="E4716" s="8" t="s">
        <v>4473</v>
      </c>
      <c r="F4716" s="5" t="s">
        <v>50</v>
      </c>
      <c r="G4716" s="9"/>
      <c r="H4716" s="9"/>
    </row>
    <row r="4717" ht="15.75" customHeight="1">
      <c r="A4717" s="11" t="s">
        <v>5642</v>
      </c>
      <c r="B4717" s="6" t="s">
        <v>968</v>
      </c>
      <c r="C4717" s="7">
        <v>1.0</v>
      </c>
      <c r="D4717" s="8" t="s">
        <v>5643</v>
      </c>
      <c r="E4717" s="5" t="s">
        <v>21</v>
      </c>
      <c r="F4717" s="5" t="s">
        <v>25</v>
      </c>
      <c r="G4717" s="9"/>
      <c r="H4717" s="9"/>
    </row>
    <row r="4718" ht="15.75" customHeight="1">
      <c r="A4718" s="11" t="s">
        <v>5642</v>
      </c>
      <c r="B4718" s="6" t="s">
        <v>37</v>
      </c>
      <c r="C4718" s="10">
        <v>3.0</v>
      </c>
      <c r="D4718" s="8" t="s">
        <v>5644</v>
      </c>
      <c r="E4718" s="5" t="s">
        <v>14</v>
      </c>
      <c r="F4718" s="5" t="s">
        <v>15</v>
      </c>
      <c r="G4718" s="9"/>
      <c r="H4718" s="9"/>
    </row>
    <row r="4719" ht="15.75" customHeight="1">
      <c r="A4719" s="11" t="s">
        <v>5642</v>
      </c>
      <c r="B4719" s="6" t="s">
        <v>968</v>
      </c>
      <c r="C4719" s="10">
        <v>5.0</v>
      </c>
      <c r="D4719" s="8" t="s">
        <v>5645</v>
      </c>
      <c r="E4719" s="5" t="s">
        <v>21</v>
      </c>
      <c r="F4719" s="5" t="s">
        <v>123</v>
      </c>
      <c r="G4719" s="9"/>
      <c r="H4719" s="9"/>
    </row>
    <row r="4720" ht="15.75" customHeight="1">
      <c r="A4720" s="11" t="s">
        <v>5642</v>
      </c>
      <c r="B4720" s="6" t="s">
        <v>37</v>
      </c>
      <c r="C4720" s="10">
        <v>7.0</v>
      </c>
      <c r="D4720" s="8" t="s">
        <v>5646</v>
      </c>
      <c r="E4720" s="5" t="s">
        <v>14</v>
      </c>
      <c r="F4720" s="5" t="s">
        <v>28</v>
      </c>
      <c r="G4720" s="9"/>
      <c r="H4720" s="9"/>
    </row>
    <row r="4721" ht="15.75" customHeight="1">
      <c r="A4721" s="11" t="s">
        <v>5642</v>
      </c>
      <c r="B4721" s="6" t="s">
        <v>124</v>
      </c>
      <c r="C4721" s="10">
        <v>8.0</v>
      </c>
      <c r="D4721" s="8" t="s">
        <v>5647</v>
      </c>
      <c r="E4721" s="5" t="s">
        <v>14</v>
      </c>
      <c r="F4721" s="5" t="s">
        <v>79</v>
      </c>
      <c r="G4721" s="9"/>
      <c r="H4721" s="9"/>
    </row>
    <row r="4722" ht="15.75" customHeight="1">
      <c r="A4722" s="11" t="s">
        <v>5642</v>
      </c>
      <c r="B4722" s="6" t="s">
        <v>37</v>
      </c>
      <c r="C4722" s="10">
        <v>10.0</v>
      </c>
      <c r="D4722" s="8" t="s">
        <v>5648</v>
      </c>
      <c r="E4722" s="5" t="s">
        <v>5288</v>
      </c>
      <c r="F4722" s="5" t="s">
        <v>15</v>
      </c>
      <c r="G4722" s="9"/>
      <c r="H4722" s="9"/>
    </row>
    <row r="4723" ht="15.75" customHeight="1">
      <c r="A4723" s="11" t="s">
        <v>5642</v>
      </c>
      <c r="B4723" s="6" t="s">
        <v>37</v>
      </c>
      <c r="C4723" s="10">
        <v>11.0</v>
      </c>
      <c r="D4723" s="8" t="s">
        <v>5649</v>
      </c>
      <c r="E4723" s="5" t="s">
        <v>18</v>
      </c>
      <c r="F4723" s="5" t="s">
        <v>18</v>
      </c>
      <c r="G4723" s="9"/>
      <c r="H4723" s="9"/>
    </row>
    <row r="4724" ht="15.75" customHeight="1">
      <c r="A4724" s="11" t="s">
        <v>5642</v>
      </c>
      <c r="B4724" s="6" t="s">
        <v>124</v>
      </c>
      <c r="C4724" s="10">
        <v>12.0</v>
      </c>
      <c r="D4724" s="8" t="s">
        <v>5650</v>
      </c>
      <c r="E4724" s="5" t="s">
        <v>33</v>
      </c>
      <c r="F4724" s="5" t="s">
        <v>33</v>
      </c>
      <c r="G4724" s="9"/>
      <c r="H4724" s="9"/>
    </row>
    <row r="4725" ht="15.75" customHeight="1">
      <c r="A4725" s="11" t="s">
        <v>5642</v>
      </c>
      <c r="B4725" s="6" t="s">
        <v>37</v>
      </c>
      <c r="C4725" s="10">
        <v>14.0</v>
      </c>
      <c r="D4725" s="8" t="s">
        <v>5651</v>
      </c>
      <c r="E4725" s="5" t="s">
        <v>18</v>
      </c>
      <c r="F4725" s="5" t="s">
        <v>22</v>
      </c>
      <c r="G4725" s="9"/>
      <c r="H4725" s="9"/>
    </row>
    <row r="4726" ht="15.75" customHeight="1">
      <c r="A4726" s="11" t="s">
        <v>5642</v>
      </c>
      <c r="B4726" s="6" t="s">
        <v>124</v>
      </c>
      <c r="C4726" s="10">
        <v>15.0</v>
      </c>
      <c r="D4726" s="8" t="s">
        <v>5652</v>
      </c>
      <c r="E4726" s="5" t="s">
        <v>4473</v>
      </c>
      <c r="F4726" s="5" t="s">
        <v>50</v>
      </c>
      <c r="G4726" s="9"/>
      <c r="H4726" s="9"/>
    </row>
    <row r="4727" ht="15.75" customHeight="1">
      <c r="A4727" s="11" t="s">
        <v>5642</v>
      </c>
      <c r="B4727" s="6" t="s">
        <v>3136</v>
      </c>
      <c r="C4727" s="10">
        <v>17.0</v>
      </c>
      <c r="D4727" s="8" t="s">
        <v>5653</v>
      </c>
      <c r="E4727" s="5" t="s">
        <v>21</v>
      </c>
      <c r="F4727" s="5" t="s">
        <v>25</v>
      </c>
      <c r="G4727" s="9"/>
      <c r="H4727" s="9"/>
    </row>
    <row r="4728" ht="15.75" customHeight="1">
      <c r="A4728" s="15" t="s">
        <v>5654</v>
      </c>
      <c r="B4728" s="14" t="s">
        <v>378</v>
      </c>
      <c r="C4728" s="16">
        <v>1.0</v>
      </c>
      <c r="D4728" s="8" t="s">
        <v>5655</v>
      </c>
      <c r="E4728" s="8" t="s">
        <v>14</v>
      </c>
      <c r="F4728" s="5" t="s">
        <v>22</v>
      </c>
      <c r="G4728" s="9"/>
      <c r="H4728" s="9"/>
    </row>
    <row r="4729" ht="15.75" customHeight="1">
      <c r="A4729" s="15" t="s">
        <v>5654</v>
      </c>
      <c r="B4729" s="14" t="s">
        <v>124</v>
      </c>
      <c r="C4729" s="17">
        <v>2.0</v>
      </c>
      <c r="D4729" s="8" t="s">
        <v>5656</v>
      </c>
      <c r="E4729" s="8" t="s">
        <v>4473</v>
      </c>
      <c r="F4729" s="5" t="s">
        <v>22</v>
      </c>
      <c r="G4729" s="9"/>
      <c r="H4729" s="9"/>
    </row>
    <row r="4730" ht="15.75" customHeight="1">
      <c r="A4730" s="15" t="s">
        <v>5654</v>
      </c>
      <c r="B4730" s="18" t="s">
        <v>135</v>
      </c>
      <c r="C4730" s="17">
        <v>3.0</v>
      </c>
      <c r="D4730" s="8" t="s">
        <v>5657</v>
      </c>
      <c r="E4730" s="8" t="s">
        <v>4473</v>
      </c>
      <c r="F4730" s="5" t="s">
        <v>33</v>
      </c>
      <c r="G4730" s="9"/>
      <c r="H4730" s="9"/>
    </row>
    <row r="4731" ht="15.75" customHeight="1">
      <c r="A4731" s="15" t="s">
        <v>5654</v>
      </c>
      <c r="B4731" s="14" t="s">
        <v>144</v>
      </c>
      <c r="C4731" s="17">
        <v>4.0</v>
      </c>
      <c r="D4731" s="8" t="s">
        <v>5658</v>
      </c>
      <c r="E4731" s="8" t="s">
        <v>4473</v>
      </c>
      <c r="F4731" s="5" t="s">
        <v>33</v>
      </c>
      <c r="G4731" s="9"/>
      <c r="H4731" s="9"/>
    </row>
    <row r="4732" ht="15.75" customHeight="1">
      <c r="A4732" s="15" t="s">
        <v>5654</v>
      </c>
      <c r="B4732" s="14" t="s">
        <v>144</v>
      </c>
      <c r="C4732" s="17">
        <v>5.0</v>
      </c>
      <c r="D4732" s="8" t="s">
        <v>5659</v>
      </c>
      <c r="E4732" s="8" t="s">
        <v>4473</v>
      </c>
      <c r="F4732" s="5" t="s">
        <v>33</v>
      </c>
      <c r="G4732" s="9"/>
      <c r="H4732" s="9"/>
    </row>
    <row r="4733" ht="15.75" customHeight="1">
      <c r="A4733" s="15" t="s">
        <v>5654</v>
      </c>
      <c r="B4733" s="14" t="s">
        <v>968</v>
      </c>
      <c r="C4733" s="17">
        <v>6.0</v>
      </c>
      <c r="D4733" s="8" t="s">
        <v>5660</v>
      </c>
      <c r="E4733" s="8" t="s">
        <v>4473</v>
      </c>
      <c r="F4733" s="5" t="s">
        <v>33</v>
      </c>
      <c r="G4733" s="9"/>
      <c r="H4733" s="9"/>
    </row>
    <row r="4734" ht="15.75" customHeight="1">
      <c r="A4734" s="15" t="s">
        <v>5654</v>
      </c>
      <c r="B4734" s="14" t="s">
        <v>144</v>
      </c>
      <c r="C4734" s="17">
        <v>8.0</v>
      </c>
      <c r="D4734" s="8" t="s">
        <v>5661</v>
      </c>
      <c r="E4734" s="8" t="s">
        <v>18</v>
      </c>
      <c r="F4734" s="5" t="s">
        <v>22</v>
      </c>
      <c r="G4734" s="9"/>
      <c r="H4734" s="9"/>
    </row>
    <row r="4735" ht="15.75" customHeight="1">
      <c r="A4735" s="15" t="s">
        <v>5654</v>
      </c>
      <c r="B4735" s="18" t="s">
        <v>126</v>
      </c>
      <c r="C4735" s="17">
        <v>9.0</v>
      </c>
      <c r="D4735" s="8" t="s">
        <v>5662</v>
      </c>
      <c r="E4735" s="8" t="s">
        <v>18</v>
      </c>
      <c r="F4735" s="5" t="s">
        <v>22</v>
      </c>
      <c r="G4735" s="9"/>
      <c r="H4735" s="9"/>
    </row>
    <row r="4736" ht="15.75" customHeight="1">
      <c r="A4736" s="15" t="s">
        <v>5654</v>
      </c>
      <c r="B4736" s="14" t="s">
        <v>144</v>
      </c>
      <c r="C4736" s="17">
        <v>10.0</v>
      </c>
      <c r="D4736" s="8" t="s">
        <v>5663</v>
      </c>
      <c r="E4736" s="8" t="s">
        <v>32</v>
      </c>
      <c r="F4736" s="5" t="s">
        <v>15</v>
      </c>
      <c r="G4736" s="9"/>
      <c r="H4736" s="9"/>
    </row>
    <row r="4737" ht="15.75" customHeight="1">
      <c r="A4737" s="15" t="s">
        <v>5654</v>
      </c>
      <c r="B4737" s="14" t="s">
        <v>144</v>
      </c>
      <c r="C4737" s="17">
        <v>12.0</v>
      </c>
      <c r="D4737" s="8" t="s">
        <v>5664</v>
      </c>
      <c r="E4737" s="8" t="s">
        <v>14</v>
      </c>
      <c r="F4737" s="5" t="s">
        <v>15</v>
      </c>
      <c r="G4737" s="9"/>
      <c r="H4737" s="9"/>
    </row>
    <row r="4738" ht="15.75" customHeight="1">
      <c r="A4738" s="15" t="s">
        <v>5654</v>
      </c>
      <c r="B4738" s="18" t="s">
        <v>126</v>
      </c>
      <c r="C4738" s="17">
        <v>14.0</v>
      </c>
      <c r="D4738" s="8" t="s">
        <v>5665</v>
      </c>
      <c r="E4738" s="8" t="s">
        <v>4473</v>
      </c>
      <c r="F4738" s="5" t="s">
        <v>22</v>
      </c>
      <c r="G4738" s="9"/>
      <c r="H4738" s="9"/>
    </row>
    <row r="4739" ht="15.75" customHeight="1">
      <c r="A4739" s="15" t="s">
        <v>5654</v>
      </c>
      <c r="B4739" s="18" t="s">
        <v>126</v>
      </c>
      <c r="C4739" s="17">
        <v>15.0</v>
      </c>
      <c r="D4739" s="8" t="s">
        <v>5666</v>
      </c>
      <c r="E4739" s="8" t="s">
        <v>4473</v>
      </c>
      <c r="F4739" s="5" t="s">
        <v>22</v>
      </c>
      <c r="G4739" s="9"/>
      <c r="H4739" s="9"/>
    </row>
    <row r="4740" ht="15.75" customHeight="1">
      <c r="A4740" s="15" t="s">
        <v>5654</v>
      </c>
      <c r="B4740" s="18" t="s">
        <v>701</v>
      </c>
      <c r="C4740" s="17">
        <v>16.0</v>
      </c>
      <c r="D4740" s="8" t="s">
        <v>5667</v>
      </c>
      <c r="E4740" s="8" t="s">
        <v>4473</v>
      </c>
      <c r="F4740" s="5" t="s">
        <v>133</v>
      </c>
      <c r="G4740" s="9"/>
      <c r="H4740" s="9"/>
    </row>
    <row r="4741" ht="15.75" customHeight="1">
      <c r="A4741" s="15" t="s">
        <v>5654</v>
      </c>
      <c r="B4741" s="14" t="s">
        <v>37</v>
      </c>
      <c r="C4741" s="17">
        <v>18.0</v>
      </c>
      <c r="D4741" s="8" t="s">
        <v>5668</v>
      </c>
      <c r="E4741" s="8" t="s">
        <v>4473</v>
      </c>
      <c r="F4741" s="5" t="s">
        <v>133</v>
      </c>
      <c r="G4741" s="9"/>
      <c r="H4741" s="9"/>
    </row>
    <row r="4742" ht="15.75" customHeight="1">
      <c r="A4742" s="15" t="s">
        <v>5654</v>
      </c>
      <c r="B4742" s="18" t="s">
        <v>126</v>
      </c>
      <c r="C4742" s="17">
        <v>21.0</v>
      </c>
      <c r="D4742" s="8" t="s">
        <v>5669</v>
      </c>
      <c r="E4742" s="8" t="s">
        <v>14</v>
      </c>
      <c r="F4742" s="5" t="s">
        <v>15</v>
      </c>
      <c r="G4742" s="9"/>
      <c r="H4742" s="9"/>
    </row>
    <row r="4743" ht="15.75" customHeight="1">
      <c r="A4743" s="15" t="s">
        <v>5654</v>
      </c>
      <c r="B4743" s="14" t="s">
        <v>144</v>
      </c>
      <c r="C4743" s="17">
        <v>22.0</v>
      </c>
      <c r="D4743" s="8" t="s">
        <v>5670</v>
      </c>
      <c r="E4743" s="8" t="s">
        <v>14</v>
      </c>
      <c r="F4743" s="5" t="s">
        <v>15</v>
      </c>
      <c r="G4743" s="9"/>
      <c r="H4743" s="9"/>
    </row>
    <row r="4744" ht="15.75" customHeight="1">
      <c r="A4744" s="15" t="s">
        <v>5654</v>
      </c>
      <c r="B4744" s="14" t="s">
        <v>560</v>
      </c>
      <c r="C4744" s="17">
        <v>24.0</v>
      </c>
      <c r="D4744" s="8" t="s">
        <v>5671</v>
      </c>
      <c r="E4744" s="8" t="s">
        <v>14</v>
      </c>
      <c r="F4744" s="5" t="s">
        <v>79</v>
      </c>
      <c r="G4744" s="9"/>
      <c r="H4744" s="9"/>
    </row>
    <row r="4745" ht="15.75" customHeight="1">
      <c r="A4745" s="15" t="s">
        <v>5654</v>
      </c>
      <c r="B4745" s="14" t="s">
        <v>37</v>
      </c>
      <c r="C4745" s="17">
        <v>27.0</v>
      </c>
      <c r="D4745" s="8" t="s">
        <v>5672</v>
      </c>
      <c r="E4745" s="8" t="s">
        <v>4473</v>
      </c>
      <c r="F4745" s="5" t="s">
        <v>28</v>
      </c>
      <c r="G4745" s="9"/>
      <c r="H4745" s="9"/>
    </row>
    <row r="4746" ht="15.75" customHeight="1">
      <c r="A4746" s="15" t="s">
        <v>5654</v>
      </c>
      <c r="B4746" s="14" t="s">
        <v>144</v>
      </c>
      <c r="C4746" s="17">
        <v>29.0</v>
      </c>
      <c r="D4746" s="8" t="s">
        <v>5673</v>
      </c>
      <c r="E4746" s="8" t="s">
        <v>4473</v>
      </c>
      <c r="F4746" s="5" t="s">
        <v>79</v>
      </c>
      <c r="G4746" s="9"/>
      <c r="H4746" s="9"/>
    </row>
    <row r="4747" ht="15.75" customHeight="1">
      <c r="A4747" s="15" t="s">
        <v>5654</v>
      </c>
      <c r="B4747" s="14" t="s">
        <v>560</v>
      </c>
      <c r="C4747" s="17">
        <v>31.0</v>
      </c>
      <c r="D4747" s="8" t="s">
        <v>5674</v>
      </c>
      <c r="E4747" s="8" t="s">
        <v>14</v>
      </c>
      <c r="F4747" s="5" t="s">
        <v>79</v>
      </c>
      <c r="G4747" s="9"/>
      <c r="H4747" s="9"/>
    </row>
    <row r="4748" ht="15.75" customHeight="1">
      <c r="A4748" s="15" t="s">
        <v>5654</v>
      </c>
      <c r="B4748" s="14" t="s">
        <v>144</v>
      </c>
      <c r="C4748" s="17">
        <v>34.0</v>
      </c>
      <c r="D4748" s="8" t="s">
        <v>5675</v>
      </c>
      <c r="E4748" s="8" t="s">
        <v>4473</v>
      </c>
      <c r="F4748" s="5" t="s">
        <v>79</v>
      </c>
      <c r="G4748" s="9"/>
      <c r="H4748" s="9"/>
    </row>
    <row r="4749" ht="15.75" customHeight="1">
      <c r="A4749" s="15" t="s">
        <v>5654</v>
      </c>
      <c r="B4749" s="14" t="s">
        <v>37</v>
      </c>
      <c r="C4749" s="17">
        <v>36.0</v>
      </c>
      <c r="D4749" s="8" t="s">
        <v>5676</v>
      </c>
      <c r="E4749" s="8" t="s">
        <v>4473</v>
      </c>
      <c r="F4749" s="5" t="s">
        <v>79</v>
      </c>
      <c r="G4749" s="9"/>
      <c r="H4749" s="9"/>
    </row>
    <row r="4750" ht="15.75" customHeight="1">
      <c r="A4750" s="15" t="s">
        <v>5654</v>
      </c>
      <c r="B4750" s="14" t="s">
        <v>37</v>
      </c>
      <c r="C4750" s="17">
        <v>38.0</v>
      </c>
      <c r="D4750" s="8" t="s">
        <v>5677</v>
      </c>
      <c r="E4750" s="8" t="s">
        <v>4473</v>
      </c>
      <c r="F4750" s="5" t="s">
        <v>28</v>
      </c>
      <c r="G4750" s="9"/>
      <c r="H4750" s="9"/>
    </row>
    <row r="4751" ht="15.75" customHeight="1">
      <c r="A4751" s="15" t="s">
        <v>5654</v>
      </c>
      <c r="B4751" s="14" t="s">
        <v>144</v>
      </c>
      <c r="C4751" s="17">
        <v>40.0</v>
      </c>
      <c r="D4751" s="8" t="s">
        <v>5678</v>
      </c>
      <c r="E4751" s="8" t="s">
        <v>4473</v>
      </c>
      <c r="F4751" s="5" t="s">
        <v>28</v>
      </c>
      <c r="G4751" s="9"/>
      <c r="H4751" s="9"/>
    </row>
    <row r="4752" ht="15.75" customHeight="1">
      <c r="A4752" s="15" t="s">
        <v>5654</v>
      </c>
      <c r="B4752" s="14" t="s">
        <v>37</v>
      </c>
      <c r="C4752" s="17">
        <v>42.0</v>
      </c>
      <c r="D4752" s="8" t="s">
        <v>5679</v>
      </c>
      <c r="E4752" s="8" t="s">
        <v>4473</v>
      </c>
      <c r="F4752" s="5" t="s">
        <v>28</v>
      </c>
      <c r="G4752" s="9"/>
      <c r="H4752" s="9"/>
    </row>
    <row r="4753" ht="15.75" customHeight="1">
      <c r="A4753" s="15" t="s">
        <v>5654</v>
      </c>
      <c r="B4753" s="14" t="s">
        <v>37</v>
      </c>
      <c r="C4753" s="17">
        <v>44.0</v>
      </c>
      <c r="D4753" s="8" t="s">
        <v>5680</v>
      </c>
      <c r="E4753" s="8" t="s">
        <v>4473</v>
      </c>
      <c r="F4753" s="5" t="s">
        <v>1017</v>
      </c>
      <c r="G4753" s="9"/>
      <c r="H4753" s="9"/>
    </row>
    <row r="4754" ht="15.75" customHeight="1">
      <c r="A4754" s="15" t="s">
        <v>5654</v>
      </c>
      <c r="B4754" s="14" t="s">
        <v>968</v>
      </c>
      <c r="C4754" s="17">
        <v>47.0</v>
      </c>
      <c r="D4754" s="8" t="s">
        <v>5681</v>
      </c>
      <c r="E4754" s="8" t="s">
        <v>4473</v>
      </c>
      <c r="F4754" s="5" t="s">
        <v>28</v>
      </c>
      <c r="G4754" s="9"/>
      <c r="H4754" s="9"/>
    </row>
    <row r="4755" ht="15.75" customHeight="1">
      <c r="A4755" s="15" t="s">
        <v>5654</v>
      </c>
      <c r="B4755" s="14" t="s">
        <v>37</v>
      </c>
      <c r="C4755" s="17">
        <v>49.0</v>
      </c>
      <c r="D4755" s="8" t="s">
        <v>5682</v>
      </c>
      <c r="E4755" s="8" t="s">
        <v>4473</v>
      </c>
      <c r="F4755" s="5" t="s">
        <v>28</v>
      </c>
      <c r="G4755" s="9"/>
      <c r="H4755" s="9"/>
    </row>
    <row r="4756" ht="15.75" customHeight="1">
      <c r="A4756" s="15" t="s">
        <v>5654</v>
      </c>
      <c r="B4756" s="14" t="s">
        <v>37</v>
      </c>
      <c r="C4756" s="17">
        <v>52.0</v>
      </c>
      <c r="D4756" s="8" t="s">
        <v>5683</v>
      </c>
      <c r="E4756" s="8" t="s">
        <v>4473</v>
      </c>
      <c r="F4756" s="5" t="s">
        <v>28</v>
      </c>
      <c r="G4756" s="9"/>
      <c r="H4756" s="9"/>
    </row>
    <row r="4757" ht="15.75" customHeight="1">
      <c r="A4757" s="15" t="s">
        <v>5654</v>
      </c>
      <c r="B4757" s="14" t="s">
        <v>968</v>
      </c>
      <c r="C4757" s="17">
        <v>54.0</v>
      </c>
      <c r="D4757" s="8" t="s">
        <v>5684</v>
      </c>
      <c r="E4757" s="8" t="s">
        <v>4473</v>
      </c>
      <c r="F4757" s="5" t="s">
        <v>28</v>
      </c>
      <c r="G4757" s="9"/>
      <c r="H4757" s="9"/>
    </row>
    <row r="4758" ht="15.75" customHeight="1">
      <c r="A4758" s="15" t="s">
        <v>5654</v>
      </c>
      <c r="B4758" s="14" t="s">
        <v>37</v>
      </c>
      <c r="C4758" s="17">
        <v>56.0</v>
      </c>
      <c r="D4758" s="8" t="s">
        <v>5685</v>
      </c>
      <c r="E4758" s="8" t="s">
        <v>166</v>
      </c>
      <c r="F4758" s="5" t="s">
        <v>5686</v>
      </c>
      <c r="G4758" s="9"/>
      <c r="H4758" s="9"/>
    </row>
    <row r="4759" ht="15.75" customHeight="1">
      <c r="A4759" s="15" t="s">
        <v>5654</v>
      </c>
      <c r="B4759" s="18" t="s">
        <v>135</v>
      </c>
      <c r="C4759" s="17">
        <v>58.0</v>
      </c>
      <c r="D4759" s="8" t="s">
        <v>5687</v>
      </c>
      <c r="E4759" s="8" t="s">
        <v>4473</v>
      </c>
      <c r="F4759" s="5" t="s">
        <v>15</v>
      </c>
      <c r="G4759" s="9"/>
      <c r="H4759" s="9"/>
    </row>
    <row r="4760" ht="15.75" customHeight="1">
      <c r="A4760" s="15" t="s">
        <v>5654</v>
      </c>
      <c r="B4760" s="14" t="s">
        <v>144</v>
      </c>
      <c r="C4760" s="17">
        <v>59.0</v>
      </c>
      <c r="D4760" s="8" t="s">
        <v>5688</v>
      </c>
      <c r="E4760" s="8" t="s">
        <v>4473</v>
      </c>
      <c r="F4760" s="5" t="s">
        <v>15</v>
      </c>
      <c r="G4760" s="9"/>
      <c r="H4760" s="9"/>
    </row>
    <row r="4761" ht="15.75" customHeight="1">
      <c r="A4761" s="15" t="s">
        <v>5654</v>
      </c>
      <c r="B4761" s="14" t="s">
        <v>144</v>
      </c>
      <c r="C4761" s="17">
        <v>61.0</v>
      </c>
      <c r="D4761" s="8" t="s">
        <v>5689</v>
      </c>
      <c r="E4761" s="8" t="s">
        <v>4473</v>
      </c>
      <c r="F4761" s="5" t="s">
        <v>15</v>
      </c>
      <c r="G4761" s="9"/>
      <c r="H4761" s="9"/>
    </row>
    <row r="4762" ht="15.75" customHeight="1">
      <c r="A4762" s="15" t="s">
        <v>5654</v>
      </c>
      <c r="B4762" s="14" t="s">
        <v>124</v>
      </c>
      <c r="C4762" s="17">
        <v>63.0</v>
      </c>
      <c r="D4762" s="8" t="s">
        <v>5690</v>
      </c>
      <c r="E4762" s="8" t="s">
        <v>14</v>
      </c>
      <c r="F4762" s="5" t="s">
        <v>15</v>
      </c>
      <c r="G4762" s="9"/>
      <c r="H4762" s="9"/>
    </row>
    <row r="4763" ht="15.75" customHeight="1">
      <c r="A4763" s="15" t="s">
        <v>5654</v>
      </c>
      <c r="B4763" s="18" t="s">
        <v>701</v>
      </c>
      <c r="C4763" s="17">
        <v>65.0</v>
      </c>
      <c r="D4763" s="8" t="s">
        <v>5691</v>
      </c>
      <c r="E4763" s="8" t="s">
        <v>14</v>
      </c>
      <c r="F4763" s="5" t="s">
        <v>28</v>
      </c>
      <c r="G4763" s="9"/>
      <c r="H4763" s="9"/>
    </row>
    <row r="4764" ht="15.75" customHeight="1">
      <c r="A4764" s="15" t="s">
        <v>5654</v>
      </c>
      <c r="B4764" s="14" t="s">
        <v>37</v>
      </c>
      <c r="C4764" s="17">
        <v>67.0</v>
      </c>
      <c r="D4764" s="8" t="s">
        <v>5692</v>
      </c>
      <c r="E4764" s="8" t="s">
        <v>14</v>
      </c>
      <c r="F4764" s="5" t="s">
        <v>79</v>
      </c>
      <c r="G4764" s="9"/>
      <c r="H4764" s="9"/>
    </row>
    <row r="4765" ht="15.75" customHeight="1">
      <c r="A4765" s="15" t="s">
        <v>5654</v>
      </c>
      <c r="B4765" s="14" t="s">
        <v>560</v>
      </c>
      <c r="C4765" s="17">
        <v>69.0</v>
      </c>
      <c r="D4765" s="8" t="s">
        <v>5693</v>
      </c>
      <c r="E4765" s="8" t="s">
        <v>14</v>
      </c>
      <c r="F4765" s="5" t="s">
        <v>79</v>
      </c>
      <c r="G4765" s="9"/>
      <c r="H4765" s="9"/>
    </row>
    <row r="4766" ht="15.75" customHeight="1">
      <c r="A4766" s="15" t="s">
        <v>5654</v>
      </c>
      <c r="B4766" s="18" t="s">
        <v>701</v>
      </c>
      <c r="C4766" s="17">
        <v>72.0</v>
      </c>
      <c r="D4766" s="8" t="s">
        <v>5694</v>
      </c>
      <c r="E4766" s="8" t="s">
        <v>4473</v>
      </c>
      <c r="F4766" s="5" t="s">
        <v>25</v>
      </c>
      <c r="G4766" s="9"/>
      <c r="H4766" s="9"/>
    </row>
    <row r="4767" ht="15.75" customHeight="1">
      <c r="A4767" s="15" t="s">
        <v>5654</v>
      </c>
      <c r="B4767" s="18" t="s">
        <v>701</v>
      </c>
      <c r="C4767" s="17">
        <v>74.0</v>
      </c>
      <c r="D4767" s="8" t="s">
        <v>5695</v>
      </c>
      <c r="E4767" s="8" t="s">
        <v>4473</v>
      </c>
      <c r="F4767" s="5" t="s">
        <v>25</v>
      </c>
      <c r="G4767" s="9"/>
      <c r="H4767" s="9"/>
    </row>
    <row r="4768" ht="15.75" customHeight="1">
      <c r="A4768" s="15" t="s">
        <v>5654</v>
      </c>
      <c r="B4768" s="14" t="s">
        <v>144</v>
      </c>
      <c r="C4768" s="17">
        <v>76.0</v>
      </c>
      <c r="D4768" s="8" t="s">
        <v>5696</v>
      </c>
      <c r="E4768" s="8" t="s">
        <v>4473</v>
      </c>
      <c r="F4768" s="5" t="s">
        <v>22</v>
      </c>
      <c r="G4768" s="9"/>
      <c r="H4768" s="9"/>
    </row>
    <row r="4769" ht="15.75" customHeight="1">
      <c r="A4769" s="15" t="s">
        <v>5654</v>
      </c>
      <c r="B4769" s="18" t="s">
        <v>126</v>
      </c>
      <c r="C4769" s="17">
        <v>78.0</v>
      </c>
      <c r="D4769" s="8" t="s">
        <v>5697</v>
      </c>
      <c r="E4769" s="8" t="s">
        <v>4473</v>
      </c>
      <c r="F4769" s="5" t="s">
        <v>22</v>
      </c>
      <c r="G4769" s="9"/>
      <c r="H4769" s="9"/>
    </row>
    <row r="4770" ht="15.75" customHeight="1">
      <c r="A4770" s="15" t="s">
        <v>5654</v>
      </c>
      <c r="B4770" s="18" t="s">
        <v>261</v>
      </c>
      <c r="C4770" s="17">
        <v>79.0</v>
      </c>
      <c r="D4770" s="8" t="s">
        <v>5698</v>
      </c>
      <c r="E4770" s="8" t="s">
        <v>4473</v>
      </c>
      <c r="F4770" s="5" t="s">
        <v>22</v>
      </c>
      <c r="G4770" s="9"/>
      <c r="H4770" s="9"/>
    </row>
    <row r="4771" ht="15.75" customHeight="1">
      <c r="A4771" s="5" t="s">
        <v>5699</v>
      </c>
      <c r="B4771" s="6" t="s">
        <v>124</v>
      </c>
      <c r="C4771" s="7">
        <v>1.0</v>
      </c>
      <c r="D4771" s="8" t="s">
        <v>5700</v>
      </c>
      <c r="E4771" s="5" t="s">
        <v>21</v>
      </c>
      <c r="F4771" s="5" t="s">
        <v>25</v>
      </c>
      <c r="G4771" s="9"/>
      <c r="H4771" s="9"/>
    </row>
    <row r="4772" ht="15.75" customHeight="1">
      <c r="A4772" s="5" t="s">
        <v>5699</v>
      </c>
      <c r="B4772" s="6" t="s">
        <v>37</v>
      </c>
      <c r="C4772" s="10">
        <v>2.0</v>
      </c>
      <c r="D4772" s="8" t="s">
        <v>5701</v>
      </c>
      <c r="E4772" s="5" t="s">
        <v>21</v>
      </c>
      <c r="F4772" s="5" t="s">
        <v>25</v>
      </c>
      <c r="G4772" s="9"/>
      <c r="H4772" s="9"/>
    </row>
    <row r="4773" ht="15.75" customHeight="1">
      <c r="A4773" s="5" t="s">
        <v>5699</v>
      </c>
      <c r="B4773" s="6" t="s">
        <v>124</v>
      </c>
      <c r="C4773" s="10">
        <v>3.0</v>
      </c>
      <c r="D4773" s="8" t="s">
        <v>5702</v>
      </c>
      <c r="E4773" s="5" t="s">
        <v>14</v>
      </c>
      <c r="F4773" s="5" t="s">
        <v>28</v>
      </c>
      <c r="G4773" s="9"/>
      <c r="H4773" s="9"/>
    </row>
    <row r="4774" ht="15.75" customHeight="1">
      <c r="A4774" s="5" t="s">
        <v>5699</v>
      </c>
      <c r="B4774" s="6" t="s">
        <v>29</v>
      </c>
      <c r="C4774" s="10">
        <v>4.0</v>
      </c>
      <c r="D4774" s="8" t="s">
        <v>5703</v>
      </c>
      <c r="E4774" s="5" t="s">
        <v>14</v>
      </c>
      <c r="F4774" s="5" t="s">
        <v>79</v>
      </c>
      <c r="G4774" s="9"/>
      <c r="H4774" s="9"/>
    </row>
    <row r="4775" ht="15.75" customHeight="1">
      <c r="A4775" s="5" t="s">
        <v>5699</v>
      </c>
      <c r="B4775" s="12" t="s">
        <v>126</v>
      </c>
      <c r="C4775" s="10">
        <v>5.0</v>
      </c>
      <c r="D4775" s="8" t="s">
        <v>5704</v>
      </c>
      <c r="E4775" s="5" t="s">
        <v>14</v>
      </c>
      <c r="F4775" s="5" t="s">
        <v>79</v>
      </c>
      <c r="G4775" s="9"/>
      <c r="H4775" s="9"/>
    </row>
    <row r="4776" ht="15.75" customHeight="1">
      <c r="A4776" s="5" t="s">
        <v>5699</v>
      </c>
      <c r="B4776" s="6" t="s">
        <v>124</v>
      </c>
      <c r="C4776" s="10">
        <v>6.0</v>
      </c>
      <c r="D4776" s="8" t="s">
        <v>5705</v>
      </c>
      <c r="E4776" s="5" t="s">
        <v>14</v>
      </c>
      <c r="F4776" s="5" t="s">
        <v>79</v>
      </c>
      <c r="G4776" s="9"/>
      <c r="H4776" s="9"/>
    </row>
    <row r="4777" ht="15.75" customHeight="1">
      <c r="A4777" s="5" t="s">
        <v>5699</v>
      </c>
      <c r="B4777" s="6" t="s">
        <v>37</v>
      </c>
      <c r="C4777" s="10">
        <v>7.0</v>
      </c>
      <c r="D4777" s="8" t="s">
        <v>5706</v>
      </c>
      <c r="E4777" s="5" t="s">
        <v>14</v>
      </c>
      <c r="F4777" s="5" t="s">
        <v>28</v>
      </c>
      <c r="G4777" s="9"/>
      <c r="H4777" s="9"/>
    </row>
    <row r="4778" ht="15.75" customHeight="1">
      <c r="A4778" s="5" t="s">
        <v>5699</v>
      </c>
      <c r="B4778" s="6" t="s">
        <v>144</v>
      </c>
      <c r="C4778" s="10">
        <v>8.0</v>
      </c>
      <c r="D4778" s="8" t="s">
        <v>5707</v>
      </c>
      <c r="E4778" s="5" t="s">
        <v>14</v>
      </c>
      <c r="F4778" s="5" t="s">
        <v>79</v>
      </c>
      <c r="G4778" s="9"/>
      <c r="H4778" s="9"/>
    </row>
    <row r="4779" ht="15.75" customHeight="1">
      <c r="A4779" s="5" t="s">
        <v>5699</v>
      </c>
      <c r="B4779" s="6" t="s">
        <v>144</v>
      </c>
      <c r="C4779" s="10">
        <v>9.0</v>
      </c>
      <c r="D4779" s="8" t="s">
        <v>5708</v>
      </c>
      <c r="E4779" s="5" t="s">
        <v>14</v>
      </c>
      <c r="F4779" s="5" t="s">
        <v>85</v>
      </c>
      <c r="G4779" s="9"/>
      <c r="H4779" s="9"/>
    </row>
    <row r="4780" ht="15.75" customHeight="1">
      <c r="A4780" s="5" t="s">
        <v>5699</v>
      </c>
      <c r="B4780" s="6" t="s">
        <v>144</v>
      </c>
      <c r="C4780" s="10">
        <v>10.0</v>
      </c>
      <c r="D4780" s="8" t="s">
        <v>5709</v>
      </c>
      <c r="E4780" s="5" t="s">
        <v>14</v>
      </c>
      <c r="F4780" s="5" t="s">
        <v>1399</v>
      </c>
      <c r="G4780" s="9"/>
      <c r="H4780" s="9"/>
    </row>
    <row r="4781" ht="15.75" customHeight="1">
      <c r="A4781" s="5" t="s">
        <v>5699</v>
      </c>
      <c r="B4781" s="6" t="s">
        <v>144</v>
      </c>
      <c r="C4781" s="10">
        <v>11.0</v>
      </c>
      <c r="D4781" s="8" t="s">
        <v>5710</v>
      </c>
      <c r="E4781" s="5" t="s">
        <v>14</v>
      </c>
      <c r="F4781" s="5" t="s">
        <v>79</v>
      </c>
      <c r="G4781" s="9"/>
      <c r="H4781" s="9"/>
    </row>
    <row r="4782" ht="15.75" customHeight="1">
      <c r="A4782" s="5" t="s">
        <v>5699</v>
      </c>
      <c r="B4782" s="6" t="s">
        <v>144</v>
      </c>
      <c r="C4782" s="10">
        <v>12.0</v>
      </c>
      <c r="D4782" s="8" t="s">
        <v>5711</v>
      </c>
      <c r="E4782" s="5" t="s">
        <v>14</v>
      </c>
      <c r="F4782" s="5" t="s">
        <v>79</v>
      </c>
      <c r="G4782" s="9"/>
      <c r="H4782" s="9"/>
    </row>
    <row r="4783" ht="15.75" customHeight="1">
      <c r="A4783" s="5" t="s">
        <v>5699</v>
      </c>
      <c r="B4783" s="6" t="s">
        <v>37</v>
      </c>
      <c r="C4783" s="10">
        <v>13.0</v>
      </c>
      <c r="D4783" s="8" t="s">
        <v>5712</v>
      </c>
      <c r="E4783" s="5" t="s">
        <v>14</v>
      </c>
      <c r="F4783" s="5" t="s">
        <v>15</v>
      </c>
      <c r="G4783" s="9"/>
      <c r="H4783" s="9"/>
    </row>
    <row r="4784" ht="15.75" customHeight="1">
      <c r="A4784" s="5" t="s">
        <v>5699</v>
      </c>
      <c r="B4784" s="6" t="s">
        <v>144</v>
      </c>
      <c r="C4784" s="10">
        <v>14.0</v>
      </c>
      <c r="D4784" s="8" t="s">
        <v>5713</v>
      </c>
      <c r="E4784" s="5" t="s">
        <v>14</v>
      </c>
      <c r="F4784" s="5" t="s">
        <v>3751</v>
      </c>
      <c r="G4784" s="9"/>
      <c r="H4784" s="9"/>
    </row>
    <row r="4785" ht="15.75" customHeight="1">
      <c r="A4785" s="5" t="s">
        <v>5699</v>
      </c>
      <c r="B4785" s="6" t="s">
        <v>37</v>
      </c>
      <c r="C4785" s="10">
        <v>15.0</v>
      </c>
      <c r="D4785" s="8" t="s">
        <v>5714</v>
      </c>
      <c r="E4785" s="5" t="s">
        <v>14</v>
      </c>
      <c r="F4785" s="5" t="s">
        <v>15</v>
      </c>
      <c r="G4785" s="9"/>
      <c r="H4785" s="9"/>
    </row>
    <row r="4786" ht="15.75" customHeight="1">
      <c r="A4786" s="5" t="s">
        <v>5699</v>
      </c>
      <c r="B4786" s="6" t="s">
        <v>37</v>
      </c>
      <c r="C4786" s="10">
        <v>16.0</v>
      </c>
      <c r="D4786" s="8" t="s">
        <v>5715</v>
      </c>
      <c r="E4786" s="5" t="s">
        <v>14</v>
      </c>
      <c r="F4786" s="5" t="s">
        <v>22</v>
      </c>
      <c r="G4786" s="9"/>
      <c r="H4786" s="9"/>
    </row>
    <row r="4787" ht="15.75" customHeight="1">
      <c r="A4787" s="5" t="s">
        <v>5699</v>
      </c>
      <c r="B4787" s="6" t="s">
        <v>29</v>
      </c>
      <c r="C4787" s="10">
        <v>17.0</v>
      </c>
      <c r="D4787" s="8" t="s">
        <v>5716</v>
      </c>
      <c r="E4787" s="5" t="s">
        <v>14</v>
      </c>
      <c r="F4787" s="5" t="s">
        <v>25</v>
      </c>
      <c r="G4787" s="9"/>
      <c r="H4787" s="9"/>
    </row>
    <row r="4788" ht="15.75" customHeight="1">
      <c r="A4788" s="5" t="s">
        <v>5699</v>
      </c>
      <c r="B4788" s="12" t="s">
        <v>126</v>
      </c>
      <c r="C4788" s="10">
        <v>18.0</v>
      </c>
      <c r="D4788" s="8" t="s">
        <v>5717</v>
      </c>
      <c r="E4788" s="5" t="s">
        <v>21</v>
      </c>
      <c r="F4788" s="5" t="s">
        <v>22</v>
      </c>
      <c r="G4788" s="9"/>
      <c r="H4788" s="9"/>
    </row>
    <row r="4789" ht="15.75" customHeight="1">
      <c r="A4789" s="15" t="s">
        <v>5718</v>
      </c>
      <c r="B4789" s="14" t="s">
        <v>5719</v>
      </c>
      <c r="C4789" s="16">
        <v>1.0</v>
      </c>
      <c r="D4789" s="8" t="s">
        <v>5720</v>
      </c>
      <c r="E4789" s="8" t="s">
        <v>21</v>
      </c>
      <c r="F4789" s="5" t="s">
        <v>25</v>
      </c>
      <c r="G4789" s="9"/>
      <c r="H4789" s="9"/>
    </row>
    <row r="4790" ht="15.75" customHeight="1">
      <c r="A4790" s="15" t="s">
        <v>5718</v>
      </c>
      <c r="B4790" s="14" t="s">
        <v>5721</v>
      </c>
      <c r="C4790" s="17">
        <v>3.0</v>
      </c>
      <c r="D4790" s="8" t="s">
        <v>5722</v>
      </c>
      <c r="E4790" s="8" t="s">
        <v>21</v>
      </c>
      <c r="F4790" s="5" t="s">
        <v>25</v>
      </c>
      <c r="G4790" s="9"/>
      <c r="H4790" s="9"/>
    </row>
    <row r="4791" ht="15.75" customHeight="1">
      <c r="A4791" s="15" t="s">
        <v>5718</v>
      </c>
      <c r="B4791" s="14" t="s">
        <v>440</v>
      </c>
      <c r="C4791" s="17">
        <v>4.0</v>
      </c>
      <c r="D4791" s="8" t="s">
        <v>5723</v>
      </c>
      <c r="E4791" s="8" t="s">
        <v>21</v>
      </c>
      <c r="F4791" s="5" t="s">
        <v>25</v>
      </c>
      <c r="G4791" s="9"/>
      <c r="H4791" s="9"/>
    </row>
    <row r="4792" ht="15.75" customHeight="1">
      <c r="A4792" s="15" t="s">
        <v>5718</v>
      </c>
      <c r="B4792" s="14" t="s">
        <v>477</v>
      </c>
      <c r="C4792" s="17">
        <v>6.0</v>
      </c>
      <c r="D4792" s="8" t="s">
        <v>5724</v>
      </c>
      <c r="E4792" s="8" t="s">
        <v>21</v>
      </c>
      <c r="F4792" s="5" t="s">
        <v>25</v>
      </c>
      <c r="G4792" s="9"/>
      <c r="H4792" s="9"/>
    </row>
    <row r="4793" ht="15.75" customHeight="1">
      <c r="A4793" s="15" t="s">
        <v>5718</v>
      </c>
      <c r="B4793" s="14" t="s">
        <v>1548</v>
      </c>
      <c r="C4793" s="17">
        <v>8.0</v>
      </c>
      <c r="D4793" s="8" t="s">
        <v>5725</v>
      </c>
      <c r="E4793" s="8" t="s">
        <v>21</v>
      </c>
      <c r="F4793" s="5" t="s">
        <v>25</v>
      </c>
      <c r="G4793" s="9"/>
      <c r="H4793" s="9"/>
    </row>
    <row r="4794" ht="15.75" customHeight="1">
      <c r="A4794" s="15" t="s">
        <v>5718</v>
      </c>
      <c r="B4794" s="14" t="s">
        <v>757</v>
      </c>
      <c r="C4794" s="17">
        <v>10.0</v>
      </c>
      <c r="D4794" s="8" t="s">
        <v>5726</v>
      </c>
      <c r="E4794" s="8" t="s">
        <v>21</v>
      </c>
      <c r="F4794" s="5" t="s">
        <v>25</v>
      </c>
      <c r="G4794" s="9"/>
      <c r="H4794" s="9"/>
    </row>
    <row r="4795" ht="15.75" customHeight="1">
      <c r="A4795" s="15" t="s">
        <v>5718</v>
      </c>
      <c r="B4795" s="14" t="s">
        <v>5727</v>
      </c>
      <c r="C4795" s="17">
        <v>12.0</v>
      </c>
      <c r="D4795" s="8" t="s">
        <v>5728</v>
      </c>
      <c r="E4795" s="8" t="s">
        <v>21</v>
      </c>
      <c r="F4795" s="5" t="s">
        <v>25</v>
      </c>
      <c r="G4795" s="9"/>
      <c r="H4795" s="9"/>
    </row>
    <row r="4796" ht="15.75" customHeight="1">
      <c r="A4796" s="15" t="s">
        <v>5729</v>
      </c>
      <c r="B4796" s="14" t="s">
        <v>29</v>
      </c>
      <c r="C4796" s="16">
        <v>1.0</v>
      </c>
      <c r="D4796" s="8" t="s">
        <v>5730</v>
      </c>
      <c r="E4796" s="8" t="s">
        <v>21</v>
      </c>
      <c r="F4796" s="5" t="s">
        <v>801</v>
      </c>
      <c r="G4796" s="9"/>
      <c r="H4796" s="9"/>
    </row>
    <row r="4797" ht="15.75" customHeight="1">
      <c r="A4797" s="15" t="s">
        <v>5729</v>
      </c>
      <c r="B4797" s="14" t="s">
        <v>137</v>
      </c>
      <c r="C4797" s="17">
        <v>2.0</v>
      </c>
      <c r="D4797" s="8" t="s">
        <v>5731</v>
      </c>
      <c r="E4797" s="8" t="s">
        <v>4473</v>
      </c>
      <c r="F4797" s="5" t="s">
        <v>123</v>
      </c>
      <c r="G4797" s="9"/>
      <c r="H4797" s="9"/>
    </row>
    <row r="4798" ht="15.75" customHeight="1">
      <c r="A4798" s="15" t="s">
        <v>5729</v>
      </c>
      <c r="B4798" s="14" t="s">
        <v>137</v>
      </c>
      <c r="C4798" s="17">
        <v>3.0</v>
      </c>
      <c r="D4798" s="8" t="s">
        <v>5732</v>
      </c>
      <c r="E4798" s="8" t="s">
        <v>14</v>
      </c>
      <c r="F4798" s="5" t="s">
        <v>79</v>
      </c>
      <c r="G4798" s="9"/>
      <c r="H4798" s="9"/>
    </row>
    <row r="4799" ht="15.75" customHeight="1">
      <c r="A4799" s="15" t="s">
        <v>5729</v>
      </c>
      <c r="B4799" s="14" t="s">
        <v>137</v>
      </c>
      <c r="C4799" s="17">
        <v>4.0</v>
      </c>
      <c r="D4799" s="8" t="s">
        <v>5733</v>
      </c>
      <c r="E4799" s="8" t="s">
        <v>4473</v>
      </c>
      <c r="F4799" s="5" t="s">
        <v>15</v>
      </c>
      <c r="G4799" s="9"/>
      <c r="H4799" s="9"/>
    </row>
    <row r="4800" ht="15.75" customHeight="1">
      <c r="A4800" s="15" t="s">
        <v>5729</v>
      </c>
      <c r="B4800" s="14" t="s">
        <v>137</v>
      </c>
      <c r="C4800" s="17">
        <v>5.0</v>
      </c>
      <c r="D4800" s="8" t="s">
        <v>5734</v>
      </c>
      <c r="E4800" s="8" t="s">
        <v>4473</v>
      </c>
      <c r="F4800" s="5" t="s">
        <v>15</v>
      </c>
      <c r="G4800" s="9"/>
      <c r="H4800" s="9"/>
    </row>
    <row r="4801" ht="15.75" customHeight="1">
      <c r="A4801" s="15" t="s">
        <v>5729</v>
      </c>
      <c r="B4801" s="14" t="s">
        <v>139</v>
      </c>
      <c r="C4801" s="17">
        <v>7.0</v>
      </c>
      <c r="D4801" s="8" t="s">
        <v>5735</v>
      </c>
      <c r="E4801" s="8" t="s">
        <v>4473</v>
      </c>
      <c r="F4801" s="5" t="s">
        <v>28</v>
      </c>
      <c r="G4801" s="9"/>
      <c r="H4801" s="9"/>
    </row>
    <row r="4802" ht="15.75" customHeight="1">
      <c r="A4802" s="15" t="s">
        <v>5729</v>
      </c>
      <c r="B4802" s="14" t="s">
        <v>29</v>
      </c>
      <c r="C4802" s="17">
        <v>8.0</v>
      </c>
      <c r="D4802" s="8" t="s">
        <v>5736</v>
      </c>
      <c r="E4802" s="8" t="s">
        <v>21</v>
      </c>
      <c r="F4802" s="5" t="s">
        <v>25</v>
      </c>
      <c r="G4802" s="9"/>
      <c r="H4802" s="9"/>
    </row>
    <row r="4803" ht="15.75" customHeight="1">
      <c r="A4803" s="15" t="s">
        <v>5729</v>
      </c>
      <c r="B4803" s="14" t="s">
        <v>29</v>
      </c>
      <c r="C4803" s="17">
        <v>10.0</v>
      </c>
      <c r="D4803" s="8" t="s">
        <v>5737</v>
      </c>
      <c r="E4803" s="8" t="s">
        <v>5738</v>
      </c>
      <c r="F4803" s="5" t="s">
        <v>28</v>
      </c>
      <c r="G4803" s="9"/>
      <c r="H4803" s="9"/>
    </row>
    <row r="4804" ht="15.75" customHeight="1">
      <c r="A4804" s="15" t="s">
        <v>5729</v>
      </c>
      <c r="B4804" s="14" t="s">
        <v>29</v>
      </c>
      <c r="C4804" s="17">
        <v>11.0</v>
      </c>
      <c r="D4804" s="8" t="s">
        <v>5739</v>
      </c>
      <c r="E4804" s="8" t="s">
        <v>5738</v>
      </c>
      <c r="F4804" s="5" t="s">
        <v>15</v>
      </c>
      <c r="G4804" s="9"/>
      <c r="H4804" s="9"/>
    </row>
    <row r="4805" ht="15.75" customHeight="1">
      <c r="A4805" s="15" t="s">
        <v>5729</v>
      </c>
      <c r="B4805" s="14" t="s">
        <v>124</v>
      </c>
      <c r="C4805" s="17">
        <v>13.0</v>
      </c>
      <c r="D4805" s="8" t="s">
        <v>5740</v>
      </c>
      <c r="E4805" s="8" t="s">
        <v>33</v>
      </c>
      <c r="F4805" s="5" t="s">
        <v>33</v>
      </c>
      <c r="G4805" s="9"/>
      <c r="H4805" s="9"/>
    </row>
    <row r="4806" ht="15.75" customHeight="1">
      <c r="A4806" s="15" t="s">
        <v>5729</v>
      </c>
      <c r="B4806" s="14" t="s">
        <v>1503</v>
      </c>
      <c r="C4806" s="17">
        <v>14.0</v>
      </c>
      <c r="D4806" s="8" t="s">
        <v>5741</v>
      </c>
      <c r="E4806" s="8" t="s">
        <v>33</v>
      </c>
      <c r="F4806" s="5" t="s">
        <v>33</v>
      </c>
      <c r="G4806" s="9"/>
      <c r="H4806" s="9"/>
    </row>
    <row r="4807" ht="15.75" customHeight="1">
      <c r="A4807" s="15" t="s">
        <v>5729</v>
      </c>
      <c r="B4807" s="14" t="s">
        <v>37</v>
      </c>
      <c r="C4807" s="17">
        <v>18.0</v>
      </c>
      <c r="D4807" s="8" t="s">
        <v>5742</v>
      </c>
      <c r="E4807" s="8" t="s">
        <v>4473</v>
      </c>
      <c r="F4807" s="5" t="s">
        <v>22</v>
      </c>
      <c r="G4807" s="9"/>
      <c r="H4807" s="9"/>
    </row>
    <row r="4808" ht="15.75" customHeight="1">
      <c r="A4808" s="15" t="s">
        <v>5729</v>
      </c>
      <c r="B4808" s="14" t="s">
        <v>124</v>
      </c>
      <c r="C4808" s="17">
        <v>19.0</v>
      </c>
      <c r="D4808" s="8" t="s">
        <v>5743</v>
      </c>
      <c r="E4808" s="8" t="s">
        <v>33</v>
      </c>
      <c r="F4808" s="5" t="s">
        <v>33</v>
      </c>
      <c r="G4808" s="9"/>
      <c r="H4808" s="9"/>
    </row>
    <row r="4809" ht="15.75" customHeight="1">
      <c r="A4809" s="15" t="s">
        <v>5729</v>
      </c>
      <c r="B4809" s="14" t="s">
        <v>37</v>
      </c>
      <c r="C4809" s="17">
        <v>21.0</v>
      </c>
      <c r="D4809" s="8" t="s">
        <v>5744</v>
      </c>
      <c r="E4809" s="8" t="s">
        <v>4473</v>
      </c>
      <c r="F4809" s="5" t="s">
        <v>22</v>
      </c>
      <c r="G4809" s="9"/>
      <c r="H4809" s="9"/>
    </row>
    <row r="4810" ht="15.75" customHeight="1">
      <c r="A4810" s="15" t="s">
        <v>5729</v>
      </c>
      <c r="B4810" s="14" t="s">
        <v>29</v>
      </c>
      <c r="C4810" s="17">
        <v>23.0</v>
      </c>
      <c r="D4810" s="8" t="s">
        <v>5745</v>
      </c>
      <c r="E4810" s="8" t="s">
        <v>4473</v>
      </c>
      <c r="F4810" s="5" t="s">
        <v>22</v>
      </c>
      <c r="G4810" s="9"/>
      <c r="H4810" s="9"/>
    </row>
    <row r="4811" ht="15.75" customHeight="1">
      <c r="A4811" s="15" t="s">
        <v>5729</v>
      </c>
      <c r="B4811" s="14" t="s">
        <v>137</v>
      </c>
      <c r="C4811" s="17">
        <v>25.0</v>
      </c>
      <c r="D4811" s="8" t="s">
        <v>5746</v>
      </c>
      <c r="E4811" s="8" t="s">
        <v>4473</v>
      </c>
      <c r="F4811" s="5" t="s">
        <v>22</v>
      </c>
      <c r="G4811" s="9"/>
      <c r="H4811" s="9"/>
    </row>
    <row r="4812" ht="15.75" customHeight="1">
      <c r="A4812" s="15" t="s">
        <v>5729</v>
      </c>
      <c r="B4812" s="14" t="s">
        <v>124</v>
      </c>
      <c r="C4812" s="17">
        <v>26.0</v>
      </c>
      <c r="D4812" s="8" t="s">
        <v>5747</v>
      </c>
      <c r="E4812" s="8" t="s">
        <v>21</v>
      </c>
      <c r="F4812" s="5" t="s">
        <v>25</v>
      </c>
      <c r="G4812" s="9"/>
      <c r="H4812" s="9"/>
    </row>
    <row r="4813" ht="15.75" customHeight="1">
      <c r="A4813" s="15" t="s">
        <v>5729</v>
      </c>
      <c r="B4813" s="14" t="s">
        <v>5748</v>
      </c>
      <c r="C4813" s="17">
        <v>28.0</v>
      </c>
      <c r="D4813" s="8" t="s">
        <v>5749</v>
      </c>
      <c r="E4813" s="8" t="s">
        <v>18</v>
      </c>
      <c r="F4813" s="5" t="s">
        <v>18</v>
      </c>
      <c r="G4813" s="9"/>
      <c r="H4813" s="9"/>
    </row>
    <row r="4814" ht="15.75" customHeight="1">
      <c r="A4814" s="5" t="s">
        <v>5750</v>
      </c>
      <c r="B4814" s="6" t="s">
        <v>495</v>
      </c>
      <c r="C4814" s="7">
        <v>1.0</v>
      </c>
      <c r="D4814" s="8" t="s">
        <v>5751</v>
      </c>
      <c r="E4814" s="5" t="s">
        <v>14</v>
      </c>
      <c r="F4814" s="5" t="s">
        <v>5752</v>
      </c>
      <c r="G4814" s="9"/>
      <c r="H4814" s="9"/>
    </row>
    <row r="4815" ht="15.75" customHeight="1">
      <c r="A4815" s="5" t="s">
        <v>5750</v>
      </c>
      <c r="B4815" s="6" t="s">
        <v>488</v>
      </c>
      <c r="C4815" s="10">
        <v>2.0</v>
      </c>
      <c r="D4815" s="8" t="s">
        <v>5753</v>
      </c>
      <c r="E4815" s="5" t="s">
        <v>14</v>
      </c>
      <c r="F4815" s="5" t="s">
        <v>79</v>
      </c>
      <c r="G4815" s="9"/>
      <c r="H4815" s="9"/>
    </row>
    <row r="4816" ht="15.75" customHeight="1">
      <c r="A4816" s="5" t="s">
        <v>5750</v>
      </c>
      <c r="B4816" s="6" t="s">
        <v>3679</v>
      </c>
      <c r="C4816" s="10">
        <v>3.0</v>
      </c>
      <c r="D4816" s="8" t="s">
        <v>5754</v>
      </c>
      <c r="E4816" s="5" t="s">
        <v>14</v>
      </c>
      <c r="F4816" s="5" t="s">
        <v>28</v>
      </c>
      <c r="G4816" s="9"/>
      <c r="H4816" s="9"/>
    </row>
    <row r="4817" ht="15.75" customHeight="1">
      <c r="A4817" s="5" t="s">
        <v>5750</v>
      </c>
      <c r="B4817" s="6" t="s">
        <v>5755</v>
      </c>
      <c r="C4817" s="10">
        <v>4.0</v>
      </c>
      <c r="D4817" s="8" t="s">
        <v>5756</v>
      </c>
      <c r="E4817" s="5" t="s">
        <v>21</v>
      </c>
      <c r="F4817" s="5" t="s">
        <v>25</v>
      </c>
      <c r="G4817" s="9"/>
      <c r="H4817" s="9"/>
    </row>
    <row r="4818" ht="15.75" customHeight="1">
      <c r="A4818" s="15" t="s">
        <v>5757</v>
      </c>
      <c r="B4818" s="14" t="s">
        <v>41</v>
      </c>
      <c r="C4818" s="16">
        <v>1.0</v>
      </c>
      <c r="D4818" s="8" t="s">
        <v>5758</v>
      </c>
      <c r="E4818" s="8" t="s">
        <v>21</v>
      </c>
      <c r="F4818" s="5" t="s">
        <v>25</v>
      </c>
      <c r="G4818" s="9"/>
      <c r="H4818" s="9"/>
    </row>
    <row r="4819" ht="15.75" customHeight="1">
      <c r="A4819" s="15" t="s">
        <v>5757</v>
      </c>
      <c r="B4819" s="14" t="s">
        <v>35</v>
      </c>
      <c r="C4819" s="17">
        <v>3.0</v>
      </c>
      <c r="D4819" s="8" t="s">
        <v>5759</v>
      </c>
      <c r="E4819" s="8" t="s">
        <v>4473</v>
      </c>
      <c r="F4819" s="5" t="s">
        <v>79</v>
      </c>
      <c r="G4819" s="9"/>
      <c r="H4819" s="9"/>
    </row>
    <row r="4820" ht="15.75" customHeight="1">
      <c r="A4820" s="15" t="s">
        <v>5757</v>
      </c>
      <c r="B4820" s="14" t="s">
        <v>41</v>
      </c>
      <c r="C4820" s="17">
        <v>5.0</v>
      </c>
      <c r="D4820" s="8" t="s">
        <v>5760</v>
      </c>
      <c r="E4820" s="8" t="s">
        <v>4473</v>
      </c>
      <c r="F4820" s="5" t="s">
        <v>15</v>
      </c>
      <c r="G4820" s="9"/>
      <c r="H4820" s="9"/>
    </row>
    <row r="4821" ht="15.75" customHeight="1">
      <c r="A4821" s="15" t="s">
        <v>5757</v>
      </c>
      <c r="B4821" s="14" t="s">
        <v>37</v>
      </c>
      <c r="C4821" s="17">
        <v>6.0</v>
      </c>
      <c r="D4821" s="8" t="s">
        <v>5761</v>
      </c>
      <c r="E4821" s="8" t="s">
        <v>14</v>
      </c>
      <c r="F4821" s="5" t="s">
        <v>15</v>
      </c>
      <c r="G4821" s="9"/>
      <c r="H4821" s="9"/>
    </row>
    <row r="4822" ht="15.75" customHeight="1">
      <c r="A4822" s="15" t="s">
        <v>5757</v>
      </c>
      <c r="B4822" s="14" t="s">
        <v>41</v>
      </c>
      <c r="C4822" s="17">
        <v>7.0</v>
      </c>
      <c r="D4822" s="8" t="s">
        <v>5762</v>
      </c>
      <c r="E4822" s="8" t="s">
        <v>14</v>
      </c>
      <c r="F4822" s="5" t="s">
        <v>15</v>
      </c>
      <c r="G4822" s="9"/>
      <c r="H4822" s="9"/>
    </row>
    <row r="4823" ht="15.75" customHeight="1">
      <c r="A4823" s="15" t="s">
        <v>5757</v>
      </c>
      <c r="B4823" s="14" t="s">
        <v>35</v>
      </c>
      <c r="C4823" s="17">
        <v>8.0</v>
      </c>
      <c r="D4823" s="8" t="s">
        <v>5763</v>
      </c>
      <c r="E4823" s="8" t="s">
        <v>21</v>
      </c>
      <c r="F4823" s="5" t="s">
        <v>25</v>
      </c>
      <c r="G4823" s="9"/>
      <c r="H4823" s="9"/>
    </row>
    <row r="4824" ht="15.75" customHeight="1">
      <c r="A4824" s="15" t="s">
        <v>5757</v>
      </c>
      <c r="B4824" s="14" t="s">
        <v>41</v>
      </c>
      <c r="C4824" s="17">
        <v>10.0</v>
      </c>
      <c r="D4824" s="8" t="s">
        <v>5764</v>
      </c>
      <c r="E4824" s="8" t="s">
        <v>4473</v>
      </c>
      <c r="F4824" s="5" t="s">
        <v>25</v>
      </c>
      <c r="G4824" s="9"/>
      <c r="H4824" s="9"/>
    </row>
    <row r="4825" ht="15.75" customHeight="1">
      <c r="A4825" s="15" t="s">
        <v>5757</v>
      </c>
      <c r="B4825" s="14" t="s">
        <v>41</v>
      </c>
      <c r="C4825" s="17">
        <v>11.0</v>
      </c>
      <c r="D4825" s="8" t="s">
        <v>5765</v>
      </c>
      <c r="E4825" s="8" t="s">
        <v>18</v>
      </c>
      <c r="F4825" s="5" t="s">
        <v>1570</v>
      </c>
      <c r="G4825" s="9"/>
      <c r="H4825" s="9"/>
    </row>
    <row r="4826" ht="15.75" customHeight="1">
      <c r="A4826" s="15" t="s">
        <v>5757</v>
      </c>
      <c r="B4826" s="14" t="s">
        <v>104</v>
      </c>
      <c r="C4826" s="17">
        <v>13.0</v>
      </c>
      <c r="D4826" s="8" t="s">
        <v>5766</v>
      </c>
      <c r="E4826" s="8" t="s">
        <v>21</v>
      </c>
      <c r="F4826" s="5" t="s">
        <v>25</v>
      </c>
      <c r="G4826" s="9"/>
      <c r="H4826" s="9"/>
    </row>
    <row r="4827" ht="15.75" customHeight="1">
      <c r="A4827" s="15" t="s">
        <v>5757</v>
      </c>
      <c r="B4827" s="14" t="s">
        <v>37</v>
      </c>
      <c r="C4827" s="17">
        <v>15.0</v>
      </c>
      <c r="D4827" s="8" t="s">
        <v>5767</v>
      </c>
      <c r="E4827" s="8" t="s">
        <v>4473</v>
      </c>
      <c r="F4827" s="5" t="s">
        <v>33</v>
      </c>
      <c r="G4827" s="9"/>
      <c r="H4827" s="9"/>
    </row>
    <row r="4828" ht="15.75" customHeight="1">
      <c r="A4828" s="15" t="s">
        <v>5757</v>
      </c>
      <c r="B4828" s="14" t="s">
        <v>35</v>
      </c>
      <c r="C4828" s="17">
        <v>16.0</v>
      </c>
      <c r="D4828" s="8" t="s">
        <v>5768</v>
      </c>
      <c r="E4828" s="8" t="s">
        <v>4473</v>
      </c>
      <c r="F4828" s="5" t="s">
        <v>22</v>
      </c>
      <c r="G4828" s="9"/>
      <c r="H4828" s="9"/>
    </row>
    <row r="4829" ht="15.75" customHeight="1">
      <c r="A4829" s="15" t="s">
        <v>5757</v>
      </c>
      <c r="B4829" s="14" t="s">
        <v>37</v>
      </c>
      <c r="C4829" s="17">
        <v>17.0</v>
      </c>
      <c r="D4829" s="8" t="s">
        <v>5769</v>
      </c>
      <c r="E4829" s="8" t="s">
        <v>14</v>
      </c>
      <c r="F4829" s="5" t="s">
        <v>18</v>
      </c>
      <c r="G4829" s="9"/>
      <c r="H4829" s="9"/>
    </row>
    <row r="4830" ht="15.75" customHeight="1">
      <c r="A4830" s="15" t="s">
        <v>5757</v>
      </c>
      <c r="B4830" s="14" t="s">
        <v>734</v>
      </c>
      <c r="C4830" s="17">
        <v>18.0</v>
      </c>
      <c r="D4830" s="8" t="s">
        <v>5770</v>
      </c>
      <c r="E4830" s="8" t="s">
        <v>33</v>
      </c>
      <c r="F4830" s="5" t="s">
        <v>33</v>
      </c>
      <c r="G4830" s="9"/>
      <c r="H4830" s="9"/>
    </row>
    <row r="4831" ht="15.75" customHeight="1">
      <c r="A4831" s="15" t="s">
        <v>5757</v>
      </c>
      <c r="B4831" s="14" t="s">
        <v>35</v>
      </c>
      <c r="C4831" s="17">
        <v>20.0</v>
      </c>
      <c r="D4831" s="8" t="s">
        <v>5771</v>
      </c>
      <c r="E4831" s="8" t="s">
        <v>14</v>
      </c>
      <c r="F4831" s="5" t="s">
        <v>79</v>
      </c>
      <c r="G4831" s="9"/>
      <c r="H4831" s="9"/>
    </row>
    <row r="4832" ht="15.75" customHeight="1">
      <c r="A4832" s="15" t="s">
        <v>5757</v>
      </c>
      <c r="B4832" s="14" t="s">
        <v>35</v>
      </c>
      <c r="C4832" s="17">
        <v>22.0</v>
      </c>
      <c r="D4832" s="8" t="s">
        <v>5772</v>
      </c>
      <c r="E4832" s="8" t="s">
        <v>18</v>
      </c>
      <c r="F4832" s="5" t="s">
        <v>18</v>
      </c>
      <c r="G4832" s="9"/>
      <c r="H4832" s="9"/>
    </row>
    <row r="4833" ht="15.75" customHeight="1">
      <c r="A4833" s="15" t="s">
        <v>5757</v>
      </c>
      <c r="B4833" s="14" t="s">
        <v>41</v>
      </c>
      <c r="C4833" s="17">
        <v>23.0</v>
      </c>
      <c r="D4833" s="8" t="s">
        <v>5773</v>
      </c>
      <c r="E4833" s="8" t="s">
        <v>4473</v>
      </c>
      <c r="F4833" s="5" t="s">
        <v>50</v>
      </c>
      <c r="G4833" s="9"/>
      <c r="H4833" s="9"/>
    </row>
    <row r="4834" ht="15.75" customHeight="1">
      <c r="A4834" s="15" t="s">
        <v>5757</v>
      </c>
      <c r="B4834" s="14" t="s">
        <v>52</v>
      </c>
      <c r="C4834" s="17">
        <v>25.0</v>
      </c>
      <c r="D4834" s="8" t="s">
        <v>5774</v>
      </c>
      <c r="E4834" s="8" t="s">
        <v>21</v>
      </c>
      <c r="F4834" s="5" t="s">
        <v>50</v>
      </c>
      <c r="G4834" s="9"/>
      <c r="H4834" s="9"/>
    </row>
    <row r="4835" ht="15.75" customHeight="1">
      <c r="A4835" s="15" t="s">
        <v>5757</v>
      </c>
      <c r="B4835" s="14" t="s">
        <v>5024</v>
      </c>
      <c r="C4835" s="17">
        <v>26.0</v>
      </c>
      <c r="D4835" s="8" t="s">
        <v>5775</v>
      </c>
      <c r="E4835" s="8" t="s">
        <v>21</v>
      </c>
      <c r="F4835" s="5" t="s">
        <v>642</v>
      </c>
      <c r="G4835" s="9"/>
      <c r="H4835" s="9"/>
    </row>
    <row r="4836" ht="15.75" customHeight="1">
      <c r="A4836" s="5" t="s">
        <v>5776</v>
      </c>
      <c r="B4836" s="6" t="s">
        <v>3117</v>
      </c>
      <c r="C4836" s="7">
        <v>1.0</v>
      </c>
      <c r="D4836" s="8" t="s">
        <v>5777</v>
      </c>
      <c r="E4836" s="5" t="s">
        <v>14</v>
      </c>
      <c r="F4836" s="5" t="s">
        <v>15</v>
      </c>
      <c r="G4836" s="9"/>
      <c r="H4836" s="9"/>
    </row>
    <row r="4837" ht="15.75" customHeight="1">
      <c r="A4837" s="15" t="s">
        <v>5778</v>
      </c>
      <c r="B4837" s="14" t="s">
        <v>1770</v>
      </c>
      <c r="C4837" s="16">
        <v>1.0</v>
      </c>
      <c r="D4837" s="8" t="s">
        <v>5779</v>
      </c>
      <c r="E4837" s="8" t="s">
        <v>21</v>
      </c>
      <c r="F4837" s="5" t="s">
        <v>25</v>
      </c>
      <c r="G4837" s="9"/>
      <c r="H4837" s="9"/>
    </row>
    <row r="4838" ht="15.75" customHeight="1">
      <c r="A4838" s="15" t="s">
        <v>5778</v>
      </c>
      <c r="B4838" s="14" t="s">
        <v>144</v>
      </c>
      <c r="C4838" s="17">
        <v>4.0</v>
      </c>
      <c r="D4838" s="8" t="s">
        <v>5780</v>
      </c>
      <c r="E4838" s="8" t="s">
        <v>21</v>
      </c>
      <c r="F4838" s="5" t="s">
        <v>25</v>
      </c>
      <c r="G4838" s="9"/>
      <c r="H4838" s="9"/>
    </row>
    <row r="4839" ht="15.75" customHeight="1">
      <c r="A4839" s="15" t="s">
        <v>5778</v>
      </c>
      <c r="B4839" s="14" t="s">
        <v>144</v>
      </c>
      <c r="C4839" s="17">
        <v>6.0</v>
      </c>
      <c r="D4839" s="8" t="s">
        <v>5781</v>
      </c>
      <c r="E4839" s="8" t="s">
        <v>18</v>
      </c>
      <c r="F4839" s="5" t="s">
        <v>18</v>
      </c>
      <c r="G4839" s="9"/>
      <c r="H4839" s="9"/>
    </row>
    <row r="4840" ht="15.75" customHeight="1">
      <c r="A4840" s="15" t="s">
        <v>5778</v>
      </c>
      <c r="B4840" s="14" t="s">
        <v>1770</v>
      </c>
      <c r="C4840" s="17">
        <v>8.0</v>
      </c>
      <c r="D4840" s="8" t="s">
        <v>5782</v>
      </c>
      <c r="E4840" s="8" t="s">
        <v>33</v>
      </c>
      <c r="F4840" s="5" t="s">
        <v>33</v>
      </c>
      <c r="G4840" s="9"/>
      <c r="H4840" s="9"/>
    </row>
    <row r="4841" ht="15.75" customHeight="1">
      <c r="A4841" s="15" t="s">
        <v>5778</v>
      </c>
      <c r="B4841" s="14" t="s">
        <v>144</v>
      </c>
      <c r="C4841" s="17">
        <v>11.0</v>
      </c>
      <c r="D4841" s="8" t="s">
        <v>5783</v>
      </c>
      <c r="E4841" s="8" t="s">
        <v>4473</v>
      </c>
      <c r="F4841" s="5" t="s">
        <v>28</v>
      </c>
      <c r="G4841" s="9"/>
      <c r="H4841" s="9"/>
    </row>
    <row r="4842" ht="15.75" customHeight="1">
      <c r="A4842" s="15" t="s">
        <v>5778</v>
      </c>
      <c r="B4842" s="14" t="s">
        <v>144</v>
      </c>
      <c r="C4842" s="17">
        <v>13.0</v>
      </c>
      <c r="D4842" s="8" t="s">
        <v>5784</v>
      </c>
      <c r="E4842" s="8" t="s">
        <v>4473</v>
      </c>
      <c r="F4842" s="5" t="s">
        <v>583</v>
      </c>
      <c r="G4842" s="9"/>
      <c r="H4842" s="9"/>
    </row>
    <row r="4843" ht="15.75" customHeight="1">
      <c r="A4843" s="15" t="s">
        <v>5778</v>
      </c>
      <c r="B4843" s="14" t="s">
        <v>1770</v>
      </c>
      <c r="C4843" s="17">
        <v>15.0</v>
      </c>
      <c r="D4843" s="8" t="s">
        <v>5785</v>
      </c>
      <c r="E4843" s="8" t="s">
        <v>4473</v>
      </c>
      <c r="F4843" s="5" t="s">
        <v>28</v>
      </c>
      <c r="G4843" s="9"/>
      <c r="H4843" s="9"/>
    </row>
    <row r="4844" ht="15.75" customHeight="1">
      <c r="A4844" s="15" t="s">
        <v>5778</v>
      </c>
      <c r="B4844" s="14" t="s">
        <v>37</v>
      </c>
      <c r="C4844" s="17">
        <v>18.0</v>
      </c>
      <c r="D4844" s="8" t="s">
        <v>5786</v>
      </c>
      <c r="E4844" s="8" t="s">
        <v>21</v>
      </c>
      <c r="F4844" s="5" t="s">
        <v>25</v>
      </c>
      <c r="G4844" s="9"/>
      <c r="H4844" s="9"/>
    </row>
    <row r="4845" ht="15.75" customHeight="1">
      <c r="A4845" s="15" t="s">
        <v>5778</v>
      </c>
      <c r="B4845" s="14" t="s">
        <v>144</v>
      </c>
      <c r="C4845" s="17">
        <v>21.0</v>
      </c>
      <c r="D4845" s="8" t="s">
        <v>5787</v>
      </c>
      <c r="E4845" s="8" t="s">
        <v>18</v>
      </c>
      <c r="F4845" s="5" t="s">
        <v>2546</v>
      </c>
      <c r="G4845" s="9"/>
      <c r="H4845" s="9"/>
    </row>
    <row r="4846" ht="15.75" customHeight="1">
      <c r="A4846" s="15" t="s">
        <v>5778</v>
      </c>
      <c r="B4846" s="14" t="s">
        <v>37</v>
      </c>
      <c r="C4846" s="17">
        <v>23.0</v>
      </c>
      <c r="D4846" s="8" t="s">
        <v>5788</v>
      </c>
      <c r="E4846" s="8" t="s">
        <v>21</v>
      </c>
      <c r="F4846" s="5" t="s">
        <v>22</v>
      </c>
      <c r="G4846" s="9"/>
      <c r="H4846" s="9"/>
    </row>
    <row r="4847" ht="15.75" customHeight="1">
      <c r="A4847" s="15" t="s">
        <v>5778</v>
      </c>
      <c r="B4847" s="14" t="s">
        <v>137</v>
      </c>
      <c r="C4847" s="17">
        <v>25.0</v>
      </c>
      <c r="D4847" s="8" t="s">
        <v>5789</v>
      </c>
      <c r="E4847" s="8" t="s">
        <v>18</v>
      </c>
      <c r="F4847" s="5" t="s">
        <v>33</v>
      </c>
      <c r="G4847" s="9"/>
      <c r="H4847" s="9"/>
    </row>
    <row r="4848" ht="15.75" customHeight="1">
      <c r="A4848" s="15" t="s">
        <v>5778</v>
      </c>
      <c r="B4848" s="14" t="s">
        <v>124</v>
      </c>
      <c r="C4848" s="17">
        <v>27.0</v>
      </c>
      <c r="D4848" s="8" t="s">
        <v>5790</v>
      </c>
      <c r="E4848" s="8" t="s">
        <v>21</v>
      </c>
      <c r="F4848" s="5" t="s">
        <v>25</v>
      </c>
      <c r="G4848" s="9"/>
      <c r="H4848" s="9"/>
    </row>
    <row r="4849" ht="15.75" customHeight="1">
      <c r="A4849" s="15" t="s">
        <v>5778</v>
      </c>
      <c r="B4849" s="18" t="s">
        <v>126</v>
      </c>
      <c r="C4849" s="17">
        <v>29.0</v>
      </c>
      <c r="D4849" s="8" t="s">
        <v>5791</v>
      </c>
      <c r="E4849" s="8" t="s">
        <v>21</v>
      </c>
      <c r="F4849" s="5" t="s">
        <v>15</v>
      </c>
      <c r="G4849" s="5" t="s">
        <v>5792</v>
      </c>
      <c r="H4849" s="9"/>
    </row>
    <row r="4850" ht="15.75" customHeight="1">
      <c r="A4850" s="15" t="s">
        <v>5778</v>
      </c>
      <c r="B4850" s="18" t="s">
        <v>126</v>
      </c>
      <c r="C4850" s="17">
        <v>30.0</v>
      </c>
      <c r="D4850" s="8" t="s">
        <v>5793</v>
      </c>
      <c r="E4850" s="8" t="s">
        <v>21</v>
      </c>
      <c r="F4850" s="5" t="s">
        <v>929</v>
      </c>
      <c r="G4850" s="9"/>
      <c r="H4850" s="9"/>
    </row>
    <row r="4851" ht="15.75" customHeight="1">
      <c r="A4851" s="15" t="s">
        <v>5778</v>
      </c>
      <c r="B4851" s="14" t="s">
        <v>144</v>
      </c>
      <c r="C4851" s="17">
        <v>31.0</v>
      </c>
      <c r="D4851" s="8" t="s">
        <v>5794</v>
      </c>
      <c r="E4851" s="8" t="s">
        <v>4473</v>
      </c>
      <c r="F4851" s="5" t="s">
        <v>18</v>
      </c>
      <c r="G4851" s="9"/>
      <c r="H4851" s="9"/>
    </row>
    <row r="4852" ht="15.75" customHeight="1">
      <c r="A4852" s="15" t="s">
        <v>5778</v>
      </c>
      <c r="B4852" s="14" t="s">
        <v>1770</v>
      </c>
      <c r="C4852" s="17">
        <v>33.0</v>
      </c>
      <c r="D4852" s="8" t="s">
        <v>5795</v>
      </c>
      <c r="E4852" s="8" t="s">
        <v>33</v>
      </c>
      <c r="F4852" s="5" t="s">
        <v>33</v>
      </c>
      <c r="G4852" s="9"/>
      <c r="H4852" s="9"/>
    </row>
    <row r="4853" ht="15.75" customHeight="1">
      <c r="A4853" s="15" t="s">
        <v>5778</v>
      </c>
      <c r="B4853" s="14" t="s">
        <v>37</v>
      </c>
      <c r="C4853" s="17">
        <v>36.0</v>
      </c>
      <c r="D4853" s="8" t="s">
        <v>5796</v>
      </c>
      <c r="E4853" s="8" t="s">
        <v>21</v>
      </c>
      <c r="F4853" s="5" t="s">
        <v>133</v>
      </c>
      <c r="G4853" s="9"/>
      <c r="H4853" s="9"/>
    </row>
    <row r="4854" ht="15.75" customHeight="1">
      <c r="A4854" s="15" t="s">
        <v>5778</v>
      </c>
      <c r="B4854" s="14" t="s">
        <v>239</v>
      </c>
      <c r="C4854" s="17">
        <v>38.0</v>
      </c>
      <c r="D4854" s="8" t="s">
        <v>5797</v>
      </c>
      <c r="E4854" s="8" t="s">
        <v>21</v>
      </c>
      <c r="F4854" s="5" t="s">
        <v>25</v>
      </c>
      <c r="G4854" s="9"/>
      <c r="H4854" s="9"/>
    </row>
    <row r="4855" ht="15.75" customHeight="1">
      <c r="A4855" s="15" t="s">
        <v>5798</v>
      </c>
      <c r="B4855" s="14" t="s">
        <v>81</v>
      </c>
      <c r="C4855" s="16">
        <v>1.0</v>
      </c>
      <c r="D4855" s="8" t="s">
        <v>5799</v>
      </c>
      <c r="E4855" s="8" t="s">
        <v>21</v>
      </c>
      <c r="F4855" s="5" t="s">
        <v>25</v>
      </c>
      <c r="G4855" s="9"/>
      <c r="H4855" s="9"/>
    </row>
    <row r="4856" ht="15.75" customHeight="1">
      <c r="A4856" s="15" t="s">
        <v>5798</v>
      </c>
      <c r="B4856" s="14" t="s">
        <v>68</v>
      </c>
      <c r="C4856" s="17">
        <v>3.0</v>
      </c>
      <c r="D4856" s="8" t="s">
        <v>5800</v>
      </c>
      <c r="E4856" s="8" t="s">
        <v>21</v>
      </c>
      <c r="F4856" s="5" t="s">
        <v>25</v>
      </c>
      <c r="G4856" s="9"/>
      <c r="H4856" s="9"/>
    </row>
    <row r="4857" ht="15.75" customHeight="1">
      <c r="A4857" s="15" t="s">
        <v>5798</v>
      </c>
      <c r="B4857" s="14" t="s">
        <v>104</v>
      </c>
      <c r="C4857" s="17">
        <v>6.0</v>
      </c>
      <c r="D4857" s="8" t="s">
        <v>5801</v>
      </c>
      <c r="E4857" s="8" t="s">
        <v>4473</v>
      </c>
      <c r="F4857" s="5" t="s">
        <v>15</v>
      </c>
      <c r="G4857" s="9"/>
      <c r="H4857" s="9"/>
    </row>
    <row r="4858" ht="15.75" customHeight="1">
      <c r="A4858" s="15" t="s">
        <v>5798</v>
      </c>
      <c r="B4858" s="14" t="s">
        <v>5802</v>
      </c>
      <c r="C4858" s="17">
        <v>8.0</v>
      </c>
      <c r="D4858" s="8" t="s">
        <v>5803</v>
      </c>
      <c r="E4858" s="8" t="s">
        <v>18</v>
      </c>
      <c r="F4858" s="5" t="s">
        <v>22</v>
      </c>
      <c r="G4858" s="9"/>
      <c r="H4858" s="9"/>
    </row>
    <row r="4859" ht="15.75" customHeight="1">
      <c r="A4859" s="15" t="s">
        <v>5798</v>
      </c>
      <c r="B4859" s="14" t="s">
        <v>216</v>
      </c>
      <c r="C4859" s="17">
        <v>13.0</v>
      </c>
      <c r="D4859" s="8" t="s">
        <v>5804</v>
      </c>
      <c r="E4859" s="8" t="s">
        <v>18</v>
      </c>
      <c r="F4859" s="5" t="s">
        <v>18</v>
      </c>
      <c r="G4859" s="9"/>
      <c r="H4859" s="9"/>
    </row>
    <row r="4860" ht="15.75" customHeight="1">
      <c r="A4860" s="15" t="s">
        <v>5798</v>
      </c>
      <c r="B4860" s="14" t="s">
        <v>216</v>
      </c>
      <c r="C4860" s="17">
        <v>15.0</v>
      </c>
      <c r="D4860" s="8" t="s">
        <v>5805</v>
      </c>
      <c r="E4860" s="8" t="s">
        <v>4473</v>
      </c>
      <c r="F4860" s="5" t="s">
        <v>79</v>
      </c>
      <c r="G4860" s="9"/>
      <c r="H4860" s="9"/>
    </row>
    <row r="4861" ht="15.75" customHeight="1">
      <c r="A4861" s="15" t="s">
        <v>5798</v>
      </c>
      <c r="B4861" s="14" t="s">
        <v>41</v>
      </c>
      <c r="C4861" s="17">
        <v>18.0</v>
      </c>
      <c r="D4861" s="8" t="s">
        <v>5806</v>
      </c>
      <c r="E4861" s="8" t="s">
        <v>21</v>
      </c>
      <c r="F4861" s="5" t="s">
        <v>25</v>
      </c>
      <c r="G4861" s="9"/>
      <c r="H4861" s="9"/>
    </row>
    <row r="4862" ht="15.75" customHeight="1">
      <c r="A4862" s="15" t="s">
        <v>5798</v>
      </c>
      <c r="B4862" s="14" t="s">
        <v>68</v>
      </c>
      <c r="C4862" s="17">
        <v>20.0</v>
      </c>
      <c r="D4862" s="8" t="s">
        <v>5807</v>
      </c>
      <c r="E4862" s="8" t="s">
        <v>33</v>
      </c>
      <c r="F4862" s="5" t="s">
        <v>33</v>
      </c>
      <c r="G4862" s="9"/>
      <c r="H4862" s="9"/>
    </row>
    <row r="4863" ht="15.75" customHeight="1">
      <c r="A4863" s="15" t="s">
        <v>5798</v>
      </c>
      <c r="B4863" s="14" t="s">
        <v>52</v>
      </c>
      <c r="C4863" s="17">
        <v>24.0</v>
      </c>
      <c r="D4863" s="8" t="s">
        <v>5808</v>
      </c>
      <c r="E4863" s="8" t="s">
        <v>18</v>
      </c>
      <c r="F4863" s="5" t="s">
        <v>2691</v>
      </c>
      <c r="G4863" s="9"/>
      <c r="H4863" s="9"/>
    </row>
    <row r="4864" ht="15.75" customHeight="1">
      <c r="A4864" s="15" t="s">
        <v>5798</v>
      </c>
      <c r="B4864" s="14" t="s">
        <v>23</v>
      </c>
      <c r="C4864" s="17">
        <v>25.0</v>
      </c>
      <c r="D4864" s="8" t="s">
        <v>5809</v>
      </c>
      <c r="E4864" s="8" t="s">
        <v>18</v>
      </c>
      <c r="F4864" s="5" t="s">
        <v>18</v>
      </c>
      <c r="G4864" s="9"/>
      <c r="H4864" s="9"/>
    </row>
    <row r="4865" ht="15.75" customHeight="1">
      <c r="A4865" s="15" t="s">
        <v>5798</v>
      </c>
      <c r="B4865" s="14" t="s">
        <v>23</v>
      </c>
      <c r="C4865" s="17">
        <v>28.0</v>
      </c>
      <c r="D4865" s="8" t="s">
        <v>5810</v>
      </c>
      <c r="E4865" s="8" t="s">
        <v>21</v>
      </c>
      <c r="F4865" s="5" t="s">
        <v>123</v>
      </c>
      <c r="G4865" s="9"/>
      <c r="H4865" s="9"/>
    </row>
    <row r="4866" ht="15.75" customHeight="1">
      <c r="A4866" s="15" t="s">
        <v>5798</v>
      </c>
      <c r="B4866" s="14" t="s">
        <v>23</v>
      </c>
      <c r="C4866" s="17">
        <v>30.0</v>
      </c>
      <c r="D4866" s="8" t="s">
        <v>5811</v>
      </c>
      <c r="E4866" s="8" t="s">
        <v>14</v>
      </c>
      <c r="F4866" s="5" t="s">
        <v>28</v>
      </c>
      <c r="G4866" s="9"/>
      <c r="H4866" s="9"/>
    </row>
    <row r="4867" ht="15.75" customHeight="1">
      <c r="A4867" s="15" t="s">
        <v>5798</v>
      </c>
      <c r="B4867" s="14" t="s">
        <v>23</v>
      </c>
      <c r="C4867" s="17">
        <v>33.0</v>
      </c>
      <c r="D4867" s="8" t="s">
        <v>5812</v>
      </c>
      <c r="E4867" s="8" t="s">
        <v>14</v>
      </c>
      <c r="F4867" s="5" t="s">
        <v>79</v>
      </c>
      <c r="G4867" s="9"/>
      <c r="H4867" s="9"/>
    </row>
    <row r="4868" ht="15.75" customHeight="1">
      <c r="A4868" s="15" t="s">
        <v>5798</v>
      </c>
      <c r="B4868" s="14" t="s">
        <v>23</v>
      </c>
      <c r="C4868" s="17">
        <v>34.0</v>
      </c>
      <c r="D4868" s="8" t="s">
        <v>5813</v>
      </c>
      <c r="E4868" s="8" t="s">
        <v>21</v>
      </c>
      <c r="F4868" s="5" t="s">
        <v>123</v>
      </c>
      <c r="G4868" s="9"/>
      <c r="H4868" s="9"/>
    </row>
    <row r="4869" ht="15.75" customHeight="1">
      <c r="A4869" s="15" t="s">
        <v>5798</v>
      </c>
      <c r="B4869" s="14" t="s">
        <v>41</v>
      </c>
      <c r="C4869" s="17">
        <v>37.0</v>
      </c>
      <c r="D4869" s="8" t="s">
        <v>5814</v>
      </c>
      <c r="E4869" s="8" t="s">
        <v>33</v>
      </c>
      <c r="F4869" s="5" t="s">
        <v>33</v>
      </c>
      <c r="G4869" s="9"/>
      <c r="H4869" s="9"/>
    </row>
    <row r="4870" ht="15.75" customHeight="1">
      <c r="A4870" s="15" t="s">
        <v>5798</v>
      </c>
      <c r="B4870" s="14" t="s">
        <v>697</v>
      </c>
      <c r="C4870" s="17">
        <v>38.0</v>
      </c>
      <c r="D4870" s="8" t="s">
        <v>5815</v>
      </c>
      <c r="E4870" s="8" t="s">
        <v>21</v>
      </c>
      <c r="F4870" s="5" t="s">
        <v>25</v>
      </c>
      <c r="G4870" s="9"/>
      <c r="H4870" s="9"/>
    </row>
    <row r="4871" ht="15.75" customHeight="1">
      <c r="A4871" s="11" t="s">
        <v>5816</v>
      </c>
      <c r="B4871" s="6" t="s">
        <v>555</v>
      </c>
      <c r="C4871" s="7">
        <v>1.0</v>
      </c>
      <c r="D4871" s="8" t="s">
        <v>5817</v>
      </c>
      <c r="E4871" s="5" t="s">
        <v>21</v>
      </c>
      <c r="F4871" s="5" t="s">
        <v>639</v>
      </c>
      <c r="G4871" s="9"/>
      <c r="H4871" s="9"/>
    </row>
    <row r="4872" ht="15.75" customHeight="1">
      <c r="A4872" s="11" t="s">
        <v>5816</v>
      </c>
      <c r="B4872" s="6" t="s">
        <v>4289</v>
      </c>
      <c r="C4872" s="10">
        <v>3.0</v>
      </c>
      <c r="D4872" s="8" t="s">
        <v>5818</v>
      </c>
      <c r="E4872" s="5" t="s">
        <v>32</v>
      </c>
      <c r="F4872" s="5" t="s">
        <v>639</v>
      </c>
      <c r="G4872" s="9"/>
      <c r="H4872" s="9"/>
    </row>
    <row r="4873" ht="15.75" customHeight="1">
      <c r="A4873" s="11" t="s">
        <v>5816</v>
      </c>
      <c r="B4873" s="12" t="s">
        <v>1181</v>
      </c>
      <c r="C4873" s="10">
        <v>6.0</v>
      </c>
      <c r="D4873" s="8" t="s">
        <v>5819</v>
      </c>
      <c r="E4873" s="5" t="s">
        <v>21</v>
      </c>
      <c r="F4873" s="5" t="s">
        <v>639</v>
      </c>
      <c r="G4873" s="9"/>
      <c r="H4873" s="9"/>
    </row>
    <row r="4874" ht="15.75" customHeight="1">
      <c r="A4874" s="11" t="s">
        <v>5816</v>
      </c>
      <c r="B4874" s="6" t="s">
        <v>4289</v>
      </c>
      <c r="C4874" s="10">
        <v>7.0</v>
      </c>
      <c r="D4874" s="8" t="s">
        <v>5820</v>
      </c>
      <c r="E4874" s="5" t="s">
        <v>21</v>
      </c>
      <c r="F4874" s="5" t="s">
        <v>639</v>
      </c>
      <c r="G4874" s="9"/>
      <c r="H4874" s="9"/>
    </row>
    <row r="4875" ht="15.75" customHeight="1">
      <c r="A4875" s="11" t="s">
        <v>5816</v>
      </c>
      <c r="B4875" s="6" t="s">
        <v>757</v>
      </c>
      <c r="C4875" s="10">
        <v>9.0</v>
      </c>
      <c r="D4875" s="8" t="s">
        <v>5821</v>
      </c>
      <c r="E4875" s="5" t="s">
        <v>21</v>
      </c>
      <c r="F4875" s="5" t="s">
        <v>639</v>
      </c>
      <c r="G4875" s="9"/>
      <c r="H4875" s="9"/>
    </row>
    <row r="4876" ht="15.75" customHeight="1">
      <c r="A4876" s="11" t="s">
        <v>5816</v>
      </c>
      <c r="B4876" s="6" t="s">
        <v>757</v>
      </c>
      <c r="C4876" s="10">
        <v>12.0</v>
      </c>
      <c r="D4876" s="8" t="s">
        <v>5822</v>
      </c>
      <c r="E4876" s="5" t="s">
        <v>21</v>
      </c>
      <c r="F4876" s="5" t="s">
        <v>639</v>
      </c>
      <c r="G4876" s="9"/>
      <c r="H4876" s="9"/>
    </row>
    <row r="4877" ht="15.75" customHeight="1">
      <c r="A4877" s="11" t="s">
        <v>5816</v>
      </c>
      <c r="B4877" s="6" t="s">
        <v>357</v>
      </c>
      <c r="C4877" s="10">
        <v>15.0</v>
      </c>
      <c r="D4877" s="8" t="s">
        <v>5823</v>
      </c>
      <c r="E4877" s="5" t="s">
        <v>21</v>
      </c>
      <c r="F4877" s="5" t="s">
        <v>639</v>
      </c>
      <c r="G4877" s="9"/>
      <c r="H4877" s="9"/>
    </row>
    <row r="4878" ht="15.75" customHeight="1">
      <c r="A4878" s="15" t="s">
        <v>5824</v>
      </c>
      <c r="B4878" s="14" t="s">
        <v>37</v>
      </c>
      <c r="C4878" s="16">
        <v>1.0</v>
      </c>
      <c r="D4878" s="8" t="s">
        <v>5825</v>
      </c>
      <c r="E4878" s="8" t="s">
        <v>4473</v>
      </c>
      <c r="F4878" s="5" t="s">
        <v>25</v>
      </c>
      <c r="G4878" s="9"/>
      <c r="H4878" s="9"/>
    </row>
    <row r="4879" ht="15.75" customHeight="1">
      <c r="A4879" s="15" t="s">
        <v>5824</v>
      </c>
      <c r="B4879" s="14" t="s">
        <v>144</v>
      </c>
      <c r="C4879" s="17">
        <v>3.0</v>
      </c>
      <c r="D4879" s="8" t="s">
        <v>5826</v>
      </c>
      <c r="E4879" s="8" t="s">
        <v>4473</v>
      </c>
      <c r="F4879" s="5" t="s">
        <v>583</v>
      </c>
      <c r="G4879" s="9"/>
      <c r="H4879" s="9"/>
    </row>
    <row r="4880" ht="15.75" customHeight="1">
      <c r="A4880" s="15" t="s">
        <v>5824</v>
      </c>
      <c r="B4880" s="14" t="s">
        <v>124</v>
      </c>
      <c r="C4880" s="17">
        <v>5.0</v>
      </c>
      <c r="D4880" s="8" t="s">
        <v>5827</v>
      </c>
      <c r="E4880" s="8" t="s">
        <v>14</v>
      </c>
      <c r="F4880" s="5" t="s">
        <v>15</v>
      </c>
      <c r="G4880" s="9"/>
      <c r="H4880" s="9"/>
    </row>
    <row r="4881" ht="15.75" customHeight="1">
      <c r="A4881" s="15" t="s">
        <v>5824</v>
      </c>
      <c r="B4881" s="14" t="s">
        <v>144</v>
      </c>
      <c r="C4881" s="17">
        <v>7.0</v>
      </c>
      <c r="D4881" s="8" t="s">
        <v>5828</v>
      </c>
      <c r="E4881" s="8" t="s">
        <v>14</v>
      </c>
      <c r="F4881" s="5" t="s">
        <v>15</v>
      </c>
      <c r="G4881" s="9"/>
      <c r="H4881" s="9"/>
    </row>
    <row r="4882" ht="15.75" customHeight="1">
      <c r="A4882" s="15" t="s">
        <v>5824</v>
      </c>
      <c r="B4882" s="18" t="s">
        <v>701</v>
      </c>
      <c r="C4882" s="17">
        <v>9.0</v>
      </c>
      <c r="D4882" s="8" t="s">
        <v>5829</v>
      </c>
      <c r="E4882" s="8" t="s">
        <v>4473</v>
      </c>
      <c r="F4882" s="5" t="s">
        <v>295</v>
      </c>
      <c r="G4882" s="9"/>
      <c r="H4882" s="9"/>
    </row>
    <row r="4883" ht="15.75" customHeight="1">
      <c r="A4883" s="15" t="s">
        <v>5824</v>
      </c>
      <c r="B4883" s="14" t="s">
        <v>37</v>
      </c>
      <c r="C4883" s="17">
        <v>11.0</v>
      </c>
      <c r="D4883" s="8" t="s">
        <v>5830</v>
      </c>
      <c r="E4883" s="8" t="s">
        <v>4473</v>
      </c>
      <c r="F4883" s="5" t="s">
        <v>28</v>
      </c>
      <c r="G4883" s="9"/>
      <c r="H4883" s="9"/>
    </row>
    <row r="4884" ht="15.75" customHeight="1">
      <c r="A4884" s="15" t="s">
        <v>5824</v>
      </c>
      <c r="B4884" s="18" t="s">
        <v>701</v>
      </c>
      <c r="C4884" s="17">
        <v>12.0</v>
      </c>
      <c r="D4884" s="8" t="s">
        <v>5831</v>
      </c>
      <c r="E4884" s="8" t="s">
        <v>4473</v>
      </c>
      <c r="F4884" s="5" t="s">
        <v>79</v>
      </c>
      <c r="G4884" s="9"/>
      <c r="H4884" s="9"/>
    </row>
    <row r="4885" ht="15.75" customHeight="1">
      <c r="A4885" s="15" t="s">
        <v>5824</v>
      </c>
      <c r="B4885" s="14" t="s">
        <v>144</v>
      </c>
      <c r="C4885" s="17">
        <v>14.0</v>
      </c>
      <c r="D4885" s="8" t="s">
        <v>5832</v>
      </c>
      <c r="E4885" s="8" t="s">
        <v>14</v>
      </c>
      <c r="F4885" s="5" t="s">
        <v>79</v>
      </c>
      <c r="G4885" s="9"/>
      <c r="H4885" s="9"/>
    </row>
    <row r="4886" ht="15.75" customHeight="1">
      <c r="A4886" s="15" t="s">
        <v>5824</v>
      </c>
      <c r="B4886" s="14" t="s">
        <v>1770</v>
      </c>
      <c r="C4886" s="17">
        <v>15.0</v>
      </c>
      <c r="D4886" s="8" t="s">
        <v>5833</v>
      </c>
      <c r="E4886" s="8" t="s">
        <v>4473</v>
      </c>
      <c r="F4886" s="5" t="s">
        <v>5834</v>
      </c>
      <c r="G4886" s="9"/>
      <c r="H4886" s="9"/>
    </row>
    <row r="4887" ht="15.75" customHeight="1">
      <c r="A4887" s="15" t="s">
        <v>5824</v>
      </c>
      <c r="B4887" s="14" t="s">
        <v>144</v>
      </c>
      <c r="C4887" s="17">
        <v>18.0</v>
      </c>
      <c r="D4887" s="8" t="s">
        <v>5835</v>
      </c>
      <c r="E4887" s="8" t="s">
        <v>4473</v>
      </c>
      <c r="F4887" s="5" t="s">
        <v>5834</v>
      </c>
      <c r="G4887" s="9"/>
      <c r="H4887" s="9"/>
    </row>
    <row r="4888" ht="15.75" customHeight="1">
      <c r="A4888" s="15" t="s">
        <v>5824</v>
      </c>
      <c r="B4888" s="14" t="s">
        <v>144</v>
      </c>
      <c r="C4888" s="17">
        <v>19.0</v>
      </c>
      <c r="D4888" s="8" t="s">
        <v>5836</v>
      </c>
      <c r="E4888" s="8" t="s">
        <v>4473</v>
      </c>
      <c r="F4888" s="5" t="s">
        <v>15</v>
      </c>
      <c r="G4888" s="9"/>
      <c r="H4888" s="9"/>
    </row>
    <row r="4889" ht="15.75" customHeight="1">
      <c r="A4889" s="15" t="s">
        <v>5824</v>
      </c>
      <c r="B4889" s="14" t="s">
        <v>124</v>
      </c>
      <c r="C4889" s="17">
        <v>21.0</v>
      </c>
      <c r="D4889" s="8" t="s">
        <v>5837</v>
      </c>
      <c r="E4889" s="8" t="s">
        <v>14</v>
      </c>
      <c r="F4889" s="5" t="s">
        <v>15</v>
      </c>
      <c r="G4889" s="9"/>
      <c r="H4889" s="9"/>
    </row>
    <row r="4890" ht="15.75" customHeight="1">
      <c r="A4890" s="15" t="s">
        <v>5824</v>
      </c>
      <c r="B4890" s="14" t="s">
        <v>139</v>
      </c>
      <c r="C4890" s="17">
        <v>23.0</v>
      </c>
      <c r="D4890" s="8" t="s">
        <v>5838</v>
      </c>
      <c r="E4890" s="8" t="s">
        <v>4473</v>
      </c>
      <c r="F4890" s="5" t="s">
        <v>1281</v>
      </c>
      <c r="G4890" s="9"/>
      <c r="H4890" s="9"/>
    </row>
    <row r="4891" ht="15.75" customHeight="1">
      <c r="A4891" s="15" t="s">
        <v>5824</v>
      </c>
      <c r="B4891" s="14" t="s">
        <v>124</v>
      </c>
      <c r="C4891" s="17">
        <v>25.0</v>
      </c>
      <c r="D4891" s="8" t="s">
        <v>5839</v>
      </c>
      <c r="E4891" s="8" t="s">
        <v>14</v>
      </c>
      <c r="F4891" s="5" t="s">
        <v>15</v>
      </c>
      <c r="G4891" s="9"/>
      <c r="H4891" s="9"/>
    </row>
    <row r="4892" ht="15.75" customHeight="1">
      <c r="A4892" s="15" t="s">
        <v>5824</v>
      </c>
      <c r="B4892" s="14" t="s">
        <v>144</v>
      </c>
      <c r="C4892" s="17">
        <v>27.0</v>
      </c>
      <c r="D4892" s="8" t="s">
        <v>5840</v>
      </c>
      <c r="E4892" s="8" t="s">
        <v>4473</v>
      </c>
      <c r="F4892" s="5" t="s">
        <v>28</v>
      </c>
      <c r="G4892" s="9"/>
      <c r="H4892" s="9"/>
    </row>
    <row r="4893" ht="15.75" customHeight="1">
      <c r="A4893" s="15" t="s">
        <v>5824</v>
      </c>
      <c r="B4893" s="14" t="s">
        <v>37</v>
      </c>
      <c r="C4893" s="17">
        <v>29.0</v>
      </c>
      <c r="D4893" s="8" t="s">
        <v>5841</v>
      </c>
      <c r="E4893" s="8" t="s">
        <v>4473</v>
      </c>
      <c r="F4893" s="5" t="s">
        <v>15</v>
      </c>
      <c r="G4893" s="9"/>
      <c r="H4893" s="9"/>
    </row>
    <row r="4894" ht="15.75" customHeight="1">
      <c r="A4894" s="15" t="s">
        <v>5824</v>
      </c>
      <c r="B4894" s="14" t="s">
        <v>851</v>
      </c>
      <c r="C4894" s="17">
        <v>31.0</v>
      </c>
      <c r="D4894" s="8" t="s">
        <v>5842</v>
      </c>
      <c r="E4894" s="8" t="s">
        <v>4473</v>
      </c>
      <c r="F4894" s="5" t="s">
        <v>22</v>
      </c>
      <c r="G4894" s="9"/>
      <c r="H4894" s="9"/>
    </row>
    <row r="4895" ht="15.75" customHeight="1">
      <c r="A4895" s="15" t="s">
        <v>5824</v>
      </c>
      <c r="B4895" s="14" t="s">
        <v>37</v>
      </c>
      <c r="C4895" s="17">
        <v>33.0</v>
      </c>
      <c r="D4895" s="8" t="s">
        <v>5843</v>
      </c>
      <c r="E4895" s="8" t="s">
        <v>4473</v>
      </c>
      <c r="F4895" s="5" t="s">
        <v>25</v>
      </c>
      <c r="G4895" s="9"/>
      <c r="H4895" s="9"/>
    </row>
    <row r="4896" ht="15.75" customHeight="1">
      <c r="A4896" s="15" t="s">
        <v>5824</v>
      </c>
      <c r="B4896" s="14" t="s">
        <v>144</v>
      </c>
      <c r="C4896" s="17">
        <v>34.0</v>
      </c>
      <c r="D4896" s="8" t="s">
        <v>5844</v>
      </c>
      <c r="E4896" s="8" t="s">
        <v>14</v>
      </c>
      <c r="F4896" s="5" t="s">
        <v>15</v>
      </c>
      <c r="G4896" s="9"/>
      <c r="H4896" s="9"/>
    </row>
    <row r="4897" ht="15.75" customHeight="1">
      <c r="A4897" s="15" t="s">
        <v>5824</v>
      </c>
      <c r="B4897" s="14" t="s">
        <v>144</v>
      </c>
      <c r="C4897" s="17">
        <v>36.0</v>
      </c>
      <c r="D4897" s="8" t="s">
        <v>5845</v>
      </c>
      <c r="E4897" s="8" t="s">
        <v>4473</v>
      </c>
      <c r="F4897" s="5" t="s">
        <v>28</v>
      </c>
      <c r="G4897" s="9"/>
      <c r="H4897" s="9"/>
    </row>
    <row r="4898" ht="15.75" customHeight="1">
      <c r="A4898" s="15" t="s">
        <v>5824</v>
      </c>
      <c r="B4898" s="18" t="s">
        <v>126</v>
      </c>
      <c r="C4898" s="17">
        <v>38.0</v>
      </c>
      <c r="D4898" s="8" t="s">
        <v>5846</v>
      </c>
      <c r="E4898" s="8" t="s">
        <v>4473</v>
      </c>
      <c r="F4898" s="5" t="s">
        <v>28</v>
      </c>
      <c r="G4898" s="9"/>
      <c r="H4898" s="9"/>
    </row>
    <row r="4899" ht="15.75" customHeight="1">
      <c r="A4899" s="15" t="s">
        <v>5824</v>
      </c>
      <c r="B4899" s="14" t="s">
        <v>144</v>
      </c>
      <c r="C4899" s="17">
        <v>39.0</v>
      </c>
      <c r="D4899" s="8" t="s">
        <v>5847</v>
      </c>
      <c r="E4899" s="8" t="s">
        <v>14</v>
      </c>
      <c r="F4899" s="5" t="s">
        <v>15</v>
      </c>
      <c r="G4899" s="9"/>
      <c r="H4899" s="9"/>
    </row>
    <row r="4900" ht="15.75" customHeight="1">
      <c r="A4900" s="15" t="s">
        <v>5824</v>
      </c>
      <c r="B4900" s="14" t="s">
        <v>144</v>
      </c>
      <c r="C4900" s="17">
        <v>40.0</v>
      </c>
      <c r="D4900" s="8" t="s">
        <v>5848</v>
      </c>
      <c r="E4900" s="8" t="s">
        <v>14</v>
      </c>
      <c r="F4900" s="5" t="s">
        <v>15</v>
      </c>
      <c r="G4900" s="9"/>
      <c r="H4900" s="9"/>
    </row>
    <row r="4901" ht="15.75" customHeight="1">
      <c r="A4901" s="15" t="s">
        <v>5824</v>
      </c>
      <c r="B4901" s="14" t="s">
        <v>139</v>
      </c>
      <c r="C4901" s="17">
        <v>41.0</v>
      </c>
      <c r="D4901" s="8" t="s">
        <v>5849</v>
      </c>
      <c r="E4901" s="8" t="s">
        <v>14</v>
      </c>
      <c r="F4901" s="5" t="s">
        <v>22</v>
      </c>
      <c r="G4901" s="9"/>
      <c r="H4901" s="9"/>
    </row>
    <row r="4902" ht="15.75" customHeight="1">
      <c r="A4902" s="15" t="s">
        <v>5824</v>
      </c>
      <c r="B4902" s="14" t="s">
        <v>37</v>
      </c>
      <c r="C4902" s="17">
        <v>43.0</v>
      </c>
      <c r="D4902" s="8" t="s">
        <v>5850</v>
      </c>
      <c r="E4902" s="8" t="s">
        <v>14</v>
      </c>
      <c r="F4902" s="5" t="s">
        <v>5851</v>
      </c>
      <c r="G4902" s="9"/>
      <c r="H4902" s="9"/>
    </row>
    <row r="4903" ht="15.75" customHeight="1">
      <c r="A4903" s="15" t="s">
        <v>5824</v>
      </c>
      <c r="B4903" s="14" t="s">
        <v>37</v>
      </c>
      <c r="C4903" s="17">
        <v>44.0</v>
      </c>
      <c r="D4903" s="8" t="s">
        <v>5852</v>
      </c>
      <c r="E4903" s="8" t="s">
        <v>4473</v>
      </c>
      <c r="F4903" s="5" t="s">
        <v>15</v>
      </c>
      <c r="G4903" s="9"/>
      <c r="H4903" s="9"/>
    </row>
    <row r="4904" ht="15.75" customHeight="1">
      <c r="A4904" s="15" t="s">
        <v>5824</v>
      </c>
      <c r="B4904" s="14" t="s">
        <v>144</v>
      </c>
      <c r="C4904" s="17">
        <v>45.0</v>
      </c>
      <c r="D4904" s="8" t="s">
        <v>5853</v>
      </c>
      <c r="E4904" s="8" t="s">
        <v>4473</v>
      </c>
      <c r="F4904" s="5" t="s">
        <v>22</v>
      </c>
      <c r="G4904" s="9"/>
      <c r="H4904" s="9"/>
    </row>
    <row r="4905" ht="15.75" customHeight="1">
      <c r="A4905" s="15" t="s">
        <v>5824</v>
      </c>
      <c r="B4905" s="14" t="s">
        <v>144</v>
      </c>
      <c r="C4905" s="17">
        <v>46.0</v>
      </c>
      <c r="D4905" s="8" t="s">
        <v>5854</v>
      </c>
      <c r="E4905" s="8" t="s">
        <v>166</v>
      </c>
      <c r="F4905" s="5" t="s">
        <v>22</v>
      </c>
      <c r="G4905" s="9"/>
      <c r="H4905" s="9"/>
    </row>
    <row r="4906" ht="15.75" customHeight="1">
      <c r="A4906" s="15" t="s">
        <v>5824</v>
      </c>
      <c r="B4906" s="14" t="s">
        <v>124</v>
      </c>
      <c r="C4906" s="17">
        <v>48.0</v>
      </c>
      <c r="D4906" s="8" t="s">
        <v>5855</v>
      </c>
      <c r="E4906" s="8" t="s">
        <v>4473</v>
      </c>
      <c r="F4906" s="5" t="s">
        <v>15</v>
      </c>
      <c r="G4906" s="9"/>
      <c r="H4906" s="9"/>
    </row>
    <row r="4907" ht="15.75" customHeight="1">
      <c r="A4907" s="15" t="s">
        <v>5824</v>
      </c>
      <c r="B4907" s="14" t="s">
        <v>2311</v>
      </c>
      <c r="C4907" s="17">
        <v>50.0</v>
      </c>
      <c r="D4907" s="8" t="s">
        <v>5856</v>
      </c>
      <c r="E4907" s="8" t="s">
        <v>4473</v>
      </c>
      <c r="F4907" s="5" t="s">
        <v>15</v>
      </c>
      <c r="G4907" s="9"/>
      <c r="H4907" s="9"/>
    </row>
    <row r="4908" ht="15.75" customHeight="1">
      <c r="A4908" s="15" t="s">
        <v>5857</v>
      </c>
      <c r="B4908" s="14" t="s">
        <v>139</v>
      </c>
      <c r="C4908" s="16">
        <v>1.0</v>
      </c>
      <c r="D4908" s="8" t="s">
        <v>5858</v>
      </c>
      <c r="E4908" s="8" t="s">
        <v>21</v>
      </c>
      <c r="F4908" s="5" t="s">
        <v>25</v>
      </c>
      <c r="G4908" s="9"/>
      <c r="H4908" s="9"/>
    </row>
    <row r="4909" ht="15.75" customHeight="1">
      <c r="A4909" s="15" t="s">
        <v>5857</v>
      </c>
      <c r="B4909" s="14" t="s">
        <v>137</v>
      </c>
      <c r="C4909" s="17">
        <v>2.0</v>
      </c>
      <c r="D4909" s="8" t="s">
        <v>5859</v>
      </c>
      <c r="E4909" s="8" t="s">
        <v>21</v>
      </c>
      <c r="F4909" s="5" t="s">
        <v>25</v>
      </c>
      <c r="G4909" s="9"/>
      <c r="H4909" s="9"/>
    </row>
    <row r="4910" ht="15.75" customHeight="1">
      <c r="A4910" s="15" t="s">
        <v>5857</v>
      </c>
      <c r="B4910" s="14" t="s">
        <v>378</v>
      </c>
      <c r="C4910" s="17">
        <v>3.0</v>
      </c>
      <c r="D4910" s="8" t="s">
        <v>5860</v>
      </c>
      <c r="E4910" s="8" t="s">
        <v>21</v>
      </c>
      <c r="F4910" s="5" t="s">
        <v>25</v>
      </c>
      <c r="G4910" s="9"/>
      <c r="H4910" s="9"/>
    </row>
    <row r="4911" ht="15.75" customHeight="1">
      <c r="A4911" s="15" t="s">
        <v>5857</v>
      </c>
      <c r="B4911" s="14" t="s">
        <v>137</v>
      </c>
      <c r="C4911" s="17">
        <v>4.0</v>
      </c>
      <c r="D4911" s="8" t="s">
        <v>5861</v>
      </c>
      <c r="E4911" s="8" t="s">
        <v>21</v>
      </c>
      <c r="F4911" s="5" t="s">
        <v>25</v>
      </c>
      <c r="G4911" s="9"/>
      <c r="H4911" s="9"/>
    </row>
    <row r="4912" ht="15.75" customHeight="1">
      <c r="A4912" s="15" t="s">
        <v>5857</v>
      </c>
      <c r="B4912" s="14" t="s">
        <v>37</v>
      </c>
      <c r="C4912" s="17">
        <v>6.0</v>
      </c>
      <c r="D4912" s="8" t="s">
        <v>5862</v>
      </c>
      <c r="E4912" s="8" t="s">
        <v>21</v>
      </c>
      <c r="F4912" s="5" t="s">
        <v>25</v>
      </c>
      <c r="G4912" s="9"/>
      <c r="H4912" s="9"/>
    </row>
    <row r="4913" ht="15.75" customHeight="1">
      <c r="A4913" s="15" t="s">
        <v>5857</v>
      </c>
      <c r="B4913" s="14" t="s">
        <v>124</v>
      </c>
      <c r="C4913" s="17">
        <v>8.0</v>
      </c>
      <c r="D4913" s="8" t="s">
        <v>5863</v>
      </c>
      <c r="E4913" s="8" t="s">
        <v>21</v>
      </c>
      <c r="F4913" s="5" t="s">
        <v>25</v>
      </c>
      <c r="G4913" s="9"/>
      <c r="H4913" s="9"/>
    </row>
    <row r="4914" ht="15.75" customHeight="1">
      <c r="A4914" s="15" t="s">
        <v>5857</v>
      </c>
      <c r="B4914" s="14" t="s">
        <v>968</v>
      </c>
      <c r="C4914" s="17">
        <v>10.0</v>
      </c>
      <c r="D4914" s="8" t="s">
        <v>5864</v>
      </c>
      <c r="E4914" s="8" t="s">
        <v>21</v>
      </c>
      <c r="F4914" s="5" t="s">
        <v>25</v>
      </c>
      <c r="G4914" s="9"/>
      <c r="H4914" s="9"/>
    </row>
    <row r="4915" ht="15.75" customHeight="1">
      <c r="A4915" s="15" t="s">
        <v>5857</v>
      </c>
      <c r="B4915" s="14" t="s">
        <v>144</v>
      </c>
      <c r="C4915" s="17">
        <v>12.0</v>
      </c>
      <c r="D4915" s="8" t="s">
        <v>5865</v>
      </c>
      <c r="E4915" s="8" t="s">
        <v>21</v>
      </c>
      <c r="F4915" s="5" t="s">
        <v>25</v>
      </c>
      <c r="G4915" s="9"/>
      <c r="H4915" s="9"/>
    </row>
    <row r="4916" ht="15.75" customHeight="1">
      <c r="A4916" s="15" t="s">
        <v>5857</v>
      </c>
      <c r="B4916" s="14" t="s">
        <v>968</v>
      </c>
      <c r="C4916" s="17">
        <v>14.0</v>
      </c>
      <c r="D4916" s="8" t="s">
        <v>5866</v>
      </c>
      <c r="E4916" s="8" t="s">
        <v>21</v>
      </c>
      <c r="F4916" s="5" t="s">
        <v>25</v>
      </c>
      <c r="G4916" s="9"/>
      <c r="H4916" s="9"/>
    </row>
    <row r="4917" ht="15.75" customHeight="1">
      <c r="A4917" s="15" t="s">
        <v>5857</v>
      </c>
      <c r="B4917" s="14" t="s">
        <v>37</v>
      </c>
      <c r="C4917" s="17">
        <v>16.0</v>
      </c>
      <c r="D4917" s="8" t="s">
        <v>5867</v>
      </c>
      <c r="E4917" s="8" t="s">
        <v>21</v>
      </c>
      <c r="F4917" s="5" t="s">
        <v>25</v>
      </c>
      <c r="G4917" s="9"/>
      <c r="H4917" s="9"/>
    </row>
    <row r="4918" ht="15.75" customHeight="1">
      <c r="A4918" s="15" t="s">
        <v>5857</v>
      </c>
      <c r="B4918" s="14" t="s">
        <v>144</v>
      </c>
      <c r="C4918" s="17">
        <v>18.0</v>
      </c>
      <c r="D4918" s="8" t="s">
        <v>5868</v>
      </c>
      <c r="E4918" s="8" t="s">
        <v>21</v>
      </c>
      <c r="F4918" s="5" t="s">
        <v>25</v>
      </c>
      <c r="G4918" s="9"/>
      <c r="H4918" s="9"/>
    </row>
    <row r="4919" ht="15.75" customHeight="1">
      <c r="A4919" s="15" t="s">
        <v>5857</v>
      </c>
      <c r="B4919" s="14" t="s">
        <v>968</v>
      </c>
      <c r="C4919" s="17">
        <v>20.0</v>
      </c>
      <c r="D4919" s="8" t="s">
        <v>5869</v>
      </c>
      <c r="E4919" s="8" t="s">
        <v>21</v>
      </c>
      <c r="F4919" s="5" t="s">
        <v>25</v>
      </c>
      <c r="G4919" s="9"/>
      <c r="H4919" s="9"/>
    </row>
    <row r="4920" ht="15.75" customHeight="1">
      <c r="A4920" s="15" t="s">
        <v>5857</v>
      </c>
      <c r="B4920" s="14" t="s">
        <v>896</v>
      </c>
      <c r="C4920" s="17">
        <v>22.0</v>
      </c>
      <c r="D4920" s="8" t="s">
        <v>5870</v>
      </c>
      <c r="E4920" s="8" t="s">
        <v>21</v>
      </c>
      <c r="F4920" s="5" t="s">
        <v>25</v>
      </c>
      <c r="G4920" s="9"/>
      <c r="H4920" s="9"/>
    </row>
    <row r="4921" ht="15.75" customHeight="1">
      <c r="A4921" s="15" t="s">
        <v>5857</v>
      </c>
      <c r="B4921" s="18" t="s">
        <v>701</v>
      </c>
      <c r="C4921" s="17">
        <v>24.0</v>
      </c>
      <c r="D4921" s="8" t="s">
        <v>5871</v>
      </c>
      <c r="E4921" s="8" t="s">
        <v>14</v>
      </c>
      <c r="F4921" s="5" t="s">
        <v>15</v>
      </c>
      <c r="G4921" s="9"/>
      <c r="H4921" s="9"/>
    </row>
    <row r="4922" ht="15.75" customHeight="1">
      <c r="A4922" s="15" t="s">
        <v>5857</v>
      </c>
      <c r="B4922" s="14" t="s">
        <v>144</v>
      </c>
      <c r="C4922" s="17">
        <v>26.0</v>
      </c>
      <c r="D4922" s="8" t="s">
        <v>5872</v>
      </c>
      <c r="E4922" s="8" t="s">
        <v>14</v>
      </c>
      <c r="F4922" s="5" t="s">
        <v>15</v>
      </c>
      <c r="G4922" s="9"/>
      <c r="H4922" s="9"/>
    </row>
    <row r="4923" ht="15.75" customHeight="1">
      <c r="A4923" s="15" t="s">
        <v>5857</v>
      </c>
      <c r="B4923" s="14" t="s">
        <v>144</v>
      </c>
      <c r="C4923" s="17">
        <v>27.0</v>
      </c>
      <c r="D4923" s="8" t="s">
        <v>5873</v>
      </c>
      <c r="E4923" s="8" t="s">
        <v>14</v>
      </c>
      <c r="F4923" s="5" t="s">
        <v>15</v>
      </c>
      <c r="G4923" s="9"/>
      <c r="H4923" s="9"/>
    </row>
    <row r="4924" ht="15.75" customHeight="1">
      <c r="A4924" s="15" t="s">
        <v>5857</v>
      </c>
      <c r="B4924" s="18" t="s">
        <v>701</v>
      </c>
      <c r="C4924" s="17">
        <v>29.0</v>
      </c>
      <c r="D4924" s="8" t="s">
        <v>5874</v>
      </c>
      <c r="E4924" s="8" t="s">
        <v>14</v>
      </c>
      <c r="F4924" s="5" t="s">
        <v>79</v>
      </c>
      <c r="G4924" s="9"/>
      <c r="H4924" s="9"/>
    </row>
    <row r="4925" ht="15.75" customHeight="1">
      <c r="A4925" s="15" t="s">
        <v>5857</v>
      </c>
      <c r="B4925" s="18" t="s">
        <v>701</v>
      </c>
      <c r="C4925" s="17">
        <v>31.0</v>
      </c>
      <c r="D4925" s="8" t="s">
        <v>5875</v>
      </c>
      <c r="E4925" s="8" t="s">
        <v>21</v>
      </c>
      <c r="F4925" s="5" t="s">
        <v>25</v>
      </c>
      <c r="G4925" s="9"/>
      <c r="H4925" s="9"/>
    </row>
    <row r="4926" ht="15.75" customHeight="1">
      <c r="A4926" s="15" t="s">
        <v>5857</v>
      </c>
      <c r="B4926" s="14" t="s">
        <v>144</v>
      </c>
      <c r="C4926" s="17">
        <v>33.0</v>
      </c>
      <c r="D4926" s="8" t="s">
        <v>5876</v>
      </c>
      <c r="E4926" s="8" t="s">
        <v>21</v>
      </c>
      <c r="F4926" s="5" t="s">
        <v>25</v>
      </c>
      <c r="G4926" s="9"/>
      <c r="H4926" s="9"/>
    </row>
    <row r="4927" ht="15.75" customHeight="1">
      <c r="A4927" s="15" t="s">
        <v>5857</v>
      </c>
      <c r="B4927" s="14" t="s">
        <v>144</v>
      </c>
      <c r="C4927" s="17">
        <v>35.0</v>
      </c>
      <c r="D4927" s="8" t="s">
        <v>5877</v>
      </c>
      <c r="E4927" s="8" t="s">
        <v>21</v>
      </c>
      <c r="F4927" s="5" t="s">
        <v>25</v>
      </c>
      <c r="G4927" s="9"/>
      <c r="H4927" s="9"/>
    </row>
    <row r="4928" ht="15.75" customHeight="1">
      <c r="A4928" s="15" t="s">
        <v>5857</v>
      </c>
      <c r="B4928" s="14" t="s">
        <v>37</v>
      </c>
      <c r="C4928" s="17">
        <v>37.0</v>
      </c>
      <c r="D4928" s="8" t="s">
        <v>5878</v>
      </c>
      <c r="E4928" s="8" t="s">
        <v>21</v>
      </c>
      <c r="F4928" s="5" t="s">
        <v>25</v>
      </c>
      <c r="G4928" s="9"/>
      <c r="H4928" s="9"/>
    </row>
    <row r="4929" ht="15.75" customHeight="1">
      <c r="A4929" s="15" t="s">
        <v>5857</v>
      </c>
      <c r="B4929" s="14" t="s">
        <v>124</v>
      </c>
      <c r="C4929" s="17">
        <v>39.0</v>
      </c>
      <c r="D4929" s="8" t="s">
        <v>5879</v>
      </c>
      <c r="E4929" s="8" t="s">
        <v>14</v>
      </c>
      <c r="F4929" s="5" t="s">
        <v>25</v>
      </c>
      <c r="G4929" s="9"/>
      <c r="H4929" s="9"/>
    </row>
    <row r="4930" ht="15.75" customHeight="1">
      <c r="A4930" s="15" t="s">
        <v>5857</v>
      </c>
      <c r="B4930" s="14" t="s">
        <v>896</v>
      </c>
      <c r="C4930" s="17">
        <v>40.0</v>
      </c>
      <c r="D4930" s="8" t="s">
        <v>5880</v>
      </c>
      <c r="E4930" s="8" t="s">
        <v>21</v>
      </c>
      <c r="F4930" s="5" t="s">
        <v>25</v>
      </c>
      <c r="G4930" s="9"/>
      <c r="H4930" s="9"/>
    </row>
    <row r="4931" ht="15.75" customHeight="1">
      <c r="A4931" s="15" t="s">
        <v>5857</v>
      </c>
      <c r="B4931" s="14" t="s">
        <v>144</v>
      </c>
      <c r="C4931" s="17">
        <v>42.0</v>
      </c>
      <c r="D4931" s="8" t="s">
        <v>5881</v>
      </c>
      <c r="E4931" s="8" t="s">
        <v>14</v>
      </c>
      <c r="F4931" s="5" t="s">
        <v>79</v>
      </c>
      <c r="G4931" s="9"/>
      <c r="H4931" s="9"/>
    </row>
    <row r="4932" ht="15.75" customHeight="1">
      <c r="A4932" s="15" t="s">
        <v>5857</v>
      </c>
      <c r="B4932" s="14" t="s">
        <v>144</v>
      </c>
      <c r="C4932" s="17">
        <v>44.0</v>
      </c>
      <c r="D4932" s="8" t="s">
        <v>5882</v>
      </c>
      <c r="E4932" s="8" t="s">
        <v>14</v>
      </c>
      <c r="F4932" s="5" t="s">
        <v>79</v>
      </c>
      <c r="G4932" s="9"/>
      <c r="H4932" s="9"/>
    </row>
    <row r="4933" ht="15.75" customHeight="1">
      <c r="A4933" s="15" t="s">
        <v>5857</v>
      </c>
      <c r="B4933" s="14" t="s">
        <v>124</v>
      </c>
      <c r="C4933" s="17">
        <v>46.0</v>
      </c>
      <c r="D4933" s="8" t="s">
        <v>5883</v>
      </c>
      <c r="E4933" s="8" t="s">
        <v>21</v>
      </c>
      <c r="F4933" s="5" t="s">
        <v>1265</v>
      </c>
      <c r="G4933" s="9"/>
      <c r="H4933" s="9"/>
    </row>
    <row r="4934" ht="15.75" customHeight="1">
      <c r="A4934" s="15" t="s">
        <v>5857</v>
      </c>
      <c r="B4934" s="14" t="s">
        <v>968</v>
      </c>
      <c r="C4934" s="17">
        <v>48.0</v>
      </c>
      <c r="D4934" s="8" t="s">
        <v>5884</v>
      </c>
      <c r="E4934" s="8" t="s">
        <v>33</v>
      </c>
      <c r="F4934" s="5" t="s">
        <v>33</v>
      </c>
      <c r="G4934" s="9"/>
      <c r="H4934" s="9"/>
    </row>
    <row r="4935" ht="15.75" customHeight="1">
      <c r="A4935" s="15" t="s">
        <v>5857</v>
      </c>
      <c r="B4935" s="14" t="s">
        <v>124</v>
      </c>
      <c r="C4935" s="17">
        <v>50.0</v>
      </c>
      <c r="D4935" s="8" t="s">
        <v>5885</v>
      </c>
      <c r="E4935" s="8" t="s">
        <v>33</v>
      </c>
      <c r="F4935" s="5" t="s">
        <v>22</v>
      </c>
      <c r="G4935" s="9"/>
      <c r="H4935" s="9"/>
    </row>
    <row r="4936" ht="15.75" customHeight="1">
      <c r="A4936" s="15" t="s">
        <v>5857</v>
      </c>
      <c r="B4936" s="14" t="s">
        <v>139</v>
      </c>
      <c r="C4936" s="17">
        <v>52.0</v>
      </c>
      <c r="D4936" s="8" t="s">
        <v>5886</v>
      </c>
      <c r="E4936" s="8" t="s">
        <v>21</v>
      </c>
      <c r="F4936" s="5" t="s">
        <v>25</v>
      </c>
      <c r="G4936" s="9"/>
      <c r="H4936" s="9"/>
    </row>
    <row r="4937" ht="15.75" customHeight="1">
      <c r="A4937" s="15" t="s">
        <v>5857</v>
      </c>
      <c r="B4937" s="14" t="s">
        <v>378</v>
      </c>
      <c r="C4937" s="17">
        <v>53.0</v>
      </c>
      <c r="D4937" s="8" t="s">
        <v>5887</v>
      </c>
      <c r="E4937" s="8" t="s">
        <v>21</v>
      </c>
      <c r="F4937" s="5" t="s">
        <v>25</v>
      </c>
      <c r="G4937" s="9"/>
      <c r="H4937" s="9"/>
    </row>
    <row r="4938" ht="15.75" customHeight="1">
      <c r="A4938" s="15" t="s">
        <v>5857</v>
      </c>
      <c r="B4938" s="14" t="s">
        <v>139</v>
      </c>
      <c r="C4938" s="17">
        <v>55.0</v>
      </c>
      <c r="D4938" s="8" t="s">
        <v>5888</v>
      </c>
      <c r="E4938" s="8" t="s">
        <v>21</v>
      </c>
      <c r="F4938" s="5" t="s">
        <v>25</v>
      </c>
      <c r="G4938" s="9"/>
      <c r="H4938" s="9"/>
    </row>
    <row r="4939" ht="15.75" customHeight="1">
      <c r="A4939" s="15" t="s">
        <v>5857</v>
      </c>
      <c r="B4939" s="18" t="s">
        <v>135</v>
      </c>
      <c r="C4939" s="17">
        <v>56.0</v>
      </c>
      <c r="D4939" s="8" t="s">
        <v>5889</v>
      </c>
      <c r="E4939" s="8" t="s">
        <v>18</v>
      </c>
      <c r="F4939" s="5" t="s">
        <v>2691</v>
      </c>
      <c r="G4939" s="9"/>
      <c r="H4939" s="9"/>
    </row>
    <row r="4940" ht="15.75" customHeight="1">
      <c r="A4940" s="15" t="s">
        <v>5857</v>
      </c>
      <c r="B4940" s="18" t="s">
        <v>135</v>
      </c>
      <c r="C4940" s="17">
        <v>57.0</v>
      </c>
      <c r="D4940" s="8" t="s">
        <v>5890</v>
      </c>
      <c r="E4940" s="8" t="s">
        <v>18</v>
      </c>
      <c r="F4940" s="5" t="s">
        <v>2691</v>
      </c>
      <c r="G4940" s="9"/>
      <c r="H4940" s="9"/>
    </row>
    <row r="4941" ht="15.75" customHeight="1">
      <c r="A4941" s="15" t="s">
        <v>5857</v>
      </c>
      <c r="B4941" s="14" t="s">
        <v>968</v>
      </c>
      <c r="C4941" s="17">
        <v>58.0</v>
      </c>
      <c r="D4941" s="8" t="s">
        <v>5891</v>
      </c>
      <c r="E4941" s="8" t="s">
        <v>4473</v>
      </c>
      <c r="F4941" s="5" t="s">
        <v>25</v>
      </c>
      <c r="G4941" s="9"/>
      <c r="H4941" s="9"/>
    </row>
    <row r="4942" ht="15.75" customHeight="1">
      <c r="A4942" s="15" t="s">
        <v>5857</v>
      </c>
      <c r="B4942" s="14" t="s">
        <v>896</v>
      </c>
      <c r="C4942" s="17">
        <v>60.0</v>
      </c>
      <c r="D4942" s="8" t="s">
        <v>5892</v>
      </c>
      <c r="E4942" s="8" t="s">
        <v>21</v>
      </c>
      <c r="F4942" s="5" t="s">
        <v>25</v>
      </c>
      <c r="G4942" s="9"/>
      <c r="H4942" s="9"/>
    </row>
    <row r="4943" ht="15.75" customHeight="1">
      <c r="A4943" s="15" t="s">
        <v>5857</v>
      </c>
      <c r="B4943" s="14" t="s">
        <v>29</v>
      </c>
      <c r="C4943" s="17">
        <v>62.0</v>
      </c>
      <c r="D4943" s="8" t="s">
        <v>5893</v>
      </c>
      <c r="E4943" s="8" t="s">
        <v>21</v>
      </c>
      <c r="F4943" s="5" t="s">
        <v>25</v>
      </c>
      <c r="G4943" s="9"/>
      <c r="H4943" s="9"/>
    </row>
    <row r="4944" ht="15.75" customHeight="1">
      <c r="A4944" s="15" t="s">
        <v>5857</v>
      </c>
      <c r="B4944" s="14" t="s">
        <v>139</v>
      </c>
      <c r="C4944" s="17">
        <v>64.0</v>
      </c>
      <c r="D4944" s="8" t="s">
        <v>5894</v>
      </c>
      <c r="E4944" s="8" t="s">
        <v>21</v>
      </c>
      <c r="F4944" s="5" t="s">
        <v>25</v>
      </c>
      <c r="G4944" s="9"/>
      <c r="H4944" s="9"/>
    </row>
    <row r="4945" ht="15.75" customHeight="1">
      <c r="A4945" s="15" t="s">
        <v>5857</v>
      </c>
      <c r="B4945" s="14" t="s">
        <v>154</v>
      </c>
      <c r="C4945" s="17">
        <v>65.0</v>
      </c>
      <c r="D4945" s="8" t="s">
        <v>5895</v>
      </c>
      <c r="E4945" s="8" t="s">
        <v>33</v>
      </c>
      <c r="F4945" s="5" t="s">
        <v>33</v>
      </c>
      <c r="G4945" s="9"/>
      <c r="H4945" s="9"/>
    </row>
    <row r="4946" ht="15.75" customHeight="1">
      <c r="A4946" s="15" t="s">
        <v>5857</v>
      </c>
      <c r="B4946" s="14" t="s">
        <v>29</v>
      </c>
      <c r="C4946" s="17">
        <v>66.0</v>
      </c>
      <c r="D4946" s="8" t="s">
        <v>5896</v>
      </c>
      <c r="E4946" s="8" t="s">
        <v>4473</v>
      </c>
      <c r="F4946" s="5" t="s">
        <v>971</v>
      </c>
      <c r="G4946" s="9"/>
      <c r="H4946" s="9"/>
    </row>
    <row r="4947" ht="15.75" customHeight="1">
      <c r="A4947" s="15" t="s">
        <v>5857</v>
      </c>
      <c r="B4947" s="14" t="s">
        <v>4157</v>
      </c>
      <c r="C4947" s="17">
        <v>67.0</v>
      </c>
      <c r="D4947" s="8" t="s">
        <v>5897</v>
      </c>
      <c r="E4947" s="8" t="s">
        <v>21</v>
      </c>
      <c r="F4947" s="5" t="s">
        <v>25</v>
      </c>
      <c r="G4947" s="9"/>
      <c r="H4947" s="9"/>
    </row>
    <row r="4948" ht="15.75" customHeight="1">
      <c r="A4948" s="15" t="s">
        <v>5898</v>
      </c>
      <c r="B4948" s="14" t="s">
        <v>851</v>
      </c>
      <c r="C4948" s="17">
        <v>2.0</v>
      </c>
      <c r="D4948" s="8" t="s">
        <v>5899</v>
      </c>
      <c r="E4948" s="8" t="s">
        <v>21</v>
      </c>
      <c r="F4948" s="5" t="s">
        <v>25</v>
      </c>
      <c r="G4948" s="9"/>
      <c r="H4948" s="9"/>
    </row>
    <row r="4949" ht="15.75" customHeight="1">
      <c r="A4949" s="15" t="s">
        <v>5898</v>
      </c>
      <c r="B4949" s="14" t="s">
        <v>851</v>
      </c>
      <c r="C4949" s="17">
        <v>4.0</v>
      </c>
      <c r="D4949" s="8" t="s">
        <v>5900</v>
      </c>
      <c r="E4949" s="8" t="s">
        <v>21</v>
      </c>
      <c r="F4949" s="5" t="s">
        <v>25</v>
      </c>
      <c r="G4949" s="9"/>
      <c r="H4949" s="9"/>
    </row>
    <row r="4950" ht="15.75" customHeight="1">
      <c r="A4950" s="15" t="s">
        <v>5898</v>
      </c>
      <c r="B4950" s="14" t="s">
        <v>3679</v>
      </c>
      <c r="C4950" s="17">
        <v>7.0</v>
      </c>
      <c r="D4950" s="8" t="s">
        <v>5901</v>
      </c>
      <c r="E4950" s="8" t="s">
        <v>21</v>
      </c>
      <c r="F4950" s="5" t="s">
        <v>25</v>
      </c>
      <c r="G4950" s="9"/>
      <c r="H4950" s="9"/>
    </row>
    <row r="4951" ht="15.75" customHeight="1">
      <c r="A4951" s="15" t="s">
        <v>5898</v>
      </c>
      <c r="B4951" s="14" t="s">
        <v>2247</v>
      </c>
      <c r="C4951" s="17">
        <v>9.0</v>
      </c>
      <c r="D4951" s="8" t="s">
        <v>5902</v>
      </c>
      <c r="E4951" s="8" t="s">
        <v>33</v>
      </c>
      <c r="F4951" s="5" t="s">
        <v>25</v>
      </c>
      <c r="G4951" s="9"/>
      <c r="H4951" s="9"/>
    </row>
    <row r="4952" ht="15.75" customHeight="1">
      <c r="A4952" s="15" t="s">
        <v>5898</v>
      </c>
      <c r="B4952" s="14" t="s">
        <v>5903</v>
      </c>
      <c r="C4952" s="17">
        <v>12.0</v>
      </c>
      <c r="D4952" s="8" t="s">
        <v>5904</v>
      </c>
      <c r="E4952" s="8" t="s">
        <v>21</v>
      </c>
      <c r="F4952" s="5" t="s">
        <v>25</v>
      </c>
      <c r="G4952" s="9"/>
      <c r="H4952" s="9"/>
    </row>
    <row r="4953" ht="15.75" customHeight="1">
      <c r="A4953" s="15" t="s">
        <v>5898</v>
      </c>
      <c r="B4953" s="14" t="s">
        <v>851</v>
      </c>
      <c r="C4953" s="17">
        <v>16.0</v>
      </c>
      <c r="D4953" s="8" t="s">
        <v>5905</v>
      </c>
      <c r="E4953" s="8" t="s">
        <v>21</v>
      </c>
      <c r="F4953" s="5" t="s">
        <v>25</v>
      </c>
      <c r="G4953" s="9"/>
      <c r="H4953" s="9"/>
    </row>
    <row r="4954" ht="15.75" customHeight="1">
      <c r="A4954" s="15" t="s">
        <v>5898</v>
      </c>
      <c r="B4954" s="14" t="s">
        <v>378</v>
      </c>
      <c r="C4954" s="17">
        <v>19.0</v>
      </c>
      <c r="D4954" s="8" t="s">
        <v>5906</v>
      </c>
      <c r="E4954" s="8" t="s">
        <v>21</v>
      </c>
      <c r="F4954" s="5" t="s">
        <v>25</v>
      </c>
      <c r="G4954" s="9"/>
      <c r="H4954" s="9"/>
    </row>
    <row r="4955" ht="15.75" customHeight="1">
      <c r="A4955" s="15" t="s">
        <v>5898</v>
      </c>
      <c r="B4955" s="14" t="s">
        <v>851</v>
      </c>
      <c r="C4955" s="17">
        <v>20.0</v>
      </c>
      <c r="D4955" s="8" t="s">
        <v>5907</v>
      </c>
      <c r="E4955" s="8" t="s">
        <v>21</v>
      </c>
      <c r="F4955" s="5" t="s">
        <v>25</v>
      </c>
      <c r="G4955" s="9"/>
      <c r="H4955" s="9"/>
    </row>
    <row r="4956" ht="15.75" customHeight="1">
      <c r="A4956" s="15" t="s">
        <v>5898</v>
      </c>
      <c r="B4956" s="14" t="s">
        <v>2247</v>
      </c>
      <c r="C4956" s="17">
        <v>22.0</v>
      </c>
      <c r="D4956" s="8" t="s">
        <v>5908</v>
      </c>
      <c r="E4956" s="8" t="s">
        <v>21</v>
      </c>
      <c r="F4956" s="5" t="s">
        <v>25</v>
      </c>
      <c r="G4956" s="9"/>
      <c r="H4956" s="9"/>
    </row>
    <row r="4957" ht="15.75" customHeight="1">
      <c r="A4957" s="15" t="s">
        <v>5909</v>
      </c>
      <c r="B4957" s="14" t="s">
        <v>139</v>
      </c>
      <c r="C4957" s="16">
        <v>1.0</v>
      </c>
      <c r="D4957" s="8" t="s">
        <v>5910</v>
      </c>
      <c r="E4957" s="8" t="s">
        <v>14</v>
      </c>
      <c r="F4957" s="5" t="s">
        <v>15</v>
      </c>
      <c r="G4957" s="9"/>
      <c r="H4957" s="9"/>
    </row>
    <row r="4958" ht="15.75" customHeight="1">
      <c r="A4958" s="15" t="s">
        <v>5909</v>
      </c>
      <c r="B4958" s="18" t="s">
        <v>126</v>
      </c>
      <c r="C4958" s="17">
        <v>2.0</v>
      </c>
      <c r="D4958" s="8" t="s">
        <v>5911</v>
      </c>
      <c r="E4958" s="8" t="s">
        <v>18</v>
      </c>
      <c r="F4958" s="5" t="s">
        <v>18</v>
      </c>
      <c r="G4958" s="9"/>
      <c r="H4958" s="9"/>
    </row>
    <row r="4959" ht="15.75" customHeight="1">
      <c r="A4959" s="15" t="s">
        <v>5909</v>
      </c>
      <c r="B4959" s="14" t="s">
        <v>144</v>
      </c>
      <c r="C4959" s="17">
        <v>3.0</v>
      </c>
      <c r="D4959" s="8" t="s">
        <v>5912</v>
      </c>
      <c r="E4959" s="8" t="s">
        <v>18</v>
      </c>
      <c r="F4959" s="5" t="s">
        <v>18</v>
      </c>
      <c r="G4959" s="9"/>
      <c r="H4959" s="9"/>
    </row>
    <row r="4960" ht="15.75" customHeight="1">
      <c r="A4960" s="15" t="s">
        <v>5909</v>
      </c>
      <c r="B4960" s="18" t="s">
        <v>701</v>
      </c>
      <c r="C4960" s="17">
        <v>4.0</v>
      </c>
      <c r="D4960" s="8" t="s">
        <v>5913</v>
      </c>
      <c r="E4960" s="8" t="s">
        <v>14</v>
      </c>
      <c r="F4960" s="5" t="s">
        <v>79</v>
      </c>
      <c r="G4960" s="9"/>
      <c r="H4960" s="9"/>
    </row>
    <row r="4961" ht="15.75" customHeight="1">
      <c r="A4961" s="15" t="s">
        <v>5909</v>
      </c>
      <c r="B4961" s="18" t="s">
        <v>135</v>
      </c>
      <c r="C4961" s="17">
        <v>6.0</v>
      </c>
      <c r="D4961" s="8" t="s">
        <v>5914</v>
      </c>
      <c r="E4961" s="8" t="s">
        <v>4473</v>
      </c>
      <c r="F4961" s="5" t="s">
        <v>79</v>
      </c>
      <c r="G4961" s="9"/>
      <c r="H4961" s="9"/>
    </row>
    <row r="4962" ht="15.75" customHeight="1">
      <c r="A4962" s="15" t="s">
        <v>5909</v>
      </c>
      <c r="B4962" s="14" t="s">
        <v>144</v>
      </c>
      <c r="C4962" s="17">
        <v>7.0</v>
      </c>
      <c r="D4962" s="8" t="s">
        <v>5915</v>
      </c>
      <c r="E4962" s="8" t="s">
        <v>4473</v>
      </c>
      <c r="F4962" s="5" t="s">
        <v>15</v>
      </c>
      <c r="G4962" s="9"/>
      <c r="H4962" s="9"/>
    </row>
    <row r="4963" ht="15.75" customHeight="1">
      <c r="A4963" s="15" t="s">
        <v>5909</v>
      </c>
      <c r="B4963" s="18" t="s">
        <v>135</v>
      </c>
      <c r="C4963" s="17">
        <v>9.0</v>
      </c>
      <c r="D4963" s="8" t="s">
        <v>5916</v>
      </c>
      <c r="E4963" s="8" t="s">
        <v>4473</v>
      </c>
      <c r="F4963" s="5" t="s">
        <v>28</v>
      </c>
      <c r="G4963" s="9"/>
      <c r="H4963" s="9"/>
    </row>
    <row r="4964" ht="15.75" customHeight="1">
      <c r="A4964" s="15" t="s">
        <v>5909</v>
      </c>
      <c r="B4964" s="14" t="s">
        <v>144</v>
      </c>
      <c r="C4964" s="17">
        <v>10.0</v>
      </c>
      <c r="D4964" s="8" t="s">
        <v>5917</v>
      </c>
      <c r="E4964" s="8" t="s">
        <v>4473</v>
      </c>
      <c r="F4964" s="5" t="s">
        <v>15</v>
      </c>
      <c r="G4964" s="9"/>
      <c r="H4964" s="9"/>
    </row>
    <row r="4965" ht="15.75" customHeight="1">
      <c r="A4965" s="15" t="s">
        <v>5909</v>
      </c>
      <c r="B4965" s="14" t="s">
        <v>144</v>
      </c>
      <c r="C4965" s="17">
        <v>12.0</v>
      </c>
      <c r="D4965" s="8" t="s">
        <v>5918</v>
      </c>
      <c r="E4965" s="8" t="s">
        <v>5919</v>
      </c>
      <c r="F4965" s="5" t="s">
        <v>11</v>
      </c>
      <c r="G4965" s="9"/>
      <c r="H4965" s="9"/>
    </row>
    <row r="4966" ht="15.75" customHeight="1">
      <c r="A4966" s="15" t="s">
        <v>5909</v>
      </c>
      <c r="B4966" s="18" t="s">
        <v>135</v>
      </c>
      <c r="C4966" s="17">
        <v>14.0</v>
      </c>
      <c r="D4966" s="8" t="s">
        <v>5920</v>
      </c>
      <c r="E4966" s="8" t="s">
        <v>4473</v>
      </c>
      <c r="F4966" s="5" t="s">
        <v>79</v>
      </c>
      <c r="G4966" s="9"/>
      <c r="H4966" s="9"/>
    </row>
    <row r="4967" ht="15.75" customHeight="1">
      <c r="A4967" s="15" t="s">
        <v>5909</v>
      </c>
      <c r="B4967" s="14" t="s">
        <v>144</v>
      </c>
      <c r="C4967" s="17">
        <v>15.0</v>
      </c>
      <c r="D4967" s="8" t="s">
        <v>5921</v>
      </c>
      <c r="E4967" s="8" t="s">
        <v>4473</v>
      </c>
      <c r="F4967" s="5" t="s">
        <v>15</v>
      </c>
      <c r="G4967" s="9"/>
      <c r="H4967" s="9"/>
    </row>
    <row r="4968" ht="15.75" customHeight="1">
      <c r="A4968" s="15" t="s">
        <v>5909</v>
      </c>
      <c r="B4968" s="14" t="s">
        <v>144</v>
      </c>
      <c r="C4968" s="17">
        <v>17.0</v>
      </c>
      <c r="D4968" s="8" t="s">
        <v>5922</v>
      </c>
      <c r="E4968" s="8" t="s">
        <v>4473</v>
      </c>
      <c r="F4968" s="5" t="s">
        <v>79</v>
      </c>
      <c r="G4968" s="9"/>
      <c r="H4968" s="9"/>
    </row>
    <row r="4969" ht="15.75" customHeight="1">
      <c r="A4969" s="15" t="s">
        <v>5909</v>
      </c>
      <c r="B4969" s="14" t="s">
        <v>144</v>
      </c>
      <c r="C4969" s="17">
        <v>19.0</v>
      </c>
      <c r="D4969" s="8" t="s">
        <v>5923</v>
      </c>
      <c r="E4969" s="8" t="s">
        <v>4473</v>
      </c>
      <c r="F4969" s="5" t="s">
        <v>28</v>
      </c>
      <c r="G4969" s="9"/>
      <c r="H4969" s="9"/>
    </row>
    <row r="4970" ht="15.75" customHeight="1">
      <c r="A4970" s="15" t="s">
        <v>5909</v>
      </c>
      <c r="B4970" s="14" t="s">
        <v>144</v>
      </c>
      <c r="C4970" s="17">
        <v>21.0</v>
      </c>
      <c r="D4970" s="8" t="s">
        <v>5924</v>
      </c>
      <c r="E4970" s="8" t="s">
        <v>4473</v>
      </c>
      <c r="F4970" s="5" t="s">
        <v>1017</v>
      </c>
      <c r="G4970" s="9"/>
      <c r="H4970" s="9"/>
    </row>
    <row r="4971" ht="15.75" customHeight="1">
      <c r="A4971" s="15" t="s">
        <v>5909</v>
      </c>
      <c r="B4971" s="18" t="s">
        <v>701</v>
      </c>
      <c r="C4971" s="17">
        <v>23.0</v>
      </c>
      <c r="D4971" s="8" t="s">
        <v>5925</v>
      </c>
      <c r="E4971" s="8" t="s">
        <v>14</v>
      </c>
      <c r="F4971" s="5" t="s">
        <v>79</v>
      </c>
      <c r="G4971" s="9"/>
      <c r="H4971" s="9"/>
    </row>
    <row r="4972" ht="15.75" customHeight="1">
      <c r="A4972" s="15" t="s">
        <v>5909</v>
      </c>
      <c r="B4972" s="14" t="s">
        <v>37</v>
      </c>
      <c r="C4972" s="17">
        <v>25.0</v>
      </c>
      <c r="D4972" s="8" t="s">
        <v>5926</v>
      </c>
      <c r="E4972" s="8" t="s">
        <v>4473</v>
      </c>
      <c r="F4972" s="5" t="s">
        <v>15</v>
      </c>
      <c r="G4972" s="9"/>
      <c r="H4972" s="9"/>
    </row>
    <row r="4973" ht="15.75" customHeight="1">
      <c r="A4973" s="15" t="s">
        <v>5909</v>
      </c>
      <c r="B4973" s="18" t="s">
        <v>126</v>
      </c>
      <c r="C4973" s="17">
        <v>27.0</v>
      </c>
      <c r="D4973" s="8" t="s">
        <v>5927</v>
      </c>
      <c r="E4973" s="8" t="s">
        <v>166</v>
      </c>
      <c r="F4973" s="5" t="s">
        <v>15</v>
      </c>
      <c r="G4973" s="9"/>
      <c r="H4973" s="9"/>
    </row>
    <row r="4974" ht="15.75" customHeight="1">
      <c r="A4974" s="15" t="s">
        <v>5909</v>
      </c>
      <c r="B4974" s="14" t="s">
        <v>734</v>
      </c>
      <c r="C4974" s="17">
        <v>28.0</v>
      </c>
      <c r="D4974" s="8" t="s">
        <v>5928</v>
      </c>
      <c r="E4974" s="8" t="s">
        <v>4473</v>
      </c>
      <c r="F4974" s="5" t="s">
        <v>15</v>
      </c>
      <c r="G4974" s="9"/>
      <c r="H4974" s="9"/>
    </row>
    <row r="4975" ht="15.75" customHeight="1">
      <c r="A4975" s="15" t="s">
        <v>5909</v>
      </c>
      <c r="B4975" s="18" t="s">
        <v>126</v>
      </c>
      <c r="C4975" s="17">
        <v>30.0</v>
      </c>
      <c r="D4975" s="8" t="s">
        <v>5929</v>
      </c>
      <c r="E4975" s="8" t="s">
        <v>4473</v>
      </c>
      <c r="F4975" s="5" t="s">
        <v>28</v>
      </c>
      <c r="G4975" s="9"/>
      <c r="H4975" s="9"/>
    </row>
    <row r="4976" ht="15.75" customHeight="1">
      <c r="A4976" s="15" t="s">
        <v>5909</v>
      </c>
      <c r="B4976" s="18" t="s">
        <v>135</v>
      </c>
      <c r="C4976" s="17">
        <v>31.0</v>
      </c>
      <c r="D4976" s="8" t="s">
        <v>5930</v>
      </c>
      <c r="E4976" s="8" t="s">
        <v>18</v>
      </c>
      <c r="F4976" s="5" t="s">
        <v>18</v>
      </c>
      <c r="G4976" s="9"/>
      <c r="H4976" s="9"/>
    </row>
    <row r="4977" ht="15.75" customHeight="1">
      <c r="A4977" s="15" t="s">
        <v>5909</v>
      </c>
      <c r="B4977" s="14" t="s">
        <v>1770</v>
      </c>
      <c r="C4977" s="17">
        <v>32.0</v>
      </c>
      <c r="D4977" s="8" t="s">
        <v>5931</v>
      </c>
      <c r="E4977" s="8" t="s">
        <v>18</v>
      </c>
      <c r="F4977" s="5" t="s">
        <v>15</v>
      </c>
      <c r="G4977" s="9"/>
      <c r="H4977" s="9"/>
    </row>
    <row r="4978" ht="15.75" customHeight="1">
      <c r="A4978" s="15" t="s">
        <v>5909</v>
      </c>
      <c r="B4978" s="14" t="s">
        <v>144</v>
      </c>
      <c r="C4978" s="17">
        <v>35.0</v>
      </c>
      <c r="D4978" s="8" t="s">
        <v>5932</v>
      </c>
      <c r="E4978" s="8" t="s">
        <v>4473</v>
      </c>
      <c r="F4978" s="5" t="s">
        <v>15</v>
      </c>
      <c r="G4978" s="9"/>
      <c r="H4978" s="9"/>
    </row>
    <row r="4979" ht="15.75" customHeight="1">
      <c r="A4979" s="15" t="s">
        <v>5909</v>
      </c>
      <c r="B4979" s="18" t="s">
        <v>701</v>
      </c>
      <c r="C4979" s="17">
        <v>37.0</v>
      </c>
      <c r="D4979" s="8" t="s">
        <v>5933</v>
      </c>
      <c r="E4979" s="8" t="s">
        <v>4473</v>
      </c>
      <c r="F4979" s="5" t="s">
        <v>22</v>
      </c>
      <c r="G4979" s="9"/>
      <c r="H4979" s="9"/>
    </row>
    <row r="4980" ht="15.75" customHeight="1">
      <c r="A4980" s="15" t="s">
        <v>5909</v>
      </c>
      <c r="B4980" s="14" t="s">
        <v>144</v>
      </c>
      <c r="C4980" s="17">
        <v>39.0</v>
      </c>
      <c r="D4980" s="8" t="s">
        <v>5934</v>
      </c>
      <c r="E4980" s="8" t="s">
        <v>166</v>
      </c>
      <c r="F4980" s="5" t="s">
        <v>66</v>
      </c>
      <c r="G4980" s="9"/>
      <c r="H4980" s="9"/>
    </row>
    <row r="4981" ht="15.75" customHeight="1">
      <c r="A4981" s="15" t="s">
        <v>5909</v>
      </c>
      <c r="B4981" s="18" t="s">
        <v>126</v>
      </c>
      <c r="C4981" s="17">
        <v>41.0</v>
      </c>
      <c r="D4981" s="13"/>
      <c r="E4981" s="8" t="s">
        <v>18</v>
      </c>
      <c r="F4981" s="5" t="s">
        <v>5935</v>
      </c>
      <c r="G4981" s="5" t="s">
        <v>5936</v>
      </c>
      <c r="H4981" s="9"/>
    </row>
    <row r="4982" ht="15.75" customHeight="1">
      <c r="A4982" s="15" t="s">
        <v>5909</v>
      </c>
      <c r="B4982" s="18" t="s">
        <v>3930</v>
      </c>
      <c r="C4982" s="17">
        <v>42.0</v>
      </c>
      <c r="D4982" s="8" t="s">
        <v>5937</v>
      </c>
      <c r="E4982" s="8" t="s">
        <v>18</v>
      </c>
      <c r="F4982" s="5" t="s">
        <v>66</v>
      </c>
      <c r="G4982" s="9"/>
      <c r="H4982" s="9"/>
    </row>
    <row r="4983" ht="15.75" customHeight="1">
      <c r="A4983" s="5" t="s">
        <v>5938</v>
      </c>
      <c r="B4983" s="6" t="s">
        <v>124</v>
      </c>
      <c r="C4983" s="7">
        <v>1.0</v>
      </c>
      <c r="D4983" s="8" t="s">
        <v>5939</v>
      </c>
      <c r="E4983" s="5" t="s">
        <v>32</v>
      </c>
      <c r="F4983" s="5" t="s">
        <v>66</v>
      </c>
      <c r="G4983" s="9"/>
      <c r="H4983" s="9"/>
    </row>
    <row r="4984" ht="15.75" customHeight="1">
      <c r="A4984" s="5" t="s">
        <v>5938</v>
      </c>
      <c r="B4984" s="6" t="s">
        <v>37</v>
      </c>
      <c r="C4984" s="10">
        <v>2.0</v>
      </c>
      <c r="D4984" s="8" t="s">
        <v>5940</v>
      </c>
      <c r="E4984" s="5" t="s">
        <v>14</v>
      </c>
      <c r="F4984" s="5" t="s">
        <v>15</v>
      </c>
      <c r="G4984" s="9"/>
      <c r="H4984" s="9"/>
    </row>
    <row r="4985" ht="15.75" customHeight="1">
      <c r="A4985" s="5" t="s">
        <v>5938</v>
      </c>
      <c r="B4985" s="6" t="s">
        <v>37</v>
      </c>
      <c r="C4985" s="10">
        <v>3.0</v>
      </c>
      <c r="D4985" s="8" t="s">
        <v>5941</v>
      </c>
      <c r="E4985" s="5" t="s">
        <v>14</v>
      </c>
      <c r="F4985" s="5" t="s">
        <v>18</v>
      </c>
      <c r="G4985" s="9"/>
      <c r="H4985" s="9"/>
    </row>
    <row r="4986" ht="15.75" customHeight="1">
      <c r="A4986" s="5" t="s">
        <v>5938</v>
      </c>
      <c r="B4986" s="6" t="s">
        <v>2548</v>
      </c>
      <c r="C4986" s="10">
        <v>4.0</v>
      </c>
      <c r="D4986" s="8" t="s">
        <v>5942</v>
      </c>
      <c r="E4986" s="5" t="s">
        <v>146</v>
      </c>
      <c r="F4986" s="5" t="s">
        <v>1017</v>
      </c>
      <c r="G4986" s="9"/>
      <c r="H4986" s="9"/>
    </row>
    <row r="4987" ht="15.75" customHeight="1">
      <c r="A4987" s="5" t="s">
        <v>5938</v>
      </c>
      <c r="B4987" s="6" t="s">
        <v>144</v>
      </c>
      <c r="C4987" s="10">
        <v>5.0</v>
      </c>
      <c r="D4987" s="8" t="s">
        <v>5943</v>
      </c>
      <c r="E4987" s="5" t="s">
        <v>14</v>
      </c>
      <c r="F4987" s="5" t="s">
        <v>15</v>
      </c>
      <c r="G4987" s="9"/>
      <c r="H4987" s="9"/>
    </row>
    <row r="4988" ht="15.75" customHeight="1">
      <c r="A4988" s="5" t="s">
        <v>5938</v>
      </c>
      <c r="B4988" s="6" t="s">
        <v>37</v>
      </c>
      <c r="C4988" s="10">
        <v>6.0</v>
      </c>
      <c r="D4988" s="8" t="s">
        <v>5944</v>
      </c>
      <c r="E4988" s="5" t="s">
        <v>14</v>
      </c>
      <c r="F4988" s="5" t="s">
        <v>15</v>
      </c>
      <c r="G4988" s="9"/>
      <c r="H4988" s="9"/>
    </row>
    <row r="4989" ht="15.75" customHeight="1">
      <c r="A4989" s="5" t="s">
        <v>5938</v>
      </c>
      <c r="B4989" s="6" t="s">
        <v>256</v>
      </c>
      <c r="C4989" s="10">
        <v>7.0</v>
      </c>
      <c r="D4989" s="8" t="s">
        <v>5945</v>
      </c>
      <c r="E4989" s="5" t="s">
        <v>32</v>
      </c>
      <c r="F4989" s="5" t="s">
        <v>66</v>
      </c>
      <c r="G4989" s="9"/>
      <c r="H4989" s="9"/>
    </row>
    <row r="4990" ht="15.75" customHeight="1">
      <c r="A4990" s="5" t="s">
        <v>5938</v>
      </c>
      <c r="B4990" s="6" t="s">
        <v>144</v>
      </c>
      <c r="C4990" s="10">
        <v>8.0</v>
      </c>
      <c r="D4990" s="8" t="s">
        <v>5946</v>
      </c>
      <c r="E4990" s="5" t="s">
        <v>14</v>
      </c>
      <c r="F4990" s="5" t="s">
        <v>15</v>
      </c>
      <c r="G4990" s="9"/>
      <c r="H4990" s="9"/>
    </row>
    <row r="4991" ht="15.75" customHeight="1">
      <c r="A4991" s="5" t="s">
        <v>5938</v>
      </c>
      <c r="B4991" s="6" t="s">
        <v>124</v>
      </c>
      <c r="C4991" s="10">
        <v>9.0</v>
      </c>
      <c r="D4991" s="8" t="s">
        <v>5947</v>
      </c>
      <c r="E4991" s="5" t="s">
        <v>32</v>
      </c>
      <c r="F4991" s="5" t="s">
        <v>15</v>
      </c>
      <c r="G4991" s="9"/>
      <c r="H4991" s="9"/>
    </row>
    <row r="4992" ht="15.75" customHeight="1">
      <c r="A4992" s="5" t="s">
        <v>5938</v>
      </c>
      <c r="B4992" s="6" t="s">
        <v>124</v>
      </c>
      <c r="C4992" s="10">
        <v>10.0</v>
      </c>
      <c r="D4992" s="8" t="s">
        <v>5948</v>
      </c>
      <c r="E4992" s="5" t="s">
        <v>14</v>
      </c>
      <c r="F4992" s="5" t="s">
        <v>28</v>
      </c>
      <c r="G4992" s="9"/>
      <c r="H4992" s="9"/>
    </row>
    <row r="4993" ht="15.75" customHeight="1">
      <c r="A4993" s="5" t="s">
        <v>5938</v>
      </c>
      <c r="B4993" s="6" t="s">
        <v>37</v>
      </c>
      <c r="C4993" s="10">
        <v>11.0</v>
      </c>
      <c r="D4993" s="8" t="s">
        <v>5949</v>
      </c>
      <c r="E4993" s="5" t="s">
        <v>14</v>
      </c>
      <c r="F4993" s="5" t="s">
        <v>15</v>
      </c>
      <c r="G4993" s="9"/>
      <c r="H4993" s="9"/>
    </row>
    <row r="4994" ht="15.75" customHeight="1">
      <c r="A4994" s="5" t="s">
        <v>5938</v>
      </c>
      <c r="B4994" s="6" t="s">
        <v>139</v>
      </c>
      <c r="C4994" s="10">
        <v>12.0</v>
      </c>
      <c r="D4994" s="8" t="s">
        <v>5950</v>
      </c>
      <c r="E4994" s="5" t="s">
        <v>14</v>
      </c>
      <c r="F4994" s="5" t="s">
        <v>15</v>
      </c>
      <c r="G4994" s="9"/>
      <c r="H4994" s="9"/>
    </row>
    <row r="4995" ht="15.75" customHeight="1">
      <c r="A4995" s="5" t="s">
        <v>5938</v>
      </c>
      <c r="B4995" s="6" t="s">
        <v>37</v>
      </c>
      <c r="C4995" s="10">
        <v>13.0</v>
      </c>
      <c r="D4995" s="8" t="s">
        <v>5951</v>
      </c>
      <c r="E4995" s="5" t="s">
        <v>14</v>
      </c>
      <c r="F4995" s="5" t="s">
        <v>15</v>
      </c>
      <c r="G4995" s="9"/>
      <c r="H4995" s="9"/>
    </row>
    <row r="4996" ht="15.75" customHeight="1">
      <c r="A4996" s="5" t="s">
        <v>5938</v>
      </c>
      <c r="B4996" s="6" t="s">
        <v>37</v>
      </c>
      <c r="C4996" s="10">
        <v>14.0</v>
      </c>
      <c r="D4996" s="8" t="s">
        <v>5952</v>
      </c>
      <c r="E4996" s="5" t="s">
        <v>14</v>
      </c>
      <c r="F4996" s="5" t="s">
        <v>15</v>
      </c>
      <c r="G4996" s="9"/>
      <c r="H4996" s="9"/>
    </row>
    <row r="4997" ht="15.75" customHeight="1">
      <c r="A4997" s="5" t="s">
        <v>5938</v>
      </c>
      <c r="B4997" s="6" t="s">
        <v>124</v>
      </c>
      <c r="C4997" s="10">
        <v>15.0</v>
      </c>
      <c r="D4997" s="8" t="s">
        <v>5953</v>
      </c>
      <c r="E4997" s="5" t="s">
        <v>14</v>
      </c>
      <c r="F4997" s="5" t="s">
        <v>15</v>
      </c>
      <c r="G4997" s="9"/>
      <c r="H4997" s="9"/>
    </row>
    <row r="4998" ht="15.75" customHeight="1">
      <c r="A4998" s="5" t="s">
        <v>5938</v>
      </c>
      <c r="B4998" s="6" t="s">
        <v>37</v>
      </c>
      <c r="C4998" s="10">
        <v>16.0</v>
      </c>
      <c r="D4998" s="8" t="s">
        <v>5954</v>
      </c>
      <c r="E4998" s="5" t="s">
        <v>32</v>
      </c>
      <c r="F4998" s="5" t="s">
        <v>916</v>
      </c>
      <c r="G4998" s="9"/>
      <c r="H4998" s="9"/>
    </row>
    <row r="4999" ht="15.75" customHeight="1">
      <c r="A4999" s="5" t="s">
        <v>5938</v>
      </c>
      <c r="B4999" s="6" t="s">
        <v>37</v>
      </c>
      <c r="C4999" s="10">
        <v>17.0</v>
      </c>
      <c r="D4999" s="8" t="s">
        <v>5955</v>
      </c>
      <c r="E4999" s="5" t="s">
        <v>14</v>
      </c>
      <c r="F4999" s="5" t="s">
        <v>79</v>
      </c>
      <c r="G4999" s="9"/>
      <c r="H4999" s="9"/>
    </row>
    <row r="5000" ht="15.75" customHeight="1">
      <c r="A5000" s="5" t="s">
        <v>5938</v>
      </c>
      <c r="B5000" s="6" t="s">
        <v>37</v>
      </c>
      <c r="C5000" s="10">
        <v>18.0</v>
      </c>
      <c r="D5000" s="8" t="s">
        <v>5956</v>
      </c>
      <c r="E5000" s="5" t="s">
        <v>14</v>
      </c>
      <c r="F5000" s="5" t="s">
        <v>15</v>
      </c>
      <c r="G5000" s="9"/>
      <c r="H5000" s="9"/>
    </row>
    <row r="5001" ht="15.75" customHeight="1">
      <c r="A5001" s="5" t="s">
        <v>5938</v>
      </c>
      <c r="B5001" s="6" t="s">
        <v>124</v>
      </c>
      <c r="C5001" s="10">
        <v>19.0</v>
      </c>
      <c r="D5001" s="8" t="s">
        <v>5957</v>
      </c>
      <c r="E5001" s="5" t="s">
        <v>32</v>
      </c>
      <c r="F5001" s="5" t="s">
        <v>15</v>
      </c>
      <c r="G5001" s="9"/>
      <c r="H5001" s="9"/>
    </row>
    <row r="5002" ht="15.75" customHeight="1">
      <c r="A5002" s="5" t="s">
        <v>5938</v>
      </c>
      <c r="B5002" s="6" t="s">
        <v>139</v>
      </c>
      <c r="C5002" s="10">
        <v>20.0</v>
      </c>
      <c r="D5002" s="8" t="s">
        <v>5958</v>
      </c>
      <c r="E5002" s="5" t="s">
        <v>14</v>
      </c>
      <c r="F5002" s="5" t="s">
        <v>15</v>
      </c>
      <c r="G5002" s="9"/>
      <c r="H5002" s="9"/>
    </row>
    <row r="5003" ht="15.75" customHeight="1">
      <c r="A5003" s="5" t="s">
        <v>5938</v>
      </c>
      <c r="B5003" s="6" t="s">
        <v>37</v>
      </c>
      <c r="C5003" s="10">
        <v>21.0</v>
      </c>
      <c r="D5003" s="8" t="s">
        <v>5959</v>
      </c>
      <c r="E5003" s="5" t="s">
        <v>14</v>
      </c>
      <c r="F5003" s="5" t="s">
        <v>15</v>
      </c>
      <c r="G5003" s="9"/>
      <c r="H5003" s="9"/>
    </row>
    <row r="5004" ht="15.75" customHeight="1">
      <c r="A5004" s="5" t="s">
        <v>5938</v>
      </c>
      <c r="B5004" s="6" t="s">
        <v>139</v>
      </c>
      <c r="C5004" s="10">
        <v>22.0</v>
      </c>
      <c r="D5004" s="8" t="s">
        <v>5960</v>
      </c>
      <c r="E5004" s="5" t="s">
        <v>14</v>
      </c>
      <c r="F5004" s="5" t="s">
        <v>15</v>
      </c>
      <c r="G5004" s="9"/>
      <c r="H5004" s="9"/>
    </row>
    <row r="5005" ht="15.75" customHeight="1">
      <c r="A5005" s="15" t="s">
        <v>5961</v>
      </c>
      <c r="B5005" s="18" t="s">
        <v>701</v>
      </c>
      <c r="C5005" s="16">
        <v>1.0</v>
      </c>
      <c r="D5005" s="8" t="s">
        <v>5962</v>
      </c>
      <c r="E5005" s="8" t="s">
        <v>166</v>
      </c>
      <c r="F5005" s="5" t="s">
        <v>5102</v>
      </c>
      <c r="G5005" s="9"/>
      <c r="H5005" s="9"/>
    </row>
    <row r="5006" ht="15.75" customHeight="1">
      <c r="A5006" s="15" t="s">
        <v>5961</v>
      </c>
      <c r="B5006" s="14" t="s">
        <v>37</v>
      </c>
      <c r="C5006" s="17">
        <v>3.0</v>
      </c>
      <c r="D5006" s="8" t="s">
        <v>5963</v>
      </c>
      <c r="E5006" s="8" t="s">
        <v>4473</v>
      </c>
      <c r="F5006" s="5" t="s">
        <v>28</v>
      </c>
      <c r="G5006" s="9"/>
      <c r="H5006" s="9"/>
    </row>
    <row r="5007" ht="15.75" customHeight="1">
      <c r="A5007" s="15" t="s">
        <v>5961</v>
      </c>
      <c r="B5007" s="18" t="s">
        <v>701</v>
      </c>
      <c r="C5007" s="17">
        <v>6.0</v>
      </c>
      <c r="D5007" s="8" t="s">
        <v>5964</v>
      </c>
      <c r="E5007" s="8" t="s">
        <v>4473</v>
      </c>
      <c r="F5007" s="5" t="s">
        <v>28</v>
      </c>
      <c r="G5007" s="9"/>
      <c r="H5007" s="9"/>
    </row>
    <row r="5008" ht="15.75" customHeight="1">
      <c r="A5008" s="15" t="s">
        <v>5961</v>
      </c>
      <c r="B5008" s="14" t="s">
        <v>144</v>
      </c>
      <c r="C5008" s="17">
        <v>8.0</v>
      </c>
      <c r="D5008" s="8" t="s">
        <v>5965</v>
      </c>
      <c r="E5008" s="8" t="s">
        <v>166</v>
      </c>
      <c r="F5008" s="5" t="s">
        <v>28</v>
      </c>
      <c r="G5008" s="9"/>
      <c r="H5008" s="9"/>
    </row>
    <row r="5009" ht="15.75" customHeight="1">
      <c r="A5009" s="15" t="s">
        <v>5961</v>
      </c>
      <c r="B5009" s="14" t="s">
        <v>37</v>
      </c>
      <c r="C5009" s="17">
        <v>10.0</v>
      </c>
      <c r="D5009" s="8" t="s">
        <v>5966</v>
      </c>
      <c r="E5009" s="8" t="s">
        <v>166</v>
      </c>
      <c r="F5009" s="5" t="s">
        <v>5967</v>
      </c>
      <c r="G5009" s="9"/>
      <c r="H5009" s="9"/>
    </row>
    <row r="5010" ht="15.75" customHeight="1">
      <c r="A5010" s="15" t="s">
        <v>5961</v>
      </c>
      <c r="B5010" s="14" t="s">
        <v>144</v>
      </c>
      <c r="C5010" s="17">
        <v>12.0</v>
      </c>
      <c r="D5010" s="8" t="s">
        <v>5968</v>
      </c>
      <c r="E5010" s="8" t="s">
        <v>4473</v>
      </c>
      <c r="F5010" s="5" t="s">
        <v>1017</v>
      </c>
      <c r="G5010" s="9"/>
      <c r="H5010" s="9"/>
    </row>
    <row r="5011" ht="15.75" customHeight="1">
      <c r="A5011" s="15" t="s">
        <v>5961</v>
      </c>
      <c r="B5011" s="18" t="s">
        <v>701</v>
      </c>
      <c r="C5011" s="17">
        <v>14.0</v>
      </c>
      <c r="D5011" s="8" t="s">
        <v>5969</v>
      </c>
      <c r="E5011" s="8" t="s">
        <v>14</v>
      </c>
      <c r="F5011" s="5" t="s">
        <v>79</v>
      </c>
      <c r="G5011" s="9"/>
      <c r="H5011" s="9"/>
    </row>
    <row r="5012" ht="15.75" customHeight="1">
      <c r="A5012" s="15" t="s">
        <v>5961</v>
      </c>
      <c r="B5012" s="14" t="s">
        <v>144</v>
      </c>
      <c r="C5012" s="17">
        <v>16.0</v>
      </c>
      <c r="D5012" s="8" t="s">
        <v>5970</v>
      </c>
      <c r="E5012" s="8" t="s">
        <v>4473</v>
      </c>
      <c r="F5012" s="5" t="s">
        <v>1017</v>
      </c>
      <c r="G5012" s="9"/>
      <c r="H5012" s="9"/>
    </row>
    <row r="5013" ht="15.75" customHeight="1">
      <c r="A5013" s="15" t="s">
        <v>5961</v>
      </c>
      <c r="B5013" s="18" t="s">
        <v>701</v>
      </c>
      <c r="C5013" s="17">
        <v>18.0</v>
      </c>
      <c r="D5013" s="8" t="s">
        <v>5971</v>
      </c>
      <c r="E5013" s="8" t="s">
        <v>4473</v>
      </c>
      <c r="F5013" s="5" t="s">
        <v>79</v>
      </c>
      <c r="G5013" s="9"/>
      <c r="H5013" s="9"/>
    </row>
    <row r="5014" ht="15.75" customHeight="1">
      <c r="A5014" s="15" t="s">
        <v>5961</v>
      </c>
      <c r="B5014" s="14" t="s">
        <v>560</v>
      </c>
      <c r="C5014" s="17">
        <v>20.0</v>
      </c>
      <c r="D5014" s="8" t="s">
        <v>5972</v>
      </c>
      <c r="E5014" s="8" t="s">
        <v>14</v>
      </c>
      <c r="F5014" s="5" t="s">
        <v>5973</v>
      </c>
      <c r="G5014" s="9"/>
      <c r="H5014" s="9"/>
    </row>
    <row r="5015" ht="15.75" customHeight="1">
      <c r="A5015" s="15" t="s">
        <v>5961</v>
      </c>
      <c r="B5015" s="14" t="s">
        <v>29</v>
      </c>
      <c r="C5015" s="17">
        <v>23.0</v>
      </c>
      <c r="D5015" s="8" t="s">
        <v>5974</v>
      </c>
      <c r="E5015" s="8" t="s">
        <v>14</v>
      </c>
      <c r="F5015" s="5" t="s">
        <v>5975</v>
      </c>
      <c r="G5015" s="9"/>
      <c r="H5015" s="9"/>
    </row>
    <row r="5016" ht="15.75" customHeight="1">
      <c r="A5016" s="15" t="s">
        <v>5961</v>
      </c>
      <c r="B5016" s="14" t="s">
        <v>144</v>
      </c>
      <c r="C5016" s="17">
        <v>25.0</v>
      </c>
      <c r="D5016" s="8" t="s">
        <v>5976</v>
      </c>
      <c r="E5016" s="8" t="s">
        <v>14</v>
      </c>
      <c r="F5016" s="5" t="s">
        <v>15</v>
      </c>
      <c r="G5016" s="9"/>
      <c r="H5016" s="9"/>
    </row>
    <row r="5017" ht="15.75" customHeight="1">
      <c r="A5017" s="15" t="s">
        <v>5961</v>
      </c>
      <c r="B5017" s="18" t="s">
        <v>701</v>
      </c>
      <c r="C5017" s="17">
        <v>26.0</v>
      </c>
      <c r="D5017" s="8" t="s">
        <v>5977</v>
      </c>
      <c r="E5017" s="8" t="s">
        <v>4473</v>
      </c>
      <c r="F5017" s="5" t="s">
        <v>15</v>
      </c>
      <c r="G5017" s="9"/>
      <c r="H5017" s="9"/>
    </row>
    <row r="5018" ht="15.75" customHeight="1">
      <c r="A5018" s="15" t="s">
        <v>5961</v>
      </c>
      <c r="B5018" s="14" t="s">
        <v>144</v>
      </c>
      <c r="C5018" s="17">
        <v>28.0</v>
      </c>
      <c r="D5018" s="8" t="s">
        <v>5978</v>
      </c>
      <c r="E5018" s="8" t="s">
        <v>18</v>
      </c>
      <c r="F5018" s="5" t="s">
        <v>15</v>
      </c>
      <c r="G5018" s="9"/>
      <c r="H5018" s="9"/>
    </row>
    <row r="5019" ht="15.75" customHeight="1">
      <c r="A5019" s="15" t="s">
        <v>5961</v>
      </c>
      <c r="B5019" s="14" t="s">
        <v>137</v>
      </c>
      <c r="C5019" s="17">
        <v>30.0</v>
      </c>
      <c r="D5019" s="8" t="s">
        <v>5979</v>
      </c>
      <c r="E5019" s="8" t="s">
        <v>14</v>
      </c>
      <c r="F5019" s="5" t="s">
        <v>1633</v>
      </c>
      <c r="G5019" s="9"/>
      <c r="H5019" s="9"/>
    </row>
    <row r="5020" ht="15.75" customHeight="1">
      <c r="A5020" s="15" t="s">
        <v>5961</v>
      </c>
      <c r="B5020" s="18" t="s">
        <v>701</v>
      </c>
      <c r="C5020" s="17">
        <v>32.0</v>
      </c>
      <c r="D5020" s="8" t="s">
        <v>5980</v>
      </c>
      <c r="E5020" s="8" t="s">
        <v>33</v>
      </c>
      <c r="F5020" s="5" t="s">
        <v>33</v>
      </c>
      <c r="G5020" s="9"/>
      <c r="H5020" s="9"/>
    </row>
    <row r="5021" ht="15.75" customHeight="1">
      <c r="A5021" s="15" t="s">
        <v>5961</v>
      </c>
      <c r="B5021" s="18" t="s">
        <v>135</v>
      </c>
      <c r="C5021" s="17">
        <v>34.0</v>
      </c>
      <c r="D5021" s="8" t="s">
        <v>5981</v>
      </c>
      <c r="E5021" s="8" t="s">
        <v>33</v>
      </c>
      <c r="F5021" s="5" t="s">
        <v>33</v>
      </c>
      <c r="G5021" s="9"/>
      <c r="H5021" s="9"/>
    </row>
    <row r="5022" ht="15.75" customHeight="1">
      <c r="A5022" s="15" t="s">
        <v>5961</v>
      </c>
      <c r="B5022" s="14" t="s">
        <v>525</v>
      </c>
      <c r="C5022" s="17">
        <v>35.0</v>
      </c>
      <c r="D5022" s="8" t="s">
        <v>5982</v>
      </c>
      <c r="E5022" s="8" t="s">
        <v>33</v>
      </c>
      <c r="F5022" s="5" t="s">
        <v>1635</v>
      </c>
      <c r="G5022" s="9"/>
      <c r="H5022" s="9"/>
    </row>
    <row r="5023" ht="15.75" customHeight="1">
      <c r="A5023" s="15" t="s">
        <v>5961</v>
      </c>
      <c r="B5023" s="14" t="s">
        <v>144</v>
      </c>
      <c r="C5023" s="17">
        <v>36.0</v>
      </c>
      <c r="D5023" s="8" t="s">
        <v>5983</v>
      </c>
      <c r="E5023" s="8" t="s">
        <v>4473</v>
      </c>
      <c r="F5023" s="5" t="s">
        <v>15</v>
      </c>
      <c r="G5023" s="9"/>
      <c r="H5023" s="9"/>
    </row>
    <row r="5024" ht="15.75" customHeight="1">
      <c r="A5024" s="15" t="s">
        <v>5961</v>
      </c>
      <c r="B5024" s="14" t="s">
        <v>37</v>
      </c>
      <c r="C5024" s="17">
        <v>38.0</v>
      </c>
      <c r="D5024" s="8" t="s">
        <v>5984</v>
      </c>
      <c r="E5024" s="8" t="s">
        <v>146</v>
      </c>
      <c r="F5024" s="5" t="s">
        <v>15</v>
      </c>
      <c r="G5024" s="9"/>
      <c r="H5024" s="9"/>
    </row>
    <row r="5025" ht="15.75" customHeight="1">
      <c r="A5025" s="15" t="s">
        <v>5961</v>
      </c>
      <c r="B5025" s="18" t="s">
        <v>126</v>
      </c>
      <c r="C5025" s="17">
        <v>39.0</v>
      </c>
      <c r="D5025" s="8" t="s">
        <v>5985</v>
      </c>
      <c r="E5025" s="8" t="s">
        <v>4473</v>
      </c>
      <c r="F5025" s="5" t="s">
        <v>916</v>
      </c>
      <c r="G5025" s="9"/>
      <c r="H5025" s="9"/>
    </row>
    <row r="5026" ht="15.75" customHeight="1">
      <c r="A5026" s="15" t="s">
        <v>5961</v>
      </c>
      <c r="B5026" s="14" t="s">
        <v>37</v>
      </c>
      <c r="C5026" s="17">
        <v>40.0</v>
      </c>
      <c r="D5026" s="8" t="s">
        <v>5986</v>
      </c>
      <c r="E5026" s="8" t="s">
        <v>4473</v>
      </c>
      <c r="F5026" s="5" t="s">
        <v>1633</v>
      </c>
      <c r="G5026" s="9"/>
      <c r="H5026" s="9"/>
    </row>
    <row r="5027" ht="15.75" customHeight="1">
      <c r="A5027" s="15" t="s">
        <v>5961</v>
      </c>
      <c r="B5027" s="18" t="s">
        <v>135</v>
      </c>
      <c r="C5027" s="17">
        <v>42.0</v>
      </c>
      <c r="D5027" s="8" t="s">
        <v>5987</v>
      </c>
      <c r="E5027" s="8" t="s">
        <v>146</v>
      </c>
      <c r="F5027" s="5" t="s">
        <v>15</v>
      </c>
      <c r="G5027" s="9"/>
      <c r="H5027" s="9"/>
    </row>
    <row r="5028" ht="15.75" customHeight="1">
      <c r="A5028" s="15" t="s">
        <v>5961</v>
      </c>
      <c r="B5028" s="14" t="s">
        <v>1770</v>
      </c>
      <c r="C5028" s="17">
        <v>43.0</v>
      </c>
      <c r="D5028" s="8" t="s">
        <v>5988</v>
      </c>
      <c r="E5028" s="8" t="s">
        <v>4473</v>
      </c>
      <c r="F5028" s="5" t="s">
        <v>15</v>
      </c>
      <c r="G5028" s="9"/>
      <c r="H5028" s="9"/>
    </row>
    <row r="5029" ht="15.75" customHeight="1">
      <c r="A5029" s="15" t="s">
        <v>5961</v>
      </c>
      <c r="B5029" s="18" t="s">
        <v>701</v>
      </c>
      <c r="C5029" s="17">
        <v>46.0</v>
      </c>
      <c r="D5029" s="8" t="s">
        <v>5989</v>
      </c>
      <c r="E5029" s="8" t="s">
        <v>4473</v>
      </c>
      <c r="F5029" s="5" t="s">
        <v>15</v>
      </c>
      <c r="G5029" s="9"/>
      <c r="H5029" s="9"/>
    </row>
    <row r="5030" ht="15.75" customHeight="1">
      <c r="A5030" s="15" t="s">
        <v>5961</v>
      </c>
      <c r="B5030" s="14" t="s">
        <v>137</v>
      </c>
      <c r="C5030" s="17">
        <v>48.0</v>
      </c>
      <c r="D5030" s="8" t="s">
        <v>5990</v>
      </c>
      <c r="E5030" s="8" t="s">
        <v>21</v>
      </c>
      <c r="F5030" s="5" t="s">
        <v>1633</v>
      </c>
      <c r="G5030" s="9"/>
      <c r="H5030" s="9"/>
    </row>
    <row r="5031" ht="15.75" customHeight="1">
      <c r="A5031" s="15" t="s">
        <v>5961</v>
      </c>
      <c r="B5031" s="18" t="s">
        <v>701</v>
      </c>
      <c r="C5031" s="17">
        <v>51.0</v>
      </c>
      <c r="D5031" s="8" t="s">
        <v>5991</v>
      </c>
      <c r="E5031" s="8" t="s">
        <v>14</v>
      </c>
      <c r="F5031" s="5" t="s">
        <v>79</v>
      </c>
      <c r="G5031" s="9"/>
      <c r="H5031" s="9"/>
    </row>
    <row r="5032" ht="15.75" customHeight="1">
      <c r="A5032" s="15" t="s">
        <v>5961</v>
      </c>
      <c r="B5032" s="14" t="s">
        <v>37</v>
      </c>
      <c r="C5032" s="17">
        <v>53.0</v>
      </c>
      <c r="D5032" s="8" t="s">
        <v>5992</v>
      </c>
      <c r="E5032" s="8" t="s">
        <v>4473</v>
      </c>
      <c r="F5032" s="5" t="s">
        <v>79</v>
      </c>
      <c r="G5032" s="9"/>
      <c r="H5032" s="9"/>
    </row>
    <row r="5033" ht="15.75" customHeight="1">
      <c r="A5033" s="15" t="s">
        <v>5961</v>
      </c>
      <c r="B5033" s="14" t="s">
        <v>124</v>
      </c>
      <c r="C5033" s="17">
        <v>54.0</v>
      </c>
      <c r="D5033" s="8" t="s">
        <v>5993</v>
      </c>
      <c r="E5033" s="8" t="s">
        <v>4473</v>
      </c>
      <c r="F5033" s="5" t="s">
        <v>5973</v>
      </c>
      <c r="G5033" s="9"/>
      <c r="H5033" s="9"/>
    </row>
    <row r="5034" ht="15.75" customHeight="1">
      <c r="A5034" s="15" t="s">
        <v>5961</v>
      </c>
      <c r="B5034" s="14" t="s">
        <v>144</v>
      </c>
      <c r="C5034" s="17">
        <v>57.0</v>
      </c>
      <c r="D5034" s="8" t="s">
        <v>5994</v>
      </c>
      <c r="E5034" s="8" t="s">
        <v>4473</v>
      </c>
      <c r="F5034" s="5" t="s">
        <v>79</v>
      </c>
      <c r="G5034" s="9"/>
      <c r="H5034" s="9"/>
    </row>
    <row r="5035" ht="15.75" customHeight="1">
      <c r="A5035" s="15" t="s">
        <v>5961</v>
      </c>
      <c r="B5035" s="14" t="s">
        <v>37</v>
      </c>
      <c r="C5035" s="17">
        <v>59.0</v>
      </c>
      <c r="D5035" s="8" t="s">
        <v>5995</v>
      </c>
      <c r="E5035" s="8" t="s">
        <v>4473</v>
      </c>
      <c r="F5035" s="5" t="s">
        <v>79</v>
      </c>
      <c r="G5035" s="9"/>
      <c r="H5035" s="9"/>
    </row>
    <row r="5036" ht="15.75" customHeight="1">
      <c r="A5036" s="15" t="s">
        <v>5961</v>
      </c>
      <c r="B5036" s="14" t="s">
        <v>968</v>
      </c>
      <c r="C5036" s="17">
        <v>61.0</v>
      </c>
      <c r="D5036" s="8" t="s">
        <v>5996</v>
      </c>
      <c r="E5036" s="8" t="s">
        <v>4473</v>
      </c>
      <c r="F5036" s="5" t="s">
        <v>5973</v>
      </c>
      <c r="G5036" s="9"/>
      <c r="H5036" s="9"/>
    </row>
    <row r="5037" ht="15.75" customHeight="1">
      <c r="A5037" s="15" t="s">
        <v>5961</v>
      </c>
      <c r="B5037" s="14" t="s">
        <v>124</v>
      </c>
      <c r="C5037" s="17">
        <v>63.0</v>
      </c>
      <c r="D5037" s="8" t="s">
        <v>5997</v>
      </c>
      <c r="E5037" s="8" t="s">
        <v>33</v>
      </c>
      <c r="F5037" s="5" t="s">
        <v>18</v>
      </c>
      <c r="G5037" s="9"/>
      <c r="H5037" s="9"/>
    </row>
    <row r="5038" ht="15.75" customHeight="1">
      <c r="A5038" s="15" t="s">
        <v>5961</v>
      </c>
      <c r="B5038" s="18" t="s">
        <v>126</v>
      </c>
      <c r="C5038" s="17">
        <v>65.0</v>
      </c>
      <c r="D5038" s="8" t="s">
        <v>5998</v>
      </c>
      <c r="E5038" s="8" t="s">
        <v>18</v>
      </c>
      <c r="F5038" s="5" t="s">
        <v>18</v>
      </c>
      <c r="G5038" s="9"/>
      <c r="H5038" s="9"/>
    </row>
    <row r="5039" ht="15.75" customHeight="1">
      <c r="A5039" s="15" t="s">
        <v>5961</v>
      </c>
      <c r="B5039" s="14" t="s">
        <v>968</v>
      </c>
      <c r="C5039" s="17">
        <v>66.0</v>
      </c>
      <c r="D5039" s="8" t="s">
        <v>5999</v>
      </c>
      <c r="E5039" s="8" t="s">
        <v>33</v>
      </c>
      <c r="F5039" s="5" t="s">
        <v>6000</v>
      </c>
      <c r="G5039" s="9"/>
      <c r="H5039" s="9"/>
    </row>
    <row r="5040" ht="15.75" customHeight="1">
      <c r="A5040" s="15" t="s">
        <v>5961</v>
      </c>
      <c r="B5040" s="14" t="s">
        <v>324</v>
      </c>
      <c r="C5040" s="17">
        <v>70.0</v>
      </c>
      <c r="D5040" s="8" t="s">
        <v>6001</v>
      </c>
      <c r="E5040" s="8" t="s">
        <v>21</v>
      </c>
      <c r="F5040" s="5" t="s">
        <v>1924</v>
      </c>
      <c r="G5040" s="9"/>
      <c r="H5040" s="9"/>
    </row>
    <row r="5041" ht="15.75" customHeight="1">
      <c r="A5041" s="11" t="s">
        <v>6002</v>
      </c>
      <c r="B5041" s="6" t="s">
        <v>1263</v>
      </c>
      <c r="C5041" s="7">
        <v>1.0</v>
      </c>
      <c r="D5041" s="8" t="s">
        <v>6003</v>
      </c>
      <c r="E5041" s="5" t="s">
        <v>4473</v>
      </c>
      <c r="F5041" s="5" t="s">
        <v>32</v>
      </c>
      <c r="G5041" s="9"/>
      <c r="H5041" s="9"/>
    </row>
    <row r="5042" ht="15.75" customHeight="1">
      <c r="A5042" s="11" t="s">
        <v>6002</v>
      </c>
      <c r="B5042" s="6" t="s">
        <v>734</v>
      </c>
      <c r="C5042" s="10">
        <v>3.0</v>
      </c>
      <c r="D5042" s="8" t="s">
        <v>6004</v>
      </c>
      <c r="E5042" s="5" t="s">
        <v>21</v>
      </c>
      <c r="F5042" s="5" t="s">
        <v>25</v>
      </c>
      <c r="G5042" s="9"/>
      <c r="H5042" s="9"/>
    </row>
    <row r="5043" ht="15.75" customHeight="1">
      <c r="A5043" s="11" t="s">
        <v>6002</v>
      </c>
      <c r="B5043" s="6" t="s">
        <v>37</v>
      </c>
      <c r="C5043" s="10">
        <v>5.0</v>
      </c>
      <c r="D5043" s="8" t="s">
        <v>6005</v>
      </c>
      <c r="E5043" s="5" t="s">
        <v>21</v>
      </c>
      <c r="F5043" s="5" t="s">
        <v>25</v>
      </c>
      <c r="G5043" s="9"/>
      <c r="H5043" s="9"/>
    </row>
    <row r="5044" ht="15.75" customHeight="1">
      <c r="A5044" s="11" t="s">
        <v>6002</v>
      </c>
      <c r="B5044" s="6" t="s">
        <v>35</v>
      </c>
      <c r="C5044" s="10">
        <v>6.0</v>
      </c>
      <c r="D5044" s="8" t="s">
        <v>6006</v>
      </c>
      <c r="E5044" s="5" t="s">
        <v>21</v>
      </c>
      <c r="F5044" s="5" t="s">
        <v>25</v>
      </c>
      <c r="G5044" s="9"/>
      <c r="H5044" s="9"/>
    </row>
    <row r="5045" ht="15.75" customHeight="1">
      <c r="A5045" s="11" t="s">
        <v>6002</v>
      </c>
      <c r="B5045" s="6" t="s">
        <v>35</v>
      </c>
      <c r="C5045" s="10">
        <v>7.0</v>
      </c>
      <c r="D5045" s="8" t="s">
        <v>6007</v>
      </c>
      <c r="E5045" s="5" t="s">
        <v>4473</v>
      </c>
      <c r="F5045" s="5" t="s">
        <v>15</v>
      </c>
      <c r="G5045" s="9"/>
      <c r="H5045" s="9"/>
    </row>
    <row r="5046" ht="15.75" customHeight="1">
      <c r="A5046" s="11" t="s">
        <v>6002</v>
      </c>
      <c r="B5046" s="6" t="s">
        <v>35</v>
      </c>
      <c r="C5046" s="10">
        <v>8.0</v>
      </c>
      <c r="D5046" s="8" t="s">
        <v>6008</v>
      </c>
      <c r="E5046" s="5" t="s">
        <v>4473</v>
      </c>
      <c r="F5046" s="5" t="s">
        <v>22</v>
      </c>
      <c r="G5046" s="9"/>
      <c r="H5046" s="9"/>
    </row>
    <row r="5047" ht="15.75" customHeight="1">
      <c r="A5047" s="11" t="s">
        <v>6002</v>
      </c>
      <c r="B5047" s="6" t="s">
        <v>734</v>
      </c>
      <c r="C5047" s="10">
        <v>10.0</v>
      </c>
      <c r="D5047" s="8" t="s">
        <v>6009</v>
      </c>
      <c r="E5047" s="5" t="s">
        <v>4473</v>
      </c>
      <c r="F5047" s="5" t="s">
        <v>15</v>
      </c>
      <c r="G5047" s="9"/>
      <c r="H5047" s="9"/>
    </row>
    <row r="5048" ht="15.75" customHeight="1">
      <c r="A5048" s="11" t="s">
        <v>6002</v>
      </c>
      <c r="B5048" s="6" t="s">
        <v>26</v>
      </c>
      <c r="C5048" s="10">
        <v>12.0</v>
      </c>
      <c r="D5048" s="8" t="s">
        <v>6010</v>
      </c>
      <c r="E5048" s="5" t="s">
        <v>4473</v>
      </c>
      <c r="F5048" s="5" t="s">
        <v>15</v>
      </c>
      <c r="G5048" s="9"/>
      <c r="H5048" s="9"/>
    </row>
    <row r="5049" ht="15.75" customHeight="1">
      <c r="A5049" s="11" t="s">
        <v>6002</v>
      </c>
      <c r="B5049" s="12" t="s">
        <v>1712</v>
      </c>
      <c r="C5049" s="10">
        <v>14.0</v>
      </c>
      <c r="D5049" s="8" t="s">
        <v>6011</v>
      </c>
      <c r="E5049" s="5" t="s">
        <v>166</v>
      </c>
      <c r="F5049" s="5" t="s">
        <v>15</v>
      </c>
      <c r="G5049" s="9"/>
      <c r="H5049" s="9"/>
    </row>
    <row r="5050" ht="15.75" customHeight="1">
      <c r="A5050" s="11" t="s">
        <v>6002</v>
      </c>
      <c r="B5050" s="6" t="s">
        <v>216</v>
      </c>
      <c r="C5050" s="10">
        <v>16.0</v>
      </c>
      <c r="D5050" s="8" t="s">
        <v>6012</v>
      </c>
      <c r="E5050" s="5" t="s">
        <v>4473</v>
      </c>
      <c r="F5050" s="5" t="s">
        <v>22</v>
      </c>
      <c r="G5050" s="9"/>
      <c r="H5050" s="9"/>
    </row>
    <row r="5051" ht="15.75" customHeight="1">
      <c r="A5051" s="11" t="s">
        <v>6002</v>
      </c>
      <c r="B5051" s="6" t="s">
        <v>26</v>
      </c>
      <c r="C5051" s="10">
        <v>17.0</v>
      </c>
      <c r="D5051" s="8" t="s">
        <v>6013</v>
      </c>
      <c r="E5051" s="5" t="s">
        <v>4473</v>
      </c>
      <c r="F5051" s="5" t="s">
        <v>50</v>
      </c>
      <c r="G5051" s="9"/>
      <c r="H5051" s="9"/>
    </row>
    <row r="5052" ht="15.75" customHeight="1">
      <c r="A5052" s="11" t="s">
        <v>6002</v>
      </c>
      <c r="B5052" s="12" t="s">
        <v>1712</v>
      </c>
      <c r="C5052" s="10">
        <v>18.0</v>
      </c>
      <c r="D5052" s="8" t="s">
        <v>6014</v>
      </c>
      <c r="E5052" s="5" t="s">
        <v>21</v>
      </c>
      <c r="F5052" s="5" t="s">
        <v>50</v>
      </c>
      <c r="G5052" s="9"/>
      <c r="H5052" s="9"/>
    </row>
    <row r="5053" ht="15.75" customHeight="1">
      <c r="A5053" s="11" t="s">
        <v>6002</v>
      </c>
      <c r="B5053" s="6" t="s">
        <v>23</v>
      </c>
      <c r="C5053" s="10">
        <v>20.0</v>
      </c>
      <c r="D5053" s="8" t="s">
        <v>6015</v>
      </c>
      <c r="E5053" s="5" t="s">
        <v>14</v>
      </c>
      <c r="F5053" s="5" t="s">
        <v>15</v>
      </c>
      <c r="G5053" s="9"/>
      <c r="H5053" s="9"/>
    </row>
    <row r="5054" ht="15.75" customHeight="1">
      <c r="A5054" s="11" t="s">
        <v>6002</v>
      </c>
      <c r="B5054" s="6" t="s">
        <v>734</v>
      </c>
      <c r="C5054" s="10">
        <v>22.0</v>
      </c>
      <c r="D5054" s="8" t="s">
        <v>6016</v>
      </c>
      <c r="E5054" s="5" t="s">
        <v>4473</v>
      </c>
      <c r="F5054" s="5" t="s">
        <v>15</v>
      </c>
      <c r="G5054" s="9"/>
      <c r="H5054" s="9"/>
    </row>
    <row r="5055" ht="15.75" customHeight="1">
      <c r="A5055" s="11" t="s">
        <v>6002</v>
      </c>
      <c r="B5055" s="6" t="s">
        <v>734</v>
      </c>
      <c r="C5055" s="10">
        <v>24.0</v>
      </c>
      <c r="D5055" s="8" t="s">
        <v>6017</v>
      </c>
      <c r="E5055" s="5" t="s">
        <v>32</v>
      </c>
      <c r="F5055" s="5" t="s">
        <v>15</v>
      </c>
      <c r="G5055" s="9"/>
      <c r="H5055" s="9"/>
    </row>
    <row r="5056" ht="15.75" customHeight="1">
      <c r="A5056" s="11" t="s">
        <v>6002</v>
      </c>
      <c r="B5056" s="6" t="s">
        <v>41</v>
      </c>
      <c r="C5056" s="10">
        <v>26.0</v>
      </c>
      <c r="D5056" s="8" t="s">
        <v>6018</v>
      </c>
      <c r="E5056" s="5" t="s">
        <v>4473</v>
      </c>
      <c r="F5056" s="5" t="s">
        <v>15</v>
      </c>
      <c r="G5056" s="9"/>
      <c r="H5056" s="9"/>
    </row>
    <row r="5057" ht="15.75" customHeight="1">
      <c r="A5057" s="11" t="s">
        <v>6002</v>
      </c>
      <c r="B5057" s="6" t="s">
        <v>734</v>
      </c>
      <c r="C5057" s="10">
        <v>27.0</v>
      </c>
      <c r="D5057" s="8" t="s">
        <v>6019</v>
      </c>
      <c r="E5057" s="5" t="s">
        <v>4473</v>
      </c>
      <c r="F5057" s="5" t="s">
        <v>15</v>
      </c>
      <c r="G5057" s="9"/>
      <c r="H5057" s="9"/>
    </row>
    <row r="5058" ht="15.75" customHeight="1">
      <c r="A5058" s="11" t="s">
        <v>6002</v>
      </c>
      <c r="B5058" s="6" t="s">
        <v>35</v>
      </c>
      <c r="C5058" s="10">
        <v>29.0</v>
      </c>
      <c r="D5058" s="8" t="s">
        <v>6020</v>
      </c>
      <c r="E5058" s="5" t="s">
        <v>4473</v>
      </c>
      <c r="F5058" s="5" t="s">
        <v>28</v>
      </c>
      <c r="G5058" s="9"/>
      <c r="H5058" s="9"/>
    </row>
    <row r="5059" ht="15.75" customHeight="1">
      <c r="A5059" s="11" t="s">
        <v>6002</v>
      </c>
      <c r="B5059" s="6" t="s">
        <v>41</v>
      </c>
      <c r="C5059" s="10">
        <v>31.0</v>
      </c>
      <c r="D5059" s="8" t="s">
        <v>6021</v>
      </c>
      <c r="E5059" s="5" t="s">
        <v>4473</v>
      </c>
      <c r="F5059" s="5" t="s">
        <v>28</v>
      </c>
      <c r="G5059" s="9"/>
      <c r="H5059" s="9"/>
    </row>
    <row r="5060" ht="15.75" customHeight="1">
      <c r="A5060" s="11" t="s">
        <v>6002</v>
      </c>
      <c r="B5060" s="6" t="s">
        <v>100</v>
      </c>
      <c r="C5060" s="10">
        <v>32.0</v>
      </c>
      <c r="D5060" s="8" t="s">
        <v>6022</v>
      </c>
      <c r="E5060" s="5" t="s">
        <v>14</v>
      </c>
      <c r="F5060" s="5" t="s">
        <v>133</v>
      </c>
      <c r="G5060" s="9"/>
      <c r="H5060" s="9"/>
    </row>
    <row r="5061" ht="15.75" customHeight="1">
      <c r="A5061" s="11" t="s">
        <v>6002</v>
      </c>
      <c r="B5061" s="6" t="s">
        <v>104</v>
      </c>
      <c r="C5061" s="10">
        <v>33.0</v>
      </c>
      <c r="D5061" s="8" t="s">
        <v>6023</v>
      </c>
      <c r="E5061" s="5" t="s">
        <v>4473</v>
      </c>
      <c r="F5061" s="5" t="s">
        <v>15</v>
      </c>
      <c r="G5061" s="9"/>
      <c r="H5061" s="9"/>
    </row>
    <row r="5062" ht="15.75" customHeight="1">
      <c r="A5062" s="11" t="s">
        <v>6002</v>
      </c>
      <c r="B5062" s="6" t="s">
        <v>37</v>
      </c>
      <c r="C5062" s="10">
        <v>34.0</v>
      </c>
      <c r="D5062" s="8" t="s">
        <v>6024</v>
      </c>
      <c r="E5062" s="5" t="s">
        <v>4473</v>
      </c>
      <c r="F5062" s="5" t="s">
        <v>25</v>
      </c>
      <c r="G5062" s="9"/>
      <c r="H5062" s="9"/>
    </row>
    <row r="5063" ht="15.75" customHeight="1">
      <c r="A5063" s="11" t="s">
        <v>6002</v>
      </c>
      <c r="B5063" s="6" t="s">
        <v>734</v>
      </c>
      <c r="C5063" s="10">
        <v>35.0</v>
      </c>
      <c r="D5063" s="8" t="s">
        <v>6025</v>
      </c>
      <c r="E5063" s="5" t="s">
        <v>4473</v>
      </c>
      <c r="F5063" s="5" t="s">
        <v>15</v>
      </c>
      <c r="G5063" s="9"/>
      <c r="H5063" s="9"/>
    </row>
    <row r="5064" ht="15.75" customHeight="1">
      <c r="A5064" s="11" t="s">
        <v>6002</v>
      </c>
      <c r="B5064" s="6" t="s">
        <v>41</v>
      </c>
      <c r="C5064" s="10">
        <v>37.0</v>
      </c>
      <c r="D5064" s="8" t="s">
        <v>6026</v>
      </c>
      <c r="E5064" s="5" t="s">
        <v>32</v>
      </c>
      <c r="F5064" s="5" t="s">
        <v>15</v>
      </c>
      <c r="G5064" s="9"/>
      <c r="H5064" s="9"/>
    </row>
    <row r="5065" ht="15.75" customHeight="1">
      <c r="A5065" s="11" t="s">
        <v>6002</v>
      </c>
      <c r="B5065" s="6" t="s">
        <v>41</v>
      </c>
      <c r="C5065" s="10">
        <v>38.0</v>
      </c>
      <c r="D5065" s="8" t="s">
        <v>6027</v>
      </c>
      <c r="E5065" s="5" t="s">
        <v>21</v>
      </c>
      <c r="F5065" s="5" t="s">
        <v>25</v>
      </c>
      <c r="G5065" s="9"/>
      <c r="H5065" s="9"/>
    </row>
    <row r="5066" ht="15.75" customHeight="1">
      <c r="A5066" s="11" t="s">
        <v>6002</v>
      </c>
      <c r="B5066" s="6" t="s">
        <v>41</v>
      </c>
      <c r="C5066" s="10">
        <v>41.0</v>
      </c>
      <c r="D5066" s="8" t="s">
        <v>6028</v>
      </c>
      <c r="E5066" s="5" t="s">
        <v>33</v>
      </c>
      <c r="F5066" s="5" t="s">
        <v>15</v>
      </c>
      <c r="G5066" s="9"/>
      <c r="H5066" s="9"/>
    </row>
    <row r="5067" ht="15.75" customHeight="1">
      <c r="A5067" s="11" t="s">
        <v>6002</v>
      </c>
      <c r="B5067" s="12" t="s">
        <v>6029</v>
      </c>
      <c r="C5067" s="10">
        <v>43.0</v>
      </c>
      <c r="D5067" s="8" t="s">
        <v>6030</v>
      </c>
      <c r="E5067" s="5" t="s">
        <v>4473</v>
      </c>
      <c r="F5067" s="5" t="s">
        <v>15</v>
      </c>
      <c r="G5067" s="9"/>
      <c r="H5067" s="9"/>
    </row>
    <row r="5068" ht="15.75" customHeight="1">
      <c r="A5068" s="5" t="s">
        <v>6031</v>
      </c>
      <c r="B5068" s="6" t="s">
        <v>107</v>
      </c>
      <c r="C5068" s="10">
        <v>2.0</v>
      </c>
      <c r="D5068" s="8" t="s">
        <v>6032</v>
      </c>
      <c r="E5068" s="5" t="s">
        <v>33</v>
      </c>
      <c r="F5068" s="5" t="s">
        <v>33</v>
      </c>
      <c r="G5068" s="9"/>
      <c r="H5068" s="9"/>
    </row>
    <row r="5069" ht="15.75" customHeight="1">
      <c r="A5069" s="5" t="s">
        <v>6031</v>
      </c>
      <c r="B5069" s="6" t="s">
        <v>216</v>
      </c>
      <c r="C5069" s="10">
        <v>3.0</v>
      </c>
      <c r="D5069" s="8" t="s">
        <v>6033</v>
      </c>
      <c r="E5069" s="5" t="s">
        <v>14</v>
      </c>
      <c r="F5069" s="5" t="s">
        <v>15</v>
      </c>
      <c r="G5069" s="9"/>
      <c r="H5069" s="9"/>
    </row>
    <row r="5070" ht="15.75" customHeight="1">
      <c r="A5070" s="5" t="s">
        <v>6031</v>
      </c>
      <c r="B5070" s="6" t="s">
        <v>216</v>
      </c>
      <c r="C5070" s="10">
        <v>4.0</v>
      </c>
      <c r="D5070" s="8" t="s">
        <v>6034</v>
      </c>
      <c r="E5070" s="5" t="s">
        <v>146</v>
      </c>
      <c r="F5070" s="5" t="s">
        <v>146</v>
      </c>
      <c r="G5070" s="9"/>
      <c r="H5070" s="9"/>
    </row>
    <row r="5071" ht="15.75" customHeight="1">
      <c r="A5071" s="5" t="s">
        <v>6031</v>
      </c>
      <c r="B5071" s="6" t="s">
        <v>104</v>
      </c>
      <c r="C5071" s="10">
        <v>5.0</v>
      </c>
      <c r="D5071" s="8" t="s">
        <v>6035</v>
      </c>
      <c r="E5071" s="5" t="s">
        <v>18</v>
      </c>
      <c r="F5071" s="5" t="s">
        <v>18</v>
      </c>
      <c r="G5071" s="9"/>
      <c r="H5071" s="9"/>
    </row>
    <row r="5072" ht="15.75" customHeight="1">
      <c r="A5072" s="5" t="s">
        <v>6031</v>
      </c>
      <c r="B5072" s="6" t="s">
        <v>107</v>
      </c>
      <c r="C5072" s="10">
        <v>7.0</v>
      </c>
      <c r="D5072" s="8" t="s">
        <v>6036</v>
      </c>
      <c r="E5072" s="5" t="s">
        <v>18</v>
      </c>
      <c r="F5072" s="5" t="s">
        <v>28</v>
      </c>
      <c r="G5072" s="9"/>
      <c r="H5072" s="9"/>
    </row>
    <row r="5073" ht="15.75" customHeight="1">
      <c r="A5073" s="5" t="s">
        <v>6031</v>
      </c>
      <c r="B5073" s="6" t="s">
        <v>216</v>
      </c>
      <c r="C5073" s="10">
        <v>8.0</v>
      </c>
      <c r="D5073" s="8" t="s">
        <v>6037</v>
      </c>
      <c r="E5073" s="5" t="s">
        <v>32</v>
      </c>
      <c r="F5073" s="5" t="s">
        <v>28</v>
      </c>
      <c r="G5073" s="9"/>
      <c r="H5073" s="9"/>
    </row>
    <row r="5074" ht="15.75" customHeight="1">
      <c r="A5074" s="5" t="s">
        <v>6031</v>
      </c>
      <c r="B5074" s="6" t="s">
        <v>23</v>
      </c>
      <c r="C5074" s="10">
        <v>9.0</v>
      </c>
      <c r="D5074" s="8" t="s">
        <v>6038</v>
      </c>
      <c r="E5074" s="5" t="s">
        <v>14</v>
      </c>
      <c r="F5074" s="5" t="s">
        <v>18</v>
      </c>
      <c r="G5074" s="9"/>
      <c r="H5074" s="9"/>
    </row>
    <row r="5075" ht="15.75" customHeight="1">
      <c r="A5075" s="15" t="s">
        <v>6039</v>
      </c>
      <c r="B5075" s="14" t="s">
        <v>100</v>
      </c>
      <c r="C5075" s="16">
        <v>1.0</v>
      </c>
      <c r="D5075" s="8" t="s">
        <v>6040</v>
      </c>
      <c r="E5075" s="8" t="s">
        <v>21</v>
      </c>
      <c r="F5075" s="5" t="s">
        <v>351</v>
      </c>
      <c r="G5075" s="9"/>
      <c r="H5075" s="9"/>
    </row>
    <row r="5076" ht="15.75" customHeight="1">
      <c r="A5076" s="15" t="s">
        <v>6039</v>
      </c>
      <c r="B5076" s="14" t="s">
        <v>104</v>
      </c>
      <c r="C5076" s="17">
        <v>3.0</v>
      </c>
      <c r="D5076" s="8" t="s">
        <v>6041</v>
      </c>
      <c r="E5076" s="8" t="s">
        <v>14</v>
      </c>
      <c r="F5076" s="5" t="s">
        <v>15</v>
      </c>
      <c r="G5076" s="9"/>
      <c r="H5076" s="9"/>
    </row>
    <row r="5077" ht="15.75" customHeight="1">
      <c r="A5077" s="15" t="s">
        <v>6039</v>
      </c>
      <c r="B5077" s="14" t="s">
        <v>52</v>
      </c>
      <c r="C5077" s="17">
        <v>5.0</v>
      </c>
      <c r="D5077" s="8" t="s">
        <v>6042</v>
      </c>
      <c r="E5077" s="8" t="s">
        <v>14</v>
      </c>
      <c r="F5077" s="5" t="s">
        <v>15</v>
      </c>
      <c r="G5077" s="9"/>
      <c r="H5077" s="9"/>
    </row>
    <row r="5078" ht="15.75" customHeight="1">
      <c r="A5078" s="15" t="s">
        <v>6039</v>
      </c>
      <c r="B5078" s="14" t="s">
        <v>104</v>
      </c>
      <c r="C5078" s="17">
        <v>7.0</v>
      </c>
      <c r="D5078" s="8" t="s">
        <v>6043</v>
      </c>
      <c r="E5078" s="8" t="s">
        <v>4473</v>
      </c>
      <c r="F5078" s="5" t="s">
        <v>22</v>
      </c>
      <c r="G5078" s="9"/>
      <c r="H5078" s="9"/>
    </row>
    <row r="5079" ht="15.75" customHeight="1">
      <c r="A5079" s="15" t="s">
        <v>6039</v>
      </c>
      <c r="B5079" s="14" t="s">
        <v>23</v>
      </c>
      <c r="C5079" s="17">
        <v>9.0</v>
      </c>
      <c r="D5079" s="8" t="s">
        <v>6044</v>
      </c>
      <c r="E5079" s="8" t="s">
        <v>4473</v>
      </c>
      <c r="F5079" s="5" t="s">
        <v>28</v>
      </c>
      <c r="G5079" s="9"/>
      <c r="H5079" s="9"/>
    </row>
    <row r="5080" ht="15.75" customHeight="1">
      <c r="A5080" s="15" t="s">
        <v>6039</v>
      </c>
      <c r="B5080" s="14" t="s">
        <v>23</v>
      </c>
      <c r="C5080" s="17">
        <v>11.0</v>
      </c>
      <c r="D5080" s="8" t="s">
        <v>6045</v>
      </c>
      <c r="E5080" s="8" t="s">
        <v>21</v>
      </c>
      <c r="F5080" s="5" t="s">
        <v>25</v>
      </c>
      <c r="G5080" s="9"/>
      <c r="H5080" s="9"/>
    </row>
    <row r="5081" ht="15.75" customHeight="1">
      <c r="A5081" s="15" t="s">
        <v>6039</v>
      </c>
      <c r="B5081" s="14" t="s">
        <v>4307</v>
      </c>
      <c r="C5081" s="17">
        <v>12.0</v>
      </c>
      <c r="D5081" s="8" t="s">
        <v>6046</v>
      </c>
      <c r="E5081" s="8" t="s">
        <v>21</v>
      </c>
      <c r="F5081" s="5" t="s">
        <v>1983</v>
      </c>
      <c r="G5081" s="9"/>
      <c r="H5081" s="9"/>
    </row>
    <row r="5082" ht="15.75" customHeight="1">
      <c r="A5082" s="15" t="s">
        <v>6039</v>
      </c>
      <c r="B5082" s="14" t="s">
        <v>68</v>
      </c>
      <c r="C5082" s="17">
        <v>18.0</v>
      </c>
      <c r="D5082" s="8" t="s">
        <v>6047</v>
      </c>
      <c r="E5082" s="8" t="s">
        <v>21</v>
      </c>
      <c r="F5082" s="5" t="s">
        <v>1134</v>
      </c>
      <c r="G5082" s="9"/>
      <c r="H5082" s="9"/>
    </row>
    <row r="5083" ht="15.75" customHeight="1">
      <c r="A5083" s="15" t="s">
        <v>6039</v>
      </c>
      <c r="B5083" s="14" t="s">
        <v>734</v>
      </c>
      <c r="C5083" s="17">
        <v>20.0</v>
      </c>
      <c r="D5083" s="8" t="s">
        <v>6048</v>
      </c>
      <c r="E5083" s="8" t="s">
        <v>21</v>
      </c>
      <c r="F5083" s="5" t="s">
        <v>25</v>
      </c>
      <c r="G5083" s="9"/>
      <c r="H5083" s="9"/>
    </row>
    <row r="5084" ht="15.75" customHeight="1">
      <c r="A5084" s="15" t="s">
        <v>6039</v>
      </c>
      <c r="B5084" s="14" t="s">
        <v>41</v>
      </c>
      <c r="C5084" s="17">
        <v>22.0</v>
      </c>
      <c r="D5084" s="8" t="s">
        <v>6049</v>
      </c>
      <c r="E5084" s="8" t="s">
        <v>21</v>
      </c>
      <c r="F5084" s="5" t="s">
        <v>123</v>
      </c>
      <c r="G5084" s="9"/>
      <c r="H5084" s="9"/>
    </row>
    <row r="5085" ht="15.75" customHeight="1">
      <c r="A5085" s="15" t="s">
        <v>6039</v>
      </c>
      <c r="B5085" s="14" t="s">
        <v>35</v>
      </c>
      <c r="C5085" s="17">
        <v>24.0</v>
      </c>
      <c r="D5085" s="8" t="s">
        <v>6050</v>
      </c>
      <c r="E5085" s="8" t="s">
        <v>4473</v>
      </c>
      <c r="F5085" s="5" t="s">
        <v>25</v>
      </c>
      <c r="G5085" s="9"/>
      <c r="H5085" s="9"/>
    </row>
    <row r="5086" ht="15.75" customHeight="1">
      <c r="A5086" s="15" t="s">
        <v>6039</v>
      </c>
      <c r="B5086" s="18" t="s">
        <v>261</v>
      </c>
      <c r="C5086" s="17">
        <v>25.0</v>
      </c>
      <c r="D5086" s="8" t="s">
        <v>6051</v>
      </c>
      <c r="E5086" s="8" t="s">
        <v>4473</v>
      </c>
      <c r="F5086" s="5" t="s">
        <v>11</v>
      </c>
      <c r="G5086" s="9"/>
      <c r="H5086" s="9"/>
    </row>
    <row r="5087" ht="15.75" customHeight="1">
      <c r="A5087" s="15" t="s">
        <v>6039</v>
      </c>
      <c r="B5087" s="14" t="s">
        <v>26</v>
      </c>
      <c r="C5087" s="17">
        <v>26.0</v>
      </c>
      <c r="D5087" s="8" t="s">
        <v>6052</v>
      </c>
      <c r="E5087" s="8" t="s">
        <v>18</v>
      </c>
      <c r="F5087" s="5" t="s">
        <v>11</v>
      </c>
      <c r="G5087" s="9"/>
      <c r="H5087" s="9"/>
    </row>
    <row r="5088" ht="15.75" customHeight="1">
      <c r="A5088" s="15" t="s">
        <v>6039</v>
      </c>
      <c r="B5088" s="14" t="s">
        <v>26</v>
      </c>
      <c r="C5088" s="17">
        <v>28.0</v>
      </c>
      <c r="D5088" s="8" t="s">
        <v>6053</v>
      </c>
      <c r="E5088" s="8" t="s">
        <v>4473</v>
      </c>
      <c r="F5088" s="5" t="s">
        <v>28</v>
      </c>
      <c r="G5088" s="9"/>
      <c r="H5088" s="9"/>
    </row>
    <row r="5089" ht="15.75" customHeight="1">
      <c r="A5089" s="15" t="s">
        <v>6039</v>
      </c>
      <c r="B5089" s="14" t="s">
        <v>37</v>
      </c>
      <c r="C5089" s="17">
        <v>30.0</v>
      </c>
      <c r="D5089" s="8" t="s">
        <v>6054</v>
      </c>
      <c r="E5089" s="8" t="s">
        <v>6055</v>
      </c>
      <c r="F5089" s="5" t="s">
        <v>11</v>
      </c>
      <c r="G5089" s="9"/>
      <c r="H5089" s="9"/>
    </row>
    <row r="5090" ht="15.75" customHeight="1">
      <c r="A5090" s="15" t="s">
        <v>6039</v>
      </c>
      <c r="B5090" s="14" t="s">
        <v>41</v>
      </c>
      <c r="C5090" s="17">
        <v>33.0</v>
      </c>
      <c r="D5090" s="8" t="s">
        <v>6056</v>
      </c>
      <c r="E5090" s="8" t="s">
        <v>4473</v>
      </c>
      <c r="F5090" s="5" t="s">
        <v>25</v>
      </c>
      <c r="G5090" s="9"/>
      <c r="H5090" s="9"/>
    </row>
    <row r="5091" ht="15.75" customHeight="1">
      <c r="A5091" s="15" t="s">
        <v>6039</v>
      </c>
      <c r="B5091" s="14" t="s">
        <v>41</v>
      </c>
      <c r="C5091" s="17">
        <v>35.0</v>
      </c>
      <c r="D5091" s="8" t="s">
        <v>6057</v>
      </c>
      <c r="E5091" s="8" t="s">
        <v>21</v>
      </c>
      <c r="F5091" s="5" t="s">
        <v>1265</v>
      </c>
      <c r="G5091" s="9"/>
      <c r="H5091" s="9"/>
    </row>
    <row r="5092" ht="15.75" customHeight="1">
      <c r="A5092" s="15" t="s">
        <v>6039</v>
      </c>
      <c r="B5092" s="14" t="s">
        <v>216</v>
      </c>
      <c r="C5092" s="17">
        <v>37.0</v>
      </c>
      <c r="D5092" s="8" t="s">
        <v>6058</v>
      </c>
      <c r="E5092" s="8" t="s">
        <v>4473</v>
      </c>
      <c r="F5092" s="5" t="s">
        <v>28</v>
      </c>
      <c r="G5092" s="9"/>
      <c r="H5092" s="9"/>
    </row>
    <row r="5093" ht="15.75" customHeight="1">
      <c r="A5093" s="15" t="s">
        <v>6039</v>
      </c>
      <c r="B5093" s="14" t="s">
        <v>216</v>
      </c>
      <c r="C5093" s="17">
        <v>38.0</v>
      </c>
      <c r="D5093" s="8" t="s">
        <v>6059</v>
      </c>
      <c r="E5093" s="8" t="s">
        <v>4473</v>
      </c>
      <c r="F5093" s="5" t="s">
        <v>123</v>
      </c>
      <c r="G5093" s="9"/>
      <c r="H5093" s="9"/>
    </row>
    <row r="5094" ht="15.75" customHeight="1">
      <c r="A5094" s="15" t="s">
        <v>6039</v>
      </c>
      <c r="B5094" s="14" t="s">
        <v>107</v>
      </c>
      <c r="C5094" s="17">
        <v>40.0</v>
      </c>
      <c r="D5094" s="8" t="s">
        <v>6060</v>
      </c>
      <c r="E5094" s="8" t="s">
        <v>4473</v>
      </c>
      <c r="F5094" s="5" t="s">
        <v>123</v>
      </c>
      <c r="G5094" s="9"/>
      <c r="H5094" s="9"/>
    </row>
    <row r="5095" ht="15.75" customHeight="1">
      <c r="A5095" s="15" t="s">
        <v>6039</v>
      </c>
      <c r="B5095" s="14" t="s">
        <v>35</v>
      </c>
      <c r="C5095" s="17">
        <v>42.0</v>
      </c>
      <c r="D5095" s="8" t="s">
        <v>6061</v>
      </c>
      <c r="E5095" s="8" t="s">
        <v>4473</v>
      </c>
      <c r="F5095" s="5" t="s">
        <v>1281</v>
      </c>
      <c r="G5095" s="9"/>
      <c r="H5095" s="9"/>
    </row>
    <row r="5096" ht="15.75" customHeight="1">
      <c r="A5096" s="15" t="s">
        <v>6039</v>
      </c>
      <c r="B5096" s="14" t="s">
        <v>41</v>
      </c>
      <c r="C5096" s="17">
        <v>43.0</v>
      </c>
      <c r="D5096" s="8" t="s">
        <v>6062</v>
      </c>
      <c r="E5096" s="8" t="s">
        <v>4473</v>
      </c>
      <c r="F5096" s="5" t="s">
        <v>22</v>
      </c>
      <c r="G5096" s="9"/>
      <c r="H5096" s="9"/>
    </row>
    <row r="5097" ht="15.75" customHeight="1">
      <c r="A5097" s="15" t="s">
        <v>6039</v>
      </c>
      <c r="B5097" s="14" t="s">
        <v>23</v>
      </c>
      <c r="C5097" s="17">
        <v>44.0</v>
      </c>
      <c r="D5097" s="8" t="s">
        <v>6063</v>
      </c>
      <c r="E5097" s="8" t="s">
        <v>21</v>
      </c>
      <c r="F5097" s="5" t="s">
        <v>11</v>
      </c>
      <c r="G5097" s="9"/>
      <c r="H5097" s="9"/>
    </row>
    <row r="5098" ht="15.75" customHeight="1">
      <c r="A5098" s="15" t="s">
        <v>6039</v>
      </c>
      <c r="B5098" s="14" t="s">
        <v>81</v>
      </c>
      <c r="C5098" s="17">
        <v>47.0</v>
      </c>
      <c r="D5098" s="8" t="s">
        <v>6064</v>
      </c>
      <c r="E5098" s="8" t="s">
        <v>21</v>
      </c>
      <c r="F5098" s="5" t="s">
        <v>22</v>
      </c>
      <c r="G5098" s="9"/>
      <c r="H5098" s="9"/>
    </row>
    <row r="5099" ht="15.75" customHeight="1">
      <c r="A5099" s="15" t="s">
        <v>6039</v>
      </c>
      <c r="B5099" s="14" t="s">
        <v>26</v>
      </c>
      <c r="C5099" s="17">
        <v>48.0</v>
      </c>
      <c r="D5099" s="8" t="s">
        <v>6065</v>
      </c>
      <c r="E5099" s="8" t="s">
        <v>21</v>
      </c>
      <c r="F5099" s="5" t="s">
        <v>25</v>
      </c>
      <c r="G5099" s="9"/>
      <c r="H5099" s="9"/>
    </row>
    <row r="5100" ht="15.75" customHeight="1">
      <c r="A5100" s="15" t="s">
        <v>6039</v>
      </c>
      <c r="B5100" s="14" t="s">
        <v>216</v>
      </c>
      <c r="C5100" s="17">
        <v>50.0</v>
      </c>
      <c r="D5100" s="8" t="s">
        <v>6066</v>
      </c>
      <c r="E5100" s="8" t="s">
        <v>4473</v>
      </c>
      <c r="F5100" s="5" t="s">
        <v>22</v>
      </c>
      <c r="G5100" s="9"/>
      <c r="H5100" s="9"/>
    </row>
    <row r="5101" ht="15.75" customHeight="1">
      <c r="A5101" s="15" t="s">
        <v>6039</v>
      </c>
      <c r="B5101" s="14" t="s">
        <v>41</v>
      </c>
      <c r="C5101" s="17">
        <v>53.0</v>
      </c>
      <c r="D5101" s="8" t="s">
        <v>6067</v>
      </c>
      <c r="E5101" s="8" t="s">
        <v>21</v>
      </c>
      <c r="F5101" s="5" t="s">
        <v>25</v>
      </c>
      <c r="G5101" s="9"/>
      <c r="H5101" s="9"/>
    </row>
    <row r="5102" ht="15.75" customHeight="1">
      <c r="A5102" s="15" t="s">
        <v>6039</v>
      </c>
      <c r="B5102" s="14" t="s">
        <v>216</v>
      </c>
      <c r="C5102" s="17">
        <v>54.0</v>
      </c>
      <c r="D5102" s="8" t="s">
        <v>6068</v>
      </c>
      <c r="E5102" s="8" t="s">
        <v>18</v>
      </c>
      <c r="F5102" s="5" t="s">
        <v>1465</v>
      </c>
      <c r="G5102" s="9"/>
      <c r="H5102" s="9"/>
    </row>
    <row r="5103" ht="15.75" customHeight="1">
      <c r="A5103" s="15" t="s">
        <v>6039</v>
      </c>
      <c r="B5103" s="14" t="s">
        <v>23</v>
      </c>
      <c r="C5103" s="17">
        <v>56.0</v>
      </c>
      <c r="D5103" s="8" t="s">
        <v>6069</v>
      </c>
      <c r="E5103" s="8" t="s">
        <v>33</v>
      </c>
      <c r="F5103" s="5" t="s">
        <v>33</v>
      </c>
      <c r="G5103" s="9"/>
      <c r="H5103" s="9"/>
    </row>
    <row r="5104" ht="15.75" customHeight="1">
      <c r="A5104" s="15" t="s">
        <v>6039</v>
      </c>
      <c r="B5104" s="14" t="s">
        <v>41</v>
      </c>
      <c r="C5104" s="17">
        <v>58.0</v>
      </c>
      <c r="D5104" s="8" t="s">
        <v>6070</v>
      </c>
      <c r="E5104" s="8" t="s">
        <v>21</v>
      </c>
      <c r="F5104" s="5" t="s">
        <v>25</v>
      </c>
      <c r="G5104" s="9"/>
      <c r="H5104" s="9"/>
    </row>
    <row r="5105" ht="15.75" customHeight="1">
      <c r="A5105" s="15" t="s">
        <v>6039</v>
      </c>
      <c r="B5105" s="14" t="s">
        <v>41</v>
      </c>
      <c r="C5105" s="17">
        <v>60.0</v>
      </c>
      <c r="D5105" s="8" t="s">
        <v>6071</v>
      </c>
      <c r="E5105" s="8" t="s">
        <v>21</v>
      </c>
      <c r="F5105" s="5" t="s">
        <v>25</v>
      </c>
      <c r="G5105" s="9"/>
      <c r="H5105" s="9"/>
    </row>
    <row r="5106" ht="15.75" customHeight="1">
      <c r="A5106" s="15" t="s">
        <v>6039</v>
      </c>
      <c r="B5106" s="14" t="s">
        <v>216</v>
      </c>
      <c r="C5106" s="17">
        <v>62.0</v>
      </c>
      <c r="D5106" s="8" t="s">
        <v>6072</v>
      </c>
      <c r="E5106" s="8" t="s">
        <v>11</v>
      </c>
      <c r="F5106" s="5" t="s">
        <v>22</v>
      </c>
      <c r="G5106" s="9"/>
      <c r="H5106" s="9"/>
    </row>
    <row r="5107" ht="15.75" customHeight="1">
      <c r="A5107" s="15" t="s">
        <v>6039</v>
      </c>
      <c r="B5107" s="14" t="s">
        <v>41</v>
      </c>
      <c r="C5107" s="17">
        <v>64.0</v>
      </c>
      <c r="D5107" s="8" t="s">
        <v>6073</v>
      </c>
      <c r="E5107" s="8" t="s">
        <v>4473</v>
      </c>
      <c r="F5107" s="5" t="s">
        <v>22</v>
      </c>
      <c r="G5107" s="9"/>
      <c r="H5107" s="9"/>
    </row>
    <row r="5108" ht="15.75" customHeight="1">
      <c r="A5108" s="15" t="s">
        <v>6039</v>
      </c>
      <c r="B5108" s="14" t="s">
        <v>41</v>
      </c>
      <c r="C5108" s="17">
        <v>66.0</v>
      </c>
      <c r="D5108" s="8" t="s">
        <v>6074</v>
      </c>
      <c r="E5108" s="8" t="s">
        <v>4473</v>
      </c>
      <c r="F5108" s="5" t="s">
        <v>28</v>
      </c>
      <c r="G5108" s="9"/>
      <c r="H5108" s="9"/>
    </row>
    <row r="5109" ht="15.75" customHeight="1">
      <c r="A5109" s="15" t="s">
        <v>6039</v>
      </c>
      <c r="B5109" s="14" t="s">
        <v>26</v>
      </c>
      <c r="C5109" s="17">
        <v>67.0</v>
      </c>
      <c r="D5109" s="8" t="s">
        <v>6075</v>
      </c>
      <c r="E5109" s="8" t="s">
        <v>33</v>
      </c>
      <c r="F5109" s="5" t="s">
        <v>33</v>
      </c>
      <c r="G5109" s="9"/>
      <c r="H5109" s="9"/>
    </row>
    <row r="5110" ht="15.75" customHeight="1">
      <c r="A5110" s="15" t="s">
        <v>6039</v>
      </c>
      <c r="B5110" s="14" t="s">
        <v>52</v>
      </c>
      <c r="C5110" s="17">
        <v>69.0</v>
      </c>
      <c r="D5110" s="8" t="s">
        <v>6076</v>
      </c>
      <c r="E5110" s="8" t="s">
        <v>21</v>
      </c>
      <c r="F5110" s="5" t="s">
        <v>25</v>
      </c>
      <c r="G5110" s="9"/>
      <c r="H5110" s="9"/>
    </row>
    <row r="5111" ht="15.75" customHeight="1">
      <c r="A5111" s="15" t="s">
        <v>6039</v>
      </c>
      <c r="B5111" s="14" t="s">
        <v>35</v>
      </c>
      <c r="C5111" s="17">
        <v>70.0</v>
      </c>
      <c r="D5111" s="8" t="s">
        <v>6077</v>
      </c>
      <c r="E5111" s="8" t="s">
        <v>14</v>
      </c>
      <c r="F5111" s="5" t="s">
        <v>15</v>
      </c>
      <c r="G5111" s="9"/>
      <c r="H5111" s="9"/>
    </row>
    <row r="5112" ht="15.75" customHeight="1">
      <c r="A5112" s="15" t="s">
        <v>6039</v>
      </c>
      <c r="B5112" s="14" t="s">
        <v>734</v>
      </c>
      <c r="C5112" s="17">
        <v>72.0</v>
      </c>
      <c r="D5112" s="8" t="s">
        <v>6078</v>
      </c>
      <c r="E5112" s="8" t="s">
        <v>14</v>
      </c>
      <c r="F5112" s="5" t="s">
        <v>15</v>
      </c>
      <c r="G5112" s="9"/>
      <c r="H5112" s="9"/>
    </row>
    <row r="5113" ht="15.75" customHeight="1">
      <c r="A5113" s="15" t="s">
        <v>6039</v>
      </c>
      <c r="B5113" s="14" t="s">
        <v>104</v>
      </c>
      <c r="C5113" s="17">
        <v>74.0</v>
      </c>
      <c r="D5113" s="8" t="s">
        <v>6079</v>
      </c>
      <c r="E5113" s="8" t="s">
        <v>166</v>
      </c>
      <c r="F5113" s="5" t="s">
        <v>28</v>
      </c>
      <c r="G5113" s="9"/>
      <c r="H5113" s="9"/>
    </row>
    <row r="5114" ht="15.75" customHeight="1">
      <c r="A5114" s="15" t="s">
        <v>6039</v>
      </c>
      <c r="B5114" s="14" t="s">
        <v>68</v>
      </c>
      <c r="C5114" s="17">
        <v>76.0</v>
      </c>
      <c r="D5114" s="8" t="s">
        <v>6080</v>
      </c>
      <c r="E5114" s="8" t="s">
        <v>4473</v>
      </c>
      <c r="F5114" s="5" t="s">
        <v>22</v>
      </c>
      <c r="G5114" s="9"/>
      <c r="H5114" s="9"/>
    </row>
    <row r="5115" ht="15.75" customHeight="1">
      <c r="A5115" s="15" t="s">
        <v>6039</v>
      </c>
      <c r="B5115" s="14" t="s">
        <v>41</v>
      </c>
      <c r="C5115" s="17">
        <v>78.0</v>
      </c>
      <c r="D5115" s="8" t="s">
        <v>6081</v>
      </c>
      <c r="E5115" s="8" t="s">
        <v>4473</v>
      </c>
      <c r="F5115" s="5" t="s">
        <v>15</v>
      </c>
      <c r="G5115" s="9"/>
      <c r="H5115" s="9"/>
    </row>
    <row r="5116" ht="15.75" customHeight="1">
      <c r="A5116" s="15" t="s">
        <v>6039</v>
      </c>
      <c r="B5116" s="14" t="s">
        <v>68</v>
      </c>
      <c r="C5116" s="17">
        <v>79.0</v>
      </c>
      <c r="D5116" s="8" t="s">
        <v>6082</v>
      </c>
      <c r="E5116" s="8" t="s">
        <v>14</v>
      </c>
      <c r="F5116" s="5" t="s">
        <v>15</v>
      </c>
      <c r="G5116" s="9"/>
      <c r="H5116" s="9"/>
    </row>
    <row r="5117" ht="15.75" customHeight="1">
      <c r="A5117" s="15" t="s">
        <v>6039</v>
      </c>
      <c r="B5117" s="14" t="s">
        <v>851</v>
      </c>
      <c r="C5117" s="17">
        <v>80.0</v>
      </c>
      <c r="D5117" s="8" t="s">
        <v>6083</v>
      </c>
      <c r="E5117" s="8" t="s">
        <v>21</v>
      </c>
      <c r="F5117" s="5" t="s">
        <v>22</v>
      </c>
      <c r="G5117" s="9"/>
      <c r="H5117" s="9"/>
    </row>
    <row r="5118" ht="15.75" customHeight="1">
      <c r="A5118" s="15" t="s">
        <v>6039</v>
      </c>
      <c r="B5118" s="14" t="s">
        <v>23</v>
      </c>
      <c r="C5118" s="17">
        <v>82.0</v>
      </c>
      <c r="D5118" s="8" t="s">
        <v>6084</v>
      </c>
      <c r="E5118" s="8" t="s">
        <v>14</v>
      </c>
      <c r="F5118" s="5" t="s">
        <v>15</v>
      </c>
      <c r="G5118" s="9"/>
      <c r="H5118" s="9"/>
    </row>
    <row r="5119" ht="15.75" customHeight="1">
      <c r="A5119" s="15" t="s">
        <v>6039</v>
      </c>
      <c r="B5119" s="14" t="s">
        <v>107</v>
      </c>
      <c r="C5119" s="17">
        <v>83.0</v>
      </c>
      <c r="D5119" s="8" t="s">
        <v>6085</v>
      </c>
      <c r="E5119" s="8" t="s">
        <v>14</v>
      </c>
      <c r="F5119" s="5" t="s">
        <v>15</v>
      </c>
      <c r="G5119" s="9"/>
      <c r="H5119" s="9"/>
    </row>
    <row r="5120" ht="15.75" customHeight="1">
      <c r="A5120" s="15" t="s">
        <v>6039</v>
      </c>
      <c r="B5120" s="14" t="s">
        <v>6086</v>
      </c>
      <c r="C5120" s="17">
        <v>85.0</v>
      </c>
      <c r="D5120" s="8" t="s">
        <v>6087</v>
      </c>
      <c r="E5120" s="8" t="s">
        <v>14</v>
      </c>
      <c r="F5120" s="5" t="s">
        <v>15</v>
      </c>
      <c r="G5120" s="9"/>
      <c r="H5120" s="9"/>
    </row>
    <row r="5121" ht="15.75" customHeight="1">
      <c r="A5121" s="15" t="s">
        <v>6039</v>
      </c>
      <c r="B5121" s="14" t="s">
        <v>37</v>
      </c>
      <c r="C5121" s="17">
        <v>90.0</v>
      </c>
      <c r="D5121" s="8" t="s">
        <v>6088</v>
      </c>
      <c r="E5121" s="8" t="s">
        <v>4473</v>
      </c>
      <c r="F5121" s="5" t="s">
        <v>6089</v>
      </c>
      <c r="G5121" s="9"/>
      <c r="H5121" s="9"/>
    </row>
    <row r="5122" ht="15.75" customHeight="1">
      <c r="A5122" s="15" t="s">
        <v>6039</v>
      </c>
      <c r="B5122" s="14" t="s">
        <v>35</v>
      </c>
      <c r="C5122" s="17">
        <v>91.0</v>
      </c>
      <c r="D5122" s="8" t="s">
        <v>6090</v>
      </c>
      <c r="E5122" s="8" t="s">
        <v>4473</v>
      </c>
      <c r="F5122" s="5" t="s">
        <v>6091</v>
      </c>
      <c r="G5122" s="9"/>
      <c r="H5122" s="9"/>
    </row>
    <row r="5123" ht="15.75" customHeight="1">
      <c r="A5123" s="15" t="s">
        <v>6039</v>
      </c>
      <c r="B5123" s="14" t="s">
        <v>26</v>
      </c>
      <c r="C5123" s="17">
        <v>92.0</v>
      </c>
      <c r="D5123" s="8" t="s">
        <v>6092</v>
      </c>
      <c r="E5123" s="8" t="s">
        <v>4473</v>
      </c>
      <c r="F5123" s="5" t="s">
        <v>1633</v>
      </c>
      <c r="G5123" s="9"/>
      <c r="H5123" s="9"/>
    </row>
    <row r="5124" ht="15.75" customHeight="1">
      <c r="A5124" s="15" t="s">
        <v>6039</v>
      </c>
      <c r="B5124" s="14" t="s">
        <v>41</v>
      </c>
      <c r="C5124" s="17">
        <v>93.0</v>
      </c>
      <c r="D5124" s="8" t="s">
        <v>6093</v>
      </c>
      <c r="E5124" s="8" t="s">
        <v>4473</v>
      </c>
      <c r="F5124" s="5" t="s">
        <v>15</v>
      </c>
      <c r="G5124" s="9"/>
      <c r="H5124" s="9"/>
    </row>
    <row r="5125" ht="15.75" customHeight="1">
      <c r="A5125" s="15" t="s">
        <v>6039</v>
      </c>
      <c r="B5125" s="14" t="s">
        <v>26</v>
      </c>
      <c r="C5125" s="17">
        <v>95.0</v>
      </c>
      <c r="D5125" s="8" t="s">
        <v>6094</v>
      </c>
      <c r="E5125" s="8" t="s">
        <v>4473</v>
      </c>
      <c r="F5125" s="5" t="s">
        <v>15</v>
      </c>
      <c r="G5125" s="9"/>
      <c r="H5125" s="9"/>
    </row>
    <row r="5126" ht="15.75" customHeight="1">
      <c r="A5126" s="15" t="s">
        <v>6039</v>
      </c>
      <c r="B5126" s="14" t="s">
        <v>41</v>
      </c>
      <c r="C5126" s="17">
        <v>96.0</v>
      </c>
      <c r="D5126" s="8" t="s">
        <v>6095</v>
      </c>
      <c r="E5126" s="8" t="s">
        <v>4473</v>
      </c>
      <c r="F5126" s="5" t="s">
        <v>22</v>
      </c>
      <c r="G5126" s="9"/>
      <c r="H5126" s="9"/>
    </row>
    <row r="5127" ht="15.75" customHeight="1">
      <c r="A5127" s="15" t="s">
        <v>6039</v>
      </c>
      <c r="B5127" s="14" t="s">
        <v>26</v>
      </c>
      <c r="C5127" s="17">
        <v>98.0</v>
      </c>
      <c r="D5127" s="8" t="s">
        <v>6096</v>
      </c>
      <c r="E5127" s="8" t="s">
        <v>4473</v>
      </c>
      <c r="F5127" s="5" t="s">
        <v>22</v>
      </c>
      <c r="G5127" s="9"/>
      <c r="H5127" s="9"/>
    </row>
    <row r="5128" ht="15.75" customHeight="1">
      <c r="A5128" s="15" t="s">
        <v>6039</v>
      </c>
      <c r="B5128" s="18" t="s">
        <v>261</v>
      </c>
      <c r="C5128" s="17">
        <v>100.0</v>
      </c>
      <c r="D5128" s="8" t="s">
        <v>6097</v>
      </c>
      <c r="E5128" s="8" t="s">
        <v>21</v>
      </c>
      <c r="F5128" s="5" t="s">
        <v>22</v>
      </c>
      <c r="G5128" s="9"/>
      <c r="H5128" s="9"/>
    </row>
    <row r="5129" ht="15.75" customHeight="1">
      <c r="A5129" s="15" t="s">
        <v>6039</v>
      </c>
      <c r="B5129" s="14" t="s">
        <v>734</v>
      </c>
      <c r="C5129" s="17">
        <v>101.0</v>
      </c>
      <c r="D5129" s="8" t="s">
        <v>6098</v>
      </c>
      <c r="E5129" s="8" t="s">
        <v>4473</v>
      </c>
      <c r="F5129" s="5" t="s">
        <v>22</v>
      </c>
      <c r="G5129" s="9"/>
      <c r="H5129" s="9"/>
    </row>
    <row r="5130" ht="15.75" customHeight="1">
      <c r="A5130" s="15" t="s">
        <v>6039</v>
      </c>
      <c r="B5130" s="14" t="s">
        <v>35</v>
      </c>
      <c r="C5130" s="17">
        <v>103.0</v>
      </c>
      <c r="D5130" s="8" t="s">
        <v>6099</v>
      </c>
      <c r="E5130" s="8" t="s">
        <v>21</v>
      </c>
      <c r="F5130" s="5" t="s">
        <v>22</v>
      </c>
      <c r="G5130" s="9"/>
      <c r="H5130" s="9"/>
    </row>
    <row r="5131" ht="15.75" customHeight="1">
      <c r="A5131" s="15" t="s">
        <v>6039</v>
      </c>
      <c r="B5131" s="14" t="s">
        <v>734</v>
      </c>
      <c r="C5131" s="17">
        <v>105.0</v>
      </c>
      <c r="D5131" s="8" t="s">
        <v>6100</v>
      </c>
      <c r="E5131" s="8" t="s">
        <v>21</v>
      </c>
      <c r="F5131" s="5" t="s">
        <v>25</v>
      </c>
      <c r="G5131" s="9"/>
      <c r="H5131" s="9"/>
    </row>
    <row r="5132" ht="15.75" customHeight="1">
      <c r="A5132" s="15" t="s">
        <v>6039</v>
      </c>
      <c r="B5132" s="14" t="s">
        <v>6101</v>
      </c>
      <c r="C5132" s="17">
        <v>107.0</v>
      </c>
      <c r="D5132" s="8" t="s">
        <v>6102</v>
      </c>
      <c r="E5132" s="8" t="s">
        <v>4473</v>
      </c>
      <c r="F5132" s="5" t="s">
        <v>50</v>
      </c>
      <c r="G5132" s="9"/>
      <c r="H5132" s="9"/>
    </row>
    <row r="5133" ht="15.75" customHeight="1">
      <c r="A5133" s="15" t="s">
        <v>6039</v>
      </c>
      <c r="B5133" s="14" t="s">
        <v>41</v>
      </c>
      <c r="C5133" s="17">
        <v>113.0</v>
      </c>
      <c r="D5133" s="8" t="s">
        <v>6103</v>
      </c>
      <c r="E5133" s="8" t="s">
        <v>21</v>
      </c>
      <c r="F5133" s="5" t="s">
        <v>50</v>
      </c>
      <c r="G5133" s="9"/>
      <c r="H5133" s="9"/>
    </row>
    <row r="5134" ht="15.75" customHeight="1">
      <c r="A5134" s="15" t="s">
        <v>6039</v>
      </c>
      <c r="B5134" s="14" t="s">
        <v>6104</v>
      </c>
      <c r="C5134" s="17">
        <v>114.0</v>
      </c>
      <c r="D5134" s="8" t="s">
        <v>6105</v>
      </c>
      <c r="E5134" s="8" t="s">
        <v>21</v>
      </c>
      <c r="F5134" s="5" t="s">
        <v>1924</v>
      </c>
      <c r="G5134" s="9"/>
      <c r="H5134" s="9"/>
    </row>
    <row r="5135" ht="15.75" customHeight="1">
      <c r="A5135" s="15" t="s">
        <v>6106</v>
      </c>
      <c r="B5135" s="14" t="s">
        <v>23</v>
      </c>
      <c r="C5135" s="16">
        <v>1.0</v>
      </c>
      <c r="D5135" s="8" t="s">
        <v>6107</v>
      </c>
      <c r="E5135" s="8" t="s">
        <v>4473</v>
      </c>
      <c r="F5135" s="5" t="s">
        <v>1281</v>
      </c>
      <c r="G5135" s="9"/>
      <c r="H5135" s="9"/>
    </row>
    <row r="5136" ht="15.75" customHeight="1">
      <c r="A5136" s="15" t="s">
        <v>6106</v>
      </c>
      <c r="B5136" s="14" t="s">
        <v>216</v>
      </c>
      <c r="C5136" s="17">
        <v>3.0</v>
      </c>
      <c r="D5136" s="8" t="s">
        <v>6108</v>
      </c>
      <c r="E5136" s="8" t="s">
        <v>14</v>
      </c>
      <c r="F5136" s="5" t="s">
        <v>15</v>
      </c>
      <c r="G5136" s="9"/>
      <c r="H5136" s="9"/>
    </row>
    <row r="5137" ht="15.75" customHeight="1">
      <c r="A5137" s="15" t="s">
        <v>6106</v>
      </c>
      <c r="B5137" s="14" t="s">
        <v>23</v>
      </c>
      <c r="C5137" s="17">
        <v>4.0</v>
      </c>
      <c r="D5137" s="8" t="s">
        <v>6109</v>
      </c>
      <c r="E5137" s="8" t="s">
        <v>14</v>
      </c>
      <c r="F5137" s="5" t="s">
        <v>79</v>
      </c>
      <c r="G5137" s="9"/>
      <c r="H5137" s="9"/>
    </row>
    <row r="5138" ht="15.75" customHeight="1">
      <c r="A5138" s="15" t="s">
        <v>6106</v>
      </c>
      <c r="B5138" s="14" t="s">
        <v>216</v>
      </c>
      <c r="C5138" s="17">
        <v>5.0</v>
      </c>
      <c r="D5138" s="8" t="s">
        <v>6110</v>
      </c>
      <c r="E5138" s="8" t="s">
        <v>32</v>
      </c>
      <c r="F5138" s="5" t="s">
        <v>79</v>
      </c>
      <c r="G5138" s="9"/>
      <c r="H5138" s="9"/>
    </row>
    <row r="5139" ht="15.75" customHeight="1">
      <c r="A5139" s="15" t="s">
        <v>6106</v>
      </c>
      <c r="B5139" s="14" t="s">
        <v>23</v>
      </c>
      <c r="C5139" s="17">
        <v>7.0</v>
      </c>
      <c r="D5139" s="8" t="s">
        <v>6111</v>
      </c>
      <c r="E5139" s="8" t="s">
        <v>18</v>
      </c>
      <c r="F5139" s="5" t="s">
        <v>1156</v>
      </c>
      <c r="G5139" s="9"/>
      <c r="H5139" s="9"/>
    </row>
    <row r="5140" ht="15.75" customHeight="1">
      <c r="A5140" s="15" t="s">
        <v>6106</v>
      </c>
      <c r="B5140" s="14" t="s">
        <v>216</v>
      </c>
      <c r="C5140" s="17">
        <v>8.0</v>
      </c>
      <c r="D5140" s="8" t="s">
        <v>6112</v>
      </c>
      <c r="E5140" s="8" t="s">
        <v>4473</v>
      </c>
      <c r="F5140" s="5" t="s">
        <v>28</v>
      </c>
      <c r="G5140" s="9"/>
      <c r="H5140" s="9"/>
    </row>
    <row r="5141" ht="15.75" customHeight="1">
      <c r="A5141" s="15" t="s">
        <v>6106</v>
      </c>
      <c r="B5141" s="14" t="s">
        <v>23</v>
      </c>
      <c r="C5141" s="17">
        <v>11.0</v>
      </c>
      <c r="D5141" s="8" t="s">
        <v>6113</v>
      </c>
      <c r="E5141" s="8" t="s">
        <v>18</v>
      </c>
      <c r="F5141" s="5" t="s">
        <v>18</v>
      </c>
      <c r="G5141" s="9"/>
      <c r="H5141" s="9"/>
    </row>
    <row r="5142" ht="15.75" customHeight="1">
      <c r="A5142" s="15" t="s">
        <v>6106</v>
      </c>
      <c r="B5142" s="14" t="s">
        <v>216</v>
      </c>
      <c r="C5142" s="17">
        <v>12.0</v>
      </c>
      <c r="D5142" s="8" t="s">
        <v>6114</v>
      </c>
      <c r="E5142" s="8" t="s">
        <v>18</v>
      </c>
      <c r="F5142" s="5" t="s">
        <v>15</v>
      </c>
      <c r="G5142" s="9"/>
      <c r="H5142" s="9"/>
    </row>
    <row r="5143" ht="15.75" customHeight="1">
      <c r="A5143" s="15" t="s">
        <v>6106</v>
      </c>
      <c r="B5143" s="14" t="s">
        <v>23</v>
      </c>
      <c r="C5143" s="17">
        <v>13.0</v>
      </c>
      <c r="D5143" s="8" t="s">
        <v>6115</v>
      </c>
      <c r="E5143" s="8" t="s">
        <v>18</v>
      </c>
      <c r="F5143" s="5" t="s">
        <v>18</v>
      </c>
      <c r="G5143" s="9"/>
      <c r="H5143" s="9"/>
    </row>
    <row r="5144" ht="15.75" customHeight="1">
      <c r="A5144" s="15" t="s">
        <v>6106</v>
      </c>
      <c r="B5144" s="14" t="s">
        <v>216</v>
      </c>
      <c r="C5144" s="17">
        <v>15.0</v>
      </c>
      <c r="D5144" s="8" t="s">
        <v>6116</v>
      </c>
      <c r="E5144" s="8" t="s">
        <v>166</v>
      </c>
      <c r="F5144" s="5" t="s">
        <v>22</v>
      </c>
      <c r="G5144" s="9"/>
      <c r="H5144" s="9"/>
    </row>
    <row r="5145" ht="15.75" customHeight="1">
      <c r="A5145" s="15" t="s">
        <v>6106</v>
      </c>
      <c r="B5145" s="14" t="s">
        <v>23</v>
      </c>
      <c r="C5145" s="17">
        <v>16.0</v>
      </c>
      <c r="D5145" s="8" t="s">
        <v>6117</v>
      </c>
      <c r="E5145" s="8" t="s">
        <v>14</v>
      </c>
      <c r="F5145" s="5" t="s">
        <v>25</v>
      </c>
      <c r="G5145" s="9"/>
      <c r="H5145" s="9"/>
    </row>
    <row r="5146" ht="15.75" customHeight="1">
      <c r="A5146" s="15" t="s">
        <v>6106</v>
      </c>
      <c r="B5146" s="14" t="s">
        <v>216</v>
      </c>
      <c r="C5146" s="17">
        <v>18.0</v>
      </c>
      <c r="D5146" s="8" t="s">
        <v>6118</v>
      </c>
      <c r="E5146" s="8" t="s">
        <v>33</v>
      </c>
      <c r="F5146" s="5" t="s">
        <v>33</v>
      </c>
      <c r="G5146" s="9"/>
      <c r="H5146" s="9"/>
    </row>
    <row r="5147" ht="15.75" customHeight="1">
      <c r="A5147" s="15" t="s">
        <v>6106</v>
      </c>
      <c r="B5147" s="14" t="s">
        <v>23</v>
      </c>
      <c r="C5147" s="17">
        <v>21.0</v>
      </c>
      <c r="D5147" s="8" t="s">
        <v>6119</v>
      </c>
      <c r="E5147" s="8" t="s">
        <v>4473</v>
      </c>
      <c r="F5147" s="5" t="s">
        <v>22</v>
      </c>
      <c r="G5147" s="9"/>
      <c r="H5147" s="9"/>
    </row>
    <row r="5148" ht="15.75" customHeight="1">
      <c r="A5148" s="15" t="s">
        <v>6106</v>
      </c>
      <c r="B5148" s="14" t="s">
        <v>216</v>
      </c>
      <c r="C5148" s="17">
        <v>22.0</v>
      </c>
      <c r="D5148" s="8" t="s">
        <v>6120</v>
      </c>
      <c r="E5148" s="8" t="s">
        <v>4473</v>
      </c>
      <c r="F5148" s="5" t="s">
        <v>22</v>
      </c>
      <c r="G5148" s="9"/>
      <c r="H5148" s="9"/>
    </row>
    <row r="5149" ht="15.75" customHeight="1">
      <c r="A5149" s="15" t="s">
        <v>6106</v>
      </c>
      <c r="B5149" s="14" t="s">
        <v>239</v>
      </c>
      <c r="C5149" s="17">
        <v>24.0</v>
      </c>
      <c r="D5149" s="8" t="s">
        <v>6121</v>
      </c>
      <c r="E5149" s="8" t="s">
        <v>21</v>
      </c>
      <c r="F5149" s="5" t="s">
        <v>50</v>
      </c>
      <c r="G5149" s="9"/>
      <c r="H5149" s="9"/>
    </row>
    <row r="5150" ht="15.75" customHeight="1">
      <c r="A5150" s="15" t="s">
        <v>6122</v>
      </c>
      <c r="B5150" s="14" t="s">
        <v>154</v>
      </c>
      <c r="C5150" s="17">
        <v>2.0</v>
      </c>
      <c r="D5150" s="8" t="s">
        <v>6123</v>
      </c>
      <c r="E5150" s="8" t="s">
        <v>21</v>
      </c>
      <c r="F5150" s="5" t="s">
        <v>1698</v>
      </c>
      <c r="G5150" s="9"/>
      <c r="H5150" s="9"/>
    </row>
    <row r="5151" ht="15.75" customHeight="1">
      <c r="A5151" s="15" t="s">
        <v>6122</v>
      </c>
      <c r="B5151" s="14" t="s">
        <v>37</v>
      </c>
      <c r="C5151" s="17">
        <v>3.0</v>
      </c>
      <c r="D5151" s="8" t="s">
        <v>6124</v>
      </c>
      <c r="E5151" s="8" t="s">
        <v>32</v>
      </c>
      <c r="F5151" s="5" t="s">
        <v>1698</v>
      </c>
      <c r="G5151" s="9"/>
      <c r="H5151" s="9"/>
    </row>
    <row r="5152" ht="15.75" customHeight="1">
      <c r="A5152" s="15" t="s">
        <v>6122</v>
      </c>
      <c r="B5152" s="14" t="s">
        <v>37</v>
      </c>
      <c r="C5152" s="17">
        <v>4.0</v>
      </c>
      <c r="D5152" s="8" t="s">
        <v>6125</v>
      </c>
      <c r="E5152" s="8" t="s">
        <v>32</v>
      </c>
      <c r="F5152" s="5" t="s">
        <v>1698</v>
      </c>
      <c r="G5152" s="9"/>
      <c r="H5152" s="9"/>
    </row>
    <row r="5153" ht="15.75" customHeight="1">
      <c r="A5153" s="15" t="s">
        <v>6122</v>
      </c>
      <c r="B5153" s="14" t="s">
        <v>37</v>
      </c>
      <c r="C5153" s="17">
        <v>5.0</v>
      </c>
      <c r="D5153" s="8" t="s">
        <v>6126</v>
      </c>
      <c r="E5153" s="8" t="s">
        <v>4473</v>
      </c>
      <c r="F5153" s="5" t="s">
        <v>15</v>
      </c>
      <c r="G5153" s="9"/>
      <c r="H5153" s="9"/>
    </row>
    <row r="5154" ht="15.75" customHeight="1">
      <c r="A5154" s="15" t="s">
        <v>6122</v>
      </c>
      <c r="B5154" s="14" t="s">
        <v>137</v>
      </c>
      <c r="C5154" s="17">
        <v>6.0</v>
      </c>
      <c r="D5154" s="8" t="s">
        <v>6127</v>
      </c>
      <c r="E5154" s="8" t="s">
        <v>4473</v>
      </c>
      <c r="F5154" s="5" t="s">
        <v>22</v>
      </c>
      <c r="G5154" s="9"/>
      <c r="H5154" s="9"/>
    </row>
    <row r="5155" ht="15.75" customHeight="1">
      <c r="A5155" s="15" t="s">
        <v>6122</v>
      </c>
      <c r="B5155" s="14" t="s">
        <v>154</v>
      </c>
      <c r="C5155" s="17">
        <v>7.0</v>
      </c>
      <c r="D5155" s="8" t="s">
        <v>6128</v>
      </c>
      <c r="E5155" s="8" t="s">
        <v>4473</v>
      </c>
      <c r="F5155" s="5" t="s">
        <v>22</v>
      </c>
      <c r="G5155" s="9"/>
      <c r="H5155" s="9"/>
    </row>
    <row r="5156" ht="15.75" customHeight="1">
      <c r="A5156" s="15" t="s">
        <v>6122</v>
      </c>
      <c r="B5156" s="18" t="s">
        <v>126</v>
      </c>
      <c r="C5156" s="17">
        <v>9.0</v>
      </c>
      <c r="D5156" s="8" t="s">
        <v>6129</v>
      </c>
      <c r="E5156" s="8" t="s">
        <v>14</v>
      </c>
      <c r="F5156" s="5" t="s">
        <v>1112</v>
      </c>
      <c r="G5156" s="9"/>
      <c r="H5156" s="9"/>
    </row>
    <row r="5157" ht="15.75" customHeight="1">
      <c r="A5157" s="15" t="s">
        <v>6122</v>
      </c>
      <c r="B5157" s="14" t="s">
        <v>137</v>
      </c>
      <c r="C5157" s="17">
        <v>10.0</v>
      </c>
      <c r="D5157" s="8" t="s">
        <v>6130</v>
      </c>
      <c r="E5157" s="8" t="s">
        <v>14</v>
      </c>
      <c r="F5157" s="5" t="s">
        <v>1112</v>
      </c>
      <c r="G5157" s="9"/>
      <c r="H5157" s="9"/>
    </row>
    <row r="5158" ht="15.75" customHeight="1">
      <c r="A5158" s="15" t="s">
        <v>6122</v>
      </c>
      <c r="B5158" s="14" t="s">
        <v>124</v>
      </c>
      <c r="C5158" s="17">
        <v>11.0</v>
      </c>
      <c r="D5158" s="8" t="s">
        <v>6131</v>
      </c>
      <c r="E5158" s="8" t="s">
        <v>4473</v>
      </c>
      <c r="F5158" s="5" t="s">
        <v>28</v>
      </c>
      <c r="G5158" s="9"/>
      <c r="H5158" s="9"/>
    </row>
    <row r="5159" ht="15.75" customHeight="1">
      <c r="A5159" s="15" t="s">
        <v>6122</v>
      </c>
      <c r="B5159" s="14" t="s">
        <v>124</v>
      </c>
      <c r="C5159" s="17">
        <v>12.0</v>
      </c>
      <c r="D5159" s="8" t="s">
        <v>6132</v>
      </c>
      <c r="E5159" s="8" t="s">
        <v>4473</v>
      </c>
      <c r="F5159" s="5" t="s">
        <v>15</v>
      </c>
      <c r="G5159" s="9"/>
      <c r="H5159" s="9"/>
    </row>
    <row r="5160" ht="15.75" customHeight="1">
      <c r="A5160" s="15" t="s">
        <v>6122</v>
      </c>
      <c r="B5160" s="14" t="s">
        <v>124</v>
      </c>
      <c r="C5160" s="17">
        <v>13.0</v>
      </c>
      <c r="D5160" s="8" t="s">
        <v>6133</v>
      </c>
      <c r="E5160" s="8" t="s">
        <v>32</v>
      </c>
      <c r="F5160" s="5" t="s">
        <v>15</v>
      </c>
      <c r="G5160" s="9"/>
      <c r="H5160" s="9"/>
    </row>
    <row r="5161" ht="15.75" customHeight="1">
      <c r="A5161" s="15" t="s">
        <v>6122</v>
      </c>
      <c r="B5161" s="14" t="s">
        <v>37</v>
      </c>
      <c r="C5161" s="17">
        <v>15.0</v>
      </c>
      <c r="D5161" s="8" t="s">
        <v>6134</v>
      </c>
      <c r="E5161" s="8" t="s">
        <v>4473</v>
      </c>
      <c r="F5161" s="5" t="s">
        <v>15</v>
      </c>
      <c r="G5161" s="9"/>
      <c r="H5161" s="9"/>
    </row>
    <row r="5162" ht="15.75" customHeight="1">
      <c r="A5162" s="15" t="s">
        <v>6122</v>
      </c>
      <c r="B5162" s="14" t="s">
        <v>144</v>
      </c>
      <c r="C5162" s="17">
        <v>17.0</v>
      </c>
      <c r="D5162" s="8" t="s">
        <v>6135</v>
      </c>
      <c r="E5162" s="8" t="s">
        <v>4473</v>
      </c>
      <c r="F5162" s="5" t="s">
        <v>15</v>
      </c>
      <c r="G5162" s="9"/>
      <c r="H5162" s="9"/>
    </row>
    <row r="5163" ht="15.75" customHeight="1">
      <c r="A5163" s="15" t="s">
        <v>6122</v>
      </c>
      <c r="B5163" s="14" t="s">
        <v>144</v>
      </c>
      <c r="C5163" s="17">
        <v>19.0</v>
      </c>
      <c r="D5163" s="8" t="s">
        <v>6136</v>
      </c>
      <c r="E5163" s="8" t="s">
        <v>14</v>
      </c>
      <c r="F5163" s="5" t="s">
        <v>25</v>
      </c>
      <c r="G5163" s="9"/>
      <c r="H5163" s="9"/>
    </row>
    <row r="5164" ht="15.75" customHeight="1">
      <c r="A5164" s="15" t="s">
        <v>6137</v>
      </c>
      <c r="B5164" s="14" t="s">
        <v>35</v>
      </c>
      <c r="C5164" s="16">
        <v>1.0</v>
      </c>
      <c r="D5164" s="8" t="s">
        <v>6138</v>
      </c>
      <c r="E5164" s="8" t="s">
        <v>21</v>
      </c>
      <c r="F5164" s="5" t="s">
        <v>25</v>
      </c>
      <c r="G5164" s="9"/>
      <c r="H5164" s="9"/>
    </row>
    <row r="5165" ht="15.75" customHeight="1">
      <c r="A5165" s="15" t="s">
        <v>6137</v>
      </c>
      <c r="B5165" s="18" t="s">
        <v>261</v>
      </c>
      <c r="C5165" s="17">
        <v>3.0</v>
      </c>
      <c r="D5165" s="8" t="s">
        <v>6139</v>
      </c>
      <c r="E5165" s="8" t="s">
        <v>21</v>
      </c>
      <c r="F5165" s="5" t="s">
        <v>22</v>
      </c>
      <c r="G5165" s="9"/>
      <c r="H5165" s="9"/>
    </row>
    <row r="5166" ht="15.75" customHeight="1">
      <c r="A5166" s="15" t="s">
        <v>6137</v>
      </c>
      <c r="B5166" s="14" t="s">
        <v>37</v>
      </c>
      <c r="C5166" s="17">
        <v>4.0</v>
      </c>
      <c r="D5166" s="8" t="s">
        <v>6140</v>
      </c>
      <c r="E5166" s="8" t="s">
        <v>4473</v>
      </c>
      <c r="F5166" s="5" t="s">
        <v>28</v>
      </c>
      <c r="G5166" s="9"/>
      <c r="H5166" s="9"/>
    </row>
    <row r="5167" ht="15.75" customHeight="1">
      <c r="A5167" s="15" t="s">
        <v>6137</v>
      </c>
      <c r="B5167" s="18" t="s">
        <v>261</v>
      </c>
      <c r="C5167" s="17">
        <v>5.0</v>
      </c>
      <c r="D5167" s="8" t="s">
        <v>6141</v>
      </c>
      <c r="E5167" s="8" t="s">
        <v>4473</v>
      </c>
      <c r="F5167" s="5" t="s">
        <v>123</v>
      </c>
      <c r="G5167" s="9"/>
      <c r="H5167" s="9"/>
    </row>
    <row r="5168" ht="15.75" customHeight="1">
      <c r="A5168" s="15" t="s">
        <v>6137</v>
      </c>
      <c r="B5168" s="14" t="s">
        <v>37</v>
      </c>
      <c r="C5168" s="17">
        <v>6.0</v>
      </c>
      <c r="D5168" s="8" t="s">
        <v>6142</v>
      </c>
      <c r="E5168" s="8" t="s">
        <v>14</v>
      </c>
      <c r="F5168" s="5" t="s">
        <v>151</v>
      </c>
      <c r="G5168" s="9"/>
      <c r="H5168" s="9"/>
    </row>
    <row r="5169" ht="15.75" customHeight="1">
      <c r="A5169" s="15" t="s">
        <v>6137</v>
      </c>
      <c r="B5169" s="14" t="s">
        <v>26</v>
      </c>
      <c r="C5169" s="17">
        <v>7.0</v>
      </c>
      <c r="D5169" s="8" t="s">
        <v>6143</v>
      </c>
      <c r="E5169" s="8" t="s">
        <v>4473</v>
      </c>
      <c r="F5169" s="5" t="s">
        <v>123</v>
      </c>
      <c r="G5169" s="9"/>
      <c r="H5169" s="9"/>
    </row>
    <row r="5170" ht="15.75" customHeight="1">
      <c r="A5170" s="15" t="s">
        <v>6137</v>
      </c>
      <c r="B5170" s="14" t="s">
        <v>104</v>
      </c>
      <c r="C5170" s="17">
        <v>8.0</v>
      </c>
      <c r="D5170" s="8" t="s">
        <v>6144</v>
      </c>
      <c r="E5170" s="8" t="s">
        <v>21</v>
      </c>
      <c r="F5170" s="5" t="s">
        <v>25</v>
      </c>
      <c r="G5170" s="9"/>
      <c r="H5170" s="9"/>
    </row>
    <row r="5171" ht="15.75" customHeight="1">
      <c r="A5171" s="15" t="s">
        <v>6137</v>
      </c>
      <c r="B5171" s="14" t="s">
        <v>26</v>
      </c>
      <c r="C5171" s="17">
        <v>10.0</v>
      </c>
      <c r="D5171" s="8" t="s">
        <v>6145</v>
      </c>
      <c r="E5171" s="8" t="s">
        <v>4473</v>
      </c>
      <c r="F5171" s="5" t="s">
        <v>22</v>
      </c>
      <c r="G5171" s="9"/>
      <c r="H5171" s="9"/>
    </row>
    <row r="5172" ht="15.75" customHeight="1">
      <c r="A5172" s="15" t="s">
        <v>6137</v>
      </c>
      <c r="B5172" s="18" t="s">
        <v>1712</v>
      </c>
      <c r="C5172" s="17">
        <v>11.0</v>
      </c>
      <c r="D5172" s="8" t="s">
        <v>6146</v>
      </c>
      <c r="E5172" s="8" t="s">
        <v>4473</v>
      </c>
      <c r="F5172" s="5" t="s">
        <v>28</v>
      </c>
      <c r="G5172" s="9"/>
      <c r="H5172" s="9"/>
    </row>
    <row r="5173" ht="15.75" customHeight="1">
      <c r="A5173" s="15" t="s">
        <v>6137</v>
      </c>
      <c r="B5173" s="18" t="s">
        <v>261</v>
      </c>
      <c r="C5173" s="17">
        <v>13.0</v>
      </c>
      <c r="D5173" s="8" t="s">
        <v>6147</v>
      </c>
      <c r="E5173" s="8" t="s">
        <v>4473</v>
      </c>
      <c r="F5173" s="5" t="s">
        <v>15</v>
      </c>
      <c r="G5173" s="9"/>
      <c r="H5173" s="9"/>
    </row>
    <row r="5174" ht="15.75" customHeight="1">
      <c r="A5174" s="15" t="s">
        <v>6137</v>
      </c>
      <c r="B5174" s="14" t="s">
        <v>35</v>
      </c>
      <c r="C5174" s="17">
        <v>14.0</v>
      </c>
      <c r="D5174" s="8" t="s">
        <v>6148</v>
      </c>
      <c r="E5174" s="8" t="s">
        <v>14</v>
      </c>
      <c r="F5174" s="5" t="s">
        <v>15</v>
      </c>
      <c r="G5174" s="9"/>
      <c r="H5174" s="9"/>
    </row>
    <row r="5175" ht="15.75" customHeight="1">
      <c r="A5175" s="15" t="s">
        <v>6137</v>
      </c>
      <c r="B5175" s="14" t="s">
        <v>26</v>
      </c>
      <c r="C5175" s="17">
        <v>15.0</v>
      </c>
      <c r="D5175" s="8" t="s">
        <v>6149</v>
      </c>
      <c r="E5175" s="8" t="s">
        <v>4473</v>
      </c>
      <c r="F5175" s="5" t="s">
        <v>15</v>
      </c>
      <c r="G5175" s="9"/>
      <c r="H5175" s="9"/>
    </row>
    <row r="5176" ht="15.75" customHeight="1">
      <c r="A5176" s="15" t="s">
        <v>6137</v>
      </c>
      <c r="B5176" s="14" t="s">
        <v>26</v>
      </c>
      <c r="C5176" s="17">
        <v>16.0</v>
      </c>
      <c r="D5176" s="8" t="s">
        <v>6150</v>
      </c>
      <c r="E5176" s="8" t="s">
        <v>4473</v>
      </c>
      <c r="F5176" s="5" t="s">
        <v>15</v>
      </c>
      <c r="G5176" s="9"/>
      <c r="H5176" s="9"/>
    </row>
    <row r="5177" ht="15.75" customHeight="1">
      <c r="A5177" s="15" t="s">
        <v>6137</v>
      </c>
      <c r="B5177" s="14" t="s">
        <v>1185</v>
      </c>
      <c r="C5177" s="17">
        <v>17.0</v>
      </c>
      <c r="D5177" s="8" t="s">
        <v>6151</v>
      </c>
      <c r="E5177" s="8" t="s">
        <v>32</v>
      </c>
      <c r="F5177" s="5" t="s">
        <v>15</v>
      </c>
      <c r="G5177" s="9"/>
      <c r="H5177" s="9"/>
    </row>
    <row r="5178" ht="15.75" customHeight="1">
      <c r="A5178" s="15" t="s">
        <v>6137</v>
      </c>
      <c r="B5178" s="14" t="s">
        <v>26</v>
      </c>
      <c r="C5178" s="17">
        <v>19.0</v>
      </c>
      <c r="D5178" s="8" t="s">
        <v>6152</v>
      </c>
      <c r="E5178" s="8" t="s">
        <v>4473</v>
      </c>
      <c r="F5178" s="5" t="s">
        <v>15</v>
      </c>
      <c r="G5178" s="9"/>
      <c r="H5178" s="9"/>
    </row>
    <row r="5179" ht="15.75" customHeight="1">
      <c r="A5179" s="15" t="s">
        <v>6137</v>
      </c>
      <c r="B5179" s="14" t="s">
        <v>26</v>
      </c>
      <c r="C5179" s="17">
        <v>21.0</v>
      </c>
      <c r="D5179" s="8" t="s">
        <v>6153</v>
      </c>
      <c r="E5179" s="8" t="s">
        <v>32</v>
      </c>
      <c r="F5179" s="5" t="s">
        <v>15</v>
      </c>
      <c r="G5179" s="9"/>
      <c r="H5179" s="9"/>
    </row>
    <row r="5180" ht="15.75" customHeight="1">
      <c r="A5180" s="15" t="s">
        <v>6137</v>
      </c>
      <c r="B5180" s="14" t="s">
        <v>26</v>
      </c>
      <c r="C5180" s="17">
        <v>22.0</v>
      </c>
      <c r="D5180" s="8" t="s">
        <v>6154</v>
      </c>
      <c r="E5180" s="8" t="s">
        <v>4473</v>
      </c>
      <c r="F5180" s="5" t="s">
        <v>15</v>
      </c>
      <c r="G5180" s="9"/>
      <c r="H5180" s="9"/>
    </row>
    <row r="5181" ht="15.75" customHeight="1">
      <c r="A5181" s="15" t="s">
        <v>6137</v>
      </c>
      <c r="B5181" s="18" t="s">
        <v>261</v>
      </c>
      <c r="C5181" s="17">
        <v>23.0</v>
      </c>
      <c r="D5181" s="8" t="s">
        <v>6155</v>
      </c>
      <c r="E5181" s="8" t="s">
        <v>32</v>
      </c>
      <c r="F5181" s="5" t="s">
        <v>66</v>
      </c>
      <c r="G5181" s="9"/>
      <c r="H5181" s="9"/>
    </row>
    <row r="5182" ht="15.75" customHeight="1">
      <c r="A5182" s="15" t="s">
        <v>6137</v>
      </c>
      <c r="B5182" s="18" t="s">
        <v>261</v>
      </c>
      <c r="C5182" s="17">
        <v>24.0</v>
      </c>
      <c r="D5182" s="8" t="s">
        <v>6156</v>
      </c>
      <c r="E5182" s="8" t="s">
        <v>166</v>
      </c>
      <c r="F5182" s="5" t="s">
        <v>15</v>
      </c>
      <c r="G5182" s="9"/>
      <c r="H5182" s="9"/>
    </row>
    <row r="5183" ht="15.75" customHeight="1">
      <c r="A5183" s="15" t="s">
        <v>6137</v>
      </c>
      <c r="B5183" s="14" t="s">
        <v>26</v>
      </c>
      <c r="C5183" s="17">
        <v>25.0</v>
      </c>
      <c r="D5183" s="8" t="s">
        <v>6157</v>
      </c>
      <c r="E5183" s="8" t="s">
        <v>4473</v>
      </c>
      <c r="F5183" s="5" t="s">
        <v>22</v>
      </c>
      <c r="G5183" s="9"/>
      <c r="H5183" s="9"/>
    </row>
    <row r="5184" ht="15.75" customHeight="1">
      <c r="A5184" s="15" t="s">
        <v>6137</v>
      </c>
      <c r="B5184" s="14" t="s">
        <v>734</v>
      </c>
      <c r="C5184" s="17">
        <v>27.0</v>
      </c>
      <c r="D5184" s="8" t="s">
        <v>6158</v>
      </c>
      <c r="E5184" s="8" t="s">
        <v>4473</v>
      </c>
      <c r="F5184" s="5" t="s">
        <v>22</v>
      </c>
      <c r="G5184" s="9"/>
      <c r="H5184" s="9"/>
    </row>
    <row r="5185" ht="15.75" customHeight="1">
      <c r="A5185" s="15" t="s">
        <v>6137</v>
      </c>
      <c r="B5185" s="18" t="s">
        <v>261</v>
      </c>
      <c r="C5185" s="17">
        <v>29.0</v>
      </c>
      <c r="D5185" s="8" t="s">
        <v>6159</v>
      </c>
      <c r="E5185" s="8" t="s">
        <v>4473</v>
      </c>
      <c r="F5185" s="5" t="s">
        <v>22</v>
      </c>
      <c r="G5185" s="9"/>
      <c r="H5185" s="9"/>
    </row>
    <row r="5186" ht="15.75" customHeight="1">
      <c r="A5186" s="15" t="s">
        <v>6137</v>
      </c>
      <c r="B5186" s="14" t="s">
        <v>26</v>
      </c>
      <c r="C5186" s="17">
        <v>30.0</v>
      </c>
      <c r="D5186" s="8" t="s">
        <v>6160</v>
      </c>
      <c r="E5186" s="8" t="s">
        <v>4473</v>
      </c>
      <c r="F5186" s="5" t="s">
        <v>22</v>
      </c>
      <c r="G5186" s="9"/>
      <c r="H5186" s="9"/>
    </row>
    <row r="5187" ht="15.75" customHeight="1">
      <c r="A5187" s="15" t="s">
        <v>6137</v>
      </c>
      <c r="B5187" s="14" t="s">
        <v>26</v>
      </c>
      <c r="C5187" s="17">
        <v>32.0</v>
      </c>
      <c r="D5187" s="8" t="s">
        <v>6161</v>
      </c>
      <c r="E5187" s="8" t="s">
        <v>33</v>
      </c>
      <c r="F5187" s="5" t="s">
        <v>33</v>
      </c>
      <c r="G5187" s="9"/>
      <c r="H5187" s="9"/>
    </row>
    <row r="5188" ht="15.75" customHeight="1">
      <c r="A5188" s="15" t="s">
        <v>6137</v>
      </c>
      <c r="B5188" s="14" t="s">
        <v>52</v>
      </c>
      <c r="C5188" s="17">
        <v>33.0</v>
      </c>
      <c r="D5188" s="8" t="s">
        <v>6162</v>
      </c>
      <c r="E5188" s="8" t="s">
        <v>33</v>
      </c>
      <c r="F5188" s="5" t="s">
        <v>33</v>
      </c>
      <c r="G5188" s="9"/>
      <c r="H5188" s="9"/>
    </row>
    <row r="5189" ht="15.75" customHeight="1">
      <c r="A5189" s="15" t="s">
        <v>6137</v>
      </c>
      <c r="B5189" s="14" t="s">
        <v>37</v>
      </c>
      <c r="C5189" s="17">
        <v>34.0</v>
      </c>
      <c r="D5189" s="8" t="s">
        <v>6163</v>
      </c>
      <c r="E5189" s="8" t="s">
        <v>21</v>
      </c>
      <c r="F5189" s="5" t="s">
        <v>25</v>
      </c>
      <c r="G5189" s="9"/>
      <c r="H5189" s="9"/>
    </row>
    <row r="5190" ht="15.75" customHeight="1">
      <c r="A5190" s="15" t="s">
        <v>6164</v>
      </c>
      <c r="B5190" s="14" t="s">
        <v>29</v>
      </c>
      <c r="C5190" s="16">
        <v>1.0</v>
      </c>
      <c r="D5190" s="8" t="s">
        <v>6165</v>
      </c>
      <c r="E5190" s="8" t="s">
        <v>21</v>
      </c>
      <c r="F5190" s="5" t="s">
        <v>25</v>
      </c>
      <c r="G5190" s="9"/>
      <c r="H5190" s="9"/>
    </row>
    <row r="5191" ht="15.75" customHeight="1">
      <c r="A5191" s="15" t="s">
        <v>6164</v>
      </c>
      <c r="B5191" s="14" t="s">
        <v>968</v>
      </c>
      <c r="C5191" s="17">
        <v>3.0</v>
      </c>
      <c r="D5191" s="8" t="s">
        <v>6166</v>
      </c>
      <c r="E5191" s="8" t="s">
        <v>4473</v>
      </c>
      <c r="F5191" s="5" t="s">
        <v>28</v>
      </c>
      <c r="G5191" s="9"/>
      <c r="H5191" s="9"/>
    </row>
    <row r="5192" ht="15.75" customHeight="1">
      <c r="A5192" s="15" t="s">
        <v>6164</v>
      </c>
      <c r="B5192" s="14" t="s">
        <v>37</v>
      </c>
      <c r="C5192" s="17">
        <v>5.0</v>
      </c>
      <c r="D5192" s="8" t="s">
        <v>6167</v>
      </c>
      <c r="E5192" s="8" t="s">
        <v>4473</v>
      </c>
      <c r="F5192" s="5" t="s">
        <v>15</v>
      </c>
      <c r="G5192" s="9"/>
      <c r="H5192" s="9"/>
    </row>
    <row r="5193" ht="15.75" customHeight="1">
      <c r="A5193" s="15" t="s">
        <v>6164</v>
      </c>
      <c r="B5193" s="14" t="s">
        <v>37</v>
      </c>
      <c r="C5193" s="17">
        <v>6.0</v>
      </c>
      <c r="D5193" s="8" t="s">
        <v>6168</v>
      </c>
      <c r="E5193" s="8" t="s">
        <v>14</v>
      </c>
      <c r="F5193" s="5" t="s">
        <v>15</v>
      </c>
      <c r="G5193" s="9"/>
      <c r="H5193" s="9"/>
    </row>
    <row r="5194" ht="15.75" customHeight="1">
      <c r="A5194" s="15" t="s">
        <v>6164</v>
      </c>
      <c r="B5194" s="14" t="s">
        <v>37</v>
      </c>
      <c r="C5194" s="17">
        <v>7.0</v>
      </c>
      <c r="D5194" s="8" t="s">
        <v>6169</v>
      </c>
      <c r="E5194" s="8" t="s">
        <v>14</v>
      </c>
      <c r="F5194" s="5" t="s">
        <v>79</v>
      </c>
      <c r="G5194" s="9"/>
      <c r="H5194" s="9"/>
    </row>
    <row r="5195" ht="15.75" customHeight="1">
      <c r="A5195" s="15" t="s">
        <v>6164</v>
      </c>
      <c r="B5195" s="14" t="s">
        <v>144</v>
      </c>
      <c r="C5195" s="17">
        <v>9.0</v>
      </c>
      <c r="D5195" s="8" t="s">
        <v>6170</v>
      </c>
      <c r="E5195" s="8" t="s">
        <v>4473</v>
      </c>
      <c r="F5195" s="5" t="s">
        <v>28</v>
      </c>
      <c r="G5195" s="9"/>
      <c r="H5195" s="9"/>
    </row>
    <row r="5196" ht="15.75" customHeight="1">
      <c r="A5196" s="15" t="s">
        <v>6164</v>
      </c>
      <c r="B5196" s="14" t="s">
        <v>144</v>
      </c>
      <c r="C5196" s="17">
        <v>11.0</v>
      </c>
      <c r="D5196" s="8" t="s">
        <v>6171</v>
      </c>
      <c r="E5196" s="8" t="s">
        <v>4473</v>
      </c>
      <c r="F5196" s="5" t="s">
        <v>11</v>
      </c>
      <c r="G5196" s="9"/>
      <c r="H5196" s="9"/>
    </row>
    <row r="5197" ht="15.75" customHeight="1">
      <c r="A5197" s="15" t="s">
        <v>6164</v>
      </c>
      <c r="B5197" s="14" t="s">
        <v>37</v>
      </c>
      <c r="C5197" s="17">
        <v>12.0</v>
      </c>
      <c r="D5197" s="8" t="s">
        <v>6172</v>
      </c>
      <c r="E5197" s="8" t="s">
        <v>14</v>
      </c>
      <c r="F5197" s="5" t="s">
        <v>15</v>
      </c>
      <c r="G5197" s="9"/>
      <c r="H5197" s="9"/>
    </row>
    <row r="5198" ht="15.75" customHeight="1">
      <c r="A5198" s="15" t="s">
        <v>6164</v>
      </c>
      <c r="B5198" s="14" t="s">
        <v>144</v>
      </c>
      <c r="C5198" s="17">
        <v>14.0</v>
      </c>
      <c r="D5198" s="8" t="s">
        <v>6173</v>
      </c>
      <c r="E5198" s="8" t="s">
        <v>4473</v>
      </c>
      <c r="F5198" s="5" t="s">
        <v>25</v>
      </c>
      <c r="G5198" s="9"/>
      <c r="H5198" s="9"/>
    </row>
    <row r="5199" ht="15.75" customHeight="1">
      <c r="A5199" s="15" t="s">
        <v>6174</v>
      </c>
      <c r="B5199" s="14" t="s">
        <v>41</v>
      </c>
      <c r="C5199" s="16">
        <v>1.0</v>
      </c>
      <c r="D5199" s="8" t="s">
        <v>6175</v>
      </c>
      <c r="E5199" s="8" t="s">
        <v>21</v>
      </c>
      <c r="F5199" s="5" t="s">
        <v>25</v>
      </c>
      <c r="G5199" s="9"/>
      <c r="H5199" s="9"/>
    </row>
    <row r="5200" ht="15.75" customHeight="1">
      <c r="A5200" s="15" t="s">
        <v>6174</v>
      </c>
      <c r="B5200" s="14" t="s">
        <v>81</v>
      </c>
      <c r="C5200" s="17">
        <v>3.0</v>
      </c>
      <c r="D5200" s="8" t="s">
        <v>6176</v>
      </c>
      <c r="E5200" s="8" t="s">
        <v>21</v>
      </c>
      <c r="F5200" s="5" t="s">
        <v>25</v>
      </c>
      <c r="G5200" s="9"/>
      <c r="H5200" s="9"/>
    </row>
    <row r="5201" ht="15.75" customHeight="1">
      <c r="A5201" s="15" t="s">
        <v>6174</v>
      </c>
      <c r="B5201" s="14" t="s">
        <v>720</v>
      </c>
      <c r="C5201" s="17">
        <v>4.0</v>
      </c>
      <c r="D5201" s="8" t="s">
        <v>6177</v>
      </c>
      <c r="E5201" s="8" t="s">
        <v>21</v>
      </c>
      <c r="F5201" s="5" t="s">
        <v>123</v>
      </c>
      <c r="G5201" s="9"/>
      <c r="H5201" s="9"/>
    </row>
    <row r="5202" ht="15.75" customHeight="1">
      <c r="A5202" s="15" t="s">
        <v>6174</v>
      </c>
      <c r="B5202" s="14" t="s">
        <v>104</v>
      </c>
      <c r="C5202" s="17">
        <v>6.0</v>
      </c>
      <c r="D5202" s="8" t="s">
        <v>6178</v>
      </c>
      <c r="E5202" s="8" t="s">
        <v>4473</v>
      </c>
      <c r="F5202" s="5" t="s">
        <v>22</v>
      </c>
      <c r="G5202" s="9"/>
      <c r="H5202" s="9"/>
    </row>
    <row r="5203" ht="15.75" customHeight="1">
      <c r="A5203" s="15" t="s">
        <v>6174</v>
      </c>
      <c r="B5203" s="14" t="s">
        <v>41</v>
      </c>
      <c r="C5203" s="17">
        <v>7.0</v>
      </c>
      <c r="D5203" s="8" t="s">
        <v>6179</v>
      </c>
      <c r="E5203" s="8" t="s">
        <v>14</v>
      </c>
      <c r="F5203" s="5" t="s">
        <v>28</v>
      </c>
      <c r="G5203" s="9"/>
      <c r="H5203" s="9"/>
    </row>
    <row r="5204" ht="15.75" customHeight="1">
      <c r="A5204" s="15" t="s">
        <v>6174</v>
      </c>
      <c r="B5204" s="14" t="s">
        <v>26</v>
      </c>
      <c r="C5204" s="17">
        <v>9.0</v>
      </c>
      <c r="D5204" s="8" t="s">
        <v>6180</v>
      </c>
      <c r="E5204" s="8" t="s">
        <v>4473</v>
      </c>
      <c r="F5204" s="5" t="s">
        <v>15</v>
      </c>
      <c r="G5204" s="9"/>
      <c r="H5204" s="9"/>
    </row>
    <row r="5205" ht="15.75" customHeight="1">
      <c r="A5205" s="15" t="s">
        <v>6174</v>
      </c>
      <c r="B5205" s="14" t="s">
        <v>35</v>
      </c>
      <c r="C5205" s="17">
        <v>10.0</v>
      </c>
      <c r="D5205" s="8" t="s">
        <v>6181</v>
      </c>
      <c r="E5205" s="8" t="s">
        <v>4473</v>
      </c>
      <c r="F5205" s="5" t="s">
        <v>15</v>
      </c>
      <c r="G5205" s="9"/>
      <c r="H5205" s="9"/>
    </row>
    <row r="5206" ht="15.75" customHeight="1">
      <c r="A5206" s="15" t="s">
        <v>6174</v>
      </c>
      <c r="B5206" s="14" t="s">
        <v>37</v>
      </c>
      <c r="C5206" s="17">
        <v>11.0</v>
      </c>
      <c r="D5206" s="8" t="s">
        <v>6182</v>
      </c>
      <c r="E5206" s="8" t="s">
        <v>4473</v>
      </c>
      <c r="F5206" s="5" t="s">
        <v>15</v>
      </c>
      <c r="G5206" s="9"/>
      <c r="H5206" s="9"/>
    </row>
    <row r="5207" ht="15.75" customHeight="1">
      <c r="A5207" s="15" t="s">
        <v>6174</v>
      </c>
      <c r="B5207" s="14" t="s">
        <v>41</v>
      </c>
      <c r="C5207" s="17">
        <v>12.0</v>
      </c>
      <c r="D5207" s="8" t="s">
        <v>6183</v>
      </c>
      <c r="E5207" s="8" t="s">
        <v>14</v>
      </c>
      <c r="F5207" s="5" t="s">
        <v>79</v>
      </c>
      <c r="G5207" s="9"/>
      <c r="H5207" s="9"/>
    </row>
    <row r="5208" ht="15.75" customHeight="1">
      <c r="A5208" s="15" t="s">
        <v>6174</v>
      </c>
      <c r="B5208" s="14" t="s">
        <v>370</v>
      </c>
      <c r="C5208" s="17">
        <v>13.0</v>
      </c>
      <c r="D5208" s="8" t="s">
        <v>6184</v>
      </c>
      <c r="E5208" s="8" t="s">
        <v>33</v>
      </c>
      <c r="F5208" s="5" t="s">
        <v>33</v>
      </c>
      <c r="G5208" s="9"/>
      <c r="H5208" s="9"/>
    </row>
    <row r="5209" ht="15.75" customHeight="1">
      <c r="A5209" s="15" t="s">
        <v>6185</v>
      </c>
      <c r="B5209" s="14" t="s">
        <v>41</v>
      </c>
      <c r="C5209" s="16">
        <v>1.0</v>
      </c>
      <c r="D5209" s="8" t="s">
        <v>6186</v>
      </c>
      <c r="E5209" s="8" t="s">
        <v>4473</v>
      </c>
      <c r="F5209" s="5" t="s">
        <v>93</v>
      </c>
      <c r="G5209" s="9"/>
      <c r="H5209" s="9"/>
    </row>
    <row r="5210" ht="15.75" customHeight="1">
      <c r="A5210" s="15" t="s">
        <v>6185</v>
      </c>
      <c r="B5210" s="14" t="s">
        <v>29</v>
      </c>
      <c r="C5210" s="17">
        <v>2.0</v>
      </c>
      <c r="D5210" s="8" t="s">
        <v>6187</v>
      </c>
      <c r="E5210" s="8" t="s">
        <v>18</v>
      </c>
      <c r="F5210" s="5" t="s">
        <v>93</v>
      </c>
      <c r="G5210" s="9"/>
      <c r="H5210" s="9"/>
    </row>
    <row r="5211" ht="15.75" customHeight="1">
      <c r="A5211" s="15" t="s">
        <v>6185</v>
      </c>
      <c r="B5211" s="14" t="s">
        <v>52</v>
      </c>
      <c r="C5211" s="17">
        <v>3.0</v>
      </c>
      <c r="D5211" s="8" t="s">
        <v>6188</v>
      </c>
      <c r="E5211" s="8" t="s">
        <v>14</v>
      </c>
      <c r="F5211" s="5" t="s">
        <v>15</v>
      </c>
      <c r="G5211" s="9"/>
      <c r="H5211" s="9"/>
    </row>
    <row r="5212" ht="15.75" customHeight="1">
      <c r="A5212" s="15" t="s">
        <v>6185</v>
      </c>
      <c r="B5212" s="14" t="s">
        <v>107</v>
      </c>
      <c r="C5212" s="17">
        <v>4.0</v>
      </c>
      <c r="D5212" s="8" t="s">
        <v>6189</v>
      </c>
      <c r="E5212" s="8" t="s">
        <v>4473</v>
      </c>
      <c r="F5212" s="5" t="s">
        <v>15</v>
      </c>
      <c r="G5212" s="9"/>
      <c r="H5212" s="9"/>
    </row>
    <row r="5213" ht="15.75" customHeight="1">
      <c r="A5213" s="15" t="s">
        <v>6185</v>
      </c>
      <c r="B5213" s="14" t="s">
        <v>35</v>
      </c>
      <c r="C5213" s="17">
        <v>6.0</v>
      </c>
      <c r="D5213" s="8" t="s">
        <v>6190</v>
      </c>
      <c r="E5213" s="8" t="s">
        <v>4473</v>
      </c>
      <c r="F5213" s="5" t="s">
        <v>15</v>
      </c>
      <c r="G5213" s="9"/>
      <c r="H5213" s="9"/>
    </row>
    <row r="5214" ht="15.75" customHeight="1">
      <c r="A5214" s="15" t="s">
        <v>6185</v>
      </c>
      <c r="B5214" s="14" t="s">
        <v>26</v>
      </c>
      <c r="C5214" s="17">
        <v>8.0</v>
      </c>
      <c r="D5214" s="8" t="s">
        <v>6191</v>
      </c>
      <c r="E5214" s="8" t="s">
        <v>4473</v>
      </c>
      <c r="F5214" s="5" t="s">
        <v>15</v>
      </c>
      <c r="G5214" s="9"/>
      <c r="H5214" s="9"/>
    </row>
    <row r="5215" ht="15.75" customHeight="1">
      <c r="A5215" s="15" t="s">
        <v>6185</v>
      </c>
      <c r="B5215" s="14" t="s">
        <v>35</v>
      </c>
      <c r="C5215" s="17">
        <v>9.0</v>
      </c>
      <c r="D5215" s="8" t="s">
        <v>6192</v>
      </c>
      <c r="E5215" s="8" t="s">
        <v>4473</v>
      </c>
      <c r="F5215" s="5" t="s">
        <v>1847</v>
      </c>
      <c r="G5215" s="9"/>
      <c r="H5215" s="9"/>
    </row>
    <row r="5216" ht="15.75" customHeight="1">
      <c r="A5216" s="15" t="s">
        <v>6185</v>
      </c>
      <c r="B5216" s="14" t="s">
        <v>16</v>
      </c>
      <c r="C5216" s="17">
        <v>11.0</v>
      </c>
      <c r="D5216" s="8" t="s">
        <v>6193</v>
      </c>
      <c r="E5216" s="8" t="s">
        <v>4473</v>
      </c>
      <c r="F5216" s="5" t="s">
        <v>93</v>
      </c>
      <c r="G5216" s="9"/>
      <c r="H5216" s="9"/>
    </row>
    <row r="5217" ht="15.75" customHeight="1">
      <c r="A5217" s="15" t="s">
        <v>6185</v>
      </c>
      <c r="B5217" s="14" t="s">
        <v>607</v>
      </c>
      <c r="C5217" s="17">
        <v>12.0</v>
      </c>
      <c r="D5217" s="8" t="s">
        <v>6194</v>
      </c>
      <c r="E5217" s="8" t="s">
        <v>4473</v>
      </c>
      <c r="F5217" s="5" t="s">
        <v>15</v>
      </c>
      <c r="G5217" s="9"/>
      <c r="H5217" s="9"/>
    </row>
    <row r="5218" ht="15.75" customHeight="1">
      <c r="A5218" s="15" t="s">
        <v>6185</v>
      </c>
      <c r="B5218" s="14" t="s">
        <v>70</v>
      </c>
      <c r="C5218" s="17">
        <v>14.0</v>
      </c>
      <c r="D5218" s="8" t="s">
        <v>6195</v>
      </c>
      <c r="E5218" s="8" t="s">
        <v>4473</v>
      </c>
      <c r="F5218" s="5" t="s">
        <v>1924</v>
      </c>
      <c r="G5218" s="9"/>
      <c r="H5218" s="9"/>
    </row>
    <row r="5219" ht="15.75" customHeight="1">
      <c r="A5219" s="5" t="s">
        <v>6196</v>
      </c>
      <c r="B5219" s="6" t="s">
        <v>378</v>
      </c>
      <c r="C5219" s="7">
        <v>1.0</v>
      </c>
      <c r="D5219" s="8" t="s">
        <v>6197</v>
      </c>
      <c r="E5219" s="5" t="s">
        <v>21</v>
      </c>
      <c r="F5219" s="5" t="s">
        <v>25</v>
      </c>
      <c r="G5219" s="9"/>
      <c r="H5219" s="9"/>
    </row>
    <row r="5220" ht="15.75" customHeight="1">
      <c r="A5220" s="5" t="s">
        <v>6196</v>
      </c>
      <c r="B5220" s="6" t="s">
        <v>139</v>
      </c>
      <c r="C5220" s="10">
        <v>2.0</v>
      </c>
      <c r="D5220" s="8" t="s">
        <v>6198</v>
      </c>
      <c r="E5220" s="5" t="s">
        <v>21</v>
      </c>
      <c r="F5220" s="5" t="s">
        <v>25</v>
      </c>
      <c r="G5220" s="9"/>
      <c r="H5220" s="9"/>
    </row>
    <row r="5221" ht="15.75" customHeight="1">
      <c r="A5221" s="5" t="s">
        <v>6196</v>
      </c>
      <c r="B5221" s="6" t="s">
        <v>29</v>
      </c>
      <c r="C5221" s="10">
        <v>3.0</v>
      </c>
      <c r="D5221" s="8" t="s">
        <v>6199</v>
      </c>
      <c r="E5221" s="5" t="s">
        <v>21</v>
      </c>
      <c r="F5221" s="5" t="s">
        <v>6200</v>
      </c>
      <c r="G5221" s="9"/>
      <c r="H5221" s="9"/>
    </row>
    <row r="5222" ht="15.75" customHeight="1">
      <c r="A5222" s="5" t="s">
        <v>6196</v>
      </c>
      <c r="B5222" s="6" t="s">
        <v>139</v>
      </c>
      <c r="C5222" s="10">
        <v>4.0</v>
      </c>
      <c r="D5222" s="8" t="s">
        <v>6201</v>
      </c>
      <c r="E5222" s="5" t="s">
        <v>21</v>
      </c>
      <c r="F5222" s="5" t="s">
        <v>50</v>
      </c>
      <c r="G5222" s="9"/>
      <c r="H5222" s="9"/>
    </row>
    <row r="5223" ht="15.75" customHeight="1">
      <c r="A5223" s="5" t="s">
        <v>6196</v>
      </c>
      <c r="B5223" s="6" t="s">
        <v>124</v>
      </c>
      <c r="C5223" s="10">
        <v>5.0</v>
      </c>
      <c r="D5223" s="8" t="s">
        <v>6202</v>
      </c>
      <c r="E5223" s="5" t="s">
        <v>14</v>
      </c>
      <c r="F5223" s="5" t="s">
        <v>15</v>
      </c>
      <c r="G5223" s="9"/>
      <c r="H5223" s="9"/>
    </row>
    <row r="5224" ht="15.75" customHeight="1">
      <c r="A5224" s="5" t="s">
        <v>6196</v>
      </c>
      <c r="B5224" s="6" t="s">
        <v>154</v>
      </c>
      <c r="C5224" s="10">
        <v>6.0</v>
      </c>
      <c r="D5224" s="8" t="s">
        <v>6203</v>
      </c>
      <c r="E5224" s="5" t="s">
        <v>14</v>
      </c>
      <c r="F5224" s="5" t="s">
        <v>15</v>
      </c>
      <c r="G5224" s="9"/>
      <c r="H5224" s="9"/>
    </row>
    <row r="5225" ht="15.75" customHeight="1">
      <c r="A5225" s="5" t="s">
        <v>6196</v>
      </c>
      <c r="B5225" s="6" t="s">
        <v>124</v>
      </c>
      <c r="C5225" s="10">
        <v>7.0</v>
      </c>
      <c r="D5225" s="8" t="s">
        <v>6204</v>
      </c>
      <c r="E5225" s="5" t="s">
        <v>14</v>
      </c>
      <c r="F5225" s="5" t="s">
        <v>15</v>
      </c>
      <c r="G5225" s="9"/>
      <c r="H5225" s="9"/>
    </row>
    <row r="5226" ht="15.75" customHeight="1">
      <c r="A5226" s="5" t="s">
        <v>6196</v>
      </c>
      <c r="B5226" s="6" t="s">
        <v>154</v>
      </c>
      <c r="C5226" s="10">
        <v>8.0</v>
      </c>
      <c r="D5226" s="8" t="s">
        <v>6205</v>
      </c>
      <c r="E5226" s="5" t="s">
        <v>21</v>
      </c>
      <c r="F5226" s="5" t="s">
        <v>25</v>
      </c>
      <c r="G5226" s="9"/>
      <c r="H5226" s="9"/>
    </row>
    <row r="5227" ht="15.75" customHeight="1">
      <c r="A5227" s="5" t="s">
        <v>6196</v>
      </c>
      <c r="B5227" s="6" t="s">
        <v>688</v>
      </c>
      <c r="C5227" s="10">
        <v>9.0</v>
      </c>
      <c r="D5227" s="8" t="s">
        <v>6206</v>
      </c>
      <c r="E5227" s="5" t="s">
        <v>21</v>
      </c>
      <c r="F5227" s="5" t="s">
        <v>2271</v>
      </c>
      <c r="G5227" s="9"/>
      <c r="H5227" s="9"/>
    </row>
    <row r="5228" ht="15.75" customHeight="1">
      <c r="A5228" s="15" t="s">
        <v>6207</v>
      </c>
      <c r="B5228" s="14" t="s">
        <v>1770</v>
      </c>
      <c r="C5228" s="16">
        <v>1.0</v>
      </c>
      <c r="D5228" s="8" t="s">
        <v>6208</v>
      </c>
      <c r="E5228" s="8" t="s">
        <v>21</v>
      </c>
      <c r="F5228" s="5" t="s">
        <v>25</v>
      </c>
      <c r="G5228" s="9"/>
      <c r="H5228" s="9"/>
    </row>
    <row r="5229" ht="15.75" customHeight="1">
      <c r="A5229" s="15" t="s">
        <v>6207</v>
      </c>
      <c r="B5229" s="18" t="s">
        <v>6209</v>
      </c>
      <c r="C5229" s="17">
        <v>3.0</v>
      </c>
      <c r="D5229" s="8" t="s">
        <v>6210</v>
      </c>
      <c r="E5229" s="8" t="s">
        <v>21</v>
      </c>
      <c r="F5229" s="5" t="s">
        <v>642</v>
      </c>
      <c r="G5229" s="9"/>
      <c r="H5229" s="9"/>
    </row>
    <row r="5230" ht="15.75" customHeight="1">
      <c r="A5230" s="15" t="s">
        <v>6207</v>
      </c>
      <c r="B5230" s="18" t="s">
        <v>3432</v>
      </c>
      <c r="C5230" s="17">
        <v>7.0</v>
      </c>
      <c r="D5230" s="8" t="s">
        <v>6211</v>
      </c>
      <c r="E5230" s="8" t="s">
        <v>21</v>
      </c>
      <c r="F5230" s="5" t="s">
        <v>22</v>
      </c>
      <c r="G5230" s="9"/>
      <c r="H5230" s="9"/>
    </row>
    <row r="5231" ht="15.75" customHeight="1">
      <c r="A5231" s="15" t="s">
        <v>6207</v>
      </c>
      <c r="B5231" s="18" t="s">
        <v>679</v>
      </c>
      <c r="C5231" s="17">
        <v>9.0</v>
      </c>
      <c r="D5231" s="8" t="s">
        <v>6212</v>
      </c>
      <c r="E5231" s="8" t="s">
        <v>21</v>
      </c>
      <c r="F5231" s="5" t="s">
        <v>22</v>
      </c>
      <c r="G5231" s="9"/>
      <c r="H5231" s="9"/>
    </row>
    <row r="5232" ht="15.75" customHeight="1">
      <c r="A5232" s="15" t="s">
        <v>6207</v>
      </c>
      <c r="B5232" s="18" t="s">
        <v>1458</v>
      </c>
      <c r="C5232" s="17">
        <v>11.0</v>
      </c>
      <c r="D5232" s="8" t="s">
        <v>6213</v>
      </c>
      <c r="E5232" s="8" t="s">
        <v>21</v>
      </c>
      <c r="F5232" s="5" t="s">
        <v>929</v>
      </c>
      <c r="G5232" s="9"/>
      <c r="H5232" s="9"/>
    </row>
    <row r="5233" ht="15.75" customHeight="1">
      <c r="A5233" s="15" t="s">
        <v>6207</v>
      </c>
      <c r="B5233" s="14" t="s">
        <v>6214</v>
      </c>
      <c r="C5233" s="17">
        <v>12.0</v>
      </c>
      <c r="D5233" s="8" t="s">
        <v>6215</v>
      </c>
      <c r="E5233" s="8" t="s">
        <v>21</v>
      </c>
      <c r="F5233" s="5" t="s">
        <v>133</v>
      </c>
      <c r="G5233" s="9"/>
      <c r="H5233" s="9"/>
    </row>
    <row r="5234" ht="15.75" customHeight="1">
      <c r="A5234" s="15" t="s">
        <v>6207</v>
      </c>
      <c r="B5234" s="18" t="s">
        <v>679</v>
      </c>
      <c r="C5234" s="17">
        <v>15.0</v>
      </c>
      <c r="D5234" s="8" t="s">
        <v>6216</v>
      </c>
      <c r="E5234" s="8" t="s">
        <v>21</v>
      </c>
      <c r="F5234" s="5" t="s">
        <v>22</v>
      </c>
      <c r="G5234" s="9"/>
      <c r="H5234" s="9"/>
    </row>
    <row r="5235" ht="15.75" customHeight="1">
      <c r="A5235" s="15" t="s">
        <v>6207</v>
      </c>
      <c r="B5235" s="18" t="s">
        <v>3436</v>
      </c>
      <c r="C5235" s="17">
        <v>17.0</v>
      </c>
      <c r="D5235" s="8" t="s">
        <v>6217</v>
      </c>
      <c r="E5235" s="8" t="s">
        <v>21</v>
      </c>
      <c r="F5235" s="5" t="s">
        <v>22</v>
      </c>
      <c r="G5235" s="9"/>
      <c r="H5235" s="9"/>
    </row>
    <row r="5236" ht="15.75" customHeight="1">
      <c r="A5236" s="15" t="s">
        <v>6207</v>
      </c>
      <c r="B5236" s="18" t="s">
        <v>3432</v>
      </c>
      <c r="C5236" s="17">
        <v>19.0</v>
      </c>
      <c r="D5236" s="8" t="s">
        <v>6218</v>
      </c>
      <c r="E5236" s="8" t="s">
        <v>21</v>
      </c>
      <c r="F5236" s="5" t="s">
        <v>22</v>
      </c>
      <c r="G5236" s="9"/>
      <c r="H5236" s="9"/>
    </row>
    <row r="5237" ht="15.75" customHeight="1">
      <c r="A5237" s="15" t="s">
        <v>6207</v>
      </c>
      <c r="B5237" s="14" t="s">
        <v>3440</v>
      </c>
      <c r="C5237" s="17">
        <v>21.0</v>
      </c>
      <c r="D5237" s="8" t="s">
        <v>6219</v>
      </c>
      <c r="E5237" s="8" t="s">
        <v>21</v>
      </c>
      <c r="F5237" s="5" t="s">
        <v>22</v>
      </c>
      <c r="G5237" s="9"/>
      <c r="H5237" s="9"/>
    </row>
    <row r="5238" ht="15.75" customHeight="1">
      <c r="A5238" s="15" t="s">
        <v>6207</v>
      </c>
      <c r="B5238" s="18" t="s">
        <v>3432</v>
      </c>
      <c r="C5238" s="17">
        <v>23.0</v>
      </c>
      <c r="D5238" s="8" t="s">
        <v>6220</v>
      </c>
      <c r="E5238" s="8" t="s">
        <v>21</v>
      </c>
      <c r="F5238" s="5" t="s">
        <v>22</v>
      </c>
      <c r="G5238" s="9"/>
      <c r="H5238" s="9"/>
    </row>
    <row r="5239" ht="15.75" customHeight="1">
      <c r="A5239" s="15" t="s">
        <v>6207</v>
      </c>
      <c r="B5239" s="18" t="s">
        <v>6221</v>
      </c>
      <c r="C5239" s="17">
        <v>26.0</v>
      </c>
      <c r="D5239" s="8" t="s">
        <v>6222</v>
      </c>
      <c r="E5239" s="8" t="s">
        <v>14</v>
      </c>
      <c r="F5239" s="5" t="s">
        <v>22</v>
      </c>
      <c r="G5239" s="9"/>
      <c r="H5239" s="9"/>
    </row>
    <row r="5240" ht="15.75" customHeight="1">
      <c r="A5240" s="15" t="s">
        <v>6207</v>
      </c>
      <c r="B5240" s="18" t="s">
        <v>3436</v>
      </c>
      <c r="C5240" s="17">
        <v>30.0</v>
      </c>
      <c r="D5240" s="8" t="s">
        <v>6223</v>
      </c>
      <c r="E5240" s="8" t="s">
        <v>32</v>
      </c>
      <c r="F5240" s="5" t="s">
        <v>22</v>
      </c>
      <c r="G5240" s="9"/>
      <c r="H5240" s="9"/>
    </row>
    <row r="5241" ht="15.75" customHeight="1">
      <c r="A5241" s="15" t="s">
        <v>6207</v>
      </c>
      <c r="B5241" s="18" t="s">
        <v>679</v>
      </c>
      <c r="C5241" s="17">
        <v>32.0</v>
      </c>
      <c r="D5241" s="8" t="s">
        <v>6224</v>
      </c>
      <c r="E5241" s="8" t="s">
        <v>21</v>
      </c>
      <c r="F5241" s="5" t="s">
        <v>22</v>
      </c>
      <c r="G5241" s="9"/>
      <c r="H5241" s="9"/>
    </row>
    <row r="5242" ht="15.75" customHeight="1">
      <c r="A5242" s="15" t="s">
        <v>6207</v>
      </c>
      <c r="B5242" s="18" t="s">
        <v>6225</v>
      </c>
      <c r="C5242" s="17">
        <v>34.0</v>
      </c>
      <c r="D5242" s="8" t="s">
        <v>6226</v>
      </c>
      <c r="E5242" s="8" t="s">
        <v>14</v>
      </c>
      <c r="F5242" s="5" t="s">
        <v>22</v>
      </c>
      <c r="G5242" s="9"/>
      <c r="H5242" s="9"/>
    </row>
    <row r="5243" ht="15.75" customHeight="1">
      <c r="A5243" s="15" t="s">
        <v>6207</v>
      </c>
      <c r="B5243" s="18" t="s">
        <v>6227</v>
      </c>
      <c r="C5243" s="17">
        <v>36.0</v>
      </c>
      <c r="D5243" s="8" t="s">
        <v>6228</v>
      </c>
      <c r="E5243" s="8" t="s">
        <v>21</v>
      </c>
      <c r="F5243" s="5" t="s">
        <v>22</v>
      </c>
      <c r="G5243" s="9"/>
      <c r="H5243" s="9"/>
    </row>
    <row r="5244" ht="15.75" customHeight="1">
      <c r="A5244" s="15" t="s">
        <v>6207</v>
      </c>
      <c r="B5244" s="18" t="s">
        <v>3432</v>
      </c>
      <c r="C5244" s="17">
        <v>38.0</v>
      </c>
      <c r="D5244" s="8" t="s">
        <v>6229</v>
      </c>
      <c r="E5244" s="8" t="s">
        <v>21</v>
      </c>
      <c r="F5244" s="5" t="s">
        <v>22</v>
      </c>
      <c r="G5244" s="9"/>
      <c r="H5244" s="9"/>
    </row>
    <row r="5245" ht="15.75" customHeight="1">
      <c r="A5245" s="15" t="s">
        <v>6207</v>
      </c>
      <c r="B5245" s="18" t="s">
        <v>6225</v>
      </c>
      <c r="C5245" s="17">
        <v>41.0</v>
      </c>
      <c r="D5245" s="8" t="s">
        <v>6230</v>
      </c>
      <c r="E5245" s="8" t="s">
        <v>33</v>
      </c>
      <c r="F5245" s="5" t="s">
        <v>22</v>
      </c>
      <c r="G5245" s="9"/>
      <c r="H5245" s="9"/>
    </row>
    <row r="5246" ht="15.75" customHeight="1">
      <c r="A5246" s="15" t="s">
        <v>6207</v>
      </c>
      <c r="B5246" s="18" t="s">
        <v>6231</v>
      </c>
      <c r="C5246" s="17">
        <v>43.0</v>
      </c>
      <c r="D5246" s="8" t="s">
        <v>6232</v>
      </c>
      <c r="E5246" s="8" t="s">
        <v>21</v>
      </c>
      <c r="F5246" s="5" t="s">
        <v>22</v>
      </c>
      <c r="G5246" s="9"/>
      <c r="H5246" s="9"/>
    </row>
    <row r="5247" ht="15.75" customHeight="1">
      <c r="A5247" s="15" t="s">
        <v>6207</v>
      </c>
      <c r="B5247" s="18" t="s">
        <v>6221</v>
      </c>
      <c r="C5247" s="17">
        <v>48.0</v>
      </c>
      <c r="D5247" s="8" t="s">
        <v>6233</v>
      </c>
      <c r="E5247" s="8" t="s">
        <v>21</v>
      </c>
      <c r="F5247" s="5" t="s">
        <v>25</v>
      </c>
      <c r="G5247" s="9"/>
      <c r="H5247" s="9"/>
    </row>
    <row r="5248" ht="15.75" customHeight="1">
      <c r="A5248" s="15" t="s">
        <v>6207</v>
      </c>
      <c r="B5248" s="18" t="s">
        <v>679</v>
      </c>
      <c r="C5248" s="17">
        <v>52.0</v>
      </c>
      <c r="D5248" s="8" t="s">
        <v>6234</v>
      </c>
      <c r="E5248" s="8" t="s">
        <v>21</v>
      </c>
      <c r="F5248" s="5" t="s">
        <v>25</v>
      </c>
      <c r="G5248" s="9"/>
      <c r="H5248" s="9"/>
    </row>
    <row r="5249" ht="15.75" customHeight="1">
      <c r="A5249" s="15" t="s">
        <v>6207</v>
      </c>
      <c r="B5249" s="18" t="s">
        <v>6209</v>
      </c>
      <c r="C5249" s="17">
        <v>54.0</v>
      </c>
      <c r="D5249" s="8" t="s">
        <v>6235</v>
      </c>
      <c r="E5249" s="8" t="s">
        <v>21</v>
      </c>
      <c r="F5249" s="5" t="s">
        <v>22</v>
      </c>
      <c r="G5249" s="9"/>
      <c r="H5249" s="9"/>
    </row>
    <row r="5250" ht="15.75" customHeight="1">
      <c r="A5250" s="15" t="s">
        <v>6207</v>
      </c>
      <c r="B5250" s="18" t="s">
        <v>3436</v>
      </c>
      <c r="C5250" s="17">
        <v>58.0</v>
      </c>
      <c r="D5250" s="8" t="s">
        <v>6236</v>
      </c>
      <c r="E5250" s="8" t="s">
        <v>32</v>
      </c>
      <c r="F5250" s="5" t="s">
        <v>22</v>
      </c>
      <c r="G5250" s="9"/>
      <c r="H5250" s="9"/>
    </row>
    <row r="5251" ht="15.75" customHeight="1">
      <c r="A5251" s="15" t="s">
        <v>6207</v>
      </c>
      <c r="B5251" s="18" t="s">
        <v>3436</v>
      </c>
      <c r="C5251" s="17">
        <v>60.0</v>
      </c>
      <c r="D5251" s="8" t="s">
        <v>6237</v>
      </c>
      <c r="E5251" s="8" t="s">
        <v>21</v>
      </c>
      <c r="F5251" s="5" t="s">
        <v>22</v>
      </c>
      <c r="G5251" s="9"/>
      <c r="H5251" s="9"/>
    </row>
    <row r="5252" ht="15.75" customHeight="1">
      <c r="A5252" s="15" t="s">
        <v>6207</v>
      </c>
      <c r="B5252" s="18" t="s">
        <v>3436</v>
      </c>
      <c r="C5252" s="17">
        <v>62.0</v>
      </c>
      <c r="D5252" s="8" t="s">
        <v>6238</v>
      </c>
      <c r="E5252" s="8" t="s">
        <v>21</v>
      </c>
      <c r="F5252" s="5" t="s">
        <v>22</v>
      </c>
      <c r="G5252" s="9"/>
      <c r="H5252" s="9"/>
    </row>
    <row r="5253" ht="15.75" customHeight="1">
      <c r="A5253" s="15" t="s">
        <v>6207</v>
      </c>
      <c r="B5253" s="18" t="s">
        <v>3432</v>
      </c>
      <c r="C5253" s="17">
        <v>64.0</v>
      </c>
      <c r="D5253" s="8" t="s">
        <v>6239</v>
      </c>
      <c r="E5253" s="8" t="s">
        <v>21</v>
      </c>
      <c r="F5253" s="5" t="s">
        <v>22</v>
      </c>
      <c r="G5253" s="9"/>
      <c r="H5253" s="9"/>
    </row>
    <row r="5254" ht="15.75" customHeight="1">
      <c r="A5254" s="15" t="s">
        <v>6207</v>
      </c>
      <c r="B5254" s="18" t="s">
        <v>3432</v>
      </c>
      <c r="C5254" s="17">
        <v>67.0</v>
      </c>
      <c r="D5254" s="8" t="s">
        <v>6240</v>
      </c>
      <c r="E5254" s="8" t="s">
        <v>21</v>
      </c>
      <c r="F5254" s="5" t="s">
        <v>22</v>
      </c>
      <c r="G5254" s="9"/>
      <c r="H5254" s="9"/>
    </row>
    <row r="5255" ht="15.75" customHeight="1">
      <c r="A5255" s="15" t="s">
        <v>6207</v>
      </c>
      <c r="B5255" s="18" t="s">
        <v>3432</v>
      </c>
      <c r="C5255" s="17">
        <v>70.0</v>
      </c>
      <c r="D5255" s="8" t="s">
        <v>6241</v>
      </c>
      <c r="E5255" s="8" t="s">
        <v>21</v>
      </c>
      <c r="F5255" s="5" t="s">
        <v>22</v>
      </c>
      <c r="G5255" s="9"/>
      <c r="H5255" s="9"/>
    </row>
    <row r="5256" ht="15.75" customHeight="1">
      <c r="A5256" s="15" t="s">
        <v>6207</v>
      </c>
      <c r="B5256" s="18" t="s">
        <v>3432</v>
      </c>
      <c r="C5256" s="17">
        <v>72.0</v>
      </c>
      <c r="D5256" s="8" t="s">
        <v>6242</v>
      </c>
      <c r="E5256" s="8" t="s">
        <v>21</v>
      </c>
      <c r="F5256" s="5" t="s">
        <v>22</v>
      </c>
      <c r="G5256" s="9"/>
      <c r="H5256" s="9"/>
    </row>
    <row r="5257" ht="15.75" customHeight="1">
      <c r="A5257" s="15" t="s">
        <v>6207</v>
      </c>
      <c r="B5257" s="18" t="s">
        <v>679</v>
      </c>
      <c r="C5257" s="17">
        <v>74.0</v>
      </c>
      <c r="D5257" s="8" t="s">
        <v>6243</v>
      </c>
      <c r="E5257" s="8" t="s">
        <v>21</v>
      </c>
      <c r="F5257" s="5" t="s">
        <v>22</v>
      </c>
      <c r="G5257" s="9"/>
      <c r="H5257" s="9"/>
    </row>
    <row r="5258" ht="15.75" customHeight="1">
      <c r="A5258" s="15" t="s">
        <v>6207</v>
      </c>
      <c r="B5258" s="18" t="s">
        <v>3436</v>
      </c>
      <c r="C5258" s="17">
        <v>76.0</v>
      </c>
      <c r="D5258" s="8" t="s">
        <v>6244</v>
      </c>
      <c r="E5258" s="8" t="s">
        <v>21</v>
      </c>
      <c r="F5258" s="5" t="s">
        <v>25</v>
      </c>
      <c r="G5258" s="9"/>
      <c r="H5258" s="9"/>
    </row>
    <row r="5259" ht="15.75" customHeight="1">
      <c r="A5259" s="15" t="s">
        <v>6207</v>
      </c>
      <c r="B5259" s="18" t="s">
        <v>6231</v>
      </c>
      <c r="C5259" s="17">
        <v>78.0</v>
      </c>
      <c r="D5259" s="8" t="s">
        <v>6245</v>
      </c>
      <c r="E5259" s="8" t="s">
        <v>21</v>
      </c>
      <c r="F5259" s="5" t="s">
        <v>133</v>
      </c>
      <c r="G5259" s="9"/>
      <c r="H5259" s="9"/>
    </row>
    <row r="5260" ht="15.75" customHeight="1">
      <c r="A5260" s="15" t="s">
        <v>6207</v>
      </c>
      <c r="B5260" s="14" t="s">
        <v>3440</v>
      </c>
      <c r="C5260" s="17">
        <v>84.0</v>
      </c>
      <c r="D5260" s="8" t="s">
        <v>6246</v>
      </c>
      <c r="E5260" s="8" t="s">
        <v>21</v>
      </c>
      <c r="F5260" s="5" t="s">
        <v>133</v>
      </c>
      <c r="G5260" s="9"/>
      <c r="H5260" s="9"/>
    </row>
    <row r="5261" ht="15.75" customHeight="1">
      <c r="A5261" s="15" t="s">
        <v>6207</v>
      </c>
      <c r="B5261" s="18" t="s">
        <v>169</v>
      </c>
      <c r="C5261" s="17">
        <v>86.0</v>
      </c>
      <c r="D5261" s="8" t="s">
        <v>6247</v>
      </c>
      <c r="E5261" s="8" t="s">
        <v>21</v>
      </c>
      <c r="F5261" s="5" t="s">
        <v>22</v>
      </c>
      <c r="G5261" s="9"/>
      <c r="H5261" s="9"/>
    </row>
    <row r="5262" ht="15.75" customHeight="1">
      <c r="A5262" s="15" t="s">
        <v>6207</v>
      </c>
      <c r="B5262" s="18" t="s">
        <v>679</v>
      </c>
      <c r="C5262" s="17">
        <v>88.0</v>
      </c>
      <c r="D5262" s="8" t="s">
        <v>6248</v>
      </c>
      <c r="E5262" s="8" t="s">
        <v>21</v>
      </c>
      <c r="F5262" s="5" t="s">
        <v>25</v>
      </c>
      <c r="G5262" s="9"/>
      <c r="H5262" s="9"/>
    </row>
    <row r="5263" ht="15.75" customHeight="1">
      <c r="A5263" s="15" t="s">
        <v>6207</v>
      </c>
      <c r="B5263" s="18" t="s">
        <v>3436</v>
      </c>
      <c r="C5263" s="17">
        <v>91.0</v>
      </c>
      <c r="D5263" s="8" t="s">
        <v>6249</v>
      </c>
      <c r="E5263" s="8" t="s">
        <v>33</v>
      </c>
      <c r="F5263" s="5" t="s">
        <v>22</v>
      </c>
      <c r="G5263" s="9"/>
      <c r="H5263" s="9"/>
    </row>
    <row r="5264" ht="15.75" customHeight="1">
      <c r="A5264" s="15" t="s">
        <v>6207</v>
      </c>
      <c r="B5264" s="18" t="s">
        <v>679</v>
      </c>
      <c r="C5264" s="17">
        <v>93.0</v>
      </c>
      <c r="D5264" s="8" t="s">
        <v>6250</v>
      </c>
      <c r="E5264" s="8" t="s">
        <v>21</v>
      </c>
      <c r="F5264" s="5" t="s">
        <v>1174</v>
      </c>
      <c r="G5264" s="9"/>
      <c r="H5264" s="9"/>
    </row>
    <row r="5265" ht="15.75" customHeight="1">
      <c r="A5265" s="15" t="s">
        <v>6207</v>
      </c>
      <c r="B5265" s="18" t="s">
        <v>3432</v>
      </c>
      <c r="C5265" s="17">
        <v>95.0</v>
      </c>
      <c r="D5265" s="8" t="s">
        <v>6251</v>
      </c>
      <c r="E5265" s="8" t="s">
        <v>32</v>
      </c>
      <c r="F5265" s="5" t="s">
        <v>22</v>
      </c>
      <c r="G5265" s="9"/>
      <c r="H5265" s="9"/>
    </row>
    <row r="5266" ht="15.75" customHeight="1">
      <c r="A5266" s="15" t="s">
        <v>6207</v>
      </c>
      <c r="B5266" s="14" t="s">
        <v>1408</v>
      </c>
      <c r="C5266" s="17">
        <v>97.0</v>
      </c>
      <c r="D5266" s="8" t="s">
        <v>6252</v>
      </c>
      <c r="E5266" s="8" t="s">
        <v>21</v>
      </c>
      <c r="F5266" s="5" t="s">
        <v>22</v>
      </c>
      <c r="G5266" s="9"/>
      <c r="H5266" s="9"/>
    </row>
    <row r="5267" ht="15.75" customHeight="1">
      <c r="A5267" s="15" t="s">
        <v>6207</v>
      </c>
      <c r="B5267" s="14" t="s">
        <v>3224</v>
      </c>
      <c r="C5267" s="17">
        <v>106.0</v>
      </c>
      <c r="D5267" s="8" t="s">
        <v>6253</v>
      </c>
      <c r="E5267" s="8" t="s">
        <v>18</v>
      </c>
      <c r="F5267" s="5" t="s">
        <v>18</v>
      </c>
      <c r="G5267" s="9"/>
      <c r="H5267" s="9"/>
    </row>
    <row r="5268" ht="15.75" customHeight="1">
      <c r="A5268" s="15" t="s">
        <v>6207</v>
      </c>
      <c r="B5268" s="18" t="s">
        <v>2318</v>
      </c>
      <c r="C5268" s="17">
        <v>108.0</v>
      </c>
      <c r="D5268" s="8" t="s">
        <v>6254</v>
      </c>
      <c r="E5268" s="8" t="s">
        <v>18</v>
      </c>
      <c r="F5268" s="5" t="s">
        <v>18</v>
      </c>
      <c r="G5268" s="9"/>
      <c r="H5268" s="9"/>
    </row>
    <row r="5269" ht="15.75" customHeight="1">
      <c r="A5269" s="15" t="s">
        <v>6207</v>
      </c>
      <c r="B5269" s="18" t="s">
        <v>1458</v>
      </c>
      <c r="C5269" s="17">
        <v>109.0</v>
      </c>
      <c r="D5269" s="8" t="s">
        <v>6255</v>
      </c>
      <c r="E5269" s="8" t="s">
        <v>18</v>
      </c>
      <c r="F5269" s="5" t="s">
        <v>886</v>
      </c>
      <c r="G5269" s="9"/>
      <c r="H5269" s="9"/>
    </row>
    <row r="5270" ht="15.75" customHeight="1">
      <c r="A5270" s="15" t="s">
        <v>6207</v>
      </c>
      <c r="B5270" s="14" t="s">
        <v>26</v>
      </c>
      <c r="C5270" s="17">
        <v>110.0</v>
      </c>
      <c r="D5270" s="8" t="s">
        <v>6256</v>
      </c>
      <c r="E5270" s="8" t="s">
        <v>11</v>
      </c>
      <c r="F5270" s="5" t="s">
        <v>1465</v>
      </c>
      <c r="G5270" s="9"/>
      <c r="H5270" s="9"/>
    </row>
    <row r="5271" ht="15.75" customHeight="1">
      <c r="A5271" s="15" t="s">
        <v>6207</v>
      </c>
      <c r="B5271" s="18" t="s">
        <v>169</v>
      </c>
      <c r="C5271" s="17">
        <v>111.0</v>
      </c>
      <c r="D5271" s="8" t="s">
        <v>6257</v>
      </c>
      <c r="E5271" s="8" t="s">
        <v>32</v>
      </c>
      <c r="F5271" s="5" t="s">
        <v>11</v>
      </c>
      <c r="G5271" s="9"/>
      <c r="H5271" s="9"/>
    </row>
    <row r="5272" ht="15.75" customHeight="1">
      <c r="A5272" s="15" t="s">
        <v>6207</v>
      </c>
      <c r="B5272" s="18" t="s">
        <v>3432</v>
      </c>
      <c r="C5272" s="17">
        <v>113.0</v>
      </c>
      <c r="D5272" s="8" t="s">
        <v>6258</v>
      </c>
      <c r="E5272" s="8" t="s">
        <v>21</v>
      </c>
      <c r="F5272" s="5" t="s">
        <v>123</v>
      </c>
      <c r="G5272" s="9"/>
      <c r="H5272" s="9"/>
    </row>
    <row r="5273" ht="15.75" customHeight="1">
      <c r="A5273" s="15" t="s">
        <v>6207</v>
      </c>
      <c r="B5273" s="18" t="s">
        <v>169</v>
      </c>
      <c r="C5273" s="17">
        <v>115.0</v>
      </c>
      <c r="D5273" s="8" t="s">
        <v>6259</v>
      </c>
      <c r="E5273" s="8" t="s">
        <v>21</v>
      </c>
      <c r="F5273" s="5" t="s">
        <v>22</v>
      </c>
      <c r="G5273" s="9"/>
      <c r="H5273" s="9"/>
    </row>
    <row r="5274" ht="15.75" customHeight="1">
      <c r="A5274" s="15" t="s">
        <v>6207</v>
      </c>
      <c r="B5274" s="18" t="s">
        <v>679</v>
      </c>
      <c r="C5274" s="17">
        <v>117.0</v>
      </c>
      <c r="D5274" s="8" t="s">
        <v>6260</v>
      </c>
      <c r="E5274" s="8" t="s">
        <v>21</v>
      </c>
      <c r="F5274" s="5" t="s">
        <v>22</v>
      </c>
      <c r="G5274" s="9"/>
      <c r="H5274" s="9"/>
    </row>
    <row r="5275" ht="15.75" customHeight="1">
      <c r="A5275" s="15" t="s">
        <v>6207</v>
      </c>
      <c r="B5275" s="18" t="s">
        <v>3436</v>
      </c>
      <c r="C5275" s="17">
        <v>119.0</v>
      </c>
      <c r="D5275" s="8" t="s">
        <v>6261</v>
      </c>
      <c r="E5275" s="8" t="s">
        <v>21</v>
      </c>
      <c r="F5275" s="5" t="s">
        <v>22</v>
      </c>
      <c r="G5275" s="9"/>
      <c r="H5275" s="9"/>
    </row>
    <row r="5276" ht="15.75" customHeight="1">
      <c r="A5276" s="15" t="s">
        <v>6207</v>
      </c>
      <c r="B5276" s="18" t="s">
        <v>3432</v>
      </c>
      <c r="C5276" s="17">
        <v>121.0</v>
      </c>
      <c r="D5276" s="8" t="s">
        <v>6262</v>
      </c>
      <c r="E5276" s="8" t="s">
        <v>21</v>
      </c>
      <c r="F5276" s="5" t="s">
        <v>22</v>
      </c>
      <c r="G5276" s="9"/>
      <c r="H5276" s="9"/>
    </row>
    <row r="5277" ht="15.75" customHeight="1">
      <c r="A5277" s="15" t="s">
        <v>6207</v>
      </c>
      <c r="B5277" s="14" t="s">
        <v>3440</v>
      </c>
      <c r="C5277" s="17">
        <v>124.0</v>
      </c>
      <c r="D5277" s="8" t="s">
        <v>6263</v>
      </c>
      <c r="E5277" s="8" t="s">
        <v>32</v>
      </c>
      <c r="F5277" s="5" t="s">
        <v>11</v>
      </c>
      <c r="G5277" s="9"/>
      <c r="H5277" s="9"/>
    </row>
    <row r="5278" ht="15.75" customHeight="1">
      <c r="A5278" s="15" t="s">
        <v>6207</v>
      </c>
      <c r="B5278" s="18" t="s">
        <v>679</v>
      </c>
      <c r="C5278" s="17">
        <v>127.0</v>
      </c>
      <c r="D5278" s="8" t="s">
        <v>6264</v>
      </c>
      <c r="E5278" s="8" t="s">
        <v>21</v>
      </c>
      <c r="F5278" s="5" t="s">
        <v>11</v>
      </c>
      <c r="G5278" s="9"/>
      <c r="H5278" s="9"/>
    </row>
    <row r="5279" ht="15.75" customHeight="1">
      <c r="A5279" s="15" t="s">
        <v>6207</v>
      </c>
      <c r="B5279" s="18" t="s">
        <v>679</v>
      </c>
      <c r="C5279" s="17">
        <v>129.0</v>
      </c>
      <c r="D5279" s="8" t="s">
        <v>6265</v>
      </c>
      <c r="E5279" s="8" t="s">
        <v>21</v>
      </c>
      <c r="F5279" s="5" t="s">
        <v>133</v>
      </c>
      <c r="G5279" s="9"/>
      <c r="H5279" s="9"/>
    </row>
    <row r="5280" ht="15.75" customHeight="1">
      <c r="A5280" s="15" t="s">
        <v>6207</v>
      </c>
      <c r="B5280" s="18" t="s">
        <v>169</v>
      </c>
      <c r="C5280" s="17">
        <v>131.0</v>
      </c>
      <c r="D5280" s="8" t="s">
        <v>6266</v>
      </c>
      <c r="E5280" s="8" t="s">
        <v>21</v>
      </c>
      <c r="F5280" s="5" t="s">
        <v>11</v>
      </c>
      <c r="G5280" s="9"/>
      <c r="H5280" s="9"/>
    </row>
    <row r="5281" ht="15.75" customHeight="1">
      <c r="A5281" s="15" t="s">
        <v>6207</v>
      </c>
      <c r="B5281" s="18" t="s">
        <v>6267</v>
      </c>
      <c r="C5281" s="17">
        <v>133.0</v>
      </c>
      <c r="D5281" s="8" t="s">
        <v>6268</v>
      </c>
      <c r="E5281" s="8" t="s">
        <v>32</v>
      </c>
      <c r="F5281" s="5" t="s">
        <v>11</v>
      </c>
      <c r="G5281" s="9"/>
      <c r="H5281" s="9"/>
    </row>
    <row r="5282" ht="15.75" customHeight="1">
      <c r="A5282" s="15" t="s">
        <v>6207</v>
      </c>
      <c r="B5282" s="14" t="s">
        <v>1770</v>
      </c>
      <c r="C5282" s="17">
        <v>136.0</v>
      </c>
      <c r="D5282" s="8" t="s">
        <v>6269</v>
      </c>
      <c r="E5282" s="8" t="s">
        <v>14</v>
      </c>
      <c r="F5282" s="5" t="s">
        <v>22</v>
      </c>
      <c r="G5282" s="9"/>
      <c r="H5282" s="9"/>
    </row>
    <row r="5283" ht="15.75" customHeight="1">
      <c r="A5283" s="15" t="s">
        <v>6207</v>
      </c>
      <c r="B5283" s="18" t="s">
        <v>169</v>
      </c>
      <c r="C5283" s="17">
        <v>139.0</v>
      </c>
      <c r="D5283" s="8" t="s">
        <v>6270</v>
      </c>
      <c r="E5283" s="8" t="s">
        <v>11</v>
      </c>
      <c r="F5283" s="5" t="s">
        <v>651</v>
      </c>
      <c r="G5283" s="9"/>
      <c r="H5283" s="9"/>
    </row>
    <row r="5284" ht="15.75" customHeight="1">
      <c r="A5284" s="15" t="s">
        <v>6207</v>
      </c>
      <c r="B5284" s="18" t="s">
        <v>169</v>
      </c>
      <c r="C5284" s="17">
        <v>141.0</v>
      </c>
      <c r="D5284" s="8" t="s">
        <v>6271</v>
      </c>
      <c r="E5284" s="8" t="s">
        <v>21</v>
      </c>
      <c r="F5284" s="5" t="s">
        <v>11</v>
      </c>
      <c r="G5284" s="9"/>
      <c r="H5284" s="9"/>
    </row>
    <row r="5285" ht="15.75" customHeight="1">
      <c r="A5285" s="15" t="s">
        <v>6207</v>
      </c>
      <c r="B5285" s="18" t="s">
        <v>169</v>
      </c>
      <c r="C5285" s="17">
        <v>143.0</v>
      </c>
      <c r="D5285" s="8" t="s">
        <v>6272</v>
      </c>
      <c r="E5285" s="8" t="s">
        <v>21</v>
      </c>
      <c r="F5285" s="5" t="s">
        <v>11</v>
      </c>
      <c r="G5285" s="9"/>
      <c r="H5285" s="9"/>
    </row>
    <row r="5286" ht="15.75" customHeight="1">
      <c r="A5286" s="15" t="s">
        <v>6207</v>
      </c>
      <c r="B5286" s="18" t="s">
        <v>3432</v>
      </c>
      <c r="C5286" s="17">
        <v>145.0</v>
      </c>
      <c r="D5286" s="8" t="s">
        <v>6273</v>
      </c>
      <c r="E5286" s="8" t="s">
        <v>21</v>
      </c>
      <c r="F5286" s="5" t="s">
        <v>2840</v>
      </c>
      <c r="G5286" s="9"/>
      <c r="H5286" s="9"/>
    </row>
    <row r="5287" ht="15.75" customHeight="1">
      <c r="A5287" s="15" t="s">
        <v>6207</v>
      </c>
      <c r="B5287" s="14" t="s">
        <v>1474</v>
      </c>
      <c r="C5287" s="17">
        <v>148.0</v>
      </c>
      <c r="D5287" s="8" t="s">
        <v>6274</v>
      </c>
      <c r="E5287" s="8" t="s">
        <v>32</v>
      </c>
      <c r="F5287" s="5" t="s">
        <v>2840</v>
      </c>
      <c r="G5287" s="9"/>
      <c r="H5287" s="9"/>
    </row>
    <row r="5288" ht="15.75" customHeight="1">
      <c r="A5288" s="15" t="s">
        <v>6207</v>
      </c>
      <c r="B5288" s="14" t="s">
        <v>6275</v>
      </c>
      <c r="C5288" s="17">
        <v>150.0</v>
      </c>
      <c r="D5288" s="8" t="s">
        <v>6276</v>
      </c>
      <c r="E5288" s="8" t="s">
        <v>32</v>
      </c>
      <c r="F5288" s="5" t="s">
        <v>639</v>
      </c>
      <c r="G5288" s="9"/>
      <c r="H5288" s="9"/>
    </row>
    <row r="5289" ht="15.75" customHeight="1">
      <c r="A5289" s="15" t="s">
        <v>6207</v>
      </c>
      <c r="B5289" s="14" t="s">
        <v>6277</v>
      </c>
      <c r="C5289" s="17">
        <v>153.0</v>
      </c>
      <c r="D5289" s="8" t="s">
        <v>6278</v>
      </c>
      <c r="E5289" s="8" t="s">
        <v>32</v>
      </c>
      <c r="F5289" s="5" t="s">
        <v>2840</v>
      </c>
      <c r="G5289" s="9"/>
      <c r="H5289" s="9"/>
    </row>
    <row r="5290" ht="15.75" customHeight="1">
      <c r="A5290" s="15" t="s">
        <v>6207</v>
      </c>
      <c r="B5290" s="14" t="s">
        <v>3444</v>
      </c>
      <c r="C5290" s="17">
        <v>158.0</v>
      </c>
      <c r="D5290" s="8" t="s">
        <v>6279</v>
      </c>
      <c r="E5290" s="8" t="s">
        <v>32</v>
      </c>
      <c r="F5290" s="5" t="s">
        <v>2840</v>
      </c>
      <c r="G5290" s="9"/>
      <c r="H5290" s="9"/>
    </row>
    <row r="5291" ht="15.75" customHeight="1">
      <c r="A5291" s="15" t="s">
        <v>6207</v>
      </c>
      <c r="B5291" s="18" t="s">
        <v>3432</v>
      </c>
      <c r="C5291" s="17">
        <v>160.0</v>
      </c>
      <c r="D5291" s="8" t="s">
        <v>6280</v>
      </c>
      <c r="E5291" s="8" t="s">
        <v>32</v>
      </c>
      <c r="F5291" s="5" t="s">
        <v>2840</v>
      </c>
      <c r="G5291" s="9"/>
      <c r="H5291" s="9"/>
    </row>
    <row r="5292" ht="15.75" customHeight="1">
      <c r="A5292" s="15" t="s">
        <v>6207</v>
      </c>
      <c r="B5292" s="18" t="s">
        <v>679</v>
      </c>
      <c r="C5292" s="17">
        <v>162.0</v>
      </c>
      <c r="D5292" s="8" t="s">
        <v>6281</v>
      </c>
      <c r="E5292" s="8" t="s">
        <v>32</v>
      </c>
      <c r="F5292" s="5" t="s">
        <v>2840</v>
      </c>
      <c r="G5292" s="9"/>
      <c r="H5292" s="9"/>
    </row>
    <row r="5293" ht="15.75" customHeight="1">
      <c r="A5293" s="15" t="s">
        <v>6207</v>
      </c>
      <c r="B5293" s="18" t="s">
        <v>3432</v>
      </c>
      <c r="C5293" s="17">
        <v>164.0</v>
      </c>
      <c r="D5293" s="8" t="s">
        <v>6282</v>
      </c>
      <c r="E5293" s="8" t="s">
        <v>21</v>
      </c>
      <c r="F5293" s="5" t="s">
        <v>2840</v>
      </c>
      <c r="G5293" s="9"/>
      <c r="H5293" s="9"/>
    </row>
    <row r="5294" ht="15.75" customHeight="1">
      <c r="A5294" s="15" t="s">
        <v>6207</v>
      </c>
      <c r="B5294" s="18" t="s">
        <v>3432</v>
      </c>
      <c r="C5294" s="17">
        <v>166.0</v>
      </c>
      <c r="D5294" s="8" t="s">
        <v>6283</v>
      </c>
      <c r="E5294" s="8" t="s">
        <v>32</v>
      </c>
      <c r="F5294" s="5" t="s">
        <v>2840</v>
      </c>
      <c r="G5294" s="9"/>
      <c r="H5294" s="9"/>
    </row>
    <row r="5295" ht="15.75" customHeight="1">
      <c r="A5295" s="15" t="s">
        <v>6207</v>
      </c>
      <c r="B5295" s="14" t="s">
        <v>3440</v>
      </c>
      <c r="C5295" s="17">
        <v>169.0</v>
      </c>
      <c r="D5295" s="8" t="s">
        <v>6284</v>
      </c>
      <c r="E5295" s="8" t="s">
        <v>18</v>
      </c>
      <c r="F5295" s="5" t="s">
        <v>2840</v>
      </c>
      <c r="G5295" s="9"/>
      <c r="H5295" s="9"/>
    </row>
    <row r="5296" ht="15.75" customHeight="1">
      <c r="A5296" s="15" t="s">
        <v>6207</v>
      </c>
      <c r="B5296" s="18" t="s">
        <v>169</v>
      </c>
      <c r="C5296" s="17">
        <v>171.0</v>
      </c>
      <c r="D5296" s="8" t="s">
        <v>6285</v>
      </c>
      <c r="E5296" s="8" t="s">
        <v>11</v>
      </c>
      <c r="F5296" s="5" t="s">
        <v>2840</v>
      </c>
      <c r="G5296" s="9"/>
      <c r="H5296" s="9"/>
    </row>
    <row r="5297" ht="15.75" customHeight="1">
      <c r="A5297" s="15" t="s">
        <v>6207</v>
      </c>
      <c r="B5297" s="18" t="s">
        <v>679</v>
      </c>
      <c r="C5297" s="17">
        <v>173.0</v>
      </c>
      <c r="D5297" s="8" t="s">
        <v>6286</v>
      </c>
      <c r="E5297" s="8" t="s">
        <v>21</v>
      </c>
      <c r="F5297" s="5" t="s">
        <v>2840</v>
      </c>
      <c r="G5297" s="9"/>
      <c r="H5297" s="9"/>
    </row>
    <row r="5298" ht="15.75" customHeight="1">
      <c r="A5298" s="15" t="s">
        <v>6207</v>
      </c>
      <c r="B5298" s="18" t="s">
        <v>169</v>
      </c>
      <c r="C5298" s="17">
        <v>175.0</v>
      </c>
      <c r="D5298" s="8" t="s">
        <v>6287</v>
      </c>
      <c r="E5298" s="8" t="s">
        <v>32</v>
      </c>
      <c r="F5298" s="5" t="s">
        <v>22</v>
      </c>
      <c r="G5298" s="9"/>
      <c r="H5298" s="9"/>
    </row>
    <row r="5299" ht="15.75" customHeight="1">
      <c r="A5299" s="15" t="s">
        <v>6207</v>
      </c>
      <c r="B5299" s="14" t="s">
        <v>3444</v>
      </c>
      <c r="C5299" s="17">
        <v>177.0</v>
      </c>
      <c r="D5299" s="8" t="s">
        <v>6288</v>
      </c>
      <c r="E5299" s="8" t="s">
        <v>21</v>
      </c>
      <c r="F5299" s="5" t="s">
        <v>2840</v>
      </c>
      <c r="G5299" s="9"/>
      <c r="H5299" s="9"/>
    </row>
    <row r="5300" ht="15.75" customHeight="1">
      <c r="A5300" s="15" t="s">
        <v>6289</v>
      </c>
      <c r="B5300" s="14" t="s">
        <v>139</v>
      </c>
      <c r="C5300" s="17">
        <v>2.0</v>
      </c>
      <c r="D5300" s="8" t="s">
        <v>6290</v>
      </c>
      <c r="E5300" s="8" t="s">
        <v>21</v>
      </c>
      <c r="F5300" s="5" t="s">
        <v>639</v>
      </c>
      <c r="G5300" s="9"/>
      <c r="H5300" s="9"/>
    </row>
    <row r="5301" ht="15.75" customHeight="1">
      <c r="A5301" s="15" t="s">
        <v>6289</v>
      </c>
      <c r="B5301" s="14" t="s">
        <v>37</v>
      </c>
      <c r="C5301" s="17">
        <v>4.0</v>
      </c>
      <c r="D5301" s="8" t="s">
        <v>6291</v>
      </c>
      <c r="E5301" s="8" t="s">
        <v>21</v>
      </c>
      <c r="F5301" s="5" t="s">
        <v>22</v>
      </c>
      <c r="G5301" s="9"/>
      <c r="H5301" s="9"/>
    </row>
    <row r="5302" ht="15.75" customHeight="1">
      <c r="A5302" s="15" t="s">
        <v>6289</v>
      </c>
      <c r="B5302" s="14" t="s">
        <v>139</v>
      </c>
      <c r="C5302" s="17">
        <v>5.0</v>
      </c>
      <c r="D5302" s="8" t="s">
        <v>6292</v>
      </c>
      <c r="E5302" s="8" t="s">
        <v>21</v>
      </c>
      <c r="F5302" s="5" t="s">
        <v>25</v>
      </c>
      <c r="G5302" s="9"/>
      <c r="H5302" s="9"/>
    </row>
    <row r="5303" ht="15.75" customHeight="1">
      <c r="A5303" s="15" t="s">
        <v>6289</v>
      </c>
      <c r="B5303" s="14" t="s">
        <v>734</v>
      </c>
      <c r="C5303" s="17">
        <v>7.0</v>
      </c>
      <c r="D5303" s="8" t="s">
        <v>6293</v>
      </c>
      <c r="E5303" s="8" t="s">
        <v>21</v>
      </c>
      <c r="F5303" s="5" t="s">
        <v>22</v>
      </c>
      <c r="G5303" s="9"/>
      <c r="H5303" s="9"/>
    </row>
    <row r="5304" ht="15.75" customHeight="1">
      <c r="A5304" s="15" t="s">
        <v>6289</v>
      </c>
      <c r="B5304" s="18" t="s">
        <v>126</v>
      </c>
      <c r="C5304" s="17">
        <v>9.0</v>
      </c>
      <c r="D5304" s="8" t="s">
        <v>6294</v>
      </c>
      <c r="E5304" s="8" t="s">
        <v>18</v>
      </c>
      <c r="F5304" s="5" t="s">
        <v>18</v>
      </c>
      <c r="G5304" s="9"/>
      <c r="H5304" s="9"/>
    </row>
    <row r="5305" ht="15.75" customHeight="1">
      <c r="A5305" s="15" t="s">
        <v>6289</v>
      </c>
      <c r="B5305" s="14" t="s">
        <v>37</v>
      </c>
      <c r="C5305" s="17">
        <v>10.0</v>
      </c>
      <c r="D5305" s="8" t="s">
        <v>6295</v>
      </c>
      <c r="E5305" s="8" t="s">
        <v>18</v>
      </c>
      <c r="F5305" s="5" t="s">
        <v>18</v>
      </c>
      <c r="G5305" s="9"/>
      <c r="H5305" s="9"/>
    </row>
    <row r="5306" ht="15.75" customHeight="1">
      <c r="A5306" s="15" t="s">
        <v>6289</v>
      </c>
      <c r="B5306" s="14" t="s">
        <v>37</v>
      </c>
      <c r="C5306" s="17">
        <v>11.0</v>
      </c>
      <c r="D5306" s="8" t="s">
        <v>6296</v>
      </c>
      <c r="E5306" s="8" t="s">
        <v>18</v>
      </c>
      <c r="F5306" s="5" t="s">
        <v>18</v>
      </c>
      <c r="G5306" s="9"/>
      <c r="H5306" s="9"/>
    </row>
    <row r="5307" ht="15.75" customHeight="1">
      <c r="A5307" s="15" t="s">
        <v>6289</v>
      </c>
      <c r="B5307" s="18" t="s">
        <v>126</v>
      </c>
      <c r="C5307" s="17">
        <v>12.0</v>
      </c>
      <c r="D5307" s="8" t="s">
        <v>6297</v>
      </c>
      <c r="E5307" s="8" t="s">
        <v>18</v>
      </c>
      <c r="F5307" s="5" t="s">
        <v>18</v>
      </c>
      <c r="G5307" s="9"/>
      <c r="H5307" s="9"/>
    </row>
    <row r="5308" ht="15.75" customHeight="1">
      <c r="A5308" s="15" t="s">
        <v>6289</v>
      </c>
      <c r="B5308" s="14" t="s">
        <v>734</v>
      </c>
      <c r="C5308" s="17">
        <v>13.0</v>
      </c>
      <c r="D5308" s="8" t="s">
        <v>6298</v>
      </c>
      <c r="E5308" s="8" t="s">
        <v>14</v>
      </c>
      <c r="F5308" s="5" t="s">
        <v>15</v>
      </c>
      <c r="G5308" s="9"/>
      <c r="H5308" s="9"/>
    </row>
    <row r="5309" ht="15.75" customHeight="1">
      <c r="A5309" s="15" t="s">
        <v>6289</v>
      </c>
      <c r="B5309" s="14" t="s">
        <v>734</v>
      </c>
      <c r="C5309" s="17">
        <v>15.0</v>
      </c>
      <c r="D5309" s="8" t="s">
        <v>6299</v>
      </c>
      <c r="E5309" s="8" t="s">
        <v>14</v>
      </c>
      <c r="F5309" s="5" t="s">
        <v>15</v>
      </c>
      <c r="G5309" s="9"/>
      <c r="H5309" s="9"/>
    </row>
    <row r="5310" ht="15.75" customHeight="1">
      <c r="A5310" s="15" t="s">
        <v>6289</v>
      </c>
      <c r="B5310" s="18" t="s">
        <v>126</v>
      </c>
      <c r="C5310" s="17">
        <v>17.0</v>
      </c>
      <c r="D5310" s="8" t="s">
        <v>6300</v>
      </c>
      <c r="E5310" s="8" t="s">
        <v>14</v>
      </c>
      <c r="F5310" s="5" t="s">
        <v>15</v>
      </c>
      <c r="G5310" s="9"/>
      <c r="H5310" s="9"/>
    </row>
    <row r="5311" ht="15.75" customHeight="1">
      <c r="A5311" s="15" t="s">
        <v>6289</v>
      </c>
      <c r="B5311" s="14" t="s">
        <v>6301</v>
      </c>
      <c r="C5311" s="17">
        <v>18.0</v>
      </c>
      <c r="D5311" s="8" t="s">
        <v>6302</v>
      </c>
      <c r="E5311" s="8" t="s">
        <v>183</v>
      </c>
      <c r="F5311" s="5" t="s">
        <v>28</v>
      </c>
      <c r="G5311" s="9"/>
      <c r="H5311" s="9"/>
    </row>
    <row r="5312" ht="15.75" customHeight="1">
      <c r="A5312" s="15" t="s">
        <v>6289</v>
      </c>
      <c r="B5312" s="14" t="s">
        <v>517</v>
      </c>
      <c r="C5312" s="17">
        <v>21.0</v>
      </c>
      <c r="D5312" s="8" t="s">
        <v>6303</v>
      </c>
      <c r="E5312" s="8" t="s">
        <v>21</v>
      </c>
      <c r="F5312" s="5" t="s">
        <v>50</v>
      </c>
      <c r="G5312" s="9"/>
      <c r="H5312" s="9"/>
    </row>
    <row r="5313" ht="15.75" customHeight="1">
      <c r="A5313" s="15" t="s">
        <v>6304</v>
      </c>
      <c r="B5313" s="14" t="s">
        <v>482</v>
      </c>
      <c r="C5313" s="16">
        <v>1.0</v>
      </c>
      <c r="D5313" s="8" t="s">
        <v>6305</v>
      </c>
      <c r="E5313" s="8" t="s">
        <v>21</v>
      </c>
      <c r="F5313" s="5" t="s">
        <v>1265</v>
      </c>
      <c r="G5313" s="9"/>
      <c r="H5313" s="9"/>
    </row>
    <row r="5314" ht="15.75" customHeight="1">
      <c r="A5314" s="15" t="s">
        <v>6304</v>
      </c>
      <c r="B5314" s="18" t="s">
        <v>679</v>
      </c>
      <c r="C5314" s="17">
        <v>2.0</v>
      </c>
      <c r="D5314" s="8" t="s">
        <v>6306</v>
      </c>
      <c r="E5314" s="8" t="s">
        <v>18</v>
      </c>
      <c r="F5314" s="5" t="s">
        <v>18</v>
      </c>
      <c r="G5314" s="9"/>
      <c r="H5314" s="9"/>
    </row>
    <row r="5315" ht="15.75" customHeight="1">
      <c r="A5315" s="15" t="s">
        <v>6304</v>
      </c>
      <c r="B5315" s="18" t="s">
        <v>135</v>
      </c>
      <c r="C5315" s="17">
        <v>3.0</v>
      </c>
      <c r="D5315" s="8" t="s">
        <v>6307</v>
      </c>
      <c r="E5315" s="8" t="s">
        <v>18</v>
      </c>
      <c r="F5315" s="5" t="s">
        <v>1349</v>
      </c>
      <c r="G5315" s="9"/>
      <c r="H5315" s="9"/>
    </row>
    <row r="5316" ht="15.75" customHeight="1">
      <c r="A5316" s="15" t="s">
        <v>6304</v>
      </c>
      <c r="B5316" s="18" t="s">
        <v>135</v>
      </c>
      <c r="C5316" s="17">
        <v>4.0</v>
      </c>
      <c r="D5316" s="8" t="s">
        <v>6308</v>
      </c>
      <c r="E5316" s="8" t="s">
        <v>18</v>
      </c>
      <c r="F5316" s="5" t="s">
        <v>6309</v>
      </c>
      <c r="G5316" s="9"/>
      <c r="H5316" s="9"/>
    </row>
    <row r="5317" ht="15.75" customHeight="1">
      <c r="A5317" s="15" t="s">
        <v>6304</v>
      </c>
      <c r="B5317" s="18" t="s">
        <v>679</v>
      </c>
      <c r="C5317" s="17">
        <v>6.0</v>
      </c>
      <c r="D5317" s="8" t="s">
        <v>6310</v>
      </c>
      <c r="E5317" s="8" t="s">
        <v>32</v>
      </c>
      <c r="F5317" s="5" t="s">
        <v>22</v>
      </c>
      <c r="G5317" s="9"/>
      <c r="H5317" s="9"/>
    </row>
    <row r="5318" ht="15.75" customHeight="1">
      <c r="A5318" s="15" t="s">
        <v>6304</v>
      </c>
      <c r="B5318" s="18" t="s">
        <v>135</v>
      </c>
      <c r="C5318" s="17">
        <v>7.0</v>
      </c>
      <c r="D5318" s="8" t="s">
        <v>6311</v>
      </c>
      <c r="E5318" s="8" t="s">
        <v>21</v>
      </c>
      <c r="F5318" s="5" t="s">
        <v>22</v>
      </c>
      <c r="G5318" s="9"/>
      <c r="H5318" s="9"/>
    </row>
    <row r="5319" ht="15.75" customHeight="1">
      <c r="A5319" s="15" t="s">
        <v>6304</v>
      </c>
      <c r="B5319" s="18" t="s">
        <v>679</v>
      </c>
      <c r="C5319" s="17">
        <v>9.0</v>
      </c>
      <c r="D5319" s="8" t="s">
        <v>6312</v>
      </c>
      <c r="E5319" s="8" t="s">
        <v>18</v>
      </c>
      <c r="F5319" s="5" t="s">
        <v>22</v>
      </c>
      <c r="G5319" s="9"/>
      <c r="H5319" s="9"/>
    </row>
    <row r="5320" ht="15.75" customHeight="1">
      <c r="A5320" s="15" t="s">
        <v>6304</v>
      </c>
      <c r="B5320" s="18" t="s">
        <v>701</v>
      </c>
      <c r="C5320" s="17">
        <v>11.0</v>
      </c>
      <c r="D5320" s="8" t="s">
        <v>6313</v>
      </c>
      <c r="E5320" s="8" t="s">
        <v>146</v>
      </c>
      <c r="F5320" s="5" t="s">
        <v>146</v>
      </c>
      <c r="G5320" s="9"/>
      <c r="H5320" s="9"/>
    </row>
    <row r="5321" ht="15.75" customHeight="1">
      <c r="A5321" s="15" t="s">
        <v>6304</v>
      </c>
      <c r="B5321" s="18" t="s">
        <v>679</v>
      </c>
      <c r="C5321" s="17">
        <v>14.0</v>
      </c>
      <c r="D5321" s="8" t="s">
        <v>6314</v>
      </c>
      <c r="E5321" s="8" t="s">
        <v>14</v>
      </c>
      <c r="F5321" s="5" t="s">
        <v>6315</v>
      </c>
      <c r="G5321" s="9"/>
      <c r="H5321" s="9"/>
    </row>
    <row r="5322" ht="15.75" customHeight="1">
      <c r="A5322" s="15" t="s">
        <v>6304</v>
      </c>
      <c r="B5322" s="18" t="s">
        <v>679</v>
      </c>
      <c r="C5322" s="17">
        <v>15.0</v>
      </c>
      <c r="D5322" s="8" t="s">
        <v>6316</v>
      </c>
      <c r="E5322" s="8" t="s">
        <v>14</v>
      </c>
      <c r="F5322" s="5" t="s">
        <v>6317</v>
      </c>
      <c r="G5322" s="9"/>
      <c r="H5322" s="9"/>
    </row>
    <row r="5323" ht="15.75" customHeight="1">
      <c r="A5323" s="15" t="s">
        <v>6304</v>
      </c>
      <c r="B5323" s="14" t="s">
        <v>482</v>
      </c>
      <c r="C5323" s="17">
        <v>16.0</v>
      </c>
      <c r="D5323" s="8" t="s">
        <v>6318</v>
      </c>
      <c r="E5323" s="8" t="s">
        <v>21</v>
      </c>
      <c r="F5323" s="5" t="s">
        <v>22</v>
      </c>
      <c r="G5323" s="9"/>
      <c r="H5323" s="9"/>
    </row>
    <row r="5324" ht="15.75" customHeight="1">
      <c r="A5324" s="15" t="s">
        <v>6304</v>
      </c>
      <c r="B5324" s="18" t="s">
        <v>679</v>
      </c>
      <c r="C5324" s="17">
        <v>18.0</v>
      </c>
      <c r="D5324" s="8" t="s">
        <v>6319</v>
      </c>
      <c r="E5324" s="8" t="s">
        <v>33</v>
      </c>
      <c r="F5324" s="5" t="s">
        <v>33</v>
      </c>
      <c r="G5324" s="9"/>
      <c r="H5324" s="9"/>
    </row>
    <row r="5325" ht="15.75" customHeight="1">
      <c r="A5325" s="15" t="s">
        <v>6304</v>
      </c>
      <c r="B5325" s="14" t="s">
        <v>144</v>
      </c>
      <c r="C5325" s="17">
        <v>20.0</v>
      </c>
      <c r="D5325" s="8" t="s">
        <v>6320</v>
      </c>
      <c r="E5325" s="8" t="s">
        <v>21</v>
      </c>
      <c r="F5325" s="5" t="s">
        <v>33</v>
      </c>
      <c r="G5325" s="9"/>
      <c r="H5325" s="9"/>
    </row>
    <row r="5326" ht="15.75" customHeight="1">
      <c r="A5326" s="15" t="s">
        <v>6304</v>
      </c>
      <c r="B5326" s="14" t="s">
        <v>482</v>
      </c>
      <c r="C5326" s="17">
        <v>21.0</v>
      </c>
      <c r="D5326" s="8" t="s">
        <v>6321</v>
      </c>
      <c r="E5326" s="8" t="s">
        <v>32</v>
      </c>
      <c r="F5326" s="5" t="s">
        <v>15</v>
      </c>
      <c r="G5326" s="9"/>
      <c r="H5326" s="9"/>
    </row>
    <row r="5327" ht="15.75" customHeight="1">
      <c r="A5327" s="15" t="s">
        <v>6304</v>
      </c>
      <c r="B5327" s="14" t="s">
        <v>482</v>
      </c>
      <c r="C5327" s="17">
        <v>22.0</v>
      </c>
      <c r="D5327" s="8" t="s">
        <v>6322</v>
      </c>
      <c r="E5327" s="8" t="s">
        <v>32</v>
      </c>
      <c r="F5327" s="5" t="s">
        <v>133</v>
      </c>
      <c r="G5327" s="9"/>
      <c r="H5327" s="9"/>
    </row>
    <row r="5328" ht="15.75" customHeight="1">
      <c r="A5328" s="15" t="s">
        <v>6304</v>
      </c>
      <c r="B5328" s="14" t="s">
        <v>482</v>
      </c>
      <c r="C5328" s="17">
        <v>24.0</v>
      </c>
      <c r="D5328" s="8" t="s">
        <v>6323</v>
      </c>
      <c r="E5328" s="8" t="s">
        <v>21</v>
      </c>
      <c r="F5328" s="5" t="s">
        <v>50</v>
      </c>
      <c r="G5328" s="9"/>
      <c r="H5328" s="9"/>
    </row>
    <row r="5329" ht="15.75" customHeight="1">
      <c r="A5329" s="15" t="s">
        <v>6304</v>
      </c>
      <c r="B5329" s="18" t="s">
        <v>126</v>
      </c>
      <c r="C5329" s="17">
        <v>26.0</v>
      </c>
      <c r="D5329" s="8" t="s">
        <v>6324</v>
      </c>
      <c r="E5329" s="8" t="s">
        <v>18</v>
      </c>
      <c r="F5329" s="5" t="s">
        <v>18</v>
      </c>
      <c r="G5329" s="9"/>
      <c r="H5329" s="9"/>
    </row>
    <row r="5330" ht="15.75" customHeight="1">
      <c r="A5330" s="15" t="s">
        <v>6304</v>
      </c>
      <c r="B5330" s="14" t="s">
        <v>482</v>
      </c>
      <c r="C5330" s="17">
        <v>27.0</v>
      </c>
      <c r="D5330" s="8" t="s">
        <v>6325</v>
      </c>
      <c r="E5330" s="8" t="s">
        <v>21</v>
      </c>
      <c r="F5330" s="5" t="s">
        <v>22</v>
      </c>
      <c r="G5330" s="9"/>
      <c r="H5330" s="9"/>
    </row>
    <row r="5331" ht="15.75" customHeight="1">
      <c r="A5331" s="15" t="s">
        <v>6304</v>
      </c>
      <c r="B5331" s="14" t="s">
        <v>482</v>
      </c>
      <c r="C5331" s="17">
        <v>29.0</v>
      </c>
      <c r="D5331" s="8" t="s">
        <v>6326</v>
      </c>
      <c r="E5331" s="8" t="s">
        <v>32</v>
      </c>
      <c r="F5331" s="5" t="s">
        <v>25</v>
      </c>
      <c r="G5331" s="9"/>
      <c r="H5331" s="9"/>
    </row>
    <row r="5332" ht="15.75" customHeight="1">
      <c r="A5332" s="15" t="s">
        <v>6304</v>
      </c>
      <c r="B5332" s="14" t="s">
        <v>482</v>
      </c>
      <c r="C5332" s="17">
        <v>31.0</v>
      </c>
      <c r="D5332" s="8" t="s">
        <v>6327</v>
      </c>
      <c r="E5332" s="8" t="s">
        <v>33</v>
      </c>
      <c r="F5332" s="5" t="s">
        <v>971</v>
      </c>
      <c r="G5332" s="9"/>
      <c r="H5332" s="9"/>
    </row>
    <row r="5333" ht="15.75" customHeight="1">
      <c r="A5333" s="15" t="s">
        <v>6304</v>
      </c>
      <c r="B5333" s="14" t="s">
        <v>482</v>
      </c>
      <c r="C5333" s="17">
        <v>33.0</v>
      </c>
      <c r="D5333" s="8" t="s">
        <v>6328</v>
      </c>
      <c r="E5333" s="8" t="s">
        <v>21</v>
      </c>
      <c r="F5333" s="5" t="s">
        <v>971</v>
      </c>
      <c r="G5333" s="9"/>
      <c r="H5333" s="9"/>
    </row>
    <row r="5334" ht="15.75" customHeight="1">
      <c r="A5334" s="15" t="s">
        <v>6304</v>
      </c>
      <c r="B5334" s="18" t="s">
        <v>701</v>
      </c>
      <c r="C5334" s="17">
        <v>35.0</v>
      </c>
      <c r="D5334" s="8" t="s">
        <v>6329</v>
      </c>
      <c r="E5334" s="8" t="s">
        <v>21</v>
      </c>
      <c r="F5334" s="5" t="s">
        <v>971</v>
      </c>
      <c r="G5334" s="9"/>
      <c r="H5334" s="9"/>
    </row>
    <row r="5335" ht="15.75" customHeight="1">
      <c r="A5335" s="15" t="s">
        <v>6304</v>
      </c>
      <c r="B5335" s="14" t="s">
        <v>482</v>
      </c>
      <c r="C5335" s="17">
        <v>38.0</v>
      </c>
      <c r="D5335" s="8" t="s">
        <v>6330</v>
      </c>
      <c r="E5335" s="8" t="s">
        <v>14</v>
      </c>
      <c r="F5335" s="5" t="s">
        <v>15</v>
      </c>
      <c r="G5335" s="9"/>
      <c r="H5335" s="9"/>
    </row>
    <row r="5336" ht="15.75" customHeight="1">
      <c r="A5336" s="15" t="s">
        <v>6304</v>
      </c>
      <c r="B5336" s="14" t="s">
        <v>675</v>
      </c>
      <c r="C5336" s="17">
        <v>39.0</v>
      </c>
      <c r="D5336" s="8" t="s">
        <v>6331</v>
      </c>
      <c r="E5336" s="8" t="s">
        <v>21</v>
      </c>
      <c r="F5336" s="5" t="s">
        <v>22</v>
      </c>
      <c r="G5336" s="9"/>
      <c r="H5336" s="9"/>
    </row>
    <row r="5337" ht="15.75" customHeight="1">
      <c r="A5337" s="15" t="s">
        <v>6304</v>
      </c>
      <c r="B5337" s="14" t="s">
        <v>482</v>
      </c>
      <c r="C5337" s="17">
        <v>42.0</v>
      </c>
      <c r="D5337" s="8" t="s">
        <v>6332</v>
      </c>
      <c r="E5337" s="8" t="s">
        <v>21</v>
      </c>
      <c r="F5337" s="5" t="s">
        <v>25</v>
      </c>
      <c r="G5337" s="9"/>
      <c r="H5337" s="9"/>
    </row>
    <row r="5338" ht="15.75" customHeight="1">
      <c r="A5338" s="15" t="s">
        <v>6304</v>
      </c>
      <c r="B5338" s="14" t="s">
        <v>482</v>
      </c>
      <c r="C5338" s="17">
        <v>44.0</v>
      </c>
      <c r="D5338" s="8" t="s">
        <v>6333</v>
      </c>
      <c r="E5338" s="8" t="s">
        <v>33</v>
      </c>
      <c r="F5338" s="5" t="s">
        <v>22</v>
      </c>
      <c r="G5338" s="9"/>
      <c r="H5338" s="9"/>
    </row>
    <row r="5339" ht="15.75" customHeight="1">
      <c r="A5339" s="15" t="s">
        <v>6304</v>
      </c>
      <c r="B5339" s="18" t="s">
        <v>126</v>
      </c>
      <c r="C5339" s="17">
        <v>46.0</v>
      </c>
      <c r="D5339" s="8" t="s">
        <v>6334</v>
      </c>
      <c r="E5339" s="8" t="s">
        <v>32</v>
      </c>
      <c r="F5339" s="5" t="s">
        <v>33</v>
      </c>
      <c r="G5339" s="9"/>
      <c r="H5339" s="9"/>
    </row>
    <row r="5340" ht="15.75" customHeight="1">
      <c r="A5340" s="15" t="s">
        <v>6304</v>
      </c>
      <c r="B5340" s="14" t="s">
        <v>373</v>
      </c>
      <c r="C5340" s="17">
        <v>47.0</v>
      </c>
      <c r="D5340" s="8" t="s">
        <v>6335</v>
      </c>
      <c r="E5340" s="8" t="s">
        <v>32</v>
      </c>
      <c r="F5340" s="5" t="s">
        <v>93</v>
      </c>
      <c r="G5340" s="9"/>
      <c r="H5340" s="9"/>
    </row>
    <row r="5341" ht="15.75" customHeight="1">
      <c r="A5341" s="15" t="s">
        <v>6304</v>
      </c>
      <c r="B5341" s="14" t="s">
        <v>482</v>
      </c>
      <c r="C5341" s="17">
        <v>49.0</v>
      </c>
      <c r="D5341" s="8" t="s">
        <v>6336</v>
      </c>
      <c r="E5341" s="8" t="s">
        <v>33</v>
      </c>
      <c r="F5341" s="5" t="s">
        <v>33</v>
      </c>
      <c r="G5341" s="9"/>
      <c r="H5341" s="9"/>
    </row>
    <row r="5342" ht="15.75" customHeight="1">
      <c r="A5342" s="15" t="s">
        <v>6304</v>
      </c>
      <c r="B5342" s="14" t="s">
        <v>482</v>
      </c>
      <c r="C5342" s="17">
        <v>51.0</v>
      </c>
      <c r="D5342" s="8" t="s">
        <v>6337</v>
      </c>
      <c r="E5342" s="8" t="s">
        <v>21</v>
      </c>
      <c r="F5342" s="5" t="s">
        <v>25</v>
      </c>
      <c r="G5342" s="9"/>
      <c r="H5342" s="9"/>
    </row>
    <row r="5343" ht="15.75" customHeight="1">
      <c r="A5343" s="15" t="s">
        <v>6304</v>
      </c>
      <c r="B5343" s="18" t="s">
        <v>701</v>
      </c>
      <c r="C5343" s="17">
        <v>53.0</v>
      </c>
      <c r="D5343" s="8" t="s">
        <v>6338</v>
      </c>
      <c r="E5343" s="8" t="s">
        <v>18</v>
      </c>
      <c r="F5343" s="5" t="s">
        <v>18</v>
      </c>
      <c r="G5343" s="9"/>
      <c r="H5343" s="9"/>
    </row>
    <row r="5344" ht="15.75" customHeight="1">
      <c r="A5344" s="15" t="s">
        <v>6304</v>
      </c>
      <c r="B5344" s="14" t="s">
        <v>482</v>
      </c>
      <c r="C5344" s="17">
        <v>55.0</v>
      </c>
      <c r="D5344" s="8" t="s">
        <v>6339</v>
      </c>
      <c r="E5344" s="8" t="s">
        <v>18</v>
      </c>
      <c r="F5344" s="5" t="s">
        <v>18</v>
      </c>
      <c r="G5344" s="9"/>
      <c r="H5344" s="9"/>
    </row>
    <row r="5345" ht="15.75" customHeight="1">
      <c r="A5345" s="15" t="s">
        <v>6304</v>
      </c>
      <c r="B5345" s="14" t="s">
        <v>482</v>
      </c>
      <c r="C5345" s="17">
        <v>57.0</v>
      </c>
      <c r="D5345" s="8" t="s">
        <v>6340</v>
      </c>
      <c r="E5345" s="8" t="s">
        <v>21</v>
      </c>
      <c r="F5345" s="5" t="s">
        <v>50</v>
      </c>
      <c r="G5345" s="9"/>
      <c r="H5345" s="9"/>
    </row>
    <row r="5346" ht="15.75" customHeight="1">
      <c r="A5346" s="15" t="s">
        <v>6304</v>
      </c>
      <c r="B5346" s="14" t="s">
        <v>482</v>
      </c>
      <c r="C5346" s="17">
        <v>59.0</v>
      </c>
      <c r="D5346" s="8" t="s">
        <v>6341</v>
      </c>
      <c r="E5346" s="8" t="s">
        <v>21</v>
      </c>
      <c r="F5346" s="5" t="s">
        <v>22</v>
      </c>
      <c r="G5346" s="9"/>
      <c r="H5346" s="9"/>
    </row>
    <row r="5347" ht="15.75" customHeight="1">
      <c r="A5347" s="15" t="s">
        <v>6304</v>
      </c>
      <c r="B5347" s="14" t="s">
        <v>482</v>
      </c>
      <c r="C5347" s="17">
        <v>61.0</v>
      </c>
      <c r="D5347" s="8" t="s">
        <v>6342</v>
      </c>
      <c r="E5347" s="8" t="s">
        <v>21</v>
      </c>
      <c r="F5347" s="5" t="s">
        <v>50</v>
      </c>
      <c r="G5347" s="9"/>
      <c r="H5347" s="9"/>
    </row>
    <row r="5348" ht="15.75" customHeight="1">
      <c r="A5348" s="15" t="s">
        <v>6304</v>
      </c>
      <c r="B5348" s="18" t="s">
        <v>701</v>
      </c>
      <c r="C5348" s="17">
        <v>62.0</v>
      </c>
      <c r="D5348" s="8" t="s">
        <v>6343</v>
      </c>
      <c r="E5348" s="8" t="s">
        <v>33</v>
      </c>
      <c r="F5348" s="5" t="s">
        <v>33</v>
      </c>
      <c r="G5348" s="9"/>
      <c r="H5348" s="9"/>
    </row>
    <row r="5349" ht="15.75" customHeight="1">
      <c r="A5349" s="15" t="s">
        <v>6304</v>
      </c>
      <c r="B5349" s="14" t="s">
        <v>2201</v>
      </c>
      <c r="C5349" s="17">
        <v>64.0</v>
      </c>
      <c r="D5349" s="8" t="s">
        <v>6344</v>
      </c>
      <c r="E5349" s="8" t="s">
        <v>33</v>
      </c>
      <c r="F5349" s="5" t="s">
        <v>971</v>
      </c>
      <c r="G5349" s="9"/>
      <c r="H5349" s="9"/>
    </row>
    <row r="5350" ht="15.75" customHeight="1">
      <c r="A5350" s="15" t="s">
        <v>6345</v>
      </c>
      <c r="B5350" s="14" t="s">
        <v>4354</v>
      </c>
      <c r="C5350" s="17">
        <v>2.0</v>
      </c>
      <c r="D5350" s="8" t="s">
        <v>6346</v>
      </c>
      <c r="E5350" s="8" t="s">
        <v>21</v>
      </c>
      <c r="F5350" s="5" t="s">
        <v>25</v>
      </c>
      <c r="G5350" s="9"/>
      <c r="H5350" s="9"/>
    </row>
    <row r="5351" ht="15.75" customHeight="1">
      <c r="A5351" s="15" t="s">
        <v>6345</v>
      </c>
      <c r="B5351" s="14" t="s">
        <v>235</v>
      </c>
      <c r="C5351" s="17">
        <v>4.0</v>
      </c>
      <c r="D5351" s="8" t="s">
        <v>6347</v>
      </c>
      <c r="E5351" s="8" t="s">
        <v>21</v>
      </c>
      <c r="F5351" s="5" t="s">
        <v>25</v>
      </c>
      <c r="G5351" s="9"/>
      <c r="H5351" s="9"/>
    </row>
    <row r="5352" ht="15.75" customHeight="1">
      <c r="A5352" s="15" t="s">
        <v>6345</v>
      </c>
      <c r="B5352" s="14" t="s">
        <v>4354</v>
      </c>
      <c r="C5352" s="17">
        <v>6.0</v>
      </c>
      <c r="D5352" s="8" t="s">
        <v>6348</v>
      </c>
      <c r="E5352" s="8" t="s">
        <v>21</v>
      </c>
      <c r="F5352" s="5" t="s">
        <v>25</v>
      </c>
      <c r="G5352" s="9"/>
      <c r="H5352" s="9"/>
    </row>
    <row r="5353" ht="15.75" customHeight="1">
      <c r="A5353" s="15" t="s">
        <v>6345</v>
      </c>
      <c r="B5353" s="14" t="s">
        <v>235</v>
      </c>
      <c r="C5353" s="17">
        <v>8.0</v>
      </c>
      <c r="D5353" s="8" t="s">
        <v>6349</v>
      </c>
      <c r="E5353" s="8" t="s">
        <v>21</v>
      </c>
      <c r="F5353" s="5" t="s">
        <v>25</v>
      </c>
      <c r="G5353" s="9"/>
      <c r="H5353" s="9"/>
    </row>
    <row r="5354" ht="15.75" customHeight="1">
      <c r="A5354" s="15" t="s">
        <v>6345</v>
      </c>
      <c r="B5354" s="14" t="s">
        <v>235</v>
      </c>
      <c r="C5354" s="17">
        <v>9.0</v>
      </c>
      <c r="D5354" s="8" t="s">
        <v>6350</v>
      </c>
      <c r="E5354" s="8" t="s">
        <v>21</v>
      </c>
      <c r="F5354" s="5" t="s">
        <v>25</v>
      </c>
      <c r="G5354" s="9"/>
      <c r="H5354" s="9"/>
    </row>
    <row r="5355" ht="15.75" customHeight="1">
      <c r="A5355" s="15" t="s">
        <v>6345</v>
      </c>
      <c r="B5355" s="14" t="s">
        <v>6351</v>
      </c>
      <c r="C5355" s="17">
        <v>11.0</v>
      </c>
      <c r="D5355" s="8" t="s">
        <v>6352</v>
      </c>
      <c r="E5355" s="8" t="s">
        <v>21</v>
      </c>
      <c r="F5355" s="5" t="s">
        <v>25</v>
      </c>
      <c r="G5355" s="9"/>
      <c r="H5355" s="9"/>
    </row>
    <row r="5356" ht="15.75" customHeight="1">
      <c r="A5356" s="15" t="s">
        <v>6345</v>
      </c>
      <c r="B5356" s="14" t="s">
        <v>4354</v>
      </c>
      <c r="C5356" s="17">
        <v>15.0</v>
      </c>
      <c r="D5356" s="8" t="s">
        <v>6353</v>
      </c>
      <c r="E5356" s="8" t="s">
        <v>21</v>
      </c>
      <c r="F5356" s="5" t="s">
        <v>25</v>
      </c>
      <c r="G5356" s="9"/>
      <c r="H5356" s="9"/>
    </row>
    <row r="5357" ht="15.75" customHeight="1">
      <c r="A5357" s="15" t="s">
        <v>6345</v>
      </c>
      <c r="B5357" s="14" t="s">
        <v>2220</v>
      </c>
      <c r="C5357" s="17">
        <v>18.0</v>
      </c>
      <c r="D5357" s="8" t="s">
        <v>6354</v>
      </c>
      <c r="E5357" s="8" t="s">
        <v>32</v>
      </c>
      <c r="F5357" s="5" t="s">
        <v>22</v>
      </c>
      <c r="G5357" s="9"/>
      <c r="H5357" s="9"/>
    </row>
    <row r="5358" ht="15.75" customHeight="1">
      <c r="A5358" s="15" t="s">
        <v>6345</v>
      </c>
      <c r="B5358" s="14" t="s">
        <v>4354</v>
      </c>
      <c r="C5358" s="17">
        <v>19.0</v>
      </c>
      <c r="D5358" s="8" t="s">
        <v>6355</v>
      </c>
      <c r="E5358" s="8" t="s">
        <v>14</v>
      </c>
      <c r="F5358" s="5" t="s">
        <v>15</v>
      </c>
      <c r="G5358" s="9"/>
      <c r="H5358" s="9"/>
    </row>
    <row r="5359" ht="15.75" customHeight="1">
      <c r="A5359" s="15" t="s">
        <v>6345</v>
      </c>
      <c r="B5359" s="14" t="s">
        <v>4354</v>
      </c>
      <c r="C5359" s="17">
        <v>21.0</v>
      </c>
      <c r="D5359" s="8" t="s">
        <v>6356</v>
      </c>
      <c r="E5359" s="8" t="s">
        <v>32</v>
      </c>
      <c r="F5359" s="5" t="s">
        <v>15</v>
      </c>
      <c r="G5359" s="9"/>
      <c r="H5359" s="9"/>
    </row>
    <row r="5360" ht="15.75" customHeight="1">
      <c r="A5360" s="15" t="s">
        <v>6345</v>
      </c>
      <c r="B5360" s="14" t="s">
        <v>857</v>
      </c>
      <c r="C5360" s="17">
        <v>23.0</v>
      </c>
      <c r="D5360" s="8" t="s">
        <v>6357</v>
      </c>
      <c r="E5360" s="8" t="s">
        <v>32</v>
      </c>
      <c r="F5360" s="5" t="s">
        <v>66</v>
      </c>
      <c r="G5360" s="9"/>
      <c r="H5360" s="9"/>
    </row>
    <row r="5361" ht="15.75" customHeight="1">
      <c r="A5361" s="15" t="s">
        <v>6345</v>
      </c>
      <c r="B5361" s="14" t="s">
        <v>857</v>
      </c>
      <c r="C5361" s="17">
        <v>25.0</v>
      </c>
      <c r="D5361" s="8" t="s">
        <v>6358</v>
      </c>
      <c r="E5361" s="8" t="s">
        <v>21</v>
      </c>
      <c r="F5361" s="5" t="s">
        <v>25</v>
      </c>
      <c r="G5361" s="9"/>
      <c r="H5361" s="9"/>
    </row>
    <row r="5362" ht="15.75" customHeight="1">
      <c r="A5362" s="15" t="s">
        <v>6345</v>
      </c>
      <c r="B5362" s="14" t="s">
        <v>4354</v>
      </c>
      <c r="C5362" s="17">
        <v>27.0</v>
      </c>
      <c r="D5362" s="8" t="s">
        <v>6359</v>
      </c>
      <c r="E5362" s="8" t="s">
        <v>21</v>
      </c>
      <c r="F5362" s="5" t="s">
        <v>25</v>
      </c>
      <c r="G5362" s="9"/>
      <c r="H5362" s="9"/>
    </row>
    <row r="5363" ht="15.75" customHeight="1">
      <c r="A5363" s="15" t="s">
        <v>6345</v>
      </c>
      <c r="B5363" s="14" t="s">
        <v>2220</v>
      </c>
      <c r="C5363" s="17">
        <v>29.0</v>
      </c>
      <c r="D5363" s="8" t="s">
        <v>6360</v>
      </c>
      <c r="E5363" s="8" t="s">
        <v>14</v>
      </c>
      <c r="F5363" s="5" t="s">
        <v>15</v>
      </c>
      <c r="G5363" s="9"/>
      <c r="H5363" s="9"/>
    </row>
    <row r="5364" ht="15.75" customHeight="1">
      <c r="A5364" s="15" t="s">
        <v>6345</v>
      </c>
      <c r="B5364" s="14" t="s">
        <v>2220</v>
      </c>
      <c r="C5364" s="17">
        <v>30.0</v>
      </c>
      <c r="D5364" s="8" t="s">
        <v>6361</v>
      </c>
      <c r="E5364" s="8" t="s">
        <v>14</v>
      </c>
      <c r="F5364" s="5" t="s">
        <v>28</v>
      </c>
      <c r="G5364" s="9"/>
      <c r="H5364" s="9"/>
    </row>
    <row r="5365" ht="15.75" customHeight="1">
      <c r="A5365" s="15" t="s">
        <v>6345</v>
      </c>
      <c r="B5365" s="14" t="s">
        <v>235</v>
      </c>
      <c r="C5365" s="17">
        <v>31.0</v>
      </c>
      <c r="D5365" s="8" t="s">
        <v>6362</v>
      </c>
      <c r="E5365" s="8" t="s">
        <v>21</v>
      </c>
      <c r="F5365" s="5" t="s">
        <v>25</v>
      </c>
      <c r="G5365" s="9"/>
      <c r="H5365" s="9"/>
    </row>
    <row r="5366" ht="15.75" customHeight="1">
      <c r="A5366" s="15" t="s">
        <v>6345</v>
      </c>
      <c r="B5366" s="18" t="s">
        <v>6363</v>
      </c>
      <c r="C5366" s="17">
        <v>32.0</v>
      </c>
      <c r="D5366" s="8" t="s">
        <v>6364</v>
      </c>
      <c r="E5366" s="8" t="s">
        <v>18</v>
      </c>
      <c r="F5366" s="5" t="s">
        <v>18</v>
      </c>
      <c r="G5366" s="9"/>
      <c r="H5366" s="9"/>
    </row>
    <row r="5367" ht="15.75" customHeight="1">
      <c r="A5367" s="15" t="s">
        <v>6345</v>
      </c>
      <c r="B5367" s="14" t="s">
        <v>2220</v>
      </c>
      <c r="C5367" s="17">
        <v>33.0</v>
      </c>
      <c r="D5367" s="8" t="s">
        <v>6365</v>
      </c>
      <c r="E5367" s="8" t="s">
        <v>18</v>
      </c>
      <c r="F5367" s="5" t="s">
        <v>18</v>
      </c>
      <c r="G5367" s="9"/>
      <c r="H5367" s="9"/>
    </row>
    <row r="5368" ht="15.75" customHeight="1">
      <c r="A5368" s="15" t="s">
        <v>6345</v>
      </c>
      <c r="B5368" s="14" t="s">
        <v>235</v>
      </c>
      <c r="C5368" s="17">
        <v>34.0</v>
      </c>
      <c r="D5368" s="8" t="s">
        <v>6366</v>
      </c>
      <c r="E5368" s="8" t="s">
        <v>14</v>
      </c>
      <c r="F5368" s="5" t="s">
        <v>22</v>
      </c>
      <c r="G5368" s="9"/>
      <c r="H5368" s="9"/>
    </row>
    <row r="5369" ht="15.75" customHeight="1">
      <c r="A5369" s="15" t="s">
        <v>6345</v>
      </c>
      <c r="B5369" s="14" t="s">
        <v>857</v>
      </c>
      <c r="C5369" s="17">
        <v>35.0</v>
      </c>
      <c r="D5369" s="8" t="s">
        <v>6367</v>
      </c>
      <c r="E5369" s="8" t="s">
        <v>14</v>
      </c>
      <c r="F5369" s="5" t="s">
        <v>15</v>
      </c>
      <c r="G5369" s="9"/>
      <c r="H5369" s="9"/>
    </row>
    <row r="5370" ht="15.75" customHeight="1">
      <c r="A5370" s="15" t="s">
        <v>6345</v>
      </c>
      <c r="B5370" s="14" t="s">
        <v>2220</v>
      </c>
      <c r="C5370" s="17">
        <v>36.0</v>
      </c>
      <c r="D5370" s="8" t="s">
        <v>6368</v>
      </c>
      <c r="E5370" s="8" t="s">
        <v>14</v>
      </c>
      <c r="F5370" s="5" t="s">
        <v>15</v>
      </c>
      <c r="G5370" s="9"/>
      <c r="H5370" s="9"/>
    </row>
    <row r="5371" ht="15.75" customHeight="1">
      <c r="A5371" s="15" t="s">
        <v>6345</v>
      </c>
      <c r="B5371" s="14" t="s">
        <v>235</v>
      </c>
      <c r="C5371" s="17">
        <v>38.0</v>
      </c>
      <c r="D5371" s="8" t="s">
        <v>6369</v>
      </c>
      <c r="E5371" s="8" t="s">
        <v>21</v>
      </c>
      <c r="F5371" s="5" t="s">
        <v>25</v>
      </c>
      <c r="G5371" s="9"/>
      <c r="H5371" s="9"/>
    </row>
    <row r="5372" ht="15.75" customHeight="1">
      <c r="A5372" s="15" t="s">
        <v>6345</v>
      </c>
      <c r="B5372" s="14" t="s">
        <v>2220</v>
      </c>
      <c r="C5372" s="17">
        <v>39.0</v>
      </c>
      <c r="D5372" s="8" t="s">
        <v>6370</v>
      </c>
      <c r="E5372" s="8" t="s">
        <v>14</v>
      </c>
      <c r="F5372" s="5" t="s">
        <v>25</v>
      </c>
      <c r="G5372" s="9"/>
      <c r="H5372" s="9"/>
    </row>
    <row r="5373" ht="15.75" customHeight="1">
      <c r="A5373" s="15" t="s">
        <v>6345</v>
      </c>
      <c r="B5373" s="14" t="s">
        <v>235</v>
      </c>
      <c r="C5373" s="17">
        <v>40.0</v>
      </c>
      <c r="D5373" s="8" t="s">
        <v>6371</v>
      </c>
      <c r="E5373" s="8" t="s">
        <v>21</v>
      </c>
      <c r="F5373" s="5" t="s">
        <v>25</v>
      </c>
      <c r="G5373" s="9"/>
      <c r="H5373" s="9"/>
    </row>
    <row r="5374" ht="15.75" customHeight="1">
      <c r="A5374" s="15" t="s">
        <v>6345</v>
      </c>
      <c r="B5374" s="14" t="s">
        <v>4354</v>
      </c>
      <c r="C5374" s="17">
        <v>41.0</v>
      </c>
      <c r="D5374" s="8" t="s">
        <v>6372</v>
      </c>
      <c r="E5374" s="8" t="s">
        <v>14</v>
      </c>
      <c r="F5374" s="5" t="s">
        <v>15</v>
      </c>
      <c r="G5374" s="9"/>
      <c r="H5374" s="9"/>
    </row>
    <row r="5375" ht="15.75" customHeight="1">
      <c r="A5375" s="15" t="s">
        <v>6345</v>
      </c>
      <c r="B5375" s="14" t="s">
        <v>235</v>
      </c>
      <c r="C5375" s="17">
        <v>43.0</v>
      </c>
      <c r="D5375" s="8" t="s">
        <v>6373</v>
      </c>
      <c r="E5375" s="8" t="s">
        <v>14</v>
      </c>
      <c r="F5375" s="5" t="s">
        <v>15</v>
      </c>
      <c r="G5375" s="9"/>
      <c r="H5375" s="9"/>
    </row>
    <row r="5376" ht="15.75" customHeight="1">
      <c r="A5376" s="15" t="s">
        <v>6345</v>
      </c>
      <c r="B5376" s="14" t="s">
        <v>4354</v>
      </c>
      <c r="C5376" s="17">
        <v>44.0</v>
      </c>
      <c r="D5376" s="8" t="s">
        <v>6374</v>
      </c>
      <c r="E5376" s="8" t="s">
        <v>32</v>
      </c>
      <c r="F5376" s="5" t="s">
        <v>22</v>
      </c>
      <c r="G5376" s="9"/>
      <c r="H5376" s="9"/>
    </row>
    <row r="5377" ht="15.75" customHeight="1">
      <c r="A5377" s="15" t="s">
        <v>6345</v>
      </c>
      <c r="B5377" s="14" t="s">
        <v>4354</v>
      </c>
      <c r="C5377" s="17">
        <v>46.0</v>
      </c>
      <c r="D5377" s="8" t="s">
        <v>6375</v>
      </c>
      <c r="E5377" s="8" t="s">
        <v>21</v>
      </c>
      <c r="F5377" s="5" t="s">
        <v>1265</v>
      </c>
      <c r="G5377" s="9"/>
      <c r="H5377" s="9"/>
    </row>
    <row r="5378" ht="15.75" customHeight="1">
      <c r="A5378" s="15" t="s">
        <v>6345</v>
      </c>
      <c r="B5378" s="14" t="s">
        <v>2220</v>
      </c>
      <c r="C5378" s="17">
        <v>48.0</v>
      </c>
      <c r="D5378" s="8" t="s">
        <v>6376</v>
      </c>
      <c r="E5378" s="8" t="s">
        <v>33</v>
      </c>
      <c r="F5378" s="5" t="s">
        <v>1265</v>
      </c>
      <c r="G5378" s="9"/>
      <c r="H5378" s="9"/>
    </row>
    <row r="5379" ht="15.75" customHeight="1">
      <c r="A5379" s="15" t="s">
        <v>6345</v>
      </c>
      <c r="B5379" s="14" t="s">
        <v>857</v>
      </c>
      <c r="C5379" s="17">
        <v>49.0</v>
      </c>
      <c r="D5379" s="8" t="s">
        <v>6377</v>
      </c>
      <c r="E5379" s="8" t="s">
        <v>33</v>
      </c>
      <c r="F5379" s="5" t="s">
        <v>33</v>
      </c>
      <c r="G5379" s="9"/>
      <c r="H5379" s="9"/>
    </row>
    <row r="5380" ht="15.75" customHeight="1">
      <c r="A5380" s="15" t="s">
        <v>6345</v>
      </c>
      <c r="B5380" s="14" t="s">
        <v>2220</v>
      </c>
      <c r="C5380" s="17">
        <v>51.0</v>
      </c>
      <c r="D5380" s="8" t="s">
        <v>6378</v>
      </c>
      <c r="E5380" s="8" t="s">
        <v>33</v>
      </c>
      <c r="F5380" s="5" t="s">
        <v>33</v>
      </c>
      <c r="G5380" s="9"/>
      <c r="H5380" s="9"/>
    </row>
    <row r="5381" ht="15.75" customHeight="1">
      <c r="A5381" s="15" t="s">
        <v>6345</v>
      </c>
      <c r="B5381" s="18" t="s">
        <v>6363</v>
      </c>
      <c r="C5381" s="17">
        <v>53.0</v>
      </c>
      <c r="D5381" s="8" t="s">
        <v>6379</v>
      </c>
      <c r="E5381" s="8" t="s">
        <v>21</v>
      </c>
      <c r="F5381" s="5" t="s">
        <v>971</v>
      </c>
      <c r="G5381" s="9"/>
      <c r="H5381" s="9"/>
    </row>
    <row r="5382" ht="15.75" customHeight="1">
      <c r="A5382" s="15" t="s">
        <v>6345</v>
      </c>
      <c r="B5382" s="14" t="s">
        <v>857</v>
      </c>
      <c r="C5382" s="17">
        <v>54.0</v>
      </c>
      <c r="D5382" s="8" t="s">
        <v>6380</v>
      </c>
      <c r="E5382" s="8" t="s">
        <v>33</v>
      </c>
      <c r="F5382" s="5" t="s">
        <v>33</v>
      </c>
      <c r="G5382" s="9"/>
      <c r="H5382" s="9"/>
    </row>
    <row r="5383" ht="15.75" customHeight="1">
      <c r="A5383" s="15" t="s">
        <v>6345</v>
      </c>
      <c r="B5383" s="14" t="s">
        <v>857</v>
      </c>
      <c r="C5383" s="17">
        <v>56.0</v>
      </c>
      <c r="D5383" s="8" t="s">
        <v>6381</v>
      </c>
      <c r="E5383" s="8" t="s">
        <v>33</v>
      </c>
      <c r="F5383" s="5" t="s">
        <v>33</v>
      </c>
      <c r="G5383" s="9"/>
      <c r="H5383" s="9"/>
    </row>
    <row r="5384" ht="15.75" customHeight="1">
      <c r="A5384" s="15" t="s">
        <v>6345</v>
      </c>
      <c r="B5384" s="14" t="s">
        <v>857</v>
      </c>
      <c r="C5384" s="17">
        <v>57.0</v>
      </c>
      <c r="D5384" s="8" t="s">
        <v>6382</v>
      </c>
      <c r="E5384" s="8" t="s">
        <v>33</v>
      </c>
      <c r="F5384" s="5" t="s">
        <v>33</v>
      </c>
      <c r="G5384" s="9"/>
      <c r="H5384" s="9"/>
    </row>
    <row r="5385" ht="15.75" customHeight="1">
      <c r="A5385" s="15" t="s">
        <v>6345</v>
      </c>
      <c r="B5385" s="14" t="s">
        <v>35</v>
      </c>
      <c r="C5385" s="17">
        <v>59.0</v>
      </c>
      <c r="D5385" s="8" t="s">
        <v>6383</v>
      </c>
      <c r="E5385" s="8" t="s">
        <v>21</v>
      </c>
      <c r="F5385" s="5" t="s">
        <v>25</v>
      </c>
      <c r="G5385" s="9"/>
      <c r="H5385" s="9"/>
    </row>
    <row r="5386" ht="15.75" customHeight="1">
      <c r="A5386" s="11" t="s">
        <v>6384</v>
      </c>
      <c r="B5386" s="6" t="s">
        <v>124</v>
      </c>
      <c r="C5386" s="7">
        <v>1.0</v>
      </c>
      <c r="D5386" s="8" t="s">
        <v>6385</v>
      </c>
      <c r="E5386" s="5" t="s">
        <v>14</v>
      </c>
      <c r="F5386" s="5" t="s">
        <v>66</v>
      </c>
      <c r="G5386" s="9"/>
      <c r="H5386" s="9"/>
    </row>
    <row r="5387" ht="15.75" customHeight="1">
      <c r="A5387" s="11" t="s">
        <v>6384</v>
      </c>
      <c r="B5387" s="6" t="s">
        <v>124</v>
      </c>
      <c r="C5387" s="10">
        <v>3.0</v>
      </c>
      <c r="D5387" s="8" t="s">
        <v>6386</v>
      </c>
      <c r="E5387" s="5" t="s">
        <v>14</v>
      </c>
      <c r="F5387" s="5" t="s">
        <v>28</v>
      </c>
      <c r="G5387" s="9"/>
      <c r="H5387" s="9"/>
    </row>
    <row r="5388" ht="15.75" customHeight="1">
      <c r="A5388" s="11" t="s">
        <v>6384</v>
      </c>
      <c r="B5388" s="6" t="s">
        <v>124</v>
      </c>
      <c r="C5388" s="10">
        <v>4.0</v>
      </c>
      <c r="D5388" s="8" t="s">
        <v>6387</v>
      </c>
      <c r="E5388" s="5" t="s">
        <v>14</v>
      </c>
      <c r="F5388" s="5" t="s">
        <v>28</v>
      </c>
      <c r="G5388" s="9"/>
      <c r="H5388" s="9"/>
    </row>
    <row r="5389" ht="15.75" customHeight="1">
      <c r="A5389" s="11" t="s">
        <v>6384</v>
      </c>
      <c r="B5389" s="6" t="s">
        <v>124</v>
      </c>
      <c r="C5389" s="10">
        <v>5.0</v>
      </c>
      <c r="D5389" s="8" t="s">
        <v>6388</v>
      </c>
      <c r="E5389" s="5" t="s">
        <v>14</v>
      </c>
      <c r="F5389" s="5" t="s">
        <v>28</v>
      </c>
      <c r="G5389" s="9"/>
      <c r="H5389" s="9"/>
    </row>
    <row r="5390" ht="15.75" customHeight="1">
      <c r="A5390" s="11" t="s">
        <v>6384</v>
      </c>
      <c r="B5390" s="6" t="s">
        <v>37</v>
      </c>
      <c r="C5390" s="10">
        <v>7.0</v>
      </c>
      <c r="D5390" s="8" t="s">
        <v>6389</v>
      </c>
      <c r="E5390" s="5" t="s">
        <v>14</v>
      </c>
      <c r="F5390" s="5" t="s">
        <v>15</v>
      </c>
      <c r="G5390" s="9"/>
      <c r="H5390" s="9"/>
    </row>
    <row r="5391" ht="15.75" customHeight="1">
      <c r="A5391" s="11" t="s">
        <v>6384</v>
      </c>
      <c r="B5391" s="6" t="s">
        <v>124</v>
      </c>
      <c r="C5391" s="10">
        <v>8.0</v>
      </c>
      <c r="D5391" s="8" t="s">
        <v>6390</v>
      </c>
      <c r="E5391" s="5" t="s">
        <v>14</v>
      </c>
      <c r="F5391" s="5" t="s">
        <v>15</v>
      </c>
      <c r="G5391" s="9"/>
      <c r="H5391" s="9"/>
    </row>
    <row r="5392" ht="15.75" customHeight="1">
      <c r="A5392" s="11" t="s">
        <v>6384</v>
      </c>
      <c r="B5392" s="6" t="s">
        <v>124</v>
      </c>
      <c r="C5392" s="10">
        <v>10.0</v>
      </c>
      <c r="D5392" s="8" t="s">
        <v>6391</v>
      </c>
      <c r="E5392" s="5" t="s">
        <v>21</v>
      </c>
      <c r="F5392" s="5" t="s">
        <v>50</v>
      </c>
      <c r="G5392" s="9"/>
      <c r="H5392" s="9"/>
    </row>
    <row r="5393" ht="15.75" customHeight="1">
      <c r="A5393" s="11" t="s">
        <v>6384</v>
      </c>
      <c r="B5393" s="6" t="s">
        <v>124</v>
      </c>
      <c r="C5393" s="10">
        <v>12.0</v>
      </c>
      <c r="D5393" s="8" t="s">
        <v>6392</v>
      </c>
      <c r="E5393" s="5" t="s">
        <v>21</v>
      </c>
      <c r="F5393" s="5" t="s">
        <v>50</v>
      </c>
      <c r="G5393" s="9"/>
      <c r="H5393" s="9"/>
    </row>
    <row r="5394" ht="15.75" customHeight="1">
      <c r="A5394" s="11" t="s">
        <v>6384</v>
      </c>
      <c r="B5394" s="6" t="s">
        <v>124</v>
      </c>
      <c r="C5394" s="10">
        <v>14.0</v>
      </c>
      <c r="D5394" s="8" t="s">
        <v>6393</v>
      </c>
      <c r="E5394" s="5" t="s">
        <v>21</v>
      </c>
      <c r="F5394" s="5" t="s">
        <v>50</v>
      </c>
      <c r="G5394" s="9"/>
      <c r="H5394" s="9"/>
    </row>
    <row r="5395" ht="15.75" customHeight="1">
      <c r="A5395" s="11" t="s">
        <v>6384</v>
      </c>
      <c r="B5395" s="6" t="s">
        <v>37</v>
      </c>
      <c r="C5395" s="10">
        <v>15.0</v>
      </c>
      <c r="D5395" s="8" t="s">
        <v>6394</v>
      </c>
      <c r="E5395" s="5" t="s">
        <v>21</v>
      </c>
      <c r="F5395" s="5" t="s">
        <v>50</v>
      </c>
      <c r="G5395" s="9"/>
      <c r="H5395" s="9"/>
    </row>
    <row r="5396" ht="15.75" customHeight="1">
      <c r="A5396" s="11" t="s">
        <v>6384</v>
      </c>
      <c r="B5396" s="6" t="s">
        <v>124</v>
      </c>
      <c r="C5396" s="10">
        <v>16.0</v>
      </c>
      <c r="D5396" s="8" t="s">
        <v>6395</v>
      </c>
      <c r="E5396" s="5" t="s">
        <v>14</v>
      </c>
      <c r="F5396" s="5" t="s">
        <v>15</v>
      </c>
      <c r="G5396" s="9"/>
      <c r="H5396" s="9"/>
    </row>
    <row r="5397" ht="15.75" customHeight="1">
      <c r="A5397" s="11" t="s">
        <v>6384</v>
      </c>
      <c r="B5397" s="6" t="s">
        <v>124</v>
      </c>
      <c r="C5397" s="10">
        <v>18.0</v>
      </c>
      <c r="D5397" s="8" t="s">
        <v>6396</v>
      </c>
      <c r="E5397" s="5" t="s">
        <v>14</v>
      </c>
      <c r="F5397" s="5" t="s">
        <v>15</v>
      </c>
      <c r="G5397" s="9"/>
      <c r="H5397" s="9"/>
    </row>
    <row r="5398" ht="15.75" customHeight="1">
      <c r="A5398" s="11" t="s">
        <v>6384</v>
      </c>
      <c r="B5398" s="6" t="s">
        <v>124</v>
      </c>
      <c r="C5398" s="10">
        <v>20.0</v>
      </c>
      <c r="D5398" s="8" t="s">
        <v>6397</v>
      </c>
      <c r="E5398" s="5" t="s">
        <v>14</v>
      </c>
      <c r="F5398" s="5" t="s">
        <v>15</v>
      </c>
      <c r="G5398" s="9"/>
      <c r="H5398" s="9"/>
    </row>
    <row r="5399" ht="15.75" customHeight="1">
      <c r="A5399" s="11" t="s">
        <v>6384</v>
      </c>
      <c r="B5399" s="6" t="s">
        <v>124</v>
      </c>
      <c r="C5399" s="10">
        <v>21.0</v>
      </c>
      <c r="D5399" s="8" t="s">
        <v>6398</v>
      </c>
      <c r="E5399" s="5" t="s">
        <v>14</v>
      </c>
      <c r="F5399" s="5" t="s">
        <v>28</v>
      </c>
      <c r="G5399" s="9"/>
      <c r="H5399" s="9"/>
    </row>
    <row r="5400" ht="15.75" customHeight="1">
      <c r="A5400" s="11" t="s">
        <v>6384</v>
      </c>
      <c r="B5400" s="6" t="s">
        <v>37</v>
      </c>
      <c r="C5400" s="10">
        <v>22.0</v>
      </c>
      <c r="D5400" s="8" t="s">
        <v>6399</v>
      </c>
      <c r="E5400" s="5" t="s">
        <v>146</v>
      </c>
      <c r="F5400" s="5" t="s">
        <v>166</v>
      </c>
      <c r="G5400" s="9"/>
      <c r="H5400" s="9"/>
    </row>
    <row r="5401" ht="15.75" customHeight="1">
      <c r="A5401" s="11" t="s">
        <v>6384</v>
      </c>
      <c r="B5401" s="6" t="s">
        <v>124</v>
      </c>
      <c r="C5401" s="10">
        <v>23.0</v>
      </c>
      <c r="D5401" s="8" t="s">
        <v>6400</v>
      </c>
      <c r="E5401" s="5" t="s">
        <v>14</v>
      </c>
      <c r="F5401" s="5" t="s">
        <v>15</v>
      </c>
      <c r="G5401" s="9"/>
      <c r="H5401" s="9"/>
    </row>
    <row r="5402" ht="15.75" customHeight="1">
      <c r="A5402" s="11" t="s">
        <v>6384</v>
      </c>
      <c r="B5402" s="6" t="s">
        <v>124</v>
      </c>
      <c r="C5402" s="10">
        <v>25.0</v>
      </c>
      <c r="D5402" s="8" t="s">
        <v>6401</v>
      </c>
      <c r="E5402" s="5" t="s">
        <v>14</v>
      </c>
      <c r="F5402" s="5" t="s">
        <v>15</v>
      </c>
      <c r="G5402" s="9"/>
      <c r="H5402" s="9"/>
    </row>
    <row r="5403" ht="15.75" customHeight="1">
      <c r="A5403" s="11" t="s">
        <v>6384</v>
      </c>
      <c r="B5403" s="6" t="s">
        <v>124</v>
      </c>
      <c r="C5403" s="10">
        <v>26.0</v>
      </c>
      <c r="D5403" s="8" t="s">
        <v>6402</v>
      </c>
      <c r="E5403" s="5" t="s">
        <v>21</v>
      </c>
      <c r="F5403" s="5" t="s">
        <v>22</v>
      </c>
      <c r="G5403" s="9"/>
      <c r="H5403" s="9"/>
    </row>
    <row r="5404" ht="15.75" customHeight="1">
      <c r="A5404" s="11" t="s">
        <v>6384</v>
      </c>
      <c r="B5404" s="6" t="s">
        <v>124</v>
      </c>
      <c r="C5404" s="10">
        <v>28.0</v>
      </c>
      <c r="D5404" s="8" t="s">
        <v>6403</v>
      </c>
      <c r="E5404" s="5" t="s">
        <v>14</v>
      </c>
      <c r="F5404" s="5" t="s">
        <v>74</v>
      </c>
      <c r="G5404" s="9"/>
      <c r="H5404" s="9"/>
    </row>
    <row r="5405" ht="15.75" customHeight="1">
      <c r="A5405" s="11" t="s">
        <v>6384</v>
      </c>
      <c r="B5405" s="6" t="s">
        <v>37</v>
      </c>
      <c r="C5405" s="10">
        <v>30.0</v>
      </c>
      <c r="D5405" s="8" t="s">
        <v>6404</v>
      </c>
      <c r="E5405" s="5" t="s">
        <v>14</v>
      </c>
      <c r="F5405" s="5" t="s">
        <v>15</v>
      </c>
      <c r="G5405" s="9"/>
      <c r="H5405" s="9"/>
    </row>
    <row r="5406" ht="15.75" customHeight="1">
      <c r="A5406" s="11" t="s">
        <v>6384</v>
      </c>
      <c r="B5406" s="6" t="s">
        <v>124</v>
      </c>
      <c r="C5406" s="10">
        <v>31.0</v>
      </c>
      <c r="D5406" s="8" t="s">
        <v>6405</v>
      </c>
      <c r="E5406" s="5" t="s">
        <v>14</v>
      </c>
      <c r="F5406" s="5" t="s">
        <v>15</v>
      </c>
      <c r="G5406" s="9"/>
      <c r="H5406" s="9"/>
    </row>
    <row r="5407" ht="15.75" customHeight="1">
      <c r="A5407" s="11" t="s">
        <v>6384</v>
      </c>
      <c r="B5407" s="6" t="s">
        <v>361</v>
      </c>
      <c r="C5407" s="10">
        <v>33.0</v>
      </c>
      <c r="D5407" s="8" t="s">
        <v>6406</v>
      </c>
      <c r="E5407" s="5" t="s">
        <v>14</v>
      </c>
      <c r="F5407" s="5" t="s">
        <v>15</v>
      </c>
      <c r="G5407" s="9"/>
      <c r="H5407" s="9"/>
    </row>
    <row r="5408" ht="15.75" customHeight="1">
      <c r="A5408" s="11" t="s">
        <v>6407</v>
      </c>
      <c r="B5408" s="6" t="s">
        <v>851</v>
      </c>
      <c r="C5408" s="10">
        <v>2.0</v>
      </c>
      <c r="D5408" s="8" t="s">
        <v>6408</v>
      </c>
      <c r="E5408" s="5" t="s">
        <v>14</v>
      </c>
      <c r="F5408" s="5" t="s">
        <v>93</v>
      </c>
      <c r="G5408" s="9"/>
      <c r="H5408" s="9"/>
    </row>
    <row r="5409" ht="15.75" customHeight="1">
      <c r="A5409" s="11" t="s">
        <v>6407</v>
      </c>
      <c r="B5409" s="6" t="s">
        <v>6409</v>
      </c>
      <c r="C5409" s="10">
        <v>4.0</v>
      </c>
      <c r="D5409" s="8" t="s">
        <v>6410</v>
      </c>
      <c r="E5409" s="5" t="s">
        <v>21</v>
      </c>
      <c r="F5409" s="5" t="s">
        <v>25</v>
      </c>
      <c r="G5409" s="9"/>
      <c r="H5409" s="9"/>
    </row>
    <row r="5410" ht="15.75" customHeight="1">
      <c r="A5410" s="11" t="s">
        <v>6407</v>
      </c>
      <c r="B5410" s="12" t="s">
        <v>1712</v>
      </c>
      <c r="C5410" s="10">
        <v>8.0</v>
      </c>
      <c r="D5410" s="8" t="s">
        <v>6411</v>
      </c>
      <c r="E5410" s="5" t="s">
        <v>146</v>
      </c>
      <c r="F5410" s="5" t="s">
        <v>15</v>
      </c>
      <c r="G5410" s="9"/>
      <c r="H5410" s="9"/>
    </row>
    <row r="5411" ht="15.75" customHeight="1">
      <c r="A5411" s="11" t="s">
        <v>6407</v>
      </c>
      <c r="B5411" s="6" t="s">
        <v>52</v>
      </c>
      <c r="C5411" s="10">
        <v>10.0</v>
      </c>
      <c r="D5411" s="8" t="s">
        <v>6412</v>
      </c>
      <c r="E5411" s="5" t="s">
        <v>18</v>
      </c>
      <c r="F5411" s="5" t="s">
        <v>15</v>
      </c>
      <c r="G5411" s="9"/>
      <c r="H5411" s="9"/>
    </row>
    <row r="5412" ht="15.75" customHeight="1">
      <c r="A5412" s="11" t="s">
        <v>6407</v>
      </c>
      <c r="B5412" s="6" t="s">
        <v>734</v>
      </c>
      <c r="C5412" s="10">
        <v>11.0</v>
      </c>
      <c r="D5412" s="8" t="s">
        <v>6413</v>
      </c>
      <c r="E5412" s="5" t="s">
        <v>6414</v>
      </c>
      <c r="F5412" s="5" t="s">
        <v>15</v>
      </c>
      <c r="G5412" s="9"/>
      <c r="H5412" s="9"/>
    </row>
    <row r="5413" ht="15.75" customHeight="1">
      <c r="A5413" s="11" t="s">
        <v>6407</v>
      </c>
      <c r="B5413" s="6" t="s">
        <v>6415</v>
      </c>
      <c r="C5413" s="10">
        <v>13.0</v>
      </c>
      <c r="D5413" s="8" t="s">
        <v>6416</v>
      </c>
      <c r="E5413" s="5" t="s">
        <v>18</v>
      </c>
      <c r="F5413" s="5" t="s">
        <v>28</v>
      </c>
      <c r="G5413" s="9"/>
      <c r="H5413" s="9"/>
    </row>
    <row r="5414" ht="15.75" customHeight="1">
      <c r="A5414" s="11" t="s">
        <v>6407</v>
      </c>
      <c r="B5414" s="6" t="s">
        <v>3786</v>
      </c>
      <c r="C5414" s="10">
        <v>15.0</v>
      </c>
      <c r="D5414" s="8" t="s">
        <v>6417</v>
      </c>
      <c r="E5414" s="5" t="s">
        <v>146</v>
      </c>
      <c r="F5414" s="5" t="s">
        <v>28</v>
      </c>
      <c r="G5414" s="9"/>
      <c r="H5414" s="9"/>
    </row>
    <row r="5415" ht="15.75" customHeight="1">
      <c r="A5415" s="11" t="s">
        <v>6407</v>
      </c>
      <c r="B5415" s="6" t="s">
        <v>6418</v>
      </c>
      <c r="C5415" s="10">
        <v>17.0</v>
      </c>
      <c r="D5415" s="8" t="s">
        <v>6419</v>
      </c>
      <c r="E5415" s="5" t="s">
        <v>146</v>
      </c>
      <c r="F5415" s="5" t="s">
        <v>28</v>
      </c>
      <c r="G5415" s="9"/>
      <c r="H5415" s="9"/>
    </row>
    <row r="5416" ht="15.75" customHeight="1">
      <c r="A5416" s="11" t="s">
        <v>6407</v>
      </c>
      <c r="B5416" s="6" t="s">
        <v>6420</v>
      </c>
      <c r="C5416" s="10">
        <v>18.0</v>
      </c>
      <c r="D5416" s="8" t="s">
        <v>6421</v>
      </c>
      <c r="E5416" s="5" t="s">
        <v>146</v>
      </c>
      <c r="F5416" s="5" t="s">
        <v>28</v>
      </c>
      <c r="G5416" s="9"/>
      <c r="H5416" s="9"/>
    </row>
    <row r="5417" ht="15.75" customHeight="1">
      <c r="A5417" s="11" t="s">
        <v>6407</v>
      </c>
      <c r="B5417" s="6" t="s">
        <v>6422</v>
      </c>
      <c r="C5417" s="10">
        <v>19.0</v>
      </c>
      <c r="D5417" s="8" t="s">
        <v>6423</v>
      </c>
      <c r="E5417" s="5" t="s">
        <v>14</v>
      </c>
      <c r="F5417" s="5" t="s">
        <v>28</v>
      </c>
      <c r="G5417" s="9"/>
      <c r="H5417" s="9"/>
    </row>
    <row r="5418" ht="15.75" customHeight="1">
      <c r="A5418" s="11" t="s">
        <v>6407</v>
      </c>
      <c r="B5418" s="6" t="s">
        <v>205</v>
      </c>
      <c r="C5418" s="10">
        <v>22.0</v>
      </c>
      <c r="D5418" s="8" t="s">
        <v>6424</v>
      </c>
      <c r="E5418" s="5" t="s">
        <v>21</v>
      </c>
      <c r="F5418" s="5" t="s">
        <v>93</v>
      </c>
      <c r="G5418" s="9"/>
      <c r="H5418" s="9"/>
    </row>
    <row r="5419" ht="15.75" customHeight="1">
      <c r="A5419" s="11" t="s">
        <v>6407</v>
      </c>
      <c r="B5419" s="6" t="s">
        <v>23</v>
      </c>
      <c r="C5419" s="10">
        <v>24.0</v>
      </c>
      <c r="D5419" s="8" t="s">
        <v>6425</v>
      </c>
      <c r="E5419" s="5" t="s">
        <v>48</v>
      </c>
      <c r="F5419" s="5" t="s">
        <v>15</v>
      </c>
      <c r="G5419" s="9"/>
      <c r="H5419" s="9"/>
    </row>
    <row r="5420" ht="15.75" customHeight="1">
      <c r="A5420" s="5" t="s">
        <v>6426</v>
      </c>
      <c r="B5420" s="6" t="s">
        <v>6427</v>
      </c>
      <c r="C5420" s="7">
        <v>1.0</v>
      </c>
      <c r="D5420" s="8" t="s">
        <v>6428</v>
      </c>
      <c r="E5420" s="5" t="s">
        <v>21</v>
      </c>
      <c r="F5420" s="5" t="s">
        <v>25</v>
      </c>
      <c r="G5420" s="9"/>
      <c r="H5420" s="9"/>
    </row>
    <row r="5421" ht="15.75" customHeight="1">
      <c r="A5421" s="15" t="s">
        <v>6429</v>
      </c>
      <c r="B5421" s="14" t="s">
        <v>23</v>
      </c>
      <c r="C5421" s="16">
        <v>1.0</v>
      </c>
      <c r="D5421" s="8" t="s">
        <v>6430</v>
      </c>
      <c r="E5421" s="8" t="s">
        <v>21</v>
      </c>
      <c r="F5421" s="5" t="s">
        <v>25</v>
      </c>
      <c r="G5421" s="9"/>
      <c r="H5421" s="9"/>
    </row>
    <row r="5422" ht="15.75" customHeight="1">
      <c r="A5422" s="15" t="s">
        <v>6429</v>
      </c>
      <c r="B5422" s="18" t="s">
        <v>330</v>
      </c>
      <c r="C5422" s="17">
        <v>2.0</v>
      </c>
      <c r="D5422" s="8" t="s">
        <v>6431</v>
      </c>
      <c r="E5422" s="8" t="s">
        <v>33</v>
      </c>
      <c r="F5422" s="5" t="s">
        <v>33</v>
      </c>
      <c r="G5422" s="9"/>
      <c r="H5422" s="9"/>
    </row>
    <row r="5423" ht="15.75" customHeight="1">
      <c r="A5423" s="15" t="s">
        <v>6429</v>
      </c>
      <c r="B5423" s="14" t="s">
        <v>104</v>
      </c>
      <c r="C5423" s="17">
        <v>3.0</v>
      </c>
      <c r="D5423" s="8" t="s">
        <v>6432</v>
      </c>
      <c r="E5423" s="8" t="s">
        <v>18</v>
      </c>
      <c r="F5423" s="5" t="s">
        <v>33</v>
      </c>
      <c r="G5423" s="9"/>
      <c r="H5423" s="9"/>
    </row>
    <row r="5424" ht="15.75" customHeight="1">
      <c r="A5424" s="15" t="s">
        <v>6429</v>
      </c>
      <c r="B5424" s="18" t="s">
        <v>1712</v>
      </c>
      <c r="C5424" s="17">
        <v>5.0</v>
      </c>
      <c r="D5424" s="8" t="s">
        <v>6433</v>
      </c>
      <c r="E5424" s="8" t="s">
        <v>21</v>
      </c>
      <c r="F5424" s="5" t="s">
        <v>971</v>
      </c>
      <c r="G5424" s="9"/>
      <c r="H5424" s="9"/>
    </row>
    <row r="5425" ht="15.75" customHeight="1">
      <c r="A5425" s="15" t="s">
        <v>6429</v>
      </c>
      <c r="B5425" s="14" t="s">
        <v>26</v>
      </c>
      <c r="C5425" s="17">
        <v>7.0</v>
      </c>
      <c r="D5425" s="8" t="s">
        <v>6434</v>
      </c>
      <c r="E5425" s="8" t="s">
        <v>33</v>
      </c>
      <c r="F5425" s="5" t="s">
        <v>971</v>
      </c>
      <c r="G5425" s="9"/>
      <c r="H5425" s="9"/>
    </row>
    <row r="5426" ht="15.75" customHeight="1">
      <c r="A5426" s="15" t="s">
        <v>6429</v>
      </c>
      <c r="B5426" s="14" t="s">
        <v>26</v>
      </c>
      <c r="C5426" s="17">
        <v>8.0</v>
      </c>
      <c r="D5426" s="8" t="s">
        <v>6435</v>
      </c>
      <c r="E5426" s="8" t="s">
        <v>21</v>
      </c>
      <c r="F5426" s="5" t="s">
        <v>971</v>
      </c>
      <c r="G5426" s="9"/>
      <c r="H5426" s="9"/>
    </row>
    <row r="5427" ht="15.75" customHeight="1">
      <c r="A5427" s="15" t="s">
        <v>6429</v>
      </c>
      <c r="B5427" s="14" t="s">
        <v>35</v>
      </c>
      <c r="C5427" s="17">
        <v>9.0</v>
      </c>
      <c r="D5427" s="8" t="s">
        <v>6436</v>
      </c>
      <c r="E5427" s="8" t="s">
        <v>183</v>
      </c>
      <c r="F5427" s="5" t="s">
        <v>166</v>
      </c>
      <c r="G5427" s="9"/>
      <c r="H5427" s="9"/>
    </row>
    <row r="5428" ht="15.75" customHeight="1">
      <c r="A5428" s="15" t="s">
        <v>6429</v>
      </c>
      <c r="B5428" s="18" t="s">
        <v>261</v>
      </c>
      <c r="C5428" s="17">
        <v>10.0</v>
      </c>
      <c r="D5428" s="8" t="s">
        <v>6437</v>
      </c>
      <c r="E5428" s="8" t="s">
        <v>32</v>
      </c>
      <c r="F5428" s="5" t="s">
        <v>22</v>
      </c>
      <c r="G5428" s="9"/>
      <c r="H5428" s="9"/>
    </row>
    <row r="5429" ht="15.75" customHeight="1">
      <c r="A5429" s="15" t="s">
        <v>6429</v>
      </c>
      <c r="B5429" s="14" t="s">
        <v>26</v>
      </c>
      <c r="C5429" s="17">
        <v>11.0</v>
      </c>
      <c r="D5429" s="8" t="s">
        <v>6438</v>
      </c>
      <c r="E5429" s="8" t="s">
        <v>32</v>
      </c>
      <c r="F5429" s="5" t="s">
        <v>22</v>
      </c>
      <c r="G5429" s="9"/>
      <c r="H5429" s="9"/>
    </row>
    <row r="5430" ht="15.75" customHeight="1">
      <c r="A5430" s="15" t="s">
        <v>6429</v>
      </c>
      <c r="B5430" s="14" t="s">
        <v>26</v>
      </c>
      <c r="C5430" s="17">
        <v>12.0</v>
      </c>
      <c r="D5430" s="8" t="s">
        <v>6439</v>
      </c>
      <c r="E5430" s="8" t="s">
        <v>33</v>
      </c>
      <c r="F5430" s="5" t="s">
        <v>33</v>
      </c>
      <c r="G5430" s="9"/>
      <c r="H5430" s="9"/>
    </row>
    <row r="5431" ht="15.75" customHeight="1">
      <c r="A5431" s="15" t="s">
        <v>6429</v>
      </c>
      <c r="B5431" s="14" t="s">
        <v>26</v>
      </c>
      <c r="C5431" s="17">
        <v>13.0</v>
      </c>
      <c r="D5431" s="8" t="s">
        <v>6440</v>
      </c>
      <c r="E5431" s="8" t="s">
        <v>33</v>
      </c>
      <c r="F5431" s="5" t="s">
        <v>33</v>
      </c>
      <c r="G5431" s="9"/>
      <c r="H5431" s="9"/>
    </row>
    <row r="5432" ht="15.75" customHeight="1">
      <c r="A5432" s="15" t="s">
        <v>6429</v>
      </c>
      <c r="B5432" s="14" t="s">
        <v>104</v>
      </c>
      <c r="C5432" s="17">
        <v>14.0</v>
      </c>
      <c r="D5432" s="8" t="s">
        <v>6441</v>
      </c>
      <c r="E5432" s="8" t="s">
        <v>21</v>
      </c>
      <c r="F5432" s="5" t="s">
        <v>22</v>
      </c>
      <c r="G5432" s="9"/>
      <c r="H5432" s="9"/>
    </row>
    <row r="5433" ht="15.75" customHeight="1">
      <c r="A5433" s="15" t="s">
        <v>6429</v>
      </c>
      <c r="B5433" s="14" t="s">
        <v>37</v>
      </c>
      <c r="C5433" s="17">
        <v>16.0</v>
      </c>
      <c r="D5433" s="8" t="s">
        <v>6442</v>
      </c>
      <c r="E5433" s="8" t="s">
        <v>14</v>
      </c>
      <c r="F5433" s="5" t="s">
        <v>28</v>
      </c>
      <c r="G5433" s="9"/>
      <c r="H5433" s="9"/>
    </row>
    <row r="5434" ht="15.75" customHeight="1">
      <c r="A5434" s="15" t="s">
        <v>6429</v>
      </c>
      <c r="B5434" s="18" t="s">
        <v>261</v>
      </c>
      <c r="C5434" s="17">
        <v>17.0</v>
      </c>
      <c r="D5434" s="8" t="s">
        <v>6443</v>
      </c>
      <c r="E5434" s="8" t="s">
        <v>21</v>
      </c>
      <c r="F5434" s="5" t="s">
        <v>22</v>
      </c>
      <c r="G5434" s="9"/>
      <c r="H5434" s="9"/>
    </row>
    <row r="5435" ht="15.75" customHeight="1">
      <c r="A5435" s="15" t="s">
        <v>6429</v>
      </c>
      <c r="B5435" s="18" t="s">
        <v>261</v>
      </c>
      <c r="C5435" s="17">
        <v>18.0</v>
      </c>
      <c r="D5435" s="8" t="s">
        <v>6444</v>
      </c>
      <c r="E5435" s="8" t="s">
        <v>21</v>
      </c>
      <c r="F5435" s="5" t="s">
        <v>22</v>
      </c>
      <c r="G5435" s="9"/>
      <c r="H5435" s="9"/>
    </row>
    <row r="5436" ht="15.75" customHeight="1">
      <c r="A5436" s="15" t="s">
        <v>6429</v>
      </c>
      <c r="B5436" s="14" t="s">
        <v>104</v>
      </c>
      <c r="C5436" s="17">
        <v>19.0</v>
      </c>
      <c r="D5436" s="8" t="s">
        <v>6445</v>
      </c>
      <c r="E5436" s="8" t="s">
        <v>32</v>
      </c>
      <c r="F5436" s="5" t="s">
        <v>22</v>
      </c>
      <c r="G5436" s="9"/>
      <c r="H5436" s="9"/>
    </row>
    <row r="5437" ht="15.75" customHeight="1">
      <c r="A5437" s="15" t="s">
        <v>6429</v>
      </c>
      <c r="B5437" s="14" t="s">
        <v>35</v>
      </c>
      <c r="C5437" s="17">
        <v>21.0</v>
      </c>
      <c r="D5437" s="8" t="s">
        <v>6446</v>
      </c>
      <c r="E5437" s="8" t="s">
        <v>33</v>
      </c>
      <c r="F5437" s="5" t="s">
        <v>33</v>
      </c>
      <c r="G5437" s="9"/>
      <c r="H5437" s="9"/>
    </row>
    <row r="5438" ht="15.75" customHeight="1">
      <c r="A5438" s="15" t="s">
        <v>6429</v>
      </c>
      <c r="B5438" s="14" t="s">
        <v>216</v>
      </c>
      <c r="C5438" s="17">
        <v>23.0</v>
      </c>
      <c r="D5438" s="8" t="s">
        <v>6447</v>
      </c>
      <c r="E5438" s="8" t="s">
        <v>33</v>
      </c>
      <c r="F5438" s="5" t="s">
        <v>33</v>
      </c>
      <c r="G5438" s="9"/>
      <c r="H5438" s="9"/>
    </row>
    <row r="5439" ht="15.75" customHeight="1">
      <c r="A5439" s="15" t="s">
        <v>6429</v>
      </c>
      <c r="B5439" s="14" t="s">
        <v>26</v>
      </c>
      <c r="C5439" s="17">
        <v>24.0</v>
      </c>
      <c r="D5439" s="8" t="s">
        <v>6448</v>
      </c>
      <c r="E5439" s="8" t="s">
        <v>18</v>
      </c>
      <c r="F5439" s="5" t="s">
        <v>22</v>
      </c>
      <c r="G5439" s="9"/>
      <c r="H5439" s="9"/>
    </row>
    <row r="5440" ht="15.75" customHeight="1">
      <c r="A5440" s="15" t="s">
        <v>6429</v>
      </c>
      <c r="B5440" s="14" t="s">
        <v>68</v>
      </c>
      <c r="C5440" s="17">
        <v>25.0</v>
      </c>
      <c r="D5440" s="8" t="s">
        <v>6449</v>
      </c>
      <c r="E5440" s="8" t="s">
        <v>21</v>
      </c>
      <c r="F5440" s="5" t="s">
        <v>22</v>
      </c>
      <c r="G5440" s="9"/>
      <c r="H5440" s="9"/>
    </row>
    <row r="5441" ht="15.75" customHeight="1">
      <c r="A5441" s="15" t="s">
        <v>6450</v>
      </c>
      <c r="B5441" s="14" t="s">
        <v>37</v>
      </c>
      <c r="C5441" s="16">
        <v>1.0</v>
      </c>
      <c r="D5441" s="8" t="s">
        <v>6451</v>
      </c>
      <c r="E5441" s="8" t="s">
        <v>21</v>
      </c>
      <c r="F5441" s="5" t="s">
        <v>25</v>
      </c>
      <c r="G5441" s="9"/>
      <c r="H5441" s="9"/>
    </row>
    <row r="5442" ht="15.75" customHeight="1">
      <c r="A5442" s="15" t="s">
        <v>6450</v>
      </c>
      <c r="B5442" s="14" t="s">
        <v>144</v>
      </c>
      <c r="C5442" s="17">
        <v>2.0</v>
      </c>
      <c r="D5442" s="8" t="s">
        <v>6452</v>
      </c>
      <c r="E5442" s="8" t="s">
        <v>21</v>
      </c>
      <c r="F5442" s="5" t="s">
        <v>22</v>
      </c>
      <c r="G5442" s="9"/>
      <c r="H5442" s="9"/>
    </row>
    <row r="5443" ht="15.75" customHeight="1">
      <c r="A5443" s="15" t="s">
        <v>6450</v>
      </c>
      <c r="B5443" s="14" t="s">
        <v>37</v>
      </c>
      <c r="C5443" s="17">
        <v>3.0</v>
      </c>
      <c r="D5443" s="8" t="s">
        <v>6453</v>
      </c>
      <c r="E5443" s="8" t="s">
        <v>14</v>
      </c>
      <c r="F5443" s="5" t="s">
        <v>15</v>
      </c>
      <c r="G5443" s="9"/>
      <c r="H5443" s="9"/>
    </row>
    <row r="5444" ht="15.75" customHeight="1">
      <c r="A5444" s="15" t="s">
        <v>6450</v>
      </c>
      <c r="B5444" s="18" t="s">
        <v>701</v>
      </c>
      <c r="C5444" s="17">
        <v>5.0</v>
      </c>
      <c r="D5444" s="8" t="s">
        <v>6454</v>
      </c>
      <c r="E5444" s="8" t="s">
        <v>14</v>
      </c>
      <c r="F5444" s="5" t="s">
        <v>15</v>
      </c>
      <c r="G5444" s="9"/>
      <c r="H5444" s="9"/>
    </row>
    <row r="5445" ht="15.75" customHeight="1">
      <c r="A5445" s="15" t="s">
        <v>6450</v>
      </c>
      <c r="B5445" s="14" t="s">
        <v>144</v>
      </c>
      <c r="C5445" s="17">
        <v>7.0</v>
      </c>
      <c r="D5445" s="8" t="s">
        <v>6455</v>
      </c>
      <c r="E5445" s="8" t="s">
        <v>14</v>
      </c>
      <c r="F5445" s="5" t="s">
        <v>28</v>
      </c>
      <c r="G5445" s="9"/>
      <c r="H5445" s="9"/>
    </row>
    <row r="5446" ht="15.75" customHeight="1">
      <c r="A5446" s="15" t="s">
        <v>6450</v>
      </c>
      <c r="B5446" s="14" t="s">
        <v>144</v>
      </c>
      <c r="C5446" s="17">
        <v>9.0</v>
      </c>
      <c r="D5446" s="8" t="s">
        <v>6456</v>
      </c>
      <c r="E5446" s="8" t="s">
        <v>14</v>
      </c>
      <c r="F5446" s="5" t="s">
        <v>28</v>
      </c>
      <c r="G5446" s="9"/>
      <c r="H5446" s="9"/>
    </row>
    <row r="5447" ht="15.75" customHeight="1">
      <c r="A5447" s="15" t="s">
        <v>6450</v>
      </c>
      <c r="B5447" s="14" t="s">
        <v>144</v>
      </c>
      <c r="C5447" s="17">
        <v>11.0</v>
      </c>
      <c r="D5447" s="8" t="s">
        <v>6457</v>
      </c>
      <c r="E5447" s="8" t="s">
        <v>14</v>
      </c>
      <c r="F5447" s="5" t="s">
        <v>28</v>
      </c>
      <c r="G5447" s="9"/>
      <c r="H5447" s="9"/>
    </row>
    <row r="5448" ht="15.75" customHeight="1">
      <c r="A5448" s="15" t="s">
        <v>6450</v>
      </c>
      <c r="B5448" s="18" t="s">
        <v>126</v>
      </c>
      <c r="C5448" s="17">
        <v>12.0</v>
      </c>
      <c r="D5448" s="8" t="s">
        <v>6458</v>
      </c>
      <c r="E5448" s="8" t="s">
        <v>21</v>
      </c>
      <c r="F5448" s="5" t="s">
        <v>642</v>
      </c>
      <c r="G5448" s="9"/>
      <c r="H5448" s="9"/>
    </row>
    <row r="5449" ht="15.75" customHeight="1">
      <c r="A5449" s="15" t="s">
        <v>6450</v>
      </c>
      <c r="B5449" s="14" t="s">
        <v>37</v>
      </c>
      <c r="C5449" s="17">
        <v>13.0</v>
      </c>
      <c r="D5449" s="8" t="s">
        <v>6459</v>
      </c>
      <c r="E5449" s="8" t="s">
        <v>14</v>
      </c>
      <c r="F5449" s="5" t="s">
        <v>22</v>
      </c>
      <c r="G5449" s="9"/>
      <c r="H5449" s="9"/>
    </row>
    <row r="5450" ht="15.75" customHeight="1">
      <c r="A5450" s="15" t="s">
        <v>6450</v>
      </c>
      <c r="B5450" s="14" t="s">
        <v>144</v>
      </c>
      <c r="C5450" s="17">
        <v>15.0</v>
      </c>
      <c r="D5450" s="8" t="s">
        <v>6460</v>
      </c>
      <c r="E5450" s="8" t="s">
        <v>14</v>
      </c>
      <c r="F5450" s="5" t="s">
        <v>15</v>
      </c>
      <c r="G5450" s="9"/>
      <c r="H5450" s="9"/>
    </row>
    <row r="5451" ht="15.75" customHeight="1">
      <c r="A5451" s="15" t="s">
        <v>6450</v>
      </c>
      <c r="B5451" s="14" t="s">
        <v>144</v>
      </c>
      <c r="C5451" s="17">
        <v>16.0</v>
      </c>
      <c r="D5451" s="8" t="s">
        <v>6461</v>
      </c>
      <c r="E5451" s="8" t="s">
        <v>14</v>
      </c>
      <c r="F5451" s="5" t="s">
        <v>15</v>
      </c>
      <c r="G5451" s="9"/>
      <c r="H5451" s="9"/>
    </row>
    <row r="5452" ht="15.75" customHeight="1">
      <c r="A5452" s="15" t="s">
        <v>6450</v>
      </c>
      <c r="B5452" s="14" t="s">
        <v>37</v>
      </c>
      <c r="C5452" s="17">
        <v>18.0</v>
      </c>
      <c r="D5452" s="8" t="s">
        <v>6462</v>
      </c>
      <c r="E5452" s="8" t="s">
        <v>14</v>
      </c>
      <c r="F5452" s="5" t="s">
        <v>15</v>
      </c>
      <c r="G5452" s="9"/>
      <c r="H5452" s="9"/>
    </row>
    <row r="5453" ht="15.75" customHeight="1">
      <c r="A5453" s="15" t="s">
        <v>6450</v>
      </c>
      <c r="B5453" s="14" t="s">
        <v>144</v>
      </c>
      <c r="C5453" s="17">
        <v>20.0</v>
      </c>
      <c r="D5453" s="8" t="s">
        <v>6463</v>
      </c>
      <c r="E5453" s="8" t="s">
        <v>166</v>
      </c>
      <c r="F5453" s="5" t="s">
        <v>15</v>
      </c>
      <c r="G5453" s="9"/>
      <c r="H5453" s="9"/>
    </row>
    <row r="5454" ht="15.75" customHeight="1">
      <c r="A5454" s="15" t="s">
        <v>6450</v>
      </c>
      <c r="B5454" s="14" t="s">
        <v>500</v>
      </c>
      <c r="C5454" s="17">
        <v>22.0</v>
      </c>
      <c r="D5454" s="8" t="s">
        <v>6464</v>
      </c>
      <c r="E5454" s="8" t="s">
        <v>21</v>
      </c>
      <c r="F5454" s="5" t="s">
        <v>25</v>
      </c>
      <c r="G5454" s="9"/>
      <c r="H5454" s="9"/>
    </row>
    <row r="5455" ht="15.75" customHeight="1">
      <c r="A5455" s="15" t="s">
        <v>6465</v>
      </c>
      <c r="B5455" s="14" t="s">
        <v>37</v>
      </c>
      <c r="C5455" s="16">
        <v>1.0</v>
      </c>
      <c r="D5455" s="8" t="s">
        <v>6466</v>
      </c>
      <c r="E5455" s="8" t="s">
        <v>32</v>
      </c>
      <c r="F5455" s="5" t="s">
        <v>22</v>
      </c>
      <c r="G5455" s="9"/>
      <c r="H5455" s="9"/>
    </row>
    <row r="5456" ht="15.75" customHeight="1">
      <c r="A5456" s="15" t="s">
        <v>6465</v>
      </c>
      <c r="B5456" s="14" t="s">
        <v>144</v>
      </c>
      <c r="C5456" s="17">
        <v>3.0</v>
      </c>
      <c r="D5456" s="8" t="s">
        <v>6467</v>
      </c>
      <c r="E5456" s="8" t="s">
        <v>21</v>
      </c>
      <c r="F5456" s="5" t="s">
        <v>50</v>
      </c>
      <c r="G5456" s="9"/>
      <c r="H5456" s="9"/>
    </row>
    <row r="5457" ht="15.75" customHeight="1">
      <c r="A5457" s="15" t="s">
        <v>6465</v>
      </c>
      <c r="B5457" s="14" t="s">
        <v>124</v>
      </c>
      <c r="C5457" s="17">
        <v>5.0</v>
      </c>
      <c r="D5457" s="8" t="s">
        <v>6468</v>
      </c>
      <c r="E5457" s="8" t="s">
        <v>21</v>
      </c>
      <c r="F5457" s="5" t="s">
        <v>50</v>
      </c>
      <c r="G5457" s="9"/>
      <c r="H5457" s="9"/>
    </row>
    <row r="5458" ht="15.75" customHeight="1">
      <c r="A5458" s="15" t="s">
        <v>6465</v>
      </c>
      <c r="B5458" s="14" t="s">
        <v>41</v>
      </c>
      <c r="C5458" s="17">
        <v>7.0</v>
      </c>
      <c r="D5458" s="8" t="s">
        <v>6469</v>
      </c>
      <c r="E5458" s="8" t="s">
        <v>21</v>
      </c>
      <c r="F5458" s="5" t="s">
        <v>6470</v>
      </c>
      <c r="G5458" s="9"/>
      <c r="H5458" s="9"/>
    </row>
    <row r="5459" ht="15.75" customHeight="1">
      <c r="A5459" s="15" t="s">
        <v>6471</v>
      </c>
      <c r="B5459" s="14" t="s">
        <v>6472</v>
      </c>
      <c r="C5459" s="16">
        <v>1.0</v>
      </c>
      <c r="D5459" s="8" t="s">
        <v>6473</v>
      </c>
      <c r="E5459" s="8" t="s">
        <v>21</v>
      </c>
      <c r="F5459" s="5" t="s">
        <v>25</v>
      </c>
      <c r="G5459" s="9"/>
      <c r="H5459" s="9"/>
    </row>
    <row r="5460" ht="15.75" customHeight="1">
      <c r="A5460" s="15" t="s">
        <v>6471</v>
      </c>
      <c r="B5460" s="14" t="s">
        <v>896</v>
      </c>
      <c r="C5460" s="17">
        <v>3.0</v>
      </c>
      <c r="D5460" s="8" t="s">
        <v>6474</v>
      </c>
      <c r="E5460" s="8" t="s">
        <v>21</v>
      </c>
      <c r="F5460" s="5" t="s">
        <v>123</v>
      </c>
      <c r="G5460" s="9"/>
      <c r="H5460" s="9"/>
    </row>
    <row r="5461" ht="15.75" customHeight="1">
      <c r="A5461" s="15" t="s">
        <v>6471</v>
      </c>
      <c r="B5461" s="14" t="s">
        <v>137</v>
      </c>
      <c r="C5461" s="17">
        <v>5.0</v>
      </c>
      <c r="D5461" s="8" t="s">
        <v>6475</v>
      </c>
      <c r="E5461" s="8" t="s">
        <v>14</v>
      </c>
      <c r="F5461" s="5" t="s">
        <v>79</v>
      </c>
      <c r="G5461" s="9"/>
      <c r="H5461" s="9"/>
    </row>
    <row r="5462" ht="15.75" customHeight="1">
      <c r="A5462" s="15" t="s">
        <v>6471</v>
      </c>
      <c r="B5462" s="14" t="s">
        <v>968</v>
      </c>
      <c r="C5462" s="17">
        <v>7.0</v>
      </c>
      <c r="D5462" s="8" t="s">
        <v>6476</v>
      </c>
      <c r="E5462" s="8" t="s">
        <v>14</v>
      </c>
      <c r="F5462" s="5" t="s">
        <v>15</v>
      </c>
      <c r="G5462" s="9"/>
      <c r="H5462" s="9"/>
    </row>
    <row r="5463" ht="15.75" customHeight="1">
      <c r="A5463" s="15" t="s">
        <v>6471</v>
      </c>
      <c r="B5463" s="14" t="s">
        <v>37</v>
      </c>
      <c r="C5463" s="17">
        <v>9.0</v>
      </c>
      <c r="D5463" s="8" t="s">
        <v>6477</v>
      </c>
      <c r="E5463" s="8" t="s">
        <v>14</v>
      </c>
      <c r="F5463" s="5" t="s">
        <v>28</v>
      </c>
      <c r="G5463" s="9"/>
      <c r="H5463" s="9"/>
    </row>
    <row r="5464" ht="15.75" customHeight="1">
      <c r="A5464" s="15" t="s">
        <v>6471</v>
      </c>
      <c r="B5464" s="14" t="s">
        <v>968</v>
      </c>
      <c r="C5464" s="17">
        <v>11.0</v>
      </c>
      <c r="D5464" s="8" t="s">
        <v>6478</v>
      </c>
      <c r="E5464" s="8" t="s">
        <v>14</v>
      </c>
      <c r="F5464" s="5" t="s">
        <v>28</v>
      </c>
      <c r="G5464" s="9"/>
      <c r="H5464" s="9"/>
    </row>
    <row r="5465" ht="15.75" customHeight="1">
      <c r="A5465" s="15" t="s">
        <v>6471</v>
      </c>
      <c r="B5465" s="14" t="s">
        <v>124</v>
      </c>
      <c r="C5465" s="17">
        <v>13.0</v>
      </c>
      <c r="D5465" s="8" t="s">
        <v>6479</v>
      </c>
      <c r="E5465" s="8" t="s">
        <v>14</v>
      </c>
      <c r="F5465" s="5" t="s">
        <v>28</v>
      </c>
      <c r="G5465" s="9"/>
      <c r="H5465" s="9"/>
    </row>
    <row r="5466" ht="15.75" customHeight="1">
      <c r="A5466" s="15" t="s">
        <v>6471</v>
      </c>
      <c r="B5466" s="14" t="s">
        <v>968</v>
      </c>
      <c r="C5466" s="17">
        <v>15.0</v>
      </c>
      <c r="D5466" s="8" t="s">
        <v>6480</v>
      </c>
      <c r="E5466" s="8" t="s">
        <v>21</v>
      </c>
      <c r="F5466" s="5" t="s">
        <v>22</v>
      </c>
      <c r="G5466" s="9"/>
      <c r="H5466" s="9"/>
    </row>
    <row r="5467" ht="15.75" customHeight="1">
      <c r="A5467" s="15" t="s">
        <v>6471</v>
      </c>
      <c r="B5467" s="14" t="s">
        <v>896</v>
      </c>
      <c r="C5467" s="17">
        <v>17.0</v>
      </c>
      <c r="D5467" s="8" t="s">
        <v>6481</v>
      </c>
      <c r="E5467" s="8" t="s">
        <v>21</v>
      </c>
      <c r="F5467" s="5" t="s">
        <v>15</v>
      </c>
      <c r="G5467" s="9"/>
      <c r="H5467" s="9"/>
    </row>
    <row r="5468" ht="15.75" customHeight="1">
      <c r="A5468" s="15" t="s">
        <v>6471</v>
      </c>
      <c r="B5468" s="14" t="s">
        <v>29</v>
      </c>
      <c r="C5468" s="17">
        <v>19.0</v>
      </c>
      <c r="D5468" s="8" t="s">
        <v>6482</v>
      </c>
      <c r="E5468" s="8" t="s">
        <v>33</v>
      </c>
      <c r="F5468" s="5" t="s">
        <v>33</v>
      </c>
      <c r="G5468" s="9"/>
      <c r="H5468" s="9"/>
    </row>
    <row r="5469" ht="15.75" customHeight="1">
      <c r="A5469" s="15" t="s">
        <v>6471</v>
      </c>
      <c r="B5469" s="14" t="s">
        <v>124</v>
      </c>
      <c r="C5469" s="17">
        <v>21.0</v>
      </c>
      <c r="D5469" s="8" t="s">
        <v>6483</v>
      </c>
      <c r="E5469" s="8" t="s">
        <v>33</v>
      </c>
      <c r="F5469" s="5" t="s">
        <v>33</v>
      </c>
      <c r="G5469" s="9"/>
      <c r="H5469" s="9"/>
    </row>
    <row r="5470" ht="15.75" customHeight="1">
      <c r="A5470" s="15" t="s">
        <v>6471</v>
      </c>
      <c r="B5470" s="14" t="s">
        <v>124</v>
      </c>
      <c r="C5470" s="17">
        <v>24.0</v>
      </c>
      <c r="D5470" s="8" t="s">
        <v>6484</v>
      </c>
      <c r="E5470" s="8" t="s">
        <v>33</v>
      </c>
      <c r="F5470" s="5" t="s">
        <v>971</v>
      </c>
      <c r="G5470" s="9"/>
      <c r="H5470" s="9"/>
    </row>
    <row r="5471" ht="15.75" customHeight="1">
      <c r="A5471" s="15" t="s">
        <v>6471</v>
      </c>
      <c r="B5471" s="14" t="s">
        <v>29</v>
      </c>
      <c r="C5471" s="17">
        <v>28.0</v>
      </c>
      <c r="D5471" s="8" t="s">
        <v>6485</v>
      </c>
      <c r="E5471" s="8" t="s">
        <v>21</v>
      </c>
      <c r="F5471" s="5" t="s">
        <v>25</v>
      </c>
      <c r="G5471" s="9"/>
      <c r="H5471" s="9"/>
    </row>
    <row r="5472" ht="15.75" customHeight="1">
      <c r="A5472" s="15" t="s">
        <v>6471</v>
      </c>
      <c r="B5472" s="14" t="s">
        <v>37</v>
      </c>
      <c r="C5472" s="17">
        <v>30.0</v>
      </c>
      <c r="D5472" s="8" t="s">
        <v>6486</v>
      </c>
      <c r="E5472" s="8" t="s">
        <v>21</v>
      </c>
      <c r="F5472" s="5" t="s">
        <v>50</v>
      </c>
      <c r="G5472" s="9"/>
      <c r="H5472" s="9"/>
    </row>
    <row r="5473" ht="15.75" customHeight="1">
      <c r="A5473" s="15" t="s">
        <v>6471</v>
      </c>
      <c r="B5473" s="14" t="s">
        <v>896</v>
      </c>
      <c r="C5473" s="17">
        <v>31.0</v>
      </c>
      <c r="D5473" s="8" t="s">
        <v>6487</v>
      </c>
      <c r="E5473" s="8" t="s">
        <v>21</v>
      </c>
      <c r="F5473" s="5" t="s">
        <v>22</v>
      </c>
      <c r="G5473" s="9"/>
      <c r="H5473" s="9"/>
    </row>
    <row r="5474" ht="15.75" customHeight="1">
      <c r="A5474" s="15" t="s">
        <v>6471</v>
      </c>
      <c r="B5474" s="14" t="s">
        <v>37</v>
      </c>
      <c r="C5474" s="17">
        <v>33.0</v>
      </c>
      <c r="D5474" s="8" t="s">
        <v>6488</v>
      </c>
      <c r="E5474" s="8" t="s">
        <v>21</v>
      </c>
      <c r="F5474" s="5" t="s">
        <v>22</v>
      </c>
      <c r="G5474" s="9"/>
      <c r="H5474" s="9"/>
    </row>
    <row r="5475" ht="15.75" customHeight="1">
      <c r="A5475" s="15" t="s">
        <v>6471</v>
      </c>
      <c r="B5475" s="14" t="s">
        <v>37</v>
      </c>
      <c r="C5475" s="17">
        <v>34.0</v>
      </c>
      <c r="D5475" s="8" t="s">
        <v>6489</v>
      </c>
      <c r="E5475" s="8" t="s">
        <v>146</v>
      </c>
      <c r="F5475" s="5" t="s">
        <v>79</v>
      </c>
      <c r="G5475" s="9"/>
      <c r="H5475" s="9"/>
    </row>
    <row r="5476" ht="15.75" customHeight="1">
      <c r="A5476" s="15" t="s">
        <v>6471</v>
      </c>
      <c r="B5476" s="14" t="s">
        <v>968</v>
      </c>
      <c r="C5476" s="17">
        <v>36.0</v>
      </c>
      <c r="D5476" s="8" t="s">
        <v>6490</v>
      </c>
      <c r="E5476" s="8" t="s">
        <v>14</v>
      </c>
      <c r="F5476" s="5" t="s">
        <v>79</v>
      </c>
      <c r="G5476" s="9"/>
      <c r="H5476" s="9"/>
    </row>
    <row r="5477" ht="15.75" customHeight="1">
      <c r="A5477" s="15" t="s">
        <v>6471</v>
      </c>
      <c r="B5477" s="14" t="s">
        <v>37</v>
      </c>
      <c r="C5477" s="17">
        <v>38.0</v>
      </c>
      <c r="D5477" s="8" t="s">
        <v>6491</v>
      </c>
      <c r="E5477" s="8" t="s">
        <v>21</v>
      </c>
      <c r="F5477" s="5" t="s">
        <v>50</v>
      </c>
      <c r="G5477" s="9"/>
      <c r="H5477" s="9"/>
    </row>
    <row r="5478" ht="15.75" customHeight="1">
      <c r="A5478" s="15" t="s">
        <v>6471</v>
      </c>
      <c r="B5478" s="14" t="s">
        <v>4468</v>
      </c>
      <c r="C5478" s="17">
        <v>39.0</v>
      </c>
      <c r="D5478" s="8" t="s">
        <v>6492</v>
      </c>
      <c r="E5478" s="8" t="s">
        <v>21</v>
      </c>
      <c r="F5478" s="5" t="s">
        <v>50</v>
      </c>
      <c r="G5478" s="9"/>
      <c r="H5478" s="9"/>
    </row>
    <row r="5479" ht="15.75" customHeight="1">
      <c r="A5479" s="5" t="s">
        <v>6493</v>
      </c>
      <c r="B5479" s="6" t="s">
        <v>41</v>
      </c>
      <c r="C5479" s="7">
        <v>1.0</v>
      </c>
      <c r="D5479" s="8" t="s">
        <v>6494</v>
      </c>
      <c r="E5479" s="5" t="s">
        <v>21</v>
      </c>
      <c r="F5479" s="5" t="s">
        <v>1425</v>
      </c>
      <c r="G5479" s="9"/>
      <c r="H5479" s="9"/>
    </row>
    <row r="5480" ht="15.75" customHeight="1">
      <c r="A5480" s="5" t="s">
        <v>6493</v>
      </c>
      <c r="B5480" s="6" t="s">
        <v>37</v>
      </c>
      <c r="C5480" s="10">
        <v>2.0</v>
      </c>
      <c r="D5480" s="8" t="s">
        <v>6495</v>
      </c>
      <c r="E5480" s="5" t="s">
        <v>21</v>
      </c>
      <c r="F5480" s="5" t="s">
        <v>25</v>
      </c>
      <c r="G5480" s="9"/>
      <c r="H5480" s="9"/>
    </row>
    <row r="5481" ht="15.75" customHeight="1">
      <c r="A5481" s="5" t="s">
        <v>6493</v>
      </c>
      <c r="B5481" s="6" t="s">
        <v>37</v>
      </c>
      <c r="C5481" s="10">
        <v>3.0</v>
      </c>
      <c r="D5481" s="8" t="s">
        <v>6496</v>
      </c>
      <c r="E5481" s="5" t="s">
        <v>21</v>
      </c>
      <c r="F5481" s="5" t="s">
        <v>25</v>
      </c>
      <c r="G5481" s="9"/>
      <c r="H5481" s="9"/>
    </row>
    <row r="5482" ht="15.75" customHeight="1">
      <c r="A5482" s="5" t="s">
        <v>6493</v>
      </c>
      <c r="B5482" s="6" t="s">
        <v>35</v>
      </c>
      <c r="C5482" s="10">
        <v>4.0</v>
      </c>
      <c r="D5482" s="8" t="s">
        <v>6497</v>
      </c>
      <c r="E5482" s="5" t="s">
        <v>21</v>
      </c>
      <c r="F5482" s="5" t="s">
        <v>25</v>
      </c>
      <c r="G5482" s="9"/>
      <c r="H5482" s="9"/>
    </row>
    <row r="5483" ht="15.75" customHeight="1">
      <c r="A5483" s="5" t="s">
        <v>6493</v>
      </c>
      <c r="B5483" s="6" t="s">
        <v>26</v>
      </c>
      <c r="C5483" s="10">
        <v>5.0</v>
      </c>
      <c r="D5483" s="8" t="s">
        <v>6498</v>
      </c>
      <c r="E5483" s="5" t="s">
        <v>14</v>
      </c>
      <c r="F5483" s="5" t="s">
        <v>15</v>
      </c>
      <c r="G5483" s="9"/>
      <c r="H5483" s="9"/>
    </row>
    <row r="5484" ht="15.75" customHeight="1">
      <c r="A5484" s="5" t="s">
        <v>6493</v>
      </c>
      <c r="B5484" s="6" t="s">
        <v>41</v>
      </c>
      <c r="C5484" s="10">
        <v>6.0</v>
      </c>
      <c r="D5484" s="8" t="s">
        <v>6499</v>
      </c>
      <c r="E5484" s="5" t="s">
        <v>14</v>
      </c>
      <c r="F5484" s="5" t="s">
        <v>79</v>
      </c>
      <c r="G5484" s="9"/>
      <c r="H5484" s="9"/>
    </row>
    <row r="5485" ht="15.75" customHeight="1">
      <c r="A5485" s="5" t="s">
        <v>6493</v>
      </c>
      <c r="B5485" s="6" t="s">
        <v>52</v>
      </c>
      <c r="C5485" s="10">
        <v>7.0</v>
      </c>
      <c r="D5485" s="8" t="s">
        <v>6500</v>
      </c>
      <c r="E5485" s="5" t="s">
        <v>33</v>
      </c>
      <c r="F5485" s="5" t="s">
        <v>33</v>
      </c>
      <c r="G5485" s="9"/>
      <c r="H5485" s="9"/>
    </row>
    <row r="5486" ht="15.75" customHeight="1">
      <c r="A5486" s="5" t="s">
        <v>6493</v>
      </c>
      <c r="B5486" s="6" t="s">
        <v>26</v>
      </c>
      <c r="C5486" s="10">
        <v>8.0</v>
      </c>
      <c r="D5486" s="8" t="s">
        <v>6501</v>
      </c>
      <c r="E5486" s="5" t="s">
        <v>21</v>
      </c>
      <c r="F5486" s="5" t="s">
        <v>971</v>
      </c>
      <c r="G5486" s="9"/>
      <c r="H5486" s="9"/>
    </row>
    <row r="5487" ht="15.75" customHeight="1">
      <c r="A5487" s="5" t="s">
        <v>6493</v>
      </c>
      <c r="B5487" s="6" t="s">
        <v>26</v>
      </c>
      <c r="C5487" s="10">
        <v>9.0</v>
      </c>
      <c r="D5487" s="8" t="s">
        <v>6502</v>
      </c>
      <c r="E5487" s="5" t="s">
        <v>14</v>
      </c>
      <c r="F5487" s="5" t="s">
        <v>28</v>
      </c>
      <c r="G5487" s="9"/>
      <c r="H5487" s="9"/>
    </row>
    <row r="5488" ht="15.75" customHeight="1">
      <c r="A5488" s="5" t="s">
        <v>6493</v>
      </c>
      <c r="B5488" s="6" t="s">
        <v>4468</v>
      </c>
      <c r="C5488" s="10">
        <v>10.0</v>
      </c>
      <c r="D5488" s="8" t="s">
        <v>6503</v>
      </c>
      <c r="E5488" s="5" t="s">
        <v>21</v>
      </c>
      <c r="F5488" s="5" t="s">
        <v>6504</v>
      </c>
      <c r="G5488" s="9"/>
      <c r="H5488" s="9"/>
    </row>
    <row r="5489" ht="15.75" customHeight="1">
      <c r="A5489" s="5" t="s">
        <v>6493</v>
      </c>
      <c r="B5489" s="6" t="s">
        <v>37</v>
      </c>
      <c r="C5489" s="10">
        <v>11.0</v>
      </c>
      <c r="D5489" s="8" t="s">
        <v>6505</v>
      </c>
      <c r="E5489" s="5" t="s">
        <v>14</v>
      </c>
      <c r="F5489" s="5" t="s">
        <v>22</v>
      </c>
      <c r="G5489" s="9"/>
      <c r="H5489" s="9"/>
    </row>
    <row r="5490" ht="15.75" customHeight="1">
      <c r="A5490" s="5" t="s">
        <v>6493</v>
      </c>
      <c r="B5490" s="6" t="s">
        <v>37</v>
      </c>
      <c r="C5490" s="10">
        <v>12.0</v>
      </c>
      <c r="D5490" s="8" t="s">
        <v>6506</v>
      </c>
      <c r="E5490" s="5" t="s">
        <v>14</v>
      </c>
      <c r="F5490" s="5" t="s">
        <v>79</v>
      </c>
      <c r="G5490" s="9"/>
      <c r="H5490" s="9"/>
    </row>
    <row r="5491" ht="15.75" customHeight="1">
      <c r="A5491" s="15" t="s">
        <v>6507</v>
      </c>
      <c r="B5491" s="14" t="s">
        <v>41</v>
      </c>
      <c r="C5491" s="16">
        <v>1.0</v>
      </c>
      <c r="D5491" s="8" t="s">
        <v>6508</v>
      </c>
      <c r="E5491" s="8" t="s">
        <v>21</v>
      </c>
      <c r="F5491" s="5" t="s">
        <v>25</v>
      </c>
      <c r="G5491" s="9"/>
      <c r="H5491" s="9"/>
    </row>
    <row r="5492" ht="15.75" customHeight="1">
      <c r="A5492" s="15" t="s">
        <v>6507</v>
      </c>
      <c r="B5492" s="14" t="s">
        <v>41</v>
      </c>
      <c r="C5492" s="17">
        <v>3.0</v>
      </c>
      <c r="D5492" s="8" t="s">
        <v>6509</v>
      </c>
      <c r="E5492" s="8" t="s">
        <v>21</v>
      </c>
      <c r="F5492" s="5" t="s">
        <v>22</v>
      </c>
      <c r="G5492" s="9"/>
      <c r="H5492" s="9"/>
    </row>
    <row r="5493" ht="15.75" customHeight="1">
      <c r="A5493" s="15" t="s">
        <v>6507</v>
      </c>
      <c r="B5493" s="14" t="s">
        <v>26</v>
      </c>
      <c r="C5493" s="17">
        <v>5.0</v>
      </c>
      <c r="D5493" s="8" t="s">
        <v>6510</v>
      </c>
      <c r="E5493" s="8" t="s">
        <v>14</v>
      </c>
      <c r="F5493" s="5" t="s">
        <v>15</v>
      </c>
      <c r="G5493" s="9"/>
      <c r="H5493" s="9"/>
    </row>
    <row r="5494" ht="15.75" customHeight="1">
      <c r="A5494" s="15" t="s">
        <v>6507</v>
      </c>
      <c r="B5494" s="14" t="s">
        <v>23</v>
      </c>
      <c r="C5494" s="17">
        <v>6.0</v>
      </c>
      <c r="D5494" s="8" t="s">
        <v>6511</v>
      </c>
      <c r="E5494" s="8" t="s">
        <v>33</v>
      </c>
      <c r="F5494" s="5" t="s">
        <v>33</v>
      </c>
      <c r="G5494" s="9"/>
      <c r="H5494" s="9"/>
    </row>
    <row r="5495" ht="15.75" customHeight="1">
      <c r="A5495" s="15" t="s">
        <v>6507</v>
      </c>
      <c r="B5495" s="14" t="s">
        <v>41</v>
      </c>
      <c r="C5495" s="17">
        <v>8.0</v>
      </c>
      <c r="D5495" s="8" t="s">
        <v>6512</v>
      </c>
      <c r="E5495" s="8" t="s">
        <v>21</v>
      </c>
      <c r="F5495" s="5" t="s">
        <v>25</v>
      </c>
      <c r="G5495" s="9"/>
      <c r="H5495" s="9"/>
    </row>
    <row r="5496" ht="15.75" customHeight="1">
      <c r="A5496" s="15" t="s">
        <v>6507</v>
      </c>
      <c r="B5496" s="14" t="s">
        <v>41</v>
      </c>
      <c r="C5496" s="17">
        <v>10.0</v>
      </c>
      <c r="D5496" s="8" t="s">
        <v>6513</v>
      </c>
      <c r="E5496" s="8" t="s">
        <v>33</v>
      </c>
      <c r="F5496" s="5" t="s">
        <v>33</v>
      </c>
      <c r="G5496" s="9"/>
      <c r="H5496" s="9"/>
    </row>
    <row r="5497" ht="15.75" customHeight="1">
      <c r="A5497" s="15" t="s">
        <v>6507</v>
      </c>
      <c r="B5497" s="14" t="s">
        <v>37</v>
      </c>
      <c r="C5497" s="17">
        <v>12.0</v>
      </c>
      <c r="D5497" s="8" t="s">
        <v>6514</v>
      </c>
      <c r="E5497" s="8" t="s">
        <v>14</v>
      </c>
      <c r="F5497" s="5" t="s">
        <v>22</v>
      </c>
      <c r="G5497" s="9"/>
      <c r="H5497" s="9"/>
    </row>
    <row r="5498" ht="15.75" customHeight="1">
      <c r="A5498" s="15" t="s">
        <v>6507</v>
      </c>
      <c r="B5498" s="14" t="s">
        <v>52</v>
      </c>
      <c r="C5498" s="17">
        <v>13.0</v>
      </c>
      <c r="D5498" s="8" t="s">
        <v>6515</v>
      </c>
      <c r="E5498" s="8" t="s">
        <v>21</v>
      </c>
      <c r="F5498" s="5" t="s">
        <v>25</v>
      </c>
      <c r="G5498" s="9"/>
      <c r="H5498" s="9"/>
    </row>
    <row r="5499" ht="15.75" customHeight="1">
      <c r="A5499" s="15" t="s">
        <v>6507</v>
      </c>
      <c r="B5499" s="14" t="s">
        <v>26</v>
      </c>
      <c r="C5499" s="17">
        <v>14.0</v>
      </c>
      <c r="D5499" s="8" t="s">
        <v>6516</v>
      </c>
      <c r="E5499" s="8" t="s">
        <v>33</v>
      </c>
      <c r="F5499" s="5" t="s">
        <v>801</v>
      </c>
      <c r="G5499" s="9"/>
      <c r="H5499" s="9"/>
    </row>
    <row r="5500" ht="15.75" customHeight="1">
      <c r="A5500" s="15" t="s">
        <v>6507</v>
      </c>
      <c r="B5500" s="14" t="s">
        <v>52</v>
      </c>
      <c r="C5500" s="17">
        <v>15.0</v>
      </c>
      <c r="D5500" s="8" t="s">
        <v>6517</v>
      </c>
      <c r="E5500" s="8" t="s">
        <v>33</v>
      </c>
      <c r="F5500" s="5" t="s">
        <v>33</v>
      </c>
      <c r="G5500" s="9"/>
      <c r="H5500" s="9"/>
    </row>
    <row r="5501" ht="15.75" customHeight="1">
      <c r="A5501" s="15" t="s">
        <v>6507</v>
      </c>
      <c r="B5501" s="14" t="s">
        <v>26</v>
      </c>
      <c r="C5501" s="17">
        <v>16.0</v>
      </c>
      <c r="D5501" s="8" t="s">
        <v>6518</v>
      </c>
      <c r="E5501" s="8" t="s">
        <v>21</v>
      </c>
      <c r="F5501" s="5" t="s">
        <v>22</v>
      </c>
      <c r="G5501" s="9"/>
      <c r="H5501" s="9"/>
    </row>
    <row r="5502" ht="15.75" customHeight="1">
      <c r="A5502" s="15" t="s">
        <v>6507</v>
      </c>
      <c r="B5502" s="14" t="s">
        <v>37</v>
      </c>
      <c r="C5502" s="17">
        <v>17.0</v>
      </c>
      <c r="D5502" s="8" t="s">
        <v>6519</v>
      </c>
      <c r="E5502" s="8" t="s">
        <v>21</v>
      </c>
      <c r="F5502" s="5" t="s">
        <v>25</v>
      </c>
      <c r="G5502" s="9"/>
      <c r="H5502" s="9"/>
    </row>
    <row r="5503" ht="15.75" customHeight="1">
      <c r="A5503" s="15" t="s">
        <v>6507</v>
      </c>
      <c r="B5503" s="14" t="s">
        <v>37</v>
      </c>
      <c r="C5503" s="17">
        <v>18.0</v>
      </c>
      <c r="D5503" s="8" t="s">
        <v>6520</v>
      </c>
      <c r="E5503" s="8" t="s">
        <v>32</v>
      </c>
      <c r="F5503" s="5" t="s">
        <v>11</v>
      </c>
      <c r="G5503" s="9"/>
      <c r="H5503" s="9"/>
    </row>
    <row r="5504" ht="15.75" customHeight="1">
      <c r="A5504" s="15" t="s">
        <v>6507</v>
      </c>
      <c r="B5504" s="14" t="s">
        <v>734</v>
      </c>
      <c r="C5504" s="17">
        <v>19.0</v>
      </c>
      <c r="D5504" s="8" t="s">
        <v>6521</v>
      </c>
      <c r="E5504" s="8" t="s">
        <v>14</v>
      </c>
      <c r="F5504" s="5" t="s">
        <v>79</v>
      </c>
      <c r="G5504" s="9"/>
      <c r="H5504" s="9"/>
    </row>
    <row r="5505" ht="15.75" customHeight="1">
      <c r="A5505" s="15" t="s">
        <v>6507</v>
      </c>
      <c r="B5505" s="14" t="s">
        <v>734</v>
      </c>
      <c r="C5505" s="17">
        <v>21.0</v>
      </c>
      <c r="D5505" s="8" t="s">
        <v>6522</v>
      </c>
      <c r="E5505" s="8" t="s">
        <v>21</v>
      </c>
      <c r="F5505" s="5" t="s">
        <v>28</v>
      </c>
      <c r="G5505" s="9"/>
      <c r="H5505" s="9"/>
    </row>
    <row r="5506" ht="15.75" customHeight="1">
      <c r="A5506" s="15" t="s">
        <v>6507</v>
      </c>
      <c r="B5506" s="14" t="s">
        <v>41</v>
      </c>
      <c r="C5506" s="17">
        <v>23.0</v>
      </c>
      <c r="D5506" s="8" t="s">
        <v>6523</v>
      </c>
      <c r="E5506" s="8" t="s">
        <v>14</v>
      </c>
      <c r="F5506" s="5" t="s">
        <v>28</v>
      </c>
      <c r="G5506" s="9"/>
      <c r="H5506" s="9"/>
    </row>
    <row r="5507" ht="15.75" customHeight="1">
      <c r="A5507" s="15" t="s">
        <v>6507</v>
      </c>
      <c r="B5507" s="14" t="s">
        <v>41</v>
      </c>
      <c r="C5507" s="17">
        <v>24.0</v>
      </c>
      <c r="D5507" s="8" t="s">
        <v>6524</v>
      </c>
      <c r="E5507" s="8" t="s">
        <v>33</v>
      </c>
      <c r="F5507" s="5" t="s">
        <v>33</v>
      </c>
      <c r="G5507" s="9"/>
      <c r="H5507" s="9"/>
    </row>
    <row r="5508" ht="15.75" customHeight="1">
      <c r="A5508" s="15" t="s">
        <v>6507</v>
      </c>
      <c r="B5508" s="14" t="s">
        <v>41</v>
      </c>
      <c r="C5508" s="17">
        <v>25.0</v>
      </c>
      <c r="D5508" s="8" t="s">
        <v>6525</v>
      </c>
      <c r="E5508" s="8" t="s">
        <v>21</v>
      </c>
      <c r="F5508" s="5" t="s">
        <v>22</v>
      </c>
      <c r="G5508" s="9"/>
      <c r="H5508" s="9"/>
    </row>
    <row r="5509" ht="15.75" customHeight="1">
      <c r="A5509" s="15" t="s">
        <v>6507</v>
      </c>
      <c r="B5509" s="14" t="s">
        <v>6526</v>
      </c>
      <c r="C5509" s="17">
        <v>26.0</v>
      </c>
      <c r="D5509" s="8" t="s">
        <v>6527</v>
      </c>
      <c r="E5509" s="8" t="s">
        <v>33</v>
      </c>
      <c r="F5509" s="5" t="s">
        <v>33</v>
      </c>
      <c r="G5509" s="9"/>
      <c r="H5509" s="9"/>
    </row>
    <row r="5510" ht="15.75" customHeight="1">
      <c r="A5510" s="15" t="s">
        <v>6528</v>
      </c>
      <c r="B5510" s="14" t="s">
        <v>139</v>
      </c>
      <c r="C5510" s="16">
        <v>1.0</v>
      </c>
      <c r="D5510" s="8" t="s">
        <v>6529</v>
      </c>
      <c r="E5510" s="8" t="s">
        <v>146</v>
      </c>
      <c r="F5510" s="5" t="s">
        <v>28</v>
      </c>
      <c r="G5510" s="9"/>
      <c r="H5510" s="9"/>
    </row>
    <row r="5511" ht="15.75" customHeight="1">
      <c r="A5511" s="15" t="s">
        <v>6528</v>
      </c>
      <c r="B5511" s="14" t="s">
        <v>37</v>
      </c>
      <c r="C5511" s="17">
        <v>2.0</v>
      </c>
      <c r="D5511" s="8" t="s">
        <v>6530</v>
      </c>
      <c r="E5511" s="8" t="s">
        <v>14</v>
      </c>
      <c r="F5511" s="5" t="s">
        <v>79</v>
      </c>
      <c r="G5511" s="9"/>
      <c r="H5511" s="9"/>
    </row>
    <row r="5512" ht="15.75" customHeight="1">
      <c r="A5512" s="15" t="s">
        <v>6528</v>
      </c>
      <c r="B5512" s="14" t="s">
        <v>560</v>
      </c>
      <c r="C5512" s="17">
        <v>3.0</v>
      </c>
      <c r="D5512" s="8" t="s">
        <v>6531</v>
      </c>
      <c r="E5512" s="8" t="s">
        <v>14</v>
      </c>
      <c r="F5512" s="5" t="s">
        <v>79</v>
      </c>
      <c r="G5512" s="9"/>
      <c r="H5512" s="9"/>
    </row>
    <row r="5513" ht="15.75" customHeight="1">
      <c r="A5513" s="15" t="s">
        <v>6528</v>
      </c>
      <c r="B5513" s="14" t="s">
        <v>139</v>
      </c>
      <c r="C5513" s="17">
        <v>4.0</v>
      </c>
      <c r="D5513" s="8" t="s">
        <v>6532</v>
      </c>
      <c r="E5513" s="8" t="s">
        <v>14</v>
      </c>
      <c r="F5513" s="5" t="s">
        <v>79</v>
      </c>
      <c r="G5513" s="9"/>
      <c r="H5513" s="9"/>
    </row>
    <row r="5514" ht="15.75" customHeight="1">
      <c r="A5514" s="15" t="s">
        <v>6528</v>
      </c>
      <c r="B5514" s="14" t="s">
        <v>37</v>
      </c>
      <c r="C5514" s="17">
        <v>5.0</v>
      </c>
      <c r="D5514" s="8" t="s">
        <v>6533</v>
      </c>
      <c r="E5514" s="8" t="s">
        <v>21</v>
      </c>
      <c r="F5514" s="5" t="s">
        <v>22</v>
      </c>
      <c r="G5514" s="9"/>
      <c r="H5514" s="9"/>
    </row>
    <row r="5515" ht="15.75" customHeight="1">
      <c r="A5515" s="15" t="s">
        <v>6528</v>
      </c>
      <c r="B5515" s="14" t="s">
        <v>37</v>
      </c>
      <c r="C5515" s="17">
        <v>7.0</v>
      </c>
      <c r="D5515" s="8" t="s">
        <v>6534</v>
      </c>
      <c r="E5515" s="8" t="s">
        <v>18</v>
      </c>
      <c r="F5515" s="5" t="s">
        <v>18</v>
      </c>
      <c r="G5515" s="9"/>
      <c r="H5515" s="9"/>
    </row>
    <row r="5516" ht="15.75" customHeight="1">
      <c r="A5516" s="15" t="s">
        <v>6528</v>
      </c>
      <c r="B5516" s="14" t="s">
        <v>560</v>
      </c>
      <c r="C5516" s="17">
        <v>9.0</v>
      </c>
      <c r="D5516" s="8" t="s">
        <v>6535</v>
      </c>
      <c r="E5516" s="8" t="s">
        <v>14</v>
      </c>
      <c r="F5516" s="5" t="s">
        <v>79</v>
      </c>
      <c r="G5516" s="9"/>
      <c r="H5516" s="9"/>
    </row>
    <row r="5517" ht="15.75" customHeight="1">
      <c r="A5517" s="15" t="s">
        <v>6528</v>
      </c>
      <c r="B5517" s="14" t="s">
        <v>139</v>
      </c>
      <c r="C5517" s="17">
        <v>10.0</v>
      </c>
      <c r="D5517" s="8" t="s">
        <v>6536</v>
      </c>
      <c r="E5517" s="8" t="s">
        <v>32</v>
      </c>
      <c r="F5517" s="5" t="s">
        <v>74</v>
      </c>
      <c r="G5517" s="9"/>
      <c r="H5517" s="9"/>
    </row>
    <row r="5518" ht="15.75" customHeight="1">
      <c r="A5518" s="15" t="s">
        <v>6528</v>
      </c>
      <c r="B5518" s="14" t="s">
        <v>37</v>
      </c>
      <c r="C5518" s="17">
        <v>12.0</v>
      </c>
      <c r="D5518" s="8" t="s">
        <v>6537</v>
      </c>
      <c r="E5518" s="8" t="s">
        <v>21</v>
      </c>
      <c r="F5518" s="5" t="s">
        <v>25</v>
      </c>
      <c r="G5518" s="9"/>
      <c r="H5518" s="9"/>
    </row>
    <row r="5519" ht="15.75" customHeight="1">
      <c r="A5519" s="15" t="s">
        <v>6528</v>
      </c>
      <c r="B5519" s="18" t="s">
        <v>135</v>
      </c>
      <c r="C5519" s="17">
        <v>13.0</v>
      </c>
      <c r="D5519" s="8" t="s">
        <v>6538</v>
      </c>
      <c r="E5519" s="8" t="s">
        <v>21</v>
      </c>
      <c r="F5519" s="5" t="s">
        <v>22</v>
      </c>
      <c r="G5519" s="9"/>
      <c r="H5519" s="9"/>
    </row>
    <row r="5520" ht="15.75" customHeight="1">
      <c r="A5520" s="15" t="s">
        <v>6528</v>
      </c>
      <c r="B5520" s="14" t="s">
        <v>560</v>
      </c>
      <c r="C5520" s="17">
        <v>14.0</v>
      </c>
      <c r="D5520" s="8" t="s">
        <v>6539</v>
      </c>
      <c r="E5520" s="8" t="s">
        <v>21</v>
      </c>
      <c r="F5520" s="5" t="s">
        <v>25</v>
      </c>
      <c r="G5520" s="9"/>
      <c r="H5520" s="9"/>
    </row>
    <row r="5521" ht="15.75" customHeight="1">
      <c r="A5521" s="15" t="s">
        <v>6528</v>
      </c>
      <c r="B5521" s="14" t="s">
        <v>137</v>
      </c>
      <c r="C5521" s="17">
        <v>15.0</v>
      </c>
      <c r="D5521" s="8" t="s">
        <v>6540</v>
      </c>
      <c r="E5521" s="8" t="s">
        <v>21</v>
      </c>
      <c r="F5521" s="5" t="s">
        <v>2409</v>
      </c>
      <c r="G5521" s="9"/>
      <c r="H5521" s="9"/>
    </row>
    <row r="5522" ht="15.75" customHeight="1">
      <c r="A5522" s="15" t="s">
        <v>6528</v>
      </c>
      <c r="B5522" s="14" t="s">
        <v>124</v>
      </c>
      <c r="C5522" s="17">
        <v>16.0</v>
      </c>
      <c r="D5522" s="8" t="s">
        <v>6541</v>
      </c>
      <c r="E5522" s="8" t="s">
        <v>21</v>
      </c>
      <c r="F5522" s="5" t="s">
        <v>2409</v>
      </c>
      <c r="G5522" s="9"/>
      <c r="H5522" s="9"/>
    </row>
    <row r="5523" ht="15.75" customHeight="1">
      <c r="A5523" s="15" t="s">
        <v>6528</v>
      </c>
      <c r="B5523" s="14" t="s">
        <v>124</v>
      </c>
      <c r="C5523" s="17">
        <v>18.0</v>
      </c>
      <c r="D5523" s="8" t="s">
        <v>6542</v>
      </c>
      <c r="E5523" s="8" t="s">
        <v>21</v>
      </c>
      <c r="F5523" s="5" t="s">
        <v>639</v>
      </c>
      <c r="G5523" s="9"/>
      <c r="H5523" s="9"/>
    </row>
    <row r="5524" ht="15.75" customHeight="1">
      <c r="A5524" s="15" t="s">
        <v>6528</v>
      </c>
      <c r="B5524" s="14" t="s">
        <v>560</v>
      </c>
      <c r="C5524" s="17">
        <v>20.0</v>
      </c>
      <c r="D5524" s="8" t="s">
        <v>6543</v>
      </c>
      <c r="E5524" s="8" t="s">
        <v>21</v>
      </c>
      <c r="F5524" s="5" t="s">
        <v>639</v>
      </c>
      <c r="G5524" s="9"/>
      <c r="H5524" s="9"/>
    </row>
    <row r="5525" ht="15.75" customHeight="1">
      <c r="A5525" s="15" t="s">
        <v>6528</v>
      </c>
      <c r="B5525" s="14" t="s">
        <v>560</v>
      </c>
      <c r="C5525" s="17">
        <v>21.0</v>
      </c>
      <c r="D5525" s="8" t="s">
        <v>6544</v>
      </c>
      <c r="E5525" s="8" t="s">
        <v>21</v>
      </c>
      <c r="F5525" s="5" t="s">
        <v>79</v>
      </c>
      <c r="G5525" s="9"/>
      <c r="H5525" s="9"/>
    </row>
    <row r="5526" ht="15.75" customHeight="1">
      <c r="A5526" s="15" t="s">
        <v>6528</v>
      </c>
      <c r="B5526" s="14" t="s">
        <v>139</v>
      </c>
      <c r="C5526" s="17">
        <v>22.0</v>
      </c>
      <c r="D5526" s="8" t="s">
        <v>6545</v>
      </c>
      <c r="E5526" s="8" t="s">
        <v>14</v>
      </c>
      <c r="F5526" s="5" t="s">
        <v>79</v>
      </c>
      <c r="G5526" s="9"/>
      <c r="H5526" s="9"/>
    </row>
    <row r="5527" ht="15.75" customHeight="1">
      <c r="A5527" s="15" t="s">
        <v>6528</v>
      </c>
      <c r="B5527" s="18" t="s">
        <v>126</v>
      </c>
      <c r="C5527" s="17">
        <v>23.0</v>
      </c>
      <c r="D5527" s="8" t="s">
        <v>6546</v>
      </c>
      <c r="E5527" s="8" t="s">
        <v>21</v>
      </c>
      <c r="F5527" s="5" t="s">
        <v>28</v>
      </c>
      <c r="G5527" s="9"/>
      <c r="H5527" s="9"/>
    </row>
    <row r="5528" ht="15.75" customHeight="1">
      <c r="A5528" s="15" t="s">
        <v>6528</v>
      </c>
      <c r="B5528" s="14" t="s">
        <v>139</v>
      </c>
      <c r="C5528" s="17">
        <v>24.0</v>
      </c>
      <c r="D5528" s="8" t="s">
        <v>6547</v>
      </c>
      <c r="E5528" s="8" t="s">
        <v>32</v>
      </c>
      <c r="F5528" s="5" t="s">
        <v>22</v>
      </c>
      <c r="G5528" s="9"/>
      <c r="H5528" s="9"/>
    </row>
    <row r="5529" ht="15.75" customHeight="1">
      <c r="A5529" s="15" t="s">
        <v>6528</v>
      </c>
      <c r="B5529" s="14" t="s">
        <v>124</v>
      </c>
      <c r="C5529" s="17">
        <v>25.0</v>
      </c>
      <c r="D5529" s="8" t="s">
        <v>6548</v>
      </c>
      <c r="E5529" s="8" t="s">
        <v>21</v>
      </c>
      <c r="F5529" s="5" t="s">
        <v>22</v>
      </c>
      <c r="G5529" s="9"/>
      <c r="H5529" s="9"/>
    </row>
    <row r="5530" ht="15.75" customHeight="1">
      <c r="A5530" s="15" t="s">
        <v>6528</v>
      </c>
      <c r="B5530" s="14" t="s">
        <v>560</v>
      </c>
      <c r="C5530" s="17">
        <v>27.0</v>
      </c>
      <c r="D5530" s="8" t="s">
        <v>6549</v>
      </c>
      <c r="E5530" s="8" t="s">
        <v>14</v>
      </c>
      <c r="F5530" s="5" t="s">
        <v>22</v>
      </c>
      <c r="G5530" s="9"/>
      <c r="H5530" s="9"/>
    </row>
    <row r="5531" ht="15.75" customHeight="1">
      <c r="A5531" s="15" t="s">
        <v>6528</v>
      </c>
      <c r="B5531" s="14" t="s">
        <v>37</v>
      </c>
      <c r="C5531" s="17">
        <v>28.0</v>
      </c>
      <c r="D5531" s="8" t="s">
        <v>6550</v>
      </c>
      <c r="E5531" s="8" t="s">
        <v>14</v>
      </c>
      <c r="F5531" s="5" t="s">
        <v>79</v>
      </c>
      <c r="G5531" s="9"/>
      <c r="H5531" s="9"/>
    </row>
    <row r="5532" ht="15.75" customHeight="1">
      <c r="A5532" s="15" t="s">
        <v>6528</v>
      </c>
      <c r="B5532" s="14" t="s">
        <v>124</v>
      </c>
      <c r="C5532" s="17">
        <v>29.0</v>
      </c>
      <c r="D5532" s="8" t="s">
        <v>6551</v>
      </c>
      <c r="E5532" s="8" t="s">
        <v>14</v>
      </c>
      <c r="F5532" s="5" t="s">
        <v>79</v>
      </c>
      <c r="G5532" s="9"/>
      <c r="H5532" s="9"/>
    </row>
    <row r="5533" ht="15.75" customHeight="1">
      <c r="A5533" s="15" t="s">
        <v>6528</v>
      </c>
      <c r="B5533" s="14" t="s">
        <v>124</v>
      </c>
      <c r="C5533" s="17">
        <v>31.0</v>
      </c>
      <c r="D5533" s="8" t="s">
        <v>6552</v>
      </c>
      <c r="E5533" s="8" t="s">
        <v>14</v>
      </c>
      <c r="F5533" s="5" t="s">
        <v>79</v>
      </c>
      <c r="G5533" s="9"/>
      <c r="H5533" s="9"/>
    </row>
    <row r="5534" ht="15.75" customHeight="1">
      <c r="A5534" s="15" t="s">
        <v>6528</v>
      </c>
      <c r="B5534" s="14" t="s">
        <v>37</v>
      </c>
      <c r="C5534" s="17">
        <v>33.0</v>
      </c>
      <c r="D5534" s="8" t="s">
        <v>6553</v>
      </c>
      <c r="E5534" s="8" t="s">
        <v>14</v>
      </c>
      <c r="F5534" s="5" t="s">
        <v>79</v>
      </c>
      <c r="G5534" s="9"/>
      <c r="H5534" s="9"/>
    </row>
    <row r="5535" ht="15.75" customHeight="1">
      <c r="A5535" s="15" t="s">
        <v>6528</v>
      </c>
      <c r="B5535" s="14" t="s">
        <v>37</v>
      </c>
      <c r="C5535" s="17">
        <v>34.0</v>
      </c>
      <c r="D5535" s="8" t="s">
        <v>6554</v>
      </c>
      <c r="E5535" s="8" t="s">
        <v>14</v>
      </c>
      <c r="F5535" s="5" t="s">
        <v>79</v>
      </c>
      <c r="G5535" s="9"/>
      <c r="H5535" s="9"/>
    </row>
    <row r="5536" ht="15.75" customHeight="1">
      <c r="A5536" s="15" t="s">
        <v>6528</v>
      </c>
      <c r="B5536" s="14" t="s">
        <v>560</v>
      </c>
      <c r="C5536" s="17">
        <v>36.0</v>
      </c>
      <c r="D5536" s="8" t="s">
        <v>6555</v>
      </c>
      <c r="E5536" s="8" t="s">
        <v>14</v>
      </c>
      <c r="F5536" s="5" t="s">
        <v>28</v>
      </c>
      <c r="G5536" s="9"/>
      <c r="H5536" s="9"/>
    </row>
    <row r="5537" ht="15.75" customHeight="1">
      <c r="A5537" s="15" t="s">
        <v>6528</v>
      </c>
      <c r="B5537" s="14" t="s">
        <v>560</v>
      </c>
      <c r="C5537" s="17">
        <v>37.0</v>
      </c>
      <c r="D5537" s="8" t="s">
        <v>6556</v>
      </c>
      <c r="E5537" s="8" t="s">
        <v>14</v>
      </c>
      <c r="F5537" s="5" t="s">
        <v>28</v>
      </c>
      <c r="G5537" s="9"/>
      <c r="H5537" s="9"/>
    </row>
    <row r="5538" ht="15.75" customHeight="1">
      <c r="A5538" s="15" t="s">
        <v>6528</v>
      </c>
      <c r="B5538" s="14" t="s">
        <v>144</v>
      </c>
      <c r="C5538" s="17">
        <v>38.0</v>
      </c>
      <c r="D5538" s="8" t="s">
        <v>6557</v>
      </c>
      <c r="E5538" s="8" t="s">
        <v>14</v>
      </c>
      <c r="F5538" s="5" t="s">
        <v>28</v>
      </c>
      <c r="G5538" s="9"/>
      <c r="H5538" s="9"/>
    </row>
    <row r="5539" ht="15.75" customHeight="1">
      <c r="A5539" s="15" t="s">
        <v>6528</v>
      </c>
      <c r="B5539" s="14" t="s">
        <v>37</v>
      </c>
      <c r="C5539" s="17">
        <v>39.0</v>
      </c>
      <c r="D5539" s="8" t="s">
        <v>6558</v>
      </c>
      <c r="E5539" s="8" t="s">
        <v>48</v>
      </c>
      <c r="F5539" s="5" t="s">
        <v>28</v>
      </c>
      <c r="G5539" s="9"/>
      <c r="H5539" s="9"/>
    </row>
    <row r="5540" ht="15.75" customHeight="1">
      <c r="A5540" s="15" t="s">
        <v>6528</v>
      </c>
      <c r="B5540" s="14" t="s">
        <v>560</v>
      </c>
      <c r="C5540" s="17">
        <v>40.0</v>
      </c>
      <c r="D5540" s="8" t="s">
        <v>6559</v>
      </c>
      <c r="E5540" s="8" t="s">
        <v>21</v>
      </c>
      <c r="F5540" s="5" t="s">
        <v>639</v>
      </c>
      <c r="G5540" s="9"/>
      <c r="H5540" s="9"/>
    </row>
    <row r="5541" ht="15.75" customHeight="1">
      <c r="A5541" s="15" t="s">
        <v>6528</v>
      </c>
      <c r="B5541" s="14" t="s">
        <v>107</v>
      </c>
      <c r="C5541" s="17">
        <v>41.0</v>
      </c>
      <c r="D5541" s="8" t="s">
        <v>6560</v>
      </c>
      <c r="E5541" s="8" t="s">
        <v>21</v>
      </c>
      <c r="F5541" s="5" t="s">
        <v>25</v>
      </c>
      <c r="G5541" s="9"/>
      <c r="H5541" s="9"/>
    </row>
    <row r="5542" ht="15.75" customHeight="1">
      <c r="A5542" s="15" t="s">
        <v>6528</v>
      </c>
      <c r="B5542" s="14" t="s">
        <v>139</v>
      </c>
      <c r="C5542" s="17">
        <v>42.0</v>
      </c>
      <c r="D5542" s="8" t="s">
        <v>6561</v>
      </c>
      <c r="E5542" s="8" t="s">
        <v>14</v>
      </c>
      <c r="F5542" s="5" t="s">
        <v>15</v>
      </c>
      <c r="G5542" s="9"/>
      <c r="H5542" s="9"/>
    </row>
    <row r="5543" ht="15.75" customHeight="1">
      <c r="A5543" s="15" t="s">
        <v>6528</v>
      </c>
      <c r="B5543" s="14" t="s">
        <v>124</v>
      </c>
      <c r="C5543" s="17">
        <v>43.0</v>
      </c>
      <c r="D5543" s="8" t="s">
        <v>6562</v>
      </c>
      <c r="E5543" s="8" t="s">
        <v>21</v>
      </c>
      <c r="F5543" s="5" t="s">
        <v>15</v>
      </c>
      <c r="G5543" s="9"/>
      <c r="H5543" s="9"/>
    </row>
    <row r="5544" ht="15.75" customHeight="1">
      <c r="A5544" s="15" t="s">
        <v>6528</v>
      </c>
      <c r="B5544" s="14" t="s">
        <v>137</v>
      </c>
      <c r="C5544" s="17">
        <v>45.0</v>
      </c>
      <c r="D5544" s="8" t="s">
        <v>6563</v>
      </c>
      <c r="E5544" s="8" t="s">
        <v>32</v>
      </c>
      <c r="F5544" s="5" t="s">
        <v>6564</v>
      </c>
      <c r="G5544" s="9"/>
      <c r="H5544" s="9"/>
    </row>
    <row r="5545" ht="15.75" customHeight="1">
      <c r="A5545" s="15" t="s">
        <v>6528</v>
      </c>
      <c r="B5545" s="14" t="s">
        <v>560</v>
      </c>
      <c r="C5545" s="17">
        <v>46.0</v>
      </c>
      <c r="D5545" s="8" t="s">
        <v>6565</v>
      </c>
      <c r="E5545" s="8" t="s">
        <v>21</v>
      </c>
      <c r="F5545" s="5" t="s">
        <v>639</v>
      </c>
      <c r="G5545" s="9"/>
      <c r="H5545" s="9"/>
    </row>
    <row r="5546" ht="15.75" customHeight="1">
      <c r="A5546" s="15" t="s">
        <v>6528</v>
      </c>
      <c r="B5546" s="14" t="s">
        <v>137</v>
      </c>
      <c r="C5546" s="17">
        <v>47.0</v>
      </c>
      <c r="D5546" s="8" t="s">
        <v>6566</v>
      </c>
      <c r="E5546" s="8" t="s">
        <v>32</v>
      </c>
      <c r="F5546" s="5" t="s">
        <v>6564</v>
      </c>
      <c r="G5546" s="9"/>
      <c r="H5546" s="9"/>
    </row>
    <row r="5547" ht="15.75" customHeight="1">
      <c r="A5547" s="15" t="s">
        <v>6528</v>
      </c>
      <c r="B5547" s="14" t="s">
        <v>137</v>
      </c>
      <c r="C5547" s="17">
        <v>48.0</v>
      </c>
      <c r="D5547" s="8" t="s">
        <v>6567</v>
      </c>
      <c r="E5547" s="8" t="s">
        <v>21</v>
      </c>
      <c r="F5547" s="5" t="s">
        <v>642</v>
      </c>
      <c r="G5547" s="9"/>
      <c r="H5547" s="9"/>
    </row>
    <row r="5548" ht="15.75" customHeight="1">
      <c r="A5548" s="15" t="s">
        <v>6528</v>
      </c>
      <c r="B5548" s="14" t="s">
        <v>37</v>
      </c>
      <c r="C5548" s="17">
        <v>49.0</v>
      </c>
      <c r="D5548" s="8" t="s">
        <v>6568</v>
      </c>
      <c r="E5548" s="8" t="s">
        <v>21</v>
      </c>
      <c r="F5548" s="5" t="s">
        <v>25</v>
      </c>
      <c r="G5548" s="9"/>
      <c r="H5548" s="9"/>
    </row>
    <row r="5549" ht="15.75" customHeight="1">
      <c r="A5549" s="15" t="s">
        <v>6528</v>
      </c>
      <c r="B5549" s="14" t="s">
        <v>560</v>
      </c>
      <c r="C5549" s="17">
        <v>50.0</v>
      </c>
      <c r="D5549" s="8" t="s">
        <v>6569</v>
      </c>
      <c r="E5549" s="8" t="s">
        <v>14</v>
      </c>
      <c r="F5549" s="5" t="s">
        <v>15</v>
      </c>
      <c r="G5549" s="9"/>
      <c r="H5549" s="9"/>
    </row>
    <row r="5550" ht="15.75" customHeight="1">
      <c r="A5550" s="15" t="s">
        <v>6528</v>
      </c>
      <c r="B5550" s="14" t="s">
        <v>37</v>
      </c>
      <c r="C5550" s="17">
        <v>51.0</v>
      </c>
      <c r="D5550" s="8" t="s">
        <v>6570</v>
      </c>
      <c r="E5550" s="8" t="s">
        <v>21</v>
      </c>
      <c r="F5550" s="5" t="s">
        <v>15</v>
      </c>
      <c r="G5550" s="9"/>
      <c r="H5550" s="9"/>
    </row>
    <row r="5551" ht="15.75" customHeight="1">
      <c r="A5551" s="15" t="s">
        <v>6528</v>
      </c>
      <c r="B5551" s="14" t="s">
        <v>124</v>
      </c>
      <c r="C5551" s="17">
        <v>52.0</v>
      </c>
      <c r="D5551" s="8" t="s">
        <v>6571</v>
      </c>
      <c r="E5551" s="8" t="s">
        <v>33</v>
      </c>
      <c r="F5551" s="5" t="s">
        <v>33</v>
      </c>
      <c r="G5551" s="9"/>
      <c r="H5551" s="9"/>
    </row>
    <row r="5552" ht="15.75" customHeight="1">
      <c r="A5552" s="15" t="s">
        <v>6528</v>
      </c>
      <c r="B5552" s="14" t="s">
        <v>560</v>
      </c>
      <c r="C5552" s="17">
        <v>54.0</v>
      </c>
      <c r="D5552" s="8" t="s">
        <v>6572</v>
      </c>
      <c r="E5552" s="8" t="s">
        <v>33</v>
      </c>
      <c r="F5552" s="5" t="s">
        <v>33</v>
      </c>
      <c r="G5552" s="9"/>
      <c r="H5552" s="9"/>
    </row>
    <row r="5553" ht="15.75" customHeight="1">
      <c r="A5553" s="15" t="s">
        <v>6528</v>
      </c>
      <c r="B5553" s="14" t="s">
        <v>37</v>
      </c>
      <c r="C5553" s="17">
        <v>55.0</v>
      </c>
      <c r="D5553" s="8" t="s">
        <v>6573</v>
      </c>
      <c r="E5553" s="8" t="s">
        <v>33</v>
      </c>
      <c r="F5553" s="5" t="s">
        <v>33</v>
      </c>
      <c r="G5553" s="9"/>
      <c r="H5553" s="9"/>
    </row>
    <row r="5554" ht="15.75" customHeight="1">
      <c r="A5554" s="15" t="s">
        <v>6528</v>
      </c>
      <c r="B5554" s="14" t="s">
        <v>37</v>
      </c>
      <c r="C5554" s="17">
        <v>56.0</v>
      </c>
      <c r="D5554" s="8" t="s">
        <v>6574</v>
      </c>
      <c r="E5554" s="8" t="s">
        <v>21</v>
      </c>
      <c r="F5554" s="5" t="s">
        <v>33</v>
      </c>
      <c r="G5554" s="9"/>
      <c r="H5554" s="9"/>
    </row>
    <row r="5555" ht="15.75" customHeight="1">
      <c r="A5555" s="15" t="s">
        <v>6528</v>
      </c>
      <c r="B5555" s="14" t="s">
        <v>124</v>
      </c>
      <c r="C5555" s="17">
        <v>58.0</v>
      </c>
      <c r="D5555" s="8" t="s">
        <v>6575</v>
      </c>
      <c r="E5555" s="8" t="s">
        <v>14</v>
      </c>
      <c r="F5555" s="5" t="s">
        <v>971</v>
      </c>
      <c r="G5555" s="9"/>
      <c r="H5555" s="9"/>
    </row>
    <row r="5556" ht="15.75" customHeight="1">
      <c r="A5556" s="15" t="s">
        <v>6528</v>
      </c>
      <c r="B5556" s="14" t="s">
        <v>139</v>
      </c>
      <c r="C5556" s="17">
        <v>60.0</v>
      </c>
      <c r="D5556" s="8" t="s">
        <v>6576</v>
      </c>
      <c r="E5556" s="8" t="s">
        <v>14</v>
      </c>
      <c r="F5556" s="5" t="s">
        <v>15</v>
      </c>
      <c r="G5556" s="9"/>
      <c r="H5556" s="9"/>
    </row>
    <row r="5557" ht="15.75" customHeight="1">
      <c r="A5557" s="15" t="s">
        <v>6528</v>
      </c>
      <c r="B5557" s="14" t="s">
        <v>29</v>
      </c>
      <c r="C5557" s="17">
        <v>62.0</v>
      </c>
      <c r="D5557" s="8" t="s">
        <v>6577</v>
      </c>
      <c r="E5557" s="8" t="s">
        <v>14</v>
      </c>
      <c r="F5557" s="5" t="s">
        <v>15</v>
      </c>
      <c r="G5557" s="9"/>
      <c r="H5557" s="9"/>
    </row>
    <row r="5558" ht="15.75" customHeight="1">
      <c r="A5558" s="15" t="s">
        <v>6528</v>
      </c>
      <c r="B5558" s="14" t="s">
        <v>560</v>
      </c>
      <c r="C5558" s="17">
        <v>64.0</v>
      </c>
      <c r="D5558" s="8" t="s">
        <v>6578</v>
      </c>
      <c r="E5558" s="8" t="s">
        <v>21</v>
      </c>
      <c r="F5558" s="5" t="s">
        <v>25</v>
      </c>
      <c r="G5558" s="9"/>
      <c r="H5558" s="9"/>
    </row>
    <row r="5559" ht="15.75" customHeight="1">
      <c r="A5559" s="15" t="s">
        <v>6528</v>
      </c>
      <c r="B5559" s="14" t="s">
        <v>37</v>
      </c>
      <c r="C5559" s="17">
        <v>65.0</v>
      </c>
      <c r="D5559" s="8" t="s">
        <v>6579</v>
      </c>
      <c r="E5559" s="8" t="s">
        <v>32</v>
      </c>
      <c r="F5559" s="5" t="s">
        <v>15</v>
      </c>
      <c r="G5559" s="9"/>
      <c r="H5559" s="9"/>
    </row>
    <row r="5560" ht="15.75" customHeight="1">
      <c r="A5560" s="15" t="s">
        <v>6528</v>
      </c>
      <c r="B5560" s="14" t="s">
        <v>124</v>
      </c>
      <c r="C5560" s="17">
        <v>67.0</v>
      </c>
      <c r="D5560" s="8" t="s">
        <v>6580</v>
      </c>
      <c r="E5560" s="8" t="s">
        <v>14</v>
      </c>
      <c r="F5560" s="5" t="s">
        <v>15</v>
      </c>
      <c r="G5560" s="9"/>
      <c r="H5560" s="9"/>
    </row>
    <row r="5561" ht="15.75" customHeight="1">
      <c r="A5561" s="15" t="s">
        <v>6528</v>
      </c>
      <c r="B5561" s="14" t="s">
        <v>144</v>
      </c>
      <c r="C5561" s="17">
        <v>69.0</v>
      </c>
      <c r="D5561" s="8" t="s">
        <v>6581</v>
      </c>
      <c r="E5561" s="8" t="s">
        <v>14</v>
      </c>
      <c r="F5561" s="5" t="s">
        <v>15</v>
      </c>
      <c r="G5561" s="9"/>
      <c r="H5561" s="9"/>
    </row>
    <row r="5562" ht="15.75" customHeight="1">
      <c r="A5562" s="15" t="s">
        <v>6528</v>
      </c>
      <c r="B5562" s="14" t="s">
        <v>37</v>
      </c>
      <c r="C5562" s="17">
        <v>70.0</v>
      </c>
      <c r="D5562" s="8" t="s">
        <v>6582</v>
      </c>
      <c r="E5562" s="8" t="s">
        <v>32</v>
      </c>
      <c r="F5562" s="5" t="s">
        <v>15</v>
      </c>
      <c r="G5562" s="9"/>
      <c r="H5562" s="9"/>
    </row>
    <row r="5563" ht="15.75" customHeight="1">
      <c r="A5563" s="15" t="s">
        <v>6528</v>
      </c>
      <c r="B5563" s="14" t="s">
        <v>37</v>
      </c>
      <c r="C5563" s="17">
        <v>72.0</v>
      </c>
      <c r="D5563" s="8" t="s">
        <v>6583</v>
      </c>
      <c r="E5563" s="8" t="s">
        <v>32</v>
      </c>
      <c r="F5563" s="5" t="s">
        <v>15</v>
      </c>
      <c r="G5563" s="9"/>
      <c r="H5563" s="9"/>
    </row>
    <row r="5564" ht="15.75" customHeight="1">
      <c r="A5564" s="15" t="s">
        <v>6528</v>
      </c>
      <c r="B5564" s="14" t="s">
        <v>37</v>
      </c>
      <c r="C5564" s="17">
        <v>74.0</v>
      </c>
      <c r="D5564" s="8" t="s">
        <v>6584</v>
      </c>
      <c r="E5564" s="8" t="s">
        <v>32</v>
      </c>
      <c r="F5564" s="5" t="s">
        <v>15</v>
      </c>
      <c r="G5564" s="9"/>
      <c r="H5564" s="9"/>
    </row>
    <row r="5565" ht="15.75" customHeight="1">
      <c r="A5565" s="15" t="s">
        <v>6528</v>
      </c>
      <c r="B5565" s="14" t="s">
        <v>37</v>
      </c>
      <c r="C5565" s="17">
        <v>75.0</v>
      </c>
      <c r="D5565" s="8" t="s">
        <v>6585</v>
      </c>
      <c r="E5565" s="8" t="s">
        <v>32</v>
      </c>
      <c r="F5565" s="5" t="s">
        <v>15</v>
      </c>
      <c r="G5565" s="9"/>
      <c r="H5565" s="9"/>
    </row>
    <row r="5566" ht="15.75" customHeight="1">
      <c r="A5566" s="15" t="s">
        <v>6528</v>
      </c>
      <c r="B5566" s="14" t="s">
        <v>124</v>
      </c>
      <c r="C5566" s="17">
        <v>76.0</v>
      </c>
      <c r="D5566" s="8" t="s">
        <v>6586</v>
      </c>
      <c r="E5566" s="8" t="s">
        <v>183</v>
      </c>
      <c r="F5566" s="5" t="s">
        <v>15</v>
      </c>
      <c r="G5566" s="9"/>
      <c r="H5566" s="9"/>
    </row>
    <row r="5567" ht="15.75" customHeight="1">
      <c r="A5567" s="15" t="s">
        <v>6528</v>
      </c>
      <c r="B5567" s="14" t="s">
        <v>560</v>
      </c>
      <c r="C5567" s="17">
        <v>78.0</v>
      </c>
      <c r="D5567" s="8" t="s">
        <v>6587</v>
      </c>
      <c r="E5567" s="8" t="s">
        <v>14</v>
      </c>
      <c r="F5567" s="5" t="s">
        <v>15</v>
      </c>
      <c r="G5567" s="9"/>
      <c r="H5567" s="9"/>
    </row>
    <row r="5568" ht="15.75" customHeight="1">
      <c r="A5568" s="15" t="s">
        <v>6528</v>
      </c>
      <c r="B5568" s="14" t="s">
        <v>560</v>
      </c>
      <c r="C5568" s="17">
        <v>79.0</v>
      </c>
      <c r="D5568" s="8" t="s">
        <v>6588</v>
      </c>
      <c r="E5568" s="8" t="s">
        <v>14</v>
      </c>
      <c r="F5568" s="5" t="s">
        <v>15</v>
      </c>
      <c r="G5568" s="9"/>
      <c r="H5568" s="9"/>
    </row>
    <row r="5569" ht="15.75" customHeight="1">
      <c r="A5569" s="15" t="s">
        <v>6528</v>
      </c>
      <c r="B5569" s="14" t="s">
        <v>560</v>
      </c>
      <c r="C5569" s="17">
        <v>80.0</v>
      </c>
      <c r="D5569" s="8" t="s">
        <v>6589</v>
      </c>
      <c r="E5569" s="8" t="s">
        <v>14</v>
      </c>
      <c r="F5569" s="5" t="s">
        <v>28</v>
      </c>
      <c r="G5569" s="9"/>
      <c r="H5569" s="9"/>
    </row>
    <row r="5570" ht="15.75" customHeight="1">
      <c r="A5570" s="15" t="s">
        <v>6528</v>
      </c>
      <c r="B5570" s="14" t="s">
        <v>29</v>
      </c>
      <c r="C5570" s="17">
        <v>81.0</v>
      </c>
      <c r="D5570" s="8" t="s">
        <v>6590</v>
      </c>
      <c r="E5570" s="8" t="s">
        <v>21</v>
      </c>
      <c r="F5570" s="5" t="s">
        <v>89</v>
      </c>
      <c r="G5570" s="9"/>
      <c r="H5570" s="9"/>
    </row>
    <row r="5571" ht="15.75" customHeight="1">
      <c r="A5571" s="15" t="s">
        <v>6528</v>
      </c>
      <c r="B5571" s="14" t="s">
        <v>6591</v>
      </c>
      <c r="C5571" s="17">
        <v>83.0</v>
      </c>
      <c r="D5571" s="8" t="s">
        <v>6592</v>
      </c>
      <c r="E5571" s="8" t="s">
        <v>21</v>
      </c>
      <c r="F5571" s="5" t="s">
        <v>118</v>
      </c>
      <c r="G5571" s="9"/>
      <c r="H5571" s="9"/>
    </row>
    <row r="5572" ht="15.75" customHeight="1">
      <c r="A5572" s="11" t="s">
        <v>6593</v>
      </c>
      <c r="B5572" s="12" t="s">
        <v>126</v>
      </c>
      <c r="C5572" s="7">
        <v>1.0</v>
      </c>
      <c r="D5572" s="8" t="s">
        <v>6594</v>
      </c>
      <c r="E5572" s="5" t="s">
        <v>14</v>
      </c>
      <c r="F5572" s="5" t="s">
        <v>79</v>
      </c>
      <c r="G5572" s="9"/>
      <c r="H5572" s="9"/>
    </row>
    <row r="5573" ht="15.75" customHeight="1">
      <c r="A5573" s="11" t="s">
        <v>6593</v>
      </c>
      <c r="B5573" s="12" t="s">
        <v>701</v>
      </c>
      <c r="C5573" s="10">
        <v>2.0</v>
      </c>
      <c r="D5573" s="8" t="s">
        <v>6595</v>
      </c>
      <c r="E5573" s="5" t="s">
        <v>14</v>
      </c>
      <c r="F5573" s="5" t="s">
        <v>79</v>
      </c>
      <c r="G5573" s="9"/>
      <c r="H5573" s="9"/>
    </row>
    <row r="5574" ht="15.75" customHeight="1">
      <c r="A5574" s="11" t="s">
        <v>6593</v>
      </c>
      <c r="B5574" s="6" t="s">
        <v>482</v>
      </c>
      <c r="C5574" s="10">
        <v>4.0</v>
      </c>
      <c r="D5574" s="8" t="s">
        <v>6596</v>
      </c>
      <c r="E5574" s="5" t="s">
        <v>21</v>
      </c>
      <c r="F5574" s="5" t="s">
        <v>79</v>
      </c>
      <c r="G5574" s="9"/>
      <c r="H5574" s="9"/>
    </row>
    <row r="5575" ht="15.75" customHeight="1">
      <c r="A5575" s="11" t="s">
        <v>6593</v>
      </c>
      <c r="B5575" s="12" t="s">
        <v>679</v>
      </c>
      <c r="C5575" s="10">
        <v>6.0</v>
      </c>
      <c r="D5575" s="8" t="s">
        <v>6597</v>
      </c>
      <c r="E5575" s="5" t="s">
        <v>14</v>
      </c>
      <c r="F5575" s="5" t="s">
        <v>79</v>
      </c>
      <c r="G5575" s="9"/>
      <c r="H5575" s="9"/>
    </row>
    <row r="5576" ht="15.75" customHeight="1">
      <c r="A5576" s="11" t="s">
        <v>6593</v>
      </c>
      <c r="B5576" s="12" t="s">
        <v>126</v>
      </c>
      <c r="C5576" s="10">
        <v>7.0</v>
      </c>
      <c r="D5576" s="8" t="s">
        <v>6598</v>
      </c>
      <c r="E5576" s="5" t="s">
        <v>32</v>
      </c>
      <c r="F5576" s="5" t="s">
        <v>79</v>
      </c>
      <c r="G5576" s="9"/>
      <c r="H5576" s="9"/>
    </row>
    <row r="5577" ht="15.75" customHeight="1">
      <c r="A5577" s="11" t="s">
        <v>6593</v>
      </c>
      <c r="B5577" s="12" t="s">
        <v>126</v>
      </c>
      <c r="C5577" s="10">
        <v>8.0</v>
      </c>
      <c r="D5577" s="8" t="s">
        <v>6599</v>
      </c>
      <c r="E5577" s="5" t="s">
        <v>21</v>
      </c>
      <c r="F5577" s="5" t="s">
        <v>79</v>
      </c>
      <c r="G5577" s="9"/>
      <c r="H5577" s="9"/>
    </row>
    <row r="5578" ht="15.75" customHeight="1">
      <c r="A5578" s="11" t="s">
        <v>6593</v>
      </c>
      <c r="B5578" s="12" t="s">
        <v>701</v>
      </c>
      <c r="C5578" s="10">
        <v>9.0</v>
      </c>
      <c r="D5578" s="8" t="s">
        <v>6600</v>
      </c>
      <c r="E5578" s="5" t="s">
        <v>14</v>
      </c>
      <c r="F5578" s="5" t="s">
        <v>79</v>
      </c>
      <c r="G5578" s="9"/>
      <c r="H5578" s="9"/>
    </row>
    <row r="5579" ht="15.75" customHeight="1">
      <c r="A5579" s="11" t="s">
        <v>6593</v>
      </c>
      <c r="B5579" s="12" t="s">
        <v>126</v>
      </c>
      <c r="C5579" s="10">
        <v>11.0</v>
      </c>
      <c r="D5579" s="8" t="s">
        <v>6601</v>
      </c>
      <c r="E5579" s="5" t="s">
        <v>32</v>
      </c>
      <c r="F5579" s="5" t="s">
        <v>295</v>
      </c>
      <c r="G5579" s="9"/>
      <c r="H5579" s="9"/>
    </row>
    <row r="5580" ht="15.75" customHeight="1">
      <c r="A5580" s="11" t="s">
        <v>6593</v>
      </c>
      <c r="B5580" s="12" t="s">
        <v>261</v>
      </c>
      <c r="C5580" s="10">
        <v>12.0</v>
      </c>
      <c r="D5580" s="8" t="s">
        <v>6602</v>
      </c>
      <c r="E5580" s="5" t="s">
        <v>14</v>
      </c>
      <c r="F5580" s="5" t="s">
        <v>79</v>
      </c>
      <c r="G5580" s="9"/>
      <c r="H5580" s="9"/>
    </row>
    <row r="5581" ht="15.75" customHeight="1">
      <c r="A5581" s="15" t="s">
        <v>6603</v>
      </c>
      <c r="B5581" s="14" t="s">
        <v>52</v>
      </c>
      <c r="C5581" s="16">
        <v>1.0</v>
      </c>
      <c r="D5581" s="8" t="s">
        <v>6604</v>
      </c>
      <c r="E5581" s="8" t="s">
        <v>21</v>
      </c>
      <c r="F5581" s="5" t="s">
        <v>25</v>
      </c>
      <c r="G5581" s="9"/>
      <c r="H5581" s="9"/>
    </row>
    <row r="5582" ht="15.75" customHeight="1">
      <c r="A5582" s="15" t="s">
        <v>6603</v>
      </c>
      <c r="B5582" s="14" t="s">
        <v>232</v>
      </c>
      <c r="C5582" s="17">
        <v>3.0</v>
      </c>
      <c r="D5582" s="8" t="s">
        <v>6605</v>
      </c>
      <c r="E5582" s="8" t="s">
        <v>21</v>
      </c>
      <c r="F5582" s="5" t="s">
        <v>25</v>
      </c>
      <c r="G5582" s="9"/>
      <c r="H5582" s="9"/>
    </row>
    <row r="5583" ht="15.75" customHeight="1">
      <c r="A5583" s="15" t="s">
        <v>6603</v>
      </c>
      <c r="B5583" s="14" t="s">
        <v>81</v>
      </c>
      <c r="C5583" s="17">
        <v>5.0</v>
      </c>
      <c r="D5583" s="8" t="s">
        <v>6606</v>
      </c>
      <c r="E5583" s="8" t="s">
        <v>21</v>
      </c>
      <c r="F5583" s="5" t="s">
        <v>25</v>
      </c>
      <c r="G5583" s="9"/>
      <c r="H5583" s="9"/>
    </row>
    <row r="5584" ht="15.75" customHeight="1">
      <c r="A5584" s="15" t="s">
        <v>6603</v>
      </c>
      <c r="B5584" s="14" t="s">
        <v>1041</v>
      </c>
      <c r="C5584" s="17">
        <v>7.0</v>
      </c>
      <c r="D5584" s="8" t="s">
        <v>6607</v>
      </c>
      <c r="E5584" s="8" t="s">
        <v>21</v>
      </c>
      <c r="F5584" s="5" t="s">
        <v>25</v>
      </c>
      <c r="G5584" s="9"/>
      <c r="H5584" s="9"/>
    </row>
    <row r="5585" ht="15.75" customHeight="1">
      <c r="A5585" s="15" t="s">
        <v>6603</v>
      </c>
      <c r="B5585" s="14" t="s">
        <v>163</v>
      </c>
      <c r="C5585" s="17">
        <v>8.0</v>
      </c>
      <c r="D5585" s="8" t="s">
        <v>6608</v>
      </c>
      <c r="E5585" s="8" t="s">
        <v>14</v>
      </c>
      <c r="F5585" s="5" t="s">
        <v>15</v>
      </c>
      <c r="G5585" s="9"/>
      <c r="H5585" s="9"/>
    </row>
    <row r="5586" ht="15.75" customHeight="1">
      <c r="A5586" s="15" t="s">
        <v>6603</v>
      </c>
      <c r="B5586" s="18" t="s">
        <v>261</v>
      </c>
      <c r="C5586" s="17">
        <v>9.0</v>
      </c>
      <c r="D5586" s="8" t="s">
        <v>6609</v>
      </c>
      <c r="E5586" s="8" t="s">
        <v>32</v>
      </c>
      <c r="F5586" s="5" t="s">
        <v>79</v>
      </c>
      <c r="G5586" s="9"/>
      <c r="H5586" s="9"/>
    </row>
    <row r="5587" ht="15.75" customHeight="1">
      <c r="A5587" s="15" t="s">
        <v>6603</v>
      </c>
      <c r="B5587" s="14" t="s">
        <v>37</v>
      </c>
      <c r="C5587" s="17">
        <v>10.0</v>
      </c>
      <c r="D5587" s="8" t="s">
        <v>6610</v>
      </c>
      <c r="E5587" s="8" t="s">
        <v>14</v>
      </c>
      <c r="F5587" s="5" t="s">
        <v>79</v>
      </c>
      <c r="G5587" s="9"/>
      <c r="H5587" s="9"/>
    </row>
    <row r="5588" ht="15.75" customHeight="1">
      <c r="A5588" s="15" t="s">
        <v>6603</v>
      </c>
      <c r="B5588" s="14" t="s">
        <v>216</v>
      </c>
      <c r="C5588" s="17">
        <v>11.0</v>
      </c>
      <c r="D5588" s="8" t="s">
        <v>6611</v>
      </c>
      <c r="E5588" s="8" t="s">
        <v>21</v>
      </c>
      <c r="F5588" s="5" t="s">
        <v>22</v>
      </c>
      <c r="G5588" s="9"/>
      <c r="H5588" s="9"/>
    </row>
    <row r="5589" ht="15.75" customHeight="1">
      <c r="A5589" s="15" t="s">
        <v>6603</v>
      </c>
      <c r="B5589" s="14" t="s">
        <v>1185</v>
      </c>
      <c r="C5589" s="17">
        <v>13.0</v>
      </c>
      <c r="D5589" s="8" t="s">
        <v>6612</v>
      </c>
      <c r="E5589" s="8" t="s">
        <v>14</v>
      </c>
      <c r="F5589" s="5" t="s">
        <v>28</v>
      </c>
      <c r="G5589" s="9"/>
      <c r="H5589" s="9"/>
    </row>
    <row r="5590" ht="15.75" customHeight="1">
      <c r="A5590" s="15" t="s">
        <v>6603</v>
      </c>
      <c r="B5590" s="14" t="s">
        <v>163</v>
      </c>
      <c r="C5590" s="17">
        <v>15.0</v>
      </c>
      <c r="D5590" s="8" t="s">
        <v>6613</v>
      </c>
      <c r="E5590" s="8" t="s">
        <v>14</v>
      </c>
      <c r="F5590" s="5" t="s">
        <v>28</v>
      </c>
      <c r="G5590" s="9"/>
      <c r="H5590" s="9"/>
    </row>
    <row r="5591" ht="15.75" customHeight="1">
      <c r="A5591" s="15" t="s">
        <v>6603</v>
      </c>
      <c r="B5591" s="14" t="s">
        <v>35</v>
      </c>
      <c r="C5591" s="17">
        <v>16.0</v>
      </c>
      <c r="D5591" s="8" t="s">
        <v>6614</v>
      </c>
      <c r="E5591" s="8" t="s">
        <v>183</v>
      </c>
      <c r="F5591" s="5" t="s">
        <v>15</v>
      </c>
      <c r="G5591" s="9"/>
      <c r="H5591" s="9"/>
    </row>
    <row r="5592" ht="15.75" customHeight="1">
      <c r="A5592" s="15" t="s">
        <v>6603</v>
      </c>
      <c r="B5592" s="18" t="s">
        <v>126</v>
      </c>
      <c r="C5592" s="17">
        <v>17.0</v>
      </c>
      <c r="D5592" s="8" t="s">
        <v>6615</v>
      </c>
      <c r="E5592" s="8" t="s">
        <v>14</v>
      </c>
      <c r="F5592" s="5" t="s">
        <v>15</v>
      </c>
      <c r="G5592" s="9"/>
      <c r="H5592" s="9"/>
    </row>
    <row r="5593" ht="15.75" customHeight="1">
      <c r="A5593" s="15" t="s">
        <v>6603</v>
      </c>
      <c r="B5593" s="14" t="s">
        <v>232</v>
      </c>
      <c r="C5593" s="17">
        <v>18.0</v>
      </c>
      <c r="D5593" s="8" t="s">
        <v>6616</v>
      </c>
      <c r="E5593" s="8" t="s">
        <v>14</v>
      </c>
      <c r="F5593" s="5" t="s">
        <v>15</v>
      </c>
      <c r="G5593" s="9"/>
      <c r="H5593" s="9"/>
    </row>
    <row r="5594" ht="15.75" customHeight="1">
      <c r="A5594" s="15" t="s">
        <v>6603</v>
      </c>
      <c r="B5594" s="14" t="s">
        <v>226</v>
      </c>
      <c r="C5594" s="17">
        <v>19.0</v>
      </c>
      <c r="D5594" s="8" t="s">
        <v>6617</v>
      </c>
      <c r="E5594" s="8" t="s">
        <v>14</v>
      </c>
      <c r="F5594" s="5" t="s">
        <v>15</v>
      </c>
      <c r="G5594" s="9"/>
      <c r="H5594" s="9"/>
    </row>
    <row r="5595" ht="15.75" customHeight="1">
      <c r="A5595" s="15" t="s">
        <v>6603</v>
      </c>
      <c r="B5595" s="14" t="s">
        <v>6618</v>
      </c>
      <c r="C5595" s="17">
        <v>20.0</v>
      </c>
      <c r="D5595" s="8" t="s">
        <v>6619</v>
      </c>
      <c r="E5595" s="8" t="s">
        <v>14</v>
      </c>
      <c r="F5595" s="5" t="s">
        <v>15</v>
      </c>
      <c r="G5595" s="9"/>
      <c r="H5595" s="9"/>
    </row>
    <row r="5596" ht="15.75" customHeight="1">
      <c r="A5596" s="11" t="s">
        <v>6620</v>
      </c>
      <c r="B5596" s="6" t="s">
        <v>19</v>
      </c>
      <c r="C5596" s="7">
        <v>1.0</v>
      </c>
      <c r="D5596" s="8" t="s">
        <v>6621</v>
      </c>
      <c r="E5596" s="5" t="s">
        <v>14</v>
      </c>
      <c r="F5596" s="5" t="s">
        <v>6091</v>
      </c>
      <c r="G5596" s="9"/>
      <c r="H5596" s="9"/>
    </row>
    <row r="5597" ht="15.75" customHeight="1">
      <c r="A5597" s="11" t="s">
        <v>6620</v>
      </c>
      <c r="B5597" s="6" t="s">
        <v>29</v>
      </c>
      <c r="C5597" s="10">
        <v>3.0</v>
      </c>
      <c r="D5597" s="8" t="s">
        <v>6622</v>
      </c>
      <c r="E5597" s="5" t="s">
        <v>14</v>
      </c>
      <c r="F5597" s="5" t="s">
        <v>4789</v>
      </c>
      <c r="G5597" s="9"/>
      <c r="H5597" s="9"/>
    </row>
    <row r="5598" ht="15.75" customHeight="1">
      <c r="A5598" s="11" t="s">
        <v>6620</v>
      </c>
      <c r="B5598" s="6" t="s">
        <v>81</v>
      </c>
      <c r="C5598" s="10">
        <v>5.0</v>
      </c>
      <c r="D5598" s="8" t="s">
        <v>6623</v>
      </c>
      <c r="E5598" s="5" t="s">
        <v>146</v>
      </c>
      <c r="F5598" s="5" t="s">
        <v>4789</v>
      </c>
      <c r="G5598" s="9"/>
      <c r="H5598" s="9"/>
    </row>
    <row r="5599" ht="15.75" customHeight="1">
      <c r="A5599" s="11" t="s">
        <v>6620</v>
      </c>
      <c r="B5599" s="6" t="s">
        <v>41</v>
      </c>
      <c r="C5599" s="10">
        <v>7.0</v>
      </c>
      <c r="D5599" s="8" t="s">
        <v>6624</v>
      </c>
      <c r="E5599" s="5" t="s">
        <v>14</v>
      </c>
      <c r="F5599" s="5" t="s">
        <v>15</v>
      </c>
      <c r="G5599" s="9"/>
      <c r="H5599" s="9"/>
    </row>
    <row r="5600" ht="15.75" customHeight="1">
      <c r="A5600" s="11" t="s">
        <v>6620</v>
      </c>
      <c r="B5600" s="6" t="s">
        <v>37</v>
      </c>
      <c r="C5600" s="10">
        <v>8.0</v>
      </c>
      <c r="D5600" s="8" t="s">
        <v>6625</v>
      </c>
      <c r="E5600" s="5" t="s">
        <v>14</v>
      </c>
      <c r="F5600" s="5" t="s">
        <v>15</v>
      </c>
      <c r="G5600" s="9"/>
      <c r="H5600" s="9"/>
    </row>
    <row r="5601" ht="15.75" customHeight="1">
      <c r="A5601" s="11" t="s">
        <v>6620</v>
      </c>
      <c r="B5601" s="6" t="s">
        <v>41</v>
      </c>
      <c r="C5601" s="10">
        <v>9.0</v>
      </c>
      <c r="D5601" s="8" t="s">
        <v>6626</v>
      </c>
      <c r="E5601" s="5" t="s">
        <v>14</v>
      </c>
      <c r="F5601" s="5" t="s">
        <v>583</v>
      </c>
      <c r="G5601" s="9"/>
      <c r="H5601" s="9"/>
    </row>
    <row r="5602" ht="15.75" customHeight="1">
      <c r="A5602" s="11" t="s">
        <v>6620</v>
      </c>
      <c r="B5602" s="6" t="s">
        <v>41</v>
      </c>
      <c r="C5602" s="10">
        <v>10.0</v>
      </c>
      <c r="D5602" s="8" t="s">
        <v>6627</v>
      </c>
      <c r="E5602" s="5" t="s">
        <v>21</v>
      </c>
      <c r="F5602" s="5" t="s">
        <v>50</v>
      </c>
      <c r="G5602" s="9"/>
      <c r="H5602" s="9"/>
    </row>
    <row r="5603" ht="15.75" customHeight="1">
      <c r="A5603" s="11" t="s">
        <v>6620</v>
      </c>
      <c r="B5603" s="6" t="s">
        <v>107</v>
      </c>
      <c r="C5603" s="10">
        <v>11.0</v>
      </c>
      <c r="D5603" s="8" t="s">
        <v>6628</v>
      </c>
      <c r="E5603" s="5" t="s">
        <v>14</v>
      </c>
      <c r="F5603" s="5" t="s">
        <v>79</v>
      </c>
      <c r="G5603" s="9"/>
      <c r="H5603" s="9"/>
    </row>
    <row r="5604" ht="15.75" customHeight="1">
      <c r="A5604" s="11" t="s">
        <v>6620</v>
      </c>
      <c r="B5604" s="6" t="s">
        <v>6629</v>
      </c>
      <c r="C5604" s="10">
        <v>13.0</v>
      </c>
      <c r="D5604" s="8" t="s">
        <v>6630</v>
      </c>
      <c r="E5604" s="5" t="s">
        <v>14</v>
      </c>
      <c r="F5604" s="5" t="s">
        <v>79</v>
      </c>
      <c r="G5604" s="9"/>
      <c r="H5604" s="9"/>
    </row>
    <row r="5605" ht="15.75" customHeight="1">
      <c r="A5605" s="15" t="s">
        <v>6631</v>
      </c>
      <c r="B5605" s="14" t="s">
        <v>6632</v>
      </c>
      <c r="C5605" s="16">
        <v>1.0</v>
      </c>
      <c r="D5605" s="8" t="s">
        <v>6633</v>
      </c>
      <c r="E5605" s="8" t="s">
        <v>21</v>
      </c>
      <c r="F5605" s="5" t="s">
        <v>25</v>
      </c>
      <c r="G5605" s="9"/>
      <c r="H5605" s="9"/>
    </row>
    <row r="5606" ht="15.75" customHeight="1">
      <c r="A5606" s="15" t="s">
        <v>6631</v>
      </c>
      <c r="B5606" s="14" t="s">
        <v>6634</v>
      </c>
      <c r="C5606" s="17">
        <v>3.0</v>
      </c>
      <c r="D5606" s="8" t="s">
        <v>6635</v>
      </c>
      <c r="E5606" s="8" t="s">
        <v>21</v>
      </c>
      <c r="F5606" s="5" t="s">
        <v>25</v>
      </c>
      <c r="G5606" s="9"/>
      <c r="H5606" s="9"/>
    </row>
    <row r="5607" ht="15.75" customHeight="1">
      <c r="A5607" s="15" t="s">
        <v>6631</v>
      </c>
      <c r="B5607" s="14" t="s">
        <v>6636</v>
      </c>
      <c r="C5607" s="17">
        <v>4.0</v>
      </c>
      <c r="D5607" s="8" t="s">
        <v>6637</v>
      </c>
      <c r="E5607" s="8" t="s">
        <v>21</v>
      </c>
      <c r="F5607" s="5" t="s">
        <v>25</v>
      </c>
      <c r="G5607" s="9"/>
      <c r="H5607" s="9"/>
    </row>
    <row r="5608" ht="15.75" customHeight="1">
      <c r="A5608" s="15" t="s">
        <v>6638</v>
      </c>
      <c r="B5608" s="14" t="s">
        <v>137</v>
      </c>
      <c r="C5608" s="16">
        <v>1.0</v>
      </c>
      <c r="D5608" s="8" t="s">
        <v>6639</v>
      </c>
      <c r="E5608" s="8" t="s">
        <v>21</v>
      </c>
      <c r="F5608" s="5" t="s">
        <v>25</v>
      </c>
      <c r="G5608" s="9"/>
      <c r="H5608" s="9"/>
    </row>
    <row r="5609" ht="15.75" customHeight="1">
      <c r="A5609" s="15" t="s">
        <v>6638</v>
      </c>
      <c r="B5609" s="14" t="s">
        <v>896</v>
      </c>
      <c r="C5609" s="17">
        <v>3.0</v>
      </c>
      <c r="D5609" s="8" t="s">
        <v>6640</v>
      </c>
      <c r="E5609" s="8" t="s">
        <v>21</v>
      </c>
      <c r="F5609" s="5" t="s">
        <v>25</v>
      </c>
      <c r="G5609" s="9"/>
      <c r="H5609" s="9"/>
    </row>
    <row r="5610" ht="15.75" customHeight="1">
      <c r="A5610" s="15" t="s">
        <v>6638</v>
      </c>
      <c r="B5610" s="14" t="s">
        <v>378</v>
      </c>
      <c r="C5610" s="17">
        <v>5.0</v>
      </c>
      <c r="D5610" s="8" t="s">
        <v>6641</v>
      </c>
      <c r="E5610" s="8" t="s">
        <v>32</v>
      </c>
      <c r="F5610" s="5" t="s">
        <v>668</v>
      </c>
      <c r="G5610" s="9"/>
      <c r="H5610" s="9"/>
    </row>
    <row r="5611" ht="15.75" customHeight="1">
      <c r="A5611" s="15" t="s">
        <v>6638</v>
      </c>
      <c r="B5611" s="14" t="s">
        <v>37</v>
      </c>
      <c r="C5611" s="17">
        <v>6.0</v>
      </c>
      <c r="D5611" s="8" t="s">
        <v>6642</v>
      </c>
      <c r="E5611" s="8" t="s">
        <v>32</v>
      </c>
      <c r="F5611" s="5" t="s">
        <v>668</v>
      </c>
      <c r="G5611" s="9"/>
      <c r="H5611" s="9"/>
    </row>
    <row r="5612" ht="15.75" customHeight="1">
      <c r="A5612" s="15" t="s">
        <v>6638</v>
      </c>
      <c r="B5612" s="14" t="s">
        <v>378</v>
      </c>
      <c r="C5612" s="17">
        <v>8.0</v>
      </c>
      <c r="D5612" s="8" t="s">
        <v>6643</v>
      </c>
      <c r="E5612" s="8" t="s">
        <v>32</v>
      </c>
      <c r="F5612" s="5" t="s">
        <v>668</v>
      </c>
      <c r="G5612" s="9"/>
      <c r="H5612" s="9"/>
    </row>
    <row r="5613" ht="15.75" customHeight="1">
      <c r="A5613" s="15" t="s">
        <v>6638</v>
      </c>
      <c r="B5613" s="14" t="s">
        <v>525</v>
      </c>
      <c r="C5613" s="17">
        <v>10.0</v>
      </c>
      <c r="D5613" s="8" t="s">
        <v>6644</v>
      </c>
      <c r="E5613" s="8" t="s">
        <v>32</v>
      </c>
      <c r="F5613" s="5" t="s">
        <v>15</v>
      </c>
      <c r="G5613" s="9"/>
      <c r="H5613" s="9"/>
    </row>
    <row r="5614" ht="15.75" customHeight="1">
      <c r="A5614" s="15" t="s">
        <v>6638</v>
      </c>
      <c r="B5614" s="14" t="s">
        <v>378</v>
      </c>
      <c r="C5614" s="17">
        <v>12.0</v>
      </c>
      <c r="D5614" s="8" t="s">
        <v>6645</v>
      </c>
      <c r="E5614" s="8" t="s">
        <v>14</v>
      </c>
      <c r="F5614" s="5" t="s">
        <v>28</v>
      </c>
      <c r="G5614" s="9"/>
      <c r="H5614" s="9"/>
    </row>
    <row r="5615" ht="15.75" customHeight="1">
      <c r="A5615" s="15" t="s">
        <v>6638</v>
      </c>
      <c r="B5615" s="14" t="s">
        <v>137</v>
      </c>
      <c r="C5615" s="17">
        <v>14.0</v>
      </c>
      <c r="D5615" s="8" t="s">
        <v>6646</v>
      </c>
      <c r="E5615" s="8" t="s">
        <v>14</v>
      </c>
      <c r="F5615" s="5" t="s">
        <v>79</v>
      </c>
      <c r="G5615" s="9"/>
      <c r="H5615" s="9"/>
    </row>
    <row r="5616" ht="15.75" customHeight="1">
      <c r="A5616" s="15" t="s">
        <v>6638</v>
      </c>
      <c r="B5616" s="14" t="s">
        <v>6472</v>
      </c>
      <c r="C5616" s="17">
        <v>16.0</v>
      </c>
      <c r="D5616" s="8" t="s">
        <v>6647</v>
      </c>
      <c r="E5616" s="8" t="s">
        <v>21</v>
      </c>
      <c r="F5616" s="5" t="s">
        <v>25</v>
      </c>
      <c r="G5616" s="9"/>
      <c r="H5616" s="9"/>
    </row>
    <row r="5617" ht="15.75" customHeight="1">
      <c r="A5617" s="15" t="s">
        <v>6638</v>
      </c>
      <c r="B5617" s="14" t="s">
        <v>525</v>
      </c>
      <c r="C5617" s="17">
        <v>18.0</v>
      </c>
      <c r="D5617" s="8" t="s">
        <v>6648</v>
      </c>
      <c r="E5617" s="8" t="s">
        <v>21</v>
      </c>
      <c r="F5617" s="5" t="s">
        <v>25</v>
      </c>
      <c r="G5617" s="9"/>
      <c r="H5617" s="9"/>
    </row>
    <row r="5618" ht="15.75" customHeight="1">
      <c r="A5618" s="15" t="s">
        <v>6638</v>
      </c>
      <c r="B5618" s="14" t="s">
        <v>576</v>
      </c>
      <c r="C5618" s="17">
        <v>20.0</v>
      </c>
      <c r="D5618" s="8" t="s">
        <v>6649</v>
      </c>
      <c r="E5618" s="8" t="s">
        <v>21</v>
      </c>
      <c r="F5618" s="5" t="s">
        <v>1265</v>
      </c>
      <c r="G5618" s="9"/>
      <c r="H5618" s="9"/>
    </row>
    <row r="5619" ht="15.75" customHeight="1">
      <c r="A5619" s="15" t="s">
        <v>6650</v>
      </c>
      <c r="B5619" s="14" t="s">
        <v>29</v>
      </c>
      <c r="C5619" s="16">
        <v>1.0</v>
      </c>
      <c r="D5619" s="8" t="s">
        <v>6651</v>
      </c>
      <c r="E5619" s="8" t="s">
        <v>21</v>
      </c>
      <c r="F5619" s="5" t="s">
        <v>123</v>
      </c>
      <c r="G5619" s="9"/>
      <c r="H5619" s="9"/>
    </row>
    <row r="5620" ht="15.75" customHeight="1">
      <c r="A5620" s="15" t="s">
        <v>6650</v>
      </c>
      <c r="B5620" s="14" t="s">
        <v>968</v>
      </c>
      <c r="C5620" s="17">
        <v>2.0</v>
      </c>
      <c r="D5620" s="8" t="s">
        <v>6652</v>
      </c>
      <c r="E5620" s="8" t="s">
        <v>21</v>
      </c>
      <c r="F5620" s="5" t="s">
        <v>25</v>
      </c>
      <c r="G5620" s="9"/>
      <c r="H5620" s="9"/>
    </row>
    <row r="5621" ht="15.75" customHeight="1">
      <c r="A5621" s="15" t="s">
        <v>6650</v>
      </c>
      <c r="B5621" s="14" t="s">
        <v>124</v>
      </c>
      <c r="C5621" s="17">
        <v>4.0</v>
      </c>
      <c r="D5621" s="8" t="s">
        <v>6653</v>
      </c>
      <c r="E5621" s="8" t="s">
        <v>32</v>
      </c>
      <c r="F5621" s="5" t="s">
        <v>668</v>
      </c>
      <c r="G5621" s="9"/>
      <c r="H5621" s="9"/>
    </row>
    <row r="5622" ht="15.75" customHeight="1">
      <c r="A5622" s="15" t="s">
        <v>6650</v>
      </c>
      <c r="B5622" s="14" t="s">
        <v>37</v>
      </c>
      <c r="C5622" s="17">
        <v>6.0</v>
      </c>
      <c r="D5622" s="8" t="s">
        <v>6654</v>
      </c>
      <c r="E5622" s="8" t="s">
        <v>14</v>
      </c>
      <c r="F5622" s="5" t="s">
        <v>79</v>
      </c>
      <c r="G5622" s="9"/>
      <c r="H5622" s="9"/>
    </row>
    <row r="5623" ht="15.75" customHeight="1">
      <c r="A5623" s="15" t="s">
        <v>6650</v>
      </c>
      <c r="B5623" s="14" t="s">
        <v>124</v>
      </c>
      <c r="C5623" s="17">
        <v>8.0</v>
      </c>
      <c r="D5623" s="8" t="s">
        <v>6655</v>
      </c>
      <c r="E5623" s="8" t="s">
        <v>18</v>
      </c>
      <c r="F5623" s="5" t="s">
        <v>18</v>
      </c>
      <c r="G5623" s="9"/>
      <c r="H5623" s="9"/>
    </row>
    <row r="5624" ht="15.75" customHeight="1">
      <c r="A5624" s="15" t="s">
        <v>6650</v>
      </c>
      <c r="B5624" s="14" t="s">
        <v>137</v>
      </c>
      <c r="C5624" s="17">
        <v>10.0</v>
      </c>
      <c r="D5624" s="8" t="s">
        <v>6656</v>
      </c>
      <c r="E5624" s="8" t="s">
        <v>18</v>
      </c>
      <c r="F5624" s="5" t="s">
        <v>18</v>
      </c>
      <c r="G5624" s="9"/>
      <c r="H5624" s="9"/>
    </row>
    <row r="5625" ht="15.75" customHeight="1">
      <c r="A5625" s="15" t="s">
        <v>6650</v>
      </c>
      <c r="B5625" s="14" t="s">
        <v>124</v>
      </c>
      <c r="C5625" s="17">
        <v>12.0</v>
      </c>
      <c r="D5625" s="8" t="s">
        <v>6657</v>
      </c>
      <c r="E5625" s="8" t="s">
        <v>18</v>
      </c>
      <c r="F5625" s="5" t="s">
        <v>18</v>
      </c>
      <c r="G5625" s="9"/>
      <c r="H5625" s="9"/>
    </row>
    <row r="5626" ht="15.75" customHeight="1">
      <c r="A5626" s="15" t="s">
        <v>6650</v>
      </c>
      <c r="B5626" s="14" t="s">
        <v>139</v>
      </c>
      <c r="C5626" s="17">
        <v>13.0</v>
      </c>
      <c r="D5626" s="8" t="s">
        <v>6658</v>
      </c>
      <c r="E5626" s="8" t="s">
        <v>33</v>
      </c>
      <c r="F5626" s="5" t="s">
        <v>871</v>
      </c>
      <c r="G5626" s="9"/>
      <c r="H5626" s="9"/>
    </row>
    <row r="5627" ht="15.75" customHeight="1">
      <c r="A5627" s="15" t="s">
        <v>6650</v>
      </c>
      <c r="B5627" s="14" t="s">
        <v>124</v>
      </c>
      <c r="C5627" s="17">
        <v>14.0</v>
      </c>
      <c r="D5627" s="8" t="s">
        <v>6659</v>
      </c>
      <c r="E5627" s="8" t="s">
        <v>33</v>
      </c>
      <c r="F5627" s="5" t="s">
        <v>33</v>
      </c>
      <c r="G5627" s="9"/>
      <c r="H5627" s="9"/>
    </row>
    <row r="5628" ht="15.75" customHeight="1">
      <c r="A5628" s="15" t="s">
        <v>6650</v>
      </c>
      <c r="B5628" s="14" t="s">
        <v>137</v>
      </c>
      <c r="C5628" s="17">
        <v>15.0</v>
      </c>
      <c r="D5628" s="8" t="s">
        <v>6660</v>
      </c>
      <c r="E5628" s="8" t="s">
        <v>21</v>
      </c>
      <c r="F5628" s="5" t="s">
        <v>22</v>
      </c>
      <c r="G5628" s="9"/>
      <c r="H5628" s="9"/>
    </row>
    <row r="5629" ht="15.75" customHeight="1">
      <c r="A5629" s="15" t="s">
        <v>6650</v>
      </c>
      <c r="B5629" s="14" t="s">
        <v>124</v>
      </c>
      <c r="C5629" s="17">
        <v>17.0</v>
      </c>
      <c r="D5629" s="8" t="s">
        <v>6661</v>
      </c>
      <c r="E5629" s="8" t="s">
        <v>21</v>
      </c>
      <c r="F5629" s="5" t="s">
        <v>50</v>
      </c>
      <c r="G5629" s="9"/>
      <c r="H5629" s="9"/>
    </row>
    <row r="5630" ht="15.75" customHeight="1">
      <c r="A5630" s="15" t="s">
        <v>6650</v>
      </c>
      <c r="B5630" s="14" t="s">
        <v>124</v>
      </c>
      <c r="C5630" s="17">
        <v>19.0</v>
      </c>
      <c r="D5630" s="8" t="s">
        <v>6662</v>
      </c>
      <c r="E5630" s="8" t="s">
        <v>21</v>
      </c>
      <c r="F5630" s="5" t="s">
        <v>50</v>
      </c>
      <c r="G5630" s="9"/>
      <c r="H5630" s="9"/>
    </row>
    <row r="5631" ht="15.75" customHeight="1">
      <c r="A5631" s="15" t="s">
        <v>6650</v>
      </c>
      <c r="B5631" s="14" t="s">
        <v>2548</v>
      </c>
      <c r="C5631" s="17">
        <v>21.0</v>
      </c>
      <c r="D5631" s="8" t="s">
        <v>6663</v>
      </c>
      <c r="E5631" s="8" t="s">
        <v>21</v>
      </c>
      <c r="F5631" s="5" t="s">
        <v>133</v>
      </c>
      <c r="G5631" s="9"/>
      <c r="H5631" s="9"/>
    </row>
    <row r="5632" ht="15.75" customHeight="1">
      <c r="A5632" s="15" t="s">
        <v>6664</v>
      </c>
      <c r="B5632" s="14" t="s">
        <v>29</v>
      </c>
      <c r="C5632" s="16">
        <v>1.0</v>
      </c>
      <c r="D5632" s="8" t="s">
        <v>6665</v>
      </c>
      <c r="E5632" s="8" t="s">
        <v>21</v>
      </c>
      <c r="F5632" s="5" t="s">
        <v>25</v>
      </c>
      <c r="G5632" s="9"/>
      <c r="H5632" s="9"/>
    </row>
    <row r="5633" ht="15.75" customHeight="1">
      <c r="A5633" s="15" t="s">
        <v>6664</v>
      </c>
      <c r="B5633" s="14" t="s">
        <v>144</v>
      </c>
      <c r="C5633" s="17">
        <v>3.0</v>
      </c>
      <c r="D5633" s="8" t="s">
        <v>6666</v>
      </c>
      <c r="E5633" s="8" t="s">
        <v>21</v>
      </c>
      <c r="F5633" s="5" t="s">
        <v>6667</v>
      </c>
      <c r="G5633" s="9"/>
      <c r="H5633" s="9"/>
    </row>
    <row r="5634" ht="15.75" customHeight="1">
      <c r="A5634" s="15" t="s">
        <v>6664</v>
      </c>
      <c r="B5634" s="14" t="s">
        <v>968</v>
      </c>
      <c r="C5634" s="17">
        <v>5.0</v>
      </c>
      <c r="D5634" s="8" t="s">
        <v>6668</v>
      </c>
      <c r="E5634" s="8" t="s">
        <v>18</v>
      </c>
      <c r="F5634" s="5" t="s">
        <v>6667</v>
      </c>
      <c r="G5634" s="9"/>
      <c r="H5634" s="9"/>
    </row>
    <row r="5635" ht="15.75" customHeight="1">
      <c r="A5635" s="15" t="s">
        <v>6664</v>
      </c>
      <c r="B5635" s="14" t="s">
        <v>154</v>
      </c>
      <c r="C5635" s="17">
        <v>7.0</v>
      </c>
      <c r="D5635" s="8" t="s">
        <v>6669</v>
      </c>
      <c r="E5635" s="8" t="s">
        <v>183</v>
      </c>
      <c r="F5635" s="5" t="s">
        <v>6667</v>
      </c>
      <c r="G5635" s="9"/>
      <c r="H5635" s="9"/>
    </row>
    <row r="5636" ht="15.75" customHeight="1">
      <c r="A5636" s="15" t="s">
        <v>6664</v>
      </c>
      <c r="B5636" s="14" t="s">
        <v>37</v>
      </c>
      <c r="C5636" s="17">
        <v>8.0</v>
      </c>
      <c r="D5636" s="8" t="s">
        <v>6670</v>
      </c>
      <c r="E5636" s="8" t="s">
        <v>21</v>
      </c>
      <c r="F5636" s="5" t="s">
        <v>25</v>
      </c>
      <c r="G5636" s="9"/>
      <c r="H5636" s="9"/>
    </row>
    <row r="5637" ht="15.75" customHeight="1">
      <c r="A5637" s="15" t="s">
        <v>6664</v>
      </c>
      <c r="B5637" s="18" t="s">
        <v>701</v>
      </c>
      <c r="C5637" s="17">
        <v>10.0</v>
      </c>
      <c r="D5637" s="8" t="s">
        <v>6671</v>
      </c>
      <c r="E5637" s="8" t="s">
        <v>21</v>
      </c>
      <c r="F5637" s="5" t="s">
        <v>25</v>
      </c>
      <c r="G5637" s="9"/>
      <c r="H5637" s="9"/>
    </row>
    <row r="5638" ht="15.75" customHeight="1">
      <c r="A5638" s="15" t="s">
        <v>6664</v>
      </c>
      <c r="B5638" s="14" t="s">
        <v>37</v>
      </c>
      <c r="C5638" s="17">
        <v>12.0</v>
      </c>
      <c r="D5638" s="8" t="s">
        <v>6672</v>
      </c>
      <c r="E5638" s="8" t="s">
        <v>21</v>
      </c>
      <c r="F5638" s="5" t="s">
        <v>642</v>
      </c>
      <c r="G5638" s="9"/>
      <c r="H5638" s="9"/>
    </row>
    <row r="5639" ht="15.75" customHeight="1">
      <c r="A5639" s="15" t="s">
        <v>6664</v>
      </c>
      <c r="B5639" s="18" t="s">
        <v>126</v>
      </c>
      <c r="C5639" s="17">
        <v>15.0</v>
      </c>
      <c r="D5639" s="8" t="s">
        <v>6673</v>
      </c>
      <c r="E5639" s="8" t="s">
        <v>21</v>
      </c>
      <c r="F5639" s="5" t="s">
        <v>6674</v>
      </c>
      <c r="G5639" s="9"/>
      <c r="H5639" s="9"/>
    </row>
    <row r="5640" ht="15.75" customHeight="1">
      <c r="A5640" s="15" t="s">
        <v>6664</v>
      </c>
      <c r="B5640" s="14" t="s">
        <v>144</v>
      </c>
      <c r="C5640" s="17">
        <v>16.0</v>
      </c>
      <c r="D5640" s="8" t="s">
        <v>6675</v>
      </c>
      <c r="E5640" s="8" t="s">
        <v>18</v>
      </c>
      <c r="F5640" s="5" t="s">
        <v>6667</v>
      </c>
      <c r="G5640" s="9"/>
      <c r="H5640" s="9"/>
    </row>
    <row r="5641" ht="15.75" customHeight="1">
      <c r="A5641" s="15" t="s">
        <v>6664</v>
      </c>
      <c r="B5641" s="14" t="s">
        <v>37</v>
      </c>
      <c r="C5641" s="17">
        <v>18.0</v>
      </c>
      <c r="D5641" s="8" t="s">
        <v>6676</v>
      </c>
      <c r="E5641" s="8" t="s">
        <v>14</v>
      </c>
      <c r="F5641" s="5" t="s">
        <v>6667</v>
      </c>
      <c r="G5641" s="9"/>
      <c r="H5641" s="9"/>
    </row>
    <row r="5642" ht="15.75" customHeight="1">
      <c r="A5642" s="15" t="s">
        <v>6664</v>
      </c>
      <c r="B5642" s="14" t="s">
        <v>144</v>
      </c>
      <c r="C5642" s="17">
        <v>20.0</v>
      </c>
      <c r="D5642" s="8" t="s">
        <v>6677</v>
      </c>
      <c r="E5642" s="8" t="s">
        <v>21</v>
      </c>
      <c r="F5642" s="5" t="s">
        <v>6667</v>
      </c>
      <c r="G5642" s="9"/>
      <c r="H5642" s="9"/>
    </row>
    <row r="5643" ht="15.75" customHeight="1">
      <c r="A5643" s="15" t="s">
        <v>6664</v>
      </c>
      <c r="B5643" s="14" t="s">
        <v>37</v>
      </c>
      <c r="C5643" s="17">
        <v>21.0</v>
      </c>
      <c r="D5643" s="8" t="s">
        <v>6678</v>
      </c>
      <c r="E5643" s="8" t="s">
        <v>14</v>
      </c>
      <c r="F5643" s="5" t="s">
        <v>6667</v>
      </c>
      <c r="G5643" s="9"/>
      <c r="H5643" s="9"/>
    </row>
    <row r="5644" ht="15.75" customHeight="1">
      <c r="A5644" s="15" t="s">
        <v>6664</v>
      </c>
      <c r="B5644" s="14" t="s">
        <v>144</v>
      </c>
      <c r="C5644" s="17">
        <v>23.0</v>
      </c>
      <c r="D5644" s="8" t="s">
        <v>6679</v>
      </c>
      <c r="E5644" s="8" t="s">
        <v>32</v>
      </c>
      <c r="F5644" s="5" t="s">
        <v>583</v>
      </c>
      <c r="G5644" s="9"/>
      <c r="H5644" s="9"/>
    </row>
    <row r="5645" ht="15.75" customHeight="1">
      <c r="A5645" s="15" t="s">
        <v>6664</v>
      </c>
      <c r="B5645" s="18" t="s">
        <v>701</v>
      </c>
      <c r="C5645" s="17">
        <v>25.0</v>
      </c>
      <c r="D5645" s="8" t="s">
        <v>6680</v>
      </c>
      <c r="E5645" s="8" t="s">
        <v>32</v>
      </c>
      <c r="F5645" s="5" t="s">
        <v>583</v>
      </c>
      <c r="G5645" s="9"/>
      <c r="H5645" s="9"/>
    </row>
    <row r="5646" ht="15.75" customHeight="1">
      <c r="A5646" s="15" t="s">
        <v>6664</v>
      </c>
      <c r="B5646" s="14" t="s">
        <v>2879</v>
      </c>
      <c r="C5646" s="17">
        <v>27.0</v>
      </c>
      <c r="D5646" s="8" t="s">
        <v>6681</v>
      </c>
      <c r="E5646" s="8" t="s">
        <v>21</v>
      </c>
      <c r="F5646" s="5" t="s">
        <v>583</v>
      </c>
      <c r="G5646" s="9"/>
      <c r="H5646" s="9"/>
    </row>
    <row r="5647" ht="15.75" customHeight="1">
      <c r="A5647" s="15" t="s">
        <v>6682</v>
      </c>
      <c r="B5647" s="14" t="s">
        <v>154</v>
      </c>
      <c r="C5647" s="16">
        <v>1.0</v>
      </c>
      <c r="D5647" s="8" t="s">
        <v>6683</v>
      </c>
      <c r="E5647" s="8" t="s">
        <v>21</v>
      </c>
      <c r="F5647" s="5" t="s">
        <v>25</v>
      </c>
      <c r="G5647" s="9"/>
      <c r="H5647" s="9"/>
    </row>
    <row r="5648" ht="15.75" customHeight="1">
      <c r="A5648" s="15" t="s">
        <v>6682</v>
      </c>
      <c r="B5648" s="14" t="s">
        <v>130</v>
      </c>
      <c r="C5648" s="17">
        <v>2.0</v>
      </c>
      <c r="D5648" s="8" t="s">
        <v>6684</v>
      </c>
      <c r="E5648" s="8" t="s">
        <v>32</v>
      </c>
      <c r="F5648" s="5" t="s">
        <v>25</v>
      </c>
      <c r="G5648" s="9"/>
      <c r="H5648" s="9"/>
    </row>
    <row r="5649" ht="15.75" customHeight="1">
      <c r="A5649" s="15" t="s">
        <v>6682</v>
      </c>
      <c r="B5649" s="14" t="s">
        <v>137</v>
      </c>
      <c r="C5649" s="17">
        <v>4.0</v>
      </c>
      <c r="D5649" s="8" t="s">
        <v>6685</v>
      </c>
      <c r="E5649" s="8" t="s">
        <v>14</v>
      </c>
      <c r="F5649" s="5" t="s">
        <v>15</v>
      </c>
      <c r="G5649" s="9"/>
      <c r="H5649" s="9"/>
    </row>
    <row r="5650" ht="15.75" customHeight="1">
      <c r="A5650" s="15" t="s">
        <v>6682</v>
      </c>
      <c r="B5650" s="14" t="s">
        <v>124</v>
      </c>
      <c r="C5650" s="17">
        <v>6.0</v>
      </c>
      <c r="D5650" s="8" t="s">
        <v>6686</v>
      </c>
      <c r="E5650" s="8" t="s">
        <v>14</v>
      </c>
      <c r="F5650" s="5" t="s">
        <v>15</v>
      </c>
      <c r="G5650" s="9"/>
      <c r="H5650" s="9"/>
    </row>
    <row r="5651" ht="15.75" customHeight="1">
      <c r="A5651" s="15" t="s">
        <v>6682</v>
      </c>
      <c r="B5651" s="14" t="s">
        <v>137</v>
      </c>
      <c r="C5651" s="17">
        <v>8.0</v>
      </c>
      <c r="D5651" s="8" t="s">
        <v>6687</v>
      </c>
      <c r="E5651" s="8" t="s">
        <v>14</v>
      </c>
      <c r="F5651" s="5" t="s">
        <v>15</v>
      </c>
      <c r="G5651" s="9"/>
      <c r="H5651" s="9"/>
    </row>
    <row r="5652" ht="15.75" customHeight="1">
      <c r="A5652" s="15" t="s">
        <v>6682</v>
      </c>
      <c r="B5652" s="14" t="s">
        <v>968</v>
      </c>
      <c r="C5652" s="17">
        <v>10.0</v>
      </c>
      <c r="D5652" s="8" t="s">
        <v>6688</v>
      </c>
      <c r="E5652" s="8" t="s">
        <v>32</v>
      </c>
      <c r="F5652" s="5" t="s">
        <v>15</v>
      </c>
      <c r="G5652" s="9"/>
      <c r="H5652" s="9"/>
    </row>
    <row r="5653" ht="15.75" customHeight="1">
      <c r="A5653" s="15" t="s">
        <v>6682</v>
      </c>
      <c r="B5653" s="14" t="s">
        <v>124</v>
      </c>
      <c r="C5653" s="17">
        <v>12.0</v>
      </c>
      <c r="D5653" s="8" t="s">
        <v>6689</v>
      </c>
      <c r="E5653" s="8" t="s">
        <v>32</v>
      </c>
      <c r="F5653" s="5" t="s">
        <v>15</v>
      </c>
      <c r="G5653" s="9"/>
      <c r="H5653" s="9"/>
    </row>
    <row r="5654" ht="15.75" customHeight="1">
      <c r="A5654" s="15" t="s">
        <v>6682</v>
      </c>
      <c r="B5654" s="14" t="s">
        <v>29</v>
      </c>
      <c r="C5654" s="17">
        <v>14.0</v>
      </c>
      <c r="D5654" s="8" t="s">
        <v>6690</v>
      </c>
      <c r="E5654" s="8" t="s">
        <v>32</v>
      </c>
      <c r="F5654" s="5" t="s">
        <v>15</v>
      </c>
      <c r="G5654" s="9"/>
      <c r="H5654" s="9"/>
    </row>
    <row r="5655" ht="15.75" customHeight="1">
      <c r="A5655" s="15" t="s">
        <v>6682</v>
      </c>
      <c r="B5655" s="14" t="s">
        <v>968</v>
      </c>
      <c r="C5655" s="17">
        <v>15.0</v>
      </c>
      <c r="D5655" s="8" t="s">
        <v>6691</v>
      </c>
      <c r="E5655" s="8" t="s">
        <v>32</v>
      </c>
      <c r="F5655" s="5" t="s">
        <v>28</v>
      </c>
      <c r="G5655" s="9"/>
      <c r="H5655" s="9"/>
    </row>
    <row r="5656" ht="15.75" customHeight="1">
      <c r="A5656" s="15" t="s">
        <v>6682</v>
      </c>
      <c r="B5656" s="14" t="s">
        <v>29</v>
      </c>
      <c r="C5656" s="17">
        <v>17.0</v>
      </c>
      <c r="D5656" s="8" t="s">
        <v>6692</v>
      </c>
      <c r="E5656" s="8" t="s">
        <v>146</v>
      </c>
      <c r="F5656" s="5" t="s">
        <v>28</v>
      </c>
      <c r="G5656" s="9"/>
      <c r="H5656" s="9"/>
    </row>
    <row r="5657" ht="15.75" customHeight="1">
      <c r="A5657" s="15" t="s">
        <v>6693</v>
      </c>
      <c r="B5657" s="14" t="s">
        <v>68</v>
      </c>
      <c r="C5657" s="16">
        <v>1.0</v>
      </c>
      <c r="D5657" s="8" t="s">
        <v>6694</v>
      </c>
      <c r="E5657" s="8" t="s">
        <v>21</v>
      </c>
      <c r="F5657" s="5" t="s">
        <v>25</v>
      </c>
      <c r="G5657" s="9"/>
      <c r="H5657" s="9"/>
    </row>
    <row r="5658" ht="15.75" customHeight="1">
      <c r="A5658" s="15" t="s">
        <v>6693</v>
      </c>
      <c r="B5658" s="14" t="s">
        <v>41</v>
      </c>
      <c r="C5658" s="17">
        <v>3.0</v>
      </c>
      <c r="D5658" s="8" t="s">
        <v>6695</v>
      </c>
      <c r="E5658" s="8" t="s">
        <v>21</v>
      </c>
      <c r="F5658" s="5" t="s">
        <v>123</v>
      </c>
      <c r="G5658" s="9"/>
      <c r="H5658" s="9"/>
    </row>
    <row r="5659" ht="15.75" customHeight="1">
      <c r="A5659" s="15" t="s">
        <v>6693</v>
      </c>
      <c r="B5659" s="14" t="s">
        <v>41</v>
      </c>
      <c r="C5659" s="17">
        <v>5.0</v>
      </c>
      <c r="D5659" s="8" t="s">
        <v>6696</v>
      </c>
      <c r="E5659" s="8" t="s">
        <v>21</v>
      </c>
      <c r="F5659" s="5" t="s">
        <v>642</v>
      </c>
      <c r="G5659" s="9"/>
      <c r="H5659" s="9"/>
    </row>
    <row r="5660" ht="15.75" customHeight="1">
      <c r="A5660" s="15" t="s">
        <v>6693</v>
      </c>
      <c r="B5660" s="14" t="s">
        <v>68</v>
      </c>
      <c r="C5660" s="17">
        <v>6.0</v>
      </c>
      <c r="D5660" s="8" t="s">
        <v>6697</v>
      </c>
      <c r="E5660" s="8" t="s">
        <v>14</v>
      </c>
      <c r="F5660" s="5" t="s">
        <v>28</v>
      </c>
      <c r="G5660" s="9"/>
      <c r="H5660" s="9"/>
    </row>
    <row r="5661" ht="15.75" customHeight="1">
      <c r="A5661" s="15" t="s">
        <v>6693</v>
      </c>
      <c r="B5661" s="14" t="s">
        <v>41</v>
      </c>
      <c r="C5661" s="17">
        <v>8.0</v>
      </c>
      <c r="D5661" s="8" t="s">
        <v>6698</v>
      </c>
      <c r="E5661" s="8" t="s">
        <v>14</v>
      </c>
      <c r="F5661" s="5" t="s">
        <v>28</v>
      </c>
      <c r="G5661" s="9"/>
      <c r="H5661" s="9"/>
    </row>
    <row r="5662" ht="15.75" customHeight="1">
      <c r="A5662" s="15" t="s">
        <v>6693</v>
      </c>
      <c r="B5662" s="14" t="s">
        <v>41</v>
      </c>
      <c r="C5662" s="17">
        <v>9.0</v>
      </c>
      <c r="D5662" s="8" t="s">
        <v>6699</v>
      </c>
      <c r="E5662" s="8" t="s">
        <v>14</v>
      </c>
      <c r="F5662" s="5" t="s">
        <v>28</v>
      </c>
      <c r="G5662" s="9"/>
      <c r="H5662" s="9"/>
    </row>
    <row r="5663" ht="15.75" customHeight="1">
      <c r="A5663" s="15" t="s">
        <v>6693</v>
      </c>
      <c r="B5663" s="14" t="s">
        <v>41</v>
      </c>
      <c r="C5663" s="17">
        <v>11.0</v>
      </c>
      <c r="D5663" s="8" t="s">
        <v>6700</v>
      </c>
      <c r="E5663" s="8" t="s">
        <v>33</v>
      </c>
      <c r="F5663" s="5" t="s">
        <v>33</v>
      </c>
      <c r="G5663" s="9"/>
      <c r="H5663" s="9"/>
    </row>
    <row r="5664" ht="15.75" customHeight="1">
      <c r="A5664" s="15" t="s">
        <v>6693</v>
      </c>
      <c r="B5664" s="14" t="s">
        <v>52</v>
      </c>
      <c r="C5664" s="17">
        <v>12.0</v>
      </c>
      <c r="D5664" s="8" t="s">
        <v>6701</v>
      </c>
      <c r="E5664" s="8" t="s">
        <v>21</v>
      </c>
      <c r="F5664" s="5" t="s">
        <v>123</v>
      </c>
      <c r="G5664" s="9"/>
      <c r="H5664" s="9"/>
    </row>
    <row r="5665" ht="15.75" customHeight="1">
      <c r="A5665" s="15" t="s">
        <v>6693</v>
      </c>
      <c r="B5665" s="14" t="s">
        <v>35</v>
      </c>
      <c r="C5665" s="17">
        <v>13.0</v>
      </c>
      <c r="D5665" s="8" t="s">
        <v>6702</v>
      </c>
      <c r="E5665" s="8" t="s">
        <v>14</v>
      </c>
      <c r="F5665" s="5" t="s">
        <v>28</v>
      </c>
      <c r="G5665" s="9"/>
      <c r="H5665" s="9"/>
    </row>
    <row r="5666" ht="15.75" customHeight="1">
      <c r="A5666" s="15" t="s">
        <v>6693</v>
      </c>
      <c r="B5666" s="14" t="s">
        <v>216</v>
      </c>
      <c r="C5666" s="17">
        <v>14.0</v>
      </c>
      <c r="D5666" s="8" t="s">
        <v>6703</v>
      </c>
      <c r="E5666" s="8" t="s">
        <v>21</v>
      </c>
      <c r="F5666" s="5" t="s">
        <v>22</v>
      </c>
      <c r="G5666" s="9"/>
      <c r="H5666" s="9"/>
    </row>
    <row r="5667" ht="15.75" customHeight="1">
      <c r="A5667" s="15" t="s">
        <v>6693</v>
      </c>
      <c r="B5667" s="14" t="s">
        <v>35</v>
      </c>
      <c r="C5667" s="17">
        <v>15.0</v>
      </c>
      <c r="D5667" s="8" t="s">
        <v>6704</v>
      </c>
      <c r="E5667" s="8" t="s">
        <v>21</v>
      </c>
      <c r="F5667" s="5" t="s">
        <v>25</v>
      </c>
      <c r="G5667" s="9"/>
      <c r="H5667" s="9"/>
    </row>
    <row r="5668" ht="15.75" customHeight="1">
      <c r="A5668" s="15" t="s">
        <v>6693</v>
      </c>
      <c r="B5668" s="14" t="s">
        <v>607</v>
      </c>
      <c r="C5668" s="17">
        <v>16.0</v>
      </c>
      <c r="D5668" s="8" t="s">
        <v>6705</v>
      </c>
      <c r="E5668" s="8" t="s">
        <v>18</v>
      </c>
      <c r="F5668" s="5" t="s">
        <v>18</v>
      </c>
      <c r="G5668" s="9"/>
      <c r="H5668" s="9"/>
    </row>
    <row r="5669" ht="15.75" customHeight="1">
      <c r="A5669" s="15" t="s">
        <v>6706</v>
      </c>
      <c r="B5669" s="14" t="s">
        <v>23</v>
      </c>
      <c r="C5669" s="16">
        <v>1.0</v>
      </c>
      <c r="D5669" s="8" t="s">
        <v>6707</v>
      </c>
      <c r="E5669" s="8" t="s">
        <v>21</v>
      </c>
      <c r="F5669" s="5" t="s">
        <v>25</v>
      </c>
      <c r="G5669" s="9"/>
      <c r="H5669" s="9"/>
    </row>
    <row r="5670" ht="15.75" customHeight="1">
      <c r="A5670" s="15" t="s">
        <v>6706</v>
      </c>
      <c r="B5670" s="14" t="s">
        <v>52</v>
      </c>
      <c r="C5670" s="17">
        <v>2.0</v>
      </c>
      <c r="D5670" s="8" t="s">
        <v>6708</v>
      </c>
      <c r="E5670" s="8" t="s">
        <v>14</v>
      </c>
      <c r="F5670" s="5" t="s">
        <v>66</v>
      </c>
      <c r="G5670" s="9"/>
      <c r="H5670" s="9"/>
    </row>
    <row r="5671" ht="15.75" customHeight="1">
      <c r="A5671" s="15" t="s">
        <v>6706</v>
      </c>
      <c r="B5671" s="14" t="s">
        <v>216</v>
      </c>
      <c r="C5671" s="17">
        <v>3.0</v>
      </c>
      <c r="D5671" s="8" t="s">
        <v>6709</v>
      </c>
      <c r="E5671" s="8" t="s">
        <v>32</v>
      </c>
      <c r="F5671" s="5" t="s">
        <v>15</v>
      </c>
      <c r="G5671" s="9"/>
      <c r="H5671" s="9"/>
    </row>
    <row r="5672" ht="15.75" customHeight="1">
      <c r="A5672" s="15" t="s">
        <v>6706</v>
      </c>
      <c r="B5672" s="14" t="s">
        <v>37</v>
      </c>
      <c r="C5672" s="17">
        <v>4.0</v>
      </c>
      <c r="D5672" s="8" t="s">
        <v>6710</v>
      </c>
      <c r="E5672" s="8" t="s">
        <v>14</v>
      </c>
      <c r="F5672" s="5" t="s">
        <v>15</v>
      </c>
      <c r="G5672" s="9"/>
      <c r="H5672" s="9"/>
    </row>
    <row r="5673" ht="15.75" customHeight="1">
      <c r="A5673" s="15" t="s">
        <v>6706</v>
      </c>
      <c r="B5673" s="14" t="s">
        <v>41</v>
      </c>
      <c r="C5673" s="17">
        <v>5.0</v>
      </c>
      <c r="D5673" s="8" t="s">
        <v>6711</v>
      </c>
      <c r="E5673" s="8" t="s">
        <v>21</v>
      </c>
      <c r="F5673" s="5" t="s">
        <v>133</v>
      </c>
      <c r="G5673" s="9"/>
      <c r="H5673" s="9"/>
    </row>
    <row r="5674" ht="15.75" customHeight="1">
      <c r="A5674" s="15" t="s">
        <v>6706</v>
      </c>
      <c r="B5674" s="14" t="s">
        <v>37</v>
      </c>
      <c r="C5674" s="17">
        <v>7.0</v>
      </c>
      <c r="D5674" s="8" t="s">
        <v>6712</v>
      </c>
      <c r="E5674" s="8" t="s">
        <v>14</v>
      </c>
      <c r="F5674" s="5" t="s">
        <v>79</v>
      </c>
      <c r="G5674" s="9"/>
      <c r="H5674" s="9"/>
    </row>
    <row r="5675" ht="15.75" customHeight="1">
      <c r="A5675" s="15" t="s">
        <v>6706</v>
      </c>
      <c r="B5675" s="14" t="s">
        <v>41</v>
      </c>
      <c r="C5675" s="17">
        <v>8.0</v>
      </c>
      <c r="D5675" s="8" t="s">
        <v>6713</v>
      </c>
      <c r="E5675" s="8" t="s">
        <v>14</v>
      </c>
      <c r="F5675" s="5" t="s">
        <v>28</v>
      </c>
      <c r="G5675" s="9"/>
      <c r="H5675" s="9"/>
    </row>
    <row r="5676" ht="15.75" customHeight="1">
      <c r="A5676" s="15" t="s">
        <v>6706</v>
      </c>
      <c r="B5676" s="14" t="s">
        <v>41</v>
      </c>
      <c r="C5676" s="17">
        <v>9.0</v>
      </c>
      <c r="D5676" s="8" t="s">
        <v>6714</v>
      </c>
      <c r="E5676" s="8" t="s">
        <v>33</v>
      </c>
      <c r="F5676" s="5" t="s">
        <v>33</v>
      </c>
      <c r="G5676" s="9"/>
      <c r="H5676" s="9"/>
    </row>
    <row r="5677" ht="15.75" customHeight="1">
      <c r="A5677" s="15" t="s">
        <v>6706</v>
      </c>
      <c r="B5677" s="14" t="s">
        <v>216</v>
      </c>
      <c r="C5677" s="17">
        <v>10.0</v>
      </c>
      <c r="D5677" s="8" t="s">
        <v>6715</v>
      </c>
      <c r="E5677" s="8" t="s">
        <v>21</v>
      </c>
      <c r="F5677" s="5" t="s">
        <v>25</v>
      </c>
      <c r="G5677" s="9"/>
      <c r="H5677" s="9"/>
    </row>
    <row r="5678" ht="15.75" customHeight="1">
      <c r="A5678" s="15" t="s">
        <v>6716</v>
      </c>
      <c r="B5678" s="14" t="s">
        <v>607</v>
      </c>
      <c r="C5678" s="16">
        <v>1.0</v>
      </c>
      <c r="D5678" s="8" t="s">
        <v>6717</v>
      </c>
      <c r="E5678" s="8" t="s">
        <v>21</v>
      </c>
      <c r="F5678" s="5" t="s">
        <v>25</v>
      </c>
      <c r="G5678" s="9"/>
      <c r="H5678" s="9"/>
    </row>
    <row r="5679" ht="15.75" customHeight="1">
      <c r="A5679" s="15" t="s">
        <v>6716</v>
      </c>
      <c r="B5679" s="14" t="s">
        <v>734</v>
      </c>
      <c r="C5679" s="17">
        <v>2.0</v>
      </c>
      <c r="D5679" s="8" t="s">
        <v>6718</v>
      </c>
      <c r="E5679" s="8" t="s">
        <v>33</v>
      </c>
      <c r="F5679" s="5" t="s">
        <v>33</v>
      </c>
      <c r="G5679" s="9"/>
      <c r="H5679" s="9"/>
    </row>
    <row r="5680" ht="15.75" customHeight="1">
      <c r="A5680" s="15" t="s">
        <v>6716</v>
      </c>
      <c r="B5680" s="14" t="s">
        <v>37</v>
      </c>
      <c r="C5680" s="17">
        <v>4.0</v>
      </c>
      <c r="D5680" s="8" t="s">
        <v>6719</v>
      </c>
      <c r="E5680" s="8" t="s">
        <v>32</v>
      </c>
      <c r="F5680" s="5" t="s">
        <v>15</v>
      </c>
      <c r="G5680" s="9"/>
      <c r="H5680" s="9"/>
    </row>
    <row r="5681" ht="15.75" customHeight="1">
      <c r="A5681" s="15" t="s">
        <v>6716</v>
      </c>
      <c r="B5681" s="14" t="s">
        <v>41</v>
      </c>
      <c r="C5681" s="17">
        <v>5.0</v>
      </c>
      <c r="D5681" s="8" t="s">
        <v>6720</v>
      </c>
      <c r="E5681" s="8" t="s">
        <v>21</v>
      </c>
      <c r="F5681" s="5" t="s">
        <v>22</v>
      </c>
      <c r="G5681" s="9"/>
      <c r="H5681" s="9"/>
    </row>
    <row r="5682" ht="15.75" customHeight="1">
      <c r="A5682" s="15" t="s">
        <v>6716</v>
      </c>
      <c r="B5682" s="14" t="s">
        <v>104</v>
      </c>
      <c r="C5682" s="17">
        <v>7.0</v>
      </c>
      <c r="D5682" s="8" t="s">
        <v>6721</v>
      </c>
      <c r="E5682" s="8" t="s">
        <v>21</v>
      </c>
      <c r="F5682" s="5" t="s">
        <v>50</v>
      </c>
      <c r="G5682" s="9"/>
      <c r="H5682" s="9"/>
    </row>
    <row r="5683" ht="15.75" customHeight="1">
      <c r="A5683" s="15" t="s">
        <v>6716</v>
      </c>
      <c r="B5683" s="14" t="s">
        <v>68</v>
      </c>
      <c r="C5683" s="17">
        <v>9.0</v>
      </c>
      <c r="D5683" s="8" t="s">
        <v>6722</v>
      </c>
      <c r="E5683" s="8" t="s">
        <v>14</v>
      </c>
      <c r="F5683" s="5" t="s">
        <v>15</v>
      </c>
      <c r="G5683" s="9"/>
      <c r="H5683" s="9"/>
    </row>
    <row r="5684" ht="15.75" customHeight="1">
      <c r="A5684" s="15" t="s">
        <v>6716</v>
      </c>
      <c r="B5684" s="14" t="s">
        <v>81</v>
      </c>
      <c r="C5684" s="17">
        <v>11.0</v>
      </c>
      <c r="D5684" s="8" t="s">
        <v>6723</v>
      </c>
      <c r="E5684" s="8" t="s">
        <v>21</v>
      </c>
      <c r="F5684" s="5" t="s">
        <v>50</v>
      </c>
      <c r="G5684" s="9"/>
      <c r="H5684" s="9"/>
    </row>
    <row r="5685" ht="15.75" customHeight="1">
      <c r="A5685" s="15" t="s">
        <v>6716</v>
      </c>
      <c r="B5685" s="14" t="s">
        <v>607</v>
      </c>
      <c r="C5685" s="17">
        <v>12.0</v>
      </c>
      <c r="D5685" s="8" t="s">
        <v>6724</v>
      </c>
      <c r="E5685" s="8" t="s">
        <v>18</v>
      </c>
      <c r="F5685" s="5" t="s">
        <v>18</v>
      </c>
      <c r="G5685" s="9"/>
      <c r="H5685" s="9"/>
    </row>
    <row r="5686" ht="15.75" customHeight="1">
      <c r="A5686" s="15" t="s">
        <v>6716</v>
      </c>
      <c r="B5686" s="14" t="s">
        <v>12</v>
      </c>
      <c r="C5686" s="17">
        <v>13.0</v>
      </c>
      <c r="D5686" s="8" t="s">
        <v>6725</v>
      </c>
      <c r="E5686" s="8" t="s">
        <v>32</v>
      </c>
      <c r="F5686" s="5" t="s">
        <v>22</v>
      </c>
      <c r="G5686" s="9"/>
      <c r="H5686" s="9"/>
    </row>
    <row r="5687" ht="15.75" customHeight="1">
      <c r="A5687" s="15" t="s">
        <v>6716</v>
      </c>
      <c r="B5687" s="14" t="s">
        <v>70</v>
      </c>
      <c r="C5687" s="17">
        <v>14.0</v>
      </c>
      <c r="D5687" s="8" t="s">
        <v>6726</v>
      </c>
      <c r="E5687" s="8" t="s">
        <v>21</v>
      </c>
      <c r="F5687" s="5" t="s">
        <v>25</v>
      </c>
      <c r="G5687" s="9"/>
      <c r="H5687" s="9"/>
    </row>
    <row r="5688" ht="15.75" customHeight="1">
      <c r="A5688" s="15" t="s">
        <v>6716</v>
      </c>
      <c r="B5688" s="14" t="s">
        <v>851</v>
      </c>
      <c r="C5688" s="17">
        <v>16.0</v>
      </c>
      <c r="D5688" s="8" t="s">
        <v>6727</v>
      </c>
      <c r="E5688" s="8" t="s">
        <v>18</v>
      </c>
      <c r="F5688" s="5" t="s">
        <v>651</v>
      </c>
      <c r="G5688" s="9"/>
      <c r="H5688" s="9"/>
    </row>
    <row r="5689" ht="15.75" customHeight="1">
      <c r="A5689" s="15" t="s">
        <v>6716</v>
      </c>
      <c r="B5689" s="14" t="s">
        <v>81</v>
      </c>
      <c r="C5689" s="17">
        <v>18.0</v>
      </c>
      <c r="D5689" s="8" t="s">
        <v>6728</v>
      </c>
      <c r="E5689" s="8" t="s">
        <v>33</v>
      </c>
      <c r="F5689" s="5" t="s">
        <v>33</v>
      </c>
      <c r="G5689" s="9"/>
      <c r="H5689" s="9"/>
    </row>
    <row r="5690" ht="15.75" customHeight="1">
      <c r="A5690" s="15" t="s">
        <v>6716</v>
      </c>
      <c r="B5690" s="14" t="s">
        <v>29</v>
      </c>
      <c r="C5690" s="17">
        <v>20.0</v>
      </c>
      <c r="D5690" s="8" t="s">
        <v>6729</v>
      </c>
      <c r="E5690" s="8" t="s">
        <v>21</v>
      </c>
      <c r="F5690" s="5" t="s">
        <v>25</v>
      </c>
      <c r="G5690" s="9"/>
      <c r="H5690" s="9"/>
    </row>
    <row r="5691" ht="15.75" customHeight="1">
      <c r="A5691" s="15" t="s">
        <v>6716</v>
      </c>
      <c r="B5691" s="14" t="s">
        <v>70</v>
      </c>
      <c r="C5691" s="17">
        <v>21.0</v>
      </c>
      <c r="D5691" s="8" t="s">
        <v>6730</v>
      </c>
      <c r="E5691" s="8" t="s">
        <v>183</v>
      </c>
      <c r="F5691" s="5" t="s">
        <v>50</v>
      </c>
      <c r="G5691" s="9"/>
      <c r="H5691" s="9"/>
    </row>
    <row r="5692" ht="15.75" customHeight="1">
      <c r="A5692" s="15" t="s">
        <v>6716</v>
      </c>
      <c r="B5692" s="14" t="s">
        <v>23</v>
      </c>
      <c r="C5692" s="17">
        <v>22.0</v>
      </c>
      <c r="D5692" s="8" t="s">
        <v>6731</v>
      </c>
      <c r="E5692" s="8" t="s">
        <v>33</v>
      </c>
      <c r="F5692" s="5" t="s">
        <v>33</v>
      </c>
      <c r="G5692" s="9"/>
      <c r="H5692" s="9"/>
    </row>
    <row r="5693" ht="15.75" customHeight="1">
      <c r="A5693" s="15" t="s">
        <v>6716</v>
      </c>
      <c r="B5693" s="14" t="s">
        <v>104</v>
      </c>
      <c r="C5693" s="17">
        <v>23.0</v>
      </c>
      <c r="D5693" s="8" t="s">
        <v>6732</v>
      </c>
      <c r="E5693" s="8" t="s">
        <v>21</v>
      </c>
      <c r="F5693" s="5" t="s">
        <v>50</v>
      </c>
      <c r="G5693" s="9"/>
      <c r="H5693" s="9"/>
    </row>
    <row r="5694" ht="15.75" customHeight="1">
      <c r="A5694" s="15" t="s">
        <v>6716</v>
      </c>
      <c r="B5694" s="18" t="s">
        <v>1468</v>
      </c>
      <c r="C5694" s="17">
        <v>25.0</v>
      </c>
      <c r="D5694" s="8" t="s">
        <v>6733</v>
      </c>
      <c r="E5694" s="8" t="s">
        <v>21</v>
      </c>
      <c r="F5694" s="5" t="s">
        <v>25</v>
      </c>
      <c r="G5694" s="9"/>
      <c r="H5694" s="9"/>
    </row>
    <row r="5695" ht="15.75" customHeight="1">
      <c r="A5695" s="15" t="s">
        <v>6734</v>
      </c>
      <c r="B5695" s="14" t="s">
        <v>144</v>
      </c>
      <c r="C5695" s="16">
        <v>1.0</v>
      </c>
      <c r="D5695" s="8" t="s">
        <v>6735</v>
      </c>
      <c r="E5695" s="8" t="s">
        <v>21</v>
      </c>
      <c r="F5695" s="5" t="s">
        <v>25</v>
      </c>
      <c r="G5695" s="9"/>
      <c r="H5695" s="9"/>
    </row>
    <row r="5696" ht="15.75" customHeight="1">
      <c r="A5696" s="15" t="s">
        <v>6734</v>
      </c>
      <c r="B5696" s="14" t="s">
        <v>37</v>
      </c>
      <c r="C5696" s="17">
        <v>2.0</v>
      </c>
      <c r="D5696" s="8" t="s">
        <v>6736</v>
      </c>
      <c r="E5696" s="8" t="s">
        <v>21</v>
      </c>
      <c r="F5696" s="5" t="s">
        <v>2246</v>
      </c>
      <c r="G5696" s="9"/>
      <c r="H5696" s="9"/>
    </row>
    <row r="5697" ht="15.75" customHeight="1">
      <c r="A5697" s="15" t="s">
        <v>6734</v>
      </c>
      <c r="B5697" s="14" t="s">
        <v>37</v>
      </c>
      <c r="C5697" s="17">
        <v>4.0</v>
      </c>
      <c r="D5697" s="8" t="s">
        <v>6737</v>
      </c>
      <c r="E5697" s="8" t="s">
        <v>21</v>
      </c>
      <c r="F5697" s="5" t="s">
        <v>22</v>
      </c>
      <c r="G5697" s="9"/>
      <c r="H5697" s="9"/>
    </row>
    <row r="5698" ht="15.75" customHeight="1">
      <c r="A5698" s="15" t="s">
        <v>6734</v>
      </c>
      <c r="B5698" s="14" t="s">
        <v>144</v>
      </c>
      <c r="C5698" s="17">
        <v>6.0</v>
      </c>
      <c r="D5698" s="8" t="s">
        <v>6738</v>
      </c>
      <c r="E5698" s="8" t="s">
        <v>32</v>
      </c>
      <c r="F5698" s="5" t="s">
        <v>22</v>
      </c>
      <c r="G5698" s="9"/>
      <c r="H5698" s="9"/>
    </row>
    <row r="5699" ht="15.75" customHeight="1">
      <c r="A5699" s="15" t="s">
        <v>6734</v>
      </c>
      <c r="B5699" s="14" t="s">
        <v>124</v>
      </c>
      <c r="C5699" s="17">
        <v>8.0</v>
      </c>
      <c r="D5699" s="8" t="s">
        <v>6739</v>
      </c>
      <c r="E5699" s="8" t="s">
        <v>32</v>
      </c>
      <c r="F5699" s="5" t="s">
        <v>22</v>
      </c>
      <c r="G5699" s="9"/>
      <c r="H5699" s="9"/>
    </row>
    <row r="5700" ht="15.75" customHeight="1">
      <c r="A5700" s="15" t="s">
        <v>6734</v>
      </c>
      <c r="B5700" s="14" t="s">
        <v>37</v>
      </c>
      <c r="C5700" s="17">
        <v>10.0</v>
      </c>
      <c r="D5700" s="8" t="s">
        <v>6740</v>
      </c>
      <c r="E5700" s="8" t="s">
        <v>33</v>
      </c>
      <c r="F5700" s="5" t="s">
        <v>33</v>
      </c>
      <c r="G5700" s="9"/>
      <c r="H5700" s="9"/>
    </row>
    <row r="5701" ht="15.75" customHeight="1">
      <c r="A5701" s="15" t="s">
        <v>6734</v>
      </c>
      <c r="B5701" s="14" t="s">
        <v>37</v>
      </c>
      <c r="C5701" s="17">
        <v>12.0</v>
      </c>
      <c r="D5701" s="8" t="s">
        <v>6741</v>
      </c>
      <c r="E5701" s="8" t="s">
        <v>33</v>
      </c>
      <c r="F5701" s="5" t="s">
        <v>33</v>
      </c>
      <c r="G5701" s="9"/>
      <c r="H5701" s="9"/>
    </row>
    <row r="5702" ht="15.75" customHeight="1">
      <c r="A5702" s="15" t="s">
        <v>6734</v>
      </c>
      <c r="B5702" s="14" t="s">
        <v>144</v>
      </c>
      <c r="C5702" s="17">
        <v>14.0</v>
      </c>
      <c r="D5702" s="8" t="s">
        <v>6742</v>
      </c>
      <c r="E5702" s="8" t="s">
        <v>33</v>
      </c>
      <c r="F5702" s="5" t="s">
        <v>33</v>
      </c>
      <c r="G5702" s="9"/>
      <c r="H5702" s="9"/>
    </row>
    <row r="5703" ht="15.75" customHeight="1">
      <c r="A5703" s="15" t="s">
        <v>6734</v>
      </c>
      <c r="B5703" s="14" t="s">
        <v>144</v>
      </c>
      <c r="C5703" s="17">
        <v>15.0</v>
      </c>
      <c r="D5703" s="8" t="s">
        <v>6743</v>
      </c>
      <c r="E5703" s="8" t="s">
        <v>32</v>
      </c>
      <c r="F5703" s="5" t="s">
        <v>25</v>
      </c>
      <c r="G5703" s="9"/>
      <c r="H5703" s="9"/>
    </row>
    <row r="5704" ht="15.75" customHeight="1">
      <c r="A5704" s="15" t="s">
        <v>6734</v>
      </c>
      <c r="B5704" s="14" t="s">
        <v>144</v>
      </c>
      <c r="C5704" s="17">
        <v>16.0</v>
      </c>
      <c r="D5704" s="8" t="s">
        <v>6744</v>
      </c>
      <c r="E5704" s="8" t="s">
        <v>32</v>
      </c>
      <c r="F5704" s="5" t="s">
        <v>22</v>
      </c>
      <c r="G5704" s="9"/>
      <c r="H5704" s="9"/>
    </row>
    <row r="5705" ht="15.75" customHeight="1">
      <c r="A5705" s="15" t="s">
        <v>6734</v>
      </c>
      <c r="B5705" s="14" t="s">
        <v>144</v>
      </c>
      <c r="C5705" s="17">
        <v>18.0</v>
      </c>
      <c r="D5705" s="8" t="s">
        <v>6745</v>
      </c>
      <c r="E5705" s="8" t="s">
        <v>21</v>
      </c>
      <c r="F5705" s="5" t="s">
        <v>25</v>
      </c>
      <c r="G5705" s="9"/>
      <c r="H5705" s="9"/>
    </row>
    <row r="5706" ht="15.75" customHeight="1">
      <c r="A5706" s="15" t="s">
        <v>6734</v>
      </c>
      <c r="B5706" s="14" t="s">
        <v>37</v>
      </c>
      <c r="C5706" s="17">
        <v>20.0</v>
      </c>
      <c r="D5706" s="8" t="s">
        <v>6746</v>
      </c>
      <c r="E5706" s="8" t="s">
        <v>21</v>
      </c>
      <c r="F5706" s="5" t="s">
        <v>642</v>
      </c>
      <c r="G5706" s="9"/>
      <c r="H5706" s="9"/>
    </row>
    <row r="5707" ht="15.75" customHeight="1">
      <c r="A5707" s="15" t="s">
        <v>6734</v>
      </c>
      <c r="B5707" s="18" t="s">
        <v>126</v>
      </c>
      <c r="C5707" s="17">
        <v>21.0</v>
      </c>
      <c r="D5707" s="8" t="s">
        <v>6747</v>
      </c>
      <c r="E5707" s="8" t="s">
        <v>14</v>
      </c>
      <c r="F5707" s="5" t="s">
        <v>15</v>
      </c>
      <c r="G5707" s="9"/>
      <c r="H5707" s="9"/>
    </row>
    <row r="5708" ht="15.75" customHeight="1">
      <c r="A5708" s="15" t="s">
        <v>6734</v>
      </c>
      <c r="B5708" s="14" t="s">
        <v>37</v>
      </c>
      <c r="C5708" s="17">
        <v>22.0</v>
      </c>
      <c r="D5708" s="8" t="s">
        <v>6748</v>
      </c>
      <c r="E5708" s="8" t="s">
        <v>14</v>
      </c>
      <c r="F5708" s="5" t="s">
        <v>15</v>
      </c>
      <c r="G5708" s="9"/>
      <c r="H5708" s="9"/>
    </row>
    <row r="5709" ht="15.75" customHeight="1">
      <c r="A5709" s="15" t="s">
        <v>6734</v>
      </c>
      <c r="B5709" s="14" t="s">
        <v>37</v>
      </c>
      <c r="C5709" s="17">
        <v>23.0</v>
      </c>
      <c r="D5709" s="8" t="s">
        <v>6749</v>
      </c>
      <c r="E5709" s="8" t="s">
        <v>14</v>
      </c>
      <c r="F5709" s="5" t="s">
        <v>15</v>
      </c>
      <c r="G5709" s="9"/>
      <c r="H5709" s="9"/>
    </row>
    <row r="5710" ht="15.75" customHeight="1">
      <c r="A5710" s="15" t="s">
        <v>6734</v>
      </c>
      <c r="B5710" s="18" t="s">
        <v>135</v>
      </c>
      <c r="C5710" s="17">
        <v>24.0</v>
      </c>
      <c r="D5710" s="8" t="s">
        <v>6750</v>
      </c>
      <c r="E5710" s="8" t="s">
        <v>21</v>
      </c>
      <c r="F5710" s="5" t="s">
        <v>133</v>
      </c>
      <c r="G5710" s="9"/>
      <c r="H5710" s="9"/>
    </row>
    <row r="5711" ht="15.75" customHeight="1">
      <c r="A5711" s="15" t="s">
        <v>6734</v>
      </c>
      <c r="B5711" s="14" t="s">
        <v>37</v>
      </c>
      <c r="C5711" s="17">
        <v>25.0</v>
      </c>
      <c r="D5711" s="8" t="s">
        <v>6751</v>
      </c>
      <c r="E5711" s="8" t="s">
        <v>21</v>
      </c>
      <c r="F5711" s="5" t="s">
        <v>123</v>
      </c>
      <c r="G5711" s="9"/>
      <c r="H5711" s="9"/>
    </row>
    <row r="5712" ht="15.75" customHeight="1">
      <c r="A5712" s="15" t="s">
        <v>6734</v>
      </c>
      <c r="B5712" s="14" t="s">
        <v>37</v>
      </c>
      <c r="C5712" s="17">
        <v>28.0</v>
      </c>
      <c r="D5712" s="8" t="s">
        <v>6752</v>
      </c>
      <c r="E5712" s="8" t="s">
        <v>32</v>
      </c>
      <c r="F5712" s="5" t="s">
        <v>1465</v>
      </c>
      <c r="G5712" s="9"/>
      <c r="H5712" s="9"/>
    </row>
    <row r="5713" ht="15.75" customHeight="1">
      <c r="A5713" s="15" t="s">
        <v>6734</v>
      </c>
      <c r="B5713" s="14" t="s">
        <v>144</v>
      </c>
      <c r="C5713" s="17">
        <v>30.0</v>
      </c>
      <c r="D5713" s="8" t="s">
        <v>6753</v>
      </c>
      <c r="E5713" s="8" t="s">
        <v>18</v>
      </c>
      <c r="F5713" s="5" t="s">
        <v>18</v>
      </c>
      <c r="G5713" s="9"/>
      <c r="H5713" s="9"/>
    </row>
    <row r="5714" ht="15.75" customHeight="1">
      <c r="A5714" s="15" t="s">
        <v>6734</v>
      </c>
      <c r="B5714" s="14" t="s">
        <v>144</v>
      </c>
      <c r="C5714" s="17">
        <v>32.0</v>
      </c>
      <c r="D5714" s="8" t="s">
        <v>6754</v>
      </c>
      <c r="E5714" s="8" t="s">
        <v>11</v>
      </c>
      <c r="F5714" s="5" t="s">
        <v>11</v>
      </c>
      <c r="G5714" s="9"/>
      <c r="H5714" s="9"/>
    </row>
    <row r="5715" ht="15.75" customHeight="1">
      <c r="A5715" s="15" t="s">
        <v>6734</v>
      </c>
      <c r="B5715" s="14" t="s">
        <v>144</v>
      </c>
      <c r="C5715" s="17">
        <v>34.0</v>
      </c>
      <c r="D5715" s="8" t="s">
        <v>6755</v>
      </c>
      <c r="E5715" s="8" t="s">
        <v>21</v>
      </c>
      <c r="F5715" s="5" t="s">
        <v>15</v>
      </c>
      <c r="G5715" s="9"/>
      <c r="H5715" s="9"/>
    </row>
    <row r="5716" ht="15.75" customHeight="1">
      <c r="A5716" s="15" t="s">
        <v>6734</v>
      </c>
      <c r="B5716" s="14" t="s">
        <v>144</v>
      </c>
      <c r="C5716" s="17">
        <v>36.0</v>
      </c>
      <c r="D5716" s="8" t="s">
        <v>6756</v>
      </c>
      <c r="E5716" s="8" t="s">
        <v>21</v>
      </c>
      <c r="F5716" s="5" t="s">
        <v>133</v>
      </c>
      <c r="G5716" s="9"/>
      <c r="H5716" s="9"/>
    </row>
    <row r="5717" ht="15.75" customHeight="1">
      <c r="A5717" s="15" t="s">
        <v>6734</v>
      </c>
      <c r="B5717" s="14" t="s">
        <v>124</v>
      </c>
      <c r="C5717" s="17">
        <v>37.0</v>
      </c>
      <c r="D5717" s="8" t="s">
        <v>6757</v>
      </c>
      <c r="E5717" s="8" t="s">
        <v>21</v>
      </c>
      <c r="F5717" s="5" t="s">
        <v>25</v>
      </c>
      <c r="G5717" s="9"/>
      <c r="H5717" s="9"/>
    </row>
    <row r="5718" ht="15.75" customHeight="1">
      <c r="A5718" s="15" t="s">
        <v>6758</v>
      </c>
      <c r="B5718" s="14" t="s">
        <v>216</v>
      </c>
      <c r="C5718" s="16">
        <v>1.0</v>
      </c>
      <c r="D5718" s="8" t="s">
        <v>6759</v>
      </c>
      <c r="E5718" s="8" t="s">
        <v>14</v>
      </c>
      <c r="F5718" s="5" t="s">
        <v>15</v>
      </c>
      <c r="G5718" s="9"/>
      <c r="H5718" s="9"/>
    </row>
    <row r="5719" ht="15.75" customHeight="1">
      <c r="A5719" s="15" t="s">
        <v>6758</v>
      </c>
      <c r="B5719" s="14" t="s">
        <v>216</v>
      </c>
      <c r="C5719" s="17">
        <v>3.0</v>
      </c>
      <c r="D5719" s="8" t="s">
        <v>6760</v>
      </c>
      <c r="E5719" s="8" t="s">
        <v>14</v>
      </c>
      <c r="F5719" s="5" t="s">
        <v>79</v>
      </c>
      <c r="G5719" s="9"/>
      <c r="H5719" s="9"/>
    </row>
    <row r="5720" ht="15.75" customHeight="1">
      <c r="A5720" s="15" t="s">
        <v>6758</v>
      </c>
      <c r="B5720" s="14" t="s">
        <v>23</v>
      </c>
      <c r="C5720" s="17">
        <v>5.0</v>
      </c>
      <c r="D5720" s="8" t="s">
        <v>6761</v>
      </c>
      <c r="E5720" s="8" t="s">
        <v>14</v>
      </c>
      <c r="F5720" s="5" t="s">
        <v>28</v>
      </c>
      <c r="G5720" s="9"/>
      <c r="H5720" s="9"/>
    </row>
    <row r="5721" ht="15.75" customHeight="1">
      <c r="A5721" s="15" t="s">
        <v>6758</v>
      </c>
      <c r="B5721" s="14" t="s">
        <v>41</v>
      </c>
      <c r="C5721" s="17">
        <v>7.0</v>
      </c>
      <c r="D5721" s="8" t="s">
        <v>6762</v>
      </c>
      <c r="E5721" s="8" t="s">
        <v>33</v>
      </c>
      <c r="F5721" s="5" t="s">
        <v>929</v>
      </c>
      <c r="G5721" s="9"/>
      <c r="H5721" s="9"/>
    </row>
    <row r="5722" ht="15.75" customHeight="1">
      <c r="A5722" s="15" t="s">
        <v>6758</v>
      </c>
      <c r="B5722" s="14" t="s">
        <v>41</v>
      </c>
      <c r="C5722" s="17">
        <v>9.0</v>
      </c>
      <c r="D5722" s="8" t="s">
        <v>6763</v>
      </c>
      <c r="E5722" s="8" t="s">
        <v>712</v>
      </c>
      <c r="F5722" s="5" t="s">
        <v>15</v>
      </c>
      <c r="G5722" s="9"/>
      <c r="H5722" s="9"/>
    </row>
    <row r="5723" ht="15.75" customHeight="1">
      <c r="A5723" s="15" t="s">
        <v>6758</v>
      </c>
      <c r="B5723" s="14" t="s">
        <v>41</v>
      </c>
      <c r="C5723" s="17">
        <v>11.0</v>
      </c>
      <c r="D5723" s="8" t="s">
        <v>6764</v>
      </c>
      <c r="E5723" s="8" t="s">
        <v>21</v>
      </c>
      <c r="F5723" s="5" t="s">
        <v>133</v>
      </c>
      <c r="G5723" s="9"/>
      <c r="H5723" s="9"/>
    </row>
    <row r="5724" ht="15.75" customHeight="1">
      <c r="A5724" s="15" t="s">
        <v>6758</v>
      </c>
      <c r="B5724" s="14" t="s">
        <v>216</v>
      </c>
      <c r="C5724" s="17">
        <v>12.0</v>
      </c>
      <c r="D5724" s="8" t="s">
        <v>6765</v>
      </c>
      <c r="E5724" s="8" t="s">
        <v>14</v>
      </c>
      <c r="F5724" s="5" t="s">
        <v>15</v>
      </c>
      <c r="G5724" s="9"/>
      <c r="H5724" s="9"/>
    </row>
    <row r="5725" ht="15.75" customHeight="1">
      <c r="A5725" s="15" t="s">
        <v>6758</v>
      </c>
      <c r="B5725" s="14" t="s">
        <v>41</v>
      </c>
      <c r="C5725" s="17">
        <v>14.0</v>
      </c>
      <c r="D5725" s="8" t="s">
        <v>6766</v>
      </c>
      <c r="E5725" s="8" t="s">
        <v>14</v>
      </c>
      <c r="F5725" s="5" t="s">
        <v>22</v>
      </c>
      <c r="G5725" s="9"/>
      <c r="H5725" s="9"/>
    </row>
    <row r="5726" ht="15.75" customHeight="1">
      <c r="A5726" s="15" t="s">
        <v>6758</v>
      </c>
      <c r="B5726" s="14" t="s">
        <v>104</v>
      </c>
      <c r="C5726" s="17">
        <v>16.0</v>
      </c>
      <c r="D5726" s="8" t="s">
        <v>6767</v>
      </c>
      <c r="E5726" s="8" t="s">
        <v>32</v>
      </c>
      <c r="F5726" s="5" t="s">
        <v>66</v>
      </c>
      <c r="G5726" s="9"/>
      <c r="H5726" s="9"/>
    </row>
    <row r="5727" ht="15.75" customHeight="1">
      <c r="A5727" s="15" t="s">
        <v>6758</v>
      </c>
      <c r="B5727" s="14" t="s">
        <v>52</v>
      </c>
      <c r="C5727" s="17">
        <v>19.0</v>
      </c>
      <c r="D5727" s="8" t="s">
        <v>6768</v>
      </c>
      <c r="E5727" s="8" t="s">
        <v>32</v>
      </c>
      <c r="F5727" s="5" t="s">
        <v>166</v>
      </c>
      <c r="G5727" s="9"/>
      <c r="H5727" s="9"/>
    </row>
    <row r="5728" ht="15.75" customHeight="1">
      <c r="A5728" s="15" t="s">
        <v>6758</v>
      </c>
      <c r="B5728" s="14" t="s">
        <v>216</v>
      </c>
      <c r="C5728" s="17">
        <v>20.0</v>
      </c>
      <c r="D5728" s="8" t="s">
        <v>6769</v>
      </c>
      <c r="E5728" s="8" t="s">
        <v>14</v>
      </c>
      <c r="F5728" s="5" t="s">
        <v>15</v>
      </c>
      <c r="G5728" s="9"/>
      <c r="H5728" s="9"/>
    </row>
    <row r="5729" ht="15.75" customHeight="1">
      <c r="A5729" s="15" t="s">
        <v>6758</v>
      </c>
      <c r="B5729" s="14" t="s">
        <v>6770</v>
      </c>
      <c r="C5729" s="17">
        <v>22.0</v>
      </c>
      <c r="D5729" s="8" t="s">
        <v>6771</v>
      </c>
      <c r="E5729" s="8" t="s">
        <v>21</v>
      </c>
      <c r="F5729" s="5" t="s">
        <v>25</v>
      </c>
      <c r="G5729" s="9"/>
      <c r="H5729" s="9"/>
    </row>
    <row r="5730" ht="15.75" customHeight="1">
      <c r="A5730" s="11" t="s">
        <v>6772</v>
      </c>
      <c r="B5730" s="6" t="s">
        <v>68</v>
      </c>
      <c r="C5730" s="7">
        <v>1.0</v>
      </c>
      <c r="D5730" s="8" t="s">
        <v>6773</v>
      </c>
      <c r="E5730" s="5" t="s">
        <v>14</v>
      </c>
      <c r="F5730" s="5" t="s">
        <v>15</v>
      </c>
      <c r="G5730" s="9"/>
      <c r="H5730" s="9"/>
    </row>
    <row r="5731" ht="15.75" customHeight="1">
      <c r="A5731" s="11" t="s">
        <v>6772</v>
      </c>
      <c r="B5731" s="6" t="s">
        <v>205</v>
      </c>
      <c r="C5731" s="10">
        <v>3.0</v>
      </c>
      <c r="D5731" s="8" t="s">
        <v>6774</v>
      </c>
      <c r="E5731" s="5" t="s">
        <v>32</v>
      </c>
      <c r="F5731" s="5" t="s">
        <v>66</v>
      </c>
      <c r="G5731" s="9"/>
      <c r="H5731" s="9"/>
    </row>
    <row r="5732" ht="15.75" customHeight="1">
      <c r="A5732" s="11" t="s">
        <v>6772</v>
      </c>
      <c r="B5732" s="6" t="s">
        <v>41</v>
      </c>
      <c r="C5732" s="10">
        <v>5.0</v>
      </c>
      <c r="D5732" s="8" t="s">
        <v>6775</v>
      </c>
      <c r="E5732" s="5" t="s">
        <v>14</v>
      </c>
      <c r="F5732" s="5" t="s">
        <v>15</v>
      </c>
      <c r="G5732" s="9"/>
      <c r="H5732" s="9"/>
    </row>
    <row r="5733" ht="15.75" customHeight="1">
      <c r="A5733" s="11" t="s">
        <v>6772</v>
      </c>
      <c r="B5733" s="6" t="s">
        <v>720</v>
      </c>
      <c r="C5733" s="10">
        <v>6.0</v>
      </c>
      <c r="D5733" s="8" t="s">
        <v>6776</v>
      </c>
      <c r="E5733" s="5" t="s">
        <v>14</v>
      </c>
      <c r="F5733" s="5" t="s">
        <v>1698</v>
      </c>
      <c r="G5733" s="9"/>
      <c r="H5733" s="9"/>
    </row>
    <row r="5734" ht="15.75" customHeight="1">
      <c r="A5734" s="11" t="s">
        <v>6772</v>
      </c>
      <c r="B5734" s="6" t="s">
        <v>68</v>
      </c>
      <c r="C5734" s="10">
        <v>8.0</v>
      </c>
      <c r="D5734" s="8" t="s">
        <v>6777</v>
      </c>
      <c r="E5734" s="5" t="s">
        <v>14</v>
      </c>
      <c r="F5734" s="5" t="s">
        <v>15</v>
      </c>
      <c r="G5734" s="9"/>
      <c r="H5734" s="9"/>
    </row>
    <row r="5735" ht="15.75" customHeight="1">
      <c r="A5735" s="11" t="s">
        <v>6772</v>
      </c>
      <c r="B5735" s="6" t="s">
        <v>41</v>
      </c>
      <c r="C5735" s="10">
        <v>10.0</v>
      </c>
      <c r="D5735" s="8" t="s">
        <v>6778</v>
      </c>
      <c r="E5735" s="5" t="s">
        <v>14</v>
      </c>
      <c r="F5735" s="5" t="s">
        <v>66</v>
      </c>
      <c r="G5735" s="9"/>
      <c r="H5735" s="9"/>
    </row>
    <row r="5736" ht="15.75" customHeight="1">
      <c r="A5736" s="11" t="s">
        <v>6772</v>
      </c>
      <c r="B5736" s="6" t="s">
        <v>41</v>
      </c>
      <c r="C5736" s="10">
        <v>11.0</v>
      </c>
      <c r="D5736" s="8" t="s">
        <v>6779</v>
      </c>
      <c r="E5736" s="5" t="s">
        <v>32</v>
      </c>
      <c r="F5736" s="5" t="s">
        <v>66</v>
      </c>
      <c r="G5736" s="9"/>
      <c r="H5736" s="9"/>
    </row>
    <row r="5737" ht="15.75" customHeight="1">
      <c r="A5737" s="11" t="s">
        <v>6772</v>
      </c>
      <c r="B5737" s="6" t="s">
        <v>35</v>
      </c>
      <c r="C5737" s="10">
        <v>12.0</v>
      </c>
      <c r="D5737" s="8" t="s">
        <v>6780</v>
      </c>
      <c r="E5737" s="5" t="s">
        <v>146</v>
      </c>
      <c r="F5737" s="5" t="s">
        <v>66</v>
      </c>
      <c r="G5737" s="9"/>
      <c r="H5737" s="9"/>
    </row>
    <row r="5738" ht="15.75" customHeight="1">
      <c r="A5738" s="11" t="s">
        <v>6772</v>
      </c>
      <c r="B5738" s="6" t="s">
        <v>70</v>
      </c>
      <c r="C5738" s="10">
        <v>13.0</v>
      </c>
      <c r="D5738" s="8" t="s">
        <v>6781</v>
      </c>
      <c r="E5738" s="5" t="s">
        <v>14</v>
      </c>
      <c r="F5738" s="5" t="s">
        <v>66</v>
      </c>
      <c r="G5738" s="9"/>
      <c r="H5738" s="9"/>
    </row>
    <row r="5739" ht="15.75" customHeight="1">
      <c r="A5739" s="11" t="s">
        <v>6772</v>
      </c>
      <c r="B5739" s="6" t="s">
        <v>6782</v>
      </c>
      <c r="C5739" s="10">
        <v>15.0</v>
      </c>
      <c r="D5739" s="8" t="s">
        <v>6783</v>
      </c>
      <c r="E5739" s="5" t="s">
        <v>32</v>
      </c>
      <c r="F5739" s="5" t="s">
        <v>15</v>
      </c>
      <c r="G5739" s="9"/>
      <c r="H5739" s="9"/>
    </row>
    <row r="5740" ht="15.75" customHeight="1">
      <c r="A5740" s="11" t="s">
        <v>6772</v>
      </c>
      <c r="B5740" s="6" t="s">
        <v>205</v>
      </c>
      <c r="C5740" s="10">
        <v>22.0</v>
      </c>
      <c r="D5740" s="8" t="s">
        <v>6784</v>
      </c>
      <c r="E5740" s="5" t="s">
        <v>14</v>
      </c>
      <c r="F5740" s="5" t="s">
        <v>15</v>
      </c>
      <c r="G5740" s="9"/>
      <c r="H5740" s="9"/>
    </row>
    <row r="5741" ht="15.75" customHeight="1">
      <c r="A5741" s="11" t="s">
        <v>6772</v>
      </c>
      <c r="B5741" s="6" t="s">
        <v>380</v>
      </c>
      <c r="C5741" s="10">
        <v>25.0</v>
      </c>
      <c r="D5741" s="8" t="s">
        <v>6785</v>
      </c>
      <c r="E5741" s="5" t="s">
        <v>32</v>
      </c>
      <c r="F5741" s="5" t="s">
        <v>66</v>
      </c>
      <c r="G5741" s="9"/>
      <c r="H5741" s="9"/>
    </row>
    <row r="5742" ht="15.75" customHeight="1">
      <c r="A5742" s="11" t="s">
        <v>6772</v>
      </c>
      <c r="B5742" s="6" t="s">
        <v>41</v>
      </c>
      <c r="C5742" s="10">
        <v>26.0</v>
      </c>
      <c r="D5742" s="8" t="s">
        <v>6786</v>
      </c>
      <c r="E5742" s="5" t="s">
        <v>166</v>
      </c>
      <c r="F5742" s="5" t="s">
        <v>1698</v>
      </c>
      <c r="G5742" s="9"/>
      <c r="H5742" s="9"/>
    </row>
    <row r="5743" ht="15.75" customHeight="1">
      <c r="A5743" s="11" t="s">
        <v>6772</v>
      </c>
      <c r="B5743" s="6" t="s">
        <v>41</v>
      </c>
      <c r="C5743" s="10">
        <v>27.0</v>
      </c>
      <c r="D5743" s="8" t="s">
        <v>6787</v>
      </c>
      <c r="E5743" s="5" t="s">
        <v>14</v>
      </c>
      <c r="F5743" s="5" t="s">
        <v>1698</v>
      </c>
      <c r="G5743" s="9"/>
      <c r="H5743" s="9"/>
    </row>
    <row r="5744" ht="15.75" customHeight="1">
      <c r="A5744" s="11" t="s">
        <v>6772</v>
      </c>
      <c r="B5744" s="6" t="s">
        <v>216</v>
      </c>
      <c r="C5744" s="10">
        <v>29.0</v>
      </c>
      <c r="D5744" s="8" t="s">
        <v>6788</v>
      </c>
      <c r="E5744" s="5" t="s">
        <v>14</v>
      </c>
      <c r="F5744" s="5" t="s">
        <v>28</v>
      </c>
      <c r="G5744" s="9"/>
      <c r="H5744" s="9"/>
    </row>
    <row r="5745" ht="15.75" customHeight="1">
      <c r="A5745" s="11" t="s">
        <v>6772</v>
      </c>
      <c r="B5745" s="6" t="s">
        <v>41</v>
      </c>
      <c r="C5745" s="10">
        <v>31.0</v>
      </c>
      <c r="D5745" s="8" t="s">
        <v>6789</v>
      </c>
      <c r="E5745" s="5" t="s">
        <v>32</v>
      </c>
      <c r="F5745" s="5" t="s">
        <v>25</v>
      </c>
      <c r="G5745" s="9"/>
      <c r="H5745" s="9"/>
    </row>
    <row r="5746" ht="15.75" customHeight="1">
      <c r="A5746" s="11" t="s">
        <v>6772</v>
      </c>
      <c r="B5746" s="6" t="s">
        <v>29</v>
      </c>
      <c r="C5746" s="10">
        <v>33.0</v>
      </c>
      <c r="D5746" s="8" t="s">
        <v>6790</v>
      </c>
      <c r="E5746" s="5" t="s">
        <v>14</v>
      </c>
      <c r="F5746" s="5" t="s">
        <v>15</v>
      </c>
      <c r="G5746" s="9"/>
      <c r="H5746" s="9"/>
    </row>
    <row r="5747" ht="15.75" customHeight="1">
      <c r="A5747" s="11" t="s">
        <v>6791</v>
      </c>
      <c r="B5747" s="6" t="s">
        <v>35</v>
      </c>
      <c r="C5747" s="7">
        <v>1.0</v>
      </c>
      <c r="D5747" s="8" t="s">
        <v>6792</v>
      </c>
      <c r="E5747" s="5" t="s">
        <v>21</v>
      </c>
      <c r="F5747" s="5" t="s">
        <v>89</v>
      </c>
      <c r="G5747" s="9"/>
      <c r="H5747" s="9"/>
    </row>
    <row r="5748" ht="15.75" customHeight="1">
      <c r="A5748" s="11" t="s">
        <v>6791</v>
      </c>
      <c r="B5748" s="6" t="s">
        <v>35</v>
      </c>
      <c r="C5748" s="10">
        <v>4.0</v>
      </c>
      <c r="D5748" s="8" t="s">
        <v>6793</v>
      </c>
      <c r="E5748" s="5" t="s">
        <v>21</v>
      </c>
      <c r="F5748" s="5" t="s">
        <v>22</v>
      </c>
      <c r="G5748" s="9"/>
      <c r="H5748" s="9"/>
    </row>
    <row r="5749" ht="15.75" customHeight="1">
      <c r="A5749" s="11" t="s">
        <v>6791</v>
      </c>
      <c r="B5749" s="6" t="s">
        <v>35</v>
      </c>
      <c r="C5749" s="10">
        <v>5.0</v>
      </c>
      <c r="D5749" s="8" t="s">
        <v>6794</v>
      </c>
      <c r="E5749" s="5" t="s">
        <v>21</v>
      </c>
      <c r="F5749" s="5" t="s">
        <v>22</v>
      </c>
      <c r="G5749" s="9"/>
      <c r="H5749" s="9"/>
    </row>
    <row r="5750" ht="15.75" customHeight="1">
      <c r="A5750" s="11" t="s">
        <v>6791</v>
      </c>
      <c r="B5750" s="6" t="s">
        <v>26</v>
      </c>
      <c r="C5750" s="10">
        <v>7.0</v>
      </c>
      <c r="D5750" s="8" t="s">
        <v>6795</v>
      </c>
      <c r="E5750" s="5" t="s">
        <v>18</v>
      </c>
      <c r="F5750" s="5" t="s">
        <v>15</v>
      </c>
      <c r="G5750" s="9"/>
      <c r="H5750" s="9"/>
    </row>
    <row r="5751" ht="15.75" customHeight="1">
      <c r="A5751" s="11" t="s">
        <v>6791</v>
      </c>
      <c r="B5751" s="6" t="s">
        <v>26</v>
      </c>
      <c r="C5751" s="10">
        <v>9.0</v>
      </c>
      <c r="D5751" s="8" t="s">
        <v>6796</v>
      </c>
      <c r="E5751" s="5" t="s">
        <v>18</v>
      </c>
      <c r="F5751" s="5" t="s">
        <v>18</v>
      </c>
      <c r="G5751" s="9"/>
      <c r="H5751" s="9"/>
    </row>
    <row r="5752" ht="15.75" customHeight="1">
      <c r="A5752" s="11" t="s">
        <v>6791</v>
      </c>
      <c r="B5752" s="6" t="s">
        <v>35</v>
      </c>
      <c r="C5752" s="10">
        <v>11.0</v>
      </c>
      <c r="D5752" s="8" t="s">
        <v>6797</v>
      </c>
      <c r="E5752" s="5" t="s">
        <v>18</v>
      </c>
      <c r="F5752" s="5" t="s">
        <v>18</v>
      </c>
      <c r="G5752" s="9"/>
      <c r="H5752" s="9"/>
    </row>
    <row r="5753" ht="15.75" customHeight="1">
      <c r="A5753" s="11" t="s">
        <v>6791</v>
      </c>
      <c r="B5753" s="12" t="s">
        <v>1712</v>
      </c>
      <c r="C5753" s="10">
        <v>13.0</v>
      </c>
      <c r="D5753" s="8" t="s">
        <v>6798</v>
      </c>
      <c r="E5753" s="5" t="s">
        <v>18</v>
      </c>
      <c r="F5753" s="5" t="s">
        <v>18</v>
      </c>
      <c r="G5753" s="9"/>
      <c r="H5753" s="9"/>
    </row>
    <row r="5754" ht="15.75" customHeight="1">
      <c r="A5754" s="11" t="s">
        <v>6791</v>
      </c>
      <c r="B5754" s="6" t="s">
        <v>35</v>
      </c>
      <c r="C5754" s="10">
        <v>15.0</v>
      </c>
      <c r="D5754" s="8" t="s">
        <v>6799</v>
      </c>
      <c r="E5754" s="5" t="s">
        <v>33</v>
      </c>
      <c r="F5754" s="5" t="s">
        <v>33</v>
      </c>
      <c r="G5754" s="9"/>
      <c r="H5754" s="9"/>
    </row>
    <row r="5755" ht="15.75" customHeight="1">
      <c r="A5755" s="11" t="s">
        <v>6791</v>
      </c>
      <c r="B5755" s="6" t="s">
        <v>734</v>
      </c>
      <c r="C5755" s="10">
        <v>17.0</v>
      </c>
      <c r="D5755" s="8" t="s">
        <v>6800</v>
      </c>
      <c r="E5755" s="5" t="s">
        <v>33</v>
      </c>
      <c r="F5755" s="5" t="s">
        <v>33</v>
      </c>
      <c r="G5755" s="9"/>
      <c r="H5755" s="9"/>
    </row>
    <row r="5756" ht="15.75" customHeight="1">
      <c r="A5756" s="11" t="s">
        <v>6791</v>
      </c>
      <c r="B5756" s="12" t="s">
        <v>330</v>
      </c>
      <c r="C5756" s="10">
        <v>21.0</v>
      </c>
      <c r="D5756" s="8" t="s">
        <v>6801</v>
      </c>
      <c r="E5756" s="5" t="s">
        <v>146</v>
      </c>
      <c r="F5756" s="5" t="s">
        <v>33</v>
      </c>
      <c r="G5756" s="9"/>
      <c r="H5756" s="9"/>
    </row>
    <row r="5757" ht="15.75" customHeight="1">
      <c r="A5757" s="11" t="s">
        <v>6791</v>
      </c>
      <c r="B5757" s="6" t="s">
        <v>6802</v>
      </c>
      <c r="C5757" s="10">
        <v>22.0</v>
      </c>
      <c r="D5757" s="8" t="s">
        <v>6803</v>
      </c>
      <c r="E5757" s="5" t="s">
        <v>33</v>
      </c>
      <c r="F5757" s="5" t="s">
        <v>33</v>
      </c>
      <c r="G5757" s="9"/>
      <c r="H5757" s="9"/>
    </row>
    <row r="5758" ht="15.75" customHeight="1">
      <c r="A5758" s="11" t="s">
        <v>6791</v>
      </c>
      <c r="B5758" s="6" t="s">
        <v>26</v>
      </c>
      <c r="C5758" s="10">
        <v>26.0</v>
      </c>
      <c r="D5758" s="8" t="s">
        <v>6804</v>
      </c>
      <c r="E5758" s="5" t="s">
        <v>21</v>
      </c>
      <c r="F5758" s="5" t="s">
        <v>651</v>
      </c>
      <c r="G5758" s="9"/>
      <c r="H5758" s="9"/>
    </row>
    <row r="5759" ht="15.75" customHeight="1">
      <c r="A5759" s="11" t="s">
        <v>6791</v>
      </c>
      <c r="B5759" s="12" t="s">
        <v>1712</v>
      </c>
      <c r="C5759" s="10">
        <v>28.0</v>
      </c>
      <c r="D5759" s="8" t="s">
        <v>6805</v>
      </c>
      <c r="E5759" s="5" t="s">
        <v>32</v>
      </c>
      <c r="F5759" s="5" t="s">
        <v>651</v>
      </c>
      <c r="G5759" s="9"/>
      <c r="H5759" s="9"/>
    </row>
    <row r="5760" ht="15.75" customHeight="1">
      <c r="A5760" s="11" t="s">
        <v>6791</v>
      </c>
      <c r="B5760" s="12" t="s">
        <v>1712</v>
      </c>
      <c r="C5760" s="10">
        <v>30.0</v>
      </c>
      <c r="D5760" s="8" t="s">
        <v>6806</v>
      </c>
      <c r="E5760" s="5" t="s">
        <v>14</v>
      </c>
      <c r="F5760" s="5" t="s">
        <v>28</v>
      </c>
      <c r="G5760" s="9"/>
      <c r="H5760" s="9"/>
    </row>
    <row r="5761" ht="15.75" customHeight="1">
      <c r="A5761" s="11" t="s">
        <v>6791</v>
      </c>
      <c r="B5761" s="6" t="s">
        <v>26</v>
      </c>
      <c r="C5761" s="10">
        <v>32.0</v>
      </c>
      <c r="D5761" s="8" t="s">
        <v>6807</v>
      </c>
      <c r="E5761" s="5" t="s">
        <v>14</v>
      </c>
      <c r="F5761" s="5" t="s">
        <v>28</v>
      </c>
      <c r="G5761" s="9"/>
      <c r="H5761" s="9"/>
    </row>
    <row r="5762" ht="15.75" customHeight="1">
      <c r="A5762" s="11" t="s">
        <v>6791</v>
      </c>
      <c r="B5762" s="6" t="s">
        <v>734</v>
      </c>
      <c r="C5762" s="10">
        <v>34.0</v>
      </c>
      <c r="D5762" s="8" t="s">
        <v>6808</v>
      </c>
      <c r="E5762" s="5" t="s">
        <v>14</v>
      </c>
      <c r="F5762" s="5" t="s">
        <v>11</v>
      </c>
      <c r="G5762" s="9"/>
      <c r="H5762" s="9"/>
    </row>
    <row r="5763" ht="15.75" customHeight="1">
      <c r="A5763" s="11" t="s">
        <v>6791</v>
      </c>
      <c r="B5763" s="6" t="s">
        <v>35</v>
      </c>
      <c r="C5763" s="10">
        <v>37.0</v>
      </c>
      <c r="D5763" s="8" t="s">
        <v>6809</v>
      </c>
      <c r="E5763" s="5" t="s">
        <v>11</v>
      </c>
      <c r="F5763" s="5" t="s">
        <v>11</v>
      </c>
      <c r="G5763" s="9"/>
      <c r="H5763" s="9"/>
    </row>
    <row r="5764" ht="15.75" customHeight="1">
      <c r="A5764" s="11" t="s">
        <v>6791</v>
      </c>
      <c r="B5764" s="6" t="s">
        <v>734</v>
      </c>
      <c r="C5764" s="10">
        <v>40.0</v>
      </c>
      <c r="D5764" s="8" t="s">
        <v>6810</v>
      </c>
      <c r="E5764" s="5" t="s">
        <v>14</v>
      </c>
      <c r="F5764" s="5" t="s">
        <v>1847</v>
      </c>
      <c r="G5764" s="9"/>
      <c r="H5764" s="9"/>
    </row>
    <row r="5765" ht="15.75" customHeight="1">
      <c r="A5765" s="11" t="s">
        <v>6791</v>
      </c>
      <c r="B5765" s="6" t="s">
        <v>6811</v>
      </c>
      <c r="C5765" s="10">
        <v>43.0</v>
      </c>
      <c r="D5765" s="8" t="s">
        <v>6812</v>
      </c>
      <c r="E5765" s="5" t="s">
        <v>146</v>
      </c>
      <c r="F5765" s="5" t="s">
        <v>15</v>
      </c>
      <c r="G5765" s="9"/>
      <c r="H5765" s="9"/>
    </row>
    <row r="5766" ht="15.75" customHeight="1">
      <c r="A5766" s="11" t="s">
        <v>6791</v>
      </c>
      <c r="B5766" s="12" t="s">
        <v>6813</v>
      </c>
      <c r="C5766" s="10">
        <v>48.0</v>
      </c>
      <c r="D5766" s="8" t="s">
        <v>6814</v>
      </c>
      <c r="E5766" s="5" t="s">
        <v>14</v>
      </c>
      <c r="F5766" s="5" t="s">
        <v>79</v>
      </c>
      <c r="G5766" s="9"/>
      <c r="H5766" s="9"/>
    </row>
    <row r="5767" ht="15.75" customHeight="1">
      <c r="A5767" s="11" t="s">
        <v>6791</v>
      </c>
      <c r="B5767" s="6" t="s">
        <v>35</v>
      </c>
      <c r="C5767" s="10">
        <v>51.0</v>
      </c>
      <c r="D5767" s="8" t="s">
        <v>6815</v>
      </c>
      <c r="E5767" s="5" t="s">
        <v>32</v>
      </c>
      <c r="F5767" s="5" t="s">
        <v>15</v>
      </c>
      <c r="G5767" s="9"/>
      <c r="H5767" s="9"/>
    </row>
    <row r="5768" ht="15.75" customHeight="1">
      <c r="A5768" s="11" t="s">
        <v>6791</v>
      </c>
      <c r="B5768" s="6" t="s">
        <v>734</v>
      </c>
      <c r="C5768" s="10">
        <v>53.0</v>
      </c>
      <c r="D5768" s="8" t="s">
        <v>6816</v>
      </c>
      <c r="E5768" s="5" t="s">
        <v>21</v>
      </c>
      <c r="F5768" s="5" t="s">
        <v>50</v>
      </c>
      <c r="G5768" s="9"/>
      <c r="H5768" s="9"/>
    </row>
    <row r="5769" ht="15.75" customHeight="1">
      <c r="A5769" s="11" t="s">
        <v>6791</v>
      </c>
      <c r="B5769" s="6" t="s">
        <v>26</v>
      </c>
      <c r="C5769" s="10">
        <v>55.0</v>
      </c>
      <c r="D5769" s="8" t="s">
        <v>6817</v>
      </c>
      <c r="E5769" s="5" t="s">
        <v>21</v>
      </c>
      <c r="F5769" s="5" t="s">
        <v>50</v>
      </c>
      <c r="G5769" s="9"/>
      <c r="H5769" s="9"/>
    </row>
    <row r="5770" ht="15.75" customHeight="1">
      <c r="A5770" s="11" t="s">
        <v>6791</v>
      </c>
      <c r="B5770" s="6" t="s">
        <v>35</v>
      </c>
      <c r="C5770" s="10">
        <v>57.0</v>
      </c>
      <c r="D5770" s="8" t="s">
        <v>6818</v>
      </c>
      <c r="E5770" s="5" t="s">
        <v>21</v>
      </c>
      <c r="F5770" s="5" t="s">
        <v>50</v>
      </c>
      <c r="G5770" s="9"/>
      <c r="H5770" s="9"/>
    </row>
    <row r="5771" ht="15.75" customHeight="1">
      <c r="A5771" s="11" t="s">
        <v>6791</v>
      </c>
      <c r="B5771" s="6" t="s">
        <v>720</v>
      </c>
      <c r="C5771" s="10">
        <v>60.0</v>
      </c>
      <c r="D5771" s="8" t="s">
        <v>6819</v>
      </c>
      <c r="E5771" s="5" t="s">
        <v>21</v>
      </c>
      <c r="F5771" s="5" t="s">
        <v>50</v>
      </c>
      <c r="G5771" s="9"/>
      <c r="H5771" s="9"/>
    </row>
    <row r="5772" ht="15.75" customHeight="1">
      <c r="A5772" s="11" t="s">
        <v>6791</v>
      </c>
      <c r="B5772" s="6" t="s">
        <v>6820</v>
      </c>
      <c r="C5772" s="10">
        <v>64.0</v>
      </c>
      <c r="D5772" s="8" t="s">
        <v>6821</v>
      </c>
      <c r="E5772" s="5" t="s">
        <v>21</v>
      </c>
      <c r="F5772" s="5" t="s">
        <v>118</v>
      </c>
      <c r="G5772" s="9"/>
      <c r="H5772" s="9"/>
    </row>
    <row r="5773" ht="15.75" customHeight="1">
      <c r="A5773" s="11" t="s">
        <v>6822</v>
      </c>
      <c r="B5773" s="6" t="s">
        <v>124</v>
      </c>
      <c r="C5773" s="7">
        <v>1.0</v>
      </c>
      <c r="D5773" s="8" t="s">
        <v>6823</v>
      </c>
      <c r="E5773" s="5" t="s">
        <v>21</v>
      </c>
      <c r="F5773" s="5" t="s">
        <v>25</v>
      </c>
      <c r="G5773" s="9"/>
      <c r="H5773" s="9"/>
    </row>
    <row r="5774" ht="15.75" customHeight="1">
      <c r="A5774" s="11" t="s">
        <v>6822</v>
      </c>
      <c r="B5774" s="6" t="s">
        <v>144</v>
      </c>
      <c r="C5774" s="10">
        <v>2.0</v>
      </c>
      <c r="D5774" s="8" t="s">
        <v>6824</v>
      </c>
      <c r="E5774" s="5" t="s">
        <v>21</v>
      </c>
      <c r="F5774" s="5" t="s">
        <v>123</v>
      </c>
      <c r="G5774" s="9"/>
      <c r="H5774" s="9"/>
    </row>
    <row r="5775" ht="15.75" customHeight="1">
      <c r="A5775" s="11" t="s">
        <v>6822</v>
      </c>
      <c r="B5775" s="6" t="s">
        <v>1770</v>
      </c>
      <c r="C5775" s="10">
        <v>4.0</v>
      </c>
      <c r="D5775" s="8" t="s">
        <v>6825</v>
      </c>
      <c r="E5775" s="5" t="s">
        <v>21</v>
      </c>
      <c r="F5775" s="5" t="s">
        <v>22</v>
      </c>
      <c r="G5775" s="9"/>
      <c r="H5775" s="9"/>
    </row>
    <row r="5776" ht="15.75" customHeight="1">
      <c r="A5776" s="11" t="s">
        <v>6822</v>
      </c>
      <c r="B5776" s="6" t="s">
        <v>124</v>
      </c>
      <c r="C5776" s="10">
        <v>7.0</v>
      </c>
      <c r="D5776" s="8" t="s">
        <v>6826</v>
      </c>
      <c r="E5776" s="5" t="s">
        <v>21</v>
      </c>
      <c r="F5776" s="5" t="s">
        <v>2455</v>
      </c>
      <c r="G5776" s="9"/>
      <c r="H5776" s="9"/>
    </row>
    <row r="5777" ht="15.75" customHeight="1">
      <c r="A5777" s="11" t="s">
        <v>6822</v>
      </c>
      <c r="B5777" s="6" t="s">
        <v>144</v>
      </c>
      <c r="C5777" s="10">
        <v>9.0</v>
      </c>
      <c r="D5777" s="8" t="s">
        <v>6827</v>
      </c>
      <c r="E5777" s="5" t="s">
        <v>33</v>
      </c>
      <c r="F5777" s="5" t="s">
        <v>33</v>
      </c>
      <c r="G5777" s="9"/>
      <c r="H5777" s="9"/>
    </row>
    <row r="5778" ht="15.75" customHeight="1">
      <c r="A5778" s="11" t="s">
        <v>6822</v>
      </c>
      <c r="B5778" s="6" t="s">
        <v>37</v>
      </c>
      <c r="C5778" s="10">
        <v>11.0</v>
      </c>
      <c r="D5778" s="8" t="s">
        <v>6828</v>
      </c>
      <c r="E5778" s="5" t="s">
        <v>33</v>
      </c>
      <c r="F5778" s="5" t="s">
        <v>33</v>
      </c>
      <c r="G5778" s="9"/>
      <c r="H5778" s="9"/>
    </row>
    <row r="5779" ht="15.75" customHeight="1">
      <c r="A5779" s="11" t="s">
        <v>6822</v>
      </c>
      <c r="B5779" s="6" t="s">
        <v>144</v>
      </c>
      <c r="C5779" s="10">
        <v>13.0</v>
      </c>
      <c r="D5779" s="8" t="s">
        <v>6829</v>
      </c>
      <c r="E5779" s="5" t="s">
        <v>21</v>
      </c>
      <c r="F5779" s="5" t="s">
        <v>133</v>
      </c>
      <c r="G5779" s="9"/>
      <c r="H5779" s="9"/>
    </row>
    <row r="5780" ht="15.75" customHeight="1">
      <c r="A5780" s="11" t="s">
        <v>6822</v>
      </c>
      <c r="B5780" s="6" t="s">
        <v>144</v>
      </c>
      <c r="C5780" s="10">
        <v>15.0</v>
      </c>
      <c r="D5780" s="8" t="s">
        <v>6830</v>
      </c>
      <c r="E5780" s="5" t="s">
        <v>21</v>
      </c>
      <c r="F5780" s="5" t="s">
        <v>133</v>
      </c>
      <c r="G5780" s="9"/>
      <c r="H5780" s="9"/>
    </row>
    <row r="5781" ht="15.75" customHeight="1">
      <c r="A5781" s="11" t="s">
        <v>6822</v>
      </c>
      <c r="B5781" s="6" t="s">
        <v>37</v>
      </c>
      <c r="C5781" s="10">
        <v>16.0</v>
      </c>
      <c r="D5781" s="8" t="s">
        <v>6831</v>
      </c>
      <c r="E5781" s="5" t="s">
        <v>21</v>
      </c>
      <c r="F5781" s="5" t="s">
        <v>6832</v>
      </c>
      <c r="G5781" s="9"/>
      <c r="H5781" s="9"/>
    </row>
    <row r="5782" ht="15.75" customHeight="1">
      <c r="A5782" s="11" t="s">
        <v>6822</v>
      </c>
      <c r="B5782" s="12" t="s">
        <v>701</v>
      </c>
      <c r="C5782" s="10">
        <v>18.0</v>
      </c>
      <c r="D5782" s="8" t="s">
        <v>6833</v>
      </c>
      <c r="E5782" s="5" t="s">
        <v>14</v>
      </c>
      <c r="F5782" s="5" t="s">
        <v>15</v>
      </c>
      <c r="G5782" s="9"/>
      <c r="H5782" s="9"/>
    </row>
    <row r="5783" ht="15.75" customHeight="1">
      <c r="A5783" s="11" t="s">
        <v>6822</v>
      </c>
      <c r="B5783" s="12" t="s">
        <v>135</v>
      </c>
      <c r="C5783" s="10">
        <v>20.0</v>
      </c>
      <c r="D5783" s="8" t="s">
        <v>6834</v>
      </c>
      <c r="E5783" s="5" t="s">
        <v>14</v>
      </c>
      <c r="F5783" s="5" t="s">
        <v>15</v>
      </c>
      <c r="G5783" s="9"/>
      <c r="H5783" s="9"/>
    </row>
    <row r="5784" ht="15.75" customHeight="1">
      <c r="A5784" s="11" t="s">
        <v>6822</v>
      </c>
      <c r="B5784" s="6" t="s">
        <v>1770</v>
      </c>
      <c r="C5784" s="10">
        <v>21.0</v>
      </c>
      <c r="D5784" s="8" t="s">
        <v>6835</v>
      </c>
      <c r="E5784" s="5" t="s">
        <v>14</v>
      </c>
      <c r="F5784" s="5" t="s">
        <v>15</v>
      </c>
      <c r="G5784" s="9"/>
      <c r="H5784" s="9"/>
    </row>
    <row r="5785" ht="15.75" customHeight="1">
      <c r="A5785" s="11" t="s">
        <v>6822</v>
      </c>
      <c r="B5785" s="6" t="s">
        <v>124</v>
      </c>
      <c r="C5785" s="10">
        <v>24.0</v>
      </c>
      <c r="D5785" s="8" t="s">
        <v>6836</v>
      </c>
      <c r="E5785" s="5" t="s">
        <v>14</v>
      </c>
      <c r="F5785" s="5" t="s">
        <v>28</v>
      </c>
      <c r="G5785" s="9"/>
      <c r="H5785" s="9"/>
    </row>
    <row r="5786" ht="15.75" customHeight="1">
      <c r="A5786" s="11" t="s">
        <v>6822</v>
      </c>
      <c r="B5786" s="12" t="s">
        <v>135</v>
      </c>
      <c r="C5786" s="10">
        <v>26.0</v>
      </c>
      <c r="D5786" s="8" t="s">
        <v>6837</v>
      </c>
      <c r="E5786" s="5" t="s">
        <v>32</v>
      </c>
      <c r="F5786" s="5" t="s">
        <v>66</v>
      </c>
      <c r="G5786" s="9"/>
      <c r="H5786" s="9"/>
    </row>
    <row r="5787" ht="15.75" customHeight="1">
      <c r="A5787" s="11" t="s">
        <v>6822</v>
      </c>
      <c r="B5787" s="6" t="s">
        <v>124</v>
      </c>
      <c r="C5787" s="10">
        <v>27.0</v>
      </c>
      <c r="D5787" s="8" t="s">
        <v>6838</v>
      </c>
      <c r="E5787" s="5" t="s">
        <v>33</v>
      </c>
      <c r="F5787" s="5" t="s">
        <v>33</v>
      </c>
      <c r="G5787" s="9"/>
      <c r="H5787" s="9"/>
    </row>
    <row r="5788" ht="15.75" customHeight="1">
      <c r="A5788" s="11" t="s">
        <v>6822</v>
      </c>
      <c r="B5788" s="12" t="s">
        <v>135</v>
      </c>
      <c r="C5788" s="10">
        <v>28.0</v>
      </c>
      <c r="D5788" s="8" t="s">
        <v>6839</v>
      </c>
      <c r="E5788" s="5" t="s">
        <v>14</v>
      </c>
      <c r="F5788" s="5" t="s">
        <v>79</v>
      </c>
      <c r="G5788" s="9"/>
      <c r="H5788" s="9"/>
    </row>
    <row r="5789" ht="15.75" customHeight="1">
      <c r="A5789" s="11" t="s">
        <v>6822</v>
      </c>
      <c r="B5789" s="6" t="s">
        <v>37</v>
      </c>
      <c r="C5789" s="10">
        <v>29.0</v>
      </c>
      <c r="D5789" s="8" t="s">
        <v>6840</v>
      </c>
      <c r="E5789" s="5" t="s">
        <v>14</v>
      </c>
      <c r="F5789" s="5" t="s">
        <v>79</v>
      </c>
      <c r="G5789" s="9"/>
      <c r="H5789" s="9"/>
    </row>
    <row r="5790" ht="15.75" customHeight="1">
      <c r="A5790" s="11" t="s">
        <v>6822</v>
      </c>
      <c r="B5790" s="6" t="s">
        <v>37</v>
      </c>
      <c r="C5790" s="10">
        <v>30.0</v>
      </c>
      <c r="D5790" s="8" t="s">
        <v>6841</v>
      </c>
      <c r="E5790" s="5" t="s">
        <v>33</v>
      </c>
      <c r="F5790" s="5" t="s">
        <v>33</v>
      </c>
      <c r="G5790" s="9"/>
      <c r="H5790" s="9"/>
    </row>
    <row r="5791" ht="15.75" customHeight="1">
      <c r="A5791" s="11" t="s">
        <v>6822</v>
      </c>
      <c r="B5791" s="6" t="s">
        <v>256</v>
      </c>
      <c r="C5791" s="10">
        <v>32.0</v>
      </c>
      <c r="D5791" s="8" t="s">
        <v>6842</v>
      </c>
      <c r="E5791" s="5" t="s">
        <v>21</v>
      </c>
      <c r="F5791" s="5" t="s">
        <v>22</v>
      </c>
      <c r="G5791" s="9"/>
      <c r="H5791" s="9"/>
    </row>
    <row r="5792" ht="15.75" customHeight="1">
      <c r="A5792" s="15" t="s">
        <v>6843</v>
      </c>
      <c r="B5792" s="14" t="s">
        <v>37</v>
      </c>
      <c r="C5792" s="17">
        <v>2.0</v>
      </c>
      <c r="D5792" s="8" t="s">
        <v>6844</v>
      </c>
      <c r="E5792" s="8" t="s">
        <v>21</v>
      </c>
      <c r="F5792" s="5" t="s">
        <v>1983</v>
      </c>
      <c r="G5792" s="9"/>
      <c r="H5792" s="9"/>
    </row>
    <row r="5793" ht="15.75" customHeight="1">
      <c r="A5793" s="15" t="s">
        <v>6843</v>
      </c>
      <c r="B5793" s="14" t="s">
        <v>144</v>
      </c>
      <c r="C5793" s="17">
        <v>4.0</v>
      </c>
      <c r="D5793" s="8" t="s">
        <v>6845</v>
      </c>
      <c r="E5793" s="8" t="s">
        <v>21</v>
      </c>
      <c r="F5793" s="5" t="s">
        <v>1983</v>
      </c>
      <c r="G5793" s="9"/>
      <c r="H5793" s="9"/>
    </row>
    <row r="5794" ht="15.75" customHeight="1">
      <c r="A5794" s="15" t="s">
        <v>6843</v>
      </c>
      <c r="B5794" s="14" t="s">
        <v>37</v>
      </c>
      <c r="C5794" s="17">
        <v>6.0</v>
      </c>
      <c r="D5794" s="8" t="s">
        <v>6846</v>
      </c>
      <c r="E5794" s="8" t="s">
        <v>21</v>
      </c>
      <c r="F5794" s="5" t="s">
        <v>1983</v>
      </c>
      <c r="G5794" s="9"/>
      <c r="H5794" s="9"/>
    </row>
    <row r="5795" ht="15.75" customHeight="1">
      <c r="A5795" s="15" t="s">
        <v>6843</v>
      </c>
      <c r="B5795" s="18" t="s">
        <v>701</v>
      </c>
      <c r="C5795" s="17">
        <v>8.0</v>
      </c>
      <c r="D5795" s="8" t="s">
        <v>6847</v>
      </c>
      <c r="E5795" s="8" t="s">
        <v>14</v>
      </c>
      <c r="F5795" s="5" t="s">
        <v>32</v>
      </c>
      <c r="G5795" s="9"/>
      <c r="H5795" s="9"/>
    </row>
    <row r="5796" ht="15.75" customHeight="1">
      <c r="A5796" s="15" t="s">
        <v>6843</v>
      </c>
      <c r="B5796" s="18" t="s">
        <v>701</v>
      </c>
      <c r="C5796" s="17">
        <v>10.0</v>
      </c>
      <c r="D5796" s="8" t="s">
        <v>6848</v>
      </c>
      <c r="E5796" s="8" t="s">
        <v>14</v>
      </c>
      <c r="F5796" s="5" t="s">
        <v>32</v>
      </c>
      <c r="G5796" s="9"/>
      <c r="H5796" s="9"/>
    </row>
    <row r="5797" ht="15.75" customHeight="1">
      <c r="A5797" s="15" t="s">
        <v>6843</v>
      </c>
      <c r="B5797" s="14" t="s">
        <v>560</v>
      </c>
      <c r="C5797" s="17">
        <v>12.0</v>
      </c>
      <c r="D5797" s="8" t="s">
        <v>6849</v>
      </c>
      <c r="E5797" s="8" t="s">
        <v>21</v>
      </c>
      <c r="F5797" s="5" t="s">
        <v>32</v>
      </c>
      <c r="G5797" s="9"/>
      <c r="H5797" s="9"/>
    </row>
    <row r="5798" ht="15.75" customHeight="1">
      <c r="A5798" s="15" t="s">
        <v>6843</v>
      </c>
      <c r="B5798" s="14" t="s">
        <v>124</v>
      </c>
      <c r="C5798" s="17">
        <v>15.0</v>
      </c>
      <c r="D5798" s="8" t="s">
        <v>6850</v>
      </c>
      <c r="E5798" s="8" t="s">
        <v>14</v>
      </c>
      <c r="F5798" s="5" t="s">
        <v>28</v>
      </c>
      <c r="G5798" s="9"/>
      <c r="H5798" s="9"/>
    </row>
    <row r="5799" ht="15.75" customHeight="1">
      <c r="A5799" s="15" t="s">
        <v>6843</v>
      </c>
      <c r="B5799" s="14" t="s">
        <v>1443</v>
      </c>
      <c r="C5799" s="17">
        <v>18.0</v>
      </c>
      <c r="D5799" s="8" t="s">
        <v>6851</v>
      </c>
      <c r="E5799" s="8" t="s">
        <v>21</v>
      </c>
      <c r="F5799" s="5" t="s">
        <v>22</v>
      </c>
      <c r="G5799" s="9"/>
      <c r="H5799" s="9"/>
    </row>
    <row r="5800" ht="15.75" customHeight="1">
      <c r="A5800" s="15" t="s">
        <v>6843</v>
      </c>
      <c r="B5800" s="14" t="s">
        <v>144</v>
      </c>
      <c r="C5800" s="17">
        <v>21.0</v>
      </c>
      <c r="D5800" s="8" t="s">
        <v>6852</v>
      </c>
      <c r="E5800" s="8" t="s">
        <v>14</v>
      </c>
      <c r="F5800" s="5" t="s">
        <v>15</v>
      </c>
      <c r="G5800" s="9"/>
      <c r="H5800" s="9"/>
    </row>
    <row r="5801" ht="15.75" customHeight="1">
      <c r="A5801" s="15" t="s">
        <v>6843</v>
      </c>
      <c r="B5801" s="14" t="s">
        <v>144</v>
      </c>
      <c r="C5801" s="17">
        <v>23.0</v>
      </c>
      <c r="D5801" s="8" t="s">
        <v>6853</v>
      </c>
      <c r="E5801" s="8" t="s">
        <v>14</v>
      </c>
      <c r="F5801" s="5" t="s">
        <v>22</v>
      </c>
      <c r="G5801" s="9"/>
      <c r="H5801" s="9"/>
    </row>
    <row r="5802" ht="15.75" customHeight="1">
      <c r="A5802" s="15" t="s">
        <v>6843</v>
      </c>
      <c r="B5802" s="14" t="s">
        <v>144</v>
      </c>
      <c r="C5802" s="17">
        <v>25.0</v>
      </c>
      <c r="D5802" s="8" t="s">
        <v>6854</v>
      </c>
      <c r="E5802" s="8" t="s">
        <v>14</v>
      </c>
      <c r="F5802" s="5" t="s">
        <v>22</v>
      </c>
      <c r="G5802" s="9"/>
      <c r="H5802" s="9"/>
    </row>
    <row r="5803" ht="15.75" customHeight="1">
      <c r="A5803" s="15" t="s">
        <v>6843</v>
      </c>
      <c r="B5803" s="14" t="s">
        <v>37</v>
      </c>
      <c r="C5803" s="17">
        <v>27.0</v>
      </c>
      <c r="D5803" s="8" t="s">
        <v>6855</v>
      </c>
      <c r="E5803" s="8" t="s">
        <v>14</v>
      </c>
      <c r="F5803" s="5" t="s">
        <v>28</v>
      </c>
      <c r="G5803" s="9"/>
      <c r="H5803" s="9"/>
    </row>
    <row r="5804" ht="15.75" customHeight="1">
      <c r="A5804" s="15" t="s">
        <v>6843</v>
      </c>
      <c r="B5804" s="14" t="s">
        <v>29</v>
      </c>
      <c r="C5804" s="17">
        <v>29.0</v>
      </c>
      <c r="D5804" s="8" t="s">
        <v>6856</v>
      </c>
      <c r="E5804" s="8" t="s">
        <v>14</v>
      </c>
      <c r="F5804" s="5" t="s">
        <v>28</v>
      </c>
      <c r="G5804" s="9"/>
      <c r="H5804" s="9"/>
    </row>
    <row r="5805" ht="15.75" customHeight="1">
      <c r="A5805" s="15" t="s">
        <v>6843</v>
      </c>
      <c r="B5805" s="14" t="s">
        <v>144</v>
      </c>
      <c r="C5805" s="17">
        <v>31.0</v>
      </c>
      <c r="D5805" s="8" t="s">
        <v>6857</v>
      </c>
      <c r="E5805" s="8" t="s">
        <v>14</v>
      </c>
      <c r="F5805" s="5" t="s">
        <v>22</v>
      </c>
      <c r="G5805" s="9"/>
      <c r="H5805" s="9"/>
    </row>
    <row r="5806" ht="15.75" customHeight="1">
      <c r="A5806" s="15" t="s">
        <v>6843</v>
      </c>
      <c r="B5806" s="14" t="s">
        <v>37</v>
      </c>
      <c r="C5806" s="17">
        <v>33.0</v>
      </c>
      <c r="D5806" s="8" t="s">
        <v>6858</v>
      </c>
      <c r="E5806" s="8" t="s">
        <v>21</v>
      </c>
      <c r="F5806" s="5" t="s">
        <v>25</v>
      </c>
      <c r="G5806" s="9"/>
      <c r="H5806" s="9"/>
    </row>
    <row r="5807" ht="15.75" customHeight="1">
      <c r="A5807" s="15" t="s">
        <v>6843</v>
      </c>
      <c r="B5807" s="14" t="s">
        <v>144</v>
      </c>
      <c r="C5807" s="17">
        <v>35.0</v>
      </c>
      <c r="D5807" s="8" t="s">
        <v>6859</v>
      </c>
      <c r="E5807" s="8" t="s">
        <v>21</v>
      </c>
      <c r="F5807" s="5" t="s">
        <v>11</v>
      </c>
      <c r="G5807" s="9"/>
      <c r="H5807" s="9"/>
    </row>
    <row r="5808" ht="15.75" customHeight="1">
      <c r="A5808" s="15" t="s">
        <v>6843</v>
      </c>
      <c r="B5808" s="18" t="s">
        <v>701</v>
      </c>
      <c r="C5808" s="17">
        <v>37.0</v>
      </c>
      <c r="D5808" s="8" t="s">
        <v>6860</v>
      </c>
      <c r="E5808" s="8" t="s">
        <v>32</v>
      </c>
      <c r="F5808" s="5" t="s">
        <v>11</v>
      </c>
      <c r="G5808" s="9"/>
      <c r="H5808" s="9"/>
    </row>
    <row r="5809" ht="15.75" customHeight="1">
      <c r="A5809" s="15" t="s">
        <v>6843</v>
      </c>
      <c r="B5809" s="14" t="s">
        <v>37</v>
      </c>
      <c r="C5809" s="17">
        <v>39.0</v>
      </c>
      <c r="D5809" s="8" t="s">
        <v>6861</v>
      </c>
      <c r="E5809" s="8" t="s">
        <v>21</v>
      </c>
      <c r="F5809" s="5" t="s">
        <v>89</v>
      </c>
      <c r="G5809" s="9"/>
      <c r="H5809" s="9"/>
    </row>
    <row r="5810" ht="15.75" customHeight="1">
      <c r="A5810" s="15" t="s">
        <v>6843</v>
      </c>
      <c r="B5810" s="14" t="s">
        <v>378</v>
      </c>
      <c r="C5810" s="17">
        <v>42.0</v>
      </c>
      <c r="D5810" s="8" t="s">
        <v>6862</v>
      </c>
      <c r="E5810" s="8" t="s">
        <v>11</v>
      </c>
      <c r="F5810" s="5" t="s">
        <v>32</v>
      </c>
      <c r="G5810" s="9"/>
      <c r="H5810" s="9"/>
    </row>
    <row r="5811" ht="15.75" customHeight="1">
      <c r="A5811" s="15" t="s">
        <v>6843</v>
      </c>
      <c r="B5811" s="18" t="s">
        <v>701</v>
      </c>
      <c r="C5811" s="17">
        <v>43.0</v>
      </c>
      <c r="D5811" s="8" t="s">
        <v>6863</v>
      </c>
      <c r="E5811" s="8" t="s">
        <v>14</v>
      </c>
      <c r="F5811" s="5" t="s">
        <v>1281</v>
      </c>
      <c r="G5811" s="9"/>
      <c r="H5811" s="9"/>
    </row>
    <row r="5812" ht="15.75" customHeight="1">
      <c r="A5812" s="15" t="s">
        <v>6843</v>
      </c>
      <c r="B5812" s="18" t="s">
        <v>701</v>
      </c>
      <c r="C5812" s="17">
        <v>45.0</v>
      </c>
      <c r="D5812" s="8" t="s">
        <v>6864</v>
      </c>
      <c r="E5812" s="8" t="s">
        <v>11</v>
      </c>
      <c r="F5812" s="5" t="s">
        <v>22</v>
      </c>
      <c r="G5812" s="9"/>
      <c r="H5812" s="9"/>
    </row>
    <row r="5813" ht="15.75" customHeight="1">
      <c r="A5813" s="15" t="s">
        <v>6843</v>
      </c>
      <c r="B5813" s="14" t="s">
        <v>137</v>
      </c>
      <c r="C5813" s="17">
        <v>47.0</v>
      </c>
      <c r="D5813" s="8" t="s">
        <v>6865</v>
      </c>
      <c r="E5813" s="8" t="s">
        <v>11</v>
      </c>
      <c r="F5813" s="5" t="s">
        <v>22</v>
      </c>
      <c r="G5813" s="9"/>
      <c r="H5813" s="9"/>
    </row>
    <row r="5814" ht="15.75" customHeight="1">
      <c r="A5814" s="15" t="s">
        <v>6843</v>
      </c>
      <c r="B5814" s="14" t="s">
        <v>29</v>
      </c>
      <c r="C5814" s="17">
        <v>49.0</v>
      </c>
      <c r="D5814" s="8" t="s">
        <v>6866</v>
      </c>
      <c r="E5814" s="8" t="s">
        <v>14</v>
      </c>
      <c r="F5814" s="5" t="s">
        <v>28</v>
      </c>
      <c r="G5814" s="9"/>
      <c r="H5814" s="9"/>
    </row>
    <row r="5815" ht="15.75" customHeight="1">
      <c r="A5815" s="15" t="s">
        <v>6843</v>
      </c>
      <c r="B5815" s="14" t="s">
        <v>124</v>
      </c>
      <c r="C5815" s="17">
        <v>50.0</v>
      </c>
      <c r="D5815" s="8" t="s">
        <v>6867</v>
      </c>
      <c r="E5815" s="8" t="s">
        <v>21</v>
      </c>
      <c r="F5815" s="5" t="s">
        <v>6868</v>
      </c>
      <c r="G5815" s="9"/>
      <c r="H5815" s="9"/>
    </row>
    <row r="5816" ht="15.75" customHeight="1">
      <c r="A5816" s="15" t="s">
        <v>6843</v>
      </c>
      <c r="B5816" s="14" t="s">
        <v>968</v>
      </c>
      <c r="C5816" s="17">
        <v>51.0</v>
      </c>
      <c r="D5816" s="8" t="s">
        <v>6869</v>
      </c>
      <c r="E5816" s="8" t="s">
        <v>14</v>
      </c>
      <c r="F5816" s="5" t="s">
        <v>28</v>
      </c>
      <c r="G5816" s="9"/>
      <c r="H5816" s="9"/>
    </row>
    <row r="5817" ht="15.75" customHeight="1">
      <c r="A5817" s="15" t="s">
        <v>6843</v>
      </c>
      <c r="B5817" s="14" t="s">
        <v>124</v>
      </c>
      <c r="C5817" s="17">
        <v>53.0</v>
      </c>
      <c r="D5817" s="8" t="s">
        <v>6870</v>
      </c>
      <c r="E5817" s="8" t="s">
        <v>11</v>
      </c>
      <c r="F5817" s="5" t="s">
        <v>6871</v>
      </c>
      <c r="G5817" s="9"/>
      <c r="H5817" s="9"/>
    </row>
    <row r="5818" ht="15.75" customHeight="1">
      <c r="A5818" s="15" t="s">
        <v>6843</v>
      </c>
      <c r="B5818" s="14" t="s">
        <v>3679</v>
      </c>
      <c r="C5818" s="17">
        <v>55.0</v>
      </c>
      <c r="D5818" s="8" t="s">
        <v>6872</v>
      </c>
      <c r="E5818" s="8" t="s">
        <v>32</v>
      </c>
      <c r="F5818" s="5" t="s">
        <v>295</v>
      </c>
      <c r="G5818" s="9"/>
      <c r="H5818" s="9"/>
    </row>
    <row r="5819" ht="15.75" customHeight="1">
      <c r="A5819" s="15" t="s">
        <v>6843</v>
      </c>
      <c r="B5819" s="18" t="s">
        <v>701</v>
      </c>
      <c r="C5819" s="17">
        <v>57.0</v>
      </c>
      <c r="D5819" s="8" t="s">
        <v>6873</v>
      </c>
      <c r="E5819" s="8" t="s">
        <v>14</v>
      </c>
      <c r="F5819" s="5" t="s">
        <v>6874</v>
      </c>
      <c r="G5819" s="9"/>
      <c r="H5819" s="9"/>
    </row>
    <row r="5820" ht="15.75" customHeight="1">
      <c r="A5820" s="15" t="s">
        <v>6843</v>
      </c>
      <c r="B5820" s="14" t="s">
        <v>144</v>
      </c>
      <c r="C5820" s="17">
        <v>59.0</v>
      </c>
      <c r="D5820" s="8" t="s">
        <v>6875</v>
      </c>
      <c r="E5820" s="8" t="s">
        <v>14</v>
      </c>
      <c r="F5820" s="5" t="s">
        <v>15</v>
      </c>
      <c r="G5820" s="9"/>
      <c r="H5820" s="9"/>
    </row>
    <row r="5821" ht="15.75" customHeight="1">
      <c r="A5821" s="15" t="s">
        <v>6843</v>
      </c>
      <c r="B5821" s="14" t="s">
        <v>124</v>
      </c>
      <c r="C5821" s="17">
        <v>61.0</v>
      </c>
      <c r="D5821" s="8" t="s">
        <v>6876</v>
      </c>
      <c r="E5821" s="8" t="s">
        <v>14</v>
      </c>
      <c r="F5821" s="5" t="s">
        <v>15</v>
      </c>
      <c r="G5821" s="9"/>
      <c r="H5821" s="9"/>
    </row>
    <row r="5822" ht="15.75" customHeight="1">
      <c r="A5822" s="15" t="s">
        <v>6843</v>
      </c>
      <c r="B5822" s="14" t="s">
        <v>144</v>
      </c>
      <c r="C5822" s="17">
        <v>62.0</v>
      </c>
      <c r="D5822" s="8" t="s">
        <v>6877</v>
      </c>
      <c r="E5822" s="8" t="s">
        <v>14</v>
      </c>
      <c r="F5822" s="5" t="s">
        <v>15</v>
      </c>
      <c r="G5822" s="9"/>
      <c r="H5822" s="9"/>
    </row>
    <row r="5823" ht="15.75" customHeight="1">
      <c r="A5823" s="15" t="s">
        <v>6843</v>
      </c>
      <c r="B5823" s="14" t="s">
        <v>124</v>
      </c>
      <c r="C5823" s="17">
        <v>64.0</v>
      </c>
      <c r="D5823" s="8" t="s">
        <v>6878</v>
      </c>
      <c r="E5823" s="8" t="s">
        <v>14</v>
      </c>
      <c r="F5823" s="5" t="s">
        <v>15</v>
      </c>
      <c r="G5823" s="9"/>
      <c r="H5823" s="9"/>
    </row>
    <row r="5824" ht="15.75" customHeight="1">
      <c r="A5824" s="15" t="s">
        <v>6843</v>
      </c>
      <c r="B5824" s="14" t="s">
        <v>37</v>
      </c>
      <c r="C5824" s="17">
        <v>65.0</v>
      </c>
      <c r="D5824" s="8" t="s">
        <v>6879</v>
      </c>
      <c r="E5824" s="8" t="s">
        <v>14</v>
      </c>
      <c r="F5824" s="5" t="s">
        <v>15</v>
      </c>
      <c r="G5824" s="9"/>
      <c r="H5824" s="9"/>
    </row>
    <row r="5825" ht="15.75" customHeight="1">
      <c r="A5825" s="15" t="s">
        <v>6843</v>
      </c>
      <c r="B5825" s="14" t="s">
        <v>37</v>
      </c>
      <c r="C5825" s="17">
        <v>67.0</v>
      </c>
      <c r="D5825" s="8" t="s">
        <v>6880</v>
      </c>
      <c r="E5825" s="8" t="s">
        <v>14</v>
      </c>
      <c r="F5825" s="5" t="s">
        <v>15</v>
      </c>
      <c r="G5825" s="9"/>
      <c r="H5825" s="9"/>
    </row>
    <row r="5826" ht="15.75" customHeight="1">
      <c r="A5826" s="15" t="s">
        <v>6843</v>
      </c>
      <c r="B5826" s="14" t="s">
        <v>6472</v>
      </c>
      <c r="C5826" s="17">
        <v>68.0</v>
      </c>
      <c r="D5826" s="8" t="s">
        <v>6881</v>
      </c>
      <c r="E5826" s="8" t="s">
        <v>11</v>
      </c>
      <c r="F5826" s="5" t="s">
        <v>11</v>
      </c>
      <c r="G5826" s="9"/>
      <c r="H5826" s="9"/>
    </row>
    <row r="5827" ht="15.75" customHeight="1">
      <c r="A5827" s="15" t="s">
        <v>6843</v>
      </c>
      <c r="B5827" s="14" t="s">
        <v>124</v>
      </c>
      <c r="C5827" s="17">
        <v>70.0</v>
      </c>
      <c r="D5827" s="8" t="s">
        <v>6882</v>
      </c>
      <c r="E5827" s="8" t="s">
        <v>21</v>
      </c>
      <c r="F5827" s="5" t="s">
        <v>25</v>
      </c>
      <c r="G5827" s="9"/>
      <c r="H5827" s="9"/>
    </row>
    <row r="5828" ht="15.75" customHeight="1">
      <c r="A5828" s="15" t="s">
        <v>6843</v>
      </c>
      <c r="B5828" s="14" t="s">
        <v>968</v>
      </c>
      <c r="C5828" s="17">
        <v>72.0</v>
      </c>
      <c r="D5828" s="8" t="s">
        <v>6883</v>
      </c>
      <c r="E5828" s="8" t="s">
        <v>21</v>
      </c>
      <c r="F5828" s="5" t="s">
        <v>50</v>
      </c>
      <c r="G5828" s="9"/>
      <c r="H5828" s="9"/>
    </row>
    <row r="5829" ht="15.75" customHeight="1">
      <c r="A5829" s="15" t="s">
        <v>6843</v>
      </c>
      <c r="B5829" s="14" t="s">
        <v>124</v>
      </c>
      <c r="C5829" s="17">
        <v>74.0</v>
      </c>
      <c r="D5829" s="8" t="s">
        <v>6884</v>
      </c>
      <c r="E5829" s="8" t="s">
        <v>32</v>
      </c>
      <c r="F5829" s="5" t="s">
        <v>66</v>
      </c>
      <c r="G5829" s="9"/>
      <c r="H5829" s="9"/>
    </row>
    <row r="5830" ht="15.75" customHeight="1">
      <c r="A5830" s="15" t="s">
        <v>6843</v>
      </c>
      <c r="B5830" s="14" t="s">
        <v>144</v>
      </c>
      <c r="C5830" s="17">
        <v>75.0</v>
      </c>
      <c r="D5830" s="8" t="s">
        <v>6885</v>
      </c>
      <c r="E5830" s="8" t="s">
        <v>21</v>
      </c>
      <c r="F5830" s="5" t="s">
        <v>50</v>
      </c>
      <c r="G5830" s="9"/>
      <c r="H5830" s="9"/>
    </row>
    <row r="5831" ht="15.75" customHeight="1">
      <c r="A5831" s="15" t="s">
        <v>6843</v>
      </c>
      <c r="B5831" s="14" t="s">
        <v>144</v>
      </c>
      <c r="C5831" s="17">
        <v>77.0</v>
      </c>
      <c r="D5831" s="8" t="s">
        <v>6886</v>
      </c>
      <c r="E5831" s="8" t="s">
        <v>183</v>
      </c>
      <c r="F5831" s="5" t="s">
        <v>22</v>
      </c>
      <c r="G5831" s="9"/>
      <c r="H5831" s="9"/>
    </row>
    <row r="5832" ht="15.75" customHeight="1">
      <c r="A5832" s="15" t="s">
        <v>6843</v>
      </c>
      <c r="B5832" s="14" t="s">
        <v>144</v>
      </c>
      <c r="C5832" s="17">
        <v>78.0</v>
      </c>
      <c r="D5832" s="8" t="s">
        <v>6887</v>
      </c>
      <c r="E5832" s="8" t="s">
        <v>32</v>
      </c>
      <c r="F5832" s="5" t="s">
        <v>66</v>
      </c>
      <c r="G5832" s="9"/>
      <c r="H5832" s="9"/>
    </row>
    <row r="5833" ht="15.75" customHeight="1">
      <c r="A5833" s="15" t="s">
        <v>6843</v>
      </c>
      <c r="B5833" s="14" t="s">
        <v>144</v>
      </c>
      <c r="C5833" s="17">
        <v>80.0</v>
      </c>
      <c r="D5833" s="8" t="s">
        <v>6888</v>
      </c>
      <c r="E5833" s="8" t="s">
        <v>11</v>
      </c>
      <c r="F5833" s="5" t="s">
        <v>11</v>
      </c>
      <c r="G5833" s="9"/>
      <c r="H5833" s="9"/>
    </row>
    <row r="5834" ht="15.75" customHeight="1">
      <c r="A5834" s="15" t="s">
        <v>6843</v>
      </c>
      <c r="B5834" s="14" t="s">
        <v>144</v>
      </c>
      <c r="C5834" s="17">
        <v>82.0</v>
      </c>
      <c r="D5834" s="8" t="s">
        <v>6889</v>
      </c>
      <c r="E5834" s="8" t="s">
        <v>14</v>
      </c>
      <c r="F5834" s="5" t="s">
        <v>28</v>
      </c>
      <c r="G5834" s="9"/>
      <c r="H5834" s="9"/>
    </row>
    <row r="5835" ht="15.75" customHeight="1">
      <c r="A5835" s="15" t="s">
        <v>6843</v>
      </c>
      <c r="B5835" s="18" t="s">
        <v>701</v>
      </c>
      <c r="C5835" s="17">
        <v>84.0</v>
      </c>
      <c r="D5835" s="8" t="s">
        <v>6890</v>
      </c>
      <c r="E5835" s="8" t="s">
        <v>11</v>
      </c>
      <c r="F5835" s="5" t="s">
        <v>28</v>
      </c>
      <c r="G5835" s="9"/>
      <c r="H5835" s="9"/>
    </row>
    <row r="5836" ht="15.75" customHeight="1">
      <c r="A5836" s="15" t="s">
        <v>6843</v>
      </c>
      <c r="B5836" s="14" t="s">
        <v>144</v>
      </c>
      <c r="C5836" s="17">
        <v>86.0</v>
      </c>
      <c r="D5836" s="8" t="s">
        <v>6891</v>
      </c>
      <c r="E5836" s="8" t="s">
        <v>183</v>
      </c>
      <c r="F5836" s="5" t="s">
        <v>166</v>
      </c>
      <c r="G5836" s="9"/>
      <c r="H5836" s="9"/>
    </row>
    <row r="5837" ht="15.75" customHeight="1">
      <c r="A5837" s="15" t="s">
        <v>6843</v>
      </c>
      <c r="B5837" s="18" t="s">
        <v>701</v>
      </c>
      <c r="C5837" s="17">
        <v>87.0</v>
      </c>
      <c r="D5837" s="8" t="s">
        <v>6892</v>
      </c>
      <c r="E5837" s="8" t="s">
        <v>32</v>
      </c>
      <c r="F5837" s="5" t="s">
        <v>22</v>
      </c>
      <c r="G5837" s="9"/>
      <c r="H5837" s="9"/>
    </row>
    <row r="5838" ht="15.75" customHeight="1">
      <c r="A5838" s="15" t="s">
        <v>6843</v>
      </c>
      <c r="B5838" s="14" t="s">
        <v>1770</v>
      </c>
      <c r="C5838" s="17">
        <v>89.0</v>
      </c>
      <c r="D5838" s="8" t="s">
        <v>6893</v>
      </c>
      <c r="E5838" s="8" t="s">
        <v>183</v>
      </c>
      <c r="F5838" s="5" t="s">
        <v>28</v>
      </c>
      <c r="G5838" s="9"/>
      <c r="H5838" s="9"/>
    </row>
    <row r="5839" ht="15.75" customHeight="1">
      <c r="A5839" s="15" t="s">
        <v>6843</v>
      </c>
      <c r="B5839" s="14" t="s">
        <v>144</v>
      </c>
      <c r="C5839" s="17">
        <v>92.0</v>
      </c>
      <c r="D5839" s="8" t="s">
        <v>6894</v>
      </c>
      <c r="E5839" s="8" t="s">
        <v>21</v>
      </c>
      <c r="F5839" s="5" t="s">
        <v>6871</v>
      </c>
      <c r="G5839" s="9"/>
      <c r="H5839" s="9"/>
    </row>
    <row r="5840" ht="15.75" customHeight="1">
      <c r="A5840" s="15" t="s">
        <v>6843</v>
      </c>
      <c r="B5840" s="18" t="s">
        <v>701</v>
      </c>
      <c r="C5840" s="17">
        <v>94.0</v>
      </c>
      <c r="D5840" s="8" t="s">
        <v>6895</v>
      </c>
      <c r="E5840" s="8" t="s">
        <v>14</v>
      </c>
      <c r="F5840" s="5" t="s">
        <v>22</v>
      </c>
      <c r="G5840" s="9"/>
      <c r="H5840" s="9"/>
    </row>
    <row r="5841" ht="15.75" customHeight="1">
      <c r="A5841" s="15" t="s">
        <v>6843</v>
      </c>
      <c r="B5841" s="14" t="s">
        <v>6896</v>
      </c>
      <c r="C5841" s="17">
        <v>96.0</v>
      </c>
      <c r="D5841" s="8" t="s">
        <v>6897</v>
      </c>
      <c r="E5841" s="8" t="s">
        <v>21</v>
      </c>
      <c r="F5841" s="5" t="s">
        <v>25</v>
      </c>
      <c r="G5841" s="9"/>
      <c r="H5841" s="9"/>
    </row>
    <row r="5842" ht="15.75" customHeight="1">
      <c r="A5842" s="5" t="s">
        <v>6898</v>
      </c>
      <c r="B5842" s="6" t="s">
        <v>23</v>
      </c>
      <c r="C5842" s="7">
        <v>1.0</v>
      </c>
      <c r="D5842" s="8" t="s">
        <v>6899</v>
      </c>
      <c r="E5842" s="5" t="s">
        <v>21</v>
      </c>
      <c r="F5842" s="5" t="s">
        <v>133</v>
      </c>
      <c r="G5842" s="9"/>
      <c r="H5842" s="9"/>
    </row>
    <row r="5843" ht="15.75" customHeight="1">
      <c r="A5843" s="5" t="s">
        <v>6898</v>
      </c>
      <c r="B5843" s="6" t="s">
        <v>70</v>
      </c>
      <c r="C5843" s="10">
        <v>2.0</v>
      </c>
      <c r="D5843" s="8" t="s">
        <v>6900</v>
      </c>
      <c r="E5843" s="5" t="s">
        <v>33</v>
      </c>
      <c r="F5843" s="5" t="s">
        <v>33</v>
      </c>
      <c r="G5843" s="9"/>
      <c r="H5843" s="9"/>
    </row>
    <row r="5844" ht="15.75" customHeight="1">
      <c r="A5844" s="5" t="s">
        <v>6898</v>
      </c>
      <c r="B5844" s="6" t="s">
        <v>23</v>
      </c>
      <c r="C5844" s="10">
        <v>3.0</v>
      </c>
      <c r="D5844" s="8" t="s">
        <v>6901</v>
      </c>
      <c r="E5844" s="5" t="s">
        <v>21</v>
      </c>
      <c r="F5844" s="5" t="s">
        <v>28</v>
      </c>
      <c r="G5844" s="9"/>
      <c r="H5844" s="9"/>
    </row>
    <row r="5845" ht="15.75" customHeight="1">
      <c r="A5845" s="5" t="s">
        <v>6898</v>
      </c>
      <c r="B5845" s="6" t="s">
        <v>2460</v>
      </c>
      <c r="C5845" s="10">
        <v>4.0</v>
      </c>
      <c r="D5845" s="8" t="s">
        <v>6902</v>
      </c>
      <c r="E5845" s="5" t="s">
        <v>21</v>
      </c>
      <c r="F5845" s="5" t="s">
        <v>25</v>
      </c>
      <c r="G5845" s="9"/>
      <c r="H5845" s="9"/>
    </row>
    <row r="5846" ht="15.75" customHeight="1">
      <c r="A5846" s="15" t="s">
        <v>6903</v>
      </c>
      <c r="B5846" s="14" t="s">
        <v>420</v>
      </c>
      <c r="C5846" s="16">
        <v>1.0</v>
      </c>
      <c r="D5846" s="8" t="s">
        <v>6904</v>
      </c>
      <c r="E5846" s="8" t="s">
        <v>21</v>
      </c>
      <c r="F5846" s="5" t="s">
        <v>25</v>
      </c>
      <c r="G5846" s="9"/>
      <c r="H5846" s="9"/>
    </row>
    <row r="5847" ht="15.75" customHeight="1">
      <c r="A5847" s="15" t="s">
        <v>6903</v>
      </c>
      <c r="B5847" s="14" t="s">
        <v>37</v>
      </c>
      <c r="C5847" s="17">
        <v>5.0</v>
      </c>
      <c r="D5847" s="8" t="s">
        <v>6905</v>
      </c>
      <c r="E5847" s="8" t="s">
        <v>21</v>
      </c>
      <c r="F5847" s="5" t="s">
        <v>22</v>
      </c>
      <c r="G5847" s="9"/>
      <c r="H5847" s="9"/>
    </row>
    <row r="5848" ht="15.75" customHeight="1">
      <c r="A5848" s="15" t="s">
        <v>6903</v>
      </c>
      <c r="B5848" s="14" t="s">
        <v>144</v>
      </c>
      <c r="C5848" s="17">
        <v>7.0</v>
      </c>
      <c r="D5848" s="8" t="s">
        <v>6906</v>
      </c>
      <c r="E5848" s="8" t="s">
        <v>14</v>
      </c>
      <c r="F5848" s="5" t="s">
        <v>28</v>
      </c>
      <c r="G5848" s="9"/>
      <c r="H5848" s="9"/>
    </row>
    <row r="5849" ht="15.75" customHeight="1">
      <c r="A5849" s="15" t="s">
        <v>6903</v>
      </c>
      <c r="B5849" s="18" t="s">
        <v>135</v>
      </c>
      <c r="C5849" s="17">
        <v>9.0</v>
      </c>
      <c r="D5849" s="8" t="s">
        <v>6907</v>
      </c>
      <c r="E5849" s="8" t="s">
        <v>32</v>
      </c>
      <c r="F5849" s="5" t="s">
        <v>18</v>
      </c>
      <c r="G5849" s="9"/>
      <c r="H5849" s="9"/>
    </row>
    <row r="5850" ht="15.75" customHeight="1">
      <c r="A5850" s="15" t="s">
        <v>6903</v>
      </c>
      <c r="B5850" s="14" t="s">
        <v>144</v>
      </c>
      <c r="C5850" s="17">
        <v>10.0</v>
      </c>
      <c r="D5850" s="8" t="s">
        <v>6908</v>
      </c>
      <c r="E5850" s="8" t="s">
        <v>32</v>
      </c>
      <c r="F5850" s="5" t="s">
        <v>18</v>
      </c>
      <c r="G5850" s="9"/>
      <c r="H5850" s="9"/>
    </row>
    <row r="5851" ht="15.75" customHeight="1">
      <c r="A5851" s="15" t="s">
        <v>6903</v>
      </c>
      <c r="B5851" s="14" t="s">
        <v>144</v>
      </c>
      <c r="C5851" s="17">
        <v>12.0</v>
      </c>
      <c r="D5851" s="8" t="s">
        <v>6909</v>
      </c>
      <c r="E5851" s="8" t="s">
        <v>21</v>
      </c>
      <c r="F5851" s="5" t="s">
        <v>25</v>
      </c>
      <c r="G5851" s="9"/>
      <c r="H5851" s="9"/>
    </row>
    <row r="5852" ht="15.75" customHeight="1">
      <c r="A5852" s="15" t="s">
        <v>6903</v>
      </c>
      <c r="B5852" s="14" t="s">
        <v>144</v>
      </c>
      <c r="C5852" s="17">
        <v>13.0</v>
      </c>
      <c r="D5852" s="8" t="s">
        <v>6910</v>
      </c>
      <c r="E5852" s="8" t="s">
        <v>21</v>
      </c>
      <c r="F5852" s="5" t="s">
        <v>25</v>
      </c>
      <c r="G5852" s="9"/>
      <c r="H5852" s="9"/>
    </row>
    <row r="5853" ht="15.75" customHeight="1">
      <c r="A5853" s="15" t="s">
        <v>6903</v>
      </c>
      <c r="B5853" s="14" t="s">
        <v>144</v>
      </c>
      <c r="C5853" s="17">
        <v>15.0</v>
      </c>
      <c r="D5853" s="8" t="s">
        <v>6911</v>
      </c>
      <c r="E5853" s="8" t="s">
        <v>21</v>
      </c>
      <c r="F5853" s="5" t="s">
        <v>25</v>
      </c>
      <c r="G5853" s="9"/>
      <c r="H5853" s="9"/>
    </row>
    <row r="5854" ht="15.75" customHeight="1">
      <c r="A5854" s="15" t="s">
        <v>6903</v>
      </c>
      <c r="B5854" s="14" t="s">
        <v>144</v>
      </c>
      <c r="C5854" s="17">
        <v>17.0</v>
      </c>
      <c r="D5854" s="8" t="s">
        <v>6912</v>
      </c>
      <c r="E5854" s="8" t="s">
        <v>21</v>
      </c>
      <c r="F5854" s="5" t="s">
        <v>25</v>
      </c>
      <c r="G5854" s="9"/>
      <c r="H5854" s="9"/>
    </row>
    <row r="5855" ht="15.75" customHeight="1">
      <c r="A5855" s="15" t="s">
        <v>6903</v>
      </c>
      <c r="B5855" s="18" t="s">
        <v>126</v>
      </c>
      <c r="C5855" s="17">
        <v>19.0</v>
      </c>
      <c r="D5855" s="8" t="s">
        <v>6913</v>
      </c>
      <c r="E5855" s="8" t="s">
        <v>32</v>
      </c>
      <c r="F5855" s="5" t="s">
        <v>1840</v>
      </c>
      <c r="G5855" s="9"/>
      <c r="H5855" s="9"/>
    </row>
    <row r="5856" ht="15.75" customHeight="1">
      <c r="A5856" s="15" t="s">
        <v>6903</v>
      </c>
      <c r="B5856" s="18" t="s">
        <v>135</v>
      </c>
      <c r="C5856" s="17">
        <v>20.0</v>
      </c>
      <c r="D5856" s="8" t="s">
        <v>6914</v>
      </c>
      <c r="E5856" s="8" t="s">
        <v>14</v>
      </c>
      <c r="F5856" s="5" t="s">
        <v>1137</v>
      </c>
      <c r="G5856" s="9"/>
      <c r="H5856" s="9"/>
    </row>
    <row r="5857" ht="15.75" customHeight="1">
      <c r="A5857" s="15" t="s">
        <v>6903</v>
      </c>
      <c r="B5857" s="14" t="s">
        <v>144</v>
      </c>
      <c r="C5857" s="17">
        <v>21.0</v>
      </c>
      <c r="D5857" s="8" t="s">
        <v>6915</v>
      </c>
      <c r="E5857" s="8" t="s">
        <v>14</v>
      </c>
      <c r="F5857" s="5" t="s">
        <v>1281</v>
      </c>
      <c r="G5857" s="9"/>
      <c r="H5857" s="9"/>
    </row>
    <row r="5858" ht="15.75" customHeight="1">
      <c r="A5858" s="15" t="s">
        <v>6903</v>
      </c>
      <c r="B5858" s="18" t="s">
        <v>701</v>
      </c>
      <c r="C5858" s="17">
        <v>23.0</v>
      </c>
      <c r="D5858" s="8" t="s">
        <v>6916</v>
      </c>
      <c r="E5858" s="8" t="s">
        <v>14</v>
      </c>
      <c r="F5858" s="5" t="s">
        <v>6917</v>
      </c>
      <c r="G5858" s="9"/>
      <c r="H5858" s="9"/>
    </row>
    <row r="5859" ht="15.75" customHeight="1">
      <c r="A5859" s="15" t="s">
        <v>6903</v>
      </c>
      <c r="B5859" s="18" t="s">
        <v>701</v>
      </c>
      <c r="C5859" s="17">
        <v>25.0</v>
      </c>
      <c r="D5859" s="8" t="s">
        <v>6918</v>
      </c>
      <c r="E5859" s="8" t="s">
        <v>33</v>
      </c>
      <c r="F5859" s="5" t="s">
        <v>971</v>
      </c>
      <c r="G5859" s="9"/>
      <c r="H5859" s="9"/>
    </row>
    <row r="5860" ht="15.75" customHeight="1">
      <c r="A5860" s="15" t="s">
        <v>6903</v>
      </c>
      <c r="B5860" s="18" t="s">
        <v>701</v>
      </c>
      <c r="C5860" s="17">
        <v>27.0</v>
      </c>
      <c r="D5860" s="8" t="s">
        <v>6919</v>
      </c>
      <c r="E5860" s="8" t="s">
        <v>33</v>
      </c>
      <c r="F5860" s="5" t="s">
        <v>971</v>
      </c>
      <c r="G5860" s="9"/>
      <c r="H5860" s="9"/>
    </row>
    <row r="5861" ht="15.75" customHeight="1">
      <c r="A5861" s="15" t="s">
        <v>6903</v>
      </c>
      <c r="B5861" s="18" t="s">
        <v>135</v>
      </c>
      <c r="C5861" s="17">
        <v>29.0</v>
      </c>
      <c r="D5861" s="8" t="s">
        <v>6920</v>
      </c>
      <c r="E5861" s="8" t="s">
        <v>6921</v>
      </c>
      <c r="F5861" s="5" t="s">
        <v>768</v>
      </c>
      <c r="G5861" s="9"/>
      <c r="H5861" s="9"/>
    </row>
    <row r="5862" ht="15.75" customHeight="1">
      <c r="A5862" s="15" t="s">
        <v>6903</v>
      </c>
      <c r="B5862" s="18" t="s">
        <v>701</v>
      </c>
      <c r="C5862" s="17">
        <v>30.0</v>
      </c>
      <c r="D5862" s="8" t="s">
        <v>6922</v>
      </c>
      <c r="E5862" s="8" t="s">
        <v>14</v>
      </c>
      <c r="F5862" s="5" t="s">
        <v>768</v>
      </c>
      <c r="G5862" s="9"/>
      <c r="H5862" s="9"/>
    </row>
    <row r="5863" ht="15.75" customHeight="1">
      <c r="A5863" s="15" t="s">
        <v>6903</v>
      </c>
      <c r="B5863" s="14" t="s">
        <v>1770</v>
      </c>
      <c r="C5863" s="17">
        <v>32.0</v>
      </c>
      <c r="D5863" s="8" t="s">
        <v>6923</v>
      </c>
      <c r="E5863" s="8" t="s">
        <v>14</v>
      </c>
      <c r="F5863" s="5" t="s">
        <v>79</v>
      </c>
      <c r="G5863" s="9"/>
      <c r="H5863" s="9"/>
    </row>
    <row r="5864" ht="15.75" customHeight="1">
      <c r="A5864" s="15" t="s">
        <v>6903</v>
      </c>
      <c r="B5864" s="18" t="s">
        <v>701</v>
      </c>
      <c r="C5864" s="17">
        <v>35.0</v>
      </c>
      <c r="D5864" s="8" t="s">
        <v>6924</v>
      </c>
      <c r="E5864" s="8" t="s">
        <v>21</v>
      </c>
      <c r="F5864" s="5" t="s">
        <v>123</v>
      </c>
      <c r="G5864" s="9"/>
      <c r="H5864" s="9"/>
    </row>
    <row r="5865" ht="15.75" customHeight="1">
      <c r="A5865" s="15" t="s">
        <v>6903</v>
      </c>
      <c r="B5865" s="18" t="s">
        <v>701</v>
      </c>
      <c r="C5865" s="17">
        <v>37.0</v>
      </c>
      <c r="D5865" s="8" t="s">
        <v>6925</v>
      </c>
      <c r="E5865" s="8" t="s">
        <v>32</v>
      </c>
      <c r="F5865" s="5" t="s">
        <v>22</v>
      </c>
      <c r="G5865" s="9"/>
      <c r="H5865" s="9"/>
    </row>
    <row r="5866" ht="15.75" customHeight="1">
      <c r="A5866" s="15" t="s">
        <v>6903</v>
      </c>
      <c r="B5866" s="18" t="s">
        <v>135</v>
      </c>
      <c r="C5866" s="17">
        <v>39.0</v>
      </c>
      <c r="D5866" s="8" t="s">
        <v>6926</v>
      </c>
      <c r="E5866" s="8" t="s">
        <v>21</v>
      </c>
      <c r="F5866" s="5" t="s">
        <v>295</v>
      </c>
      <c r="G5866" s="9"/>
      <c r="H5866" s="9"/>
    </row>
    <row r="5867" ht="15.75" customHeight="1">
      <c r="A5867" s="15" t="s">
        <v>6903</v>
      </c>
      <c r="B5867" s="14" t="s">
        <v>560</v>
      </c>
      <c r="C5867" s="17">
        <v>40.0</v>
      </c>
      <c r="D5867" s="8" t="s">
        <v>6927</v>
      </c>
      <c r="E5867" s="8" t="s">
        <v>32</v>
      </c>
      <c r="F5867" s="5" t="s">
        <v>295</v>
      </c>
      <c r="G5867" s="9"/>
      <c r="H5867" s="9"/>
    </row>
    <row r="5868" ht="15.75" customHeight="1">
      <c r="A5868" s="15" t="s">
        <v>6903</v>
      </c>
      <c r="B5868" s="18" t="s">
        <v>126</v>
      </c>
      <c r="C5868" s="17">
        <v>42.0</v>
      </c>
      <c r="D5868" s="8" t="s">
        <v>6928</v>
      </c>
      <c r="E5868" s="8" t="s">
        <v>18</v>
      </c>
      <c r="F5868" s="5" t="s">
        <v>18</v>
      </c>
      <c r="G5868" s="9"/>
      <c r="H5868" s="9"/>
    </row>
    <row r="5869" ht="15.75" customHeight="1">
      <c r="A5869" s="15" t="s">
        <v>6903</v>
      </c>
      <c r="B5869" s="18" t="s">
        <v>701</v>
      </c>
      <c r="C5869" s="17">
        <v>43.0</v>
      </c>
      <c r="D5869" s="8" t="s">
        <v>6929</v>
      </c>
      <c r="E5869" s="8" t="s">
        <v>18</v>
      </c>
      <c r="F5869" s="5" t="s">
        <v>18</v>
      </c>
      <c r="G5869" s="9"/>
      <c r="H5869" s="9"/>
    </row>
    <row r="5870" ht="15.75" customHeight="1">
      <c r="A5870" s="15" t="s">
        <v>6903</v>
      </c>
      <c r="B5870" s="18" t="s">
        <v>701</v>
      </c>
      <c r="C5870" s="17">
        <v>45.0</v>
      </c>
      <c r="D5870" s="8" t="s">
        <v>6930</v>
      </c>
      <c r="E5870" s="8" t="s">
        <v>14</v>
      </c>
      <c r="F5870" s="5" t="s">
        <v>15</v>
      </c>
      <c r="G5870" s="9"/>
      <c r="H5870" s="9"/>
    </row>
    <row r="5871" ht="15.75" customHeight="1">
      <c r="A5871" s="15" t="s">
        <v>6903</v>
      </c>
      <c r="B5871" s="14" t="s">
        <v>124</v>
      </c>
      <c r="C5871" s="17">
        <v>47.0</v>
      </c>
      <c r="D5871" s="8" t="s">
        <v>6931</v>
      </c>
      <c r="E5871" s="8" t="s">
        <v>14</v>
      </c>
      <c r="F5871" s="5" t="s">
        <v>15</v>
      </c>
      <c r="G5871" s="9"/>
      <c r="H5871" s="9"/>
    </row>
    <row r="5872" ht="15.75" customHeight="1">
      <c r="A5872" s="15" t="s">
        <v>6903</v>
      </c>
      <c r="B5872" s="18" t="s">
        <v>701</v>
      </c>
      <c r="C5872" s="17">
        <v>50.0</v>
      </c>
      <c r="D5872" s="8" t="s">
        <v>6932</v>
      </c>
      <c r="E5872" s="8" t="s">
        <v>14</v>
      </c>
      <c r="F5872" s="5" t="s">
        <v>15</v>
      </c>
      <c r="G5872" s="9"/>
      <c r="H5872" s="9"/>
    </row>
    <row r="5873" ht="15.75" customHeight="1">
      <c r="A5873" s="15" t="s">
        <v>6903</v>
      </c>
      <c r="B5873" s="14" t="s">
        <v>420</v>
      </c>
      <c r="C5873" s="17">
        <v>52.0</v>
      </c>
      <c r="D5873" s="8" t="s">
        <v>6933</v>
      </c>
      <c r="E5873" s="8" t="s">
        <v>14</v>
      </c>
      <c r="F5873" s="5" t="s">
        <v>15</v>
      </c>
      <c r="G5873" s="9"/>
      <c r="H5873" s="9"/>
    </row>
    <row r="5874" ht="15.75" customHeight="1">
      <c r="A5874" s="15" t="s">
        <v>6903</v>
      </c>
      <c r="B5874" s="14" t="s">
        <v>37</v>
      </c>
      <c r="C5874" s="17">
        <v>56.0</v>
      </c>
      <c r="D5874" s="8" t="s">
        <v>6934</v>
      </c>
      <c r="E5874" s="8" t="s">
        <v>32</v>
      </c>
      <c r="F5874" s="5" t="s">
        <v>15</v>
      </c>
      <c r="G5874" s="9"/>
      <c r="H5874" s="9"/>
    </row>
    <row r="5875" ht="15.75" customHeight="1">
      <c r="A5875" s="15" t="s">
        <v>6903</v>
      </c>
      <c r="B5875" s="14" t="s">
        <v>144</v>
      </c>
      <c r="C5875" s="17">
        <v>59.0</v>
      </c>
      <c r="D5875" s="8" t="s">
        <v>6935</v>
      </c>
      <c r="E5875" s="8" t="s">
        <v>14</v>
      </c>
      <c r="F5875" s="5" t="s">
        <v>79</v>
      </c>
      <c r="G5875" s="9"/>
      <c r="H5875" s="9"/>
    </row>
    <row r="5876" ht="15.75" customHeight="1">
      <c r="A5876" s="15" t="s">
        <v>6903</v>
      </c>
      <c r="B5876" s="18" t="s">
        <v>135</v>
      </c>
      <c r="C5876" s="17">
        <v>61.0</v>
      </c>
      <c r="D5876" s="8" t="s">
        <v>6936</v>
      </c>
      <c r="E5876" s="8" t="s">
        <v>14</v>
      </c>
      <c r="F5876" s="5" t="s">
        <v>79</v>
      </c>
      <c r="G5876" s="9"/>
      <c r="H5876" s="9"/>
    </row>
    <row r="5877" ht="15.75" customHeight="1">
      <c r="A5877" s="15" t="s">
        <v>6903</v>
      </c>
      <c r="B5877" s="18" t="s">
        <v>701</v>
      </c>
      <c r="C5877" s="17">
        <v>62.0</v>
      </c>
      <c r="D5877" s="8" t="s">
        <v>6937</v>
      </c>
      <c r="E5877" s="8" t="s">
        <v>14</v>
      </c>
      <c r="F5877" s="5" t="s">
        <v>79</v>
      </c>
      <c r="G5877" s="9"/>
      <c r="H5877" s="9"/>
    </row>
    <row r="5878" ht="15.75" customHeight="1">
      <c r="A5878" s="15" t="s">
        <v>6903</v>
      </c>
      <c r="B5878" s="18" t="s">
        <v>701</v>
      </c>
      <c r="C5878" s="17">
        <v>64.0</v>
      </c>
      <c r="D5878" s="8" t="s">
        <v>6938</v>
      </c>
      <c r="E5878" s="8" t="s">
        <v>33</v>
      </c>
      <c r="F5878" s="5" t="s">
        <v>33</v>
      </c>
      <c r="G5878" s="9"/>
      <c r="H5878" s="9"/>
    </row>
    <row r="5879" ht="15.75" customHeight="1">
      <c r="A5879" s="15" t="s">
        <v>6903</v>
      </c>
      <c r="B5879" s="18" t="s">
        <v>701</v>
      </c>
      <c r="C5879" s="17">
        <v>66.0</v>
      </c>
      <c r="D5879" s="8" t="s">
        <v>6939</v>
      </c>
      <c r="E5879" s="8" t="s">
        <v>18</v>
      </c>
      <c r="F5879" s="5" t="s">
        <v>33</v>
      </c>
      <c r="G5879" s="9"/>
      <c r="H5879" s="9"/>
    </row>
    <row r="5880" ht="15.75" customHeight="1">
      <c r="A5880" s="15" t="s">
        <v>6903</v>
      </c>
      <c r="B5880" s="14" t="s">
        <v>1770</v>
      </c>
      <c r="C5880" s="17">
        <v>68.0</v>
      </c>
      <c r="D5880" s="8" t="s">
        <v>6940</v>
      </c>
      <c r="E5880" s="8" t="s">
        <v>33</v>
      </c>
      <c r="F5880" s="5" t="s">
        <v>33</v>
      </c>
      <c r="G5880" s="9"/>
      <c r="H5880" s="9"/>
    </row>
    <row r="5881" ht="15.75" customHeight="1">
      <c r="A5881" s="15" t="s">
        <v>6903</v>
      </c>
      <c r="B5881" s="14" t="s">
        <v>144</v>
      </c>
      <c r="C5881" s="17">
        <v>71.0</v>
      </c>
      <c r="D5881" s="8" t="s">
        <v>6941</v>
      </c>
      <c r="E5881" s="8" t="s">
        <v>32</v>
      </c>
      <c r="F5881" s="5" t="s">
        <v>22</v>
      </c>
      <c r="G5881" s="9"/>
      <c r="H5881" s="9"/>
    </row>
    <row r="5882" ht="15.75" customHeight="1">
      <c r="A5882" s="15" t="s">
        <v>6903</v>
      </c>
      <c r="B5882" s="14" t="s">
        <v>124</v>
      </c>
      <c r="C5882" s="17">
        <v>73.0</v>
      </c>
      <c r="D5882" s="8" t="s">
        <v>6942</v>
      </c>
      <c r="E5882" s="8" t="s">
        <v>267</v>
      </c>
      <c r="F5882" s="5" t="s">
        <v>267</v>
      </c>
      <c r="G5882" s="9"/>
      <c r="H5882" s="9"/>
    </row>
    <row r="5883" ht="15.75" customHeight="1">
      <c r="A5883" s="15" t="s">
        <v>6903</v>
      </c>
      <c r="B5883" s="14" t="s">
        <v>124</v>
      </c>
      <c r="C5883" s="17">
        <v>76.0</v>
      </c>
      <c r="D5883" s="8" t="s">
        <v>6943</v>
      </c>
      <c r="E5883" s="8" t="s">
        <v>14</v>
      </c>
      <c r="F5883" s="5" t="s">
        <v>22</v>
      </c>
      <c r="G5883" s="9"/>
      <c r="H5883" s="9"/>
    </row>
    <row r="5884" ht="15.75" customHeight="1">
      <c r="A5884" s="15" t="s">
        <v>6903</v>
      </c>
      <c r="B5884" s="18" t="s">
        <v>135</v>
      </c>
      <c r="C5884" s="17">
        <v>78.0</v>
      </c>
      <c r="D5884" s="8" t="s">
        <v>6944</v>
      </c>
      <c r="E5884" s="8" t="s">
        <v>32</v>
      </c>
      <c r="F5884" s="5" t="s">
        <v>267</v>
      </c>
      <c r="G5884" s="9"/>
      <c r="H5884" s="9"/>
    </row>
    <row r="5885" ht="15.75" customHeight="1">
      <c r="A5885" s="15" t="s">
        <v>6903</v>
      </c>
      <c r="B5885" s="14" t="s">
        <v>139</v>
      </c>
      <c r="C5885" s="17">
        <v>79.0</v>
      </c>
      <c r="D5885" s="8" t="s">
        <v>6945</v>
      </c>
      <c r="E5885" s="8" t="s">
        <v>14</v>
      </c>
      <c r="F5885" s="5" t="s">
        <v>15</v>
      </c>
      <c r="G5885" s="9"/>
      <c r="H5885" s="9"/>
    </row>
    <row r="5886" ht="15.75" customHeight="1">
      <c r="A5886" s="15" t="s">
        <v>6903</v>
      </c>
      <c r="B5886" s="18" t="s">
        <v>126</v>
      </c>
      <c r="C5886" s="17">
        <v>83.0</v>
      </c>
      <c r="D5886" s="8" t="s">
        <v>6946</v>
      </c>
      <c r="E5886" s="8" t="s">
        <v>14</v>
      </c>
      <c r="F5886" s="5" t="s">
        <v>15</v>
      </c>
      <c r="G5886" s="9"/>
      <c r="H5886" s="9"/>
    </row>
    <row r="5887" ht="15.75" customHeight="1">
      <c r="A5887" s="15" t="s">
        <v>6903</v>
      </c>
      <c r="B5887" s="18" t="s">
        <v>126</v>
      </c>
      <c r="C5887" s="17">
        <v>84.0</v>
      </c>
      <c r="D5887" s="8" t="s">
        <v>6947</v>
      </c>
      <c r="E5887" s="8" t="s">
        <v>32</v>
      </c>
      <c r="F5887" s="5" t="s">
        <v>295</v>
      </c>
      <c r="G5887" s="9"/>
      <c r="H5887" s="9"/>
    </row>
    <row r="5888" ht="15.75" customHeight="1">
      <c r="A5888" s="15" t="s">
        <v>6903</v>
      </c>
      <c r="B5888" s="18" t="s">
        <v>135</v>
      </c>
      <c r="C5888" s="17">
        <v>85.0</v>
      </c>
      <c r="D5888" s="8" t="s">
        <v>6948</v>
      </c>
      <c r="E5888" s="8" t="s">
        <v>32</v>
      </c>
      <c r="F5888" s="5" t="s">
        <v>295</v>
      </c>
      <c r="G5888" s="9"/>
      <c r="H5888" s="9"/>
    </row>
    <row r="5889" ht="15.75" customHeight="1">
      <c r="A5889" s="15" t="s">
        <v>6903</v>
      </c>
      <c r="B5889" s="14" t="s">
        <v>144</v>
      </c>
      <c r="C5889" s="17">
        <v>86.0</v>
      </c>
      <c r="D5889" s="8" t="s">
        <v>6949</v>
      </c>
      <c r="E5889" s="8" t="s">
        <v>14</v>
      </c>
      <c r="F5889" s="5" t="s">
        <v>28</v>
      </c>
      <c r="G5889" s="9"/>
      <c r="H5889" s="9"/>
    </row>
    <row r="5890" ht="15.75" customHeight="1">
      <c r="A5890" s="15" t="s">
        <v>6903</v>
      </c>
      <c r="B5890" s="14" t="s">
        <v>144</v>
      </c>
      <c r="C5890" s="17">
        <v>88.0</v>
      </c>
      <c r="D5890" s="8" t="s">
        <v>6950</v>
      </c>
      <c r="E5890" s="8" t="s">
        <v>21</v>
      </c>
      <c r="F5890" s="5" t="s">
        <v>133</v>
      </c>
      <c r="G5890" s="9"/>
      <c r="H5890" s="9"/>
    </row>
    <row r="5891" ht="15.75" customHeight="1">
      <c r="A5891" s="15" t="s">
        <v>6903</v>
      </c>
      <c r="B5891" s="14" t="s">
        <v>144</v>
      </c>
      <c r="C5891" s="17">
        <v>89.0</v>
      </c>
      <c r="D5891" s="8" t="s">
        <v>6951</v>
      </c>
      <c r="E5891" s="8" t="s">
        <v>21</v>
      </c>
      <c r="F5891" s="5" t="s">
        <v>50</v>
      </c>
      <c r="G5891" s="9"/>
      <c r="H5891" s="9"/>
    </row>
    <row r="5892" ht="15.75" customHeight="1">
      <c r="A5892" s="15" t="s">
        <v>6903</v>
      </c>
      <c r="B5892" s="14" t="s">
        <v>6952</v>
      </c>
      <c r="C5892" s="17">
        <v>91.0</v>
      </c>
      <c r="D5892" s="8" t="s">
        <v>6953</v>
      </c>
      <c r="E5892" s="8" t="s">
        <v>21</v>
      </c>
      <c r="F5892" s="5" t="s">
        <v>1983</v>
      </c>
      <c r="G5892" s="9"/>
      <c r="H5892" s="9"/>
    </row>
    <row r="5893" ht="15.75" customHeight="1">
      <c r="A5893" s="15" t="s">
        <v>6954</v>
      </c>
      <c r="B5893" s="14" t="s">
        <v>37</v>
      </c>
      <c r="C5893" s="16">
        <v>1.0</v>
      </c>
      <c r="D5893" s="8" t="s">
        <v>6955</v>
      </c>
      <c r="E5893" s="8" t="s">
        <v>21</v>
      </c>
      <c r="F5893" s="5" t="s">
        <v>25</v>
      </c>
      <c r="G5893" s="9"/>
      <c r="H5893" s="9"/>
    </row>
    <row r="5894" ht="15.75" customHeight="1">
      <c r="A5894" s="15" t="s">
        <v>6954</v>
      </c>
      <c r="B5894" s="14" t="s">
        <v>37</v>
      </c>
      <c r="C5894" s="17">
        <v>2.0</v>
      </c>
      <c r="D5894" s="8" t="s">
        <v>6956</v>
      </c>
      <c r="E5894" s="8" t="s">
        <v>21</v>
      </c>
      <c r="F5894" s="5" t="s">
        <v>133</v>
      </c>
      <c r="G5894" s="9"/>
      <c r="H5894" s="9"/>
    </row>
    <row r="5895" ht="15.75" customHeight="1">
      <c r="A5895" s="15" t="s">
        <v>6954</v>
      </c>
      <c r="B5895" s="14" t="s">
        <v>37</v>
      </c>
      <c r="C5895" s="17">
        <v>4.0</v>
      </c>
      <c r="D5895" s="8" t="s">
        <v>6957</v>
      </c>
      <c r="E5895" s="8" t="s">
        <v>33</v>
      </c>
      <c r="F5895" s="5" t="s">
        <v>33</v>
      </c>
      <c r="G5895" s="9"/>
      <c r="H5895" s="9"/>
    </row>
    <row r="5896" ht="15.75" customHeight="1">
      <c r="A5896" s="15" t="s">
        <v>6954</v>
      </c>
      <c r="B5896" s="14" t="s">
        <v>144</v>
      </c>
      <c r="C5896" s="17">
        <v>6.0</v>
      </c>
      <c r="D5896" s="8" t="s">
        <v>6958</v>
      </c>
      <c r="E5896" s="8" t="s">
        <v>14</v>
      </c>
      <c r="F5896" s="5" t="s">
        <v>15</v>
      </c>
      <c r="G5896" s="9"/>
      <c r="H5896" s="9"/>
    </row>
    <row r="5897" ht="15.75" customHeight="1">
      <c r="A5897" s="15" t="s">
        <v>6954</v>
      </c>
      <c r="B5897" s="14" t="s">
        <v>37</v>
      </c>
      <c r="C5897" s="17">
        <v>7.0</v>
      </c>
      <c r="D5897" s="8" t="s">
        <v>6959</v>
      </c>
      <c r="E5897" s="8" t="s">
        <v>14</v>
      </c>
      <c r="F5897" s="5" t="s">
        <v>28</v>
      </c>
      <c r="G5897" s="9"/>
      <c r="H5897" s="9"/>
    </row>
    <row r="5898" ht="15.75" customHeight="1">
      <c r="A5898" s="15" t="s">
        <v>6954</v>
      </c>
      <c r="B5898" s="14" t="s">
        <v>144</v>
      </c>
      <c r="C5898" s="17">
        <v>8.0</v>
      </c>
      <c r="D5898" s="8" t="s">
        <v>6960</v>
      </c>
      <c r="E5898" s="8" t="s">
        <v>14</v>
      </c>
      <c r="F5898" s="5" t="s">
        <v>15</v>
      </c>
      <c r="G5898" s="9"/>
      <c r="H5898" s="9"/>
    </row>
    <row r="5899" ht="15.75" customHeight="1">
      <c r="A5899" s="15" t="s">
        <v>6954</v>
      </c>
      <c r="B5899" s="14" t="s">
        <v>37</v>
      </c>
      <c r="C5899" s="17">
        <v>9.0</v>
      </c>
      <c r="D5899" s="8" t="s">
        <v>6961</v>
      </c>
      <c r="E5899" s="8" t="s">
        <v>14</v>
      </c>
      <c r="F5899" s="5" t="s">
        <v>15</v>
      </c>
      <c r="G5899" s="9"/>
      <c r="H5899" s="9"/>
    </row>
    <row r="5900" ht="15.75" customHeight="1">
      <c r="A5900" s="15" t="s">
        <v>6954</v>
      </c>
      <c r="B5900" s="14" t="s">
        <v>144</v>
      </c>
      <c r="C5900" s="17">
        <v>11.0</v>
      </c>
      <c r="D5900" s="8" t="s">
        <v>6962</v>
      </c>
      <c r="E5900" s="8" t="s">
        <v>14</v>
      </c>
      <c r="F5900" s="5" t="s">
        <v>15</v>
      </c>
      <c r="G5900" s="9"/>
      <c r="H5900" s="9"/>
    </row>
    <row r="5901" ht="15.75" customHeight="1">
      <c r="A5901" s="15" t="s">
        <v>6954</v>
      </c>
      <c r="B5901" s="14" t="s">
        <v>37</v>
      </c>
      <c r="C5901" s="17">
        <v>13.0</v>
      </c>
      <c r="D5901" s="8" t="s">
        <v>6963</v>
      </c>
      <c r="E5901" s="8" t="s">
        <v>21</v>
      </c>
      <c r="F5901" s="5" t="s">
        <v>15</v>
      </c>
      <c r="G5901" s="9"/>
      <c r="H5901" s="9"/>
    </row>
    <row r="5902" ht="15.75" customHeight="1">
      <c r="A5902" s="15" t="s">
        <v>6954</v>
      </c>
      <c r="B5902" s="14" t="s">
        <v>37</v>
      </c>
      <c r="C5902" s="17">
        <v>15.0</v>
      </c>
      <c r="D5902" s="8" t="s">
        <v>6964</v>
      </c>
      <c r="E5902" s="8" t="s">
        <v>32</v>
      </c>
      <c r="F5902" s="5" t="s">
        <v>66</v>
      </c>
      <c r="G5902" s="9"/>
      <c r="H5902" s="9"/>
    </row>
    <row r="5903" ht="15.75" customHeight="1">
      <c r="A5903" s="15" t="s">
        <v>6954</v>
      </c>
      <c r="B5903" s="14" t="s">
        <v>144</v>
      </c>
      <c r="C5903" s="17">
        <v>16.0</v>
      </c>
      <c r="D5903" s="8" t="s">
        <v>6965</v>
      </c>
      <c r="E5903" s="8" t="s">
        <v>21</v>
      </c>
      <c r="F5903" s="5" t="s">
        <v>79</v>
      </c>
      <c r="G5903" s="9"/>
      <c r="H5903" s="9"/>
    </row>
    <row r="5904" ht="15.75" customHeight="1">
      <c r="A5904" s="15" t="s">
        <v>6954</v>
      </c>
      <c r="B5904" s="14" t="s">
        <v>37</v>
      </c>
      <c r="C5904" s="17">
        <v>17.0</v>
      </c>
      <c r="D5904" s="8" t="s">
        <v>6966</v>
      </c>
      <c r="E5904" s="8" t="s">
        <v>32</v>
      </c>
      <c r="F5904" s="5" t="s">
        <v>79</v>
      </c>
      <c r="G5904" s="9"/>
      <c r="H5904" s="9"/>
    </row>
    <row r="5905" ht="15.75" customHeight="1">
      <c r="A5905" s="15" t="s">
        <v>6954</v>
      </c>
      <c r="B5905" s="14" t="s">
        <v>144</v>
      </c>
      <c r="C5905" s="17">
        <v>19.0</v>
      </c>
      <c r="D5905" s="8" t="s">
        <v>6967</v>
      </c>
      <c r="E5905" s="8" t="s">
        <v>32</v>
      </c>
      <c r="F5905" s="5" t="s">
        <v>4408</v>
      </c>
      <c r="G5905" s="9"/>
      <c r="H5905" s="9"/>
    </row>
    <row r="5906" ht="15.75" customHeight="1">
      <c r="A5906" s="15" t="s">
        <v>6954</v>
      </c>
      <c r="B5906" s="14" t="s">
        <v>37</v>
      </c>
      <c r="C5906" s="17">
        <v>21.0</v>
      </c>
      <c r="D5906" s="8" t="s">
        <v>6968</v>
      </c>
      <c r="E5906" s="8" t="s">
        <v>33</v>
      </c>
      <c r="F5906" s="5" t="s">
        <v>33</v>
      </c>
      <c r="G5906" s="9"/>
      <c r="H5906" s="9"/>
    </row>
    <row r="5907" ht="15.75" customHeight="1">
      <c r="A5907" s="15" t="s">
        <v>6954</v>
      </c>
      <c r="B5907" s="14" t="s">
        <v>37</v>
      </c>
      <c r="C5907" s="17">
        <v>23.0</v>
      </c>
      <c r="D5907" s="8" t="s">
        <v>6969</v>
      </c>
      <c r="E5907" s="8" t="s">
        <v>33</v>
      </c>
      <c r="F5907" s="5" t="s">
        <v>33</v>
      </c>
      <c r="G5907" s="9"/>
      <c r="H5907" s="9"/>
    </row>
    <row r="5908" ht="15.75" customHeight="1">
      <c r="A5908" s="15" t="s">
        <v>6954</v>
      </c>
      <c r="B5908" s="14" t="s">
        <v>144</v>
      </c>
      <c r="C5908" s="17">
        <v>24.0</v>
      </c>
      <c r="D5908" s="8" t="s">
        <v>6970</v>
      </c>
      <c r="E5908" s="8" t="s">
        <v>33</v>
      </c>
      <c r="F5908" s="5" t="s">
        <v>33</v>
      </c>
      <c r="G5908" s="9"/>
      <c r="H5908" s="9"/>
    </row>
    <row r="5909" ht="15.75" customHeight="1">
      <c r="A5909" s="15" t="s">
        <v>6954</v>
      </c>
      <c r="B5909" s="14" t="s">
        <v>124</v>
      </c>
      <c r="C5909" s="17">
        <v>26.0</v>
      </c>
      <c r="D5909" s="8" t="s">
        <v>6971</v>
      </c>
      <c r="E5909" s="8" t="s">
        <v>33</v>
      </c>
      <c r="F5909" s="5" t="s">
        <v>22</v>
      </c>
      <c r="G5909" s="9"/>
      <c r="H5909" s="9"/>
    </row>
    <row r="5910" ht="15.75" customHeight="1">
      <c r="A5910" s="15" t="s">
        <v>6954</v>
      </c>
      <c r="B5910" s="14" t="s">
        <v>37</v>
      </c>
      <c r="C5910" s="17">
        <v>27.0</v>
      </c>
      <c r="D5910" s="8" t="s">
        <v>6972</v>
      </c>
      <c r="E5910" s="8" t="s">
        <v>21</v>
      </c>
      <c r="F5910" s="5" t="s">
        <v>22</v>
      </c>
      <c r="G5910" s="9"/>
      <c r="H5910" s="9"/>
    </row>
    <row r="5911" ht="15.75" customHeight="1">
      <c r="A5911" s="15" t="s">
        <v>6954</v>
      </c>
      <c r="B5911" s="14" t="s">
        <v>124</v>
      </c>
      <c r="C5911" s="17">
        <v>28.0</v>
      </c>
      <c r="D5911" s="8" t="s">
        <v>6973</v>
      </c>
      <c r="E5911" s="8" t="s">
        <v>21</v>
      </c>
      <c r="F5911" s="5" t="s">
        <v>22</v>
      </c>
      <c r="G5911" s="9"/>
      <c r="H5911" s="9"/>
    </row>
    <row r="5912" ht="15.75" customHeight="1">
      <c r="A5912" s="15" t="s">
        <v>6954</v>
      </c>
      <c r="B5912" s="14" t="s">
        <v>513</v>
      </c>
      <c r="C5912" s="17">
        <v>29.0</v>
      </c>
      <c r="D5912" s="8" t="s">
        <v>6974</v>
      </c>
      <c r="E5912" s="8" t="s">
        <v>32</v>
      </c>
      <c r="F5912" s="5" t="s">
        <v>32</v>
      </c>
      <c r="G5912" s="9"/>
      <c r="H5912" s="9"/>
    </row>
    <row r="5913" ht="15.75" customHeight="1">
      <c r="A5913" s="15" t="s">
        <v>6954</v>
      </c>
      <c r="B5913" s="14" t="s">
        <v>520</v>
      </c>
      <c r="C5913" s="17">
        <v>30.0</v>
      </c>
      <c r="D5913" s="8" t="s">
        <v>6975</v>
      </c>
      <c r="E5913" s="8" t="s">
        <v>21</v>
      </c>
      <c r="F5913" s="5" t="s">
        <v>25</v>
      </c>
      <c r="G5913" s="9"/>
      <c r="H5913" s="9"/>
    </row>
    <row r="5914" ht="15.75" customHeight="1">
      <c r="A5914" s="15" t="s">
        <v>6954</v>
      </c>
      <c r="B5914" s="14" t="s">
        <v>154</v>
      </c>
      <c r="C5914" s="17">
        <v>31.0</v>
      </c>
      <c r="D5914" s="8" t="s">
        <v>6976</v>
      </c>
      <c r="E5914" s="8" t="s">
        <v>32</v>
      </c>
      <c r="F5914" s="5" t="s">
        <v>25</v>
      </c>
      <c r="G5914" s="9"/>
      <c r="H5914" s="9"/>
    </row>
    <row r="5915" ht="15.75" customHeight="1">
      <c r="A5915" s="15" t="s">
        <v>6954</v>
      </c>
      <c r="B5915" s="14" t="s">
        <v>520</v>
      </c>
      <c r="C5915" s="17">
        <v>32.0</v>
      </c>
      <c r="D5915" s="8" t="s">
        <v>6977</v>
      </c>
      <c r="E5915" s="8" t="s">
        <v>32</v>
      </c>
      <c r="F5915" s="5" t="s">
        <v>25</v>
      </c>
      <c r="G5915" s="9"/>
      <c r="H5915" s="9"/>
    </row>
    <row r="5916" ht="15.75" customHeight="1">
      <c r="A5916" s="15" t="s">
        <v>6954</v>
      </c>
      <c r="B5916" s="14" t="s">
        <v>6978</v>
      </c>
      <c r="C5916" s="17">
        <v>33.0</v>
      </c>
      <c r="D5916" s="8" t="s">
        <v>6979</v>
      </c>
      <c r="E5916" s="8" t="s">
        <v>21</v>
      </c>
      <c r="F5916" s="5" t="s">
        <v>25</v>
      </c>
      <c r="G5916" s="9"/>
      <c r="H5916" s="9"/>
    </row>
    <row r="5917" ht="15.75" customHeight="1">
      <c r="A5917" s="15" t="s">
        <v>6954</v>
      </c>
      <c r="B5917" s="14" t="s">
        <v>688</v>
      </c>
      <c r="C5917" s="17">
        <v>34.0</v>
      </c>
      <c r="D5917" s="8" t="s">
        <v>6980</v>
      </c>
      <c r="E5917" s="8" t="s">
        <v>32</v>
      </c>
      <c r="F5917" s="5" t="s">
        <v>25</v>
      </c>
      <c r="G5917" s="9"/>
      <c r="H5917" s="9"/>
    </row>
    <row r="5918" ht="15.75" customHeight="1">
      <c r="A5918" s="5" t="s">
        <v>6981</v>
      </c>
      <c r="B5918" s="6" t="s">
        <v>139</v>
      </c>
      <c r="C5918" s="7">
        <v>1.0</v>
      </c>
      <c r="D5918" s="8" t="s">
        <v>6982</v>
      </c>
      <c r="E5918" s="5" t="s">
        <v>21</v>
      </c>
      <c r="F5918" s="5" t="s">
        <v>25</v>
      </c>
      <c r="G5918" s="9"/>
      <c r="H5918" s="9"/>
    </row>
    <row r="5919" ht="15.75" customHeight="1">
      <c r="A5919" s="5" t="s">
        <v>6981</v>
      </c>
      <c r="B5919" s="6" t="s">
        <v>124</v>
      </c>
      <c r="C5919" s="10">
        <v>2.0</v>
      </c>
      <c r="D5919" s="8" t="s">
        <v>6983</v>
      </c>
      <c r="E5919" s="5" t="s">
        <v>21</v>
      </c>
      <c r="F5919" s="5" t="s">
        <v>25</v>
      </c>
      <c r="G5919" s="9"/>
      <c r="H5919" s="9"/>
    </row>
    <row r="5920" ht="15.75" customHeight="1">
      <c r="A5920" s="5" t="s">
        <v>6981</v>
      </c>
      <c r="B5920" s="6" t="s">
        <v>130</v>
      </c>
      <c r="C5920" s="10">
        <v>3.0</v>
      </c>
      <c r="D5920" s="8" t="s">
        <v>6984</v>
      </c>
      <c r="E5920" s="5" t="s">
        <v>21</v>
      </c>
      <c r="F5920" s="5" t="s">
        <v>25</v>
      </c>
      <c r="G5920" s="9"/>
      <c r="H5920" s="9"/>
    </row>
    <row r="5921" ht="15.75" customHeight="1">
      <c r="A5921" s="15" t="s">
        <v>6985</v>
      </c>
      <c r="B5921" s="14" t="s">
        <v>144</v>
      </c>
      <c r="C5921" s="16">
        <v>1.0</v>
      </c>
      <c r="D5921" s="8" t="s">
        <v>6986</v>
      </c>
      <c r="E5921" s="8" t="s">
        <v>21</v>
      </c>
      <c r="F5921" s="5" t="s">
        <v>25</v>
      </c>
      <c r="G5921" s="9"/>
      <c r="H5921" s="9"/>
    </row>
    <row r="5922" ht="15.75" customHeight="1">
      <c r="A5922" s="15" t="s">
        <v>6985</v>
      </c>
      <c r="B5922" s="14" t="s">
        <v>144</v>
      </c>
      <c r="C5922" s="17">
        <v>2.0</v>
      </c>
      <c r="D5922" s="8" t="s">
        <v>6987</v>
      </c>
      <c r="E5922" s="8" t="s">
        <v>21</v>
      </c>
      <c r="F5922" s="5" t="s">
        <v>50</v>
      </c>
      <c r="G5922" s="9"/>
      <c r="H5922" s="9"/>
    </row>
    <row r="5923" ht="15.75" customHeight="1">
      <c r="A5923" s="15" t="s">
        <v>6985</v>
      </c>
      <c r="B5923" s="18" t="s">
        <v>701</v>
      </c>
      <c r="C5923" s="17">
        <v>3.0</v>
      </c>
      <c r="D5923" s="8" t="s">
        <v>6988</v>
      </c>
      <c r="E5923" s="8" t="s">
        <v>18</v>
      </c>
      <c r="F5923" s="5" t="s">
        <v>18</v>
      </c>
      <c r="G5923" s="9"/>
      <c r="H5923" s="9"/>
    </row>
    <row r="5924" ht="15.75" customHeight="1">
      <c r="A5924" s="15" t="s">
        <v>6985</v>
      </c>
      <c r="B5924" s="14" t="s">
        <v>144</v>
      </c>
      <c r="C5924" s="17">
        <v>5.0</v>
      </c>
      <c r="D5924" s="8" t="s">
        <v>6989</v>
      </c>
      <c r="E5924" s="8" t="s">
        <v>33</v>
      </c>
      <c r="F5924" s="5" t="s">
        <v>971</v>
      </c>
      <c r="G5924" s="9"/>
      <c r="H5924" s="9"/>
    </row>
    <row r="5925" ht="15.75" customHeight="1">
      <c r="A5925" s="15" t="s">
        <v>6985</v>
      </c>
      <c r="B5925" s="14" t="s">
        <v>144</v>
      </c>
      <c r="C5925" s="17">
        <v>7.0</v>
      </c>
      <c r="D5925" s="8" t="s">
        <v>6990</v>
      </c>
      <c r="E5925" s="8" t="s">
        <v>21</v>
      </c>
      <c r="F5925" s="5" t="s">
        <v>25</v>
      </c>
      <c r="G5925" s="9"/>
      <c r="H5925" s="9"/>
    </row>
    <row r="5926" ht="15.75" customHeight="1">
      <c r="A5926" s="15" t="s">
        <v>6985</v>
      </c>
      <c r="B5926" s="18" t="s">
        <v>126</v>
      </c>
      <c r="C5926" s="17">
        <v>9.0</v>
      </c>
      <c r="D5926" s="8" t="s">
        <v>6991</v>
      </c>
      <c r="E5926" s="8" t="s">
        <v>14</v>
      </c>
      <c r="F5926" s="5" t="s">
        <v>15</v>
      </c>
      <c r="G5926" s="9"/>
      <c r="H5926" s="9"/>
    </row>
    <row r="5927" ht="15.75" customHeight="1">
      <c r="A5927" s="15" t="s">
        <v>6985</v>
      </c>
      <c r="B5927" s="18" t="s">
        <v>701</v>
      </c>
      <c r="C5927" s="17">
        <v>10.0</v>
      </c>
      <c r="D5927" s="8" t="s">
        <v>6992</v>
      </c>
      <c r="E5927" s="8" t="s">
        <v>21</v>
      </c>
      <c r="F5927" s="5" t="s">
        <v>50</v>
      </c>
      <c r="G5927" s="9"/>
      <c r="H5927" s="9"/>
    </row>
    <row r="5928" ht="15.75" customHeight="1">
      <c r="A5928" s="15" t="s">
        <v>6985</v>
      </c>
      <c r="B5928" s="14" t="s">
        <v>144</v>
      </c>
      <c r="C5928" s="17">
        <v>12.0</v>
      </c>
      <c r="D5928" s="8" t="s">
        <v>6993</v>
      </c>
      <c r="E5928" s="8" t="s">
        <v>21</v>
      </c>
      <c r="F5928" s="5" t="s">
        <v>25</v>
      </c>
      <c r="G5928" s="9"/>
      <c r="H5928" s="9"/>
    </row>
    <row r="5929" ht="15.75" customHeight="1">
      <c r="A5929" s="15" t="s">
        <v>6985</v>
      </c>
      <c r="B5929" s="18" t="s">
        <v>126</v>
      </c>
      <c r="C5929" s="17">
        <v>14.0</v>
      </c>
      <c r="D5929" s="8" t="s">
        <v>6994</v>
      </c>
      <c r="E5929" s="8" t="s">
        <v>33</v>
      </c>
      <c r="F5929" s="5" t="s">
        <v>33</v>
      </c>
      <c r="G5929" s="9"/>
      <c r="H5929" s="9"/>
    </row>
    <row r="5930" ht="15.75" customHeight="1">
      <c r="A5930" s="15" t="s">
        <v>6985</v>
      </c>
      <c r="B5930" s="14" t="s">
        <v>144</v>
      </c>
      <c r="C5930" s="17">
        <v>15.0</v>
      </c>
      <c r="D5930" s="8" t="s">
        <v>6995</v>
      </c>
      <c r="E5930" s="8" t="s">
        <v>33</v>
      </c>
      <c r="F5930" s="5" t="s">
        <v>971</v>
      </c>
      <c r="G5930" s="9"/>
      <c r="H5930" s="9"/>
    </row>
    <row r="5931" ht="15.75" customHeight="1">
      <c r="A5931" s="15" t="s">
        <v>6985</v>
      </c>
      <c r="B5931" s="18" t="s">
        <v>126</v>
      </c>
      <c r="C5931" s="17">
        <v>17.0</v>
      </c>
      <c r="D5931" s="8" t="s">
        <v>6996</v>
      </c>
      <c r="E5931" s="8" t="s">
        <v>14</v>
      </c>
      <c r="F5931" s="5" t="s">
        <v>2269</v>
      </c>
      <c r="G5931" s="9"/>
      <c r="H5931" s="9"/>
    </row>
    <row r="5932" ht="15.75" customHeight="1">
      <c r="A5932" s="15" t="s">
        <v>6985</v>
      </c>
      <c r="B5932" s="14" t="s">
        <v>144</v>
      </c>
      <c r="C5932" s="17">
        <v>18.0</v>
      </c>
      <c r="D5932" s="8" t="s">
        <v>6997</v>
      </c>
      <c r="E5932" s="8" t="s">
        <v>21</v>
      </c>
      <c r="F5932" s="5" t="s">
        <v>50</v>
      </c>
      <c r="G5932" s="9"/>
      <c r="H5932" s="9"/>
    </row>
    <row r="5933" ht="15.75" customHeight="1">
      <c r="A5933" s="15" t="s">
        <v>6985</v>
      </c>
      <c r="B5933" s="18" t="s">
        <v>701</v>
      </c>
      <c r="C5933" s="17">
        <v>20.0</v>
      </c>
      <c r="D5933" s="8" t="s">
        <v>6998</v>
      </c>
      <c r="E5933" s="8" t="s">
        <v>21</v>
      </c>
      <c r="F5933" s="5" t="s">
        <v>50</v>
      </c>
      <c r="G5933" s="9"/>
      <c r="H5933" s="9"/>
    </row>
    <row r="5934" ht="15.75" customHeight="1">
      <c r="A5934" s="15" t="s">
        <v>6985</v>
      </c>
      <c r="B5934" s="18" t="s">
        <v>701</v>
      </c>
      <c r="C5934" s="17">
        <v>22.0</v>
      </c>
      <c r="D5934" s="8" t="s">
        <v>6999</v>
      </c>
      <c r="E5934" s="8" t="s">
        <v>33</v>
      </c>
      <c r="F5934" s="5" t="s">
        <v>33</v>
      </c>
      <c r="G5934" s="9"/>
      <c r="H5934" s="9"/>
    </row>
    <row r="5935" ht="15.75" customHeight="1">
      <c r="A5935" s="15" t="s">
        <v>6985</v>
      </c>
      <c r="B5935" s="18" t="s">
        <v>701</v>
      </c>
      <c r="C5935" s="17">
        <v>24.0</v>
      </c>
      <c r="D5935" s="8" t="s">
        <v>7000</v>
      </c>
      <c r="E5935" s="8" t="s">
        <v>18</v>
      </c>
      <c r="F5935" s="5" t="s">
        <v>22</v>
      </c>
      <c r="G5935" s="9"/>
      <c r="H5935" s="9"/>
    </row>
    <row r="5936" ht="15.75" customHeight="1">
      <c r="A5936" s="15" t="s">
        <v>6985</v>
      </c>
      <c r="B5936" s="14" t="s">
        <v>144</v>
      </c>
      <c r="C5936" s="17">
        <v>26.0</v>
      </c>
      <c r="D5936" s="8" t="s">
        <v>7001</v>
      </c>
      <c r="E5936" s="8" t="s">
        <v>21</v>
      </c>
      <c r="F5936" s="5" t="s">
        <v>11</v>
      </c>
      <c r="G5936" s="9"/>
      <c r="H5936" s="9"/>
    </row>
    <row r="5937" ht="15.75" customHeight="1">
      <c r="A5937" s="15" t="s">
        <v>6985</v>
      </c>
      <c r="B5937" s="18" t="s">
        <v>4124</v>
      </c>
      <c r="C5937" s="17">
        <v>28.0</v>
      </c>
      <c r="D5937" s="8" t="s">
        <v>7002</v>
      </c>
      <c r="E5937" s="8" t="s">
        <v>21</v>
      </c>
      <c r="F5937" s="5" t="s">
        <v>642</v>
      </c>
      <c r="G5937" s="9"/>
      <c r="H5937" s="9"/>
    </row>
    <row r="5938" ht="15.75" customHeight="1">
      <c r="A5938" s="11" t="s">
        <v>7003</v>
      </c>
      <c r="B5938" s="6" t="s">
        <v>29</v>
      </c>
      <c r="C5938" s="7">
        <v>1.0</v>
      </c>
      <c r="D5938" s="8" t="s">
        <v>7004</v>
      </c>
      <c r="E5938" s="5" t="s">
        <v>21</v>
      </c>
      <c r="F5938" s="5" t="s">
        <v>133</v>
      </c>
      <c r="G5938" s="9"/>
      <c r="H5938" s="9"/>
    </row>
    <row r="5939" ht="15.75" customHeight="1">
      <c r="A5939" s="11" t="s">
        <v>7003</v>
      </c>
      <c r="B5939" s="6" t="s">
        <v>29</v>
      </c>
      <c r="C5939" s="10">
        <v>3.0</v>
      </c>
      <c r="D5939" s="8" t="s">
        <v>7005</v>
      </c>
      <c r="E5939" s="5" t="s">
        <v>14</v>
      </c>
      <c r="F5939" s="5" t="s">
        <v>1656</v>
      </c>
      <c r="G5939" s="9"/>
      <c r="H5939" s="9"/>
    </row>
    <row r="5940" ht="15.75" customHeight="1">
      <c r="A5940" s="11" t="s">
        <v>7003</v>
      </c>
      <c r="B5940" s="6" t="s">
        <v>154</v>
      </c>
      <c r="C5940" s="10">
        <v>5.0</v>
      </c>
      <c r="D5940" s="8" t="s">
        <v>7006</v>
      </c>
      <c r="E5940" s="5" t="s">
        <v>33</v>
      </c>
      <c r="F5940" s="5" t="s">
        <v>33</v>
      </c>
      <c r="G5940" s="9"/>
      <c r="H5940" s="9"/>
    </row>
    <row r="5941" ht="15.75" customHeight="1">
      <c r="A5941" s="11" t="s">
        <v>7003</v>
      </c>
      <c r="B5941" s="6" t="s">
        <v>124</v>
      </c>
      <c r="C5941" s="10">
        <v>6.0</v>
      </c>
      <c r="D5941" s="8" t="s">
        <v>7007</v>
      </c>
      <c r="E5941" s="5" t="s">
        <v>33</v>
      </c>
      <c r="F5941" s="5" t="s">
        <v>33</v>
      </c>
      <c r="G5941" s="9"/>
      <c r="H5941" s="9"/>
    </row>
    <row r="5942" ht="15.75" customHeight="1">
      <c r="A5942" s="11" t="s">
        <v>7003</v>
      </c>
      <c r="B5942" s="6" t="s">
        <v>896</v>
      </c>
      <c r="C5942" s="10">
        <v>8.0</v>
      </c>
      <c r="D5942" s="8" t="s">
        <v>7008</v>
      </c>
      <c r="E5942" s="5" t="s">
        <v>14</v>
      </c>
      <c r="F5942" s="5" t="s">
        <v>15</v>
      </c>
      <c r="G5942" s="9"/>
      <c r="H5942" s="9"/>
    </row>
    <row r="5943" ht="15.75" customHeight="1">
      <c r="A5943" s="11" t="s">
        <v>7003</v>
      </c>
      <c r="B5943" s="6" t="s">
        <v>139</v>
      </c>
      <c r="C5943" s="10">
        <v>10.0</v>
      </c>
      <c r="D5943" s="8" t="s">
        <v>7009</v>
      </c>
      <c r="E5943" s="5" t="s">
        <v>14</v>
      </c>
      <c r="F5943" s="5" t="s">
        <v>79</v>
      </c>
      <c r="G5943" s="9"/>
      <c r="H5943" s="9"/>
    </row>
    <row r="5944" ht="15.75" customHeight="1">
      <c r="A5944" s="11" t="s">
        <v>7003</v>
      </c>
      <c r="B5944" s="6" t="s">
        <v>124</v>
      </c>
      <c r="C5944" s="10">
        <v>11.0</v>
      </c>
      <c r="D5944" s="8" t="s">
        <v>7010</v>
      </c>
      <c r="E5944" s="5" t="s">
        <v>14</v>
      </c>
      <c r="F5944" s="5" t="s">
        <v>79</v>
      </c>
      <c r="G5944" s="9"/>
      <c r="H5944" s="9"/>
    </row>
    <row r="5945" ht="15.75" customHeight="1">
      <c r="A5945" s="11" t="s">
        <v>7003</v>
      </c>
      <c r="B5945" s="6" t="s">
        <v>137</v>
      </c>
      <c r="C5945" s="10">
        <v>12.0</v>
      </c>
      <c r="D5945" s="8" t="s">
        <v>7011</v>
      </c>
      <c r="E5945" s="5" t="s">
        <v>21</v>
      </c>
      <c r="F5945" s="5" t="s">
        <v>22</v>
      </c>
      <c r="G5945" s="9"/>
      <c r="H5945" s="9"/>
    </row>
    <row r="5946" ht="15.75" customHeight="1">
      <c r="A5946" s="11" t="s">
        <v>7003</v>
      </c>
      <c r="B5946" s="6" t="s">
        <v>124</v>
      </c>
      <c r="C5946" s="10">
        <v>14.0</v>
      </c>
      <c r="D5946" s="8" t="s">
        <v>7012</v>
      </c>
      <c r="E5946" s="5" t="s">
        <v>14</v>
      </c>
      <c r="F5946" s="5" t="s">
        <v>28</v>
      </c>
      <c r="G5946" s="9"/>
      <c r="H5946" s="9"/>
    </row>
    <row r="5947" ht="15.75" customHeight="1">
      <c r="A5947" s="11" t="s">
        <v>7003</v>
      </c>
      <c r="B5947" s="6" t="s">
        <v>137</v>
      </c>
      <c r="C5947" s="10">
        <v>15.0</v>
      </c>
      <c r="D5947" s="8" t="s">
        <v>7013</v>
      </c>
      <c r="E5947" s="5" t="s">
        <v>14</v>
      </c>
      <c r="F5947" s="5" t="s">
        <v>22</v>
      </c>
      <c r="G5947" s="9"/>
      <c r="H5947" s="9"/>
    </row>
    <row r="5948" ht="15.75" customHeight="1">
      <c r="A5948" s="11" t="s">
        <v>7003</v>
      </c>
      <c r="B5948" s="6" t="s">
        <v>137</v>
      </c>
      <c r="C5948" s="10">
        <v>16.0</v>
      </c>
      <c r="D5948" s="8" t="s">
        <v>7014</v>
      </c>
      <c r="E5948" s="5" t="s">
        <v>14</v>
      </c>
      <c r="F5948" s="5" t="s">
        <v>79</v>
      </c>
      <c r="G5948" s="9"/>
      <c r="H5948" s="9"/>
    </row>
    <row r="5949" ht="15.75" customHeight="1">
      <c r="A5949" s="11" t="s">
        <v>7003</v>
      </c>
      <c r="B5949" s="6" t="s">
        <v>1208</v>
      </c>
      <c r="C5949" s="10">
        <v>18.0</v>
      </c>
      <c r="D5949" s="8" t="s">
        <v>7015</v>
      </c>
      <c r="E5949" s="5" t="s">
        <v>21</v>
      </c>
      <c r="F5949" s="5" t="s">
        <v>50</v>
      </c>
      <c r="G5949" s="9"/>
      <c r="H5949" s="9"/>
    </row>
    <row r="5950" ht="15.75" customHeight="1">
      <c r="A5950" s="11" t="s">
        <v>7016</v>
      </c>
      <c r="B5950" s="6" t="s">
        <v>378</v>
      </c>
      <c r="C5950" s="7">
        <v>1.0</v>
      </c>
      <c r="D5950" s="8" t="s">
        <v>7017</v>
      </c>
      <c r="E5950" s="5" t="s">
        <v>21</v>
      </c>
      <c r="F5950" s="5" t="s">
        <v>25</v>
      </c>
      <c r="G5950" s="9"/>
      <c r="H5950" s="9"/>
    </row>
    <row r="5951" ht="15.75" customHeight="1">
      <c r="A5951" s="11" t="s">
        <v>7016</v>
      </c>
      <c r="B5951" s="6" t="s">
        <v>378</v>
      </c>
      <c r="C5951" s="10">
        <v>2.0</v>
      </c>
      <c r="D5951" s="8" t="s">
        <v>7018</v>
      </c>
      <c r="E5951" s="5" t="s">
        <v>21</v>
      </c>
      <c r="F5951" s="5" t="s">
        <v>25</v>
      </c>
      <c r="G5951" s="9"/>
      <c r="H5951" s="9"/>
    </row>
    <row r="5952" ht="15.75" customHeight="1">
      <c r="A5952" s="11" t="s">
        <v>7016</v>
      </c>
      <c r="B5952" s="6" t="s">
        <v>896</v>
      </c>
      <c r="C5952" s="10">
        <v>4.0</v>
      </c>
      <c r="D5952" s="8" t="s">
        <v>7019</v>
      </c>
      <c r="E5952" s="5" t="s">
        <v>21</v>
      </c>
      <c r="F5952" s="5" t="s">
        <v>25</v>
      </c>
      <c r="G5952" s="9"/>
      <c r="H5952" s="9"/>
    </row>
    <row r="5953" ht="15.75" customHeight="1">
      <c r="A5953" s="11" t="s">
        <v>7016</v>
      </c>
      <c r="B5953" s="6" t="s">
        <v>378</v>
      </c>
      <c r="C5953" s="10">
        <v>7.0</v>
      </c>
      <c r="D5953" s="8" t="s">
        <v>7020</v>
      </c>
      <c r="E5953" s="5" t="s">
        <v>33</v>
      </c>
      <c r="F5953" s="5" t="s">
        <v>33</v>
      </c>
      <c r="G5953" s="9"/>
      <c r="H5953" s="9"/>
    </row>
    <row r="5954" ht="15.75" customHeight="1">
      <c r="A5954" s="11" t="s">
        <v>7016</v>
      </c>
      <c r="B5954" s="6" t="s">
        <v>896</v>
      </c>
      <c r="C5954" s="10">
        <v>8.0</v>
      </c>
      <c r="D5954" s="8" t="s">
        <v>7021</v>
      </c>
      <c r="E5954" s="5" t="s">
        <v>21</v>
      </c>
      <c r="F5954" s="5" t="s">
        <v>25</v>
      </c>
      <c r="G5954" s="9"/>
      <c r="H5954" s="9"/>
    </row>
    <row r="5955" ht="15.75" customHeight="1">
      <c r="A5955" s="11" t="s">
        <v>7016</v>
      </c>
      <c r="B5955" s="6" t="s">
        <v>6086</v>
      </c>
      <c r="C5955" s="10">
        <v>10.0</v>
      </c>
      <c r="D5955" s="8" t="s">
        <v>7022</v>
      </c>
      <c r="E5955" s="5" t="s">
        <v>21</v>
      </c>
      <c r="F5955" s="5" t="s">
        <v>25</v>
      </c>
      <c r="G5955" s="9"/>
      <c r="H5955" s="9"/>
    </row>
    <row r="5956" ht="15.75" customHeight="1">
      <c r="A5956" s="11" t="s">
        <v>7023</v>
      </c>
      <c r="B5956" s="6" t="s">
        <v>37</v>
      </c>
      <c r="C5956" s="7">
        <v>1.0</v>
      </c>
      <c r="D5956" s="8" t="s">
        <v>7024</v>
      </c>
      <c r="E5956" s="5" t="s">
        <v>21</v>
      </c>
      <c r="F5956" s="5" t="s">
        <v>642</v>
      </c>
      <c r="G5956" s="9"/>
      <c r="H5956" s="9"/>
    </row>
    <row r="5957" ht="15.75" customHeight="1">
      <c r="A5957" s="11" t="s">
        <v>7023</v>
      </c>
      <c r="B5957" s="6" t="s">
        <v>37</v>
      </c>
      <c r="C5957" s="10">
        <v>3.0</v>
      </c>
      <c r="D5957" s="8" t="s">
        <v>7025</v>
      </c>
      <c r="E5957" s="5" t="s">
        <v>14</v>
      </c>
      <c r="F5957" s="5" t="s">
        <v>15</v>
      </c>
      <c r="G5957" s="9"/>
      <c r="H5957" s="9"/>
    </row>
    <row r="5958" ht="15.75" customHeight="1">
      <c r="A5958" s="11" t="s">
        <v>7023</v>
      </c>
      <c r="B5958" s="6" t="s">
        <v>37</v>
      </c>
      <c r="C5958" s="10">
        <v>5.0</v>
      </c>
      <c r="D5958" s="8" t="s">
        <v>7026</v>
      </c>
      <c r="E5958" s="5" t="s">
        <v>14</v>
      </c>
      <c r="F5958" s="5" t="s">
        <v>15</v>
      </c>
      <c r="G5958" s="9"/>
      <c r="H5958" s="9"/>
    </row>
    <row r="5959" ht="15.75" customHeight="1">
      <c r="A5959" s="11" t="s">
        <v>7023</v>
      </c>
      <c r="B5959" s="6" t="s">
        <v>144</v>
      </c>
      <c r="C5959" s="10">
        <v>6.0</v>
      </c>
      <c r="D5959" s="8" t="s">
        <v>7027</v>
      </c>
      <c r="E5959" s="5" t="s">
        <v>32</v>
      </c>
      <c r="F5959" s="5" t="s">
        <v>15</v>
      </c>
      <c r="G5959" s="9"/>
      <c r="H5959" s="9"/>
    </row>
    <row r="5960" ht="15.75" customHeight="1">
      <c r="A5960" s="11" t="s">
        <v>7023</v>
      </c>
      <c r="B5960" s="6" t="s">
        <v>37</v>
      </c>
      <c r="C5960" s="10">
        <v>8.0</v>
      </c>
      <c r="D5960" s="8" t="s">
        <v>7028</v>
      </c>
      <c r="E5960" s="5" t="s">
        <v>32</v>
      </c>
      <c r="F5960" s="5" t="s">
        <v>28</v>
      </c>
      <c r="G5960" s="9"/>
      <c r="H5960" s="9"/>
    </row>
    <row r="5961" ht="15.75" customHeight="1">
      <c r="A5961" s="11" t="s">
        <v>7023</v>
      </c>
      <c r="B5961" s="6" t="s">
        <v>144</v>
      </c>
      <c r="C5961" s="10">
        <v>10.0</v>
      </c>
      <c r="D5961" s="8" t="s">
        <v>7029</v>
      </c>
      <c r="E5961" s="5" t="s">
        <v>146</v>
      </c>
      <c r="F5961" s="5" t="s">
        <v>28</v>
      </c>
      <c r="G5961" s="9"/>
      <c r="H5961" s="9"/>
    </row>
    <row r="5962" ht="15.75" customHeight="1">
      <c r="A5962" s="11" t="s">
        <v>7023</v>
      </c>
      <c r="B5962" s="6" t="s">
        <v>37</v>
      </c>
      <c r="C5962" s="10">
        <v>12.0</v>
      </c>
      <c r="D5962" s="8" t="s">
        <v>7030</v>
      </c>
      <c r="E5962" s="5" t="s">
        <v>14</v>
      </c>
      <c r="F5962" s="5" t="s">
        <v>15</v>
      </c>
      <c r="G5962" s="9"/>
      <c r="H5962" s="9"/>
    </row>
    <row r="5963" ht="15.75" customHeight="1">
      <c r="A5963" s="11" t="s">
        <v>7023</v>
      </c>
      <c r="B5963" s="6" t="s">
        <v>37</v>
      </c>
      <c r="C5963" s="10">
        <v>14.0</v>
      </c>
      <c r="D5963" s="8" t="s">
        <v>7031</v>
      </c>
      <c r="E5963" s="5" t="s">
        <v>14</v>
      </c>
      <c r="F5963" s="5" t="s">
        <v>15</v>
      </c>
      <c r="G5963" s="9"/>
      <c r="H5963" s="9"/>
    </row>
    <row r="5964" ht="15.75" customHeight="1">
      <c r="A5964" s="11" t="s">
        <v>7023</v>
      </c>
      <c r="B5964" s="6" t="s">
        <v>37</v>
      </c>
      <c r="C5964" s="10">
        <v>16.0</v>
      </c>
      <c r="D5964" s="8" t="s">
        <v>7032</v>
      </c>
      <c r="E5964" s="5" t="s">
        <v>14</v>
      </c>
      <c r="F5964" s="5" t="s">
        <v>28</v>
      </c>
      <c r="G5964" s="9"/>
      <c r="H5964" s="9"/>
    </row>
    <row r="5965" ht="15.75" customHeight="1">
      <c r="A5965" s="11" t="s">
        <v>7023</v>
      </c>
      <c r="B5965" s="6" t="s">
        <v>420</v>
      </c>
      <c r="C5965" s="10">
        <v>17.0</v>
      </c>
      <c r="D5965" s="8" t="s">
        <v>7033</v>
      </c>
      <c r="E5965" s="5" t="s">
        <v>32</v>
      </c>
      <c r="F5965" s="5" t="s">
        <v>28</v>
      </c>
      <c r="G5965" s="9"/>
      <c r="H5965" s="9"/>
    </row>
    <row r="5966" ht="15.75" customHeight="1">
      <c r="A5966" s="11" t="s">
        <v>7023</v>
      </c>
      <c r="B5966" s="6" t="s">
        <v>37</v>
      </c>
      <c r="C5966" s="10">
        <v>21.0</v>
      </c>
      <c r="D5966" s="8" t="s">
        <v>7034</v>
      </c>
      <c r="E5966" s="5" t="s">
        <v>48</v>
      </c>
      <c r="F5966" s="5" t="s">
        <v>28</v>
      </c>
      <c r="G5966" s="9"/>
      <c r="H5966" s="9"/>
    </row>
    <row r="5967" ht="15.75" customHeight="1">
      <c r="A5967" s="11" t="s">
        <v>7023</v>
      </c>
      <c r="B5967" s="6" t="s">
        <v>124</v>
      </c>
      <c r="C5967" s="10">
        <v>22.0</v>
      </c>
      <c r="D5967" s="8" t="s">
        <v>7035</v>
      </c>
      <c r="E5967" s="5" t="s">
        <v>14</v>
      </c>
      <c r="F5967" s="5" t="s">
        <v>22</v>
      </c>
      <c r="G5967" s="9"/>
      <c r="H5967" s="9"/>
    </row>
    <row r="5968" ht="15.75" customHeight="1">
      <c r="A5968" s="11" t="s">
        <v>7023</v>
      </c>
      <c r="B5968" s="6" t="s">
        <v>373</v>
      </c>
      <c r="C5968" s="10">
        <v>24.0</v>
      </c>
      <c r="D5968" s="8" t="s">
        <v>7036</v>
      </c>
      <c r="E5968" s="5" t="s">
        <v>183</v>
      </c>
      <c r="F5968" s="5" t="s">
        <v>50</v>
      </c>
      <c r="G5968" s="9"/>
      <c r="H5968" s="9"/>
    </row>
    <row r="5969" ht="15.75" customHeight="1">
      <c r="A5969" s="15" t="s">
        <v>7037</v>
      </c>
      <c r="B5969" s="14" t="s">
        <v>41</v>
      </c>
      <c r="C5969" s="16">
        <v>1.0</v>
      </c>
      <c r="D5969" s="8" t="s">
        <v>7038</v>
      </c>
      <c r="E5969" s="8" t="s">
        <v>97</v>
      </c>
      <c r="F5969" s="5" t="s">
        <v>295</v>
      </c>
      <c r="G5969" s="9"/>
      <c r="H5969" s="9"/>
    </row>
    <row r="5970" ht="15.75" customHeight="1">
      <c r="A5970" s="15" t="s">
        <v>7037</v>
      </c>
      <c r="B5970" s="14" t="s">
        <v>68</v>
      </c>
      <c r="C5970" s="17">
        <v>3.0</v>
      </c>
      <c r="D5970" s="8" t="s">
        <v>7039</v>
      </c>
      <c r="E5970" s="8" t="s">
        <v>21</v>
      </c>
      <c r="F5970" s="5" t="s">
        <v>25</v>
      </c>
      <c r="G5970" s="9"/>
      <c r="H5970" s="9"/>
    </row>
    <row r="5971" ht="15.75" customHeight="1">
      <c r="A5971" s="15" t="s">
        <v>7037</v>
      </c>
      <c r="B5971" s="14" t="s">
        <v>555</v>
      </c>
      <c r="C5971" s="17">
        <v>4.0</v>
      </c>
      <c r="D5971" s="8" t="s">
        <v>7040</v>
      </c>
      <c r="E5971" s="8" t="s">
        <v>14</v>
      </c>
      <c r="F5971" s="5" t="s">
        <v>79</v>
      </c>
      <c r="G5971" s="9"/>
      <c r="H5971" s="9"/>
    </row>
    <row r="5972" ht="15.75" customHeight="1">
      <c r="A5972" s="15" t="s">
        <v>7037</v>
      </c>
      <c r="B5972" s="14" t="s">
        <v>806</v>
      </c>
      <c r="C5972" s="17">
        <v>6.0</v>
      </c>
      <c r="D5972" s="8" t="s">
        <v>7041</v>
      </c>
      <c r="E5972" s="8" t="s">
        <v>14</v>
      </c>
      <c r="F5972" s="5" t="s">
        <v>15</v>
      </c>
      <c r="G5972" s="9"/>
      <c r="H5972" s="9"/>
    </row>
    <row r="5973" ht="15.75" customHeight="1">
      <c r="A5973" s="15" t="s">
        <v>7037</v>
      </c>
      <c r="B5973" s="14" t="s">
        <v>555</v>
      </c>
      <c r="C5973" s="17">
        <v>8.0</v>
      </c>
      <c r="D5973" s="8" t="s">
        <v>7042</v>
      </c>
      <c r="E5973" s="8" t="s">
        <v>14</v>
      </c>
      <c r="F5973" s="5" t="s">
        <v>79</v>
      </c>
      <c r="G5973" s="9"/>
      <c r="H5973" s="9"/>
    </row>
    <row r="5974" ht="15.75" customHeight="1">
      <c r="A5974" s="15" t="s">
        <v>7037</v>
      </c>
      <c r="B5974" s="14" t="s">
        <v>41</v>
      </c>
      <c r="C5974" s="17">
        <v>9.0</v>
      </c>
      <c r="D5974" s="8" t="s">
        <v>7043</v>
      </c>
      <c r="E5974" s="8" t="s">
        <v>14</v>
      </c>
      <c r="F5974" s="5" t="s">
        <v>15</v>
      </c>
      <c r="G5974" s="9"/>
      <c r="H5974" s="9"/>
    </row>
    <row r="5975" ht="15.75" customHeight="1">
      <c r="A5975" s="15" t="s">
        <v>7037</v>
      </c>
      <c r="B5975" s="14" t="s">
        <v>555</v>
      </c>
      <c r="C5975" s="17">
        <v>11.0</v>
      </c>
      <c r="D5975" s="8" t="s">
        <v>7044</v>
      </c>
      <c r="E5975" s="8" t="s">
        <v>14</v>
      </c>
      <c r="F5975" s="5" t="s">
        <v>79</v>
      </c>
      <c r="G5975" s="9"/>
      <c r="H5975" s="9"/>
    </row>
    <row r="5976" ht="15.75" customHeight="1">
      <c r="A5976" s="15" t="s">
        <v>7037</v>
      </c>
      <c r="B5976" s="14" t="s">
        <v>806</v>
      </c>
      <c r="C5976" s="17">
        <v>13.0</v>
      </c>
      <c r="D5976" s="8" t="s">
        <v>7045</v>
      </c>
      <c r="E5976" s="8" t="s">
        <v>14</v>
      </c>
      <c r="F5976" s="5" t="s">
        <v>79</v>
      </c>
      <c r="G5976" s="9"/>
      <c r="H5976" s="9"/>
    </row>
    <row r="5977" ht="15.75" customHeight="1">
      <c r="A5977" s="15" t="s">
        <v>7037</v>
      </c>
      <c r="B5977" s="14" t="s">
        <v>1548</v>
      </c>
      <c r="C5977" s="17">
        <v>14.0</v>
      </c>
      <c r="D5977" s="8" t="s">
        <v>7046</v>
      </c>
      <c r="E5977" s="8" t="s">
        <v>32</v>
      </c>
      <c r="F5977" s="5" t="s">
        <v>295</v>
      </c>
      <c r="G5977" s="9"/>
      <c r="H5977" s="9"/>
    </row>
    <row r="5978" ht="15.75" customHeight="1">
      <c r="A5978" s="15" t="s">
        <v>7037</v>
      </c>
      <c r="B5978" s="14" t="s">
        <v>555</v>
      </c>
      <c r="C5978" s="17">
        <v>16.0</v>
      </c>
      <c r="D5978" s="8" t="s">
        <v>7047</v>
      </c>
      <c r="E5978" s="8" t="s">
        <v>21</v>
      </c>
      <c r="F5978" s="5" t="s">
        <v>79</v>
      </c>
      <c r="G5978" s="9"/>
      <c r="H5978" s="9"/>
    </row>
    <row r="5979" ht="15.75" customHeight="1">
      <c r="A5979" s="15" t="s">
        <v>7037</v>
      </c>
      <c r="B5979" s="14" t="s">
        <v>757</v>
      </c>
      <c r="C5979" s="17">
        <v>17.0</v>
      </c>
      <c r="D5979" s="8" t="s">
        <v>7048</v>
      </c>
      <c r="E5979" s="8" t="s">
        <v>21</v>
      </c>
      <c r="F5979" s="5" t="s">
        <v>79</v>
      </c>
      <c r="G5979" s="9"/>
      <c r="H5979" s="9"/>
    </row>
    <row r="5980" ht="15.75" customHeight="1">
      <c r="A5980" s="15" t="s">
        <v>7037</v>
      </c>
      <c r="B5980" s="14" t="s">
        <v>1550</v>
      </c>
      <c r="C5980" s="17">
        <v>19.0</v>
      </c>
      <c r="D5980" s="8" t="s">
        <v>7049</v>
      </c>
      <c r="E5980" s="8" t="s">
        <v>14</v>
      </c>
      <c r="F5980" s="5" t="s">
        <v>79</v>
      </c>
      <c r="G5980" s="9"/>
      <c r="H5980" s="9"/>
    </row>
    <row r="5981" ht="15.75" customHeight="1">
      <c r="A5981" s="15" t="s">
        <v>7037</v>
      </c>
      <c r="B5981" s="14" t="s">
        <v>757</v>
      </c>
      <c r="C5981" s="17">
        <v>20.0</v>
      </c>
      <c r="D5981" s="8" t="s">
        <v>7050</v>
      </c>
      <c r="E5981" s="8" t="s">
        <v>21</v>
      </c>
      <c r="F5981" s="5" t="s">
        <v>79</v>
      </c>
      <c r="G5981" s="9"/>
      <c r="H5981" s="9"/>
    </row>
    <row r="5982" ht="15.75" customHeight="1">
      <c r="A5982" s="15" t="s">
        <v>7037</v>
      </c>
      <c r="B5982" s="14" t="s">
        <v>41</v>
      </c>
      <c r="C5982" s="17">
        <v>22.0</v>
      </c>
      <c r="D5982" s="8" t="s">
        <v>7051</v>
      </c>
      <c r="E5982" s="8" t="s">
        <v>32</v>
      </c>
      <c r="F5982" s="5" t="s">
        <v>79</v>
      </c>
      <c r="G5982" s="9"/>
      <c r="H5982" s="9"/>
    </row>
    <row r="5983" ht="15.75" customHeight="1">
      <c r="A5983" s="15" t="s">
        <v>7037</v>
      </c>
      <c r="B5983" s="18" t="s">
        <v>1181</v>
      </c>
      <c r="C5983" s="17">
        <v>23.0</v>
      </c>
      <c r="D5983" s="8" t="s">
        <v>7052</v>
      </c>
      <c r="E5983" s="8" t="s">
        <v>32</v>
      </c>
      <c r="F5983" s="5" t="s">
        <v>79</v>
      </c>
      <c r="G5983" s="9"/>
      <c r="H5983" s="9"/>
    </row>
    <row r="5984" ht="15.75" customHeight="1">
      <c r="A5984" s="15" t="s">
        <v>7037</v>
      </c>
      <c r="B5984" s="14" t="s">
        <v>4289</v>
      </c>
      <c r="C5984" s="17">
        <v>24.0</v>
      </c>
      <c r="D5984" s="8" t="s">
        <v>7053</v>
      </c>
      <c r="E5984" s="8" t="s">
        <v>14</v>
      </c>
      <c r="F5984" s="5" t="s">
        <v>79</v>
      </c>
      <c r="G5984" s="9"/>
      <c r="H5984" s="9"/>
    </row>
    <row r="5985" ht="15.75" customHeight="1">
      <c r="A5985" s="15" t="s">
        <v>7037</v>
      </c>
      <c r="B5985" s="14" t="s">
        <v>1208</v>
      </c>
      <c r="C5985" s="17">
        <v>26.0</v>
      </c>
      <c r="D5985" s="8" t="s">
        <v>7054</v>
      </c>
      <c r="E5985" s="8" t="s">
        <v>14</v>
      </c>
      <c r="F5985" s="5" t="s">
        <v>79</v>
      </c>
      <c r="G5985" s="9"/>
      <c r="H5985" s="9"/>
    </row>
    <row r="5986" ht="15.75" customHeight="1">
      <c r="A5986" s="15" t="s">
        <v>7037</v>
      </c>
      <c r="B5986" s="14" t="s">
        <v>1548</v>
      </c>
      <c r="C5986" s="17">
        <v>27.0</v>
      </c>
      <c r="D5986" s="8" t="s">
        <v>7055</v>
      </c>
      <c r="E5986" s="8" t="s">
        <v>32</v>
      </c>
      <c r="F5986" s="5" t="s">
        <v>79</v>
      </c>
      <c r="G5986" s="9"/>
      <c r="H5986" s="9"/>
    </row>
    <row r="5987" ht="15.75" customHeight="1">
      <c r="A5987" s="15" t="s">
        <v>7037</v>
      </c>
      <c r="B5987" s="14" t="s">
        <v>806</v>
      </c>
      <c r="C5987" s="17">
        <v>29.0</v>
      </c>
      <c r="D5987" s="8" t="s">
        <v>7056</v>
      </c>
      <c r="E5987" s="8" t="s">
        <v>14</v>
      </c>
      <c r="F5987" s="5" t="s">
        <v>79</v>
      </c>
      <c r="G5987" s="9"/>
      <c r="H5987" s="9"/>
    </row>
    <row r="5988" ht="15.75" customHeight="1">
      <c r="A5988" s="15" t="s">
        <v>7037</v>
      </c>
      <c r="B5988" s="14" t="s">
        <v>757</v>
      </c>
      <c r="C5988" s="17">
        <v>30.0</v>
      </c>
      <c r="D5988" s="8" t="s">
        <v>7057</v>
      </c>
      <c r="E5988" s="8" t="s">
        <v>14</v>
      </c>
      <c r="F5988" s="5" t="s">
        <v>79</v>
      </c>
      <c r="G5988" s="9"/>
      <c r="H5988" s="9"/>
    </row>
    <row r="5989" ht="15.75" customHeight="1">
      <c r="A5989" s="15" t="s">
        <v>7037</v>
      </c>
      <c r="B5989" s="14" t="s">
        <v>2838</v>
      </c>
      <c r="C5989" s="17">
        <v>31.0</v>
      </c>
      <c r="D5989" s="8" t="s">
        <v>7058</v>
      </c>
      <c r="E5989" s="8" t="s">
        <v>14</v>
      </c>
      <c r="F5989" s="5" t="s">
        <v>79</v>
      </c>
      <c r="G5989" s="9"/>
      <c r="H5989" s="9"/>
    </row>
    <row r="5990" ht="15.75" customHeight="1">
      <c r="A5990" s="15" t="s">
        <v>7037</v>
      </c>
      <c r="B5990" s="14" t="s">
        <v>555</v>
      </c>
      <c r="C5990" s="17">
        <v>33.0</v>
      </c>
      <c r="D5990" s="8" t="s">
        <v>7059</v>
      </c>
      <c r="E5990" s="8" t="s">
        <v>14</v>
      </c>
      <c r="F5990" s="5" t="s">
        <v>79</v>
      </c>
      <c r="G5990" s="9"/>
      <c r="H5990" s="9"/>
    </row>
    <row r="5991" ht="15.75" customHeight="1">
      <c r="A5991" s="15" t="s">
        <v>7037</v>
      </c>
      <c r="B5991" s="14" t="s">
        <v>2838</v>
      </c>
      <c r="C5991" s="17">
        <v>34.0</v>
      </c>
      <c r="D5991" s="8" t="s">
        <v>7060</v>
      </c>
      <c r="E5991" s="8" t="s">
        <v>14</v>
      </c>
      <c r="F5991" s="5" t="s">
        <v>79</v>
      </c>
      <c r="G5991" s="9"/>
      <c r="H5991" s="9"/>
    </row>
    <row r="5992" ht="15.75" customHeight="1">
      <c r="A5992" s="15" t="s">
        <v>7037</v>
      </c>
      <c r="B5992" s="14" t="s">
        <v>41</v>
      </c>
      <c r="C5992" s="17">
        <v>36.0</v>
      </c>
      <c r="D5992" s="8" t="s">
        <v>7061</v>
      </c>
      <c r="E5992" s="8" t="s">
        <v>14</v>
      </c>
      <c r="F5992" s="5" t="s">
        <v>79</v>
      </c>
      <c r="G5992" s="9"/>
      <c r="H5992" s="9"/>
    </row>
    <row r="5993" ht="15.75" customHeight="1">
      <c r="A5993" s="15" t="s">
        <v>7037</v>
      </c>
      <c r="B5993" s="14" t="s">
        <v>68</v>
      </c>
      <c r="C5993" s="17">
        <v>38.0</v>
      </c>
      <c r="D5993" s="8" t="s">
        <v>7062</v>
      </c>
      <c r="E5993" s="8" t="s">
        <v>32</v>
      </c>
      <c r="F5993" s="5" t="s">
        <v>32</v>
      </c>
      <c r="G5993" s="9"/>
      <c r="H5993" s="9"/>
    </row>
    <row r="5994" ht="15.75" customHeight="1">
      <c r="A5994" s="15" t="s">
        <v>7037</v>
      </c>
      <c r="B5994" s="14" t="s">
        <v>1548</v>
      </c>
      <c r="C5994" s="17">
        <v>39.0</v>
      </c>
      <c r="D5994" s="8" t="s">
        <v>7063</v>
      </c>
      <c r="E5994" s="8" t="s">
        <v>21</v>
      </c>
      <c r="F5994" s="5" t="s">
        <v>5752</v>
      </c>
      <c r="G5994" s="9"/>
      <c r="H5994" s="9"/>
    </row>
    <row r="5995" ht="15.75" customHeight="1">
      <c r="A5995" s="15" t="s">
        <v>7037</v>
      </c>
      <c r="B5995" s="14" t="s">
        <v>757</v>
      </c>
      <c r="C5995" s="17">
        <v>41.0</v>
      </c>
      <c r="D5995" s="8" t="s">
        <v>7064</v>
      </c>
      <c r="E5995" s="8" t="s">
        <v>14</v>
      </c>
      <c r="F5995" s="5" t="s">
        <v>79</v>
      </c>
      <c r="G5995" s="9"/>
      <c r="H5995" s="9"/>
    </row>
    <row r="5996" ht="15.75" customHeight="1">
      <c r="A5996" s="15" t="s">
        <v>7037</v>
      </c>
      <c r="B5996" s="14" t="s">
        <v>41</v>
      </c>
      <c r="C5996" s="17">
        <v>42.0</v>
      </c>
      <c r="D5996" s="8" t="s">
        <v>7065</v>
      </c>
      <c r="E5996" s="8" t="s">
        <v>14</v>
      </c>
      <c r="F5996" s="5" t="s">
        <v>79</v>
      </c>
      <c r="G5996" s="9"/>
      <c r="H5996" s="9"/>
    </row>
    <row r="5997" ht="15.75" customHeight="1">
      <c r="A5997" s="15" t="s">
        <v>7037</v>
      </c>
      <c r="B5997" s="14" t="s">
        <v>555</v>
      </c>
      <c r="C5997" s="17">
        <v>44.0</v>
      </c>
      <c r="D5997" s="8" t="s">
        <v>7066</v>
      </c>
      <c r="E5997" s="8" t="s">
        <v>14</v>
      </c>
      <c r="F5997" s="5" t="s">
        <v>79</v>
      </c>
      <c r="G5997" s="9"/>
      <c r="H5997" s="9"/>
    </row>
    <row r="5998" ht="15.75" customHeight="1">
      <c r="A5998" s="15" t="s">
        <v>7037</v>
      </c>
      <c r="B5998" s="14" t="s">
        <v>555</v>
      </c>
      <c r="C5998" s="17">
        <v>45.0</v>
      </c>
      <c r="D5998" s="8" t="s">
        <v>7067</v>
      </c>
      <c r="E5998" s="8" t="s">
        <v>14</v>
      </c>
      <c r="F5998" s="5" t="s">
        <v>79</v>
      </c>
      <c r="G5998" s="9"/>
      <c r="H5998" s="9"/>
    </row>
    <row r="5999" ht="15.75" customHeight="1">
      <c r="A5999" s="15" t="s">
        <v>7037</v>
      </c>
      <c r="B5999" s="14" t="s">
        <v>2838</v>
      </c>
      <c r="C5999" s="17">
        <v>46.0</v>
      </c>
      <c r="D5999" s="8" t="s">
        <v>7068</v>
      </c>
      <c r="E5999" s="8" t="s">
        <v>14</v>
      </c>
      <c r="F5999" s="5" t="s">
        <v>79</v>
      </c>
      <c r="G5999" s="9"/>
      <c r="H5999" s="9"/>
    </row>
    <row r="6000" ht="15.75" customHeight="1">
      <c r="A6000" s="15" t="s">
        <v>7037</v>
      </c>
      <c r="B6000" s="14" t="s">
        <v>4289</v>
      </c>
      <c r="C6000" s="17">
        <v>47.0</v>
      </c>
      <c r="D6000" s="8" t="s">
        <v>7069</v>
      </c>
      <c r="E6000" s="8" t="s">
        <v>14</v>
      </c>
      <c r="F6000" s="5" t="s">
        <v>79</v>
      </c>
      <c r="G6000" s="9"/>
      <c r="H6000" s="9"/>
    </row>
    <row r="6001" ht="15.75" customHeight="1">
      <c r="A6001" s="15" t="s">
        <v>7037</v>
      </c>
      <c r="B6001" s="14" t="s">
        <v>555</v>
      </c>
      <c r="C6001" s="17">
        <v>49.0</v>
      </c>
      <c r="D6001" s="8" t="s">
        <v>7070</v>
      </c>
      <c r="E6001" s="8" t="s">
        <v>14</v>
      </c>
      <c r="F6001" s="5" t="s">
        <v>79</v>
      </c>
      <c r="G6001" s="9"/>
      <c r="H6001" s="9"/>
    </row>
    <row r="6002" ht="15.75" customHeight="1">
      <c r="A6002" s="15" t="s">
        <v>7037</v>
      </c>
      <c r="B6002" s="14" t="s">
        <v>4289</v>
      </c>
      <c r="C6002" s="17">
        <v>51.0</v>
      </c>
      <c r="D6002" s="8" t="s">
        <v>7071</v>
      </c>
      <c r="E6002" s="8" t="s">
        <v>14</v>
      </c>
      <c r="F6002" s="5" t="s">
        <v>79</v>
      </c>
      <c r="G6002" s="9"/>
      <c r="H6002" s="9"/>
    </row>
    <row r="6003" ht="15.75" customHeight="1">
      <c r="A6003" s="15" t="s">
        <v>7037</v>
      </c>
      <c r="B6003" s="14" t="s">
        <v>41</v>
      </c>
      <c r="C6003" s="17">
        <v>53.0</v>
      </c>
      <c r="D6003" s="8" t="s">
        <v>7072</v>
      </c>
      <c r="E6003" s="8" t="s">
        <v>14</v>
      </c>
      <c r="F6003" s="5" t="s">
        <v>79</v>
      </c>
      <c r="G6003" s="9"/>
      <c r="H6003" s="9"/>
    </row>
    <row r="6004" ht="15.75" customHeight="1">
      <c r="A6004" s="15" t="s">
        <v>7037</v>
      </c>
      <c r="B6004" s="18" t="s">
        <v>1181</v>
      </c>
      <c r="C6004" s="17">
        <v>54.0</v>
      </c>
      <c r="D6004" s="8" t="s">
        <v>7073</v>
      </c>
      <c r="E6004" s="8" t="s">
        <v>32</v>
      </c>
      <c r="F6004" s="5" t="s">
        <v>32</v>
      </c>
      <c r="G6004" s="9"/>
      <c r="H6004" s="9"/>
    </row>
    <row r="6005" ht="15.75" customHeight="1">
      <c r="A6005" s="15" t="s">
        <v>7037</v>
      </c>
      <c r="B6005" s="14" t="s">
        <v>68</v>
      </c>
      <c r="C6005" s="17">
        <v>55.0</v>
      </c>
      <c r="D6005" s="8" t="s">
        <v>7074</v>
      </c>
      <c r="E6005" s="8" t="s">
        <v>48</v>
      </c>
      <c r="F6005" s="5" t="s">
        <v>79</v>
      </c>
      <c r="G6005" s="9"/>
      <c r="H6005" s="9"/>
    </row>
    <row r="6006" ht="15.75" customHeight="1">
      <c r="A6006" s="15" t="s">
        <v>7037</v>
      </c>
      <c r="B6006" s="14" t="s">
        <v>1548</v>
      </c>
      <c r="C6006" s="17">
        <v>57.0</v>
      </c>
      <c r="D6006" s="8" t="s">
        <v>7075</v>
      </c>
      <c r="E6006" s="8" t="s">
        <v>32</v>
      </c>
      <c r="F6006" s="5" t="s">
        <v>79</v>
      </c>
      <c r="G6006" s="9"/>
      <c r="H6006" s="9"/>
    </row>
    <row r="6007" ht="15.75" customHeight="1">
      <c r="A6007" s="15" t="s">
        <v>7037</v>
      </c>
      <c r="B6007" s="14" t="s">
        <v>41</v>
      </c>
      <c r="C6007" s="17">
        <v>58.0</v>
      </c>
      <c r="D6007" s="8" t="s">
        <v>7076</v>
      </c>
      <c r="E6007" s="8" t="s">
        <v>14</v>
      </c>
      <c r="F6007" s="5" t="s">
        <v>79</v>
      </c>
      <c r="G6007" s="9"/>
      <c r="H6007" s="9"/>
    </row>
    <row r="6008" ht="15.75" customHeight="1">
      <c r="A6008" s="15" t="s">
        <v>7037</v>
      </c>
      <c r="B6008" s="14" t="s">
        <v>555</v>
      </c>
      <c r="C6008" s="17">
        <v>59.0</v>
      </c>
      <c r="D6008" s="8" t="s">
        <v>7077</v>
      </c>
      <c r="E6008" s="8" t="s">
        <v>14</v>
      </c>
      <c r="F6008" s="5" t="s">
        <v>79</v>
      </c>
      <c r="G6008" s="9"/>
      <c r="H6008" s="9"/>
    </row>
    <row r="6009" ht="15.75" customHeight="1">
      <c r="A6009" s="15" t="s">
        <v>7037</v>
      </c>
      <c r="B6009" s="18" t="s">
        <v>1181</v>
      </c>
      <c r="C6009" s="17">
        <v>60.0</v>
      </c>
      <c r="D6009" s="8" t="s">
        <v>7078</v>
      </c>
      <c r="E6009" s="8" t="s">
        <v>14</v>
      </c>
      <c r="F6009" s="5" t="s">
        <v>79</v>
      </c>
      <c r="G6009" s="9"/>
      <c r="H6009" s="9"/>
    </row>
    <row r="6010" ht="15.75" customHeight="1">
      <c r="A6010" s="15" t="s">
        <v>7037</v>
      </c>
      <c r="B6010" s="14" t="s">
        <v>41</v>
      </c>
      <c r="C6010" s="17">
        <v>62.0</v>
      </c>
      <c r="D6010" s="8" t="s">
        <v>7079</v>
      </c>
      <c r="E6010" s="8" t="s">
        <v>14</v>
      </c>
      <c r="F6010" s="5" t="s">
        <v>79</v>
      </c>
      <c r="G6010" s="9"/>
      <c r="H6010" s="9"/>
    </row>
    <row r="6011" ht="15.75" customHeight="1">
      <c r="A6011" s="15" t="s">
        <v>7037</v>
      </c>
      <c r="B6011" s="14" t="s">
        <v>2838</v>
      </c>
      <c r="C6011" s="17">
        <v>63.0</v>
      </c>
      <c r="D6011" s="8" t="s">
        <v>7080</v>
      </c>
      <c r="E6011" s="8" t="s">
        <v>32</v>
      </c>
      <c r="F6011" s="5" t="s">
        <v>32</v>
      </c>
      <c r="G6011" s="9"/>
      <c r="H6011" s="9"/>
    </row>
    <row r="6012" ht="15.75" customHeight="1">
      <c r="A6012" s="15" t="s">
        <v>7037</v>
      </c>
      <c r="B6012" s="14" t="s">
        <v>7081</v>
      </c>
      <c r="C6012" s="17">
        <v>64.0</v>
      </c>
      <c r="D6012" s="8" t="s">
        <v>7082</v>
      </c>
      <c r="E6012" s="8" t="s">
        <v>32</v>
      </c>
      <c r="F6012" s="5" t="s">
        <v>295</v>
      </c>
      <c r="G6012" s="9"/>
      <c r="H6012" s="9"/>
    </row>
    <row r="6013" ht="15.75" customHeight="1">
      <c r="A6013" s="15" t="s">
        <v>7083</v>
      </c>
      <c r="B6013" s="14" t="s">
        <v>144</v>
      </c>
      <c r="C6013" s="16">
        <v>1.0</v>
      </c>
      <c r="D6013" s="8" t="s">
        <v>7084</v>
      </c>
      <c r="E6013" s="8" t="s">
        <v>14</v>
      </c>
      <c r="F6013" s="5" t="s">
        <v>15</v>
      </c>
      <c r="G6013" s="9"/>
      <c r="H6013" s="9"/>
    </row>
    <row r="6014" ht="15.75" customHeight="1">
      <c r="A6014" s="15" t="s">
        <v>7083</v>
      </c>
      <c r="B6014" s="14" t="s">
        <v>124</v>
      </c>
      <c r="C6014" s="17">
        <v>2.0</v>
      </c>
      <c r="D6014" s="8" t="s">
        <v>7085</v>
      </c>
      <c r="E6014" s="8" t="s">
        <v>14</v>
      </c>
      <c r="F6014" s="5" t="s">
        <v>15</v>
      </c>
      <c r="G6014" s="9"/>
      <c r="H6014" s="9"/>
    </row>
    <row r="6015" ht="15.75" customHeight="1">
      <c r="A6015" s="15" t="s">
        <v>7083</v>
      </c>
      <c r="B6015" s="14" t="s">
        <v>139</v>
      </c>
      <c r="C6015" s="17">
        <v>3.0</v>
      </c>
      <c r="D6015" s="8" t="s">
        <v>7086</v>
      </c>
      <c r="E6015" s="8" t="s">
        <v>21</v>
      </c>
      <c r="F6015" s="5" t="s">
        <v>25</v>
      </c>
      <c r="G6015" s="9"/>
      <c r="H6015" s="9"/>
    </row>
    <row r="6016" ht="15.75" customHeight="1">
      <c r="A6016" s="15" t="s">
        <v>7083</v>
      </c>
      <c r="B6016" s="14" t="s">
        <v>1770</v>
      </c>
      <c r="C6016" s="17">
        <v>4.0</v>
      </c>
      <c r="D6016" s="8" t="s">
        <v>7087</v>
      </c>
      <c r="E6016" s="8" t="s">
        <v>14</v>
      </c>
      <c r="F6016" s="5" t="s">
        <v>28</v>
      </c>
      <c r="G6016" s="9"/>
      <c r="H6016" s="9"/>
    </row>
    <row r="6017" ht="15.75" customHeight="1">
      <c r="A6017" s="15" t="s">
        <v>7083</v>
      </c>
      <c r="B6017" s="14" t="s">
        <v>37</v>
      </c>
      <c r="C6017" s="17">
        <v>7.0</v>
      </c>
      <c r="D6017" s="8" t="s">
        <v>7088</v>
      </c>
      <c r="E6017" s="8" t="s">
        <v>14</v>
      </c>
      <c r="F6017" s="5" t="s">
        <v>22</v>
      </c>
      <c r="G6017" s="9"/>
      <c r="H6017" s="9"/>
    </row>
    <row r="6018" ht="15.75" customHeight="1">
      <c r="A6018" s="15" t="s">
        <v>7083</v>
      </c>
      <c r="B6018" s="14" t="s">
        <v>144</v>
      </c>
      <c r="C6018" s="17">
        <v>9.0</v>
      </c>
      <c r="D6018" s="8" t="s">
        <v>7089</v>
      </c>
      <c r="E6018" s="8" t="s">
        <v>48</v>
      </c>
      <c r="F6018" s="5" t="s">
        <v>28</v>
      </c>
      <c r="G6018" s="9"/>
      <c r="H6018" s="9"/>
    </row>
    <row r="6019" ht="15.75" customHeight="1">
      <c r="A6019" s="15" t="s">
        <v>7083</v>
      </c>
      <c r="B6019" s="14" t="s">
        <v>144</v>
      </c>
      <c r="C6019" s="17">
        <v>10.0</v>
      </c>
      <c r="D6019" s="8" t="s">
        <v>7090</v>
      </c>
      <c r="E6019" s="8" t="s">
        <v>32</v>
      </c>
      <c r="F6019" s="5" t="s">
        <v>28</v>
      </c>
      <c r="G6019" s="9"/>
      <c r="H6019" s="9"/>
    </row>
    <row r="6020" ht="15.75" customHeight="1">
      <c r="A6020" s="15" t="s">
        <v>7083</v>
      </c>
      <c r="B6020" s="14" t="s">
        <v>144</v>
      </c>
      <c r="C6020" s="17">
        <v>11.0</v>
      </c>
      <c r="D6020" s="8" t="s">
        <v>7091</v>
      </c>
      <c r="E6020" s="8" t="s">
        <v>32</v>
      </c>
      <c r="F6020" s="5" t="s">
        <v>22</v>
      </c>
      <c r="G6020" s="9"/>
      <c r="H6020" s="9"/>
    </row>
    <row r="6021" ht="15.75" customHeight="1">
      <c r="A6021" s="15" t="s">
        <v>7083</v>
      </c>
      <c r="B6021" s="14" t="s">
        <v>124</v>
      </c>
      <c r="C6021" s="17">
        <v>12.0</v>
      </c>
      <c r="D6021" s="8" t="s">
        <v>7092</v>
      </c>
      <c r="E6021" s="8" t="s">
        <v>32</v>
      </c>
      <c r="F6021" s="5" t="s">
        <v>28</v>
      </c>
      <c r="G6021" s="9"/>
      <c r="H6021" s="9"/>
    </row>
    <row r="6022" ht="15.75" customHeight="1">
      <c r="A6022" s="15" t="s">
        <v>7083</v>
      </c>
      <c r="B6022" s="14" t="s">
        <v>37</v>
      </c>
      <c r="C6022" s="17">
        <v>14.0</v>
      </c>
      <c r="D6022" s="8" t="s">
        <v>7093</v>
      </c>
      <c r="E6022" s="8" t="s">
        <v>14</v>
      </c>
      <c r="F6022" s="5" t="s">
        <v>28</v>
      </c>
      <c r="G6022" s="9"/>
      <c r="H6022" s="9"/>
    </row>
    <row r="6023" ht="15.75" customHeight="1">
      <c r="A6023" s="15" t="s">
        <v>7083</v>
      </c>
      <c r="B6023" s="14" t="s">
        <v>144</v>
      </c>
      <c r="C6023" s="17">
        <v>16.0</v>
      </c>
      <c r="D6023" s="8" t="s">
        <v>7094</v>
      </c>
      <c r="E6023" s="8" t="s">
        <v>14</v>
      </c>
      <c r="F6023" s="5" t="s">
        <v>28</v>
      </c>
      <c r="G6023" s="9"/>
      <c r="H6023" s="9"/>
    </row>
    <row r="6024" ht="15.75" customHeight="1">
      <c r="A6024" s="15" t="s">
        <v>7083</v>
      </c>
      <c r="B6024" s="14" t="s">
        <v>37</v>
      </c>
      <c r="C6024" s="17">
        <v>17.0</v>
      </c>
      <c r="D6024" s="8" t="s">
        <v>7095</v>
      </c>
      <c r="E6024" s="8" t="s">
        <v>14</v>
      </c>
      <c r="F6024" s="5" t="s">
        <v>28</v>
      </c>
      <c r="G6024" s="9"/>
      <c r="H6024" s="9"/>
    </row>
    <row r="6025" ht="15.75" customHeight="1">
      <c r="A6025" s="15" t="s">
        <v>7083</v>
      </c>
      <c r="B6025" s="14" t="s">
        <v>144</v>
      </c>
      <c r="C6025" s="17">
        <v>19.0</v>
      </c>
      <c r="D6025" s="8" t="s">
        <v>7096</v>
      </c>
      <c r="E6025" s="8" t="s">
        <v>21</v>
      </c>
      <c r="F6025" s="5" t="s">
        <v>50</v>
      </c>
      <c r="G6025" s="9"/>
      <c r="H6025" s="9"/>
    </row>
    <row r="6026" ht="15.75" customHeight="1">
      <c r="A6026" s="15" t="s">
        <v>7083</v>
      </c>
      <c r="B6026" s="14" t="s">
        <v>256</v>
      </c>
      <c r="C6026" s="17">
        <v>21.0</v>
      </c>
      <c r="D6026" s="8" t="s">
        <v>7097</v>
      </c>
      <c r="E6026" s="8" t="s">
        <v>21</v>
      </c>
      <c r="F6026" s="5" t="s">
        <v>50</v>
      </c>
      <c r="G6026" s="9"/>
      <c r="H6026" s="9"/>
    </row>
    <row r="6027" ht="15.75" customHeight="1">
      <c r="A6027" s="15" t="s">
        <v>7098</v>
      </c>
      <c r="B6027" s="14" t="s">
        <v>124</v>
      </c>
      <c r="C6027" s="16">
        <v>1.0</v>
      </c>
      <c r="D6027" s="8" t="s">
        <v>7099</v>
      </c>
      <c r="E6027" s="8" t="s">
        <v>21</v>
      </c>
      <c r="F6027" s="5" t="s">
        <v>22</v>
      </c>
      <c r="G6027" s="9"/>
      <c r="H6027" s="9"/>
    </row>
    <row r="6028" ht="15.75" customHeight="1">
      <c r="A6028" s="15" t="s">
        <v>7098</v>
      </c>
      <c r="B6028" s="14" t="s">
        <v>29</v>
      </c>
      <c r="C6028" s="17">
        <v>3.0</v>
      </c>
      <c r="D6028" s="8" t="s">
        <v>7100</v>
      </c>
      <c r="E6028" s="8" t="s">
        <v>21</v>
      </c>
      <c r="F6028" s="5" t="s">
        <v>22</v>
      </c>
      <c r="G6028" s="9"/>
      <c r="H6028" s="9"/>
    </row>
    <row r="6029" ht="15.75" customHeight="1">
      <c r="A6029" s="15" t="s">
        <v>7098</v>
      </c>
      <c r="B6029" s="14" t="s">
        <v>37</v>
      </c>
      <c r="C6029" s="17">
        <v>5.0</v>
      </c>
      <c r="D6029" s="8" t="s">
        <v>7101</v>
      </c>
      <c r="E6029" s="8" t="s">
        <v>21</v>
      </c>
      <c r="F6029" s="5" t="s">
        <v>22</v>
      </c>
      <c r="G6029" s="9"/>
      <c r="H6029" s="9"/>
    </row>
    <row r="6030" ht="15.75" customHeight="1">
      <c r="A6030" s="15" t="s">
        <v>7098</v>
      </c>
      <c r="B6030" s="14" t="s">
        <v>968</v>
      </c>
      <c r="C6030" s="17">
        <v>7.0</v>
      </c>
      <c r="D6030" s="8" t="s">
        <v>7102</v>
      </c>
      <c r="E6030" s="8" t="s">
        <v>21</v>
      </c>
      <c r="F6030" s="5" t="s">
        <v>22</v>
      </c>
      <c r="G6030" s="9"/>
      <c r="H6030" s="9"/>
    </row>
    <row r="6031" ht="15.75" customHeight="1">
      <c r="A6031" s="15" t="s">
        <v>7098</v>
      </c>
      <c r="B6031" s="14" t="s">
        <v>124</v>
      </c>
      <c r="C6031" s="17">
        <v>9.0</v>
      </c>
      <c r="D6031" s="8" t="s">
        <v>7103</v>
      </c>
      <c r="E6031" s="8" t="s">
        <v>32</v>
      </c>
      <c r="F6031" s="5" t="s">
        <v>22</v>
      </c>
      <c r="G6031" s="9"/>
      <c r="H6031" s="9"/>
    </row>
    <row r="6032" ht="15.75" customHeight="1">
      <c r="A6032" s="15" t="s">
        <v>7098</v>
      </c>
      <c r="B6032" s="14" t="s">
        <v>968</v>
      </c>
      <c r="C6032" s="17">
        <v>11.0</v>
      </c>
      <c r="D6032" s="8" t="s">
        <v>7104</v>
      </c>
      <c r="E6032" s="8" t="s">
        <v>14</v>
      </c>
      <c r="F6032" s="5" t="s">
        <v>22</v>
      </c>
      <c r="G6032" s="9"/>
      <c r="H6032" s="9"/>
    </row>
    <row r="6033" ht="15.75" customHeight="1">
      <c r="A6033" s="15" t="s">
        <v>7098</v>
      </c>
      <c r="B6033" s="14" t="s">
        <v>124</v>
      </c>
      <c r="C6033" s="17">
        <v>13.0</v>
      </c>
      <c r="D6033" s="8" t="s">
        <v>7105</v>
      </c>
      <c r="E6033" s="8" t="s">
        <v>14</v>
      </c>
      <c r="F6033" s="5" t="s">
        <v>22</v>
      </c>
      <c r="G6033" s="9"/>
      <c r="H6033" s="9"/>
    </row>
    <row r="6034" ht="15.75" customHeight="1">
      <c r="A6034" s="15" t="s">
        <v>7098</v>
      </c>
      <c r="B6034" s="14" t="s">
        <v>124</v>
      </c>
      <c r="C6034" s="17">
        <v>15.0</v>
      </c>
      <c r="D6034" s="8" t="s">
        <v>7106</v>
      </c>
      <c r="E6034" s="8" t="s">
        <v>32</v>
      </c>
      <c r="F6034" s="5" t="s">
        <v>22</v>
      </c>
      <c r="G6034" s="9"/>
      <c r="H6034" s="9"/>
    </row>
    <row r="6035" ht="15.75" customHeight="1">
      <c r="A6035" s="15" t="s">
        <v>7098</v>
      </c>
      <c r="B6035" s="14" t="s">
        <v>124</v>
      </c>
      <c r="C6035" s="17">
        <v>16.0</v>
      </c>
      <c r="D6035" s="8" t="s">
        <v>7107</v>
      </c>
      <c r="E6035" s="8" t="s">
        <v>21</v>
      </c>
      <c r="F6035" s="5" t="s">
        <v>22</v>
      </c>
      <c r="G6035" s="9"/>
      <c r="H6035" s="9"/>
    </row>
    <row r="6036" ht="15.75" customHeight="1">
      <c r="A6036" s="15" t="s">
        <v>7098</v>
      </c>
      <c r="B6036" s="14" t="s">
        <v>124</v>
      </c>
      <c r="C6036" s="17">
        <v>18.0</v>
      </c>
      <c r="D6036" s="8" t="s">
        <v>7108</v>
      </c>
      <c r="E6036" s="8" t="s">
        <v>21</v>
      </c>
      <c r="F6036" s="5" t="s">
        <v>22</v>
      </c>
      <c r="G6036" s="9"/>
      <c r="H6036" s="9"/>
    </row>
    <row r="6037" ht="15.75" customHeight="1">
      <c r="A6037" s="15" t="s">
        <v>7098</v>
      </c>
      <c r="B6037" s="14" t="s">
        <v>37</v>
      </c>
      <c r="C6037" s="17">
        <v>20.0</v>
      </c>
      <c r="D6037" s="8" t="s">
        <v>7109</v>
      </c>
      <c r="E6037" s="8" t="s">
        <v>21</v>
      </c>
      <c r="F6037" s="5" t="s">
        <v>22</v>
      </c>
      <c r="G6037" s="9"/>
      <c r="H6037" s="9"/>
    </row>
    <row r="6038" ht="15.75" customHeight="1">
      <c r="A6038" s="15" t="s">
        <v>7098</v>
      </c>
      <c r="B6038" s="14" t="s">
        <v>124</v>
      </c>
      <c r="C6038" s="17">
        <v>22.0</v>
      </c>
      <c r="D6038" s="8" t="s">
        <v>7110</v>
      </c>
      <c r="E6038" s="8" t="s">
        <v>21</v>
      </c>
      <c r="F6038" s="5" t="s">
        <v>22</v>
      </c>
      <c r="G6038" s="9"/>
      <c r="H6038" s="9"/>
    </row>
    <row r="6039" ht="15.75" customHeight="1">
      <c r="A6039" s="15" t="s">
        <v>7098</v>
      </c>
      <c r="B6039" s="14" t="s">
        <v>37</v>
      </c>
      <c r="C6039" s="17">
        <v>24.0</v>
      </c>
      <c r="D6039" s="8" t="s">
        <v>7111</v>
      </c>
      <c r="E6039" s="8" t="s">
        <v>21</v>
      </c>
      <c r="F6039" s="5" t="s">
        <v>22</v>
      </c>
      <c r="G6039" s="9"/>
      <c r="H6039" s="9"/>
    </row>
    <row r="6040" ht="15.75" customHeight="1">
      <c r="A6040" s="15" t="s">
        <v>7098</v>
      </c>
      <c r="B6040" s="14" t="s">
        <v>968</v>
      </c>
      <c r="C6040" s="17">
        <v>26.0</v>
      </c>
      <c r="D6040" s="8" t="s">
        <v>7112</v>
      </c>
      <c r="E6040" s="8" t="s">
        <v>21</v>
      </c>
      <c r="F6040" s="5" t="s">
        <v>25</v>
      </c>
      <c r="G6040" s="9"/>
      <c r="H6040" s="9"/>
    </row>
    <row r="6041" ht="15.75" customHeight="1">
      <c r="A6041" s="15" t="s">
        <v>7098</v>
      </c>
      <c r="B6041" s="14" t="s">
        <v>124</v>
      </c>
      <c r="C6041" s="17">
        <v>28.0</v>
      </c>
      <c r="D6041" s="8" t="s">
        <v>7113</v>
      </c>
      <c r="E6041" s="8" t="s">
        <v>21</v>
      </c>
      <c r="F6041" s="5" t="s">
        <v>25</v>
      </c>
      <c r="G6041" s="9"/>
      <c r="H6041" s="9"/>
    </row>
    <row r="6042" ht="15.75" customHeight="1">
      <c r="A6042" s="15" t="s">
        <v>7098</v>
      </c>
      <c r="B6042" s="14" t="s">
        <v>7114</v>
      </c>
      <c r="C6042" s="17">
        <v>30.0</v>
      </c>
      <c r="D6042" s="8" t="s">
        <v>7115</v>
      </c>
      <c r="E6042" s="8" t="s">
        <v>21</v>
      </c>
      <c r="F6042" s="5" t="s">
        <v>123</v>
      </c>
      <c r="G6042" s="9"/>
      <c r="H6042" s="9"/>
    </row>
    <row r="6043" ht="15.75" customHeight="1">
      <c r="A6043" s="5" t="s">
        <v>7116</v>
      </c>
      <c r="B6043" s="6" t="s">
        <v>216</v>
      </c>
      <c r="C6043" s="7">
        <v>1.0</v>
      </c>
      <c r="D6043" s="8" t="s">
        <v>7117</v>
      </c>
      <c r="E6043" s="5" t="s">
        <v>21</v>
      </c>
      <c r="F6043" s="5" t="s">
        <v>28</v>
      </c>
      <c r="G6043" s="9"/>
      <c r="H6043" s="9"/>
    </row>
    <row r="6044" ht="15.75" customHeight="1">
      <c r="A6044" s="5" t="s">
        <v>7116</v>
      </c>
      <c r="B6044" s="6" t="s">
        <v>41</v>
      </c>
      <c r="C6044" s="10">
        <v>2.0</v>
      </c>
      <c r="D6044" s="8" t="s">
        <v>7118</v>
      </c>
      <c r="E6044" s="5" t="s">
        <v>21</v>
      </c>
      <c r="F6044" s="5" t="s">
        <v>25</v>
      </c>
      <c r="G6044" s="9"/>
      <c r="H6044" s="9"/>
    </row>
    <row r="6045" ht="15.75" customHeight="1">
      <c r="A6045" s="5" t="s">
        <v>7116</v>
      </c>
      <c r="B6045" s="6" t="s">
        <v>216</v>
      </c>
      <c r="C6045" s="10">
        <v>3.0</v>
      </c>
      <c r="D6045" s="8" t="s">
        <v>7119</v>
      </c>
      <c r="E6045" s="5" t="s">
        <v>14</v>
      </c>
      <c r="F6045" s="5" t="s">
        <v>15</v>
      </c>
      <c r="G6045" s="9"/>
      <c r="H6045" s="9"/>
    </row>
    <row r="6046" ht="15.75" customHeight="1">
      <c r="A6046" s="5" t="s">
        <v>7116</v>
      </c>
      <c r="B6046" s="6" t="s">
        <v>41</v>
      </c>
      <c r="C6046" s="10">
        <v>4.0</v>
      </c>
      <c r="D6046" s="8" t="s">
        <v>7120</v>
      </c>
      <c r="E6046" s="5" t="s">
        <v>21</v>
      </c>
      <c r="F6046" s="5" t="s">
        <v>123</v>
      </c>
      <c r="G6046" s="9"/>
      <c r="H6046" s="9"/>
    </row>
    <row r="6047" ht="15.75" customHeight="1">
      <c r="A6047" s="5" t="s">
        <v>7116</v>
      </c>
      <c r="B6047" s="6" t="s">
        <v>41</v>
      </c>
      <c r="C6047" s="10">
        <v>5.0</v>
      </c>
      <c r="D6047" s="8" t="s">
        <v>7121</v>
      </c>
      <c r="E6047" s="5" t="s">
        <v>21</v>
      </c>
      <c r="F6047" s="5" t="s">
        <v>123</v>
      </c>
      <c r="G6047" s="9"/>
      <c r="H6047" s="9"/>
    </row>
    <row r="6048" ht="15.75" customHeight="1">
      <c r="A6048" s="15" t="s">
        <v>7122</v>
      </c>
      <c r="B6048" s="14" t="s">
        <v>29</v>
      </c>
      <c r="C6048" s="16">
        <v>1.0</v>
      </c>
      <c r="D6048" s="8" t="s">
        <v>7123</v>
      </c>
      <c r="E6048" s="8" t="s">
        <v>21</v>
      </c>
      <c r="F6048" s="5" t="s">
        <v>25</v>
      </c>
      <c r="G6048" s="9"/>
      <c r="H6048" s="9"/>
    </row>
    <row r="6049" ht="15.75" customHeight="1">
      <c r="A6049" s="15" t="s">
        <v>7122</v>
      </c>
      <c r="B6049" s="14" t="s">
        <v>965</v>
      </c>
      <c r="C6049" s="17">
        <v>3.0</v>
      </c>
      <c r="D6049" s="8" t="s">
        <v>7124</v>
      </c>
      <c r="E6049" s="8" t="s">
        <v>21</v>
      </c>
      <c r="F6049" s="5" t="s">
        <v>25</v>
      </c>
      <c r="G6049" s="9"/>
      <c r="H6049" s="9"/>
    </row>
    <row r="6050" ht="15.75" customHeight="1">
      <c r="A6050" s="15" t="s">
        <v>7122</v>
      </c>
      <c r="B6050" s="14" t="s">
        <v>968</v>
      </c>
      <c r="C6050" s="17">
        <v>5.0</v>
      </c>
      <c r="D6050" s="8" t="s">
        <v>7125</v>
      </c>
      <c r="E6050" s="8" t="s">
        <v>21</v>
      </c>
      <c r="F6050" s="5" t="s">
        <v>25</v>
      </c>
      <c r="G6050" s="9"/>
      <c r="H6050" s="9"/>
    </row>
    <row r="6051" ht="15.75" customHeight="1">
      <c r="A6051" s="15" t="s">
        <v>7122</v>
      </c>
      <c r="B6051" s="14" t="s">
        <v>144</v>
      </c>
      <c r="C6051" s="17">
        <v>7.0</v>
      </c>
      <c r="D6051" s="8" t="s">
        <v>7126</v>
      </c>
      <c r="E6051" s="8" t="s">
        <v>21</v>
      </c>
      <c r="F6051" s="5" t="s">
        <v>123</v>
      </c>
      <c r="G6051" s="9"/>
      <c r="H6051" s="9"/>
    </row>
    <row r="6052" ht="15.75" customHeight="1">
      <c r="A6052" s="15" t="s">
        <v>7122</v>
      </c>
      <c r="B6052" s="14" t="s">
        <v>139</v>
      </c>
      <c r="C6052" s="17">
        <v>9.0</v>
      </c>
      <c r="D6052" s="8" t="s">
        <v>7127</v>
      </c>
      <c r="E6052" s="8" t="s">
        <v>21</v>
      </c>
      <c r="F6052" s="5" t="s">
        <v>123</v>
      </c>
      <c r="G6052" s="9"/>
      <c r="H6052" s="9"/>
    </row>
    <row r="6053" ht="15.75" customHeight="1">
      <c r="A6053" s="15" t="s">
        <v>7122</v>
      </c>
      <c r="B6053" s="14" t="s">
        <v>137</v>
      </c>
      <c r="C6053" s="17">
        <v>10.0</v>
      </c>
      <c r="D6053" s="8" t="s">
        <v>7128</v>
      </c>
      <c r="E6053" s="8" t="s">
        <v>21</v>
      </c>
      <c r="F6053" s="5" t="s">
        <v>25</v>
      </c>
      <c r="G6053" s="9"/>
      <c r="H6053" s="9"/>
    </row>
    <row r="6054" ht="15.75" customHeight="1">
      <c r="A6054" s="15" t="s">
        <v>7122</v>
      </c>
      <c r="B6054" s="14" t="s">
        <v>137</v>
      </c>
      <c r="C6054" s="17">
        <v>11.0</v>
      </c>
      <c r="D6054" s="8" t="s">
        <v>7129</v>
      </c>
      <c r="E6054" s="8" t="s">
        <v>21</v>
      </c>
      <c r="F6054" s="5" t="s">
        <v>25</v>
      </c>
      <c r="G6054" s="9"/>
      <c r="H6054" s="9"/>
    </row>
    <row r="6055" ht="15.75" customHeight="1">
      <c r="A6055" s="15" t="s">
        <v>7122</v>
      </c>
      <c r="B6055" s="14" t="s">
        <v>137</v>
      </c>
      <c r="C6055" s="17">
        <v>12.0</v>
      </c>
      <c r="D6055" s="8" t="s">
        <v>7130</v>
      </c>
      <c r="E6055" s="8" t="s">
        <v>21</v>
      </c>
      <c r="F6055" s="5" t="s">
        <v>351</v>
      </c>
      <c r="G6055" s="9"/>
      <c r="H6055" s="9"/>
    </row>
    <row r="6056" ht="15.75" customHeight="1">
      <c r="A6056" s="15" t="s">
        <v>7122</v>
      </c>
      <c r="B6056" s="14" t="s">
        <v>3679</v>
      </c>
      <c r="C6056" s="17">
        <v>13.0</v>
      </c>
      <c r="D6056" s="8" t="s">
        <v>7131</v>
      </c>
      <c r="E6056" s="8" t="s">
        <v>21</v>
      </c>
      <c r="F6056" s="5" t="s">
        <v>1265</v>
      </c>
      <c r="G6056" s="9"/>
      <c r="H6056" s="9"/>
    </row>
    <row r="6057" ht="15.75" customHeight="1">
      <c r="A6057" s="15" t="s">
        <v>7122</v>
      </c>
      <c r="B6057" s="14" t="s">
        <v>130</v>
      </c>
      <c r="C6057" s="17">
        <v>14.0</v>
      </c>
      <c r="D6057" s="8" t="s">
        <v>7132</v>
      </c>
      <c r="E6057" s="8" t="s">
        <v>33</v>
      </c>
      <c r="F6057" s="5" t="s">
        <v>33</v>
      </c>
      <c r="G6057" s="9"/>
      <c r="H6057" s="9"/>
    </row>
    <row r="6058" ht="15.75" customHeight="1">
      <c r="A6058" s="15" t="s">
        <v>7122</v>
      </c>
      <c r="B6058" s="14" t="s">
        <v>37</v>
      </c>
      <c r="C6058" s="17">
        <v>16.0</v>
      </c>
      <c r="D6058" s="8" t="s">
        <v>7133</v>
      </c>
      <c r="E6058" s="8" t="s">
        <v>33</v>
      </c>
      <c r="F6058" s="5" t="s">
        <v>971</v>
      </c>
      <c r="G6058" s="9"/>
      <c r="H6058" s="9"/>
    </row>
    <row r="6059" ht="15.75" customHeight="1">
      <c r="A6059" s="15" t="s">
        <v>7122</v>
      </c>
      <c r="B6059" s="14" t="s">
        <v>137</v>
      </c>
      <c r="C6059" s="17">
        <v>18.0</v>
      </c>
      <c r="D6059" s="8" t="s">
        <v>7134</v>
      </c>
      <c r="E6059" s="8" t="s">
        <v>21</v>
      </c>
      <c r="F6059" s="5" t="s">
        <v>123</v>
      </c>
      <c r="G6059" s="9"/>
      <c r="H6059" s="9"/>
    </row>
    <row r="6060" ht="15.75" customHeight="1">
      <c r="A6060" s="15" t="s">
        <v>7122</v>
      </c>
      <c r="B6060" s="14" t="s">
        <v>124</v>
      </c>
      <c r="C6060" s="17">
        <v>21.0</v>
      </c>
      <c r="D6060" s="8" t="s">
        <v>7135</v>
      </c>
      <c r="E6060" s="8" t="s">
        <v>21</v>
      </c>
      <c r="F6060" s="5" t="s">
        <v>25</v>
      </c>
      <c r="G6060" s="9"/>
      <c r="H6060" s="9"/>
    </row>
    <row r="6061" ht="15.75" customHeight="1">
      <c r="A6061" s="15" t="s">
        <v>7122</v>
      </c>
      <c r="B6061" s="14" t="s">
        <v>124</v>
      </c>
      <c r="C6061" s="17">
        <v>22.0</v>
      </c>
      <c r="D6061" s="8" t="s">
        <v>7136</v>
      </c>
      <c r="E6061" s="8" t="s">
        <v>21</v>
      </c>
      <c r="F6061" s="5" t="s">
        <v>25</v>
      </c>
      <c r="G6061" s="9"/>
      <c r="H6061" s="9"/>
    </row>
    <row r="6062" ht="15.75" customHeight="1">
      <c r="A6062" s="15" t="s">
        <v>7122</v>
      </c>
      <c r="B6062" s="14" t="s">
        <v>124</v>
      </c>
      <c r="C6062" s="17">
        <v>24.0</v>
      </c>
      <c r="D6062" s="8" t="s">
        <v>7137</v>
      </c>
      <c r="E6062" s="8" t="s">
        <v>21</v>
      </c>
      <c r="F6062" s="5" t="s">
        <v>25</v>
      </c>
      <c r="G6062" s="9"/>
      <c r="H6062" s="9"/>
    </row>
    <row r="6063" ht="15.75" customHeight="1">
      <c r="A6063" s="15" t="s">
        <v>7122</v>
      </c>
      <c r="B6063" s="14" t="s">
        <v>137</v>
      </c>
      <c r="C6063" s="17">
        <v>25.0</v>
      </c>
      <c r="D6063" s="8" t="s">
        <v>7138</v>
      </c>
      <c r="E6063" s="8" t="s">
        <v>14</v>
      </c>
      <c r="F6063" s="5" t="s">
        <v>25</v>
      </c>
      <c r="G6063" s="9"/>
      <c r="H6063" s="9"/>
    </row>
    <row r="6064" ht="15.75" customHeight="1">
      <c r="A6064" s="15" t="s">
        <v>7122</v>
      </c>
      <c r="B6064" s="14" t="s">
        <v>29</v>
      </c>
      <c r="C6064" s="17">
        <v>26.0</v>
      </c>
      <c r="D6064" s="8" t="s">
        <v>7139</v>
      </c>
      <c r="E6064" s="8" t="s">
        <v>14</v>
      </c>
      <c r="F6064" s="5" t="s">
        <v>28</v>
      </c>
      <c r="G6064" s="9"/>
      <c r="H6064" s="9"/>
    </row>
    <row r="6065" ht="15.75" customHeight="1">
      <c r="A6065" s="15" t="s">
        <v>7122</v>
      </c>
      <c r="B6065" s="14" t="s">
        <v>968</v>
      </c>
      <c r="C6065" s="17">
        <v>27.0</v>
      </c>
      <c r="D6065" s="8" t="s">
        <v>7140</v>
      </c>
      <c r="E6065" s="8" t="s">
        <v>21</v>
      </c>
      <c r="F6065" s="5" t="s">
        <v>6868</v>
      </c>
      <c r="G6065" s="9"/>
      <c r="H6065" s="9"/>
    </row>
    <row r="6066" ht="15.75" customHeight="1">
      <c r="A6066" s="15" t="s">
        <v>7122</v>
      </c>
      <c r="B6066" s="14" t="s">
        <v>137</v>
      </c>
      <c r="C6066" s="17">
        <v>29.0</v>
      </c>
      <c r="D6066" s="8" t="s">
        <v>7141</v>
      </c>
      <c r="E6066" s="8" t="s">
        <v>14</v>
      </c>
      <c r="F6066" s="5" t="s">
        <v>79</v>
      </c>
      <c r="G6066" s="9"/>
      <c r="H6066" s="9"/>
    </row>
    <row r="6067" ht="15.75" customHeight="1">
      <c r="A6067" s="15" t="s">
        <v>7122</v>
      </c>
      <c r="B6067" s="14" t="s">
        <v>968</v>
      </c>
      <c r="C6067" s="17">
        <v>31.0</v>
      </c>
      <c r="D6067" s="8" t="s">
        <v>7142</v>
      </c>
      <c r="E6067" s="8" t="s">
        <v>21</v>
      </c>
      <c r="F6067" s="5" t="s">
        <v>28</v>
      </c>
      <c r="G6067" s="9"/>
      <c r="H6067" s="9"/>
    </row>
    <row r="6068" ht="15.75" customHeight="1">
      <c r="A6068" s="15" t="s">
        <v>7122</v>
      </c>
      <c r="B6068" s="14" t="s">
        <v>378</v>
      </c>
      <c r="C6068" s="17">
        <v>33.0</v>
      </c>
      <c r="D6068" s="8" t="s">
        <v>7143</v>
      </c>
      <c r="E6068" s="8" t="s">
        <v>21</v>
      </c>
      <c r="F6068" s="5" t="s">
        <v>25</v>
      </c>
      <c r="G6068" s="9"/>
      <c r="H6068" s="9"/>
    </row>
    <row r="6069" ht="15.75" customHeight="1">
      <c r="A6069" s="15" t="s">
        <v>7122</v>
      </c>
      <c r="B6069" s="14" t="s">
        <v>154</v>
      </c>
      <c r="C6069" s="17">
        <v>34.0</v>
      </c>
      <c r="D6069" s="8" t="s">
        <v>7144</v>
      </c>
      <c r="E6069" s="8" t="s">
        <v>21</v>
      </c>
      <c r="F6069" s="5" t="s">
        <v>123</v>
      </c>
      <c r="G6069" s="9"/>
      <c r="H6069" s="9"/>
    </row>
    <row r="6070" ht="15.75" customHeight="1">
      <c r="A6070" s="15" t="s">
        <v>7122</v>
      </c>
      <c r="B6070" s="14" t="s">
        <v>144</v>
      </c>
      <c r="C6070" s="17">
        <v>35.0</v>
      </c>
      <c r="D6070" s="8" t="s">
        <v>7145</v>
      </c>
      <c r="E6070" s="8" t="s">
        <v>21</v>
      </c>
      <c r="F6070" s="5" t="s">
        <v>123</v>
      </c>
      <c r="G6070" s="9"/>
      <c r="H6070" s="9"/>
    </row>
    <row r="6071" ht="15.75" customHeight="1">
      <c r="A6071" s="15" t="s">
        <v>7122</v>
      </c>
      <c r="B6071" s="14" t="s">
        <v>12</v>
      </c>
      <c r="C6071" s="17">
        <v>37.0</v>
      </c>
      <c r="D6071" s="8" t="s">
        <v>7146</v>
      </c>
      <c r="E6071" s="8" t="s">
        <v>21</v>
      </c>
      <c r="F6071" s="5" t="s">
        <v>123</v>
      </c>
      <c r="G6071" s="9"/>
      <c r="H6071" s="9"/>
    </row>
    <row r="6072" ht="15.75" customHeight="1">
      <c r="A6072" s="15" t="s">
        <v>7147</v>
      </c>
      <c r="B6072" s="14" t="s">
        <v>607</v>
      </c>
      <c r="C6072" s="16">
        <v>1.0</v>
      </c>
      <c r="D6072" s="8" t="s">
        <v>7148</v>
      </c>
      <c r="E6072" s="8" t="s">
        <v>21</v>
      </c>
      <c r="F6072" s="5" t="s">
        <v>25</v>
      </c>
      <c r="G6072" s="9"/>
      <c r="H6072" s="9"/>
    </row>
    <row r="6073" ht="15.75" customHeight="1">
      <c r="A6073" s="15" t="s">
        <v>7147</v>
      </c>
      <c r="B6073" s="14" t="s">
        <v>734</v>
      </c>
      <c r="C6073" s="17">
        <v>2.0</v>
      </c>
      <c r="D6073" s="8" t="s">
        <v>7149</v>
      </c>
      <c r="E6073" s="8" t="s">
        <v>21</v>
      </c>
      <c r="F6073" s="5" t="s">
        <v>22</v>
      </c>
      <c r="G6073" s="9"/>
      <c r="H6073" s="9"/>
    </row>
    <row r="6074" ht="15.75" customHeight="1">
      <c r="A6074" s="15" t="s">
        <v>7147</v>
      </c>
      <c r="B6074" s="14" t="s">
        <v>734</v>
      </c>
      <c r="C6074" s="17">
        <v>4.0</v>
      </c>
      <c r="D6074" s="8" t="s">
        <v>7150</v>
      </c>
      <c r="E6074" s="8" t="s">
        <v>14</v>
      </c>
      <c r="F6074" s="5" t="s">
        <v>15</v>
      </c>
      <c r="G6074" s="9"/>
      <c r="H6074" s="9"/>
    </row>
    <row r="6075" ht="15.75" customHeight="1">
      <c r="A6075" s="15" t="s">
        <v>7147</v>
      </c>
      <c r="B6075" s="14" t="s">
        <v>52</v>
      </c>
      <c r="C6075" s="17">
        <v>6.0</v>
      </c>
      <c r="D6075" s="8" t="s">
        <v>7151</v>
      </c>
      <c r="E6075" s="8" t="s">
        <v>14</v>
      </c>
      <c r="F6075" s="5" t="s">
        <v>79</v>
      </c>
      <c r="G6075" s="9"/>
      <c r="H6075" s="9"/>
    </row>
    <row r="6076" ht="15.75" customHeight="1">
      <c r="A6076" s="15" t="s">
        <v>7147</v>
      </c>
      <c r="B6076" s="14" t="s">
        <v>68</v>
      </c>
      <c r="C6076" s="17">
        <v>7.0</v>
      </c>
      <c r="D6076" s="8" t="s">
        <v>7152</v>
      </c>
      <c r="E6076" s="8" t="s">
        <v>21</v>
      </c>
      <c r="F6076" s="5" t="s">
        <v>1425</v>
      </c>
      <c r="G6076" s="9"/>
      <c r="H6076" s="9"/>
    </row>
    <row r="6077" ht="15.75" customHeight="1">
      <c r="A6077" s="15" t="s">
        <v>7147</v>
      </c>
      <c r="B6077" s="14" t="s">
        <v>41</v>
      </c>
      <c r="C6077" s="17">
        <v>8.0</v>
      </c>
      <c r="D6077" s="8" t="s">
        <v>7153</v>
      </c>
      <c r="E6077" s="8" t="s">
        <v>21</v>
      </c>
      <c r="F6077" s="5" t="s">
        <v>15</v>
      </c>
      <c r="G6077" s="9"/>
      <c r="H6077" s="9"/>
    </row>
    <row r="6078" ht="15.75" customHeight="1">
      <c r="A6078" s="5" t="s">
        <v>7154</v>
      </c>
      <c r="B6078" s="6" t="s">
        <v>7155</v>
      </c>
      <c r="C6078" s="7">
        <v>1.0</v>
      </c>
      <c r="D6078" s="8" t="s">
        <v>7156</v>
      </c>
      <c r="E6078" s="5" t="s">
        <v>21</v>
      </c>
      <c r="F6078" s="5" t="s">
        <v>25</v>
      </c>
      <c r="G6078" s="9"/>
      <c r="H6078" s="9"/>
    </row>
    <row r="6079" ht="15.75" customHeight="1">
      <c r="A6079" s="11" t="s">
        <v>7157</v>
      </c>
      <c r="B6079" s="6" t="s">
        <v>29</v>
      </c>
      <c r="C6079" s="7">
        <v>1.0</v>
      </c>
      <c r="D6079" s="8" t="s">
        <v>7158</v>
      </c>
      <c r="E6079" s="5" t="s">
        <v>21</v>
      </c>
      <c r="F6079" s="5" t="s">
        <v>25</v>
      </c>
      <c r="G6079" s="9"/>
      <c r="H6079" s="9"/>
    </row>
    <row r="6080" ht="15.75" customHeight="1">
      <c r="A6080" s="11" t="s">
        <v>7157</v>
      </c>
      <c r="B6080" s="6" t="s">
        <v>137</v>
      </c>
      <c r="C6080" s="10">
        <v>2.0</v>
      </c>
      <c r="D6080" s="8" t="s">
        <v>7159</v>
      </c>
      <c r="E6080" s="5" t="s">
        <v>21</v>
      </c>
      <c r="F6080" s="5" t="s">
        <v>133</v>
      </c>
      <c r="G6080" s="9"/>
      <c r="H6080" s="9"/>
    </row>
    <row r="6081" ht="15.75" customHeight="1">
      <c r="A6081" s="11" t="s">
        <v>7157</v>
      </c>
      <c r="B6081" s="6" t="s">
        <v>137</v>
      </c>
      <c r="C6081" s="10">
        <v>3.0</v>
      </c>
      <c r="D6081" s="8" t="s">
        <v>7160</v>
      </c>
      <c r="E6081" s="5" t="s">
        <v>14</v>
      </c>
      <c r="F6081" s="5" t="s">
        <v>79</v>
      </c>
      <c r="G6081" s="9"/>
      <c r="H6081" s="9"/>
    </row>
    <row r="6082" ht="15.75" customHeight="1">
      <c r="A6082" s="11" t="s">
        <v>7157</v>
      </c>
      <c r="B6082" s="6" t="s">
        <v>137</v>
      </c>
      <c r="C6082" s="10">
        <v>4.0</v>
      </c>
      <c r="D6082" s="8" t="s">
        <v>7161</v>
      </c>
      <c r="E6082" s="5" t="s">
        <v>21</v>
      </c>
      <c r="F6082" s="5" t="s">
        <v>25</v>
      </c>
      <c r="G6082" s="9"/>
      <c r="H6082" s="9"/>
    </row>
    <row r="6083" ht="15.75" customHeight="1">
      <c r="A6083" s="11" t="s">
        <v>7157</v>
      </c>
      <c r="B6083" s="6" t="s">
        <v>137</v>
      </c>
      <c r="C6083" s="10">
        <v>5.0</v>
      </c>
      <c r="D6083" s="8" t="s">
        <v>7162</v>
      </c>
      <c r="E6083" s="5" t="s">
        <v>32</v>
      </c>
      <c r="F6083" s="5" t="s">
        <v>89</v>
      </c>
      <c r="G6083" s="9"/>
      <c r="H6083" s="9"/>
    </row>
    <row r="6084" ht="15.75" customHeight="1">
      <c r="A6084" s="11" t="s">
        <v>7157</v>
      </c>
      <c r="B6084" s="6" t="s">
        <v>137</v>
      </c>
      <c r="C6084" s="10">
        <v>6.0</v>
      </c>
      <c r="D6084" s="8" t="s">
        <v>7163</v>
      </c>
      <c r="E6084" s="5" t="s">
        <v>14</v>
      </c>
      <c r="F6084" s="5" t="s">
        <v>79</v>
      </c>
      <c r="G6084" s="9"/>
      <c r="H6084" s="9"/>
    </row>
    <row r="6085" ht="15.75" customHeight="1">
      <c r="A6085" s="11" t="s">
        <v>7157</v>
      </c>
      <c r="B6085" s="6" t="s">
        <v>137</v>
      </c>
      <c r="C6085" s="10">
        <v>7.0</v>
      </c>
      <c r="D6085" s="8" t="s">
        <v>7164</v>
      </c>
      <c r="E6085" s="5" t="s">
        <v>14</v>
      </c>
      <c r="F6085" s="5" t="s">
        <v>28</v>
      </c>
      <c r="G6085" s="9"/>
      <c r="H6085" s="9"/>
    </row>
    <row r="6086" ht="15.75" customHeight="1">
      <c r="A6086" s="11" t="s">
        <v>7157</v>
      </c>
      <c r="B6086" s="6" t="s">
        <v>29</v>
      </c>
      <c r="C6086" s="10">
        <v>8.0</v>
      </c>
      <c r="D6086" s="8" t="s">
        <v>7165</v>
      </c>
      <c r="E6086" s="5" t="s">
        <v>21</v>
      </c>
      <c r="F6086" s="5" t="s">
        <v>1265</v>
      </c>
      <c r="G6086" s="9"/>
      <c r="H6086" s="9"/>
    </row>
    <row r="6087" ht="15.75" customHeight="1">
      <c r="A6087" s="11" t="s">
        <v>7157</v>
      </c>
      <c r="B6087" s="6" t="s">
        <v>137</v>
      </c>
      <c r="C6087" s="10">
        <v>9.0</v>
      </c>
      <c r="D6087" s="8" t="s">
        <v>7166</v>
      </c>
      <c r="E6087" s="5" t="s">
        <v>21</v>
      </c>
      <c r="F6087" s="5" t="s">
        <v>25</v>
      </c>
      <c r="G6087" s="9"/>
      <c r="H6087" s="9"/>
    </row>
    <row r="6088" ht="15.75" customHeight="1">
      <c r="A6088" s="11" t="s">
        <v>7157</v>
      </c>
      <c r="B6088" s="6" t="s">
        <v>29</v>
      </c>
      <c r="C6088" s="10">
        <v>10.0</v>
      </c>
      <c r="D6088" s="8" t="s">
        <v>7167</v>
      </c>
      <c r="E6088" s="5" t="s">
        <v>18</v>
      </c>
      <c r="F6088" s="5" t="s">
        <v>18</v>
      </c>
      <c r="G6088" s="9"/>
      <c r="H6088" s="9"/>
    </row>
    <row r="6089" ht="15.75" customHeight="1">
      <c r="A6089" s="11" t="s">
        <v>7157</v>
      </c>
      <c r="B6089" s="6" t="s">
        <v>7168</v>
      </c>
      <c r="C6089" s="10">
        <v>11.0</v>
      </c>
      <c r="D6089" s="8" t="s">
        <v>7169</v>
      </c>
      <c r="E6089" s="5" t="s">
        <v>21</v>
      </c>
      <c r="F6089" s="5" t="s">
        <v>50</v>
      </c>
      <c r="G6089" s="9"/>
      <c r="H6089" s="9"/>
    </row>
    <row r="6090" ht="15.75" customHeight="1">
      <c r="A6090" s="15" t="s">
        <v>7170</v>
      </c>
      <c r="B6090" s="18" t="s">
        <v>330</v>
      </c>
      <c r="C6090" s="16">
        <v>1.0</v>
      </c>
      <c r="D6090" s="8" t="s">
        <v>7171</v>
      </c>
      <c r="E6090" s="8" t="s">
        <v>21</v>
      </c>
      <c r="F6090" s="5" t="s">
        <v>133</v>
      </c>
      <c r="G6090" s="9"/>
      <c r="H6090" s="9"/>
    </row>
    <row r="6091" ht="15.75" customHeight="1">
      <c r="A6091" s="15" t="s">
        <v>7170</v>
      </c>
      <c r="B6091" s="14" t="s">
        <v>26</v>
      </c>
      <c r="C6091" s="17">
        <v>2.0</v>
      </c>
      <c r="D6091" s="8" t="s">
        <v>7172</v>
      </c>
      <c r="E6091" s="8" t="s">
        <v>21</v>
      </c>
      <c r="F6091" s="5" t="s">
        <v>642</v>
      </c>
      <c r="G6091" s="9"/>
      <c r="H6091" s="9"/>
    </row>
    <row r="6092" ht="15.75" customHeight="1">
      <c r="A6092" s="15" t="s">
        <v>7170</v>
      </c>
      <c r="B6092" s="14" t="s">
        <v>41</v>
      </c>
      <c r="C6092" s="17">
        <v>3.0</v>
      </c>
      <c r="D6092" s="8" t="s">
        <v>7173</v>
      </c>
      <c r="E6092" s="8" t="s">
        <v>33</v>
      </c>
      <c r="F6092" s="5" t="s">
        <v>89</v>
      </c>
      <c r="G6092" s="9"/>
      <c r="H6092" s="9"/>
    </row>
    <row r="6093" ht="15.75" customHeight="1">
      <c r="A6093" s="15" t="s">
        <v>7170</v>
      </c>
      <c r="B6093" s="18" t="s">
        <v>1712</v>
      </c>
      <c r="C6093" s="17">
        <v>5.0</v>
      </c>
      <c r="D6093" s="8" t="s">
        <v>7174</v>
      </c>
      <c r="E6093" s="8" t="s">
        <v>21</v>
      </c>
      <c r="F6093" s="5" t="s">
        <v>2574</v>
      </c>
      <c r="G6093" s="9"/>
      <c r="H6093" s="9"/>
    </row>
    <row r="6094" ht="15.75" customHeight="1">
      <c r="A6094" s="15" t="s">
        <v>7170</v>
      </c>
      <c r="B6094" s="18" t="s">
        <v>330</v>
      </c>
      <c r="C6094" s="17">
        <v>7.0</v>
      </c>
      <c r="D6094" s="8" t="s">
        <v>7175</v>
      </c>
      <c r="E6094" s="8" t="s">
        <v>21</v>
      </c>
      <c r="F6094" s="5" t="s">
        <v>89</v>
      </c>
      <c r="G6094" s="9"/>
      <c r="H6094" s="9"/>
    </row>
    <row r="6095" ht="15.75" customHeight="1">
      <c r="A6095" s="15" t="s">
        <v>7170</v>
      </c>
      <c r="B6095" s="14" t="s">
        <v>35</v>
      </c>
      <c r="C6095" s="17">
        <v>8.0</v>
      </c>
      <c r="D6095" s="8" t="s">
        <v>7176</v>
      </c>
      <c r="E6095" s="8" t="s">
        <v>14</v>
      </c>
      <c r="F6095" s="5" t="s">
        <v>22</v>
      </c>
      <c r="G6095" s="9"/>
      <c r="H6095" s="9"/>
    </row>
    <row r="6096" ht="15.75" customHeight="1">
      <c r="A6096" s="15" t="s">
        <v>7170</v>
      </c>
      <c r="B6096" s="18" t="s">
        <v>1712</v>
      </c>
      <c r="C6096" s="17">
        <v>9.0</v>
      </c>
      <c r="D6096" s="8" t="s">
        <v>7177</v>
      </c>
      <c r="E6096" s="8" t="s">
        <v>21</v>
      </c>
      <c r="F6096" s="5" t="s">
        <v>642</v>
      </c>
      <c r="G6096" s="9"/>
      <c r="H6096" s="9"/>
    </row>
    <row r="6097" ht="15.75" customHeight="1">
      <c r="A6097" s="15" t="s">
        <v>7170</v>
      </c>
      <c r="B6097" s="18" t="s">
        <v>330</v>
      </c>
      <c r="C6097" s="17">
        <v>11.0</v>
      </c>
      <c r="D6097" s="8" t="s">
        <v>7178</v>
      </c>
      <c r="E6097" s="8" t="s">
        <v>21</v>
      </c>
      <c r="F6097" s="5" t="s">
        <v>2574</v>
      </c>
      <c r="G6097" s="9"/>
      <c r="H6097" s="9"/>
    </row>
    <row r="6098" ht="15.75" customHeight="1">
      <c r="A6098" s="15" t="s">
        <v>7170</v>
      </c>
      <c r="B6098" s="14" t="s">
        <v>35</v>
      </c>
      <c r="C6098" s="17">
        <v>12.0</v>
      </c>
      <c r="D6098" s="8" t="s">
        <v>7179</v>
      </c>
      <c r="E6098" s="8" t="s">
        <v>21</v>
      </c>
      <c r="F6098" s="5" t="s">
        <v>2574</v>
      </c>
      <c r="G6098" s="9"/>
      <c r="H6098" s="9"/>
    </row>
    <row r="6099" ht="15.75" customHeight="1">
      <c r="A6099" s="15" t="s">
        <v>7170</v>
      </c>
      <c r="B6099" s="14" t="s">
        <v>26</v>
      </c>
      <c r="C6099" s="17">
        <v>14.0</v>
      </c>
      <c r="D6099" s="8" t="s">
        <v>7180</v>
      </c>
      <c r="E6099" s="8" t="s">
        <v>21</v>
      </c>
      <c r="F6099" s="5" t="s">
        <v>93</v>
      </c>
      <c r="G6099" s="9"/>
      <c r="H6099" s="9"/>
    </row>
    <row r="6100" ht="15.75" customHeight="1">
      <c r="A6100" s="15" t="s">
        <v>7170</v>
      </c>
      <c r="B6100" s="18" t="s">
        <v>1712</v>
      </c>
      <c r="C6100" s="17">
        <v>16.0</v>
      </c>
      <c r="D6100" s="8" t="s">
        <v>7181</v>
      </c>
      <c r="E6100" s="8" t="s">
        <v>21</v>
      </c>
      <c r="F6100" s="5" t="s">
        <v>123</v>
      </c>
      <c r="G6100" s="9"/>
      <c r="H6100" s="9"/>
    </row>
    <row r="6101" ht="15.75" customHeight="1">
      <c r="A6101" s="15" t="s">
        <v>7170</v>
      </c>
      <c r="B6101" s="18" t="s">
        <v>261</v>
      </c>
      <c r="C6101" s="17">
        <v>18.0</v>
      </c>
      <c r="D6101" s="8" t="s">
        <v>7182</v>
      </c>
      <c r="E6101" s="8" t="s">
        <v>14</v>
      </c>
      <c r="F6101" s="5" t="s">
        <v>25</v>
      </c>
      <c r="G6101" s="9"/>
      <c r="H6101" s="9"/>
    </row>
    <row r="6102" ht="15.75" customHeight="1">
      <c r="A6102" s="15" t="s">
        <v>7170</v>
      </c>
      <c r="B6102" s="14" t="s">
        <v>26</v>
      </c>
      <c r="C6102" s="17">
        <v>19.0</v>
      </c>
      <c r="D6102" s="8" t="s">
        <v>7183</v>
      </c>
      <c r="E6102" s="8" t="s">
        <v>21</v>
      </c>
      <c r="F6102" s="5" t="s">
        <v>123</v>
      </c>
      <c r="G6102" s="9"/>
      <c r="H6102" s="9"/>
    </row>
    <row r="6103" ht="15.75" customHeight="1">
      <c r="A6103" s="15" t="s">
        <v>7170</v>
      </c>
      <c r="B6103" s="18" t="s">
        <v>261</v>
      </c>
      <c r="C6103" s="17">
        <v>21.0</v>
      </c>
      <c r="D6103" s="8" t="s">
        <v>7184</v>
      </c>
      <c r="E6103" s="8" t="s">
        <v>21</v>
      </c>
      <c r="F6103" s="5" t="s">
        <v>5102</v>
      </c>
      <c r="G6103" s="9"/>
      <c r="H6103" s="9"/>
    </row>
    <row r="6104" ht="15.75" customHeight="1">
      <c r="A6104" s="15" t="s">
        <v>7170</v>
      </c>
      <c r="B6104" s="14" t="s">
        <v>26</v>
      </c>
      <c r="C6104" s="17">
        <v>22.0</v>
      </c>
      <c r="D6104" s="8" t="s">
        <v>7185</v>
      </c>
      <c r="E6104" s="8" t="s">
        <v>14</v>
      </c>
      <c r="F6104" s="5" t="s">
        <v>28</v>
      </c>
      <c r="G6104" s="9"/>
      <c r="H6104" s="9"/>
    </row>
    <row r="6105" ht="15.75" customHeight="1">
      <c r="A6105" s="15" t="s">
        <v>7170</v>
      </c>
      <c r="B6105" s="18" t="s">
        <v>261</v>
      </c>
      <c r="C6105" s="17">
        <v>23.0</v>
      </c>
      <c r="D6105" s="8" t="s">
        <v>7186</v>
      </c>
      <c r="E6105" s="8" t="s">
        <v>21</v>
      </c>
      <c r="F6105" s="5" t="s">
        <v>28</v>
      </c>
      <c r="G6105" s="9"/>
      <c r="H6105" s="9"/>
    </row>
    <row r="6106" ht="15.75" customHeight="1">
      <c r="A6106" s="15" t="s">
        <v>7170</v>
      </c>
      <c r="B6106" s="18" t="s">
        <v>261</v>
      </c>
      <c r="C6106" s="17">
        <v>24.0</v>
      </c>
      <c r="D6106" s="8" t="s">
        <v>7187</v>
      </c>
      <c r="E6106" s="8" t="s">
        <v>14</v>
      </c>
      <c r="F6106" s="5" t="s">
        <v>28</v>
      </c>
      <c r="G6106" s="9"/>
      <c r="H6106" s="9"/>
    </row>
    <row r="6107" ht="15.75" customHeight="1">
      <c r="A6107" s="15" t="s">
        <v>7170</v>
      </c>
      <c r="B6107" s="18" t="s">
        <v>261</v>
      </c>
      <c r="C6107" s="17">
        <v>25.0</v>
      </c>
      <c r="D6107" s="8" t="s">
        <v>7188</v>
      </c>
      <c r="E6107" s="8" t="s">
        <v>1850</v>
      </c>
      <c r="F6107" s="5" t="s">
        <v>25</v>
      </c>
      <c r="G6107" s="9"/>
      <c r="H6107" s="9"/>
    </row>
    <row r="6108" ht="15.75" customHeight="1">
      <c r="A6108" s="15" t="s">
        <v>7170</v>
      </c>
      <c r="B6108" s="14" t="s">
        <v>26</v>
      </c>
      <c r="C6108" s="17">
        <v>26.0</v>
      </c>
      <c r="D6108" s="8" t="s">
        <v>7189</v>
      </c>
      <c r="E6108" s="8" t="s">
        <v>21</v>
      </c>
      <c r="F6108" s="5" t="s">
        <v>25</v>
      </c>
      <c r="G6108" s="9"/>
      <c r="H6108" s="9"/>
    </row>
    <row r="6109" ht="15.75" customHeight="1">
      <c r="A6109" s="15" t="s">
        <v>7170</v>
      </c>
      <c r="B6109" s="18" t="s">
        <v>261</v>
      </c>
      <c r="C6109" s="17">
        <v>27.0</v>
      </c>
      <c r="D6109" s="8" t="s">
        <v>7190</v>
      </c>
      <c r="E6109" s="8" t="s">
        <v>21</v>
      </c>
      <c r="F6109" s="5" t="s">
        <v>25</v>
      </c>
      <c r="G6109" s="9"/>
      <c r="H6109" s="9"/>
    </row>
    <row r="6110" ht="15.75" customHeight="1">
      <c r="A6110" s="15" t="s">
        <v>7170</v>
      </c>
      <c r="B6110" s="18" t="s">
        <v>6813</v>
      </c>
      <c r="C6110" s="17">
        <v>28.0</v>
      </c>
      <c r="D6110" s="8" t="s">
        <v>7191</v>
      </c>
      <c r="E6110" s="8" t="s">
        <v>21</v>
      </c>
      <c r="F6110" s="5" t="s">
        <v>642</v>
      </c>
      <c r="G6110" s="9"/>
      <c r="H6110" s="9"/>
    </row>
    <row r="6111" ht="15.75" customHeight="1">
      <c r="A6111" s="15" t="s">
        <v>7170</v>
      </c>
      <c r="B6111" s="14" t="s">
        <v>26</v>
      </c>
      <c r="C6111" s="17">
        <v>31.0</v>
      </c>
      <c r="D6111" s="8" t="s">
        <v>7192</v>
      </c>
      <c r="E6111" s="8" t="s">
        <v>21</v>
      </c>
      <c r="F6111" s="5" t="s">
        <v>123</v>
      </c>
      <c r="G6111" s="9"/>
      <c r="H6111" s="9"/>
    </row>
    <row r="6112" ht="15.75" customHeight="1">
      <c r="A6112" s="15" t="s">
        <v>7170</v>
      </c>
      <c r="B6112" s="18" t="s">
        <v>261</v>
      </c>
      <c r="C6112" s="17">
        <v>32.0</v>
      </c>
      <c r="D6112" s="8" t="s">
        <v>7193</v>
      </c>
      <c r="E6112" s="8" t="s">
        <v>21</v>
      </c>
      <c r="F6112" s="5" t="s">
        <v>123</v>
      </c>
      <c r="G6112" s="9"/>
      <c r="H6112" s="9"/>
    </row>
    <row r="6113" ht="15.75" customHeight="1">
      <c r="A6113" s="15" t="s">
        <v>7170</v>
      </c>
      <c r="B6113" s="14" t="s">
        <v>26</v>
      </c>
      <c r="C6113" s="17">
        <v>33.0</v>
      </c>
      <c r="D6113" s="8" t="s">
        <v>7194</v>
      </c>
      <c r="E6113" s="8" t="s">
        <v>14</v>
      </c>
      <c r="F6113" s="5" t="s">
        <v>166</v>
      </c>
      <c r="G6113" s="9"/>
      <c r="H6113" s="9"/>
    </row>
    <row r="6114" ht="15.75" customHeight="1">
      <c r="A6114" s="15" t="s">
        <v>7170</v>
      </c>
      <c r="B6114" s="18" t="s">
        <v>1712</v>
      </c>
      <c r="C6114" s="17">
        <v>34.0</v>
      </c>
      <c r="D6114" s="8" t="s">
        <v>7195</v>
      </c>
      <c r="E6114" s="8" t="s">
        <v>21</v>
      </c>
      <c r="F6114" s="5" t="s">
        <v>25</v>
      </c>
      <c r="G6114" s="9"/>
      <c r="H6114" s="9"/>
    </row>
    <row r="6115" ht="15.75" customHeight="1">
      <c r="A6115" s="15" t="s">
        <v>7170</v>
      </c>
      <c r="B6115" s="18" t="s">
        <v>695</v>
      </c>
      <c r="C6115" s="17">
        <v>36.0</v>
      </c>
      <c r="D6115" s="8" t="s">
        <v>7196</v>
      </c>
      <c r="E6115" s="8" t="s">
        <v>21</v>
      </c>
      <c r="F6115" s="5" t="s">
        <v>7197</v>
      </c>
      <c r="G6115" s="9"/>
      <c r="H6115" s="9"/>
    </row>
    <row r="6116" ht="15.75" customHeight="1">
      <c r="A6116" s="11" t="s">
        <v>7198</v>
      </c>
      <c r="B6116" s="6" t="s">
        <v>154</v>
      </c>
      <c r="C6116" s="7">
        <v>1.0</v>
      </c>
      <c r="D6116" s="8" t="s">
        <v>7199</v>
      </c>
      <c r="E6116" s="5" t="s">
        <v>21</v>
      </c>
      <c r="F6116" s="5" t="s">
        <v>2222</v>
      </c>
      <c r="G6116" s="9"/>
      <c r="H6116" s="9"/>
    </row>
    <row r="6117" ht="15.75" customHeight="1">
      <c r="A6117" s="11" t="s">
        <v>7198</v>
      </c>
      <c r="B6117" s="6" t="s">
        <v>560</v>
      </c>
      <c r="C6117" s="10">
        <v>3.0</v>
      </c>
      <c r="D6117" s="8" t="s">
        <v>7200</v>
      </c>
      <c r="E6117" s="5" t="s">
        <v>21</v>
      </c>
      <c r="F6117" s="5" t="s">
        <v>2222</v>
      </c>
      <c r="G6117" s="9"/>
      <c r="H6117" s="9"/>
    </row>
    <row r="6118" ht="15.75" customHeight="1">
      <c r="A6118" s="11" t="s">
        <v>7198</v>
      </c>
      <c r="B6118" s="6" t="s">
        <v>137</v>
      </c>
      <c r="C6118" s="10">
        <v>4.0</v>
      </c>
      <c r="D6118" s="8" t="s">
        <v>7201</v>
      </c>
      <c r="E6118" s="5" t="s">
        <v>21</v>
      </c>
      <c r="F6118" s="5" t="s">
        <v>25</v>
      </c>
      <c r="G6118" s="9"/>
      <c r="H6118" s="9"/>
    </row>
    <row r="6119" ht="15.75" customHeight="1">
      <c r="A6119" s="11" t="s">
        <v>7198</v>
      </c>
      <c r="B6119" s="6" t="s">
        <v>107</v>
      </c>
      <c r="C6119" s="10">
        <v>5.0</v>
      </c>
      <c r="D6119" s="8" t="s">
        <v>7202</v>
      </c>
      <c r="E6119" s="5" t="s">
        <v>21</v>
      </c>
      <c r="F6119" s="5" t="s">
        <v>25</v>
      </c>
      <c r="G6119" s="9"/>
      <c r="H6119" s="9"/>
    </row>
    <row r="6120" ht="15.75" customHeight="1">
      <c r="A6120" s="11" t="s">
        <v>7198</v>
      </c>
      <c r="B6120" s="6" t="s">
        <v>144</v>
      </c>
      <c r="C6120" s="10">
        <v>6.0</v>
      </c>
      <c r="D6120" s="8" t="s">
        <v>7203</v>
      </c>
      <c r="E6120" s="5" t="s">
        <v>21</v>
      </c>
      <c r="F6120" s="5" t="s">
        <v>2222</v>
      </c>
      <c r="G6120" s="9"/>
      <c r="H6120" s="9"/>
    </row>
    <row r="6121" ht="15.75" customHeight="1">
      <c r="A6121" s="11" t="s">
        <v>7198</v>
      </c>
      <c r="B6121" s="6" t="s">
        <v>2243</v>
      </c>
      <c r="C6121" s="10">
        <v>7.0</v>
      </c>
      <c r="D6121" s="8" t="s">
        <v>7204</v>
      </c>
      <c r="E6121" s="5" t="s">
        <v>21</v>
      </c>
      <c r="F6121" s="5" t="s">
        <v>25</v>
      </c>
      <c r="G6121" s="9"/>
      <c r="H6121" s="9"/>
    </row>
    <row r="6122" ht="15.75" customHeight="1">
      <c r="A6122" s="11" t="s">
        <v>7198</v>
      </c>
      <c r="B6122" s="6" t="s">
        <v>29</v>
      </c>
      <c r="C6122" s="10">
        <v>8.0</v>
      </c>
      <c r="D6122" s="8" t="s">
        <v>7205</v>
      </c>
      <c r="E6122" s="5" t="s">
        <v>21</v>
      </c>
      <c r="F6122" s="5" t="s">
        <v>2222</v>
      </c>
      <c r="G6122" s="9"/>
      <c r="H6122" s="9"/>
    </row>
    <row r="6123" ht="15.75" customHeight="1">
      <c r="A6123" s="11" t="s">
        <v>7198</v>
      </c>
      <c r="B6123" s="6" t="s">
        <v>560</v>
      </c>
      <c r="C6123" s="10">
        <v>10.0</v>
      </c>
      <c r="D6123" s="8" t="s">
        <v>7206</v>
      </c>
      <c r="E6123" s="5" t="s">
        <v>21</v>
      </c>
      <c r="F6123" s="5" t="s">
        <v>2222</v>
      </c>
      <c r="G6123" s="9"/>
      <c r="H6123" s="9"/>
    </row>
    <row r="6124" ht="15.75" customHeight="1">
      <c r="A6124" s="5" t="s">
        <v>7207</v>
      </c>
      <c r="B6124" s="6" t="s">
        <v>380</v>
      </c>
      <c r="C6124" s="7">
        <v>1.0</v>
      </c>
      <c r="D6124" s="8" t="s">
        <v>7208</v>
      </c>
      <c r="E6124" s="5" t="s">
        <v>21</v>
      </c>
      <c r="F6124" s="5" t="s">
        <v>89</v>
      </c>
      <c r="G6124" s="9"/>
      <c r="H6124" s="9"/>
    </row>
    <row r="6125" ht="15.75" customHeight="1">
      <c r="A6125" s="5" t="s">
        <v>7209</v>
      </c>
      <c r="B6125" s="6" t="s">
        <v>81</v>
      </c>
      <c r="C6125" s="7">
        <v>1.0</v>
      </c>
      <c r="D6125" s="8" t="s">
        <v>7210</v>
      </c>
      <c r="E6125" s="5" t="s">
        <v>21</v>
      </c>
      <c r="F6125" s="5" t="s">
        <v>642</v>
      </c>
      <c r="G6125" s="9"/>
      <c r="H6125" s="9"/>
    </row>
    <row r="6126" ht="15.75" customHeight="1">
      <c r="A6126" s="5" t="s">
        <v>7209</v>
      </c>
      <c r="B6126" s="6" t="s">
        <v>1090</v>
      </c>
      <c r="C6126" s="10">
        <v>2.0</v>
      </c>
      <c r="D6126" s="8" t="s">
        <v>7211</v>
      </c>
      <c r="E6126" s="5" t="s">
        <v>33</v>
      </c>
      <c r="F6126" s="5" t="s">
        <v>33</v>
      </c>
      <c r="G6126" s="9"/>
      <c r="H6126" s="9"/>
    </row>
    <row r="6127" ht="15.75" customHeight="1">
      <c r="A6127" s="5" t="s">
        <v>7209</v>
      </c>
      <c r="B6127" s="6" t="s">
        <v>226</v>
      </c>
      <c r="C6127" s="10">
        <v>3.0</v>
      </c>
      <c r="D6127" s="8" t="s">
        <v>7212</v>
      </c>
      <c r="E6127" s="5" t="s">
        <v>33</v>
      </c>
      <c r="F6127" s="5" t="s">
        <v>971</v>
      </c>
      <c r="G6127" s="9"/>
      <c r="H6127" s="9"/>
    </row>
    <row r="6128" ht="15.75" customHeight="1">
      <c r="A6128" s="5" t="s">
        <v>7209</v>
      </c>
      <c r="B6128" s="6" t="s">
        <v>311</v>
      </c>
      <c r="C6128" s="10">
        <v>4.0</v>
      </c>
      <c r="D6128" s="8" t="s">
        <v>7213</v>
      </c>
      <c r="E6128" s="5" t="s">
        <v>14</v>
      </c>
      <c r="F6128" s="5" t="s">
        <v>15</v>
      </c>
      <c r="G6128" s="9"/>
      <c r="H6128" s="9"/>
    </row>
    <row r="6129" ht="15.75" customHeight="1">
      <c r="A6129" s="5" t="s">
        <v>7209</v>
      </c>
      <c r="B6129" s="6" t="s">
        <v>1041</v>
      </c>
      <c r="C6129" s="10">
        <v>5.0</v>
      </c>
      <c r="D6129" s="8" t="s">
        <v>7214</v>
      </c>
      <c r="E6129" s="5" t="s">
        <v>18</v>
      </c>
      <c r="F6129" s="5" t="s">
        <v>1349</v>
      </c>
      <c r="G6129" s="9"/>
      <c r="H6129" s="9"/>
    </row>
    <row r="6130" ht="15.75" customHeight="1">
      <c r="A6130" s="5" t="s">
        <v>7209</v>
      </c>
      <c r="B6130" s="6" t="s">
        <v>5802</v>
      </c>
      <c r="C6130" s="10">
        <v>6.0</v>
      </c>
      <c r="D6130" s="8" t="s">
        <v>7215</v>
      </c>
      <c r="E6130" s="5" t="s">
        <v>14</v>
      </c>
      <c r="F6130" s="5" t="s">
        <v>28</v>
      </c>
      <c r="G6130" s="9"/>
      <c r="H6130" s="9"/>
    </row>
    <row r="6131" ht="15.75" customHeight="1">
      <c r="A6131" s="11" t="s">
        <v>7216</v>
      </c>
      <c r="B6131" s="12" t="s">
        <v>701</v>
      </c>
      <c r="C6131" s="7">
        <v>1.0</v>
      </c>
      <c r="D6131" s="8" t="s">
        <v>7217</v>
      </c>
      <c r="E6131" s="5" t="s">
        <v>21</v>
      </c>
      <c r="F6131" s="5" t="s">
        <v>642</v>
      </c>
      <c r="G6131" s="9"/>
      <c r="H6131" s="9"/>
    </row>
    <row r="6132" ht="15.75" customHeight="1">
      <c r="A6132" s="11" t="s">
        <v>7216</v>
      </c>
      <c r="B6132" s="6" t="s">
        <v>1770</v>
      </c>
      <c r="C6132" s="10">
        <v>3.0</v>
      </c>
      <c r="D6132" s="8" t="s">
        <v>7218</v>
      </c>
      <c r="E6132" s="5" t="s">
        <v>33</v>
      </c>
      <c r="F6132" s="5" t="s">
        <v>33</v>
      </c>
      <c r="G6132" s="9"/>
      <c r="H6132" s="9"/>
    </row>
    <row r="6133" ht="15.75" customHeight="1">
      <c r="A6133" s="11" t="s">
        <v>7216</v>
      </c>
      <c r="B6133" s="12" t="s">
        <v>126</v>
      </c>
      <c r="C6133" s="10">
        <v>6.0</v>
      </c>
      <c r="D6133" s="8" t="s">
        <v>7219</v>
      </c>
      <c r="E6133" s="5" t="s">
        <v>14</v>
      </c>
      <c r="F6133" s="5" t="s">
        <v>28</v>
      </c>
      <c r="G6133" s="9"/>
      <c r="H6133" s="9"/>
    </row>
    <row r="6134" ht="15.75" customHeight="1">
      <c r="A6134" s="11" t="s">
        <v>7216</v>
      </c>
      <c r="B6134" s="6" t="s">
        <v>144</v>
      </c>
      <c r="C6134" s="10">
        <v>7.0</v>
      </c>
      <c r="D6134" s="8" t="s">
        <v>7220</v>
      </c>
      <c r="E6134" s="5" t="s">
        <v>32</v>
      </c>
      <c r="F6134" s="5" t="s">
        <v>79</v>
      </c>
      <c r="G6134" s="9"/>
      <c r="H6134" s="9"/>
    </row>
    <row r="6135" ht="15.75" customHeight="1">
      <c r="A6135" s="11" t="s">
        <v>7216</v>
      </c>
      <c r="B6135" s="6" t="s">
        <v>144</v>
      </c>
      <c r="C6135" s="10">
        <v>10.0</v>
      </c>
      <c r="D6135" s="8" t="s">
        <v>7221</v>
      </c>
      <c r="E6135" s="5" t="s">
        <v>18</v>
      </c>
      <c r="F6135" s="5" t="s">
        <v>33</v>
      </c>
      <c r="G6135" s="9"/>
      <c r="H6135" s="9"/>
    </row>
    <row r="6136" ht="15.75" customHeight="1">
      <c r="A6136" s="11" t="s">
        <v>7216</v>
      </c>
      <c r="B6136" s="12" t="s">
        <v>135</v>
      </c>
      <c r="C6136" s="10">
        <v>12.0</v>
      </c>
      <c r="D6136" s="8" t="s">
        <v>7222</v>
      </c>
      <c r="E6136" s="5" t="s">
        <v>33</v>
      </c>
      <c r="F6136" s="5" t="s">
        <v>33</v>
      </c>
      <c r="G6136" s="9"/>
      <c r="H6136" s="9"/>
    </row>
    <row r="6137" ht="15.75" customHeight="1">
      <c r="A6137" s="11" t="s">
        <v>7216</v>
      </c>
      <c r="B6137" s="6" t="s">
        <v>144</v>
      </c>
      <c r="C6137" s="10">
        <v>13.0</v>
      </c>
      <c r="D6137" s="8" t="s">
        <v>7223</v>
      </c>
      <c r="E6137" s="5" t="s">
        <v>32</v>
      </c>
      <c r="F6137" s="5" t="s">
        <v>79</v>
      </c>
      <c r="G6137" s="9"/>
      <c r="H6137" s="9"/>
    </row>
    <row r="6138" ht="15.75" customHeight="1">
      <c r="A6138" s="11" t="s">
        <v>7216</v>
      </c>
      <c r="B6138" s="6" t="s">
        <v>144</v>
      </c>
      <c r="C6138" s="10">
        <v>15.0</v>
      </c>
      <c r="D6138" s="8" t="s">
        <v>7224</v>
      </c>
      <c r="E6138" s="5" t="s">
        <v>146</v>
      </c>
      <c r="F6138" s="5" t="s">
        <v>1112</v>
      </c>
      <c r="G6138" s="9"/>
      <c r="H6138" s="9"/>
    </row>
    <row r="6139" ht="15.75" customHeight="1">
      <c r="A6139" s="11" t="s">
        <v>7216</v>
      </c>
      <c r="B6139" s="12" t="s">
        <v>701</v>
      </c>
      <c r="C6139" s="10">
        <v>16.0</v>
      </c>
      <c r="D6139" s="8" t="s">
        <v>7225</v>
      </c>
      <c r="E6139" s="5" t="s">
        <v>33</v>
      </c>
      <c r="F6139" s="5" t="s">
        <v>33</v>
      </c>
      <c r="G6139" s="9"/>
      <c r="H6139" s="9"/>
    </row>
    <row r="6140" ht="15.75" customHeight="1">
      <c r="A6140" s="11" t="s">
        <v>7216</v>
      </c>
      <c r="B6140" s="6" t="s">
        <v>124</v>
      </c>
      <c r="C6140" s="10">
        <v>18.0</v>
      </c>
      <c r="D6140" s="8" t="s">
        <v>7226</v>
      </c>
      <c r="E6140" s="5" t="s">
        <v>32</v>
      </c>
      <c r="F6140" s="5" t="s">
        <v>79</v>
      </c>
      <c r="G6140" s="9"/>
      <c r="H6140" s="9"/>
    </row>
    <row r="6141" ht="15.75" customHeight="1">
      <c r="A6141" s="11" t="s">
        <v>7216</v>
      </c>
      <c r="B6141" s="12" t="s">
        <v>701</v>
      </c>
      <c r="C6141" s="10">
        <v>19.0</v>
      </c>
      <c r="D6141" s="8" t="s">
        <v>7227</v>
      </c>
      <c r="E6141" s="5" t="s">
        <v>14</v>
      </c>
      <c r="F6141" s="5" t="s">
        <v>28</v>
      </c>
      <c r="G6141" s="9"/>
      <c r="H6141" s="9"/>
    </row>
    <row r="6142" ht="15.75" customHeight="1">
      <c r="A6142" s="11" t="s">
        <v>7216</v>
      </c>
      <c r="B6142" s="12" t="s">
        <v>701</v>
      </c>
      <c r="C6142" s="10">
        <v>21.0</v>
      </c>
      <c r="D6142" s="8" t="s">
        <v>7228</v>
      </c>
      <c r="E6142" s="5" t="s">
        <v>18</v>
      </c>
      <c r="F6142" s="5" t="s">
        <v>50</v>
      </c>
      <c r="G6142" s="9"/>
      <c r="H6142" s="9"/>
    </row>
    <row r="6143" ht="15.75" customHeight="1">
      <c r="A6143" s="11" t="s">
        <v>7216</v>
      </c>
      <c r="B6143" s="12" t="s">
        <v>126</v>
      </c>
      <c r="C6143" s="10">
        <v>23.0</v>
      </c>
      <c r="D6143" s="8" t="s">
        <v>7229</v>
      </c>
      <c r="E6143" s="5" t="s">
        <v>18</v>
      </c>
      <c r="F6143" s="5" t="s">
        <v>50</v>
      </c>
      <c r="G6143" s="9"/>
      <c r="H6143" s="9"/>
    </row>
    <row r="6144" ht="15.75" customHeight="1">
      <c r="A6144" s="11" t="s">
        <v>7216</v>
      </c>
      <c r="B6144" s="12" t="s">
        <v>1458</v>
      </c>
      <c r="C6144" s="10">
        <v>24.0</v>
      </c>
      <c r="D6144" s="8" t="s">
        <v>7230</v>
      </c>
      <c r="E6144" s="5" t="s">
        <v>32</v>
      </c>
      <c r="F6144" s="5" t="s">
        <v>642</v>
      </c>
      <c r="G6144" s="9"/>
      <c r="H6144" s="9"/>
    </row>
    <row r="6145" ht="15.75" customHeight="1">
      <c r="A6145" s="15" t="s">
        <v>7231</v>
      </c>
      <c r="B6145" s="14" t="s">
        <v>130</v>
      </c>
      <c r="C6145" s="16">
        <v>1.0</v>
      </c>
      <c r="D6145" s="8" t="s">
        <v>7232</v>
      </c>
      <c r="E6145" s="8" t="s">
        <v>21</v>
      </c>
      <c r="F6145" s="5" t="s">
        <v>25</v>
      </c>
      <c r="G6145" s="9"/>
      <c r="H6145" s="9"/>
    </row>
    <row r="6146" ht="15.75" customHeight="1">
      <c r="A6146" s="15" t="s">
        <v>7231</v>
      </c>
      <c r="B6146" s="14" t="s">
        <v>378</v>
      </c>
      <c r="C6146" s="17">
        <v>2.0</v>
      </c>
      <c r="D6146" s="8" t="s">
        <v>7233</v>
      </c>
      <c r="E6146" s="8" t="s">
        <v>21</v>
      </c>
      <c r="F6146" s="5" t="s">
        <v>25</v>
      </c>
      <c r="G6146" s="9"/>
      <c r="H6146" s="9"/>
    </row>
    <row r="6147" ht="15.75" customHeight="1">
      <c r="A6147" s="15" t="s">
        <v>7231</v>
      </c>
      <c r="B6147" s="14" t="s">
        <v>29</v>
      </c>
      <c r="C6147" s="17">
        <v>3.0</v>
      </c>
      <c r="D6147" s="8" t="s">
        <v>7234</v>
      </c>
      <c r="E6147" s="8" t="s">
        <v>21</v>
      </c>
      <c r="F6147" s="5" t="s">
        <v>25</v>
      </c>
      <c r="G6147" s="9"/>
      <c r="H6147" s="9"/>
    </row>
    <row r="6148" ht="15.75" customHeight="1">
      <c r="A6148" s="15" t="s">
        <v>7231</v>
      </c>
      <c r="B6148" s="14" t="s">
        <v>525</v>
      </c>
      <c r="C6148" s="17">
        <v>5.0</v>
      </c>
      <c r="D6148" s="8" t="s">
        <v>7235</v>
      </c>
      <c r="E6148" s="8" t="s">
        <v>21</v>
      </c>
      <c r="F6148" s="5" t="s">
        <v>25</v>
      </c>
      <c r="G6148" s="9"/>
      <c r="H6148" s="9"/>
    </row>
    <row r="6149" ht="15.75" customHeight="1">
      <c r="A6149" s="15" t="s">
        <v>7231</v>
      </c>
      <c r="B6149" s="14" t="s">
        <v>378</v>
      </c>
      <c r="C6149" s="17">
        <v>7.0</v>
      </c>
      <c r="D6149" s="8" t="s">
        <v>7236</v>
      </c>
      <c r="E6149" s="8" t="s">
        <v>21</v>
      </c>
      <c r="F6149" s="5" t="s">
        <v>25</v>
      </c>
      <c r="G6149" s="9"/>
      <c r="H6149" s="9"/>
    </row>
    <row r="6150" ht="15.75" customHeight="1">
      <c r="A6150" s="15" t="s">
        <v>7231</v>
      </c>
      <c r="B6150" s="14" t="s">
        <v>378</v>
      </c>
      <c r="C6150" s="17">
        <v>8.0</v>
      </c>
      <c r="D6150" s="8" t="s">
        <v>7237</v>
      </c>
      <c r="E6150" s="8" t="s">
        <v>21</v>
      </c>
      <c r="F6150" s="5" t="s">
        <v>25</v>
      </c>
      <c r="G6150" s="9"/>
      <c r="H6150" s="9"/>
    </row>
    <row r="6151" ht="15.75" customHeight="1">
      <c r="A6151" s="15" t="s">
        <v>7231</v>
      </c>
      <c r="B6151" s="14" t="s">
        <v>130</v>
      </c>
      <c r="C6151" s="17">
        <v>10.0</v>
      </c>
      <c r="D6151" s="8" t="s">
        <v>7238</v>
      </c>
      <c r="E6151" s="8" t="s">
        <v>21</v>
      </c>
      <c r="F6151" s="5" t="s">
        <v>25</v>
      </c>
      <c r="G6151" s="9"/>
      <c r="H6151" s="9"/>
    </row>
    <row r="6152" ht="15.75" customHeight="1">
      <c r="A6152" s="15" t="s">
        <v>7239</v>
      </c>
      <c r="B6152" s="14" t="s">
        <v>41</v>
      </c>
      <c r="C6152" s="16">
        <v>1.0</v>
      </c>
      <c r="D6152" s="8" t="s">
        <v>7240</v>
      </c>
      <c r="E6152" s="8" t="s">
        <v>21</v>
      </c>
      <c r="F6152" s="5" t="s">
        <v>25</v>
      </c>
      <c r="G6152" s="9"/>
      <c r="H6152" s="9"/>
    </row>
    <row r="6153" ht="15.75" customHeight="1">
      <c r="A6153" s="15" t="s">
        <v>7239</v>
      </c>
      <c r="B6153" s="14" t="s">
        <v>41</v>
      </c>
      <c r="C6153" s="17">
        <v>3.0</v>
      </c>
      <c r="D6153" s="8" t="s">
        <v>7241</v>
      </c>
      <c r="E6153" s="8" t="s">
        <v>14</v>
      </c>
      <c r="F6153" s="5" t="s">
        <v>15</v>
      </c>
      <c r="G6153" s="9"/>
      <c r="H6153" s="9"/>
    </row>
    <row r="6154" ht="15.75" customHeight="1">
      <c r="A6154" s="15" t="s">
        <v>7239</v>
      </c>
      <c r="B6154" s="14" t="s">
        <v>41</v>
      </c>
      <c r="C6154" s="17">
        <v>4.0</v>
      </c>
      <c r="D6154" s="8" t="s">
        <v>7242</v>
      </c>
      <c r="E6154" s="8" t="s">
        <v>21</v>
      </c>
      <c r="F6154" s="5" t="s">
        <v>22</v>
      </c>
      <c r="G6154" s="9"/>
      <c r="H6154" s="9"/>
    </row>
    <row r="6155" ht="15.75" customHeight="1">
      <c r="A6155" s="15" t="s">
        <v>7239</v>
      </c>
      <c r="B6155" s="14" t="s">
        <v>41</v>
      </c>
      <c r="C6155" s="17">
        <v>6.0</v>
      </c>
      <c r="D6155" s="8" t="s">
        <v>7243</v>
      </c>
      <c r="E6155" s="8" t="s">
        <v>32</v>
      </c>
      <c r="F6155" s="5" t="s">
        <v>15</v>
      </c>
      <c r="G6155" s="9"/>
      <c r="H6155" s="9"/>
    </row>
    <row r="6156" ht="15.75" customHeight="1">
      <c r="A6156" s="15" t="s">
        <v>7239</v>
      </c>
      <c r="B6156" s="14" t="s">
        <v>41</v>
      </c>
      <c r="C6156" s="17">
        <v>7.0</v>
      </c>
      <c r="D6156" s="8" t="s">
        <v>7244</v>
      </c>
      <c r="E6156" s="8" t="s">
        <v>21</v>
      </c>
      <c r="F6156" s="5" t="s">
        <v>22</v>
      </c>
      <c r="G6156" s="9"/>
      <c r="H6156" s="9"/>
    </row>
    <row r="6157" ht="15.75" customHeight="1">
      <c r="A6157" s="15" t="s">
        <v>7239</v>
      </c>
      <c r="B6157" s="14" t="s">
        <v>41</v>
      </c>
      <c r="C6157" s="17">
        <v>9.0</v>
      </c>
      <c r="D6157" s="8" t="s">
        <v>7245</v>
      </c>
      <c r="E6157" s="8" t="s">
        <v>32</v>
      </c>
      <c r="F6157" s="5" t="s">
        <v>15</v>
      </c>
      <c r="G6157" s="9"/>
      <c r="H6157" s="9"/>
    </row>
    <row r="6158" ht="15.75" customHeight="1">
      <c r="A6158" s="15" t="s">
        <v>7239</v>
      </c>
      <c r="B6158" s="14" t="s">
        <v>41</v>
      </c>
      <c r="C6158" s="17">
        <v>13.0</v>
      </c>
      <c r="D6158" s="8" t="s">
        <v>7246</v>
      </c>
      <c r="E6158" s="8" t="s">
        <v>21</v>
      </c>
      <c r="F6158" s="5" t="s">
        <v>28</v>
      </c>
      <c r="G6158" s="9"/>
      <c r="H6158" s="9"/>
    </row>
    <row r="6159" ht="15.75" customHeight="1">
      <c r="A6159" s="15" t="s">
        <v>7239</v>
      </c>
      <c r="B6159" s="14" t="s">
        <v>41</v>
      </c>
      <c r="C6159" s="17">
        <v>15.0</v>
      </c>
      <c r="D6159" s="8" t="s">
        <v>7247</v>
      </c>
      <c r="E6159" s="8" t="s">
        <v>14</v>
      </c>
      <c r="F6159" s="5" t="s">
        <v>28</v>
      </c>
      <c r="G6159" s="9"/>
      <c r="H6159" s="9"/>
    </row>
    <row r="6160" ht="15.75" customHeight="1">
      <c r="A6160" s="15" t="s">
        <v>7239</v>
      </c>
      <c r="B6160" s="14" t="s">
        <v>41</v>
      </c>
      <c r="C6160" s="17">
        <v>16.0</v>
      </c>
      <c r="D6160" s="8" t="s">
        <v>7248</v>
      </c>
      <c r="E6160" s="8" t="s">
        <v>21</v>
      </c>
      <c r="F6160" s="5" t="s">
        <v>25</v>
      </c>
      <c r="G6160" s="9"/>
      <c r="H6160" s="9"/>
    </row>
    <row r="6161" ht="15.75" customHeight="1">
      <c r="A6161" s="15" t="s">
        <v>7239</v>
      </c>
      <c r="B6161" s="14" t="s">
        <v>41</v>
      </c>
      <c r="C6161" s="17">
        <v>17.0</v>
      </c>
      <c r="D6161" s="8" t="s">
        <v>7249</v>
      </c>
      <c r="E6161" s="8" t="s">
        <v>14</v>
      </c>
      <c r="F6161" s="5" t="s">
        <v>79</v>
      </c>
      <c r="G6161" s="9"/>
      <c r="H6161" s="9"/>
    </row>
    <row r="6162" ht="15.75" customHeight="1">
      <c r="A6162" s="15" t="s">
        <v>7239</v>
      </c>
      <c r="B6162" s="14" t="s">
        <v>41</v>
      </c>
      <c r="C6162" s="17">
        <v>18.0</v>
      </c>
      <c r="D6162" s="8" t="s">
        <v>7250</v>
      </c>
      <c r="E6162" s="8" t="s">
        <v>21</v>
      </c>
      <c r="F6162" s="5" t="s">
        <v>642</v>
      </c>
      <c r="G6162" s="9"/>
      <c r="H6162" s="9"/>
    </row>
    <row r="6163" ht="15.75" customHeight="1">
      <c r="A6163" s="15" t="s">
        <v>7239</v>
      </c>
      <c r="B6163" s="14" t="s">
        <v>41</v>
      </c>
      <c r="C6163" s="17">
        <v>20.0</v>
      </c>
      <c r="D6163" s="8" t="s">
        <v>7251</v>
      </c>
      <c r="E6163" s="8" t="s">
        <v>14</v>
      </c>
      <c r="F6163" s="5" t="s">
        <v>28</v>
      </c>
      <c r="G6163" s="9"/>
      <c r="H6163" s="9"/>
    </row>
    <row r="6164" ht="15.75" customHeight="1">
      <c r="A6164" s="15" t="s">
        <v>7239</v>
      </c>
      <c r="B6164" s="14" t="s">
        <v>41</v>
      </c>
      <c r="C6164" s="17">
        <v>22.0</v>
      </c>
      <c r="D6164" s="8" t="s">
        <v>7252</v>
      </c>
      <c r="E6164" s="8" t="s">
        <v>21</v>
      </c>
      <c r="F6164" s="5" t="s">
        <v>123</v>
      </c>
      <c r="G6164" s="9"/>
      <c r="H6164" s="9"/>
    </row>
    <row r="6165" ht="15.75" customHeight="1">
      <c r="A6165" s="15" t="s">
        <v>7239</v>
      </c>
      <c r="B6165" s="14" t="s">
        <v>52</v>
      </c>
      <c r="C6165" s="17">
        <v>24.0</v>
      </c>
      <c r="D6165" s="8" t="s">
        <v>7253</v>
      </c>
      <c r="E6165" s="8" t="s">
        <v>33</v>
      </c>
      <c r="F6165" s="5" t="s">
        <v>33</v>
      </c>
      <c r="G6165" s="9"/>
      <c r="H6165" s="9"/>
    </row>
    <row r="6166" ht="15.75" customHeight="1">
      <c r="A6166" s="15" t="s">
        <v>7239</v>
      </c>
      <c r="B6166" s="14" t="s">
        <v>37</v>
      </c>
      <c r="C6166" s="17">
        <v>28.0</v>
      </c>
      <c r="D6166" s="8" t="s">
        <v>7254</v>
      </c>
      <c r="E6166" s="8" t="s">
        <v>14</v>
      </c>
      <c r="F6166" s="5" t="s">
        <v>22</v>
      </c>
      <c r="G6166" s="9"/>
      <c r="H6166" s="9"/>
    </row>
    <row r="6167" ht="15.75" customHeight="1">
      <c r="A6167" s="15" t="s">
        <v>7239</v>
      </c>
      <c r="B6167" s="14" t="s">
        <v>41</v>
      </c>
      <c r="C6167" s="17">
        <v>29.0</v>
      </c>
      <c r="D6167" s="8" t="s">
        <v>7255</v>
      </c>
      <c r="E6167" s="8" t="s">
        <v>33</v>
      </c>
      <c r="F6167" s="5" t="s">
        <v>33</v>
      </c>
      <c r="G6167" s="9"/>
      <c r="H6167" s="9"/>
    </row>
    <row r="6168" ht="15.75" customHeight="1">
      <c r="A6168" s="15" t="s">
        <v>7239</v>
      </c>
      <c r="B6168" s="14" t="s">
        <v>104</v>
      </c>
      <c r="C6168" s="17">
        <v>31.0</v>
      </c>
      <c r="D6168" s="8" t="s">
        <v>7256</v>
      </c>
      <c r="E6168" s="8" t="s">
        <v>97</v>
      </c>
      <c r="F6168" s="5" t="s">
        <v>25</v>
      </c>
      <c r="G6168" s="9"/>
      <c r="H6168" s="9"/>
    </row>
    <row r="6169" ht="15.75" customHeight="1">
      <c r="A6169" s="15" t="s">
        <v>7239</v>
      </c>
      <c r="B6169" s="14" t="s">
        <v>41</v>
      </c>
      <c r="C6169" s="17">
        <v>33.0</v>
      </c>
      <c r="D6169" s="8" t="s">
        <v>7257</v>
      </c>
      <c r="E6169" s="8" t="s">
        <v>14</v>
      </c>
      <c r="F6169" s="5" t="s">
        <v>28</v>
      </c>
      <c r="G6169" s="9"/>
      <c r="H6169" s="9"/>
    </row>
    <row r="6170" ht="15.75" customHeight="1">
      <c r="A6170" s="15" t="s">
        <v>7239</v>
      </c>
      <c r="B6170" s="14" t="s">
        <v>734</v>
      </c>
      <c r="C6170" s="17">
        <v>35.0</v>
      </c>
      <c r="D6170" s="8" t="s">
        <v>7258</v>
      </c>
      <c r="E6170" s="8" t="s">
        <v>21</v>
      </c>
      <c r="F6170" s="5" t="s">
        <v>583</v>
      </c>
      <c r="G6170" s="9"/>
      <c r="H6170" s="9"/>
    </row>
    <row r="6171" ht="15.75" customHeight="1">
      <c r="A6171" s="15" t="s">
        <v>7239</v>
      </c>
      <c r="B6171" s="14" t="s">
        <v>41</v>
      </c>
      <c r="C6171" s="17">
        <v>37.0</v>
      </c>
      <c r="D6171" s="8" t="s">
        <v>7259</v>
      </c>
      <c r="E6171" s="8" t="s">
        <v>14</v>
      </c>
      <c r="F6171" s="5" t="s">
        <v>15</v>
      </c>
      <c r="G6171" s="9"/>
      <c r="H6171" s="9"/>
    </row>
    <row r="6172" ht="15.75" customHeight="1">
      <c r="A6172" s="15" t="s">
        <v>7239</v>
      </c>
      <c r="B6172" s="14" t="s">
        <v>41</v>
      </c>
      <c r="C6172" s="17">
        <v>39.0</v>
      </c>
      <c r="D6172" s="8" t="s">
        <v>7260</v>
      </c>
      <c r="E6172" s="8" t="s">
        <v>21</v>
      </c>
      <c r="F6172" s="5" t="s">
        <v>25</v>
      </c>
      <c r="G6172" s="9"/>
      <c r="H6172" s="9"/>
    </row>
    <row r="6173" ht="15.75" customHeight="1">
      <c r="A6173" s="15" t="s">
        <v>7239</v>
      </c>
      <c r="B6173" s="14" t="s">
        <v>41</v>
      </c>
      <c r="C6173" s="17">
        <v>41.0</v>
      </c>
      <c r="D6173" s="8" t="s">
        <v>7261</v>
      </c>
      <c r="E6173" s="8" t="s">
        <v>14</v>
      </c>
      <c r="F6173" s="5" t="s">
        <v>15</v>
      </c>
      <c r="G6173" s="9"/>
      <c r="H6173" s="9"/>
    </row>
    <row r="6174" ht="15.75" customHeight="1">
      <c r="A6174" s="15" t="s">
        <v>7239</v>
      </c>
      <c r="B6174" s="14" t="s">
        <v>5277</v>
      </c>
      <c r="C6174" s="17">
        <v>42.0</v>
      </c>
      <c r="D6174" s="8" t="s">
        <v>7262</v>
      </c>
      <c r="E6174" s="8" t="s">
        <v>21</v>
      </c>
      <c r="F6174" s="5" t="s">
        <v>22</v>
      </c>
      <c r="G6174" s="9"/>
      <c r="H6174" s="9"/>
    </row>
    <row r="6175" ht="15.75" customHeight="1">
      <c r="A6175" s="15" t="s">
        <v>7239</v>
      </c>
      <c r="B6175" s="14" t="s">
        <v>41</v>
      </c>
      <c r="C6175" s="17">
        <v>45.0</v>
      </c>
      <c r="D6175" s="8" t="s">
        <v>7263</v>
      </c>
      <c r="E6175" s="8" t="s">
        <v>14</v>
      </c>
      <c r="F6175" s="5" t="s">
        <v>22</v>
      </c>
      <c r="G6175" s="9"/>
      <c r="H6175" s="9"/>
    </row>
    <row r="6176" ht="15.75" customHeight="1">
      <c r="A6176" s="15" t="s">
        <v>7239</v>
      </c>
      <c r="B6176" s="14" t="s">
        <v>41</v>
      </c>
      <c r="C6176" s="17">
        <v>47.0</v>
      </c>
      <c r="D6176" s="8" t="s">
        <v>7264</v>
      </c>
      <c r="E6176" s="8" t="s">
        <v>14</v>
      </c>
      <c r="F6176" s="5" t="s">
        <v>28</v>
      </c>
      <c r="G6176" s="9"/>
      <c r="H6176" s="9"/>
    </row>
    <row r="6177" ht="15.75" customHeight="1">
      <c r="A6177" s="15" t="s">
        <v>7239</v>
      </c>
      <c r="B6177" s="14" t="s">
        <v>41</v>
      </c>
      <c r="C6177" s="17">
        <v>49.0</v>
      </c>
      <c r="D6177" s="8" t="s">
        <v>7265</v>
      </c>
      <c r="E6177" s="8" t="s">
        <v>14</v>
      </c>
      <c r="F6177" s="5" t="s">
        <v>28</v>
      </c>
      <c r="G6177" s="9"/>
      <c r="H6177" s="9"/>
    </row>
    <row r="6178" ht="15.75" customHeight="1">
      <c r="A6178" s="15" t="s">
        <v>7239</v>
      </c>
      <c r="B6178" s="14" t="s">
        <v>41</v>
      </c>
      <c r="C6178" s="17">
        <v>51.0</v>
      </c>
      <c r="D6178" s="8" t="s">
        <v>7266</v>
      </c>
      <c r="E6178" s="8" t="s">
        <v>21</v>
      </c>
      <c r="F6178" s="5" t="s">
        <v>25</v>
      </c>
      <c r="G6178" s="9"/>
      <c r="H6178" s="9"/>
    </row>
    <row r="6179" ht="15.75" customHeight="1">
      <c r="A6179" s="15" t="s">
        <v>7239</v>
      </c>
      <c r="B6179" s="14" t="s">
        <v>41</v>
      </c>
      <c r="C6179" s="17">
        <v>53.0</v>
      </c>
      <c r="D6179" s="8" t="s">
        <v>7267</v>
      </c>
      <c r="E6179" s="8" t="s">
        <v>32</v>
      </c>
      <c r="F6179" s="5" t="s">
        <v>7268</v>
      </c>
      <c r="G6179" s="9"/>
      <c r="H6179" s="9"/>
    </row>
    <row r="6180" ht="15.75" customHeight="1">
      <c r="A6180" s="15" t="s">
        <v>7239</v>
      </c>
      <c r="B6180" s="14" t="s">
        <v>41</v>
      </c>
      <c r="C6180" s="17">
        <v>54.0</v>
      </c>
      <c r="D6180" s="8" t="s">
        <v>7269</v>
      </c>
      <c r="E6180" s="8" t="s">
        <v>21</v>
      </c>
      <c r="F6180" s="5" t="s">
        <v>25</v>
      </c>
      <c r="G6180" s="9"/>
      <c r="H6180" s="9"/>
    </row>
    <row r="6181" ht="15.75" customHeight="1">
      <c r="A6181" s="15" t="s">
        <v>7239</v>
      </c>
      <c r="B6181" s="14" t="s">
        <v>41</v>
      </c>
      <c r="C6181" s="17">
        <v>56.0</v>
      </c>
      <c r="D6181" s="8" t="s">
        <v>7270</v>
      </c>
      <c r="E6181" s="8" t="s">
        <v>32</v>
      </c>
      <c r="F6181" s="5" t="s">
        <v>295</v>
      </c>
      <c r="G6181" s="9"/>
      <c r="H6181" s="9"/>
    </row>
    <row r="6182" ht="15.75" customHeight="1">
      <c r="A6182" s="15" t="s">
        <v>7239</v>
      </c>
      <c r="B6182" s="14" t="s">
        <v>41</v>
      </c>
      <c r="C6182" s="17">
        <v>58.0</v>
      </c>
      <c r="D6182" s="8" t="s">
        <v>7271</v>
      </c>
      <c r="E6182" s="8" t="s">
        <v>21</v>
      </c>
      <c r="F6182" s="5" t="s">
        <v>151</v>
      </c>
      <c r="G6182" s="9"/>
      <c r="H6182" s="9"/>
    </row>
    <row r="6183" ht="15.75" customHeight="1">
      <c r="A6183" s="15" t="s">
        <v>7239</v>
      </c>
      <c r="B6183" s="14" t="s">
        <v>607</v>
      </c>
      <c r="C6183" s="17">
        <v>60.0</v>
      </c>
      <c r="D6183" s="8" t="s">
        <v>7272</v>
      </c>
      <c r="E6183" s="8" t="s">
        <v>21</v>
      </c>
      <c r="F6183" s="5" t="s">
        <v>25</v>
      </c>
      <c r="G6183" s="9"/>
      <c r="H6183" s="9"/>
    </row>
    <row r="6184" ht="15.75" customHeight="1">
      <c r="A6184" s="15" t="s">
        <v>7239</v>
      </c>
      <c r="B6184" s="14" t="s">
        <v>7273</v>
      </c>
      <c r="C6184" s="17">
        <v>63.0</v>
      </c>
      <c r="D6184" s="8" t="s">
        <v>7274</v>
      </c>
      <c r="E6184" s="8" t="s">
        <v>21</v>
      </c>
      <c r="F6184" s="5" t="s">
        <v>1924</v>
      </c>
      <c r="G6184" s="9"/>
      <c r="H6184" s="9"/>
    </row>
    <row r="6185" ht="15.75" customHeight="1">
      <c r="A6185" s="15" t="s">
        <v>7275</v>
      </c>
      <c r="B6185" s="14" t="s">
        <v>124</v>
      </c>
      <c r="C6185" s="17">
        <v>2.0</v>
      </c>
      <c r="D6185" s="8" t="s">
        <v>7276</v>
      </c>
      <c r="E6185" s="8" t="s">
        <v>21</v>
      </c>
      <c r="F6185" s="5" t="s">
        <v>25</v>
      </c>
      <c r="G6185" s="9"/>
      <c r="H6185" s="9"/>
    </row>
    <row r="6186" ht="15.75" customHeight="1">
      <c r="A6186" s="15" t="s">
        <v>7275</v>
      </c>
      <c r="B6186" s="14" t="s">
        <v>124</v>
      </c>
      <c r="C6186" s="17">
        <v>4.0</v>
      </c>
      <c r="D6186" s="8" t="s">
        <v>7277</v>
      </c>
      <c r="E6186" s="8" t="s">
        <v>21</v>
      </c>
      <c r="F6186" s="5" t="s">
        <v>25</v>
      </c>
      <c r="G6186" s="9"/>
      <c r="H6186" s="9"/>
    </row>
    <row r="6187" ht="15.75" customHeight="1">
      <c r="A6187" s="15" t="s">
        <v>7275</v>
      </c>
      <c r="B6187" s="14" t="s">
        <v>124</v>
      </c>
      <c r="C6187" s="17">
        <v>6.0</v>
      </c>
      <c r="D6187" s="8" t="s">
        <v>7278</v>
      </c>
      <c r="E6187" s="8" t="s">
        <v>21</v>
      </c>
      <c r="F6187" s="5" t="s">
        <v>639</v>
      </c>
      <c r="G6187" s="9"/>
      <c r="H6187" s="9"/>
    </row>
    <row r="6188" ht="15.75" customHeight="1">
      <c r="A6188" s="15" t="s">
        <v>7275</v>
      </c>
      <c r="B6188" s="14" t="s">
        <v>37</v>
      </c>
      <c r="C6188" s="17">
        <v>8.0</v>
      </c>
      <c r="D6188" s="8" t="s">
        <v>7279</v>
      </c>
      <c r="E6188" s="8" t="s">
        <v>21</v>
      </c>
      <c r="F6188" s="5" t="s">
        <v>118</v>
      </c>
      <c r="G6188" s="9"/>
      <c r="H6188" s="9"/>
    </row>
    <row r="6189" ht="15.75" customHeight="1">
      <c r="A6189" s="15" t="s">
        <v>7275</v>
      </c>
      <c r="B6189" s="18" t="s">
        <v>701</v>
      </c>
      <c r="C6189" s="17">
        <v>9.0</v>
      </c>
      <c r="D6189" s="8" t="s">
        <v>7280</v>
      </c>
      <c r="E6189" s="8" t="s">
        <v>14</v>
      </c>
      <c r="F6189" s="5" t="s">
        <v>50</v>
      </c>
      <c r="G6189" s="9"/>
      <c r="H6189" s="9"/>
    </row>
    <row r="6190" ht="15.75" customHeight="1">
      <c r="A6190" s="15" t="s">
        <v>7275</v>
      </c>
      <c r="B6190" s="14" t="s">
        <v>37</v>
      </c>
      <c r="C6190" s="17">
        <v>11.0</v>
      </c>
      <c r="D6190" s="8" t="s">
        <v>7281</v>
      </c>
      <c r="E6190" s="8" t="s">
        <v>32</v>
      </c>
      <c r="F6190" s="5" t="s">
        <v>15</v>
      </c>
      <c r="G6190" s="9"/>
      <c r="H6190" s="9"/>
    </row>
    <row r="6191" ht="15.75" customHeight="1">
      <c r="A6191" s="15" t="s">
        <v>7275</v>
      </c>
      <c r="B6191" s="18" t="s">
        <v>126</v>
      </c>
      <c r="C6191" s="17">
        <v>14.0</v>
      </c>
      <c r="D6191" s="8" t="s">
        <v>7282</v>
      </c>
      <c r="E6191" s="8" t="s">
        <v>14</v>
      </c>
      <c r="F6191" s="5" t="s">
        <v>15</v>
      </c>
      <c r="G6191" s="9"/>
      <c r="H6191" s="9"/>
    </row>
    <row r="6192" ht="15.75" customHeight="1">
      <c r="A6192" s="15" t="s">
        <v>7275</v>
      </c>
      <c r="B6192" s="14" t="s">
        <v>144</v>
      </c>
      <c r="C6192" s="17">
        <v>15.0</v>
      </c>
      <c r="D6192" s="8" t="s">
        <v>7283</v>
      </c>
      <c r="E6192" s="8" t="s">
        <v>14</v>
      </c>
      <c r="F6192" s="5" t="s">
        <v>15</v>
      </c>
      <c r="G6192" s="9"/>
      <c r="H6192" s="9"/>
    </row>
    <row r="6193" ht="15.75" customHeight="1">
      <c r="A6193" s="15" t="s">
        <v>7275</v>
      </c>
      <c r="B6193" s="18" t="s">
        <v>701</v>
      </c>
      <c r="C6193" s="17">
        <v>17.0</v>
      </c>
      <c r="D6193" s="8" t="s">
        <v>7284</v>
      </c>
      <c r="E6193" s="8" t="s">
        <v>21</v>
      </c>
      <c r="F6193" s="5" t="s">
        <v>25</v>
      </c>
      <c r="G6193" s="9"/>
      <c r="H6193" s="9"/>
    </row>
    <row r="6194" ht="15.75" customHeight="1">
      <c r="A6194" s="15" t="s">
        <v>7275</v>
      </c>
      <c r="B6194" s="14" t="s">
        <v>144</v>
      </c>
      <c r="C6194" s="17">
        <v>19.0</v>
      </c>
      <c r="D6194" s="8" t="s">
        <v>7285</v>
      </c>
      <c r="E6194" s="8" t="s">
        <v>21</v>
      </c>
      <c r="F6194" s="5" t="s">
        <v>25</v>
      </c>
      <c r="G6194" s="9"/>
      <c r="H6194" s="9"/>
    </row>
    <row r="6195" ht="15.75" customHeight="1">
      <c r="A6195" s="15" t="s">
        <v>7275</v>
      </c>
      <c r="B6195" s="14" t="s">
        <v>144</v>
      </c>
      <c r="C6195" s="17">
        <v>21.0</v>
      </c>
      <c r="D6195" s="8" t="s">
        <v>7286</v>
      </c>
      <c r="E6195" s="8" t="s">
        <v>14</v>
      </c>
      <c r="F6195" s="5" t="s">
        <v>15</v>
      </c>
      <c r="G6195" s="9"/>
      <c r="H6195" s="9"/>
    </row>
    <row r="6196" ht="15.75" customHeight="1">
      <c r="A6196" s="15" t="s">
        <v>7275</v>
      </c>
      <c r="B6196" s="14" t="s">
        <v>144</v>
      </c>
      <c r="C6196" s="17">
        <v>23.0</v>
      </c>
      <c r="D6196" s="8" t="s">
        <v>7287</v>
      </c>
      <c r="E6196" s="8" t="s">
        <v>14</v>
      </c>
      <c r="F6196" s="5" t="s">
        <v>15</v>
      </c>
      <c r="G6196" s="9"/>
      <c r="H6196" s="9"/>
    </row>
    <row r="6197" ht="15.75" customHeight="1">
      <c r="A6197" s="15" t="s">
        <v>7275</v>
      </c>
      <c r="B6197" s="14" t="s">
        <v>144</v>
      </c>
      <c r="C6197" s="17">
        <v>25.0</v>
      </c>
      <c r="D6197" s="8" t="s">
        <v>7288</v>
      </c>
      <c r="E6197" s="8" t="s">
        <v>14</v>
      </c>
      <c r="F6197" s="5" t="s">
        <v>15</v>
      </c>
      <c r="G6197" s="9"/>
      <c r="H6197" s="9"/>
    </row>
    <row r="6198" ht="15.75" customHeight="1">
      <c r="A6198" s="15" t="s">
        <v>7275</v>
      </c>
      <c r="B6198" s="14" t="s">
        <v>144</v>
      </c>
      <c r="C6198" s="17">
        <v>26.0</v>
      </c>
      <c r="D6198" s="8" t="s">
        <v>7289</v>
      </c>
      <c r="E6198" s="8" t="s">
        <v>14</v>
      </c>
      <c r="F6198" s="5" t="s">
        <v>79</v>
      </c>
      <c r="G6198" s="9"/>
      <c r="H6198" s="9"/>
    </row>
    <row r="6199" ht="15.75" customHeight="1">
      <c r="A6199" s="15" t="s">
        <v>7275</v>
      </c>
      <c r="B6199" s="18" t="s">
        <v>126</v>
      </c>
      <c r="C6199" s="17">
        <v>27.0</v>
      </c>
      <c r="D6199" s="8" t="s">
        <v>7290</v>
      </c>
      <c r="E6199" s="8" t="s">
        <v>14</v>
      </c>
      <c r="F6199" s="5" t="s">
        <v>15</v>
      </c>
      <c r="G6199" s="9"/>
      <c r="H6199" s="9"/>
    </row>
    <row r="6200" ht="15.75" customHeight="1">
      <c r="A6200" s="15" t="s">
        <v>7275</v>
      </c>
      <c r="B6200" s="14" t="s">
        <v>144</v>
      </c>
      <c r="C6200" s="17">
        <v>28.0</v>
      </c>
      <c r="D6200" s="8" t="s">
        <v>7291</v>
      </c>
      <c r="E6200" s="8" t="s">
        <v>32</v>
      </c>
      <c r="F6200" s="5" t="s">
        <v>28</v>
      </c>
      <c r="G6200" s="9"/>
      <c r="H6200" s="9"/>
    </row>
    <row r="6201" ht="15.75" customHeight="1">
      <c r="A6201" s="15" t="s">
        <v>7275</v>
      </c>
      <c r="B6201" s="18" t="s">
        <v>701</v>
      </c>
      <c r="C6201" s="17">
        <v>30.0</v>
      </c>
      <c r="D6201" s="8" t="s">
        <v>7292</v>
      </c>
      <c r="E6201" s="8" t="s">
        <v>21</v>
      </c>
      <c r="F6201" s="5" t="s">
        <v>25</v>
      </c>
      <c r="G6201" s="9"/>
      <c r="H6201" s="9"/>
    </row>
    <row r="6202" ht="15.75" customHeight="1">
      <c r="A6202" s="15" t="s">
        <v>7275</v>
      </c>
      <c r="B6202" s="14" t="s">
        <v>1770</v>
      </c>
      <c r="C6202" s="17">
        <v>32.0</v>
      </c>
      <c r="D6202" s="8" t="s">
        <v>7293</v>
      </c>
      <c r="E6202" s="8" t="s">
        <v>21</v>
      </c>
      <c r="F6202" s="5" t="s">
        <v>25</v>
      </c>
      <c r="G6202" s="9"/>
      <c r="H6202" s="9"/>
    </row>
    <row r="6203" ht="15.75" customHeight="1">
      <c r="A6203" s="15" t="s">
        <v>7275</v>
      </c>
      <c r="B6203" s="14" t="s">
        <v>144</v>
      </c>
      <c r="C6203" s="17">
        <v>35.0</v>
      </c>
      <c r="D6203" s="8" t="s">
        <v>7294</v>
      </c>
      <c r="E6203" s="8" t="s">
        <v>21</v>
      </c>
      <c r="F6203" s="5" t="s">
        <v>123</v>
      </c>
      <c r="G6203" s="9"/>
      <c r="H6203" s="9"/>
    </row>
    <row r="6204" ht="15.75" customHeight="1">
      <c r="A6204" s="15" t="s">
        <v>7275</v>
      </c>
      <c r="B6204" s="14" t="s">
        <v>144</v>
      </c>
      <c r="C6204" s="17">
        <v>37.0</v>
      </c>
      <c r="D6204" s="8" t="s">
        <v>7295</v>
      </c>
      <c r="E6204" s="8" t="s">
        <v>14</v>
      </c>
      <c r="F6204" s="5" t="s">
        <v>28</v>
      </c>
      <c r="G6204" s="9"/>
      <c r="H6204" s="9"/>
    </row>
    <row r="6205" ht="15.75" customHeight="1">
      <c r="A6205" s="15" t="s">
        <v>7275</v>
      </c>
      <c r="B6205" s="14" t="s">
        <v>144</v>
      </c>
      <c r="C6205" s="17">
        <v>39.0</v>
      </c>
      <c r="D6205" s="8" t="s">
        <v>7296</v>
      </c>
      <c r="E6205" s="8" t="s">
        <v>14</v>
      </c>
      <c r="F6205" s="5" t="s">
        <v>22</v>
      </c>
      <c r="G6205" s="9"/>
      <c r="H6205" s="9"/>
    </row>
    <row r="6206" ht="15.75" customHeight="1">
      <c r="A6206" s="15" t="s">
        <v>7275</v>
      </c>
      <c r="B6206" s="14" t="s">
        <v>144</v>
      </c>
      <c r="C6206" s="17">
        <v>41.0</v>
      </c>
      <c r="D6206" s="8" t="s">
        <v>7297</v>
      </c>
      <c r="E6206" s="8" t="s">
        <v>21</v>
      </c>
      <c r="F6206" s="5" t="s">
        <v>25</v>
      </c>
      <c r="G6206" s="9"/>
      <c r="H6206" s="9"/>
    </row>
    <row r="6207" ht="15.75" customHeight="1">
      <c r="A6207" s="15" t="s">
        <v>7275</v>
      </c>
      <c r="B6207" s="14" t="s">
        <v>37</v>
      </c>
      <c r="C6207" s="17">
        <v>43.0</v>
      </c>
      <c r="D6207" s="8" t="s">
        <v>7298</v>
      </c>
      <c r="E6207" s="8" t="s">
        <v>21</v>
      </c>
      <c r="F6207" s="5" t="s">
        <v>123</v>
      </c>
      <c r="G6207" s="9"/>
      <c r="H6207" s="9"/>
    </row>
    <row r="6208" ht="15.75" customHeight="1">
      <c r="A6208" s="15" t="s">
        <v>7275</v>
      </c>
      <c r="B6208" s="14" t="s">
        <v>144</v>
      </c>
      <c r="C6208" s="17">
        <v>45.0</v>
      </c>
      <c r="D6208" s="8" t="s">
        <v>7299</v>
      </c>
      <c r="E6208" s="8" t="s">
        <v>21</v>
      </c>
      <c r="F6208" s="5" t="s">
        <v>25</v>
      </c>
      <c r="G6208" s="9"/>
      <c r="H6208" s="9"/>
    </row>
    <row r="6209" ht="15.75" customHeight="1">
      <c r="A6209" s="15" t="s">
        <v>7275</v>
      </c>
      <c r="B6209" s="14" t="s">
        <v>144</v>
      </c>
      <c r="C6209" s="17">
        <v>47.0</v>
      </c>
      <c r="D6209" s="8" t="s">
        <v>7300</v>
      </c>
      <c r="E6209" s="8" t="s">
        <v>21</v>
      </c>
      <c r="F6209" s="5" t="s">
        <v>25</v>
      </c>
      <c r="G6209" s="9"/>
      <c r="H6209" s="9"/>
    </row>
    <row r="6210" ht="15.75" customHeight="1">
      <c r="A6210" s="15" t="s">
        <v>7275</v>
      </c>
      <c r="B6210" s="14" t="s">
        <v>144</v>
      </c>
      <c r="C6210" s="17">
        <v>49.0</v>
      </c>
      <c r="D6210" s="8" t="s">
        <v>7301</v>
      </c>
      <c r="E6210" s="8" t="s">
        <v>21</v>
      </c>
      <c r="F6210" s="5" t="s">
        <v>295</v>
      </c>
      <c r="G6210" s="9"/>
      <c r="H6210" s="9"/>
    </row>
    <row r="6211" ht="15.75" customHeight="1">
      <c r="A6211" s="15" t="s">
        <v>7275</v>
      </c>
      <c r="B6211" s="14" t="s">
        <v>37</v>
      </c>
      <c r="C6211" s="17">
        <v>51.0</v>
      </c>
      <c r="D6211" s="8" t="s">
        <v>7302</v>
      </c>
      <c r="E6211" s="8" t="s">
        <v>21</v>
      </c>
      <c r="F6211" s="5" t="s">
        <v>295</v>
      </c>
      <c r="G6211" s="9"/>
      <c r="H6211" s="9"/>
    </row>
    <row r="6212" ht="15.75" customHeight="1">
      <c r="A6212" s="15" t="s">
        <v>7275</v>
      </c>
      <c r="B6212" s="14" t="s">
        <v>144</v>
      </c>
      <c r="C6212" s="17">
        <v>53.0</v>
      </c>
      <c r="D6212" s="8" t="s">
        <v>7303</v>
      </c>
      <c r="E6212" s="8" t="s">
        <v>21</v>
      </c>
      <c r="F6212" s="5" t="s">
        <v>295</v>
      </c>
      <c r="G6212" s="9"/>
      <c r="H6212" s="9"/>
    </row>
    <row r="6213" ht="15.75" customHeight="1">
      <c r="A6213" s="15" t="s">
        <v>7275</v>
      </c>
      <c r="B6213" s="18" t="s">
        <v>701</v>
      </c>
      <c r="C6213" s="17">
        <v>55.0</v>
      </c>
      <c r="D6213" s="8" t="s">
        <v>7304</v>
      </c>
      <c r="E6213" s="8" t="s">
        <v>21</v>
      </c>
      <c r="F6213" s="5" t="s">
        <v>295</v>
      </c>
      <c r="G6213" s="9"/>
      <c r="H6213" s="9"/>
    </row>
    <row r="6214" ht="15.75" customHeight="1">
      <c r="A6214" s="15" t="s">
        <v>7275</v>
      </c>
      <c r="B6214" s="14" t="s">
        <v>144</v>
      </c>
      <c r="C6214" s="17">
        <v>57.0</v>
      </c>
      <c r="D6214" s="8" t="s">
        <v>7305</v>
      </c>
      <c r="E6214" s="8" t="s">
        <v>14</v>
      </c>
      <c r="F6214" s="5" t="s">
        <v>15</v>
      </c>
      <c r="G6214" s="9"/>
      <c r="H6214" s="9"/>
    </row>
    <row r="6215" ht="15.75" customHeight="1">
      <c r="A6215" s="15" t="s">
        <v>7275</v>
      </c>
      <c r="B6215" s="14" t="s">
        <v>1770</v>
      </c>
      <c r="C6215" s="17">
        <v>59.0</v>
      </c>
      <c r="D6215" s="8" t="s">
        <v>7306</v>
      </c>
      <c r="E6215" s="8" t="s">
        <v>48</v>
      </c>
      <c r="F6215" s="5" t="s">
        <v>15</v>
      </c>
      <c r="G6215" s="9"/>
      <c r="H6215" s="9"/>
    </row>
    <row r="6216" ht="15.75" customHeight="1">
      <c r="A6216" s="15" t="s">
        <v>7275</v>
      </c>
      <c r="B6216" s="18" t="s">
        <v>126</v>
      </c>
      <c r="C6216" s="17">
        <v>62.0</v>
      </c>
      <c r="D6216" s="8" t="s">
        <v>7307</v>
      </c>
      <c r="E6216" s="8" t="s">
        <v>32</v>
      </c>
      <c r="F6216" s="5" t="s">
        <v>2745</v>
      </c>
      <c r="G6216" s="9"/>
      <c r="H6216" s="9"/>
    </row>
    <row r="6217" ht="15.75" customHeight="1">
      <c r="A6217" s="15" t="s">
        <v>7275</v>
      </c>
      <c r="B6217" s="14" t="s">
        <v>144</v>
      </c>
      <c r="C6217" s="17">
        <v>63.0</v>
      </c>
      <c r="D6217" s="8" t="s">
        <v>7308</v>
      </c>
      <c r="E6217" s="8" t="s">
        <v>21</v>
      </c>
      <c r="F6217" s="5" t="s">
        <v>25</v>
      </c>
      <c r="G6217" s="9"/>
      <c r="H6217" s="9"/>
    </row>
    <row r="6218" ht="15.75" customHeight="1">
      <c r="A6218" s="15" t="s">
        <v>7275</v>
      </c>
      <c r="B6218" s="14" t="s">
        <v>968</v>
      </c>
      <c r="C6218" s="17">
        <v>65.0</v>
      </c>
      <c r="D6218" s="8" t="s">
        <v>7309</v>
      </c>
      <c r="E6218" s="8" t="s">
        <v>21</v>
      </c>
      <c r="F6218" s="5" t="s">
        <v>1425</v>
      </c>
      <c r="G6218" s="9"/>
      <c r="H6218" s="9"/>
    </row>
    <row r="6219" ht="15.75" customHeight="1">
      <c r="A6219" s="15" t="s">
        <v>7275</v>
      </c>
      <c r="B6219" s="14" t="s">
        <v>144</v>
      </c>
      <c r="C6219" s="17">
        <v>67.0</v>
      </c>
      <c r="D6219" s="8" t="s">
        <v>7310</v>
      </c>
      <c r="E6219" s="8" t="s">
        <v>21</v>
      </c>
      <c r="F6219" s="5" t="s">
        <v>123</v>
      </c>
      <c r="G6219" s="9"/>
      <c r="H6219" s="9"/>
    </row>
    <row r="6220" ht="15.75" customHeight="1">
      <c r="A6220" s="15" t="s">
        <v>7275</v>
      </c>
      <c r="B6220" s="14" t="s">
        <v>144</v>
      </c>
      <c r="C6220" s="17">
        <v>69.0</v>
      </c>
      <c r="D6220" s="8" t="s">
        <v>7311</v>
      </c>
      <c r="E6220" s="8" t="s">
        <v>14</v>
      </c>
      <c r="F6220" s="5" t="s">
        <v>22</v>
      </c>
      <c r="G6220" s="9"/>
      <c r="H6220" s="9"/>
    </row>
    <row r="6221" ht="15.75" customHeight="1">
      <c r="A6221" s="15" t="s">
        <v>7275</v>
      </c>
      <c r="B6221" s="14" t="s">
        <v>144</v>
      </c>
      <c r="C6221" s="17">
        <v>70.0</v>
      </c>
      <c r="D6221" s="8" t="s">
        <v>7312</v>
      </c>
      <c r="E6221" s="8" t="s">
        <v>21</v>
      </c>
      <c r="F6221" s="5" t="s">
        <v>123</v>
      </c>
      <c r="G6221" s="9"/>
      <c r="H6221" s="9"/>
    </row>
    <row r="6222" ht="15.75" customHeight="1">
      <c r="A6222" s="15" t="s">
        <v>7275</v>
      </c>
      <c r="B6222" s="14" t="s">
        <v>124</v>
      </c>
      <c r="C6222" s="17">
        <v>72.0</v>
      </c>
      <c r="D6222" s="8" t="s">
        <v>7313</v>
      </c>
      <c r="E6222" s="8" t="s">
        <v>21</v>
      </c>
      <c r="F6222" s="5" t="s">
        <v>25</v>
      </c>
      <c r="G6222" s="9"/>
      <c r="H6222" s="9"/>
    </row>
    <row r="6223" ht="15.75" customHeight="1">
      <c r="A6223" s="15" t="s">
        <v>7275</v>
      </c>
      <c r="B6223" s="14" t="s">
        <v>144</v>
      </c>
      <c r="C6223" s="17">
        <v>74.0</v>
      </c>
      <c r="D6223" s="8" t="s">
        <v>7314</v>
      </c>
      <c r="E6223" s="8" t="s">
        <v>21</v>
      </c>
      <c r="F6223" s="5" t="s">
        <v>639</v>
      </c>
      <c r="G6223" s="9"/>
      <c r="H6223" s="9"/>
    </row>
    <row r="6224" ht="15.75" customHeight="1">
      <c r="A6224" s="15" t="s">
        <v>7275</v>
      </c>
      <c r="B6224" s="18" t="s">
        <v>701</v>
      </c>
      <c r="C6224" s="17">
        <v>75.0</v>
      </c>
      <c r="D6224" s="8" t="s">
        <v>7315</v>
      </c>
      <c r="E6224" s="8" t="s">
        <v>21</v>
      </c>
      <c r="F6224" s="5" t="s">
        <v>639</v>
      </c>
      <c r="G6224" s="9"/>
      <c r="H6224" s="9"/>
    </row>
    <row r="6225" ht="15.75" customHeight="1">
      <c r="A6225" s="15" t="s">
        <v>7275</v>
      </c>
      <c r="B6225" s="14" t="s">
        <v>144</v>
      </c>
      <c r="C6225" s="17">
        <v>77.0</v>
      </c>
      <c r="D6225" s="8" t="s">
        <v>7316</v>
      </c>
      <c r="E6225" s="8" t="s">
        <v>21</v>
      </c>
      <c r="F6225" s="5" t="s">
        <v>639</v>
      </c>
      <c r="G6225" s="9"/>
      <c r="H6225" s="9"/>
    </row>
    <row r="6226" ht="15.75" customHeight="1">
      <c r="A6226" s="15" t="s">
        <v>7275</v>
      </c>
      <c r="B6226" s="14" t="s">
        <v>144</v>
      </c>
      <c r="C6226" s="17">
        <v>79.0</v>
      </c>
      <c r="D6226" s="8" t="s">
        <v>7317</v>
      </c>
      <c r="E6226" s="8" t="s">
        <v>21</v>
      </c>
      <c r="F6226" s="5" t="s">
        <v>639</v>
      </c>
      <c r="G6226" s="9"/>
      <c r="H6226" s="9"/>
    </row>
    <row r="6227" ht="15.75" customHeight="1">
      <c r="A6227" s="15" t="s">
        <v>7275</v>
      </c>
      <c r="B6227" s="14" t="s">
        <v>144</v>
      </c>
      <c r="C6227" s="17">
        <v>81.0</v>
      </c>
      <c r="D6227" s="8" t="s">
        <v>7318</v>
      </c>
      <c r="E6227" s="8" t="s">
        <v>32</v>
      </c>
      <c r="F6227" s="5" t="s">
        <v>79</v>
      </c>
      <c r="G6227" s="9"/>
      <c r="H6227" s="9"/>
    </row>
    <row r="6228" ht="15.75" customHeight="1">
      <c r="A6228" s="15" t="s">
        <v>7275</v>
      </c>
      <c r="B6228" s="18" t="s">
        <v>701</v>
      </c>
      <c r="C6228" s="17">
        <v>83.0</v>
      </c>
      <c r="D6228" s="8" t="s">
        <v>7319</v>
      </c>
      <c r="E6228" s="8" t="s">
        <v>14</v>
      </c>
      <c r="F6228" s="5" t="s">
        <v>15</v>
      </c>
      <c r="G6228" s="9"/>
      <c r="H6228" s="9"/>
    </row>
    <row r="6229" ht="15.75" customHeight="1">
      <c r="A6229" s="15" t="s">
        <v>7275</v>
      </c>
      <c r="B6229" s="14" t="s">
        <v>37</v>
      </c>
      <c r="C6229" s="17">
        <v>85.0</v>
      </c>
      <c r="D6229" s="8" t="s">
        <v>7320</v>
      </c>
      <c r="E6229" s="8" t="s">
        <v>14</v>
      </c>
      <c r="F6229" s="5" t="s">
        <v>28</v>
      </c>
      <c r="G6229" s="9"/>
      <c r="H6229" s="9"/>
    </row>
    <row r="6230" ht="15.75" customHeight="1">
      <c r="A6230" s="15" t="s">
        <v>7275</v>
      </c>
      <c r="B6230" s="14" t="s">
        <v>144</v>
      </c>
      <c r="C6230" s="17">
        <v>86.0</v>
      </c>
      <c r="D6230" s="8" t="s">
        <v>7321</v>
      </c>
      <c r="E6230" s="8" t="s">
        <v>14</v>
      </c>
      <c r="F6230" s="5" t="s">
        <v>79</v>
      </c>
      <c r="G6230" s="9"/>
      <c r="H6230" s="9"/>
    </row>
    <row r="6231" ht="15.75" customHeight="1">
      <c r="A6231" s="15" t="s">
        <v>7275</v>
      </c>
      <c r="B6231" s="14" t="s">
        <v>144</v>
      </c>
      <c r="C6231" s="17">
        <v>87.0</v>
      </c>
      <c r="D6231" s="8" t="s">
        <v>7322</v>
      </c>
      <c r="E6231" s="8" t="s">
        <v>21</v>
      </c>
      <c r="F6231" s="5" t="s">
        <v>22</v>
      </c>
      <c r="G6231" s="9"/>
      <c r="H6231" s="9"/>
    </row>
    <row r="6232" ht="15.75" customHeight="1">
      <c r="A6232" s="15" t="s">
        <v>7275</v>
      </c>
      <c r="B6232" s="14" t="s">
        <v>144</v>
      </c>
      <c r="C6232" s="17">
        <v>88.0</v>
      </c>
      <c r="D6232" s="8" t="s">
        <v>7323</v>
      </c>
      <c r="E6232" s="8" t="s">
        <v>14</v>
      </c>
      <c r="F6232" s="5" t="s">
        <v>15</v>
      </c>
      <c r="G6232" s="9"/>
      <c r="H6232" s="9"/>
    </row>
    <row r="6233" ht="15.75" customHeight="1">
      <c r="A6233" s="15" t="s">
        <v>7275</v>
      </c>
      <c r="B6233" s="18" t="s">
        <v>126</v>
      </c>
      <c r="C6233" s="17">
        <v>90.0</v>
      </c>
      <c r="D6233" s="8" t="s">
        <v>7324</v>
      </c>
      <c r="E6233" s="8" t="s">
        <v>14</v>
      </c>
      <c r="F6233" s="5" t="s">
        <v>15</v>
      </c>
      <c r="G6233" s="9"/>
      <c r="H6233" s="9"/>
    </row>
    <row r="6234" ht="15.75" customHeight="1">
      <c r="A6234" s="15" t="s">
        <v>7275</v>
      </c>
      <c r="B6234" s="14" t="s">
        <v>37</v>
      </c>
      <c r="C6234" s="17">
        <v>91.0</v>
      </c>
      <c r="D6234" s="8" t="s">
        <v>7325</v>
      </c>
      <c r="E6234" s="8" t="s">
        <v>14</v>
      </c>
      <c r="F6234" s="5" t="s">
        <v>50</v>
      </c>
      <c r="G6234" s="9"/>
      <c r="H6234" s="9"/>
    </row>
    <row r="6235" ht="15.75" customHeight="1">
      <c r="A6235" s="15" t="s">
        <v>7275</v>
      </c>
      <c r="B6235" s="14" t="s">
        <v>3136</v>
      </c>
      <c r="C6235" s="17">
        <v>93.0</v>
      </c>
      <c r="D6235" s="8" t="s">
        <v>7326</v>
      </c>
      <c r="E6235" s="8" t="s">
        <v>21</v>
      </c>
      <c r="F6235" s="5" t="s">
        <v>25</v>
      </c>
      <c r="G6235" s="9"/>
      <c r="H6235" s="9"/>
    </row>
    <row r="6236" ht="15.75" customHeight="1">
      <c r="A6236" s="15" t="s">
        <v>7327</v>
      </c>
      <c r="B6236" s="14" t="s">
        <v>968</v>
      </c>
      <c r="C6236" s="16">
        <v>1.0</v>
      </c>
      <c r="D6236" s="8" t="s">
        <v>7328</v>
      </c>
      <c r="E6236" s="8" t="s">
        <v>21</v>
      </c>
      <c r="F6236" s="5" t="s">
        <v>25</v>
      </c>
      <c r="G6236" s="9"/>
      <c r="H6236" s="9"/>
    </row>
    <row r="6237" ht="15.75" customHeight="1">
      <c r="A6237" s="15" t="s">
        <v>7327</v>
      </c>
      <c r="B6237" s="14" t="s">
        <v>5094</v>
      </c>
      <c r="C6237" s="17">
        <v>4.0</v>
      </c>
      <c r="D6237" s="8" t="s">
        <v>7329</v>
      </c>
      <c r="E6237" s="8" t="s">
        <v>32</v>
      </c>
      <c r="F6237" s="5" t="s">
        <v>639</v>
      </c>
      <c r="G6237" s="9"/>
      <c r="H6237" s="9"/>
    </row>
    <row r="6238" ht="15.75" customHeight="1">
      <c r="A6238" s="15" t="s">
        <v>7327</v>
      </c>
      <c r="B6238" s="14" t="s">
        <v>896</v>
      </c>
      <c r="C6238" s="17">
        <v>7.0</v>
      </c>
      <c r="D6238" s="8" t="s">
        <v>7330</v>
      </c>
      <c r="E6238" s="8" t="s">
        <v>21</v>
      </c>
      <c r="F6238" s="5" t="s">
        <v>25</v>
      </c>
      <c r="G6238" s="9"/>
      <c r="H6238" s="9"/>
    </row>
    <row r="6239" ht="15.75" customHeight="1">
      <c r="A6239" s="15" t="s">
        <v>7327</v>
      </c>
      <c r="B6239" s="14" t="s">
        <v>7331</v>
      </c>
      <c r="C6239" s="17">
        <v>9.0</v>
      </c>
      <c r="D6239" s="8" t="s">
        <v>7332</v>
      </c>
      <c r="E6239" s="8" t="s">
        <v>21</v>
      </c>
      <c r="F6239" s="5" t="s">
        <v>642</v>
      </c>
      <c r="G6239" s="9"/>
      <c r="H6239" s="9"/>
    </row>
    <row r="6240" ht="15.75" customHeight="1">
      <c r="A6240" s="15" t="s">
        <v>7327</v>
      </c>
      <c r="B6240" s="14" t="s">
        <v>5094</v>
      </c>
      <c r="C6240" s="17">
        <v>13.0</v>
      </c>
      <c r="D6240" s="8" t="s">
        <v>7333</v>
      </c>
      <c r="E6240" s="8" t="s">
        <v>14</v>
      </c>
      <c r="F6240" s="5" t="s">
        <v>15</v>
      </c>
      <c r="G6240" s="9"/>
      <c r="H6240" s="9"/>
    </row>
    <row r="6241" ht="15.75" customHeight="1">
      <c r="A6241" s="15" t="s">
        <v>7327</v>
      </c>
      <c r="B6241" s="14" t="s">
        <v>968</v>
      </c>
      <c r="C6241" s="17">
        <v>16.0</v>
      </c>
      <c r="D6241" s="8" t="s">
        <v>7334</v>
      </c>
      <c r="E6241" s="8" t="s">
        <v>14</v>
      </c>
      <c r="F6241" s="5" t="s">
        <v>15</v>
      </c>
      <c r="G6241" s="9"/>
      <c r="H6241" s="9"/>
    </row>
    <row r="6242" ht="15.75" customHeight="1">
      <c r="A6242" s="15" t="s">
        <v>7327</v>
      </c>
      <c r="B6242" s="14" t="s">
        <v>5094</v>
      </c>
      <c r="C6242" s="17">
        <v>19.0</v>
      </c>
      <c r="D6242" s="8" t="s">
        <v>7335</v>
      </c>
      <c r="E6242" s="8" t="s">
        <v>14</v>
      </c>
      <c r="F6242" s="5" t="s">
        <v>15</v>
      </c>
      <c r="G6242" s="9"/>
      <c r="H6242" s="9"/>
    </row>
    <row r="6243" ht="15.75" customHeight="1">
      <c r="A6243" s="15" t="s">
        <v>7327</v>
      </c>
      <c r="B6243" s="14" t="s">
        <v>968</v>
      </c>
      <c r="C6243" s="17">
        <v>22.0</v>
      </c>
      <c r="D6243" s="8" t="s">
        <v>7336</v>
      </c>
      <c r="E6243" s="8" t="s">
        <v>14</v>
      </c>
      <c r="F6243" s="5" t="s">
        <v>11</v>
      </c>
      <c r="G6243" s="9"/>
      <c r="H6243" s="9"/>
    </row>
    <row r="6244" ht="15.75" customHeight="1">
      <c r="A6244" s="15" t="s">
        <v>7327</v>
      </c>
      <c r="B6244" s="14" t="s">
        <v>5094</v>
      </c>
      <c r="C6244" s="17">
        <v>25.0</v>
      </c>
      <c r="D6244" s="8" t="s">
        <v>7337</v>
      </c>
      <c r="E6244" s="8" t="s">
        <v>14</v>
      </c>
      <c r="F6244" s="5" t="s">
        <v>15</v>
      </c>
      <c r="G6244" s="9"/>
      <c r="H6244" s="9"/>
    </row>
    <row r="6245" ht="15.75" customHeight="1">
      <c r="A6245" s="15" t="s">
        <v>7327</v>
      </c>
      <c r="B6245" s="14" t="s">
        <v>5094</v>
      </c>
      <c r="C6245" s="17">
        <v>28.0</v>
      </c>
      <c r="D6245" s="8" t="s">
        <v>7338</v>
      </c>
      <c r="E6245" s="8" t="s">
        <v>32</v>
      </c>
      <c r="F6245" s="5" t="s">
        <v>66</v>
      </c>
      <c r="G6245" s="9"/>
      <c r="H6245" s="9"/>
    </row>
    <row r="6246" ht="15.75" customHeight="1">
      <c r="A6246" s="15" t="s">
        <v>7327</v>
      </c>
      <c r="B6246" s="14" t="s">
        <v>517</v>
      </c>
      <c r="C6246" s="17">
        <v>31.0</v>
      </c>
      <c r="D6246" s="8" t="s">
        <v>7339</v>
      </c>
      <c r="E6246" s="8" t="s">
        <v>32</v>
      </c>
      <c r="F6246" s="5" t="s">
        <v>66</v>
      </c>
      <c r="G6246" s="9"/>
      <c r="H6246" s="9"/>
    </row>
    <row r="6247" ht="15.75" customHeight="1">
      <c r="A6247" s="15" t="s">
        <v>7327</v>
      </c>
      <c r="B6247" s="14" t="s">
        <v>5094</v>
      </c>
      <c r="C6247" s="17">
        <v>33.0</v>
      </c>
      <c r="D6247" s="8" t="s">
        <v>7340</v>
      </c>
      <c r="E6247" s="8" t="s">
        <v>14</v>
      </c>
      <c r="F6247" s="5" t="s">
        <v>15</v>
      </c>
      <c r="G6247" s="9"/>
      <c r="H6247" s="9"/>
    </row>
    <row r="6248" ht="15.75" customHeight="1">
      <c r="A6248" s="15" t="s">
        <v>7327</v>
      </c>
      <c r="B6248" s="14" t="s">
        <v>5094</v>
      </c>
      <c r="C6248" s="17">
        <v>36.0</v>
      </c>
      <c r="D6248" s="8" t="s">
        <v>7341</v>
      </c>
      <c r="E6248" s="8" t="s">
        <v>14</v>
      </c>
      <c r="F6248" s="5" t="s">
        <v>15</v>
      </c>
      <c r="G6248" s="9"/>
      <c r="H6248" s="9"/>
    </row>
    <row r="6249" ht="15.75" customHeight="1">
      <c r="A6249" s="15" t="s">
        <v>7327</v>
      </c>
      <c r="B6249" s="14" t="s">
        <v>5094</v>
      </c>
      <c r="C6249" s="17">
        <v>39.0</v>
      </c>
      <c r="D6249" s="8" t="s">
        <v>7342</v>
      </c>
      <c r="E6249" s="8" t="s">
        <v>14</v>
      </c>
      <c r="F6249" s="5" t="s">
        <v>15</v>
      </c>
      <c r="G6249" s="9"/>
      <c r="H6249" s="9"/>
    </row>
    <row r="6250" ht="15.75" customHeight="1">
      <c r="A6250" s="15" t="s">
        <v>7327</v>
      </c>
      <c r="B6250" s="14" t="s">
        <v>968</v>
      </c>
      <c r="C6250" s="17">
        <v>42.0</v>
      </c>
      <c r="D6250" s="8" t="s">
        <v>7343</v>
      </c>
      <c r="E6250" s="8" t="s">
        <v>14</v>
      </c>
      <c r="F6250" s="5" t="s">
        <v>15</v>
      </c>
      <c r="G6250" s="9"/>
      <c r="H6250" s="9"/>
    </row>
    <row r="6251" ht="15.75" customHeight="1">
      <c r="A6251" s="15" t="s">
        <v>7327</v>
      </c>
      <c r="B6251" s="14" t="s">
        <v>517</v>
      </c>
      <c r="C6251" s="17">
        <v>45.0</v>
      </c>
      <c r="D6251" s="8" t="s">
        <v>7344</v>
      </c>
      <c r="E6251" s="8" t="s">
        <v>14</v>
      </c>
      <c r="F6251" s="5" t="s">
        <v>15</v>
      </c>
      <c r="G6251" s="9"/>
      <c r="H6251" s="9"/>
    </row>
    <row r="6252" ht="15.75" customHeight="1">
      <c r="A6252" s="15" t="s">
        <v>7327</v>
      </c>
      <c r="B6252" s="14" t="s">
        <v>5094</v>
      </c>
      <c r="C6252" s="17">
        <v>47.0</v>
      </c>
      <c r="D6252" s="8" t="s">
        <v>7345</v>
      </c>
      <c r="E6252" s="8" t="s">
        <v>14</v>
      </c>
      <c r="F6252" s="5" t="s">
        <v>28</v>
      </c>
      <c r="G6252" s="9"/>
      <c r="H6252" s="9"/>
    </row>
    <row r="6253" ht="15.75" customHeight="1">
      <c r="A6253" s="15" t="s">
        <v>7327</v>
      </c>
      <c r="B6253" s="18" t="s">
        <v>6225</v>
      </c>
      <c r="C6253" s="17">
        <v>50.0</v>
      </c>
      <c r="D6253" s="8" t="s">
        <v>7346</v>
      </c>
      <c r="E6253" s="8" t="s">
        <v>21</v>
      </c>
      <c r="F6253" s="5" t="s">
        <v>25</v>
      </c>
      <c r="G6253" s="9"/>
      <c r="H6253" s="9"/>
    </row>
    <row r="6254" ht="15.75" customHeight="1">
      <c r="A6254" s="5" t="s">
        <v>7347</v>
      </c>
      <c r="B6254" s="6" t="s">
        <v>7348</v>
      </c>
      <c r="C6254" s="7">
        <v>1.0</v>
      </c>
      <c r="D6254" s="8" t="s">
        <v>7349</v>
      </c>
      <c r="E6254" s="5" t="s">
        <v>21</v>
      </c>
      <c r="F6254" s="5" t="s">
        <v>25</v>
      </c>
      <c r="G6254" s="9"/>
      <c r="H6254" s="9"/>
    </row>
    <row r="6255" ht="15.75" customHeight="1">
      <c r="A6255" s="11" t="s">
        <v>7350</v>
      </c>
      <c r="B6255" s="6" t="s">
        <v>968</v>
      </c>
      <c r="C6255" s="7">
        <v>1.0</v>
      </c>
      <c r="D6255" s="8" t="s">
        <v>7351</v>
      </c>
      <c r="E6255" s="5" t="s">
        <v>21</v>
      </c>
      <c r="F6255" s="5" t="s">
        <v>642</v>
      </c>
      <c r="G6255" s="9"/>
      <c r="H6255" s="9"/>
    </row>
    <row r="6256" ht="15.75" customHeight="1">
      <c r="A6256" s="11" t="s">
        <v>7350</v>
      </c>
      <c r="B6256" s="6" t="s">
        <v>144</v>
      </c>
      <c r="C6256" s="10">
        <v>3.0</v>
      </c>
      <c r="D6256" s="8" t="s">
        <v>7352</v>
      </c>
      <c r="E6256" s="5" t="s">
        <v>21</v>
      </c>
      <c r="F6256" s="5" t="s">
        <v>22</v>
      </c>
      <c r="G6256" s="9"/>
      <c r="H6256" s="9"/>
    </row>
    <row r="6257" ht="15.75" customHeight="1">
      <c r="A6257" s="11" t="s">
        <v>7350</v>
      </c>
      <c r="B6257" s="6" t="s">
        <v>124</v>
      </c>
      <c r="C6257" s="10">
        <v>5.0</v>
      </c>
      <c r="D6257" s="8" t="s">
        <v>7353</v>
      </c>
      <c r="E6257" s="5" t="s">
        <v>21</v>
      </c>
      <c r="F6257" s="5" t="s">
        <v>22</v>
      </c>
      <c r="G6257" s="9"/>
      <c r="H6257" s="9"/>
    </row>
    <row r="6258" ht="15.75" customHeight="1">
      <c r="A6258" s="11" t="s">
        <v>7350</v>
      </c>
      <c r="B6258" s="6" t="s">
        <v>139</v>
      </c>
      <c r="C6258" s="10">
        <v>8.0</v>
      </c>
      <c r="D6258" s="8" t="s">
        <v>7354</v>
      </c>
      <c r="E6258" s="5" t="s">
        <v>33</v>
      </c>
      <c r="F6258" s="5" t="s">
        <v>33</v>
      </c>
      <c r="G6258" s="9"/>
      <c r="H6258" s="9"/>
    </row>
    <row r="6259" ht="15.75" customHeight="1">
      <c r="A6259" s="11" t="s">
        <v>7350</v>
      </c>
      <c r="B6259" s="6" t="s">
        <v>144</v>
      </c>
      <c r="C6259" s="10">
        <v>9.0</v>
      </c>
      <c r="D6259" s="8" t="s">
        <v>7355</v>
      </c>
      <c r="E6259" s="5" t="s">
        <v>18</v>
      </c>
      <c r="F6259" s="5" t="s">
        <v>18</v>
      </c>
      <c r="G6259" s="9"/>
      <c r="H6259" s="9"/>
    </row>
    <row r="6260" ht="15.75" customHeight="1">
      <c r="A6260" s="11" t="s">
        <v>7350</v>
      </c>
      <c r="B6260" s="6" t="s">
        <v>137</v>
      </c>
      <c r="C6260" s="10">
        <v>10.0</v>
      </c>
      <c r="D6260" s="8" t="s">
        <v>7356</v>
      </c>
      <c r="E6260" s="5" t="s">
        <v>33</v>
      </c>
      <c r="F6260" s="5" t="s">
        <v>33</v>
      </c>
      <c r="G6260" s="9"/>
      <c r="H6260" s="9"/>
    </row>
    <row r="6261" ht="15.75" customHeight="1">
      <c r="A6261" s="11" t="s">
        <v>7350</v>
      </c>
      <c r="B6261" s="6" t="s">
        <v>37</v>
      </c>
      <c r="C6261" s="10">
        <v>12.0</v>
      </c>
      <c r="D6261" s="8" t="s">
        <v>7357</v>
      </c>
      <c r="E6261" s="5" t="s">
        <v>14</v>
      </c>
      <c r="F6261" s="5" t="s">
        <v>28</v>
      </c>
      <c r="G6261" s="9"/>
      <c r="H6261" s="9"/>
    </row>
    <row r="6262" ht="15.75" customHeight="1">
      <c r="A6262" s="11" t="s">
        <v>7350</v>
      </c>
      <c r="B6262" s="6" t="s">
        <v>560</v>
      </c>
      <c r="C6262" s="10">
        <v>15.0</v>
      </c>
      <c r="D6262" s="8" t="s">
        <v>7358</v>
      </c>
      <c r="E6262" s="5" t="s">
        <v>33</v>
      </c>
      <c r="F6262" s="5" t="s">
        <v>33</v>
      </c>
      <c r="G6262" s="9"/>
      <c r="H6262" s="9"/>
    </row>
    <row r="6263" ht="15.75" customHeight="1">
      <c r="A6263" s="11" t="s">
        <v>7350</v>
      </c>
      <c r="B6263" s="6" t="s">
        <v>37</v>
      </c>
      <c r="C6263" s="10">
        <v>17.0</v>
      </c>
      <c r="D6263" s="8" t="s">
        <v>7359</v>
      </c>
      <c r="E6263" s="5" t="s">
        <v>21</v>
      </c>
      <c r="F6263" s="5" t="s">
        <v>642</v>
      </c>
      <c r="G6263" s="9"/>
      <c r="H6263" s="9"/>
    </row>
    <row r="6264" ht="15.75" customHeight="1">
      <c r="A6264" s="11" t="s">
        <v>7350</v>
      </c>
      <c r="B6264" s="6" t="s">
        <v>124</v>
      </c>
      <c r="C6264" s="10">
        <v>19.0</v>
      </c>
      <c r="D6264" s="8" t="s">
        <v>7360</v>
      </c>
      <c r="E6264" s="5" t="s">
        <v>21</v>
      </c>
      <c r="F6264" s="5" t="s">
        <v>642</v>
      </c>
      <c r="G6264" s="9"/>
      <c r="H6264" s="9"/>
    </row>
    <row r="6265" ht="15.75" customHeight="1">
      <c r="A6265" s="11" t="s">
        <v>7350</v>
      </c>
      <c r="B6265" s="6" t="s">
        <v>37</v>
      </c>
      <c r="C6265" s="10">
        <v>21.0</v>
      </c>
      <c r="D6265" s="8" t="s">
        <v>7361</v>
      </c>
      <c r="E6265" s="5" t="s">
        <v>21</v>
      </c>
      <c r="F6265" s="5" t="s">
        <v>7362</v>
      </c>
      <c r="G6265" s="9"/>
      <c r="H6265" s="9"/>
    </row>
    <row r="6266" ht="15.75" customHeight="1">
      <c r="A6266" s="11" t="s">
        <v>7350</v>
      </c>
      <c r="B6266" s="6" t="s">
        <v>52</v>
      </c>
      <c r="C6266" s="10">
        <v>23.0</v>
      </c>
      <c r="D6266" s="8" t="s">
        <v>7363</v>
      </c>
      <c r="E6266" s="5" t="s">
        <v>21</v>
      </c>
      <c r="F6266" s="5" t="s">
        <v>642</v>
      </c>
      <c r="G6266" s="9"/>
      <c r="H6266" s="9"/>
    </row>
    <row r="6267" ht="15.75" customHeight="1">
      <c r="A6267" s="5" t="s">
        <v>7364</v>
      </c>
      <c r="B6267" s="6" t="s">
        <v>70</v>
      </c>
      <c r="C6267" s="7">
        <v>1.0</v>
      </c>
      <c r="D6267" s="8" t="s">
        <v>7365</v>
      </c>
      <c r="E6267" s="5" t="s">
        <v>21</v>
      </c>
      <c r="F6267" s="5" t="s">
        <v>25</v>
      </c>
      <c r="G6267" s="9"/>
      <c r="H6267" s="9"/>
    </row>
    <row r="6268" ht="15.75" customHeight="1">
      <c r="A6268" s="5" t="s">
        <v>7364</v>
      </c>
      <c r="B6268" s="6" t="s">
        <v>205</v>
      </c>
      <c r="C6268" s="10">
        <v>2.0</v>
      </c>
      <c r="D6268" s="8" t="s">
        <v>7366</v>
      </c>
      <c r="E6268" s="5" t="s">
        <v>21</v>
      </c>
      <c r="F6268" s="5" t="s">
        <v>25</v>
      </c>
      <c r="G6268" s="9"/>
      <c r="H6268" s="9"/>
    </row>
    <row r="6269" ht="15.75" customHeight="1">
      <c r="A6269" s="5" t="s">
        <v>7364</v>
      </c>
      <c r="B6269" s="6" t="s">
        <v>19</v>
      </c>
      <c r="C6269" s="10">
        <v>3.0</v>
      </c>
      <c r="D6269" s="8" t="s">
        <v>7367</v>
      </c>
      <c r="E6269" s="5" t="s">
        <v>21</v>
      </c>
      <c r="F6269" s="5" t="s">
        <v>123</v>
      </c>
      <c r="G6269" s="9"/>
      <c r="H6269" s="9"/>
    </row>
    <row r="6270" ht="15.75" customHeight="1">
      <c r="A6270" s="5" t="s">
        <v>7364</v>
      </c>
      <c r="B6270" s="6" t="s">
        <v>81</v>
      </c>
      <c r="C6270" s="10">
        <v>4.0</v>
      </c>
      <c r="D6270" s="8" t="s">
        <v>7368</v>
      </c>
      <c r="E6270" s="5" t="s">
        <v>21</v>
      </c>
      <c r="F6270" s="5" t="s">
        <v>25</v>
      </c>
      <c r="G6270" s="9"/>
      <c r="H6270" s="9"/>
    </row>
    <row r="6271" ht="15.75" customHeight="1">
      <c r="A6271" s="5" t="s">
        <v>7364</v>
      </c>
      <c r="B6271" s="6" t="s">
        <v>5012</v>
      </c>
      <c r="C6271" s="10">
        <v>5.0</v>
      </c>
      <c r="D6271" s="8" t="s">
        <v>7369</v>
      </c>
      <c r="E6271" s="5" t="s">
        <v>21</v>
      </c>
      <c r="F6271" s="5" t="s">
        <v>25</v>
      </c>
      <c r="G6271" s="9"/>
      <c r="H6271" s="9"/>
    </row>
    <row r="6272" ht="15.75" customHeight="1">
      <c r="A6272" s="11" t="s">
        <v>7370</v>
      </c>
      <c r="B6272" s="6" t="s">
        <v>29</v>
      </c>
      <c r="C6272" s="7">
        <v>1.0</v>
      </c>
      <c r="D6272" s="8" t="s">
        <v>7371</v>
      </c>
      <c r="E6272" s="5" t="s">
        <v>18</v>
      </c>
      <c r="F6272" s="5" t="s">
        <v>25</v>
      </c>
      <c r="G6272" s="9"/>
      <c r="H6272" s="9"/>
    </row>
    <row r="6273" ht="15.75" customHeight="1">
      <c r="A6273" s="11" t="s">
        <v>7370</v>
      </c>
      <c r="B6273" s="12" t="s">
        <v>701</v>
      </c>
      <c r="C6273" s="10">
        <v>3.0</v>
      </c>
      <c r="D6273" s="8" t="s">
        <v>7372</v>
      </c>
      <c r="E6273" s="5" t="s">
        <v>14</v>
      </c>
      <c r="F6273" s="5" t="s">
        <v>50</v>
      </c>
      <c r="G6273" s="9"/>
      <c r="H6273" s="9"/>
    </row>
    <row r="6274" ht="15.75" customHeight="1">
      <c r="A6274" s="11" t="s">
        <v>7370</v>
      </c>
      <c r="B6274" s="6" t="s">
        <v>144</v>
      </c>
      <c r="C6274" s="10">
        <v>5.0</v>
      </c>
      <c r="D6274" s="8" t="s">
        <v>7373</v>
      </c>
      <c r="E6274" s="5" t="s">
        <v>21</v>
      </c>
      <c r="F6274" s="5" t="s">
        <v>50</v>
      </c>
      <c r="G6274" s="9"/>
      <c r="H6274" s="9"/>
    </row>
    <row r="6275" ht="15.75" customHeight="1">
      <c r="A6275" s="11" t="s">
        <v>7370</v>
      </c>
      <c r="B6275" s="6" t="s">
        <v>144</v>
      </c>
      <c r="C6275" s="10">
        <v>7.0</v>
      </c>
      <c r="D6275" s="8" t="s">
        <v>7374</v>
      </c>
      <c r="E6275" s="5" t="s">
        <v>21</v>
      </c>
      <c r="F6275" s="5" t="s">
        <v>1134</v>
      </c>
      <c r="G6275" s="9"/>
      <c r="H6275" s="9"/>
    </row>
    <row r="6276" ht="15.75" customHeight="1">
      <c r="A6276" s="11" t="s">
        <v>7370</v>
      </c>
      <c r="B6276" s="6" t="s">
        <v>37</v>
      </c>
      <c r="C6276" s="10">
        <v>9.0</v>
      </c>
      <c r="D6276" s="8" t="s">
        <v>7375</v>
      </c>
      <c r="E6276" s="5" t="s">
        <v>21</v>
      </c>
      <c r="F6276" s="5" t="s">
        <v>50</v>
      </c>
      <c r="G6276" s="9"/>
      <c r="H6276" s="9"/>
    </row>
    <row r="6277" ht="15.75" customHeight="1">
      <c r="A6277" s="11" t="s">
        <v>7370</v>
      </c>
      <c r="B6277" s="6" t="s">
        <v>144</v>
      </c>
      <c r="C6277" s="10">
        <v>11.0</v>
      </c>
      <c r="D6277" s="8" t="s">
        <v>7376</v>
      </c>
      <c r="E6277" s="5" t="s">
        <v>21</v>
      </c>
      <c r="F6277" s="5" t="s">
        <v>1134</v>
      </c>
      <c r="G6277" s="9"/>
      <c r="H6277" s="9"/>
    </row>
    <row r="6278" ht="15.75" customHeight="1">
      <c r="A6278" s="11" t="s">
        <v>7370</v>
      </c>
      <c r="B6278" s="6" t="s">
        <v>968</v>
      </c>
      <c r="C6278" s="10">
        <v>13.0</v>
      </c>
      <c r="D6278" s="8" t="s">
        <v>7377</v>
      </c>
      <c r="E6278" s="5" t="s">
        <v>21</v>
      </c>
      <c r="F6278" s="5" t="s">
        <v>50</v>
      </c>
      <c r="G6278" s="9"/>
      <c r="H6278" s="9"/>
    </row>
    <row r="6279" ht="15.75" customHeight="1">
      <c r="A6279" s="11" t="s">
        <v>7370</v>
      </c>
      <c r="B6279" s="6" t="s">
        <v>968</v>
      </c>
      <c r="C6279" s="10">
        <v>17.0</v>
      </c>
      <c r="D6279" s="8" t="s">
        <v>7378</v>
      </c>
      <c r="E6279" s="5" t="s">
        <v>14</v>
      </c>
      <c r="F6279" s="5" t="s">
        <v>50</v>
      </c>
      <c r="G6279" s="9"/>
      <c r="H6279" s="9"/>
    </row>
    <row r="6280" ht="15.75" customHeight="1">
      <c r="A6280" s="11" t="s">
        <v>7370</v>
      </c>
      <c r="B6280" s="6" t="s">
        <v>37</v>
      </c>
      <c r="C6280" s="10">
        <v>19.0</v>
      </c>
      <c r="D6280" s="8" t="s">
        <v>7379</v>
      </c>
      <c r="E6280" s="5" t="s">
        <v>21</v>
      </c>
      <c r="F6280" s="5" t="s">
        <v>50</v>
      </c>
      <c r="G6280" s="9"/>
      <c r="H6280" s="9"/>
    </row>
    <row r="6281" ht="15.75" customHeight="1">
      <c r="A6281" s="11" t="s">
        <v>7370</v>
      </c>
      <c r="B6281" s="6" t="s">
        <v>124</v>
      </c>
      <c r="C6281" s="10">
        <v>21.0</v>
      </c>
      <c r="D6281" s="8" t="s">
        <v>7380</v>
      </c>
      <c r="E6281" s="5" t="s">
        <v>11</v>
      </c>
      <c r="F6281" s="5" t="s">
        <v>50</v>
      </c>
      <c r="G6281" s="9"/>
      <c r="H6281" s="9"/>
    </row>
    <row r="6282" ht="15.75" customHeight="1">
      <c r="A6282" s="11" t="s">
        <v>7370</v>
      </c>
      <c r="B6282" s="6" t="s">
        <v>124</v>
      </c>
      <c r="C6282" s="10">
        <v>23.0</v>
      </c>
      <c r="D6282" s="8" t="s">
        <v>7381</v>
      </c>
      <c r="E6282" s="5" t="s">
        <v>21</v>
      </c>
      <c r="F6282" s="5" t="s">
        <v>50</v>
      </c>
      <c r="G6282" s="9"/>
      <c r="H6282" s="9"/>
    </row>
    <row r="6283" ht="15.75" customHeight="1">
      <c r="A6283" s="11" t="s">
        <v>7370</v>
      </c>
      <c r="B6283" s="6" t="s">
        <v>968</v>
      </c>
      <c r="C6283" s="10">
        <v>26.0</v>
      </c>
      <c r="D6283" s="8" t="s">
        <v>7382</v>
      </c>
      <c r="E6283" s="5" t="s">
        <v>11</v>
      </c>
      <c r="F6283" s="5" t="s">
        <v>50</v>
      </c>
      <c r="G6283" s="9"/>
      <c r="H6283" s="9"/>
    </row>
    <row r="6284" ht="15.75" customHeight="1">
      <c r="A6284" s="11" t="s">
        <v>7370</v>
      </c>
      <c r="B6284" s="6" t="s">
        <v>896</v>
      </c>
      <c r="C6284" s="10">
        <v>28.0</v>
      </c>
      <c r="D6284" s="8" t="s">
        <v>7383</v>
      </c>
      <c r="E6284" s="5" t="s">
        <v>18</v>
      </c>
      <c r="F6284" s="5" t="s">
        <v>50</v>
      </c>
      <c r="G6284" s="9"/>
      <c r="H6284" s="9"/>
    </row>
    <row r="6285" ht="15.75" customHeight="1">
      <c r="A6285" s="11" t="s">
        <v>7370</v>
      </c>
      <c r="B6285" s="6" t="s">
        <v>124</v>
      </c>
      <c r="C6285" s="10">
        <v>30.0</v>
      </c>
      <c r="D6285" s="8" t="s">
        <v>7384</v>
      </c>
      <c r="E6285" s="5" t="s">
        <v>18</v>
      </c>
      <c r="F6285" s="5" t="s">
        <v>50</v>
      </c>
      <c r="G6285" s="9"/>
      <c r="H6285" s="9"/>
    </row>
    <row r="6286" ht="15.75" customHeight="1">
      <c r="A6286" s="11" t="s">
        <v>7370</v>
      </c>
      <c r="B6286" s="6" t="s">
        <v>2311</v>
      </c>
      <c r="C6286" s="10">
        <v>32.0</v>
      </c>
      <c r="D6286" s="8" t="s">
        <v>7385</v>
      </c>
      <c r="E6286" s="5" t="s">
        <v>21</v>
      </c>
      <c r="F6286" s="5" t="s">
        <v>50</v>
      </c>
      <c r="G6286" s="9"/>
      <c r="H6286" s="9"/>
    </row>
    <row r="6287" ht="15.75" customHeight="1">
      <c r="A6287" s="11" t="s">
        <v>7386</v>
      </c>
      <c r="B6287" s="6" t="s">
        <v>139</v>
      </c>
      <c r="C6287" s="7">
        <v>1.0</v>
      </c>
      <c r="D6287" s="8" t="s">
        <v>7387</v>
      </c>
      <c r="E6287" s="5" t="s">
        <v>21</v>
      </c>
      <c r="F6287" s="5" t="s">
        <v>25</v>
      </c>
      <c r="G6287" s="9"/>
      <c r="H6287" s="9"/>
    </row>
    <row r="6288" ht="15.75" customHeight="1">
      <c r="A6288" s="11" t="s">
        <v>7386</v>
      </c>
      <c r="B6288" s="6" t="s">
        <v>144</v>
      </c>
      <c r="C6288" s="10">
        <v>2.0</v>
      </c>
      <c r="D6288" s="8" t="s">
        <v>7388</v>
      </c>
      <c r="E6288" s="5" t="s">
        <v>21</v>
      </c>
      <c r="F6288" s="5" t="s">
        <v>2745</v>
      </c>
      <c r="G6288" s="9"/>
      <c r="H6288" s="9"/>
    </row>
    <row r="6289" ht="15.75" customHeight="1">
      <c r="A6289" s="11" t="s">
        <v>7386</v>
      </c>
      <c r="B6289" s="6" t="s">
        <v>139</v>
      </c>
      <c r="C6289" s="10">
        <v>3.0</v>
      </c>
      <c r="D6289" s="8" t="s">
        <v>7389</v>
      </c>
      <c r="E6289" s="5" t="s">
        <v>21</v>
      </c>
      <c r="F6289" s="5" t="s">
        <v>25</v>
      </c>
      <c r="G6289" s="9"/>
      <c r="H6289" s="9"/>
    </row>
    <row r="6290" ht="15.75" customHeight="1">
      <c r="A6290" s="11" t="s">
        <v>7386</v>
      </c>
      <c r="B6290" s="6" t="s">
        <v>37</v>
      </c>
      <c r="C6290" s="10">
        <v>4.0</v>
      </c>
      <c r="D6290" s="8" t="s">
        <v>7390</v>
      </c>
      <c r="E6290" s="5" t="s">
        <v>32</v>
      </c>
      <c r="F6290" s="5" t="s">
        <v>2745</v>
      </c>
      <c r="G6290" s="9"/>
      <c r="H6290" s="9"/>
    </row>
    <row r="6291" ht="15.75" customHeight="1">
      <c r="A6291" s="11" t="s">
        <v>7386</v>
      </c>
      <c r="B6291" s="6" t="s">
        <v>124</v>
      </c>
      <c r="C6291" s="10">
        <v>5.0</v>
      </c>
      <c r="D6291" s="8" t="s">
        <v>7391</v>
      </c>
      <c r="E6291" s="5" t="s">
        <v>21</v>
      </c>
      <c r="F6291" s="5" t="s">
        <v>25</v>
      </c>
      <c r="G6291" s="9"/>
      <c r="H6291" s="9"/>
    </row>
    <row r="6292" ht="15.75" customHeight="1">
      <c r="A6292" s="11" t="s">
        <v>7386</v>
      </c>
      <c r="B6292" s="6" t="s">
        <v>37</v>
      </c>
      <c r="C6292" s="10">
        <v>6.0</v>
      </c>
      <c r="D6292" s="8" t="s">
        <v>7392</v>
      </c>
      <c r="E6292" s="5" t="s">
        <v>21</v>
      </c>
      <c r="F6292" s="5" t="s">
        <v>2745</v>
      </c>
      <c r="G6292" s="9"/>
      <c r="H6292" s="9"/>
    </row>
    <row r="6293" ht="15.75" customHeight="1">
      <c r="A6293" s="11" t="s">
        <v>7386</v>
      </c>
      <c r="B6293" s="6" t="s">
        <v>124</v>
      </c>
      <c r="C6293" s="10">
        <v>8.0</v>
      </c>
      <c r="D6293" s="8" t="s">
        <v>7393</v>
      </c>
      <c r="E6293" s="5" t="s">
        <v>21</v>
      </c>
      <c r="F6293" s="5" t="s">
        <v>123</v>
      </c>
      <c r="G6293" s="9"/>
      <c r="H6293" s="9"/>
    </row>
    <row r="6294" ht="15.75" customHeight="1">
      <c r="A6294" s="11" t="s">
        <v>7386</v>
      </c>
      <c r="B6294" s="6" t="s">
        <v>29</v>
      </c>
      <c r="C6294" s="10">
        <v>10.0</v>
      </c>
      <c r="D6294" s="8" t="s">
        <v>7394</v>
      </c>
      <c r="E6294" s="5" t="s">
        <v>21</v>
      </c>
      <c r="F6294" s="5" t="s">
        <v>2745</v>
      </c>
      <c r="G6294" s="9"/>
      <c r="H6294" s="9"/>
    </row>
    <row r="6295" ht="15.75" customHeight="1">
      <c r="A6295" s="11" t="s">
        <v>7386</v>
      </c>
      <c r="B6295" s="6" t="s">
        <v>968</v>
      </c>
      <c r="C6295" s="10">
        <v>11.0</v>
      </c>
      <c r="D6295" s="8" t="s">
        <v>7395</v>
      </c>
      <c r="E6295" s="5" t="s">
        <v>21</v>
      </c>
      <c r="F6295" s="5" t="s">
        <v>2745</v>
      </c>
      <c r="G6295" s="9"/>
      <c r="H6295" s="9"/>
    </row>
    <row r="6296" ht="15.75" customHeight="1">
      <c r="A6296" s="11" t="s">
        <v>7386</v>
      </c>
      <c r="B6296" s="6" t="s">
        <v>37</v>
      </c>
      <c r="C6296" s="10">
        <v>13.0</v>
      </c>
      <c r="D6296" s="8" t="s">
        <v>7396</v>
      </c>
      <c r="E6296" s="5" t="s">
        <v>21</v>
      </c>
      <c r="F6296" s="5" t="s">
        <v>22</v>
      </c>
      <c r="G6296" s="9"/>
      <c r="H6296" s="9"/>
    </row>
    <row r="6297" ht="15.75" customHeight="1">
      <c r="A6297" s="11" t="s">
        <v>7386</v>
      </c>
      <c r="B6297" s="6" t="s">
        <v>29</v>
      </c>
      <c r="C6297" s="10">
        <v>15.0</v>
      </c>
      <c r="D6297" s="8" t="s">
        <v>7397</v>
      </c>
      <c r="E6297" s="5" t="s">
        <v>21</v>
      </c>
      <c r="F6297" s="5" t="s">
        <v>25</v>
      </c>
      <c r="G6297" s="9"/>
      <c r="H6297" s="9"/>
    </row>
    <row r="6298" ht="15.75" customHeight="1">
      <c r="A6298" s="11" t="s">
        <v>7386</v>
      </c>
      <c r="B6298" s="6" t="s">
        <v>139</v>
      </c>
      <c r="C6298" s="10">
        <v>16.0</v>
      </c>
      <c r="D6298" s="8" t="s">
        <v>7398</v>
      </c>
      <c r="E6298" s="5" t="s">
        <v>21</v>
      </c>
      <c r="F6298" s="5" t="s">
        <v>2745</v>
      </c>
      <c r="G6298" s="9"/>
      <c r="H6298" s="9"/>
    </row>
    <row r="6299" ht="15.75" customHeight="1">
      <c r="A6299" s="11" t="s">
        <v>7386</v>
      </c>
      <c r="B6299" s="6" t="s">
        <v>137</v>
      </c>
      <c r="C6299" s="10">
        <v>17.0</v>
      </c>
      <c r="D6299" s="8" t="s">
        <v>7399</v>
      </c>
      <c r="E6299" s="5" t="s">
        <v>21</v>
      </c>
      <c r="F6299" s="5" t="s">
        <v>25</v>
      </c>
      <c r="G6299" s="9"/>
      <c r="H6299" s="9"/>
    </row>
    <row r="6300" ht="15.75" customHeight="1">
      <c r="A6300" s="11" t="s">
        <v>7400</v>
      </c>
      <c r="B6300" s="6" t="s">
        <v>37</v>
      </c>
      <c r="C6300" s="7">
        <v>1.0</v>
      </c>
      <c r="D6300" s="8" t="s">
        <v>7401</v>
      </c>
      <c r="E6300" s="5" t="s">
        <v>21</v>
      </c>
      <c r="F6300" s="5" t="s">
        <v>295</v>
      </c>
      <c r="G6300" s="9"/>
      <c r="H6300" s="9"/>
    </row>
    <row r="6301" ht="15.75" customHeight="1">
      <c r="A6301" s="11" t="s">
        <v>7400</v>
      </c>
      <c r="B6301" s="12" t="s">
        <v>135</v>
      </c>
      <c r="C6301" s="10">
        <v>3.0</v>
      </c>
      <c r="D6301" s="8" t="s">
        <v>7402</v>
      </c>
      <c r="E6301" s="5" t="s">
        <v>146</v>
      </c>
      <c r="F6301" s="5" t="s">
        <v>146</v>
      </c>
      <c r="G6301" s="9"/>
      <c r="H6301" s="9"/>
    </row>
    <row r="6302" ht="15.75" customHeight="1">
      <c r="A6302" s="11" t="s">
        <v>7400</v>
      </c>
      <c r="B6302" s="12" t="s">
        <v>126</v>
      </c>
      <c r="C6302" s="10">
        <v>4.0</v>
      </c>
      <c r="D6302" s="8" t="s">
        <v>7403</v>
      </c>
      <c r="E6302" s="5" t="s">
        <v>146</v>
      </c>
      <c r="F6302" s="5" t="s">
        <v>146</v>
      </c>
      <c r="G6302" s="9"/>
      <c r="H6302" s="9"/>
    </row>
    <row r="6303" ht="15.75" customHeight="1">
      <c r="A6303" s="11" t="s">
        <v>7400</v>
      </c>
      <c r="B6303" s="12" t="s">
        <v>135</v>
      </c>
      <c r="C6303" s="10">
        <v>5.0</v>
      </c>
      <c r="D6303" s="8" t="s">
        <v>7404</v>
      </c>
      <c r="E6303" s="5" t="s">
        <v>33</v>
      </c>
      <c r="F6303" s="5" t="s">
        <v>33</v>
      </c>
      <c r="G6303" s="9"/>
      <c r="H6303" s="9"/>
    </row>
    <row r="6304" ht="15.75" customHeight="1">
      <c r="A6304" s="11" t="s">
        <v>7400</v>
      </c>
      <c r="B6304" s="12" t="s">
        <v>701</v>
      </c>
      <c r="C6304" s="10">
        <v>6.0</v>
      </c>
      <c r="D6304" s="8" t="s">
        <v>7405</v>
      </c>
      <c r="E6304" s="5" t="s">
        <v>33</v>
      </c>
      <c r="F6304" s="5" t="s">
        <v>971</v>
      </c>
      <c r="G6304" s="9"/>
      <c r="H6304" s="9"/>
    </row>
    <row r="6305" ht="15.75" customHeight="1">
      <c r="A6305" s="11" t="s">
        <v>7400</v>
      </c>
      <c r="B6305" s="12" t="s">
        <v>126</v>
      </c>
      <c r="C6305" s="10">
        <v>8.0</v>
      </c>
      <c r="D6305" s="8" t="s">
        <v>7406</v>
      </c>
      <c r="E6305" s="5" t="s">
        <v>33</v>
      </c>
      <c r="F6305" s="5" t="s">
        <v>33</v>
      </c>
      <c r="G6305" s="9"/>
      <c r="H6305" s="9"/>
    </row>
    <row r="6306" ht="15.75" customHeight="1">
      <c r="A6306" s="11" t="s">
        <v>7400</v>
      </c>
      <c r="B6306" s="6" t="s">
        <v>144</v>
      </c>
      <c r="C6306" s="10">
        <v>9.0</v>
      </c>
      <c r="D6306" s="8" t="s">
        <v>7407</v>
      </c>
      <c r="E6306" s="5" t="s">
        <v>18</v>
      </c>
      <c r="F6306" s="5" t="s">
        <v>25</v>
      </c>
      <c r="G6306" s="9"/>
      <c r="H6306" s="9"/>
    </row>
    <row r="6307" ht="15.75" customHeight="1">
      <c r="A6307" s="11" t="s">
        <v>7400</v>
      </c>
      <c r="B6307" s="6" t="s">
        <v>37</v>
      </c>
      <c r="C6307" s="10">
        <v>10.0</v>
      </c>
      <c r="D6307" s="8" t="s">
        <v>7408</v>
      </c>
      <c r="E6307" s="5" t="s">
        <v>97</v>
      </c>
      <c r="F6307" s="5" t="s">
        <v>22</v>
      </c>
      <c r="G6307" s="9"/>
      <c r="H6307" s="9"/>
    </row>
    <row r="6308" ht="15.75" customHeight="1">
      <c r="A6308" s="11" t="s">
        <v>7400</v>
      </c>
      <c r="B6308" s="6" t="s">
        <v>3457</v>
      </c>
      <c r="C6308" s="10">
        <v>11.0</v>
      </c>
      <c r="D6308" s="8" t="s">
        <v>7409</v>
      </c>
      <c r="E6308" s="5" t="s">
        <v>32</v>
      </c>
      <c r="F6308" s="5" t="s">
        <v>22</v>
      </c>
      <c r="G6308" s="9"/>
      <c r="H6308" s="9"/>
    </row>
    <row r="6309" ht="15.75" customHeight="1">
      <c r="A6309" s="5" t="s">
        <v>7410</v>
      </c>
      <c r="B6309" s="6" t="s">
        <v>216</v>
      </c>
      <c r="C6309" s="10">
        <v>2.0</v>
      </c>
      <c r="D6309" s="8" t="s">
        <v>7411</v>
      </c>
      <c r="E6309" s="5" t="s">
        <v>21</v>
      </c>
      <c r="F6309" s="5" t="s">
        <v>25</v>
      </c>
      <c r="G6309" s="9"/>
      <c r="H6309" s="9"/>
    </row>
    <row r="6310" ht="15.75" customHeight="1">
      <c r="A6310" s="5" t="s">
        <v>7410</v>
      </c>
      <c r="B6310" s="6" t="s">
        <v>41</v>
      </c>
      <c r="C6310" s="10">
        <v>3.0</v>
      </c>
      <c r="D6310" s="8" t="s">
        <v>7412</v>
      </c>
      <c r="E6310" s="5" t="s">
        <v>21</v>
      </c>
      <c r="F6310" s="5" t="s">
        <v>25</v>
      </c>
      <c r="G6310" s="9"/>
      <c r="H6310" s="9"/>
    </row>
    <row r="6311" ht="15.75" customHeight="1">
      <c r="A6311" s="5" t="s">
        <v>7410</v>
      </c>
      <c r="B6311" s="6" t="s">
        <v>37</v>
      </c>
      <c r="C6311" s="10">
        <v>4.0</v>
      </c>
      <c r="D6311" s="8" t="s">
        <v>7413</v>
      </c>
      <c r="E6311" s="5" t="s">
        <v>21</v>
      </c>
      <c r="F6311" s="5" t="s">
        <v>25</v>
      </c>
      <c r="G6311" s="9"/>
      <c r="H6311" s="9"/>
    </row>
    <row r="6312" ht="15.75" customHeight="1">
      <c r="A6312" s="5" t="s">
        <v>7410</v>
      </c>
      <c r="B6312" s="6" t="s">
        <v>52</v>
      </c>
      <c r="C6312" s="10">
        <v>5.0</v>
      </c>
      <c r="D6312" s="8" t="s">
        <v>7414</v>
      </c>
      <c r="E6312" s="5" t="s">
        <v>21</v>
      </c>
      <c r="F6312" s="5" t="s">
        <v>25</v>
      </c>
      <c r="G6312" s="9"/>
      <c r="H6312" s="9"/>
    </row>
    <row r="6313" ht="15.75" customHeight="1">
      <c r="A6313" s="5" t="s">
        <v>7410</v>
      </c>
      <c r="B6313" s="6" t="s">
        <v>37</v>
      </c>
      <c r="C6313" s="10">
        <v>6.0</v>
      </c>
      <c r="D6313" s="8" t="s">
        <v>7415</v>
      </c>
      <c r="E6313" s="5" t="s">
        <v>21</v>
      </c>
      <c r="F6313" s="5" t="s">
        <v>25</v>
      </c>
      <c r="G6313" s="9"/>
      <c r="H6313" s="9"/>
    </row>
    <row r="6314" ht="15.75" customHeight="1">
      <c r="A6314" s="5" t="s">
        <v>7410</v>
      </c>
      <c r="B6314" s="6" t="s">
        <v>41</v>
      </c>
      <c r="C6314" s="10">
        <v>7.0</v>
      </c>
      <c r="D6314" s="8" t="s">
        <v>7416</v>
      </c>
      <c r="E6314" s="5" t="s">
        <v>21</v>
      </c>
      <c r="F6314" s="5" t="s">
        <v>25</v>
      </c>
      <c r="G6314" s="9"/>
      <c r="H6314" s="9"/>
    </row>
    <row r="6315" ht="15.75" customHeight="1">
      <c r="A6315" s="5" t="s">
        <v>7410</v>
      </c>
      <c r="B6315" s="6" t="s">
        <v>37</v>
      </c>
      <c r="C6315" s="10">
        <v>8.0</v>
      </c>
      <c r="D6315" s="8" t="s">
        <v>7417</v>
      </c>
      <c r="E6315" s="5" t="s">
        <v>21</v>
      </c>
      <c r="F6315" s="5" t="s">
        <v>25</v>
      </c>
      <c r="G6315" s="9"/>
      <c r="H6315" s="9"/>
    </row>
    <row r="6316" ht="15.75" customHeight="1">
      <c r="A6316" s="5" t="s">
        <v>7410</v>
      </c>
      <c r="B6316" s="6" t="s">
        <v>52</v>
      </c>
      <c r="C6316" s="10">
        <v>9.0</v>
      </c>
      <c r="D6316" s="8" t="s">
        <v>7418</v>
      </c>
      <c r="E6316" s="5" t="s">
        <v>21</v>
      </c>
      <c r="F6316" s="5" t="s">
        <v>25</v>
      </c>
      <c r="G6316" s="9"/>
      <c r="H6316" s="9"/>
    </row>
    <row r="6317" ht="15.75" customHeight="1">
      <c r="A6317" s="5" t="s">
        <v>7410</v>
      </c>
      <c r="B6317" s="6" t="s">
        <v>37</v>
      </c>
      <c r="C6317" s="10">
        <v>10.0</v>
      </c>
      <c r="D6317" s="8" t="s">
        <v>7419</v>
      </c>
      <c r="E6317" s="5" t="s">
        <v>21</v>
      </c>
      <c r="F6317" s="5" t="s">
        <v>25</v>
      </c>
      <c r="G6317" s="9"/>
      <c r="H6317" s="9"/>
    </row>
    <row r="6318" ht="15.75" customHeight="1">
      <c r="A6318" s="5" t="s">
        <v>7410</v>
      </c>
      <c r="B6318" s="6" t="s">
        <v>41</v>
      </c>
      <c r="C6318" s="10">
        <v>11.0</v>
      </c>
      <c r="D6318" s="8" t="s">
        <v>7420</v>
      </c>
      <c r="E6318" s="5" t="s">
        <v>21</v>
      </c>
      <c r="F6318" s="5" t="s">
        <v>25</v>
      </c>
      <c r="G6318" s="9"/>
      <c r="H6318" s="9"/>
    </row>
    <row r="6319" ht="15.75" customHeight="1">
      <c r="A6319" s="5" t="s">
        <v>7410</v>
      </c>
      <c r="B6319" s="6" t="s">
        <v>37</v>
      </c>
      <c r="C6319" s="10">
        <v>12.0</v>
      </c>
      <c r="D6319" s="8" t="s">
        <v>7421</v>
      </c>
      <c r="E6319" s="5" t="s">
        <v>21</v>
      </c>
      <c r="F6319" s="5" t="s">
        <v>25</v>
      </c>
      <c r="G6319" s="9"/>
      <c r="H6319" s="9"/>
    </row>
    <row r="6320" ht="15.75" customHeight="1">
      <c r="A6320" s="5" t="s">
        <v>7410</v>
      </c>
      <c r="B6320" s="6" t="s">
        <v>41</v>
      </c>
      <c r="C6320" s="10">
        <v>13.0</v>
      </c>
      <c r="D6320" s="8" t="s">
        <v>7422</v>
      </c>
      <c r="E6320" s="5" t="s">
        <v>21</v>
      </c>
      <c r="F6320" s="5" t="s">
        <v>25</v>
      </c>
      <c r="G6320" s="9"/>
      <c r="H6320" s="9"/>
    </row>
    <row r="6321" ht="15.75" customHeight="1">
      <c r="A6321" s="11" t="s">
        <v>7423</v>
      </c>
      <c r="B6321" s="6" t="s">
        <v>41</v>
      </c>
      <c r="C6321" s="7">
        <v>1.0</v>
      </c>
      <c r="D6321" s="8" t="s">
        <v>7424</v>
      </c>
      <c r="E6321" s="5" t="s">
        <v>21</v>
      </c>
      <c r="F6321" s="5" t="s">
        <v>25</v>
      </c>
      <c r="G6321" s="9"/>
      <c r="H6321" s="9"/>
    </row>
    <row r="6322" ht="15.75" customHeight="1">
      <c r="A6322" s="11" t="s">
        <v>7423</v>
      </c>
      <c r="B6322" s="6" t="s">
        <v>104</v>
      </c>
      <c r="C6322" s="10">
        <v>3.0</v>
      </c>
      <c r="D6322" s="8" t="s">
        <v>7425</v>
      </c>
      <c r="E6322" s="5" t="s">
        <v>21</v>
      </c>
      <c r="F6322" s="5" t="s">
        <v>25</v>
      </c>
      <c r="G6322" s="9"/>
      <c r="H6322" s="9"/>
    </row>
    <row r="6323" ht="15.75" customHeight="1">
      <c r="A6323" s="11" t="s">
        <v>7423</v>
      </c>
      <c r="B6323" s="6" t="s">
        <v>52</v>
      </c>
      <c r="C6323" s="10">
        <v>5.0</v>
      </c>
      <c r="D6323" s="8" t="s">
        <v>7426</v>
      </c>
      <c r="E6323" s="5" t="s">
        <v>21</v>
      </c>
      <c r="F6323" s="5" t="s">
        <v>25</v>
      </c>
      <c r="G6323" s="9"/>
      <c r="H6323" s="9"/>
    </row>
    <row r="6324" ht="15.75" customHeight="1">
      <c r="A6324" s="11" t="s">
        <v>7423</v>
      </c>
      <c r="B6324" s="6" t="s">
        <v>37</v>
      </c>
      <c r="C6324" s="10">
        <v>6.0</v>
      </c>
      <c r="D6324" s="8" t="s">
        <v>7427</v>
      </c>
      <c r="E6324" s="5" t="s">
        <v>32</v>
      </c>
      <c r="F6324" s="5" t="s">
        <v>66</v>
      </c>
      <c r="G6324" s="9"/>
      <c r="H6324" s="9"/>
    </row>
    <row r="6325" ht="15.75" customHeight="1">
      <c r="A6325" s="11" t="s">
        <v>7423</v>
      </c>
      <c r="B6325" s="6" t="s">
        <v>37</v>
      </c>
      <c r="C6325" s="10">
        <v>7.0</v>
      </c>
      <c r="D6325" s="8" t="s">
        <v>7428</v>
      </c>
      <c r="E6325" s="5" t="s">
        <v>32</v>
      </c>
      <c r="F6325" s="5" t="s">
        <v>66</v>
      </c>
      <c r="G6325" s="9"/>
      <c r="H6325" s="9"/>
    </row>
    <row r="6326" ht="15.75" customHeight="1">
      <c r="A6326" s="11" t="s">
        <v>7423</v>
      </c>
      <c r="B6326" s="6" t="s">
        <v>104</v>
      </c>
      <c r="C6326" s="10">
        <v>8.0</v>
      </c>
      <c r="D6326" s="8" t="s">
        <v>7429</v>
      </c>
      <c r="E6326" s="5" t="s">
        <v>14</v>
      </c>
      <c r="F6326" s="5" t="s">
        <v>28</v>
      </c>
      <c r="G6326" s="9"/>
      <c r="H6326" s="9"/>
    </row>
    <row r="6327" ht="15.75" customHeight="1">
      <c r="A6327" s="11" t="s">
        <v>7423</v>
      </c>
      <c r="B6327" s="6" t="s">
        <v>37</v>
      </c>
      <c r="C6327" s="10">
        <v>10.0</v>
      </c>
      <c r="D6327" s="8" t="s">
        <v>7430</v>
      </c>
      <c r="E6327" s="5" t="s">
        <v>14</v>
      </c>
      <c r="F6327" s="5" t="s">
        <v>15</v>
      </c>
      <c r="G6327" s="9"/>
      <c r="H6327" s="9"/>
    </row>
    <row r="6328" ht="15.75" customHeight="1">
      <c r="A6328" s="11" t="s">
        <v>7423</v>
      </c>
      <c r="B6328" s="6" t="s">
        <v>37</v>
      </c>
      <c r="C6328" s="10">
        <v>11.0</v>
      </c>
      <c r="D6328" s="8" t="s">
        <v>7431</v>
      </c>
      <c r="E6328" s="5" t="s">
        <v>14</v>
      </c>
      <c r="F6328" s="5" t="s">
        <v>15</v>
      </c>
      <c r="G6328" s="9"/>
      <c r="H6328" s="9"/>
    </row>
    <row r="6329" ht="15.75" customHeight="1">
      <c r="A6329" s="11" t="s">
        <v>7423</v>
      </c>
      <c r="B6329" s="6" t="s">
        <v>37</v>
      </c>
      <c r="C6329" s="10">
        <v>12.0</v>
      </c>
      <c r="D6329" s="8" t="s">
        <v>7432</v>
      </c>
      <c r="E6329" s="5" t="s">
        <v>21</v>
      </c>
      <c r="F6329" s="5" t="s">
        <v>50</v>
      </c>
      <c r="G6329" s="9"/>
      <c r="H6329" s="9"/>
    </row>
    <row r="6330" ht="15.75" customHeight="1">
      <c r="A6330" s="11" t="s">
        <v>7423</v>
      </c>
      <c r="B6330" s="6" t="s">
        <v>107</v>
      </c>
      <c r="C6330" s="10">
        <v>13.0</v>
      </c>
      <c r="D6330" s="8" t="s">
        <v>7433</v>
      </c>
      <c r="E6330" s="5" t="s">
        <v>21</v>
      </c>
      <c r="F6330" s="5" t="s">
        <v>50</v>
      </c>
      <c r="G6330" s="9"/>
      <c r="H6330" s="9"/>
    </row>
    <row r="6331" ht="15.75" customHeight="1">
      <c r="A6331" s="11" t="s">
        <v>7423</v>
      </c>
      <c r="B6331" s="6" t="s">
        <v>81</v>
      </c>
      <c r="C6331" s="10">
        <v>15.0</v>
      </c>
      <c r="D6331" s="8" t="s">
        <v>7434</v>
      </c>
      <c r="E6331" s="5" t="s">
        <v>21</v>
      </c>
      <c r="F6331" s="5" t="s">
        <v>50</v>
      </c>
      <c r="G6331" s="9"/>
      <c r="H6331" s="9"/>
    </row>
    <row r="6332" ht="15.75" customHeight="1">
      <c r="A6332" s="11" t="s">
        <v>7435</v>
      </c>
      <c r="B6332" s="6" t="s">
        <v>216</v>
      </c>
      <c r="C6332" s="7">
        <v>1.0</v>
      </c>
      <c r="D6332" s="8" t="s">
        <v>7436</v>
      </c>
      <c r="E6332" s="5" t="s">
        <v>21</v>
      </c>
      <c r="F6332" s="5" t="s">
        <v>25</v>
      </c>
      <c r="G6332" s="9"/>
      <c r="H6332" s="9"/>
    </row>
    <row r="6333" ht="15.75" customHeight="1">
      <c r="A6333" s="11" t="s">
        <v>7435</v>
      </c>
      <c r="B6333" s="6" t="s">
        <v>104</v>
      </c>
      <c r="C6333" s="10">
        <v>2.0</v>
      </c>
      <c r="D6333" s="8" t="s">
        <v>7437</v>
      </c>
      <c r="E6333" s="5" t="s">
        <v>21</v>
      </c>
      <c r="F6333" s="5" t="s">
        <v>25</v>
      </c>
      <c r="G6333" s="9"/>
      <c r="H6333" s="9"/>
    </row>
    <row r="6334" ht="15.75" customHeight="1">
      <c r="A6334" s="11" t="s">
        <v>7435</v>
      </c>
      <c r="B6334" s="6" t="s">
        <v>104</v>
      </c>
      <c r="C6334" s="10">
        <v>3.0</v>
      </c>
      <c r="D6334" s="8" t="s">
        <v>7438</v>
      </c>
      <c r="E6334" s="5" t="s">
        <v>18</v>
      </c>
      <c r="F6334" s="5" t="s">
        <v>2691</v>
      </c>
      <c r="G6334" s="9"/>
      <c r="H6334" s="9"/>
    </row>
    <row r="6335" ht="15.75" customHeight="1">
      <c r="A6335" s="11" t="s">
        <v>7435</v>
      </c>
      <c r="B6335" s="6" t="s">
        <v>23</v>
      </c>
      <c r="C6335" s="10">
        <v>5.0</v>
      </c>
      <c r="D6335" s="8" t="s">
        <v>7439</v>
      </c>
      <c r="E6335" s="5" t="s">
        <v>21</v>
      </c>
      <c r="F6335" s="5" t="s">
        <v>22</v>
      </c>
      <c r="G6335" s="9"/>
      <c r="H6335" s="9"/>
    </row>
    <row r="6336" ht="15.75" customHeight="1">
      <c r="A6336" s="11" t="s">
        <v>7435</v>
      </c>
      <c r="B6336" s="6" t="s">
        <v>104</v>
      </c>
      <c r="C6336" s="10">
        <v>6.0</v>
      </c>
      <c r="D6336" s="8" t="s">
        <v>7440</v>
      </c>
      <c r="E6336" s="5" t="s">
        <v>21</v>
      </c>
      <c r="F6336" s="5" t="s">
        <v>50</v>
      </c>
      <c r="G6336" s="9"/>
      <c r="H6336" s="9"/>
    </row>
    <row r="6337" ht="15.75" customHeight="1">
      <c r="A6337" s="11" t="s">
        <v>7435</v>
      </c>
      <c r="B6337" s="6" t="s">
        <v>104</v>
      </c>
      <c r="C6337" s="10">
        <v>8.0</v>
      </c>
      <c r="D6337" s="8" t="s">
        <v>7441</v>
      </c>
      <c r="E6337" s="5" t="s">
        <v>21</v>
      </c>
      <c r="F6337" s="5" t="s">
        <v>133</v>
      </c>
      <c r="G6337" s="9"/>
      <c r="H6337" s="9"/>
    </row>
    <row r="6338" ht="15.75" customHeight="1">
      <c r="A6338" s="11" t="s">
        <v>7435</v>
      </c>
      <c r="B6338" s="6" t="s">
        <v>216</v>
      </c>
      <c r="C6338" s="10">
        <v>10.0</v>
      </c>
      <c r="D6338" s="8" t="s">
        <v>7442</v>
      </c>
      <c r="E6338" s="5" t="s">
        <v>21</v>
      </c>
      <c r="F6338" s="5" t="s">
        <v>133</v>
      </c>
      <c r="G6338" s="9"/>
      <c r="H6338" s="9"/>
    </row>
    <row r="6339" ht="15.75" customHeight="1">
      <c r="A6339" s="11" t="s">
        <v>7435</v>
      </c>
      <c r="B6339" s="12" t="s">
        <v>261</v>
      </c>
      <c r="C6339" s="10">
        <v>11.0</v>
      </c>
      <c r="D6339" s="8" t="s">
        <v>7443</v>
      </c>
      <c r="E6339" s="5" t="s">
        <v>32</v>
      </c>
      <c r="F6339" s="5" t="s">
        <v>7444</v>
      </c>
      <c r="G6339" s="9"/>
      <c r="H6339" s="9"/>
    </row>
    <row r="6340" ht="15.75" customHeight="1">
      <c r="A6340" s="11" t="s">
        <v>7435</v>
      </c>
      <c r="B6340" s="6" t="s">
        <v>720</v>
      </c>
      <c r="C6340" s="10">
        <v>12.0</v>
      </c>
      <c r="D6340" s="8" t="s">
        <v>7445</v>
      </c>
      <c r="E6340" s="5" t="s">
        <v>33</v>
      </c>
      <c r="F6340" s="5" t="s">
        <v>33</v>
      </c>
      <c r="G6340" s="9"/>
      <c r="H6340" s="9"/>
    </row>
    <row r="6341" ht="15.75" customHeight="1">
      <c r="A6341" s="11" t="s">
        <v>7435</v>
      </c>
      <c r="B6341" s="6" t="s">
        <v>104</v>
      </c>
      <c r="C6341" s="10">
        <v>15.0</v>
      </c>
      <c r="D6341" s="8" t="s">
        <v>7446</v>
      </c>
      <c r="E6341" s="5" t="s">
        <v>14</v>
      </c>
      <c r="F6341" s="5" t="s">
        <v>15</v>
      </c>
      <c r="G6341" s="9"/>
      <c r="H6341" s="9"/>
    </row>
    <row r="6342" ht="15.75" customHeight="1">
      <c r="A6342" s="11" t="s">
        <v>7435</v>
      </c>
      <c r="B6342" s="6" t="s">
        <v>104</v>
      </c>
      <c r="C6342" s="10">
        <v>16.0</v>
      </c>
      <c r="D6342" s="8" t="s">
        <v>7447</v>
      </c>
      <c r="E6342" s="5" t="s">
        <v>33</v>
      </c>
      <c r="F6342" s="5" t="s">
        <v>33</v>
      </c>
      <c r="G6342" s="9"/>
      <c r="H6342" s="9"/>
    </row>
    <row r="6343" ht="15.75" customHeight="1">
      <c r="A6343" s="11" t="s">
        <v>7435</v>
      </c>
      <c r="B6343" s="6" t="s">
        <v>216</v>
      </c>
      <c r="C6343" s="10">
        <v>18.0</v>
      </c>
      <c r="D6343" s="8" t="s">
        <v>7448</v>
      </c>
      <c r="E6343" s="5" t="s">
        <v>32</v>
      </c>
      <c r="F6343" s="5" t="s">
        <v>639</v>
      </c>
      <c r="G6343" s="9"/>
      <c r="H6343" s="9"/>
    </row>
    <row r="6344" ht="15.75" customHeight="1">
      <c r="A6344" s="11" t="s">
        <v>7435</v>
      </c>
      <c r="B6344" s="6" t="s">
        <v>104</v>
      </c>
      <c r="C6344" s="10">
        <v>19.0</v>
      </c>
      <c r="D6344" s="8" t="s">
        <v>7449</v>
      </c>
      <c r="E6344" s="5" t="s">
        <v>32</v>
      </c>
      <c r="F6344" s="5" t="s">
        <v>28</v>
      </c>
      <c r="G6344" s="9"/>
      <c r="H6344" s="9"/>
    </row>
    <row r="6345" ht="15.75" customHeight="1">
      <c r="A6345" s="11" t="s">
        <v>7435</v>
      </c>
      <c r="B6345" s="6" t="s">
        <v>104</v>
      </c>
      <c r="C6345" s="10">
        <v>20.0</v>
      </c>
      <c r="D6345" s="8" t="s">
        <v>7450</v>
      </c>
      <c r="E6345" s="5" t="s">
        <v>14</v>
      </c>
      <c r="F6345" s="5" t="s">
        <v>28</v>
      </c>
      <c r="G6345" s="9"/>
      <c r="H6345" s="9"/>
    </row>
    <row r="6346" ht="15.75" customHeight="1">
      <c r="A6346" s="11" t="s">
        <v>7435</v>
      </c>
      <c r="B6346" s="6" t="s">
        <v>104</v>
      </c>
      <c r="C6346" s="10">
        <v>22.0</v>
      </c>
      <c r="D6346" s="8" t="s">
        <v>7451</v>
      </c>
      <c r="E6346" s="5" t="s">
        <v>14</v>
      </c>
      <c r="F6346" s="5" t="s">
        <v>15</v>
      </c>
      <c r="G6346" s="9"/>
      <c r="H6346" s="9"/>
    </row>
    <row r="6347" ht="15.75" customHeight="1">
      <c r="A6347" s="11" t="s">
        <v>7435</v>
      </c>
      <c r="B6347" s="6" t="s">
        <v>216</v>
      </c>
      <c r="C6347" s="10">
        <v>23.0</v>
      </c>
      <c r="D6347" s="8" t="s">
        <v>7452</v>
      </c>
      <c r="E6347" s="5" t="s">
        <v>18</v>
      </c>
      <c r="F6347" s="5" t="s">
        <v>18</v>
      </c>
      <c r="G6347" s="9"/>
      <c r="H6347" s="9"/>
    </row>
    <row r="6348" ht="15.75" customHeight="1">
      <c r="A6348" s="11" t="s">
        <v>7435</v>
      </c>
      <c r="B6348" s="6" t="s">
        <v>216</v>
      </c>
      <c r="C6348" s="10">
        <v>24.0</v>
      </c>
      <c r="D6348" s="8" t="s">
        <v>7453</v>
      </c>
      <c r="E6348" s="5" t="s">
        <v>14</v>
      </c>
      <c r="F6348" s="5" t="s">
        <v>1112</v>
      </c>
      <c r="G6348" s="9"/>
      <c r="H6348" s="9"/>
    </row>
    <row r="6349" ht="15.75" customHeight="1">
      <c r="A6349" s="11" t="s">
        <v>7435</v>
      </c>
      <c r="B6349" s="6" t="s">
        <v>104</v>
      </c>
      <c r="C6349" s="10">
        <v>25.0</v>
      </c>
      <c r="D6349" s="8" t="s">
        <v>7454</v>
      </c>
      <c r="E6349" s="5" t="s">
        <v>183</v>
      </c>
      <c r="F6349" s="5" t="s">
        <v>22</v>
      </c>
      <c r="G6349" s="9"/>
      <c r="H6349" s="9"/>
    </row>
    <row r="6350" ht="15.75" customHeight="1">
      <c r="A6350" s="11" t="s">
        <v>7435</v>
      </c>
      <c r="B6350" s="6" t="s">
        <v>216</v>
      </c>
      <c r="C6350" s="10">
        <v>26.0</v>
      </c>
      <c r="D6350" s="8" t="s">
        <v>7455</v>
      </c>
      <c r="E6350" s="5" t="s">
        <v>32</v>
      </c>
      <c r="F6350" s="5" t="s">
        <v>79</v>
      </c>
      <c r="G6350" s="9"/>
      <c r="H6350" s="9"/>
    </row>
    <row r="6351" ht="15.75" customHeight="1">
      <c r="A6351" s="11" t="s">
        <v>7435</v>
      </c>
      <c r="B6351" s="6" t="s">
        <v>104</v>
      </c>
      <c r="C6351" s="10">
        <v>27.0</v>
      </c>
      <c r="D6351" s="8" t="s">
        <v>7456</v>
      </c>
      <c r="E6351" s="5" t="s">
        <v>21</v>
      </c>
      <c r="F6351" s="5" t="s">
        <v>22</v>
      </c>
      <c r="G6351" s="9"/>
      <c r="H6351" s="9"/>
    </row>
    <row r="6352" ht="15.75" customHeight="1">
      <c r="A6352" s="11" t="s">
        <v>7435</v>
      </c>
      <c r="B6352" s="6" t="s">
        <v>216</v>
      </c>
      <c r="C6352" s="10">
        <v>29.0</v>
      </c>
      <c r="D6352" s="8" t="s">
        <v>7457</v>
      </c>
      <c r="E6352" s="5" t="s">
        <v>21</v>
      </c>
      <c r="F6352" s="5" t="s">
        <v>25</v>
      </c>
      <c r="G6352" s="9"/>
      <c r="H6352" s="9"/>
    </row>
    <row r="6353" ht="15.75" customHeight="1">
      <c r="A6353" s="11" t="s">
        <v>7435</v>
      </c>
      <c r="B6353" s="6" t="s">
        <v>216</v>
      </c>
      <c r="C6353" s="10">
        <v>30.0</v>
      </c>
      <c r="D6353" s="8" t="s">
        <v>7458</v>
      </c>
      <c r="E6353" s="5" t="s">
        <v>21</v>
      </c>
      <c r="F6353" s="5" t="s">
        <v>25</v>
      </c>
      <c r="G6353" s="9"/>
      <c r="H6353" s="9"/>
    </row>
    <row r="6354" ht="15.75" customHeight="1">
      <c r="A6354" s="11" t="s">
        <v>7435</v>
      </c>
      <c r="B6354" s="6" t="s">
        <v>104</v>
      </c>
      <c r="C6354" s="10">
        <v>31.0</v>
      </c>
      <c r="D6354" s="8" t="s">
        <v>7459</v>
      </c>
      <c r="E6354" s="5" t="s">
        <v>21</v>
      </c>
      <c r="F6354" s="5" t="s">
        <v>151</v>
      </c>
      <c r="G6354" s="9"/>
      <c r="H6354" s="9"/>
    </row>
    <row r="6355" ht="15.75" customHeight="1">
      <c r="A6355" s="11" t="s">
        <v>7435</v>
      </c>
      <c r="B6355" s="6" t="s">
        <v>104</v>
      </c>
      <c r="C6355" s="10">
        <v>32.0</v>
      </c>
      <c r="D6355" s="8" t="s">
        <v>7460</v>
      </c>
      <c r="E6355" s="5" t="s">
        <v>18</v>
      </c>
      <c r="F6355" s="5" t="s">
        <v>18</v>
      </c>
      <c r="G6355" s="9"/>
      <c r="H6355" s="9"/>
    </row>
    <row r="6356" ht="15.75" customHeight="1">
      <c r="A6356" s="11" t="s">
        <v>7435</v>
      </c>
      <c r="B6356" s="6" t="s">
        <v>216</v>
      </c>
      <c r="C6356" s="10">
        <v>34.0</v>
      </c>
      <c r="D6356" s="8" t="s">
        <v>7461</v>
      </c>
      <c r="E6356" s="5" t="s">
        <v>14</v>
      </c>
      <c r="F6356" s="5" t="s">
        <v>79</v>
      </c>
      <c r="G6356" s="9"/>
      <c r="H6356" s="9"/>
    </row>
    <row r="6357" ht="15.75" customHeight="1">
      <c r="A6357" s="11" t="s">
        <v>7435</v>
      </c>
      <c r="B6357" s="6" t="s">
        <v>216</v>
      </c>
      <c r="C6357" s="10">
        <v>35.0</v>
      </c>
      <c r="D6357" s="8" t="s">
        <v>7462</v>
      </c>
      <c r="E6357" s="5" t="s">
        <v>14</v>
      </c>
      <c r="F6357" s="5" t="s">
        <v>79</v>
      </c>
      <c r="G6357" s="9"/>
      <c r="H6357" s="9"/>
    </row>
    <row r="6358" ht="15.75" customHeight="1">
      <c r="A6358" s="11" t="s">
        <v>7435</v>
      </c>
      <c r="B6358" s="6" t="s">
        <v>216</v>
      </c>
      <c r="C6358" s="10">
        <v>36.0</v>
      </c>
      <c r="D6358" s="8" t="s">
        <v>7463</v>
      </c>
      <c r="E6358" s="5" t="s">
        <v>14</v>
      </c>
      <c r="F6358" s="5" t="s">
        <v>15</v>
      </c>
      <c r="G6358" s="9"/>
      <c r="H6358" s="9"/>
    </row>
    <row r="6359" ht="15.75" customHeight="1">
      <c r="A6359" s="11" t="s">
        <v>7435</v>
      </c>
      <c r="B6359" s="6" t="s">
        <v>2844</v>
      </c>
      <c r="C6359" s="10">
        <v>37.0</v>
      </c>
      <c r="D6359" s="8" t="s">
        <v>7464</v>
      </c>
      <c r="E6359" s="5" t="s">
        <v>21</v>
      </c>
      <c r="F6359" s="5" t="s">
        <v>25</v>
      </c>
      <c r="G6359" s="9"/>
      <c r="H6359" s="9"/>
    </row>
    <row r="6360" ht="15.75" customHeight="1">
      <c r="A6360" s="11" t="s">
        <v>7465</v>
      </c>
      <c r="B6360" s="12" t="s">
        <v>6813</v>
      </c>
      <c r="C6360" s="7">
        <v>1.0</v>
      </c>
      <c r="D6360" s="8" t="s">
        <v>7466</v>
      </c>
      <c r="E6360" s="5" t="s">
        <v>21</v>
      </c>
      <c r="F6360" s="5" t="s">
        <v>50</v>
      </c>
      <c r="G6360" s="9"/>
      <c r="H6360" s="9"/>
    </row>
    <row r="6361" ht="15.75" customHeight="1">
      <c r="A6361" s="11" t="s">
        <v>7465</v>
      </c>
      <c r="B6361" s="12" t="s">
        <v>6813</v>
      </c>
      <c r="C6361" s="10">
        <v>4.0</v>
      </c>
      <c r="D6361" s="8" t="s">
        <v>7467</v>
      </c>
      <c r="E6361" s="5" t="s">
        <v>21</v>
      </c>
      <c r="F6361" s="5" t="s">
        <v>50</v>
      </c>
      <c r="G6361" s="9"/>
      <c r="H6361" s="9"/>
    </row>
    <row r="6362" ht="15.75" customHeight="1">
      <c r="A6362" s="11" t="s">
        <v>7465</v>
      </c>
      <c r="B6362" s="6" t="s">
        <v>104</v>
      </c>
      <c r="C6362" s="10">
        <v>7.0</v>
      </c>
      <c r="D6362" s="8" t="s">
        <v>7468</v>
      </c>
      <c r="E6362" s="5" t="s">
        <v>21</v>
      </c>
      <c r="F6362" s="5" t="s">
        <v>50</v>
      </c>
      <c r="G6362" s="9"/>
      <c r="H6362" s="9"/>
    </row>
    <row r="6363" ht="15.75" customHeight="1">
      <c r="A6363" s="11" t="s">
        <v>7465</v>
      </c>
      <c r="B6363" s="6" t="s">
        <v>35</v>
      </c>
      <c r="C6363" s="10">
        <v>9.0</v>
      </c>
      <c r="D6363" s="8" t="s">
        <v>7469</v>
      </c>
      <c r="E6363" s="5" t="s">
        <v>21</v>
      </c>
      <c r="F6363" s="5" t="s">
        <v>6200</v>
      </c>
      <c r="G6363" s="9"/>
      <c r="H6363" s="9"/>
    </row>
    <row r="6364" ht="15.75" customHeight="1">
      <c r="A6364" s="11" t="s">
        <v>7465</v>
      </c>
      <c r="B6364" s="6" t="s">
        <v>37</v>
      </c>
      <c r="C6364" s="10">
        <v>11.0</v>
      </c>
      <c r="D6364" s="8" t="s">
        <v>7470</v>
      </c>
      <c r="E6364" s="5" t="s">
        <v>21</v>
      </c>
      <c r="F6364" s="5" t="s">
        <v>6200</v>
      </c>
      <c r="G6364" s="9"/>
      <c r="H6364" s="9"/>
    </row>
    <row r="6365" ht="15.75" customHeight="1">
      <c r="A6365" s="11" t="s">
        <v>7465</v>
      </c>
      <c r="B6365" s="6" t="s">
        <v>35</v>
      </c>
      <c r="C6365" s="10">
        <v>12.0</v>
      </c>
      <c r="D6365" s="8" t="s">
        <v>7471</v>
      </c>
      <c r="E6365" s="5" t="s">
        <v>21</v>
      </c>
      <c r="F6365" s="5" t="s">
        <v>6200</v>
      </c>
      <c r="G6365" s="9"/>
      <c r="H6365" s="9"/>
    </row>
    <row r="6366" ht="15.75" customHeight="1">
      <c r="A6366" s="11" t="s">
        <v>7465</v>
      </c>
      <c r="B6366" s="6" t="s">
        <v>35</v>
      </c>
      <c r="C6366" s="10">
        <v>14.0</v>
      </c>
      <c r="D6366" s="8" t="s">
        <v>7472</v>
      </c>
      <c r="E6366" s="5" t="s">
        <v>21</v>
      </c>
      <c r="F6366" s="5" t="s">
        <v>6200</v>
      </c>
      <c r="G6366" s="9"/>
      <c r="H6366" s="9"/>
    </row>
    <row r="6367" ht="15.75" customHeight="1">
      <c r="A6367" s="11" t="s">
        <v>7465</v>
      </c>
      <c r="B6367" s="6" t="s">
        <v>37</v>
      </c>
      <c r="C6367" s="10">
        <v>16.0</v>
      </c>
      <c r="D6367" s="8" t="s">
        <v>7473</v>
      </c>
      <c r="E6367" s="5" t="s">
        <v>21</v>
      </c>
      <c r="F6367" s="5" t="s">
        <v>50</v>
      </c>
      <c r="G6367" s="9"/>
      <c r="H6367" s="9"/>
    </row>
    <row r="6368" ht="15.75" customHeight="1">
      <c r="A6368" s="11" t="s">
        <v>7465</v>
      </c>
      <c r="B6368" s="6" t="s">
        <v>26</v>
      </c>
      <c r="C6368" s="10">
        <v>17.0</v>
      </c>
      <c r="D6368" s="8" t="s">
        <v>7474</v>
      </c>
      <c r="E6368" s="5" t="s">
        <v>21</v>
      </c>
      <c r="F6368" s="5" t="s">
        <v>50</v>
      </c>
      <c r="G6368" s="9"/>
      <c r="H6368" s="9"/>
    </row>
    <row r="6369" ht="15.75" customHeight="1">
      <c r="A6369" s="11" t="s">
        <v>7465</v>
      </c>
      <c r="B6369" s="6" t="s">
        <v>26</v>
      </c>
      <c r="C6369" s="10">
        <v>19.0</v>
      </c>
      <c r="D6369" s="8" t="s">
        <v>7475</v>
      </c>
      <c r="E6369" s="5" t="s">
        <v>14</v>
      </c>
      <c r="F6369" s="5" t="s">
        <v>50</v>
      </c>
      <c r="G6369" s="9"/>
      <c r="H6369" s="9"/>
    </row>
    <row r="6370" ht="15.75" customHeight="1">
      <c r="A6370" s="11" t="s">
        <v>7465</v>
      </c>
      <c r="B6370" s="6" t="s">
        <v>26</v>
      </c>
      <c r="C6370" s="10">
        <v>21.0</v>
      </c>
      <c r="D6370" s="8" t="s">
        <v>7476</v>
      </c>
      <c r="E6370" s="5" t="s">
        <v>21</v>
      </c>
      <c r="F6370" s="5" t="s">
        <v>50</v>
      </c>
      <c r="G6370" s="9"/>
      <c r="H6370" s="9"/>
    </row>
    <row r="6371" ht="15.75" customHeight="1">
      <c r="A6371" s="11" t="s">
        <v>7465</v>
      </c>
      <c r="B6371" s="12" t="s">
        <v>330</v>
      </c>
      <c r="C6371" s="10">
        <v>23.0</v>
      </c>
      <c r="D6371" s="8" t="s">
        <v>7477</v>
      </c>
      <c r="E6371" s="5" t="s">
        <v>21</v>
      </c>
      <c r="F6371" s="5" t="s">
        <v>50</v>
      </c>
      <c r="G6371" s="9"/>
      <c r="H6371" s="9"/>
    </row>
    <row r="6372" ht="15.75" customHeight="1">
      <c r="A6372" s="11" t="s">
        <v>7465</v>
      </c>
      <c r="B6372" s="6" t="s">
        <v>68</v>
      </c>
      <c r="C6372" s="10">
        <v>24.0</v>
      </c>
      <c r="D6372" s="8" t="s">
        <v>7478</v>
      </c>
      <c r="E6372" s="5" t="s">
        <v>21</v>
      </c>
      <c r="F6372" s="5" t="s">
        <v>50</v>
      </c>
      <c r="G6372" s="9"/>
      <c r="H6372" s="9"/>
    </row>
    <row r="6373" ht="15.75" customHeight="1">
      <c r="A6373" s="11" t="s">
        <v>7465</v>
      </c>
      <c r="B6373" s="6" t="s">
        <v>104</v>
      </c>
      <c r="C6373" s="10">
        <v>25.0</v>
      </c>
      <c r="D6373" s="8" t="s">
        <v>7479</v>
      </c>
      <c r="E6373" s="5" t="s">
        <v>18</v>
      </c>
      <c r="F6373" s="5" t="s">
        <v>50</v>
      </c>
      <c r="G6373" s="9"/>
      <c r="H6373" s="9"/>
    </row>
    <row r="6374" ht="15.75" customHeight="1">
      <c r="A6374" s="11" t="s">
        <v>7465</v>
      </c>
      <c r="B6374" s="6" t="s">
        <v>7480</v>
      </c>
      <c r="C6374" s="10">
        <v>26.0</v>
      </c>
      <c r="D6374" s="8" t="s">
        <v>7481</v>
      </c>
      <c r="E6374" s="5" t="s">
        <v>18</v>
      </c>
      <c r="F6374" s="5" t="s">
        <v>50</v>
      </c>
      <c r="G6374" s="9"/>
      <c r="H6374" s="9"/>
    </row>
    <row r="6375" ht="15.75" customHeight="1">
      <c r="A6375" s="15" t="s">
        <v>7482</v>
      </c>
      <c r="B6375" s="14" t="s">
        <v>144</v>
      </c>
      <c r="C6375" s="16">
        <v>1.0</v>
      </c>
      <c r="D6375" s="8" t="s">
        <v>7483</v>
      </c>
      <c r="E6375" s="8" t="s">
        <v>21</v>
      </c>
      <c r="F6375" s="5" t="s">
        <v>25</v>
      </c>
      <c r="G6375" s="9"/>
      <c r="H6375" s="9"/>
    </row>
    <row r="6376" ht="15.75" customHeight="1">
      <c r="A6376" s="15" t="s">
        <v>7482</v>
      </c>
      <c r="B6376" s="14" t="s">
        <v>144</v>
      </c>
      <c r="C6376" s="17">
        <v>3.0</v>
      </c>
      <c r="D6376" s="8" t="s">
        <v>7484</v>
      </c>
      <c r="E6376" s="8" t="s">
        <v>21</v>
      </c>
      <c r="F6376" s="5" t="s">
        <v>25</v>
      </c>
      <c r="G6376" s="9"/>
      <c r="H6376" s="9"/>
    </row>
    <row r="6377" ht="15.75" customHeight="1">
      <c r="A6377" s="15" t="s">
        <v>7482</v>
      </c>
      <c r="B6377" s="14" t="s">
        <v>144</v>
      </c>
      <c r="C6377" s="17">
        <v>5.0</v>
      </c>
      <c r="D6377" s="8" t="s">
        <v>7485</v>
      </c>
      <c r="E6377" s="8" t="s">
        <v>21</v>
      </c>
      <c r="F6377" s="5" t="s">
        <v>22</v>
      </c>
      <c r="G6377" s="9"/>
      <c r="H6377" s="9"/>
    </row>
    <row r="6378" ht="15.75" customHeight="1">
      <c r="A6378" s="15" t="s">
        <v>7482</v>
      </c>
      <c r="B6378" s="14" t="s">
        <v>144</v>
      </c>
      <c r="C6378" s="17">
        <v>7.0</v>
      </c>
      <c r="D6378" s="8" t="s">
        <v>7486</v>
      </c>
      <c r="E6378" s="8" t="s">
        <v>14</v>
      </c>
      <c r="F6378" s="5" t="s">
        <v>28</v>
      </c>
      <c r="G6378" s="9"/>
      <c r="H6378" s="9"/>
    </row>
    <row r="6379" ht="15.75" customHeight="1">
      <c r="A6379" s="15" t="s">
        <v>7482</v>
      </c>
      <c r="B6379" s="14" t="s">
        <v>144</v>
      </c>
      <c r="C6379" s="17">
        <v>8.0</v>
      </c>
      <c r="D6379" s="8" t="s">
        <v>7487</v>
      </c>
      <c r="E6379" s="8" t="s">
        <v>21</v>
      </c>
      <c r="F6379" s="5" t="s">
        <v>123</v>
      </c>
      <c r="G6379" s="9"/>
      <c r="H6379" s="9"/>
    </row>
    <row r="6380" ht="15.75" customHeight="1">
      <c r="A6380" s="15" t="s">
        <v>7482</v>
      </c>
      <c r="B6380" s="14" t="s">
        <v>144</v>
      </c>
      <c r="C6380" s="17">
        <v>10.0</v>
      </c>
      <c r="D6380" s="8" t="s">
        <v>7488</v>
      </c>
      <c r="E6380" s="8" t="s">
        <v>18</v>
      </c>
      <c r="F6380" s="5" t="s">
        <v>2546</v>
      </c>
      <c r="G6380" s="9"/>
      <c r="H6380" s="9"/>
    </row>
    <row r="6381" ht="15.75" customHeight="1">
      <c r="A6381" s="15" t="s">
        <v>7482</v>
      </c>
      <c r="B6381" s="14" t="s">
        <v>144</v>
      </c>
      <c r="C6381" s="17">
        <v>12.0</v>
      </c>
      <c r="D6381" s="8" t="s">
        <v>7489</v>
      </c>
      <c r="E6381" s="8" t="s">
        <v>14</v>
      </c>
      <c r="F6381" s="5" t="s">
        <v>15</v>
      </c>
      <c r="G6381" s="9"/>
      <c r="H6381" s="9"/>
    </row>
    <row r="6382" ht="15.75" customHeight="1">
      <c r="A6382" s="15" t="s">
        <v>7482</v>
      </c>
      <c r="B6382" s="14" t="s">
        <v>144</v>
      </c>
      <c r="C6382" s="17">
        <v>13.0</v>
      </c>
      <c r="D6382" s="8" t="s">
        <v>7490</v>
      </c>
      <c r="E6382" s="8" t="s">
        <v>21</v>
      </c>
      <c r="F6382" s="5" t="s">
        <v>25</v>
      </c>
      <c r="G6382" s="9"/>
      <c r="H6382" s="9"/>
    </row>
    <row r="6383" ht="15.75" customHeight="1">
      <c r="A6383" s="15" t="s">
        <v>7482</v>
      </c>
      <c r="B6383" s="14" t="s">
        <v>144</v>
      </c>
      <c r="C6383" s="17">
        <v>15.0</v>
      </c>
      <c r="D6383" s="8" t="s">
        <v>7491</v>
      </c>
      <c r="E6383" s="8" t="s">
        <v>21</v>
      </c>
      <c r="F6383" s="5" t="s">
        <v>22</v>
      </c>
      <c r="G6383" s="9"/>
      <c r="H6383" s="9"/>
    </row>
    <row r="6384" ht="15.75" customHeight="1">
      <c r="A6384" s="15" t="s">
        <v>7482</v>
      </c>
      <c r="B6384" s="14" t="s">
        <v>144</v>
      </c>
      <c r="C6384" s="17">
        <v>17.0</v>
      </c>
      <c r="D6384" s="8" t="s">
        <v>7492</v>
      </c>
      <c r="E6384" s="8" t="s">
        <v>21</v>
      </c>
      <c r="F6384" s="5" t="s">
        <v>1265</v>
      </c>
      <c r="G6384" s="9"/>
      <c r="H6384" s="9"/>
    </row>
    <row r="6385" ht="15.75" customHeight="1">
      <c r="A6385" s="15" t="s">
        <v>7482</v>
      </c>
      <c r="B6385" s="14" t="s">
        <v>144</v>
      </c>
      <c r="C6385" s="17">
        <v>19.0</v>
      </c>
      <c r="D6385" s="8" t="s">
        <v>7493</v>
      </c>
      <c r="E6385" s="8" t="s">
        <v>14</v>
      </c>
      <c r="F6385" s="5" t="s">
        <v>22</v>
      </c>
      <c r="G6385" s="9"/>
      <c r="H6385" s="9"/>
    </row>
    <row r="6386" ht="15.75" customHeight="1">
      <c r="A6386" s="15" t="s">
        <v>7482</v>
      </c>
      <c r="B6386" s="14" t="s">
        <v>144</v>
      </c>
      <c r="C6386" s="17">
        <v>21.0</v>
      </c>
      <c r="D6386" s="8" t="s">
        <v>7494</v>
      </c>
      <c r="E6386" s="8" t="s">
        <v>21</v>
      </c>
      <c r="F6386" s="5" t="s">
        <v>25</v>
      </c>
      <c r="G6386" s="9"/>
      <c r="H6386" s="9"/>
    </row>
    <row r="6387" ht="15.75" customHeight="1">
      <c r="A6387" s="15" t="s">
        <v>7482</v>
      </c>
      <c r="B6387" s="14" t="s">
        <v>144</v>
      </c>
      <c r="C6387" s="17">
        <v>22.0</v>
      </c>
      <c r="D6387" s="8" t="s">
        <v>7495</v>
      </c>
      <c r="E6387" s="8" t="s">
        <v>21</v>
      </c>
      <c r="F6387" s="5" t="s">
        <v>25</v>
      </c>
      <c r="G6387" s="9"/>
      <c r="H6387" s="9"/>
    </row>
    <row r="6388" ht="15.75" customHeight="1">
      <c r="A6388" s="15" t="s">
        <v>7482</v>
      </c>
      <c r="B6388" s="14" t="s">
        <v>144</v>
      </c>
      <c r="C6388" s="17">
        <v>23.0</v>
      </c>
      <c r="D6388" s="8" t="s">
        <v>7496</v>
      </c>
      <c r="E6388" s="8" t="s">
        <v>14</v>
      </c>
      <c r="F6388" s="5" t="s">
        <v>15</v>
      </c>
      <c r="G6388" s="9"/>
      <c r="H6388" s="9"/>
    </row>
    <row r="6389" ht="15.75" customHeight="1">
      <c r="A6389" s="15" t="s">
        <v>7482</v>
      </c>
      <c r="B6389" s="14" t="s">
        <v>144</v>
      </c>
      <c r="C6389" s="17">
        <v>24.0</v>
      </c>
      <c r="D6389" s="8" t="s">
        <v>7497</v>
      </c>
      <c r="E6389" s="8" t="s">
        <v>14</v>
      </c>
      <c r="F6389" s="5" t="s">
        <v>79</v>
      </c>
      <c r="G6389" s="9"/>
      <c r="H6389" s="9"/>
    </row>
    <row r="6390" ht="15.75" customHeight="1">
      <c r="A6390" s="15" t="s">
        <v>7482</v>
      </c>
      <c r="B6390" s="14" t="s">
        <v>144</v>
      </c>
      <c r="C6390" s="17">
        <v>25.0</v>
      </c>
      <c r="D6390" s="8" t="s">
        <v>7498</v>
      </c>
      <c r="E6390" s="8" t="s">
        <v>14</v>
      </c>
      <c r="F6390" s="5" t="s">
        <v>28</v>
      </c>
      <c r="G6390" s="9"/>
      <c r="H6390" s="9"/>
    </row>
    <row r="6391" ht="15.75" customHeight="1">
      <c r="A6391" s="15" t="s">
        <v>7482</v>
      </c>
      <c r="B6391" s="14" t="s">
        <v>144</v>
      </c>
      <c r="C6391" s="17">
        <v>26.0</v>
      </c>
      <c r="D6391" s="8" t="s">
        <v>7499</v>
      </c>
      <c r="E6391" s="8" t="s">
        <v>21</v>
      </c>
      <c r="F6391" s="5" t="s">
        <v>25</v>
      </c>
      <c r="G6391" s="9"/>
      <c r="H6391" s="9"/>
    </row>
    <row r="6392" ht="15.75" customHeight="1">
      <c r="A6392" s="15" t="s">
        <v>7482</v>
      </c>
      <c r="B6392" s="14" t="s">
        <v>144</v>
      </c>
      <c r="C6392" s="17">
        <v>28.0</v>
      </c>
      <c r="D6392" s="8" t="s">
        <v>7500</v>
      </c>
      <c r="E6392" s="8" t="s">
        <v>21</v>
      </c>
      <c r="F6392" s="5" t="s">
        <v>22</v>
      </c>
      <c r="G6392" s="9"/>
      <c r="H6392" s="9"/>
    </row>
    <row r="6393" ht="15.75" customHeight="1">
      <c r="A6393" s="15" t="s">
        <v>7482</v>
      </c>
      <c r="B6393" s="14" t="s">
        <v>144</v>
      </c>
      <c r="C6393" s="17">
        <v>29.0</v>
      </c>
      <c r="D6393" s="8" t="s">
        <v>7501</v>
      </c>
      <c r="E6393" s="8" t="s">
        <v>21</v>
      </c>
      <c r="F6393" s="5" t="s">
        <v>25</v>
      </c>
      <c r="G6393" s="9"/>
      <c r="H6393" s="9"/>
    </row>
    <row r="6394" ht="15.75" customHeight="1">
      <c r="A6394" s="15" t="s">
        <v>7482</v>
      </c>
      <c r="B6394" s="14" t="s">
        <v>144</v>
      </c>
      <c r="C6394" s="17">
        <v>30.0</v>
      </c>
      <c r="D6394" s="8" t="s">
        <v>7502</v>
      </c>
      <c r="E6394" s="8" t="s">
        <v>21</v>
      </c>
      <c r="F6394" s="5" t="s">
        <v>50</v>
      </c>
      <c r="G6394" s="9"/>
      <c r="H6394" s="9"/>
    </row>
    <row r="6395" ht="15.75" customHeight="1">
      <c r="A6395" s="15" t="s">
        <v>7482</v>
      </c>
      <c r="B6395" s="14" t="s">
        <v>144</v>
      </c>
      <c r="C6395" s="17">
        <v>31.0</v>
      </c>
      <c r="D6395" s="8" t="s">
        <v>7503</v>
      </c>
      <c r="E6395" s="8" t="s">
        <v>21</v>
      </c>
      <c r="F6395" s="5" t="s">
        <v>25</v>
      </c>
      <c r="G6395" s="9"/>
      <c r="H6395" s="9"/>
    </row>
    <row r="6396" ht="15.75" customHeight="1">
      <c r="A6396" s="5" t="s">
        <v>7504</v>
      </c>
      <c r="B6396" s="6" t="s">
        <v>607</v>
      </c>
      <c r="C6396" s="7">
        <v>1.0</v>
      </c>
      <c r="D6396" s="8" t="s">
        <v>7505</v>
      </c>
      <c r="E6396" s="5" t="s">
        <v>14</v>
      </c>
      <c r="F6396" s="5" t="s">
        <v>28</v>
      </c>
      <c r="G6396" s="9"/>
      <c r="H6396" s="9"/>
    </row>
    <row r="6397" ht="15.75" customHeight="1">
      <c r="A6397" s="5" t="s">
        <v>7504</v>
      </c>
      <c r="B6397" s="6" t="s">
        <v>23</v>
      </c>
      <c r="C6397" s="10">
        <v>2.0</v>
      </c>
      <c r="D6397" s="8" t="s">
        <v>7506</v>
      </c>
      <c r="E6397" s="5" t="s">
        <v>21</v>
      </c>
      <c r="F6397" s="5" t="s">
        <v>123</v>
      </c>
      <c r="G6397" s="9"/>
      <c r="H6397" s="9"/>
    </row>
    <row r="6398" ht="15.75" customHeight="1">
      <c r="A6398" s="5" t="s">
        <v>7504</v>
      </c>
      <c r="B6398" s="6" t="s">
        <v>23</v>
      </c>
      <c r="C6398" s="10">
        <v>3.0</v>
      </c>
      <c r="D6398" s="8" t="s">
        <v>7507</v>
      </c>
      <c r="E6398" s="5" t="s">
        <v>14</v>
      </c>
      <c r="F6398" s="5" t="s">
        <v>28</v>
      </c>
      <c r="G6398" s="9"/>
      <c r="H6398" s="9"/>
    </row>
    <row r="6399" ht="15.75" customHeight="1">
      <c r="A6399" s="5" t="s">
        <v>7504</v>
      </c>
      <c r="B6399" s="6" t="s">
        <v>23</v>
      </c>
      <c r="C6399" s="10">
        <v>4.0</v>
      </c>
      <c r="D6399" s="8" t="s">
        <v>7508</v>
      </c>
      <c r="E6399" s="5" t="s">
        <v>14</v>
      </c>
      <c r="F6399" s="5" t="s">
        <v>15</v>
      </c>
      <c r="G6399" s="9"/>
      <c r="H6399" s="9"/>
    </row>
    <row r="6400" ht="15.75" customHeight="1">
      <c r="A6400" s="5" t="s">
        <v>7504</v>
      </c>
      <c r="B6400" s="6" t="s">
        <v>68</v>
      </c>
      <c r="C6400" s="10">
        <v>5.0</v>
      </c>
      <c r="D6400" s="8" t="s">
        <v>7509</v>
      </c>
      <c r="E6400" s="5" t="s">
        <v>18</v>
      </c>
      <c r="F6400" s="5" t="s">
        <v>18</v>
      </c>
      <c r="G6400" s="9"/>
      <c r="H6400" s="9"/>
    </row>
    <row r="6401" ht="15.75" customHeight="1">
      <c r="A6401" s="5" t="s">
        <v>7504</v>
      </c>
      <c r="B6401" s="12" t="s">
        <v>1181</v>
      </c>
      <c r="C6401" s="10">
        <v>6.0</v>
      </c>
      <c r="D6401" s="8" t="s">
        <v>7510</v>
      </c>
      <c r="E6401" s="5" t="s">
        <v>14</v>
      </c>
      <c r="F6401" s="5" t="s">
        <v>15</v>
      </c>
      <c r="G6401" s="9"/>
      <c r="H6401" s="9"/>
    </row>
    <row r="6402" ht="15.75" customHeight="1">
      <c r="A6402" s="15" t="s">
        <v>7511</v>
      </c>
      <c r="B6402" s="14" t="s">
        <v>23</v>
      </c>
      <c r="C6402" s="16">
        <v>1.0</v>
      </c>
      <c r="D6402" s="8" t="s">
        <v>7512</v>
      </c>
      <c r="E6402" s="8" t="s">
        <v>21</v>
      </c>
      <c r="F6402" s="5" t="s">
        <v>22</v>
      </c>
      <c r="G6402" s="9"/>
      <c r="H6402" s="9"/>
    </row>
    <row r="6403" ht="15.75" customHeight="1">
      <c r="A6403" s="15" t="s">
        <v>7511</v>
      </c>
      <c r="B6403" s="14" t="s">
        <v>23</v>
      </c>
      <c r="C6403" s="17">
        <v>2.0</v>
      </c>
      <c r="D6403" s="8" t="s">
        <v>7513</v>
      </c>
      <c r="E6403" s="8" t="s">
        <v>33</v>
      </c>
      <c r="F6403" s="5" t="s">
        <v>33</v>
      </c>
      <c r="G6403" s="9"/>
      <c r="H6403" s="9"/>
    </row>
    <row r="6404" ht="15.75" customHeight="1">
      <c r="A6404" s="15" t="s">
        <v>7511</v>
      </c>
      <c r="B6404" s="14" t="s">
        <v>23</v>
      </c>
      <c r="C6404" s="17">
        <v>4.0</v>
      </c>
      <c r="D6404" s="8" t="s">
        <v>7514</v>
      </c>
      <c r="E6404" s="8" t="s">
        <v>14</v>
      </c>
      <c r="F6404" s="5" t="s">
        <v>28</v>
      </c>
      <c r="G6404" s="9"/>
      <c r="H6404" s="9"/>
    </row>
    <row r="6405" ht="15.75" customHeight="1">
      <c r="A6405" s="15" t="s">
        <v>7511</v>
      </c>
      <c r="B6405" s="14" t="s">
        <v>23</v>
      </c>
      <c r="C6405" s="17">
        <v>5.0</v>
      </c>
      <c r="D6405" s="8" t="s">
        <v>7515</v>
      </c>
      <c r="E6405" s="8" t="s">
        <v>21</v>
      </c>
      <c r="F6405" s="5" t="s">
        <v>25</v>
      </c>
      <c r="G6405" s="9"/>
      <c r="H6405" s="9"/>
    </row>
    <row r="6406" ht="15.75" customHeight="1">
      <c r="A6406" s="15" t="s">
        <v>7511</v>
      </c>
      <c r="B6406" s="14" t="s">
        <v>23</v>
      </c>
      <c r="C6406" s="17">
        <v>6.0</v>
      </c>
      <c r="D6406" s="8" t="s">
        <v>7516</v>
      </c>
      <c r="E6406" s="8" t="s">
        <v>18</v>
      </c>
      <c r="F6406" s="5" t="s">
        <v>708</v>
      </c>
      <c r="G6406" s="9"/>
      <c r="H6406" s="9"/>
    </row>
    <row r="6407" ht="15.75" customHeight="1">
      <c r="A6407" s="15" t="s">
        <v>7511</v>
      </c>
      <c r="B6407" s="14" t="s">
        <v>7517</v>
      </c>
      <c r="C6407" s="17">
        <v>7.0</v>
      </c>
      <c r="D6407" s="8" t="s">
        <v>7518</v>
      </c>
      <c r="E6407" s="8" t="s">
        <v>21</v>
      </c>
      <c r="F6407" s="5" t="s">
        <v>25</v>
      </c>
      <c r="G6407" s="9"/>
      <c r="H6407" s="9"/>
    </row>
    <row r="6408" ht="15.75" customHeight="1">
      <c r="A6408" s="15" t="s">
        <v>7519</v>
      </c>
      <c r="B6408" s="14" t="s">
        <v>1770</v>
      </c>
      <c r="C6408" s="16">
        <v>1.0</v>
      </c>
      <c r="D6408" s="8" t="s">
        <v>7520</v>
      </c>
      <c r="E6408" s="8" t="s">
        <v>21</v>
      </c>
      <c r="F6408" s="5" t="s">
        <v>25</v>
      </c>
      <c r="G6408" s="9"/>
      <c r="H6408" s="9"/>
    </row>
    <row r="6409" ht="15.75" customHeight="1">
      <c r="A6409" s="15" t="s">
        <v>7519</v>
      </c>
      <c r="B6409" s="14" t="s">
        <v>144</v>
      </c>
      <c r="C6409" s="17">
        <v>4.0</v>
      </c>
      <c r="D6409" s="8" t="s">
        <v>7521</v>
      </c>
      <c r="E6409" s="8" t="s">
        <v>21</v>
      </c>
      <c r="F6409" s="5" t="s">
        <v>25</v>
      </c>
      <c r="G6409" s="9"/>
      <c r="H6409" s="9"/>
    </row>
    <row r="6410" ht="15.75" customHeight="1">
      <c r="A6410" s="15" t="s">
        <v>7519</v>
      </c>
      <c r="B6410" s="14" t="s">
        <v>37</v>
      </c>
      <c r="C6410" s="17">
        <v>6.0</v>
      </c>
      <c r="D6410" s="8" t="s">
        <v>7522</v>
      </c>
      <c r="E6410" s="8" t="s">
        <v>21</v>
      </c>
      <c r="F6410" s="5" t="s">
        <v>123</v>
      </c>
      <c r="G6410" s="9"/>
      <c r="H6410" s="9"/>
    </row>
    <row r="6411" ht="15.75" customHeight="1">
      <c r="A6411" s="15" t="s">
        <v>7519</v>
      </c>
      <c r="B6411" s="18" t="s">
        <v>135</v>
      </c>
      <c r="C6411" s="17">
        <v>9.0</v>
      </c>
      <c r="D6411" s="8" t="s">
        <v>7523</v>
      </c>
      <c r="E6411" s="8" t="s">
        <v>21</v>
      </c>
      <c r="F6411" s="5" t="s">
        <v>123</v>
      </c>
      <c r="G6411" s="9"/>
      <c r="H6411" s="9"/>
    </row>
    <row r="6412" ht="15.75" customHeight="1">
      <c r="A6412" s="15" t="s">
        <v>7519</v>
      </c>
      <c r="B6412" s="18" t="s">
        <v>701</v>
      </c>
      <c r="C6412" s="17">
        <v>10.0</v>
      </c>
      <c r="D6412" s="8" t="s">
        <v>7524</v>
      </c>
      <c r="E6412" s="8" t="s">
        <v>7525</v>
      </c>
      <c r="F6412" s="5" t="s">
        <v>6868</v>
      </c>
      <c r="G6412" s="9"/>
      <c r="H6412" s="9"/>
    </row>
    <row r="6413" ht="15.75" customHeight="1">
      <c r="A6413" s="15" t="s">
        <v>7519</v>
      </c>
      <c r="B6413" s="14" t="s">
        <v>1770</v>
      </c>
      <c r="C6413" s="17">
        <v>12.0</v>
      </c>
      <c r="D6413" s="8" t="s">
        <v>7526</v>
      </c>
      <c r="E6413" s="8" t="s">
        <v>14</v>
      </c>
      <c r="F6413" s="5" t="s">
        <v>28</v>
      </c>
      <c r="G6413" s="9"/>
      <c r="H6413" s="9"/>
    </row>
    <row r="6414" ht="15.75" customHeight="1">
      <c r="A6414" s="15" t="s">
        <v>7519</v>
      </c>
      <c r="B6414" s="18" t="s">
        <v>126</v>
      </c>
      <c r="C6414" s="17">
        <v>15.0</v>
      </c>
      <c r="D6414" s="8" t="s">
        <v>7527</v>
      </c>
      <c r="E6414" s="8" t="s">
        <v>21</v>
      </c>
      <c r="F6414" s="5" t="s">
        <v>123</v>
      </c>
      <c r="G6414" s="9"/>
      <c r="H6414" s="9"/>
    </row>
    <row r="6415" ht="15.75" customHeight="1">
      <c r="A6415" s="15" t="s">
        <v>7519</v>
      </c>
      <c r="B6415" s="14" t="s">
        <v>37</v>
      </c>
      <c r="C6415" s="17">
        <v>16.0</v>
      </c>
      <c r="D6415" s="8" t="s">
        <v>7528</v>
      </c>
      <c r="E6415" s="8" t="s">
        <v>32</v>
      </c>
      <c r="F6415" s="5" t="s">
        <v>123</v>
      </c>
      <c r="G6415" s="9"/>
      <c r="H6415" s="9"/>
    </row>
    <row r="6416" ht="15.75" customHeight="1">
      <c r="A6416" s="15" t="s">
        <v>7519</v>
      </c>
      <c r="B6416" s="18" t="s">
        <v>126</v>
      </c>
      <c r="C6416" s="17">
        <v>19.0</v>
      </c>
      <c r="D6416" s="8" t="s">
        <v>7529</v>
      </c>
      <c r="E6416" s="8" t="s">
        <v>21</v>
      </c>
      <c r="F6416" s="5" t="s">
        <v>22</v>
      </c>
      <c r="G6416" s="9"/>
      <c r="H6416" s="9"/>
    </row>
    <row r="6417" ht="15.75" customHeight="1">
      <c r="A6417" s="15" t="s">
        <v>7519</v>
      </c>
      <c r="B6417" s="18" t="s">
        <v>135</v>
      </c>
      <c r="C6417" s="17">
        <v>20.0</v>
      </c>
      <c r="D6417" s="8" t="s">
        <v>7530</v>
      </c>
      <c r="E6417" s="8" t="s">
        <v>32</v>
      </c>
      <c r="F6417" s="5" t="s">
        <v>22</v>
      </c>
      <c r="G6417" s="9"/>
      <c r="H6417" s="9"/>
    </row>
    <row r="6418" ht="15.75" customHeight="1">
      <c r="A6418" s="15" t="s">
        <v>7519</v>
      </c>
      <c r="B6418" s="14" t="s">
        <v>144</v>
      </c>
      <c r="C6418" s="17">
        <v>21.0</v>
      </c>
      <c r="D6418" s="8" t="s">
        <v>7531</v>
      </c>
      <c r="E6418" s="8" t="s">
        <v>33</v>
      </c>
      <c r="F6418" s="5" t="s">
        <v>33</v>
      </c>
      <c r="G6418" s="9"/>
      <c r="H6418" s="9"/>
    </row>
    <row r="6419" ht="15.75" customHeight="1">
      <c r="A6419" s="15" t="s">
        <v>7519</v>
      </c>
      <c r="B6419" s="14" t="s">
        <v>144</v>
      </c>
      <c r="C6419" s="17">
        <v>23.0</v>
      </c>
      <c r="D6419" s="8" t="s">
        <v>7532</v>
      </c>
      <c r="E6419" s="8" t="s">
        <v>33</v>
      </c>
      <c r="F6419" s="5" t="s">
        <v>33</v>
      </c>
      <c r="G6419" s="9"/>
      <c r="H6419" s="9"/>
    </row>
    <row r="6420" ht="15.75" customHeight="1">
      <c r="A6420" s="15" t="s">
        <v>7519</v>
      </c>
      <c r="B6420" s="18" t="s">
        <v>135</v>
      </c>
      <c r="C6420" s="17">
        <v>25.0</v>
      </c>
      <c r="D6420" s="8" t="s">
        <v>7533</v>
      </c>
      <c r="E6420" s="8" t="s">
        <v>18</v>
      </c>
      <c r="F6420" s="5" t="s">
        <v>871</v>
      </c>
      <c r="G6420" s="9"/>
      <c r="H6420" s="9"/>
    </row>
    <row r="6421" ht="15.75" customHeight="1">
      <c r="A6421" s="15" t="s">
        <v>7519</v>
      </c>
      <c r="B6421" s="18" t="s">
        <v>701</v>
      </c>
      <c r="C6421" s="17">
        <v>26.0</v>
      </c>
      <c r="D6421" s="8" t="s">
        <v>7534</v>
      </c>
      <c r="E6421" s="8" t="s">
        <v>14</v>
      </c>
      <c r="F6421" s="5" t="s">
        <v>15</v>
      </c>
      <c r="G6421" s="9"/>
      <c r="H6421" s="9"/>
    </row>
    <row r="6422" ht="15.75" customHeight="1">
      <c r="A6422" s="15" t="s">
        <v>7519</v>
      </c>
      <c r="B6422" s="14" t="s">
        <v>144</v>
      </c>
      <c r="C6422" s="17">
        <v>28.0</v>
      </c>
      <c r="D6422" s="8" t="s">
        <v>7535</v>
      </c>
      <c r="E6422" s="8" t="s">
        <v>146</v>
      </c>
      <c r="F6422" s="5" t="s">
        <v>15</v>
      </c>
      <c r="G6422" s="9"/>
      <c r="H6422" s="9"/>
    </row>
    <row r="6423" ht="15.75" customHeight="1">
      <c r="A6423" s="15" t="s">
        <v>7519</v>
      </c>
      <c r="B6423" s="18" t="s">
        <v>126</v>
      </c>
      <c r="C6423" s="17">
        <v>30.0</v>
      </c>
      <c r="D6423" s="8" t="s">
        <v>7536</v>
      </c>
      <c r="E6423" s="8" t="s">
        <v>21</v>
      </c>
      <c r="F6423" s="5" t="s">
        <v>25</v>
      </c>
      <c r="G6423" s="9"/>
      <c r="H6423" s="9"/>
    </row>
    <row r="6424" ht="15.75" customHeight="1">
      <c r="A6424" s="15" t="s">
        <v>7519</v>
      </c>
      <c r="B6424" s="18" t="s">
        <v>701</v>
      </c>
      <c r="C6424" s="17">
        <v>31.0</v>
      </c>
      <c r="D6424" s="8" t="s">
        <v>7537</v>
      </c>
      <c r="E6424" s="8" t="s">
        <v>14</v>
      </c>
      <c r="F6424" s="5" t="s">
        <v>79</v>
      </c>
      <c r="G6424" s="9"/>
      <c r="H6424" s="9"/>
    </row>
    <row r="6425" ht="15.75" customHeight="1">
      <c r="A6425" s="15" t="s">
        <v>7519</v>
      </c>
      <c r="B6425" s="18" t="s">
        <v>701</v>
      </c>
      <c r="C6425" s="17">
        <v>33.0</v>
      </c>
      <c r="D6425" s="8" t="s">
        <v>7538</v>
      </c>
      <c r="E6425" s="8" t="s">
        <v>14</v>
      </c>
      <c r="F6425" s="5" t="s">
        <v>79</v>
      </c>
      <c r="G6425" s="9"/>
      <c r="H6425" s="9"/>
    </row>
    <row r="6426" ht="15.75" customHeight="1">
      <c r="A6426" s="15" t="s">
        <v>7519</v>
      </c>
      <c r="B6426" s="18" t="s">
        <v>701</v>
      </c>
      <c r="C6426" s="17">
        <v>35.0</v>
      </c>
      <c r="D6426" s="8" t="s">
        <v>7539</v>
      </c>
      <c r="E6426" s="8" t="s">
        <v>33</v>
      </c>
      <c r="F6426" s="5" t="s">
        <v>929</v>
      </c>
      <c r="G6426" s="9"/>
      <c r="H6426" s="9"/>
    </row>
    <row r="6427" ht="15.75" customHeight="1">
      <c r="A6427" s="15" t="s">
        <v>7519</v>
      </c>
      <c r="B6427" s="18" t="s">
        <v>701</v>
      </c>
      <c r="C6427" s="17">
        <v>37.0</v>
      </c>
      <c r="D6427" s="8" t="s">
        <v>7540</v>
      </c>
      <c r="E6427" s="8" t="s">
        <v>21</v>
      </c>
      <c r="F6427" s="5" t="s">
        <v>22</v>
      </c>
      <c r="G6427" s="9"/>
      <c r="H6427" s="9"/>
    </row>
    <row r="6428" ht="15.75" customHeight="1">
      <c r="A6428" s="15" t="s">
        <v>7519</v>
      </c>
      <c r="B6428" s="18" t="s">
        <v>701</v>
      </c>
      <c r="C6428" s="17">
        <v>39.0</v>
      </c>
      <c r="D6428" s="8" t="s">
        <v>7541</v>
      </c>
      <c r="E6428" s="8" t="s">
        <v>21</v>
      </c>
      <c r="F6428" s="5" t="s">
        <v>22</v>
      </c>
      <c r="G6428" s="9"/>
      <c r="H6428" s="9"/>
    </row>
    <row r="6429" ht="15.75" customHeight="1">
      <c r="A6429" s="15" t="s">
        <v>7519</v>
      </c>
      <c r="B6429" s="14" t="s">
        <v>144</v>
      </c>
      <c r="C6429" s="17">
        <v>41.0</v>
      </c>
      <c r="D6429" s="8" t="s">
        <v>7542</v>
      </c>
      <c r="E6429" s="8" t="s">
        <v>21</v>
      </c>
      <c r="F6429" s="5" t="s">
        <v>133</v>
      </c>
      <c r="G6429" s="9"/>
      <c r="H6429" s="9"/>
    </row>
    <row r="6430" ht="15.75" customHeight="1">
      <c r="A6430" s="15" t="s">
        <v>7519</v>
      </c>
      <c r="B6430" s="18" t="s">
        <v>701</v>
      </c>
      <c r="C6430" s="17">
        <v>43.0</v>
      </c>
      <c r="D6430" s="8" t="s">
        <v>7543</v>
      </c>
      <c r="E6430" s="8" t="s">
        <v>14</v>
      </c>
      <c r="F6430" s="5" t="s">
        <v>15</v>
      </c>
      <c r="G6430" s="9"/>
      <c r="H6430" s="9"/>
    </row>
    <row r="6431" ht="15.75" customHeight="1">
      <c r="A6431" s="15" t="s">
        <v>7519</v>
      </c>
      <c r="B6431" s="14" t="s">
        <v>144</v>
      </c>
      <c r="C6431" s="17">
        <v>45.0</v>
      </c>
      <c r="D6431" s="8" t="s">
        <v>7544</v>
      </c>
      <c r="E6431" s="8" t="s">
        <v>14</v>
      </c>
      <c r="F6431" s="5" t="s">
        <v>15</v>
      </c>
      <c r="G6431" s="9"/>
      <c r="H6431" s="9"/>
    </row>
    <row r="6432" ht="15.75" customHeight="1">
      <c r="A6432" s="15" t="s">
        <v>7519</v>
      </c>
      <c r="B6432" s="18" t="s">
        <v>701</v>
      </c>
      <c r="C6432" s="17">
        <v>47.0</v>
      </c>
      <c r="D6432" s="8" t="s">
        <v>7545</v>
      </c>
      <c r="E6432" s="8" t="s">
        <v>14</v>
      </c>
      <c r="F6432" s="5" t="s">
        <v>28</v>
      </c>
      <c r="G6432" s="9"/>
      <c r="H6432" s="9"/>
    </row>
    <row r="6433" ht="15.75" customHeight="1">
      <c r="A6433" s="15" t="s">
        <v>7519</v>
      </c>
      <c r="B6433" s="18" t="s">
        <v>701</v>
      </c>
      <c r="C6433" s="17">
        <v>49.0</v>
      </c>
      <c r="D6433" s="8" t="s">
        <v>7546</v>
      </c>
      <c r="E6433" s="8" t="s">
        <v>14</v>
      </c>
      <c r="F6433" s="5" t="s">
        <v>15</v>
      </c>
      <c r="G6433" s="9"/>
      <c r="H6433" s="9"/>
    </row>
    <row r="6434" ht="15.75" customHeight="1">
      <c r="A6434" s="15" t="s">
        <v>7519</v>
      </c>
      <c r="B6434" s="14" t="s">
        <v>144</v>
      </c>
      <c r="C6434" s="17">
        <v>51.0</v>
      </c>
      <c r="D6434" s="8" t="s">
        <v>7547</v>
      </c>
      <c r="E6434" s="8" t="s">
        <v>21</v>
      </c>
      <c r="F6434" s="5" t="s">
        <v>50</v>
      </c>
      <c r="G6434" s="9"/>
      <c r="H6434" s="9"/>
    </row>
    <row r="6435" ht="15.75" customHeight="1">
      <c r="A6435" s="15" t="s">
        <v>7519</v>
      </c>
      <c r="B6435" s="18" t="s">
        <v>701</v>
      </c>
      <c r="C6435" s="17">
        <v>53.0</v>
      </c>
      <c r="D6435" s="8" t="s">
        <v>7548</v>
      </c>
      <c r="E6435" s="8" t="s">
        <v>21</v>
      </c>
      <c r="F6435" s="5" t="s">
        <v>50</v>
      </c>
      <c r="G6435" s="9"/>
      <c r="H6435" s="9"/>
    </row>
    <row r="6436" ht="15.75" customHeight="1">
      <c r="A6436" s="15" t="s">
        <v>7519</v>
      </c>
      <c r="B6436" s="14" t="s">
        <v>144</v>
      </c>
      <c r="C6436" s="17">
        <v>55.0</v>
      </c>
      <c r="D6436" s="8" t="s">
        <v>7549</v>
      </c>
      <c r="E6436" s="8" t="s">
        <v>21</v>
      </c>
      <c r="F6436" s="5" t="s">
        <v>50</v>
      </c>
      <c r="G6436" s="9"/>
      <c r="H6436" s="9"/>
    </row>
    <row r="6437" ht="15.75" customHeight="1">
      <c r="A6437" s="15" t="s">
        <v>7519</v>
      </c>
      <c r="B6437" s="18" t="s">
        <v>701</v>
      </c>
      <c r="C6437" s="17">
        <v>57.0</v>
      </c>
      <c r="D6437" s="8" t="s">
        <v>7550</v>
      </c>
      <c r="E6437" s="8" t="s">
        <v>21</v>
      </c>
      <c r="F6437" s="5" t="s">
        <v>50</v>
      </c>
      <c r="G6437" s="9"/>
      <c r="H6437" s="9"/>
    </row>
    <row r="6438" ht="15.75" customHeight="1">
      <c r="A6438" s="15" t="s">
        <v>7519</v>
      </c>
      <c r="B6438" s="18" t="s">
        <v>135</v>
      </c>
      <c r="C6438" s="17">
        <v>59.0</v>
      </c>
      <c r="D6438" s="8" t="s">
        <v>7551</v>
      </c>
      <c r="E6438" s="8" t="s">
        <v>21</v>
      </c>
      <c r="F6438" s="5" t="s">
        <v>50</v>
      </c>
      <c r="G6438" s="9"/>
      <c r="H6438" s="9"/>
    </row>
    <row r="6439" ht="15.75" customHeight="1">
      <c r="A6439" s="15" t="s">
        <v>7519</v>
      </c>
      <c r="B6439" s="14" t="s">
        <v>144</v>
      </c>
      <c r="C6439" s="17">
        <v>60.0</v>
      </c>
      <c r="D6439" s="8" t="s">
        <v>7552</v>
      </c>
      <c r="E6439" s="8" t="s">
        <v>21</v>
      </c>
      <c r="F6439" s="5" t="s">
        <v>123</v>
      </c>
      <c r="G6439" s="9"/>
      <c r="H6439" s="9"/>
    </row>
    <row r="6440" ht="15.75" customHeight="1">
      <c r="A6440" s="15" t="s">
        <v>7519</v>
      </c>
      <c r="B6440" s="14" t="s">
        <v>1041</v>
      </c>
      <c r="C6440" s="17">
        <v>62.0</v>
      </c>
      <c r="D6440" s="8" t="s">
        <v>7553</v>
      </c>
      <c r="E6440" s="8" t="s">
        <v>33</v>
      </c>
      <c r="F6440" s="5" t="s">
        <v>33</v>
      </c>
      <c r="G6440" s="9"/>
      <c r="H6440" s="9"/>
    </row>
    <row r="6441" ht="15.75" customHeight="1">
      <c r="A6441" s="15" t="s">
        <v>7554</v>
      </c>
      <c r="B6441" s="14" t="s">
        <v>41</v>
      </c>
      <c r="C6441" s="16">
        <v>1.0</v>
      </c>
      <c r="D6441" s="8" t="s">
        <v>7555</v>
      </c>
      <c r="E6441" s="8" t="s">
        <v>21</v>
      </c>
      <c r="F6441" s="5" t="s">
        <v>2455</v>
      </c>
      <c r="G6441" s="9"/>
      <c r="H6441" s="9"/>
    </row>
    <row r="6442" ht="15.75" customHeight="1">
      <c r="A6442" s="15" t="s">
        <v>7554</v>
      </c>
      <c r="B6442" s="18" t="s">
        <v>330</v>
      </c>
      <c r="C6442" s="17">
        <v>2.0</v>
      </c>
      <c r="D6442" s="8" t="s">
        <v>7556</v>
      </c>
      <c r="E6442" s="8" t="s">
        <v>21</v>
      </c>
      <c r="F6442" s="5" t="s">
        <v>22</v>
      </c>
      <c r="G6442" s="9"/>
      <c r="H6442" s="9"/>
    </row>
    <row r="6443" ht="15.75" customHeight="1">
      <c r="A6443" s="15" t="s">
        <v>7554</v>
      </c>
      <c r="B6443" s="14" t="s">
        <v>734</v>
      </c>
      <c r="C6443" s="17">
        <v>3.0</v>
      </c>
      <c r="D6443" s="8" t="s">
        <v>7557</v>
      </c>
      <c r="E6443" s="8" t="s">
        <v>21</v>
      </c>
      <c r="F6443" s="5" t="s">
        <v>133</v>
      </c>
      <c r="G6443" s="9"/>
      <c r="H6443" s="9"/>
    </row>
    <row r="6444" ht="15.75" customHeight="1">
      <c r="A6444" s="15" t="s">
        <v>7554</v>
      </c>
      <c r="B6444" s="14" t="s">
        <v>26</v>
      </c>
      <c r="C6444" s="17">
        <v>6.0</v>
      </c>
      <c r="D6444" s="8" t="s">
        <v>7558</v>
      </c>
      <c r="E6444" s="8" t="s">
        <v>18</v>
      </c>
      <c r="F6444" s="5" t="s">
        <v>166</v>
      </c>
      <c r="G6444" s="9"/>
      <c r="H6444" s="9"/>
    </row>
    <row r="6445" ht="15.75" customHeight="1">
      <c r="A6445" s="15" t="s">
        <v>7554</v>
      </c>
      <c r="B6445" s="14" t="s">
        <v>26</v>
      </c>
      <c r="C6445" s="17">
        <v>7.0</v>
      </c>
      <c r="D6445" s="8" t="s">
        <v>7559</v>
      </c>
      <c r="E6445" s="8" t="s">
        <v>21</v>
      </c>
      <c r="F6445" s="5" t="s">
        <v>25</v>
      </c>
      <c r="G6445" s="9"/>
      <c r="H6445" s="9"/>
    </row>
    <row r="6446" ht="15.75" customHeight="1">
      <c r="A6446" s="15" t="s">
        <v>7554</v>
      </c>
      <c r="B6446" s="14" t="s">
        <v>35</v>
      </c>
      <c r="C6446" s="17">
        <v>9.0</v>
      </c>
      <c r="D6446" s="8" t="s">
        <v>7560</v>
      </c>
      <c r="E6446" s="8" t="s">
        <v>33</v>
      </c>
      <c r="F6446" s="5" t="s">
        <v>22</v>
      </c>
      <c r="G6446" s="9"/>
      <c r="H6446" s="9"/>
    </row>
    <row r="6447" ht="15.75" customHeight="1">
      <c r="A6447" s="15" t="s">
        <v>7554</v>
      </c>
      <c r="B6447" s="14" t="s">
        <v>734</v>
      </c>
      <c r="C6447" s="17">
        <v>11.0</v>
      </c>
      <c r="D6447" s="8" t="s">
        <v>7561</v>
      </c>
      <c r="E6447" s="8" t="s">
        <v>21</v>
      </c>
      <c r="F6447" s="5" t="s">
        <v>22</v>
      </c>
      <c r="G6447" s="9"/>
      <c r="H6447" s="9"/>
    </row>
    <row r="6448" ht="15.75" customHeight="1">
      <c r="A6448" s="15" t="s">
        <v>7554</v>
      </c>
      <c r="B6448" s="14" t="s">
        <v>37</v>
      </c>
      <c r="C6448" s="17">
        <v>13.0</v>
      </c>
      <c r="D6448" s="8" t="s">
        <v>7562</v>
      </c>
      <c r="E6448" s="8" t="s">
        <v>21</v>
      </c>
      <c r="F6448" s="5" t="s">
        <v>3738</v>
      </c>
      <c r="G6448" s="9"/>
      <c r="H6448" s="9"/>
    </row>
    <row r="6449" ht="15.75" customHeight="1">
      <c r="A6449" s="15" t="s">
        <v>7554</v>
      </c>
      <c r="B6449" s="14" t="s">
        <v>35</v>
      </c>
      <c r="C6449" s="17">
        <v>14.0</v>
      </c>
      <c r="D6449" s="8" t="s">
        <v>7563</v>
      </c>
      <c r="E6449" s="8" t="s">
        <v>21</v>
      </c>
      <c r="F6449" s="5" t="s">
        <v>3738</v>
      </c>
      <c r="G6449" s="9"/>
      <c r="H6449" s="9"/>
    </row>
    <row r="6450" ht="15.75" customHeight="1">
      <c r="A6450" s="15" t="s">
        <v>7554</v>
      </c>
      <c r="B6450" s="18" t="s">
        <v>1712</v>
      </c>
      <c r="C6450" s="17">
        <v>15.0</v>
      </c>
      <c r="D6450" s="8" t="s">
        <v>7564</v>
      </c>
      <c r="E6450" s="8" t="s">
        <v>21</v>
      </c>
      <c r="F6450" s="5" t="s">
        <v>50</v>
      </c>
      <c r="G6450" s="9"/>
      <c r="H6450" s="9"/>
    </row>
    <row r="6451" ht="15.75" customHeight="1">
      <c r="A6451" s="15" t="s">
        <v>7554</v>
      </c>
      <c r="B6451" s="14" t="s">
        <v>720</v>
      </c>
      <c r="C6451" s="17">
        <v>17.0</v>
      </c>
      <c r="D6451" s="8" t="s">
        <v>7565</v>
      </c>
      <c r="E6451" s="8" t="s">
        <v>32</v>
      </c>
      <c r="F6451" s="5" t="s">
        <v>22</v>
      </c>
      <c r="G6451" s="9"/>
      <c r="H6451" s="9"/>
    </row>
    <row r="6452" ht="15.75" customHeight="1">
      <c r="A6452" s="15" t="s">
        <v>7554</v>
      </c>
      <c r="B6452" s="14" t="s">
        <v>734</v>
      </c>
      <c r="C6452" s="17">
        <v>19.0</v>
      </c>
      <c r="D6452" s="8" t="s">
        <v>7566</v>
      </c>
      <c r="E6452" s="8" t="s">
        <v>21</v>
      </c>
      <c r="F6452" s="5" t="s">
        <v>22</v>
      </c>
      <c r="G6452" s="9"/>
      <c r="H6452" s="9"/>
    </row>
    <row r="6453" ht="15.75" customHeight="1">
      <c r="A6453" s="15" t="s">
        <v>7554</v>
      </c>
      <c r="B6453" s="14" t="s">
        <v>41</v>
      </c>
      <c r="C6453" s="17">
        <v>21.0</v>
      </c>
      <c r="D6453" s="8" t="s">
        <v>7567</v>
      </c>
      <c r="E6453" s="8" t="s">
        <v>33</v>
      </c>
      <c r="F6453" s="5" t="s">
        <v>33</v>
      </c>
      <c r="G6453" s="9"/>
      <c r="H6453" s="9"/>
    </row>
    <row r="6454" ht="15.75" customHeight="1">
      <c r="A6454" s="15" t="s">
        <v>7554</v>
      </c>
      <c r="B6454" s="14" t="s">
        <v>734</v>
      </c>
      <c r="C6454" s="17">
        <v>24.0</v>
      </c>
      <c r="D6454" s="8" t="s">
        <v>7568</v>
      </c>
      <c r="E6454" s="8" t="s">
        <v>14</v>
      </c>
      <c r="F6454" s="5" t="s">
        <v>15</v>
      </c>
      <c r="G6454" s="9"/>
      <c r="H6454" s="9"/>
    </row>
    <row r="6455" ht="15.75" customHeight="1">
      <c r="A6455" s="15" t="s">
        <v>7554</v>
      </c>
      <c r="B6455" s="14" t="s">
        <v>35</v>
      </c>
      <c r="C6455" s="17">
        <v>28.0</v>
      </c>
      <c r="D6455" s="8" t="s">
        <v>7569</v>
      </c>
      <c r="E6455" s="8" t="s">
        <v>21</v>
      </c>
      <c r="F6455" s="5" t="s">
        <v>25</v>
      </c>
      <c r="G6455" s="9"/>
      <c r="H6455" s="9"/>
    </row>
    <row r="6456" ht="15.75" customHeight="1">
      <c r="A6456" s="15" t="s">
        <v>7554</v>
      </c>
      <c r="B6456" s="14" t="s">
        <v>720</v>
      </c>
      <c r="C6456" s="17">
        <v>30.0</v>
      </c>
      <c r="D6456" s="8" t="s">
        <v>7570</v>
      </c>
      <c r="E6456" s="8" t="s">
        <v>21</v>
      </c>
      <c r="F6456" s="5" t="s">
        <v>5356</v>
      </c>
      <c r="G6456" s="9"/>
      <c r="H6456" s="9"/>
    </row>
    <row r="6457" ht="15.75" customHeight="1">
      <c r="A6457" s="15" t="s">
        <v>7554</v>
      </c>
      <c r="B6457" s="14" t="s">
        <v>3444</v>
      </c>
      <c r="C6457" s="17">
        <v>32.0</v>
      </c>
      <c r="D6457" s="8" t="s">
        <v>7571</v>
      </c>
      <c r="E6457" s="8" t="s">
        <v>21</v>
      </c>
      <c r="F6457" s="5" t="s">
        <v>22</v>
      </c>
      <c r="G6457" s="9"/>
      <c r="H6457" s="9"/>
    </row>
    <row r="6458" ht="15.75" customHeight="1">
      <c r="A6458" s="15" t="s">
        <v>7572</v>
      </c>
      <c r="B6458" s="14" t="s">
        <v>124</v>
      </c>
      <c r="C6458" s="16">
        <v>1.0</v>
      </c>
      <c r="D6458" s="8" t="s">
        <v>7573</v>
      </c>
      <c r="E6458" s="8" t="s">
        <v>21</v>
      </c>
      <c r="F6458" s="5" t="s">
        <v>25</v>
      </c>
      <c r="G6458" s="9"/>
      <c r="H6458" s="9"/>
    </row>
    <row r="6459" ht="15.75" customHeight="1">
      <c r="A6459" s="15" t="s">
        <v>7572</v>
      </c>
      <c r="B6459" s="14" t="s">
        <v>896</v>
      </c>
      <c r="C6459" s="17">
        <v>3.0</v>
      </c>
      <c r="D6459" s="8" t="s">
        <v>7574</v>
      </c>
      <c r="E6459" s="8" t="s">
        <v>48</v>
      </c>
      <c r="F6459" s="5" t="s">
        <v>33</v>
      </c>
      <c r="G6459" s="9"/>
      <c r="H6459" s="9"/>
    </row>
    <row r="6460" ht="15.75" customHeight="1">
      <c r="A6460" s="15" t="s">
        <v>7572</v>
      </c>
      <c r="B6460" s="14" t="s">
        <v>137</v>
      </c>
      <c r="C6460" s="17">
        <v>5.0</v>
      </c>
      <c r="D6460" s="8" t="s">
        <v>7575</v>
      </c>
      <c r="E6460" s="8" t="s">
        <v>21</v>
      </c>
      <c r="F6460" s="5" t="s">
        <v>25</v>
      </c>
      <c r="G6460" s="9"/>
      <c r="H6460" s="9"/>
    </row>
    <row r="6461" ht="15.75" customHeight="1">
      <c r="A6461" s="15" t="s">
        <v>7572</v>
      </c>
      <c r="B6461" s="14" t="s">
        <v>107</v>
      </c>
      <c r="C6461" s="17">
        <v>7.0</v>
      </c>
      <c r="D6461" s="8" t="s">
        <v>7576</v>
      </c>
      <c r="E6461" s="8" t="s">
        <v>33</v>
      </c>
      <c r="F6461" s="5" t="s">
        <v>33</v>
      </c>
      <c r="G6461" s="9"/>
      <c r="H6461" s="9"/>
    </row>
    <row r="6462" ht="15.75" customHeight="1">
      <c r="A6462" s="15" t="s">
        <v>7572</v>
      </c>
      <c r="B6462" s="14" t="s">
        <v>124</v>
      </c>
      <c r="C6462" s="17">
        <v>12.0</v>
      </c>
      <c r="D6462" s="8" t="s">
        <v>7577</v>
      </c>
      <c r="E6462" s="8" t="s">
        <v>18</v>
      </c>
      <c r="F6462" s="5" t="s">
        <v>18</v>
      </c>
      <c r="G6462" s="9"/>
      <c r="H6462" s="9"/>
    </row>
    <row r="6463" ht="15.75" customHeight="1">
      <c r="A6463" s="15" t="s">
        <v>7572</v>
      </c>
      <c r="B6463" s="14" t="s">
        <v>139</v>
      </c>
      <c r="C6463" s="17">
        <v>14.0</v>
      </c>
      <c r="D6463" s="8" t="s">
        <v>7578</v>
      </c>
      <c r="E6463" s="8" t="s">
        <v>21</v>
      </c>
      <c r="F6463" s="5" t="s">
        <v>25</v>
      </c>
      <c r="G6463" s="9"/>
      <c r="H6463" s="9"/>
    </row>
    <row r="6464" ht="15.75" customHeight="1">
      <c r="A6464" s="15" t="s">
        <v>7572</v>
      </c>
      <c r="B6464" s="14" t="s">
        <v>37</v>
      </c>
      <c r="C6464" s="17">
        <v>18.0</v>
      </c>
      <c r="D6464" s="8" t="s">
        <v>7579</v>
      </c>
      <c r="E6464" s="8" t="s">
        <v>33</v>
      </c>
      <c r="F6464" s="5" t="s">
        <v>33</v>
      </c>
      <c r="G6464" s="9"/>
      <c r="H6464" s="9"/>
    </row>
    <row r="6465" ht="15.75" customHeight="1">
      <c r="A6465" s="15" t="s">
        <v>7572</v>
      </c>
      <c r="B6465" s="14" t="s">
        <v>324</v>
      </c>
      <c r="C6465" s="17">
        <v>19.0</v>
      </c>
      <c r="D6465" s="8" t="s">
        <v>7580</v>
      </c>
      <c r="E6465" s="8" t="s">
        <v>14</v>
      </c>
      <c r="F6465" s="5" t="s">
        <v>79</v>
      </c>
      <c r="G6465" s="9"/>
      <c r="H6465" s="9"/>
    </row>
    <row r="6466" ht="15.75" customHeight="1">
      <c r="A6466" s="15" t="s">
        <v>7572</v>
      </c>
      <c r="B6466" s="14" t="s">
        <v>3034</v>
      </c>
      <c r="C6466" s="17">
        <v>20.0</v>
      </c>
      <c r="D6466" s="8" t="s">
        <v>7581</v>
      </c>
      <c r="E6466" s="8" t="s">
        <v>21</v>
      </c>
      <c r="F6466" s="5" t="s">
        <v>25</v>
      </c>
      <c r="G6466" s="9"/>
      <c r="H6466" s="9"/>
    </row>
    <row r="6467" ht="15.75" customHeight="1">
      <c r="A6467" s="15" t="s">
        <v>7582</v>
      </c>
      <c r="B6467" s="14" t="s">
        <v>137</v>
      </c>
      <c r="C6467" s="16">
        <v>1.0</v>
      </c>
      <c r="D6467" s="8" t="s">
        <v>7583</v>
      </c>
      <c r="E6467" s="8" t="s">
        <v>21</v>
      </c>
      <c r="F6467" s="5" t="s">
        <v>639</v>
      </c>
      <c r="G6467" s="9"/>
      <c r="H6467" s="9"/>
    </row>
    <row r="6468" ht="15.75" customHeight="1">
      <c r="A6468" s="15" t="s">
        <v>7582</v>
      </c>
      <c r="B6468" s="14" t="s">
        <v>124</v>
      </c>
      <c r="C6468" s="17">
        <v>2.0</v>
      </c>
      <c r="D6468" s="8" t="s">
        <v>7584</v>
      </c>
      <c r="E6468" s="8" t="s">
        <v>21</v>
      </c>
      <c r="F6468" s="5" t="s">
        <v>123</v>
      </c>
      <c r="G6468" s="9"/>
      <c r="H6468" s="9"/>
    </row>
    <row r="6469" ht="15.75" customHeight="1">
      <c r="A6469" s="15" t="s">
        <v>7582</v>
      </c>
      <c r="B6469" s="14" t="s">
        <v>124</v>
      </c>
      <c r="C6469" s="17">
        <v>4.0</v>
      </c>
      <c r="D6469" s="8" t="s">
        <v>7585</v>
      </c>
      <c r="E6469" s="8" t="s">
        <v>21</v>
      </c>
      <c r="F6469" s="5" t="s">
        <v>25</v>
      </c>
      <c r="G6469" s="9"/>
      <c r="H6469" s="9"/>
    </row>
    <row r="6470" ht="15.75" customHeight="1">
      <c r="A6470" s="15" t="s">
        <v>7582</v>
      </c>
      <c r="B6470" s="14" t="s">
        <v>144</v>
      </c>
      <c r="C6470" s="17">
        <v>6.0</v>
      </c>
      <c r="D6470" s="8" t="s">
        <v>7586</v>
      </c>
      <c r="E6470" s="8" t="s">
        <v>14</v>
      </c>
      <c r="F6470" s="5" t="s">
        <v>28</v>
      </c>
      <c r="G6470" s="9"/>
      <c r="H6470" s="9"/>
    </row>
    <row r="6471" ht="15.75" customHeight="1">
      <c r="A6471" s="15" t="s">
        <v>7582</v>
      </c>
      <c r="B6471" s="14" t="s">
        <v>144</v>
      </c>
      <c r="C6471" s="17">
        <v>7.0</v>
      </c>
      <c r="D6471" s="8" t="s">
        <v>7587</v>
      </c>
      <c r="E6471" s="8" t="s">
        <v>14</v>
      </c>
      <c r="F6471" s="5" t="s">
        <v>28</v>
      </c>
      <c r="G6471" s="9"/>
      <c r="H6471" s="9"/>
    </row>
    <row r="6472" ht="15.75" customHeight="1">
      <c r="A6472" s="15" t="s">
        <v>7582</v>
      </c>
      <c r="B6472" s="14" t="s">
        <v>124</v>
      </c>
      <c r="C6472" s="17">
        <v>8.0</v>
      </c>
      <c r="D6472" s="8" t="s">
        <v>7588</v>
      </c>
      <c r="E6472" s="8" t="s">
        <v>33</v>
      </c>
      <c r="F6472" s="5" t="s">
        <v>33</v>
      </c>
      <c r="G6472" s="9"/>
      <c r="H6472" s="9"/>
    </row>
    <row r="6473" ht="15.75" customHeight="1">
      <c r="A6473" s="15" t="s">
        <v>7582</v>
      </c>
      <c r="B6473" s="14" t="s">
        <v>37</v>
      </c>
      <c r="C6473" s="17">
        <v>10.0</v>
      </c>
      <c r="D6473" s="8" t="s">
        <v>7589</v>
      </c>
      <c r="E6473" s="8" t="s">
        <v>14</v>
      </c>
      <c r="F6473" s="5" t="s">
        <v>79</v>
      </c>
      <c r="G6473" s="9"/>
      <c r="H6473" s="9"/>
    </row>
    <row r="6474" ht="15.75" customHeight="1">
      <c r="A6474" s="15" t="s">
        <v>7582</v>
      </c>
      <c r="B6474" s="14" t="s">
        <v>124</v>
      </c>
      <c r="C6474" s="17">
        <v>12.0</v>
      </c>
      <c r="D6474" s="8" t="s">
        <v>7590</v>
      </c>
      <c r="E6474" s="8" t="s">
        <v>18</v>
      </c>
      <c r="F6474" s="5" t="s">
        <v>18</v>
      </c>
      <c r="G6474" s="9"/>
      <c r="H6474" s="9"/>
    </row>
    <row r="6475" ht="15.75" customHeight="1">
      <c r="A6475" s="15" t="s">
        <v>7582</v>
      </c>
      <c r="B6475" s="14" t="s">
        <v>144</v>
      </c>
      <c r="C6475" s="17">
        <v>13.0</v>
      </c>
      <c r="D6475" s="8" t="s">
        <v>7591</v>
      </c>
      <c r="E6475" s="8" t="s">
        <v>18</v>
      </c>
      <c r="F6475" s="5" t="s">
        <v>18</v>
      </c>
      <c r="G6475" s="9"/>
      <c r="H6475" s="9"/>
    </row>
    <row r="6476" ht="15.75" customHeight="1">
      <c r="A6476" s="15" t="s">
        <v>7582</v>
      </c>
      <c r="B6476" s="14" t="s">
        <v>124</v>
      </c>
      <c r="C6476" s="17">
        <v>15.0</v>
      </c>
      <c r="D6476" s="8" t="s">
        <v>7592</v>
      </c>
      <c r="E6476" s="8" t="s">
        <v>14</v>
      </c>
      <c r="F6476" s="5" t="s">
        <v>28</v>
      </c>
      <c r="G6476" s="9"/>
      <c r="H6476" s="9"/>
    </row>
    <row r="6477" ht="15.75" customHeight="1">
      <c r="A6477" s="15" t="s">
        <v>7582</v>
      </c>
      <c r="B6477" s="14" t="s">
        <v>37</v>
      </c>
      <c r="C6477" s="17">
        <v>17.0</v>
      </c>
      <c r="D6477" s="8" t="s">
        <v>7593</v>
      </c>
      <c r="E6477" s="8" t="s">
        <v>146</v>
      </c>
      <c r="F6477" s="5" t="s">
        <v>15</v>
      </c>
      <c r="G6477" s="9"/>
      <c r="H6477" s="9"/>
    </row>
    <row r="6478" ht="15.75" customHeight="1">
      <c r="A6478" s="15" t="s">
        <v>7582</v>
      </c>
      <c r="B6478" s="18" t="s">
        <v>135</v>
      </c>
      <c r="C6478" s="17">
        <v>18.0</v>
      </c>
      <c r="D6478" s="8" t="s">
        <v>7594</v>
      </c>
      <c r="E6478" s="8" t="s">
        <v>21</v>
      </c>
      <c r="F6478" s="5" t="s">
        <v>79</v>
      </c>
      <c r="G6478" s="9"/>
      <c r="H6478" s="9"/>
    </row>
    <row r="6479" ht="15.75" customHeight="1">
      <c r="A6479" s="15" t="s">
        <v>7582</v>
      </c>
      <c r="B6479" s="14" t="s">
        <v>7595</v>
      </c>
      <c r="C6479" s="17">
        <v>19.0</v>
      </c>
      <c r="D6479" s="8" t="s">
        <v>7596</v>
      </c>
      <c r="E6479" s="8" t="s">
        <v>21</v>
      </c>
      <c r="F6479" s="5" t="s">
        <v>79</v>
      </c>
      <c r="G6479" s="9"/>
      <c r="H6479" s="9"/>
    </row>
    <row r="6480" ht="15.75" customHeight="1">
      <c r="A6480" s="15" t="s">
        <v>7597</v>
      </c>
      <c r="B6480" s="14" t="s">
        <v>144</v>
      </c>
      <c r="C6480" s="16">
        <v>1.0</v>
      </c>
      <c r="D6480" s="8" t="s">
        <v>7598</v>
      </c>
      <c r="E6480" s="8" t="s">
        <v>14</v>
      </c>
      <c r="F6480" s="5" t="s">
        <v>28</v>
      </c>
      <c r="G6480" s="9"/>
      <c r="H6480" s="9"/>
    </row>
    <row r="6481" ht="15.75" customHeight="1">
      <c r="A6481" s="15" t="s">
        <v>7597</v>
      </c>
      <c r="B6481" s="18" t="s">
        <v>126</v>
      </c>
      <c r="C6481" s="17">
        <v>2.0</v>
      </c>
      <c r="D6481" s="8" t="s">
        <v>7599</v>
      </c>
      <c r="E6481" s="8" t="s">
        <v>14</v>
      </c>
      <c r="F6481" s="5" t="s">
        <v>15</v>
      </c>
      <c r="G6481" s="9"/>
      <c r="H6481" s="9"/>
    </row>
    <row r="6482" ht="15.75" customHeight="1">
      <c r="A6482" s="15" t="s">
        <v>7597</v>
      </c>
      <c r="B6482" s="14" t="s">
        <v>37</v>
      </c>
      <c r="C6482" s="17">
        <v>4.0</v>
      </c>
      <c r="D6482" s="8" t="s">
        <v>7600</v>
      </c>
      <c r="E6482" s="8" t="s">
        <v>21</v>
      </c>
      <c r="F6482" s="5" t="s">
        <v>25</v>
      </c>
      <c r="G6482" s="9"/>
      <c r="H6482" s="9"/>
    </row>
    <row r="6483" ht="15.75" customHeight="1">
      <c r="A6483" s="15" t="s">
        <v>7597</v>
      </c>
      <c r="B6483" s="14" t="s">
        <v>37</v>
      </c>
      <c r="C6483" s="17">
        <v>6.0</v>
      </c>
      <c r="D6483" s="8" t="s">
        <v>7601</v>
      </c>
      <c r="E6483" s="8" t="s">
        <v>21</v>
      </c>
      <c r="F6483" s="5" t="s">
        <v>25</v>
      </c>
      <c r="G6483" s="9"/>
      <c r="H6483" s="9"/>
    </row>
    <row r="6484" ht="15.75" customHeight="1">
      <c r="A6484" s="15" t="s">
        <v>7597</v>
      </c>
      <c r="B6484" s="14" t="s">
        <v>144</v>
      </c>
      <c r="C6484" s="17">
        <v>7.0</v>
      </c>
      <c r="D6484" s="8" t="s">
        <v>7602</v>
      </c>
      <c r="E6484" s="8" t="s">
        <v>146</v>
      </c>
      <c r="F6484" s="5" t="s">
        <v>146</v>
      </c>
      <c r="G6484" s="9"/>
      <c r="H6484" s="9"/>
    </row>
    <row r="6485" ht="15.75" customHeight="1">
      <c r="A6485" s="15" t="s">
        <v>7597</v>
      </c>
      <c r="B6485" s="14" t="s">
        <v>144</v>
      </c>
      <c r="C6485" s="17">
        <v>8.0</v>
      </c>
      <c r="D6485" s="8" t="s">
        <v>7603</v>
      </c>
      <c r="E6485" s="8" t="s">
        <v>14</v>
      </c>
      <c r="F6485" s="5" t="s">
        <v>28</v>
      </c>
      <c r="G6485" s="9"/>
      <c r="H6485" s="9"/>
    </row>
    <row r="6486" ht="15.75" customHeight="1">
      <c r="A6486" s="15" t="s">
        <v>7597</v>
      </c>
      <c r="B6486" s="14" t="s">
        <v>144</v>
      </c>
      <c r="C6486" s="17">
        <v>9.0</v>
      </c>
      <c r="D6486" s="8" t="s">
        <v>7604</v>
      </c>
      <c r="E6486" s="8" t="s">
        <v>21</v>
      </c>
      <c r="F6486" s="5" t="s">
        <v>25</v>
      </c>
      <c r="G6486" s="9"/>
      <c r="H6486" s="9"/>
    </row>
    <row r="6487" ht="15.75" customHeight="1">
      <c r="A6487" s="15" t="s">
        <v>7597</v>
      </c>
      <c r="B6487" s="18" t="s">
        <v>126</v>
      </c>
      <c r="C6487" s="17">
        <v>11.0</v>
      </c>
      <c r="D6487" s="8" t="s">
        <v>7605</v>
      </c>
      <c r="E6487" s="8" t="s">
        <v>21</v>
      </c>
      <c r="F6487" s="5" t="s">
        <v>166</v>
      </c>
      <c r="G6487" s="9"/>
      <c r="H6487" s="9"/>
    </row>
    <row r="6488" ht="15.75" customHeight="1">
      <c r="A6488" s="15" t="s">
        <v>7597</v>
      </c>
      <c r="B6488" s="14" t="s">
        <v>37</v>
      </c>
      <c r="C6488" s="17">
        <v>12.0</v>
      </c>
      <c r="D6488" s="8" t="s">
        <v>7606</v>
      </c>
      <c r="E6488" s="8" t="s">
        <v>21</v>
      </c>
      <c r="F6488" s="5" t="s">
        <v>50</v>
      </c>
      <c r="G6488" s="9"/>
      <c r="H6488" s="9"/>
    </row>
    <row r="6489" ht="15.75" customHeight="1">
      <c r="A6489" s="15" t="s">
        <v>7597</v>
      </c>
      <c r="B6489" s="14" t="s">
        <v>37</v>
      </c>
      <c r="C6489" s="17">
        <v>14.0</v>
      </c>
      <c r="D6489" s="8" t="s">
        <v>7607</v>
      </c>
      <c r="E6489" s="8" t="s">
        <v>21</v>
      </c>
      <c r="F6489" s="5" t="s">
        <v>25</v>
      </c>
      <c r="G6489" s="9"/>
      <c r="H6489" s="9"/>
    </row>
    <row r="6490" ht="15.75" customHeight="1">
      <c r="A6490" s="15" t="s">
        <v>7597</v>
      </c>
      <c r="B6490" s="14" t="s">
        <v>37</v>
      </c>
      <c r="C6490" s="17">
        <v>16.0</v>
      </c>
      <c r="D6490" s="8" t="s">
        <v>7608</v>
      </c>
      <c r="E6490" s="8" t="s">
        <v>21</v>
      </c>
      <c r="F6490" s="5" t="s">
        <v>25</v>
      </c>
      <c r="G6490" s="9"/>
      <c r="H6490" s="9"/>
    </row>
    <row r="6491" ht="15.75" customHeight="1">
      <c r="A6491" s="15" t="s">
        <v>7609</v>
      </c>
      <c r="B6491" s="14" t="s">
        <v>29</v>
      </c>
      <c r="C6491" s="16">
        <v>1.0</v>
      </c>
      <c r="D6491" s="8" t="s">
        <v>7610</v>
      </c>
      <c r="E6491" s="8" t="s">
        <v>21</v>
      </c>
      <c r="F6491" s="5" t="s">
        <v>25</v>
      </c>
      <c r="G6491" s="9"/>
      <c r="H6491" s="9"/>
    </row>
    <row r="6492" ht="15.75" customHeight="1">
      <c r="A6492" s="15" t="s">
        <v>7609</v>
      </c>
      <c r="B6492" s="14" t="s">
        <v>3679</v>
      </c>
      <c r="C6492" s="17">
        <v>2.0</v>
      </c>
      <c r="D6492" s="8" t="s">
        <v>7611</v>
      </c>
      <c r="E6492" s="8" t="s">
        <v>21</v>
      </c>
      <c r="F6492" s="5" t="s">
        <v>25</v>
      </c>
      <c r="G6492" s="9"/>
      <c r="H6492" s="9"/>
    </row>
    <row r="6493" ht="15.75" customHeight="1">
      <c r="A6493" s="15" t="s">
        <v>7609</v>
      </c>
      <c r="B6493" s="14" t="s">
        <v>137</v>
      </c>
      <c r="C6493" s="17">
        <v>4.0</v>
      </c>
      <c r="D6493" s="8" t="s">
        <v>7612</v>
      </c>
      <c r="E6493" s="8" t="s">
        <v>14</v>
      </c>
      <c r="F6493" s="5" t="s">
        <v>22</v>
      </c>
      <c r="G6493" s="9"/>
      <c r="H6493" s="9"/>
    </row>
    <row r="6494" ht="15.75" customHeight="1">
      <c r="A6494" s="15" t="s">
        <v>7609</v>
      </c>
      <c r="B6494" s="14" t="s">
        <v>139</v>
      </c>
      <c r="C6494" s="17">
        <v>6.0</v>
      </c>
      <c r="D6494" s="8" t="s">
        <v>7613</v>
      </c>
      <c r="E6494" s="8" t="s">
        <v>21</v>
      </c>
      <c r="F6494" s="5" t="s">
        <v>133</v>
      </c>
      <c r="G6494" s="9"/>
      <c r="H6494" s="9"/>
    </row>
    <row r="6495" ht="15.75" customHeight="1">
      <c r="A6495" s="15" t="s">
        <v>7609</v>
      </c>
      <c r="B6495" s="14" t="s">
        <v>29</v>
      </c>
      <c r="C6495" s="17">
        <v>7.0</v>
      </c>
      <c r="D6495" s="8" t="s">
        <v>7614</v>
      </c>
      <c r="E6495" s="8" t="s">
        <v>21</v>
      </c>
      <c r="F6495" s="5" t="s">
        <v>25</v>
      </c>
      <c r="G6495" s="9"/>
      <c r="H6495" s="9"/>
    </row>
    <row r="6496" ht="15.75" customHeight="1">
      <c r="A6496" s="15" t="s">
        <v>7609</v>
      </c>
      <c r="B6496" s="14" t="s">
        <v>137</v>
      </c>
      <c r="C6496" s="17">
        <v>8.0</v>
      </c>
      <c r="D6496" s="8" t="s">
        <v>7615</v>
      </c>
      <c r="E6496" s="8" t="s">
        <v>14</v>
      </c>
      <c r="F6496" s="5" t="s">
        <v>28</v>
      </c>
      <c r="G6496" s="9"/>
      <c r="H6496" s="9"/>
    </row>
    <row r="6497" ht="15.75" customHeight="1">
      <c r="A6497" s="15" t="s">
        <v>7609</v>
      </c>
      <c r="B6497" s="14" t="s">
        <v>137</v>
      </c>
      <c r="C6497" s="17">
        <v>9.0</v>
      </c>
      <c r="D6497" s="8" t="s">
        <v>7616</v>
      </c>
      <c r="E6497" s="8" t="s">
        <v>14</v>
      </c>
      <c r="F6497" s="5" t="s">
        <v>28</v>
      </c>
      <c r="G6497" s="9"/>
      <c r="H6497" s="9"/>
    </row>
    <row r="6498" ht="15.75" customHeight="1">
      <c r="A6498" s="15" t="s">
        <v>7609</v>
      </c>
      <c r="B6498" s="14" t="s">
        <v>29</v>
      </c>
      <c r="C6498" s="17">
        <v>10.0</v>
      </c>
      <c r="D6498" s="8" t="s">
        <v>7617</v>
      </c>
      <c r="E6498" s="8" t="s">
        <v>21</v>
      </c>
      <c r="F6498" s="5" t="s">
        <v>22</v>
      </c>
      <c r="G6498" s="9"/>
      <c r="H6498" s="9"/>
    </row>
    <row r="6499" ht="15.75" customHeight="1">
      <c r="A6499" s="15" t="s">
        <v>7609</v>
      </c>
      <c r="B6499" s="14" t="s">
        <v>139</v>
      </c>
      <c r="C6499" s="17">
        <v>12.0</v>
      </c>
      <c r="D6499" s="8" t="s">
        <v>7618</v>
      </c>
      <c r="E6499" s="8" t="s">
        <v>14</v>
      </c>
      <c r="F6499" s="5" t="s">
        <v>79</v>
      </c>
      <c r="G6499" s="9"/>
      <c r="H6499" s="9"/>
    </row>
    <row r="6500" ht="15.75" customHeight="1">
      <c r="A6500" s="15" t="s">
        <v>7609</v>
      </c>
      <c r="B6500" s="14" t="s">
        <v>137</v>
      </c>
      <c r="C6500" s="17">
        <v>13.0</v>
      </c>
      <c r="D6500" s="8" t="s">
        <v>7619</v>
      </c>
      <c r="E6500" s="8" t="s">
        <v>21</v>
      </c>
      <c r="F6500" s="5" t="s">
        <v>25</v>
      </c>
      <c r="G6500" s="9"/>
      <c r="H6500" s="9"/>
    </row>
    <row r="6501" ht="15.75" customHeight="1">
      <c r="A6501" s="15" t="s">
        <v>7609</v>
      </c>
      <c r="B6501" s="14" t="s">
        <v>154</v>
      </c>
      <c r="C6501" s="17">
        <v>14.0</v>
      </c>
      <c r="D6501" s="8" t="s">
        <v>7620</v>
      </c>
      <c r="E6501" s="8" t="s">
        <v>14</v>
      </c>
      <c r="F6501" s="5" t="s">
        <v>15</v>
      </c>
      <c r="G6501" s="9"/>
      <c r="H6501" s="9"/>
    </row>
    <row r="6502" ht="15.75" customHeight="1">
      <c r="A6502" s="15" t="s">
        <v>7609</v>
      </c>
      <c r="B6502" s="14" t="s">
        <v>29</v>
      </c>
      <c r="C6502" s="17">
        <v>15.0</v>
      </c>
      <c r="D6502" s="8" t="s">
        <v>7621</v>
      </c>
      <c r="E6502" s="8" t="s">
        <v>14</v>
      </c>
      <c r="F6502" s="5" t="s">
        <v>15</v>
      </c>
      <c r="G6502" s="9"/>
      <c r="H6502" s="9"/>
    </row>
    <row r="6503" ht="15.75" customHeight="1">
      <c r="A6503" s="15" t="s">
        <v>7609</v>
      </c>
      <c r="B6503" s="14" t="s">
        <v>525</v>
      </c>
      <c r="C6503" s="17">
        <v>17.0</v>
      </c>
      <c r="D6503" s="8" t="s">
        <v>7622</v>
      </c>
      <c r="E6503" s="8" t="s">
        <v>32</v>
      </c>
      <c r="F6503" s="5" t="s">
        <v>22</v>
      </c>
      <c r="G6503" s="9"/>
      <c r="H6503" s="9"/>
    </row>
    <row r="6504" ht="15.75" customHeight="1">
      <c r="A6504" s="15" t="s">
        <v>7609</v>
      </c>
      <c r="B6504" s="14" t="s">
        <v>37</v>
      </c>
      <c r="C6504" s="17">
        <v>19.0</v>
      </c>
      <c r="D6504" s="8" t="s">
        <v>7623</v>
      </c>
      <c r="E6504" s="8" t="s">
        <v>14</v>
      </c>
      <c r="F6504" s="5" t="s">
        <v>15</v>
      </c>
      <c r="G6504" s="9"/>
      <c r="H6504" s="9"/>
    </row>
    <row r="6505" ht="15.75" customHeight="1">
      <c r="A6505" s="15" t="s">
        <v>7609</v>
      </c>
      <c r="B6505" s="14" t="s">
        <v>968</v>
      </c>
      <c r="C6505" s="17">
        <v>20.0</v>
      </c>
      <c r="D6505" s="8" t="s">
        <v>7624</v>
      </c>
      <c r="E6505" s="8" t="s">
        <v>14</v>
      </c>
      <c r="F6505" s="5" t="s">
        <v>79</v>
      </c>
      <c r="G6505" s="9"/>
      <c r="H6505" s="9"/>
    </row>
    <row r="6506" ht="15.75" customHeight="1">
      <c r="A6506" s="15" t="s">
        <v>7609</v>
      </c>
      <c r="B6506" s="14" t="s">
        <v>968</v>
      </c>
      <c r="C6506" s="17">
        <v>22.0</v>
      </c>
      <c r="D6506" s="8" t="s">
        <v>7625</v>
      </c>
      <c r="E6506" s="8" t="s">
        <v>21</v>
      </c>
      <c r="F6506" s="5" t="s">
        <v>123</v>
      </c>
      <c r="G6506" s="9"/>
      <c r="H6506" s="9"/>
    </row>
    <row r="6507" ht="15.75" customHeight="1">
      <c r="A6507" s="15" t="s">
        <v>7609</v>
      </c>
      <c r="B6507" s="14" t="s">
        <v>139</v>
      </c>
      <c r="C6507" s="17">
        <v>24.0</v>
      </c>
      <c r="D6507" s="8" t="s">
        <v>7626</v>
      </c>
      <c r="E6507" s="8" t="s">
        <v>21</v>
      </c>
      <c r="F6507" s="5" t="s">
        <v>123</v>
      </c>
      <c r="G6507" s="9"/>
      <c r="H6507" s="9"/>
    </row>
    <row r="6508" ht="15.75" customHeight="1">
      <c r="A6508" s="15" t="s">
        <v>7609</v>
      </c>
      <c r="B6508" s="14" t="s">
        <v>137</v>
      </c>
      <c r="C6508" s="17">
        <v>25.0</v>
      </c>
      <c r="D6508" s="8" t="s">
        <v>7627</v>
      </c>
      <c r="E6508" s="8" t="s">
        <v>21</v>
      </c>
      <c r="F6508" s="5" t="s">
        <v>1265</v>
      </c>
      <c r="G6508" s="9"/>
      <c r="H6508" s="9"/>
    </row>
    <row r="6509" ht="15.75" customHeight="1">
      <c r="A6509" s="15" t="s">
        <v>7609</v>
      </c>
      <c r="B6509" s="14" t="s">
        <v>37</v>
      </c>
      <c r="C6509" s="17">
        <v>26.0</v>
      </c>
      <c r="D6509" s="8" t="s">
        <v>7628</v>
      </c>
      <c r="E6509" s="8" t="s">
        <v>33</v>
      </c>
      <c r="F6509" s="5" t="s">
        <v>33</v>
      </c>
      <c r="G6509" s="9"/>
      <c r="H6509" s="9"/>
    </row>
    <row r="6510" ht="15.75" customHeight="1">
      <c r="A6510" s="15" t="s">
        <v>7609</v>
      </c>
      <c r="B6510" s="14" t="s">
        <v>29</v>
      </c>
      <c r="C6510" s="17">
        <v>27.0</v>
      </c>
      <c r="D6510" s="8" t="s">
        <v>7629</v>
      </c>
      <c r="E6510" s="8" t="s">
        <v>21</v>
      </c>
      <c r="F6510" s="5" t="s">
        <v>25</v>
      </c>
      <c r="G6510" s="9"/>
      <c r="H6510" s="9"/>
    </row>
    <row r="6511" ht="15.75" customHeight="1">
      <c r="A6511" s="15" t="s">
        <v>7609</v>
      </c>
      <c r="B6511" s="14" t="s">
        <v>124</v>
      </c>
      <c r="C6511" s="17">
        <v>28.0</v>
      </c>
      <c r="D6511" s="8" t="s">
        <v>7630</v>
      </c>
      <c r="E6511" s="8" t="s">
        <v>21</v>
      </c>
      <c r="F6511" s="5" t="s">
        <v>123</v>
      </c>
      <c r="G6511" s="9"/>
      <c r="H6511" s="9"/>
    </row>
    <row r="6512" ht="15.75" customHeight="1">
      <c r="A6512" s="15" t="s">
        <v>7609</v>
      </c>
      <c r="B6512" s="14" t="s">
        <v>124</v>
      </c>
      <c r="C6512" s="17">
        <v>29.0</v>
      </c>
      <c r="D6512" s="8" t="s">
        <v>7631</v>
      </c>
      <c r="E6512" s="8" t="s">
        <v>21</v>
      </c>
      <c r="F6512" s="5" t="s">
        <v>22</v>
      </c>
      <c r="G6512" s="9"/>
      <c r="H6512" s="9"/>
    </row>
    <row r="6513" ht="15.75" customHeight="1">
      <c r="A6513" s="15" t="s">
        <v>7609</v>
      </c>
      <c r="B6513" s="14" t="s">
        <v>139</v>
      </c>
      <c r="C6513" s="17">
        <v>30.0</v>
      </c>
      <c r="D6513" s="8" t="s">
        <v>7632</v>
      </c>
      <c r="E6513" s="8" t="s">
        <v>21</v>
      </c>
      <c r="F6513" s="5" t="s">
        <v>25</v>
      </c>
      <c r="G6513" s="9"/>
      <c r="H6513" s="9"/>
    </row>
    <row r="6514" ht="15.75" customHeight="1">
      <c r="A6514" s="15" t="s">
        <v>7609</v>
      </c>
      <c r="B6514" s="14" t="s">
        <v>37</v>
      </c>
      <c r="C6514" s="17">
        <v>31.0</v>
      </c>
      <c r="D6514" s="8" t="s">
        <v>7633</v>
      </c>
      <c r="E6514" s="8" t="s">
        <v>21</v>
      </c>
      <c r="F6514" s="5" t="s">
        <v>25</v>
      </c>
      <c r="G6514" s="9"/>
      <c r="H6514" s="9"/>
    </row>
    <row r="6515" ht="15.75" customHeight="1">
      <c r="A6515" s="15" t="s">
        <v>7609</v>
      </c>
      <c r="B6515" s="14" t="s">
        <v>37</v>
      </c>
      <c r="C6515" s="17">
        <v>32.0</v>
      </c>
      <c r="D6515" s="8" t="s">
        <v>7634</v>
      </c>
      <c r="E6515" s="8" t="s">
        <v>21</v>
      </c>
      <c r="F6515" s="5" t="s">
        <v>25</v>
      </c>
      <c r="G6515" s="9"/>
      <c r="H6515" s="9"/>
    </row>
    <row r="6516" ht="15.75" customHeight="1">
      <c r="A6516" s="15" t="s">
        <v>7609</v>
      </c>
      <c r="B6516" s="14" t="s">
        <v>37</v>
      </c>
      <c r="C6516" s="17">
        <v>33.0</v>
      </c>
      <c r="D6516" s="8" t="s">
        <v>7635</v>
      </c>
      <c r="E6516" s="8" t="s">
        <v>21</v>
      </c>
      <c r="F6516" s="5" t="s">
        <v>25</v>
      </c>
      <c r="G6516" s="9"/>
      <c r="H6516" s="9"/>
    </row>
    <row r="6517" ht="15.75" customHeight="1">
      <c r="A6517" s="15" t="s">
        <v>7609</v>
      </c>
      <c r="B6517" s="14" t="s">
        <v>688</v>
      </c>
      <c r="C6517" s="17">
        <v>34.0</v>
      </c>
      <c r="D6517" s="8" t="s">
        <v>7636</v>
      </c>
      <c r="E6517" s="8" t="s">
        <v>32</v>
      </c>
      <c r="F6517" s="5" t="s">
        <v>22</v>
      </c>
      <c r="G6517" s="9"/>
      <c r="H6517" s="9"/>
    </row>
    <row r="6518" ht="15.75" customHeight="1">
      <c r="A6518" s="15" t="s">
        <v>7637</v>
      </c>
      <c r="B6518" s="14" t="s">
        <v>68</v>
      </c>
      <c r="C6518" s="16">
        <v>1.0</v>
      </c>
      <c r="D6518" s="8" t="s">
        <v>7638</v>
      </c>
      <c r="E6518" s="8" t="s">
        <v>21</v>
      </c>
      <c r="F6518" s="5" t="s">
        <v>25</v>
      </c>
      <c r="G6518" s="9"/>
      <c r="H6518" s="9"/>
    </row>
    <row r="6519" ht="15.75" customHeight="1">
      <c r="A6519" s="15" t="s">
        <v>7637</v>
      </c>
      <c r="B6519" s="14" t="s">
        <v>380</v>
      </c>
      <c r="C6519" s="17">
        <v>3.0</v>
      </c>
      <c r="D6519" s="8" t="s">
        <v>7639</v>
      </c>
      <c r="E6519" s="8" t="s">
        <v>21</v>
      </c>
      <c r="F6519" s="5" t="s">
        <v>25</v>
      </c>
      <c r="G6519" s="9"/>
      <c r="H6519" s="9"/>
    </row>
    <row r="6520" ht="15.75" customHeight="1">
      <c r="A6520" s="15" t="s">
        <v>7637</v>
      </c>
      <c r="B6520" s="14" t="s">
        <v>68</v>
      </c>
      <c r="C6520" s="17">
        <v>5.0</v>
      </c>
      <c r="D6520" s="8" t="s">
        <v>7640</v>
      </c>
      <c r="E6520" s="8" t="s">
        <v>21</v>
      </c>
      <c r="F6520" s="5" t="s">
        <v>25</v>
      </c>
      <c r="G6520" s="9"/>
      <c r="H6520" s="9"/>
    </row>
    <row r="6521" ht="15.75" customHeight="1">
      <c r="A6521" s="15" t="s">
        <v>7637</v>
      </c>
      <c r="B6521" s="14" t="s">
        <v>91</v>
      </c>
      <c r="C6521" s="17">
        <v>7.0</v>
      </c>
      <c r="D6521" s="8" t="s">
        <v>7641</v>
      </c>
      <c r="E6521" s="8" t="s">
        <v>21</v>
      </c>
      <c r="F6521" s="5" t="s">
        <v>25</v>
      </c>
      <c r="G6521" s="9"/>
      <c r="H6521" s="9"/>
    </row>
    <row r="6522" ht="15.75" customHeight="1">
      <c r="A6522" s="15" t="s">
        <v>7637</v>
      </c>
      <c r="B6522" s="14" t="s">
        <v>41</v>
      </c>
      <c r="C6522" s="17">
        <v>10.0</v>
      </c>
      <c r="D6522" s="8" t="s">
        <v>7642</v>
      </c>
      <c r="E6522" s="8" t="s">
        <v>21</v>
      </c>
      <c r="F6522" s="5" t="s">
        <v>25</v>
      </c>
      <c r="G6522" s="9"/>
      <c r="H6522" s="9"/>
    </row>
    <row r="6523" ht="15.75" customHeight="1">
      <c r="A6523" s="15" t="s">
        <v>7637</v>
      </c>
      <c r="B6523" s="14" t="s">
        <v>91</v>
      </c>
      <c r="C6523" s="17">
        <v>11.0</v>
      </c>
      <c r="D6523" s="8" t="s">
        <v>7643</v>
      </c>
      <c r="E6523" s="8" t="s">
        <v>21</v>
      </c>
      <c r="F6523" s="5" t="s">
        <v>25</v>
      </c>
      <c r="G6523" s="9"/>
      <c r="H6523" s="9"/>
    </row>
    <row r="6524" ht="15.75" customHeight="1">
      <c r="A6524" s="15" t="s">
        <v>7637</v>
      </c>
      <c r="B6524" s="14" t="s">
        <v>68</v>
      </c>
      <c r="C6524" s="17">
        <v>15.0</v>
      </c>
      <c r="D6524" s="8" t="s">
        <v>7644</v>
      </c>
      <c r="E6524" s="8" t="s">
        <v>14</v>
      </c>
      <c r="F6524" s="5" t="s">
        <v>25</v>
      </c>
      <c r="G6524" s="9"/>
      <c r="H6524" s="9"/>
    </row>
    <row r="6525" ht="15.75" customHeight="1">
      <c r="A6525" s="15" t="s">
        <v>7637</v>
      </c>
      <c r="B6525" s="14" t="s">
        <v>68</v>
      </c>
      <c r="C6525" s="17">
        <v>17.0</v>
      </c>
      <c r="D6525" s="8" t="s">
        <v>7645</v>
      </c>
      <c r="E6525" s="8" t="s">
        <v>21</v>
      </c>
      <c r="F6525" s="5" t="s">
        <v>25</v>
      </c>
      <c r="G6525" s="9"/>
      <c r="H6525" s="9"/>
    </row>
    <row r="6526" ht="15.75" customHeight="1">
      <c r="A6526" s="15" t="s">
        <v>7637</v>
      </c>
      <c r="B6526" s="14" t="s">
        <v>7646</v>
      </c>
      <c r="C6526" s="17">
        <v>19.0</v>
      </c>
      <c r="D6526" s="8" t="s">
        <v>7647</v>
      </c>
      <c r="E6526" s="8" t="s">
        <v>14</v>
      </c>
      <c r="F6526" s="5" t="s">
        <v>25</v>
      </c>
      <c r="G6526" s="9"/>
      <c r="H6526" s="9"/>
    </row>
    <row r="6527" ht="15.75" customHeight="1">
      <c r="A6527" s="15" t="s">
        <v>7637</v>
      </c>
      <c r="B6527" s="14" t="s">
        <v>380</v>
      </c>
      <c r="C6527" s="17">
        <v>21.0</v>
      </c>
      <c r="D6527" s="8" t="s">
        <v>7648</v>
      </c>
      <c r="E6527" s="8" t="s">
        <v>21</v>
      </c>
      <c r="F6527" s="5" t="s">
        <v>25</v>
      </c>
      <c r="G6527" s="9"/>
      <c r="H6527" s="9"/>
    </row>
    <row r="6528" ht="15.75" customHeight="1">
      <c r="A6528" s="15" t="s">
        <v>7637</v>
      </c>
      <c r="B6528" s="14" t="s">
        <v>7649</v>
      </c>
      <c r="C6528" s="17">
        <v>23.0</v>
      </c>
      <c r="D6528" s="8" t="s">
        <v>7650</v>
      </c>
      <c r="E6528" s="8" t="s">
        <v>21</v>
      </c>
      <c r="F6528" s="5" t="s">
        <v>25</v>
      </c>
      <c r="G6528" s="9"/>
      <c r="H6528" s="9"/>
    </row>
    <row r="6529" ht="15.75" customHeight="1">
      <c r="A6529" s="15" t="s">
        <v>7637</v>
      </c>
      <c r="B6529" s="14" t="s">
        <v>7651</v>
      </c>
      <c r="C6529" s="17">
        <v>27.0</v>
      </c>
      <c r="D6529" s="8" t="s">
        <v>7652</v>
      </c>
      <c r="E6529" s="8" t="s">
        <v>21</v>
      </c>
      <c r="F6529" s="5" t="s">
        <v>25</v>
      </c>
      <c r="G6529" s="9"/>
      <c r="H6529" s="9"/>
    </row>
    <row r="6530" ht="15.75" customHeight="1">
      <c r="A6530" s="15" t="s">
        <v>7653</v>
      </c>
      <c r="B6530" s="14" t="s">
        <v>139</v>
      </c>
      <c r="C6530" s="16">
        <v>1.0</v>
      </c>
      <c r="D6530" s="8" t="s">
        <v>7654</v>
      </c>
      <c r="E6530" s="8" t="s">
        <v>18</v>
      </c>
      <c r="F6530" s="5" t="s">
        <v>18</v>
      </c>
      <c r="G6530" s="9"/>
      <c r="H6530" s="9"/>
    </row>
    <row r="6531" ht="15.75" customHeight="1">
      <c r="A6531" s="15" t="s">
        <v>7653</v>
      </c>
      <c r="B6531" s="14" t="s">
        <v>226</v>
      </c>
      <c r="C6531" s="17">
        <v>2.0</v>
      </c>
      <c r="D6531" s="8" t="s">
        <v>7655</v>
      </c>
      <c r="E6531" s="8" t="s">
        <v>32</v>
      </c>
      <c r="F6531" s="5" t="s">
        <v>18</v>
      </c>
      <c r="G6531" s="9"/>
      <c r="H6531" s="9"/>
    </row>
    <row r="6532" ht="15.75" customHeight="1">
      <c r="A6532" s="15" t="s">
        <v>7653</v>
      </c>
      <c r="B6532" s="14" t="s">
        <v>226</v>
      </c>
      <c r="C6532" s="17">
        <v>4.0</v>
      </c>
      <c r="D6532" s="8" t="s">
        <v>7656</v>
      </c>
      <c r="E6532" s="8" t="s">
        <v>14</v>
      </c>
      <c r="F6532" s="5" t="s">
        <v>15</v>
      </c>
      <c r="G6532" s="9"/>
      <c r="H6532" s="9"/>
    </row>
    <row r="6533" ht="15.75" customHeight="1">
      <c r="A6533" s="15" t="s">
        <v>7653</v>
      </c>
      <c r="B6533" s="14" t="s">
        <v>226</v>
      </c>
      <c r="C6533" s="17">
        <v>6.0</v>
      </c>
      <c r="D6533" s="8" t="s">
        <v>7657</v>
      </c>
      <c r="E6533" s="8" t="s">
        <v>14</v>
      </c>
      <c r="F6533" s="5" t="s">
        <v>15</v>
      </c>
      <c r="G6533" s="9"/>
      <c r="H6533" s="9"/>
    </row>
    <row r="6534" ht="15.75" customHeight="1">
      <c r="A6534" s="15" t="s">
        <v>7653</v>
      </c>
      <c r="B6534" s="14" t="s">
        <v>41</v>
      </c>
      <c r="C6534" s="17">
        <v>8.0</v>
      </c>
      <c r="D6534" s="8" t="s">
        <v>7658</v>
      </c>
      <c r="E6534" s="8" t="s">
        <v>14</v>
      </c>
      <c r="F6534" s="5" t="s">
        <v>22</v>
      </c>
      <c r="G6534" s="9"/>
      <c r="H6534" s="9"/>
    </row>
    <row r="6535" ht="15.75" customHeight="1">
      <c r="A6535" s="15" t="s">
        <v>7653</v>
      </c>
      <c r="B6535" s="14" t="s">
        <v>139</v>
      </c>
      <c r="C6535" s="17">
        <v>11.0</v>
      </c>
      <c r="D6535" s="8" t="s">
        <v>7659</v>
      </c>
      <c r="E6535" s="8" t="s">
        <v>21</v>
      </c>
      <c r="F6535" s="5" t="s">
        <v>2546</v>
      </c>
      <c r="G6535" s="9"/>
      <c r="H6535" s="9"/>
    </row>
    <row r="6536" ht="15.75" customHeight="1">
      <c r="A6536" s="15" t="s">
        <v>7653</v>
      </c>
      <c r="B6536" s="14" t="s">
        <v>139</v>
      </c>
      <c r="C6536" s="17">
        <v>13.0</v>
      </c>
      <c r="D6536" s="8" t="s">
        <v>7660</v>
      </c>
      <c r="E6536" s="8" t="s">
        <v>21</v>
      </c>
      <c r="F6536" s="5" t="s">
        <v>25</v>
      </c>
      <c r="G6536" s="9"/>
      <c r="H6536" s="9"/>
    </row>
    <row r="6537" ht="15.75" customHeight="1">
      <c r="A6537" s="15" t="s">
        <v>7653</v>
      </c>
      <c r="B6537" s="14" t="s">
        <v>226</v>
      </c>
      <c r="C6537" s="17">
        <v>14.0</v>
      </c>
      <c r="D6537" s="8" t="s">
        <v>7661</v>
      </c>
      <c r="E6537" s="8" t="s">
        <v>14</v>
      </c>
      <c r="F6537" s="5" t="s">
        <v>15</v>
      </c>
      <c r="G6537" s="9"/>
      <c r="H6537" s="9"/>
    </row>
    <row r="6538" ht="15.75" customHeight="1">
      <c r="A6538" s="15" t="s">
        <v>7653</v>
      </c>
      <c r="B6538" s="14" t="s">
        <v>226</v>
      </c>
      <c r="C6538" s="17">
        <v>16.0</v>
      </c>
      <c r="D6538" s="8" t="s">
        <v>7662</v>
      </c>
      <c r="E6538" s="8" t="s">
        <v>14</v>
      </c>
      <c r="F6538" s="5" t="s">
        <v>28</v>
      </c>
      <c r="G6538" s="9"/>
      <c r="H6538" s="9"/>
    </row>
    <row r="6539" ht="15.75" customHeight="1">
      <c r="A6539" s="15" t="s">
        <v>7653</v>
      </c>
      <c r="B6539" s="14" t="s">
        <v>226</v>
      </c>
      <c r="C6539" s="17">
        <v>18.0</v>
      </c>
      <c r="D6539" s="8" t="s">
        <v>7663</v>
      </c>
      <c r="E6539" s="8" t="s">
        <v>32</v>
      </c>
      <c r="F6539" s="5" t="s">
        <v>18</v>
      </c>
      <c r="G6539" s="9"/>
      <c r="H6539" s="9"/>
    </row>
    <row r="6540" ht="15.75" customHeight="1">
      <c r="A6540" s="15" t="s">
        <v>7653</v>
      </c>
      <c r="B6540" s="14" t="s">
        <v>26</v>
      </c>
      <c r="C6540" s="17">
        <v>20.0</v>
      </c>
      <c r="D6540" s="8" t="s">
        <v>7664</v>
      </c>
      <c r="E6540" s="8" t="s">
        <v>14</v>
      </c>
      <c r="F6540" s="5" t="s">
        <v>15</v>
      </c>
      <c r="G6540" s="9"/>
      <c r="H6540" s="9"/>
    </row>
    <row r="6541" ht="15.75" customHeight="1">
      <c r="A6541" s="15" t="s">
        <v>7653</v>
      </c>
      <c r="B6541" s="14" t="s">
        <v>41</v>
      </c>
      <c r="C6541" s="17">
        <v>22.0</v>
      </c>
      <c r="D6541" s="8" t="s">
        <v>7665</v>
      </c>
      <c r="E6541" s="8" t="s">
        <v>14</v>
      </c>
      <c r="F6541" s="5" t="s">
        <v>15</v>
      </c>
      <c r="G6541" s="9"/>
      <c r="H6541" s="9"/>
    </row>
    <row r="6542" ht="15.75" customHeight="1">
      <c r="A6542" s="15" t="s">
        <v>7653</v>
      </c>
      <c r="B6542" s="14" t="s">
        <v>41</v>
      </c>
      <c r="C6542" s="17">
        <v>24.0</v>
      </c>
      <c r="D6542" s="8" t="s">
        <v>7666</v>
      </c>
      <c r="E6542" s="8" t="s">
        <v>14</v>
      </c>
      <c r="F6542" s="5" t="s">
        <v>28</v>
      </c>
      <c r="G6542" s="9"/>
      <c r="H6542" s="9"/>
    </row>
    <row r="6543" ht="15.75" customHeight="1">
      <c r="A6543" s="15" t="s">
        <v>7653</v>
      </c>
      <c r="B6543" s="14" t="s">
        <v>41</v>
      </c>
      <c r="C6543" s="17">
        <v>27.0</v>
      </c>
      <c r="D6543" s="8" t="s">
        <v>7667</v>
      </c>
      <c r="E6543" s="8" t="s">
        <v>21</v>
      </c>
      <c r="F6543" s="5" t="s">
        <v>25</v>
      </c>
      <c r="G6543" s="9"/>
      <c r="H6543" s="9"/>
    </row>
    <row r="6544" ht="15.75" customHeight="1">
      <c r="A6544" s="15" t="s">
        <v>7653</v>
      </c>
      <c r="B6544" s="14" t="s">
        <v>23</v>
      </c>
      <c r="C6544" s="17">
        <v>30.0</v>
      </c>
      <c r="D6544" s="8" t="s">
        <v>7668</v>
      </c>
      <c r="E6544" s="8" t="s">
        <v>21</v>
      </c>
      <c r="F6544" s="5" t="s">
        <v>25</v>
      </c>
      <c r="G6544" s="9"/>
      <c r="H6544" s="9"/>
    </row>
    <row r="6545" ht="15.75" customHeight="1">
      <c r="A6545" s="15" t="s">
        <v>7653</v>
      </c>
      <c r="B6545" s="14" t="s">
        <v>41</v>
      </c>
      <c r="C6545" s="17">
        <v>31.0</v>
      </c>
      <c r="D6545" s="8" t="s">
        <v>7669</v>
      </c>
      <c r="E6545" s="8" t="s">
        <v>21</v>
      </c>
      <c r="F6545" s="5" t="s">
        <v>25</v>
      </c>
      <c r="G6545" s="9"/>
      <c r="H6545" s="9"/>
    </row>
    <row r="6546" ht="15.75" customHeight="1">
      <c r="A6546" s="5" t="s">
        <v>7670</v>
      </c>
      <c r="B6546" s="6" t="s">
        <v>124</v>
      </c>
      <c r="C6546" s="7">
        <v>1.0</v>
      </c>
      <c r="D6546" s="8" t="s">
        <v>7671</v>
      </c>
      <c r="E6546" s="5" t="s">
        <v>21</v>
      </c>
      <c r="F6546" s="5" t="s">
        <v>25</v>
      </c>
      <c r="G6546" s="9"/>
      <c r="H6546" s="9"/>
    </row>
    <row r="6547" ht="15.75" customHeight="1">
      <c r="A6547" s="5" t="s">
        <v>7670</v>
      </c>
      <c r="B6547" s="6" t="s">
        <v>124</v>
      </c>
      <c r="C6547" s="10">
        <v>2.0</v>
      </c>
      <c r="D6547" s="8" t="s">
        <v>7672</v>
      </c>
      <c r="E6547" s="5" t="s">
        <v>21</v>
      </c>
      <c r="F6547" s="5" t="s">
        <v>25</v>
      </c>
      <c r="G6547" s="9"/>
      <c r="H6547" s="9"/>
    </row>
    <row r="6548" ht="15.75" customHeight="1">
      <c r="A6548" s="5" t="s">
        <v>7670</v>
      </c>
      <c r="B6548" s="6" t="s">
        <v>144</v>
      </c>
      <c r="C6548" s="10">
        <v>3.0</v>
      </c>
      <c r="D6548" s="8" t="s">
        <v>7673</v>
      </c>
      <c r="E6548" s="5" t="s">
        <v>18</v>
      </c>
      <c r="F6548" s="5" t="s">
        <v>18</v>
      </c>
      <c r="G6548" s="9"/>
      <c r="H6548" s="9"/>
    </row>
    <row r="6549" ht="15.75" customHeight="1">
      <c r="A6549" s="5" t="s">
        <v>7670</v>
      </c>
      <c r="B6549" s="6" t="s">
        <v>144</v>
      </c>
      <c r="C6549" s="10">
        <v>4.0</v>
      </c>
      <c r="D6549" s="8" t="s">
        <v>7674</v>
      </c>
      <c r="E6549" s="5" t="s">
        <v>14</v>
      </c>
      <c r="F6549" s="5" t="s">
        <v>66</v>
      </c>
      <c r="G6549" s="9"/>
      <c r="H6549" s="9"/>
    </row>
    <row r="6550" ht="15.75" customHeight="1">
      <c r="A6550" s="5" t="s">
        <v>7670</v>
      </c>
      <c r="B6550" s="6" t="s">
        <v>124</v>
      </c>
      <c r="C6550" s="10">
        <v>5.0</v>
      </c>
      <c r="D6550" s="8" t="s">
        <v>7675</v>
      </c>
      <c r="E6550" s="5" t="s">
        <v>21</v>
      </c>
      <c r="F6550" s="5" t="s">
        <v>25</v>
      </c>
      <c r="G6550" s="9"/>
      <c r="H6550" s="9"/>
    </row>
    <row r="6551" ht="15.75" customHeight="1">
      <c r="A6551" s="5" t="s">
        <v>7670</v>
      </c>
      <c r="B6551" s="6" t="s">
        <v>37</v>
      </c>
      <c r="C6551" s="10">
        <v>6.0</v>
      </c>
      <c r="D6551" s="8" t="s">
        <v>7676</v>
      </c>
      <c r="E6551" s="5" t="s">
        <v>21</v>
      </c>
      <c r="F6551" s="5" t="s">
        <v>123</v>
      </c>
      <c r="G6551" s="9"/>
      <c r="H6551" s="9"/>
    </row>
    <row r="6552" ht="15.75" customHeight="1">
      <c r="A6552" s="5" t="s">
        <v>7670</v>
      </c>
      <c r="B6552" s="6" t="s">
        <v>144</v>
      </c>
      <c r="C6552" s="10">
        <v>7.0</v>
      </c>
      <c r="D6552" s="8" t="s">
        <v>7677</v>
      </c>
      <c r="E6552" s="5" t="s">
        <v>33</v>
      </c>
      <c r="F6552" s="5" t="s">
        <v>971</v>
      </c>
      <c r="G6552" s="9"/>
      <c r="H6552" s="9"/>
    </row>
    <row r="6553" ht="15.75" customHeight="1">
      <c r="A6553" s="5" t="s">
        <v>7670</v>
      </c>
      <c r="B6553" s="12" t="s">
        <v>126</v>
      </c>
      <c r="C6553" s="10">
        <v>8.0</v>
      </c>
      <c r="D6553" s="8" t="s">
        <v>7678</v>
      </c>
      <c r="E6553" s="5" t="s">
        <v>32</v>
      </c>
      <c r="F6553" s="5" t="s">
        <v>295</v>
      </c>
      <c r="G6553" s="9"/>
      <c r="H6553" s="9"/>
    </row>
    <row r="6554" ht="15.75" customHeight="1">
      <c r="A6554" s="5" t="s">
        <v>7670</v>
      </c>
      <c r="B6554" s="6" t="s">
        <v>37</v>
      </c>
      <c r="C6554" s="10">
        <v>9.0</v>
      </c>
      <c r="D6554" s="8" t="s">
        <v>7679</v>
      </c>
      <c r="E6554" s="5" t="s">
        <v>18</v>
      </c>
      <c r="F6554" s="5" t="s">
        <v>18</v>
      </c>
      <c r="G6554" s="9"/>
      <c r="H6554" s="9"/>
    </row>
    <row r="6555" ht="15.75" customHeight="1">
      <c r="A6555" s="5" t="s">
        <v>7670</v>
      </c>
      <c r="B6555" s="6" t="s">
        <v>137</v>
      </c>
      <c r="C6555" s="10">
        <v>10.0</v>
      </c>
      <c r="D6555" s="8" t="s">
        <v>7680</v>
      </c>
      <c r="E6555" s="5" t="s">
        <v>33</v>
      </c>
      <c r="F6555" s="5" t="s">
        <v>527</v>
      </c>
      <c r="G6555" s="9"/>
      <c r="H6555" s="9"/>
    </row>
    <row r="6556" ht="15.75" customHeight="1">
      <c r="A6556" s="5" t="s">
        <v>7670</v>
      </c>
      <c r="B6556" s="6" t="s">
        <v>139</v>
      </c>
      <c r="C6556" s="10">
        <v>11.0</v>
      </c>
      <c r="D6556" s="8" t="s">
        <v>7681</v>
      </c>
      <c r="E6556" s="5" t="s">
        <v>21</v>
      </c>
      <c r="F6556" s="5" t="s">
        <v>22</v>
      </c>
      <c r="G6556" s="9"/>
      <c r="H6556" s="9"/>
    </row>
    <row r="6557" ht="15.75" customHeight="1">
      <c r="A6557" s="5" t="s">
        <v>7670</v>
      </c>
      <c r="B6557" s="6" t="s">
        <v>139</v>
      </c>
      <c r="C6557" s="10">
        <v>12.0</v>
      </c>
      <c r="D6557" s="8" t="s">
        <v>7682</v>
      </c>
      <c r="E6557" s="5" t="s">
        <v>21</v>
      </c>
      <c r="F6557" s="5" t="s">
        <v>50</v>
      </c>
      <c r="G6557" s="9"/>
      <c r="H6557" s="9"/>
    </row>
    <row r="6558" ht="15.75" customHeight="1">
      <c r="A6558" s="5" t="s">
        <v>7670</v>
      </c>
      <c r="B6558" s="6" t="s">
        <v>37</v>
      </c>
      <c r="C6558" s="10">
        <v>13.0</v>
      </c>
      <c r="D6558" s="8" t="s">
        <v>7683</v>
      </c>
      <c r="E6558" s="5" t="s">
        <v>21</v>
      </c>
      <c r="F6558" s="5" t="s">
        <v>66</v>
      </c>
      <c r="G6558" s="9"/>
      <c r="H6558" s="9"/>
    </row>
    <row r="6559" ht="15.75" customHeight="1">
      <c r="A6559" s="5" t="s">
        <v>7670</v>
      </c>
      <c r="B6559" s="6" t="s">
        <v>37</v>
      </c>
      <c r="C6559" s="10">
        <v>14.0</v>
      </c>
      <c r="D6559" s="8" t="s">
        <v>7684</v>
      </c>
      <c r="E6559" s="5" t="s">
        <v>32</v>
      </c>
      <c r="F6559" s="5" t="s">
        <v>66</v>
      </c>
      <c r="G6559" s="9"/>
      <c r="H6559" s="9"/>
    </row>
    <row r="6560" ht="15.75" customHeight="1">
      <c r="A6560" s="5" t="s">
        <v>7670</v>
      </c>
      <c r="B6560" s="6" t="s">
        <v>124</v>
      </c>
      <c r="C6560" s="10">
        <v>15.0</v>
      </c>
      <c r="D6560" s="8" t="s">
        <v>7685</v>
      </c>
      <c r="E6560" s="5" t="s">
        <v>33</v>
      </c>
      <c r="F6560" s="5" t="s">
        <v>33</v>
      </c>
      <c r="G6560" s="9"/>
      <c r="H6560" s="9"/>
    </row>
    <row r="6561" ht="15.75" customHeight="1">
      <c r="A6561" s="5" t="s">
        <v>7670</v>
      </c>
      <c r="B6561" s="6" t="s">
        <v>37</v>
      </c>
      <c r="C6561" s="10">
        <v>16.0</v>
      </c>
      <c r="D6561" s="8" t="s">
        <v>7686</v>
      </c>
      <c r="E6561" s="5" t="s">
        <v>18</v>
      </c>
      <c r="F6561" s="5" t="s">
        <v>18</v>
      </c>
      <c r="G6561" s="9"/>
      <c r="H6561" s="9"/>
    </row>
    <row r="6562" ht="15.75" customHeight="1">
      <c r="A6562" s="5" t="s">
        <v>7670</v>
      </c>
      <c r="B6562" s="6" t="s">
        <v>139</v>
      </c>
      <c r="C6562" s="10">
        <v>17.0</v>
      </c>
      <c r="D6562" s="8" t="s">
        <v>7687</v>
      </c>
      <c r="E6562" s="5" t="s">
        <v>21</v>
      </c>
      <c r="F6562" s="5" t="s">
        <v>25</v>
      </c>
      <c r="G6562" s="9"/>
      <c r="H6562" s="9"/>
    </row>
    <row r="6563" ht="15.75" customHeight="1">
      <c r="A6563" s="5" t="s">
        <v>7670</v>
      </c>
      <c r="B6563" s="6" t="s">
        <v>2628</v>
      </c>
      <c r="C6563" s="10">
        <v>18.0</v>
      </c>
      <c r="D6563" s="8" t="s">
        <v>7688</v>
      </c>
      <c r="E6563" s="5" t="s">
        <v>21</v>
      </c>
      <c r="F6563" s="5" t="s">
        <v>50</v>
      </c>
      <c r="G6563" s="9"/>
      <c r="H6563" s="9"/>
    </row>
    <row r="6564" ht="15.75" customHeight="1">
      <c r="A6564" s="5" t="s">
        <v>7689</v>
      </c>
      <c r="B6564" s="6" t="s">
        <v>62</v>
      </c>
      <c r="C6564" s="7">
        <v>1.0</v>
      </c>
      <c r="D6564" s="8" t="s">
        <v>7690</v>
      </c>
      <c r="E6564" s="5" t="s">
        <v>21</v>
      </c>
      <c r="F6564" s="5" t="s">
        <v>93</v>
      </c>
      <c r="G6564" s="9"/>
      <c r="H6564" s="9"/>
    </row>
    <row r="6565" ht="15.75" customHeight="1">
      <c r="A6565" s="5" t="s">
        <v>7689</v>
      </c>
      <c r="B6565" s="6" t="s">
        <v>23</v>
      </c>
      <c r="C6565" s="10">
        <v>2.0</v>
      </c>
      <c r="D6565" s="8" t="s">
        <v>7691</v>
      </c>
      <c r="E6565" s="5" t="s">
        <v>21</v>
      </c>
      <c r="F6565" s="5" t="s">
        <v>93</v>
      </c>
      <c r="G6565" s="9"/>
      <c r="H6565" s="9"/>
    </row>
    <row r="6566" ht="15.75" customHeight="1">
      <c r="A6566" s="11" t="s">
        <v>7692</v>
      </c>
      <c r="B6566" s="6" t="s">
        <v>29</v>
      </c>
      <c r="C6566" s="7">
        <v>1.0</v>
      </c>
      <c r="D6566" s="8" t="s">
        <v>7693</v>
      </c>
      <c r="E6566" s="5" t="s">
        <v>21</v>
      </c>
      <c r="F6566" s="5" t="s">
        <v>1637</v>
      </c>
      <c r="G6566" s="9"/>
      <c r="H6566" s="9"/>
    </row>
    <row r="6567" ht="15.75" customHeight="1">
      <c r="A6567" s="11" t="s">
        <v>7692</v>
      </c>
      <c r="B6567" s="6" t="s">
        <v>29</v>
      </c>
      <c r="C6567" s="10">
        <v>2.0</v>
      </c>
      <c r="D6567" s="8" t="s">
        <v>7694</v>
      </c>
      <c r="E6567" s="5" t="s">
        <v>14</v>
      </c>
      <c r="F6567" s="5" t="s">
        <v>1629</v>
      </c>
      <c r="G6567" s="9"/>
      <c r="H6567" s="9"/>
    </row>
    <row r="6568" ht="15.75" customHeight="1">
      <c r="A6568" s="11" t="s">
        <v>7692</v>
      </c>
      <c r="B6568" s="6" t="s">
        <v>7695</v>
      </c>
      <c r="C6568" s="10">
        <v>3.0</v>
      </c>
      <c r="D6568" s="8" t="s">
        <v>7696</v>
      </c>
      <c r="E6568" s="5" t="s">
        <v>21</v>
      </c>
      <c r="F6568" s="5" t="s">
        <v>1629</v>
      </c>
      <c r="G6568" s="9"/>
      <c r="H6568" s="9"/>
    </row>
    <row r="6569" ht="15.75" customHeight="1">
      <c r="A6569" s="15" t="s">
        <v>7697</v>
      </c>
      <c r="B6569" s="14" t="s">
        <v>2897</v>
      </c>
      <c r="C6569" s="17">
        <v>2.0</v>
      </c>
      <c r="D6569" s="8" t="s">
        <v>7698</v>
      </c>
      <c r="E6569" s="8" t="s">
        <v>21</v>
      </c>
      <c r="F6569" s="5" t="s">
        <v>25</v>
      </c>
      <c r="G6569" s="9"/>
      <c r="H6569" s="9"/>
    </row>
    <row r="6570" ht="15.75" customHeight="1">
      <c r="A6570" s="15" t="s">
        <v>7697</v>
      </c>
      <c r="B6570" s="14" t="s">
        <v>7114</v>
      </c>
      <c r="C6570" s="17">
        <v>6.0</v>
      </c>
      <c r="D6570" s="8" t="s">
        <v>7699</v>
      </c>
      <c r="E6570" s="8" t="s">
        <v>21</v>
      </c>
      <c r="F6570" s="5" t="s">
        <v>25</v>
      </c>
      <c r="G6570" s="9"/>
      <c r="H6570" s="9"/>
    </row>
    <row r="6571" ht="15.75" customHeight="1">
      <c r="A6571" s="15" t="s">
        <v>7697</v>
      </c>
      <c r="B6571" s="14" t="s">
        <v>7700</v>
      </c>
      <c r="C6571" s="17">
        <v>8.0</v>
      </c>
      <c r="D6571" s="8" t="s">
        <v>7701</v>
      </c>
      <c r="E6571" s="8" t="s">
        <v>21</v>
      </c>
      <c r="F6571" s="5" t="s">
        <v>25</v>
      </c>
      <c r="G6571" s="9"/>
      <c r="H6571" s="9"/>
    </row>
    <row r="6572" ht="15.75" customHeight="1">
      <c r="A6572" s="15" t="s">
        <v>7697</v>
      </c>
      <c r="B6572" s="14" t="s">
        <v>2463</v>
      </c>
      <c r="C6572" s="17">
        <v>10.0</v>
      </c>
      <c r="D6572" s="8" t="s">
        <v>7702</v>
      </c>
      <c r="E6572" s="8" t="s">
        <v>21</v>
      </c>
      <c r="F6572" s="5" t="s">
        <v>25</v>
      </c>
      <c r="G6572" s="9"/>
      <c r="H6572" s="9"/>
    </row>
    <row r="6573" ht="15.75" customHeight="1">
      <c r="A6573" s="15" t="s">
        <v>7697</v>
      </c>
      <c r="B6573" s="14" t="s">
        <v>7703</v>
      </c>
      <c r="C6573" s="17">
        <v>12.0</v>
      </c>
      <c r="D6573" s="8" t="s">
        <v>7704</v>
      </c>
      <c r="E6573" s="8" t="s">
        <v>21</v>
      </c>
      <c r="F6573" s="5" t="s">
        <v>123</v>
      </c>
      <c r="G6573" s="9"/>
      <c r="H6573" s="9"/>
    </row>
    <row r="6574" ht="15.75" customHeight="1">
      <c r="A6574" s="15" t="s">
        <v>7697</v>
      </c>
      <c r="B6574" s="14" t="s">
        <v>1770</v>
      </c>
      <c r="C6574" s="17">
        <v>16.0</v>
      </c>
      <c r="D6574" s="8" t="s">
        <v>7705</v>
      </c>
      <c r="E6574" s="8" t="s">
        <v>21</v>
      </c>
      <c r="F6574" s="5" t="s">
        <v>123</v>
      </c>
      <c r="G6574" s="9"/>
      <c r="H6574" s="9"/>
    </row>
    <row r="6575" ht="15.75" customHeight="1">
      <c r="A6575" s="15" t="s">
        <v>7697</v>
      </c>
      <c r="B6575" s="14" t="s">
        <v>5193</v>
      </c>
      <c r="C6575" s="17">
        <v>18.0</v>
      </c>
      <c r="D6575" s="8" t="s">
        <v>7706</v>
      </c>
      <c r="E6575" s="8" t="s">
        <v>21</v>
      </c>
      <c r="F6575" s="5" t="s">
        <v>123</v>
      </c>
      <c r="G6575" s="9"/>
      <c r="H6575" s="9"/>
    </row>
    <row r="6576" ht="15.75" customHeight="1">
      <c r="A6576" s="15" t="s">
        <v>7697</v>
      </c>
      <c r="B6576" s="14" t="s">
        <v>1151</v>
      </c>
      <c r="C6576" s="17">
        <v>20.0</v>
      </c>
      <c r="D6576" s="8" t="s">
        <v>7707</v>
      </c>
      <c r="E6576" s="8" t="s">
        <v>21</v>
      </c>
      <c r="F6576" s="5" t="s">
        <v>123</v>
      </c>
      <c r="G6576" s="9"/>
      <c r="H6576" s="9"/>
    </row>
    <row r="6577" ht="15.75" customHeight="1">
      <c r="A6577" s="15" t="s">
        <v>7697</v>
      </c>
      <c r="B6577" s="14" t="s">
        <v>6214</v>
      </c>
      <c r="C6577" s="17">
        <v>22.0</v>
      </c>
      <c r="D6577" s="8" t="s">
        <v>7708</v>
      </c>
      <c r="E6577" s="8" t="s">
        <v>21</v>
      </c>
      <c r="F6577" s="5" t="s">
        <v>123</v>
      </c>
      <c r="G6577" s="9"/>
      <c r="H6577" s="9"/>
    </row>
    <row r="6578" ht="15.75" customHeight="1">
      <c r="A6578" s="15" t="s">
        <v>7697</v>
      </c>
      <c r="B6578" s="14" t="s">
        <v>5193</v>
      </c>
      <c r="C6578" s="17">
        <v>25.0</v>
      </c>
      <c r="D6578" s="8" t="s">
        <v>7709</v>
      </c>
      <c r="E6578" s="8" t="s">
        <v>21</v>
      </c>
      <c r="F6578" s="5" t="s">
        <v>123</v>
      </c>
      <c r="G6578" s="9"/>
      <c r="H6578" s="9"/>
    </row>
    <row r="6579" ht="15.75" customHeight="1">
      <c r="A6579" s="15" t="s">
        <v>7697</v>
      </c>
      <c r="B6579" s="14" t="s">
        <v>5193</v>
      </c>
      <c r="C6579" s="17">
        <v>27.0</v>
      </c>
      <c r="D6579" s="8" t="s">
        <v>7710</v>
      </c>
      <c r="E6579" s="8" t="s">
        <v>21</v>
      </c>
      <c r="F6579" s="5" t="s">
        <v>123</v>
      </c>
      <c r="G6579" s="9"/>
      <c r="H6579" s="9"/>
    </row>
    <row r="6580" ht="15.75" customHeight="1">
      <c r="A6580" s="15" t="s">
        <v>7697</v>
      </c>
      <c r="B6580" s="14" t="s">
        <v>7703</v>
      </c>
      <c r="C6580" s="17">
        <v>29.0</v>
      </c>
      <c r="D6580" s="8" t="s">
        <v>7711</v>
      </c>
      <c r="E6580" s="8" t="s">
        <v>21</v>
      </c>
      <c r="F6580" s="5" t="s">
        <v>123</v>
      </c>
      <c r="G6580" s="9"/>
      <c r="H6580" s="9"/>
    </row>
    <row r="6581" ht="15.75" customHeight="1">
      <c r="A6581" s="15" t="s">
        <v>7697</v>
      </c>
      <c r="B6581" s="14" t="s">
        <v>1474</v>
      </c>
      <c r="C6581" s="17">
        <v>33.0</v>
      </c>
      <c r="D6581" s="8" t="s">
        <v>7712</v>
      </c>
      <c r="E6581" s="8" t="s">
        <v>14</v>
      </c>
      <c r="F6581" s="5" t="s">
        <v>79</v>
      </c>
      <c r="G6581" s="9"/>
      <c r="H6581" s="9"/>
    </row>
    <row r="6582" ht="15.75" customHeight="1">
      <c r="A6582" s="15" t="s">
        <v>7697</v>
      </c>
      <c r="B6582" s="14" t="s">
        <v>5193</v>
      </c>
      <c r="C6582" s="17">
        <v>34.0</v>
      </c>
      <c r="D6582" s="8" t="s">
        <v>7713</v>
      </c>
      <c r="E6582" s="8" t="s">
        <v>14</v>
      </c>
      <c r="F6582" s="5" t="s">
        <v>79</v>
      </c>
      <c r="G6582" s="9"/>
      <c r="H6582" s="9"/>
    </row>
    <row r="6583" ht="15.75" customHeight="1">
      <c r="A6583" s="15" t="s">
        <v>7697</v>
      </c>
      <c r="B6583" s="14" t="s">
        <v>5193</v>
      </c>
      <c r="C6583" s="17">
        <v>35.0</v>
      </c>
      <c r="D6583" s="8" t="s">
        <v>7714</v>
      </c>
      <c r="E6583" s="8" t="s">
        <v>14</v>
      </c>
      <c r="F6583" s="5" t="s">
        <v>15</v>
      </c>
      <c r="G6583" s="9"/>
      <c r="H6583" s="9"/>
    </row>
    <row r="6584" ht="15.75" customHeight="1">
      <c r="A6584" s="15" t="s">
        <v>7697</v>
      </c>
      <c r="B6584" s="14" t="s">
        <v>1151</v>
      </c>
      <c r="C6584" s="17">
        <v>37.0</v>
      </c>
      <c r="D6584" s="8" t="s">
        <v>7715</v>
      </c>
      <c r="E6584" s="8" t="s">
        <v>14</v>
      </c>
      <c r="F6584" s="5" t="s">
        <v>15</v>
      </c>
      <c r="G6584" s="9"/>
      <c r="H6584" s="9"/>
    </row>
    <row r="6585" ht="15.75" customHeight="1">
      <c r="A6585" s="15" t="s">
        <v>7697</v>
      </c>
      <c r="B6585" s="14" t="s">
        <v>1770</v>
      </c>
      <c r="C6585" s="17">
        <v>39.0</v>
      </c>
      <c r="D6585" s="8" t="s">
        <v>7716</v>
      </c>
      <c r="E6585" s="8" t="s">
        <v>14</v>
      </c>
      <c r="F6585" s="5" t="s">
        <v>79</v>
      </c>
      <c r="G6585" s="9"/>
      <c r="H6585" s="9"/>
    </row>
    <row r="6586" ht="15.75" customHeight="1">
      <c r="A6586" s="15" t="s">
        <v>7697</v>
      </c>
      <c r="B6586" s="14" t="s">
        <v>5193</v>
      </c>
      <c r="C6586" s="17">
        <v>41.0</v>
      </c>
      <c r="D6586" s="8" t="s">
        <v>7717</v>
      </c>
      <c r="E6586" s="8" t="s">
        <v>14</v>
      </c>
      <c r="F6586" s="5" t="s">
        <v>28</v>
      </c>
      <c r="G6586" s="9"/>
      <c r="H6586" s="9"/>
    </row>
    <row r="6587" ht="15.75" customHeight="1">
      <c r="A6587" s="15" t="s">
        <v>7697</v>
      </c>
      <c r="B6587" s="14" t="s">
        <v>5193</v>
      </c>
      <c r="C6587" s="17">
        <v>43.0</v>
      </c>
      <c r="D6587" s="8" t="s">
        <v>7718</v>
      </c>
      <c r="E6587" s="8" t="s">
        <v>14</v>
      </c>
      <c r="F6587" s="5" t="s">
        <v>15</v>
      </c>
      <c r="G6587" s="9"/>
      <c r="H6587" s="9"/>
    </row>
    <row r="6588" ht="15.75" customHeight="1">
      <c r="A6588" s="15" t="s">
        <v>7697</v>
      </c>
      <c r="B6588" s="14" t="s">
        <v>5193</v>
      </c>
      <c r="C6588" s="17">
        <v>44.0</v>
      </c>
      <c r="D6588" s="8" t="s">
        <v>7719</v>
      </c>
      <c r="E6588" s="8" t="s">
        <v>14</v>
      </c>
      <c r="F6588" s="5" t="s">
        <v>15</v>
      </c>
      <c r="G6588" s="9"/>
      <c r="H6588" s="9"/>
    </row>
    <row r="6589" ht="15.75" customHeight="1">
      <c r="A6589" s="15" t="s">
        <v>7697</v>
      </c>
      <c r="B6589" s="14" t="s">
        <v>5193</v>
      </c>
      <c r="C6589" s="17">
        <v>45.0</v>
      </c>
      <c r="D6589" s="8" t="s">
        <v>7720</v>
      </c>
      <c r="E6589" s="8" t="s">
        <v>11</v>
      </c>
      <c r="F6589" s="5" t="s">
        <v>768</v>
      </c>
      <c r="G6589" s="9"/>
      <c r="H6589" s="9"/>
    </row>
    <row r="6590" ht="15.75" customHeight="1">
      <c r="A6590" s="15" t="s">
        <v>7697</v>
      </c>
      <c r="B6590" s="14" t="s">
        <v>5193</v>
      </c>
      <c r="C6590" s="17">
        <v>47.0</v>
      </c>
      <c r="D6590" s="8" t="s">
        <v>7721</v>
      </c>
      <c r="E6590" s="8" t="s">
        <v>18</v>
      </c>
      <c r="F6590" s="5" t="s">
        <v>1349</v>
      </c>
      <c r="G6590" s="9"/>
      <c r="H6590" s="9"/>
    </row>
    <row r="6591" ht="15.75" customHeight="1">
      <c r="A6591" s="15" t="s">
        <v>7697</v>
      </c>
      <c r="B6591" s="14" t="s">
        <v>5193</v>
      </c>
      <c r="C6591" s="17">
        <v>49.0</v>
      </c>
      <c r="D6591" s="8" t="s">
        <v>7722</v>
      </c>
      <c r="E6591" s="8" t="s">
        <v>18</v>
      </c>
      <c r="F6591" s="5" t="s">
        <v>2246</v>
      </c>
      <c r="G6591" s="9"/>
      <c r="H6591" s="9"/>
    </row>
    <row r="6592" ht="15.75" customHeight="1">
      <c r="A6592" s="15" t="s">
        <v>7697</v>
      </c>
      <c r="B6592" s="14" t="s">
        <v>1151</v>
      </c>
      <c r="C6592" s="17">
        <v>51.0</v>
      </c>
      <c r="D6592" s="8" t="s">
        <v>7723</v>
      </c>
      <c r="E6592" s="8" t="s">
        <v>21</v>
      </c>
      <c r="F6592" s="5" t="s">
        <v>2440</v>
      </c>
      <c r="G6592" s="9"/>
      <c r="H6592" s="9"/>
    </row>
    <row r="6593" ht="15.75" customHeight="1">
      <c r="A6593" s="15" t="s">
        <v>7697</v>
      </c>
      <c r="B6593" s="14" t="s">
        <v>144</v>
      </c>
      <c r="C6593" s="17">
        <v>53.0</v>
      </c>
      <c r="D6593" s="8" t="s">
        <v>7724</v>
      </c>
      <c r="E6593" s="8" t="s">
        <v>18</v>
      </c>
      <c r="F6593" s="5" t="s">
        <v>651</v>
      </c>
      <c r="G6593" s="9"/>
      <c r="H6593" s="9"/>
    </row>
    <row r="6594" ht="15.75" customHeight="1">
      <c r="A6594" s="15" t="s">
        <v>7697</v>
      </c>
      <c r="B6594" s="14" t="s">
        <v>5193</v>
      </c>
      <c r="C6594" s="17">
        <v>54.0</v>
      </c>
      <c r="D6594" s="8" t="s">
        <v>7725</v>
      </c>
      <c r="E6594" s="8" t="s">
        <v>18</v>
      </c>
      <c r="F6594" s="5" t="s">
        <v>18</v>
      </c>
      <c r="G6594" s="9"/>
      <c r="H6594" s="9"/>
    </row>
    <row r="6595" ht="15.75" customHeight="1">
      <c r="A6595" s="15" t="s">
        <v>7697</v>
      </c>
      <c r="B6595" s="14" t="s">
        <v>144</v>
      </c>
      <c r="C6595" s="17">
        <v>55.0</v>
      </c>
      <c r="D6595" s="8" t="s">
        <v>7726</v>
      </c>
      <c r="E6595" s="8" t="s">
        <v>11</v>
      </c>
      <c r="F6595" s="5" t="s">
        <v>267</v>
      </c>
      <c r="G6595" s="9"/>
      <c r="H6595" s="9"/>
    </row>
    <row r="6596" ht="15.75" customHeight="1">
      <c r="A6596" s="15" t="s">
        <v>7697</v>
      </c>
      <c r="B6596" s="14" t="s">
        <v>1151</v>
      </c>
      <c r="C6596" s="17">
        <v>56.0</v>
      </c>
      <c r="D6596" s="8" t="s">
        <v>7727</v>
      </c>
      <c r="E6596" s="8" t="s">
        <v>21</v>
      </c>
      <c r="F6596" s="5" t="s">
        <v>123</v>
      </c>
      <c r="G6596" s="9"/>
      <c r="H6596" s="9"/>
    </row>
    <row r="6597" ht="15.75" customHeight="1">
      <c r="A6597" s="15" t="s">
        <v>7697</v>
      </c>
      <c r="B6597" s="14" t="s">
        <v>5193</v>
      </c>
      <c r="C6597" s="17">
        <v>59.0</v>
      </c>
      <c r="D6597" s="8" t="s">
        <v>7728</v>
      </c>
      <c r="E6597" s="8" t="s">
        <v>14</v>
      </c>
      <c r="F6597" s="5" t="s">
        <v>15</v>
      </c>
      <c r="G6597" s="9"/>
      <c r="H6597" s="9"/>
    </row>
    <row r="6598" ht="15.75" customHeight="1">
      <c r="A6598" s="15" t="s">
        <v>7697</v>
      </c>
      <c r="B6598" s="14" t="s">
        <v>1770</v>
      </c>
      <c r="C6598" s="17">
        <v>61.0</v>
      </c>
      <c r="D6598" s="8" t="s">
        <v>7729</v>
      </c>
      <c r="E6598" s="8" t="s">
        <v>14</v>
      </c>
      <c r="F6598" s="5" t="s">
        <v>15</v>
      </c>
      <c r="G6598" s="9"/>
      <c r="H6598" s="9"/>
    </row>
    <row r="6599" ht="15.75" customHeight="1">
      <c r="A6599" s="15" t="s">
        <v>7697</v>
      </c>
      <c r="B6599" s="14" t="s">
        <v>1151</v>
      </c>
      <c r="C6599" s="17">
        <v>63.0</v>
      </c>
      <c r="D6599" s="8" t="s">
        <v>7730</v>
      </c>
      <c r="E6599" s="8" t="s">
        <v>14</v>
      </c>
      <c r="F6599" s="5" t="s">
        <v>15</v>
      </c>
      <c r="G6599" s="9"/>
      <c r="H6599" s="9"/>
    </row>
    <row r="6600" ht="15.75" customHeight="1">
      <c r="A6600" s="15" t="s">
        <v>7697</v>
      </c>
      <c r="B6600" s="14" t="s">
        <v>5193</v>
      </c>
      <c r="C6600" s="17">
        <v>65.0</v>
      </c>
      <c r="D6600" s="8" t="s">
        <v>7731</v>
      </c>
      <c r="E6600" s="8" t="s">
        <v>14</v>
      </c>
      <c r="F6600" s="5" t="s">
        <v>15</v>
      </c>
      <c r="G6600" s="9"/>
      <c r="H6600" s="9"/>
    </row>
    <row r="6601" ht="15.75" customHeight="1">
      <c r="A6601" s="15" t="s">
        <v>7697</v>
      </c>
      <c r="B6601" s="14" t="s">
        <v>144</v>
      </c>
      <c r="C6601" s="17">
        <v>67.0</v>
      </c>
      <c r="D6601" s="8" t="s">
        <v>7732</v>
      </c>
      <c r="E6601" s="8" t="s">
        <v>14</v>
      </c>
      <c r="F6601" s="5" t="s">
        <v>28</v>
      </c>
      <c r="G6601" s="9"/>
      <c r="H6601" s="9"/>
    </row>
    <row r="6602" ht="15.75" customHeight="1">
      <c r="A6602" s="15" t="s">
        <v>7697</v>
      </c>
      <c r="B6602" s="14" t="s">
        <v>226</v>
      </c>
      <c r="C6602" s="17">
        <v>68.0</v>
      </c>
      <c r="D6602" s="8" t="s">
        <v>7733</v>
      </c>
      <c r="E6602" s="8" t="s">
        <v>14</v>
      </c>
      <c r="F6602" s="5" t="s">
        <v>15</v>
      </c>
      <c r="G6602" s="9"/>
      <c r="H6602" s="9"/>
    </row>
    <row r="6603" ht="15.75" customHeight="1">
      <c r="A6603" s="15" t="s">
        <v>7697</v>
      </c>
      <c r="B6603" s="14" t="s">
        <v>5193</v>
      </c>
      <c r="C6603" s="17">
        <v>69.0</v>
      </c>
      <c r="D6603" s="8" t="s">
        <v>7734</v>
      </c>
      <c r="E6603" s="8" t="s">
        <v>14</v>
      </c>
      <c r="F6603" s="5" t="s">
        <v>15</v>
      </c>
      <c r="G6603" s="9"/>
      <c r="H6603" s="9"/>
    </row>
    <row r="6604" ht="15.75" customHeight="1">
      <c r="A6604" s="15" t="s">
        <v>7697</v>
      </c>
      <c r="B6604" s="14" t="s">
        <v>144</v>
      </c>
      <c r="C6604" s="17">
        <v>70.0</v>
      </c>
      <c r="D6604" s="8" t="s">
        <v>7735</v>
      </c>
      <c r="E6604" s="8" t="s">
        <v>14</v>
      </c>
      <c r="F6604" s="5" t="s">
        <v>15</v>
      </c>
      <c r="G6604" s="9"/>
      <c r="H6604" s="9"/>
    </row>
    <row r="6605" ht="15.75" customHeight="1">
      <c r="A6605" s="15" t="s">
        <v>7697</v>
      </c>
      <c r="B6605" s="14" t="s">
        <v>226</v>
      </c>
      <c r="C6605" s="17">
        <v>71.0</v>
      </c>
      <c r="D6605" s="8" t="s">
        <v>7736</v>
      </c>
      <c r="E6605" s="8" t="s">
        <v>33</v>
      </c>
      <c r="F6605" s="5" t="s">
        <v>33</v>
      </c>
      <c r="G6605" s="9"/>
      <c r="H6605" s="9"/>
    </row>
    <row r="6606" ht="15.75" customHeight="1">
      <c r="A6606" s="15" t="s">
        <v>7697</v>
      </c>
      <c r="B6606" s="14" t="s">
        <v>1770</v>
      </c>
      <c r="C6606" s="17">
        <v>73.0</v>
      </c>
      <c r="D6606" s="8" t="s">
        <v>7737</v>
      </c>
      <c r="E6606" s="8" t="s">
        <v>33</v>
      </c>
      <c r="F6606" s="5" t="s">
        <v>33</v>
      </c>
      <c r="G6606" s="9"/>
      <c r="H6606" s="9"/>
    </row>
    <row r="6607" ht="15.75" customHeight="1">
      <c r="A6607" s="15" t="s">
        <v>7697</v>
      </c>
      <c r="B6607" s="14" t="s">
        <v>5193</v>
      </c>
      <c r="C6607" s="17">
        <v>75.0</v>
      </c>
      <c r="D6607" s="8" t="s">
        <v>7738</v>
      </c>
      <c r="E6607" s="8" t="s">
        <v>33</v>
      </c>
      <c r="F6607" s="5" t="s">
        <v>33</v>
      </c>
      <c r="G6607" s="9"/>
      <c r="H6607" s="9"/>
    </row>
    <row r="6608" ht="15.75" customHeight="1">
      <c r="A6608" s="15" t="s">
        <v>7697</v>
      </c>
      <c r="B6608" s="14" t="s">
        <v>5193</v>
      </c>
      <c r="C6608" s="17">
        <v>78.0</v>
      </c>
      <c r="D6608" s="8" t="s">
        <v>7739</v>
      </c>
      <c r="E6608" s="8" t="s">
        <v>33</v>
      </c>
      <c r="F6608" s="5" t="s">
        <v>33</v>
      </c>
      <c r="G6608" s="9"/>
      <c r="H6608" s="9"/>
    </row>
    <row r="6609" ht="15.75" customHeight="1">
      <c r="A6609" s="15" t="s">
        <v>7697</v>
      </c>
      <c r="B6609" s="14" t="s">
        <v>6214</v>
      </c>
      <c r="C6609" s="17">
        <v>81.0</v>
      </c>
      <c r="D6609" s="8" t="s">
        <v>7740</v>
      </c>
      <c r="E6609" s="8" t="s">
        <v>33</v>
      </c>
      <c r="F6609" s="5" t="s">
        <v>33</v>
      </c>
      <c r="G6609" s="9"/>
      <c r="H6609" s="9"/>
    </row>
    <row r="6610" ht="15.75" customHeight="1">
      <c r="A6610" s="15" t="s">
        <v>7697</v>
      </c>
      <c r="B6610" s="14" t="s">
        <v>5193</v>
      </c>
      <c r="C6610" s="17">
        <v>84.0</v>
      </c>
      <c r="D6610" s="8" t="s">
        <v>7741</v>
      </c>
      <c r="E6610" s="8" t="s">
        <v>33</v>
      </c>
      <c r="F6610" s="5" t="s">
        <v>33</v>
      </c>
      <c r="G6610" s="9"/>
      <c r="H6610" s="9"/>
    </row>
    <row r="6611" ht="15.75" customHeight="1">
      <c r="A6611" s="15" t="s">
        <v>7697</v>
      </c>
      <c r="B6611" s="14" t="s">
        <v>5193</v>
      </c>
      <c r="C6611" s="17">
        <v>86.0</v>
      </c>
      <c r="D6611" s="8" t="s">
        <v>7742</v>
      </c>
      <c r="E6611" s="8" t="s">
        <v>33</v>
      </c>
      <c r="F6611" s="5" t="s">
        <v>33</v>
      </c>
      <c r="G6611" s="9"/>
      <c r="H6611" s="9"/>
    </row>
    <row r="6612" ht="15.75" customHeight="1">
      <c r="A6612" s="15" t="s">
        <v>7697</v>
      </c>
      <c r="B6612" s="14" t="s">
        <v>1151</v>
      </c>
      <c r="C6612" s="17">
        <v>88.0</v>
      </c>
      <c r="D6612" s="8" t="s">
        <v>7743</v>
      </c>
      <c r="E6612" s="8" t="s">
        <v>33</v>
      </c>
      <c r="F6612" s="5" t="s">
        <v>33</v>
      </c>
      <c r="G6612" s="9"/>
      <c r="H6612" s="9"/>
    </row>
    <row r="6613" ht="15.75" customHeight="1">
      <c r="A6613" s="15" t="s">
        <v>7697</v>
      </c>
      <c r="B6613" s="14" t="s">
        <v>1770</v>
      </c>
      <c r="C6613" s="17">
        <v>91.0</v>
      </c>
      <c r="D6613" s="8" t="s">
        <v>7744</v>
      </c>
      <c r="E6613" s="8" t="s">
        <v>21</v>
      </c>
      <c r="F6613" s="5" t="s">
        <v>133</v>
      </c>
      <c r="G6613" s="9"/>
      <c r="H6613" s="9"/>
    </row>
    <row r="6614" ht="15.75" customHeight="1">
      <c r="A6614" s="15" t="s">
        <v>7697</v>
      </c>
      <c r="B6614" s="14" t="s">
        <v>5193</v>
      </c>
      <c r="C6614" s="17">
        <v>94.0</v>
      </c>
      <c r="D6614" s="8" t="s">
        <v>7745</v>
      </c>
      <c r="E6614" s="8" t="s">
        <v>21</v>
      </c>
      <c r="F6614" s="5" t="s">
        <v>133</v>
      </c>
      <c r="G6614" s="9"/>
      <c r="H6614" s="9"/>
    </row>
    <row r="6615" ht="15.75" customHeight="1">
      <c r="A6615" s="15" t="s">
        <v>7697</v>
      </c>
      <c r="B6615" s="14" t="s">
        <v>5193</v>
      </c>
      <c r="C6615" s="17">
        <v>97.0</v>
      </c>
      <c r="D6615" s="8" t="s">
        <v>7746</v>
      </c>
      <c r="E6615" s="8" t="s">
        <v>21</v>
      </c>
      <c r="F6615" s="5" t="s">
        <v>133</v>
      </c>
      <c r="G6615" s="9"/>
      <c r="H6615" s="9"/>
    </row>
    <row r="6616" ht="15.75" customHeight="1">
      <c r="A6616" s="15" t="s">
        <v>7697</v>
      </c>
      <c r="B6616" s="14" t="s">
        <v>1151</v>
      </c>
      <c r="C6616" s="17">
        <v>99.0</v>
      </c>
      <c r="D6616" s="8" t="s">
        <v>7747</v>
      </c>
      <c r="E6616" s="8" t="s">
        <v>21</v>
      </c>
      <c r="F6616" s="5" t="s">
        <v>22</v>
      </c>
      <c r="G6616" s="9"/>
      <c r="H6616" s="9"/>
    </row>
    <row r="6617" ht="15.75" customHeight="1">
      <c r="A6617" s="15" t="s">
        <v>7697</v>
      </c>
      <c r="B6617" s="14" t="s">
        <v>144</v>
      </c>
      <c r="C6617" s="17">
        <v>101.0</v>
      </c>
      <c r="D6617" s="8" t="s">
        <v>7748</v>
      </c>
      <c r="E6617" s="8" t="s">
        <v>14</v>
      </c>
      <c r="F6617" s="5" t="s">
        <v>15</v>
      </c>
      <c r="G6617" s="9"/>
      <c r="H6617" s="9"/>
    </row>
    <row r="6618" ht="15.75" customHeight="1">
      <c r="A6618" s="15" t="s">
        <v>7697</v>
      </c>
      <c r="B6618" s="14" t="s">
        <v>5193</v>
      </c>
      <c r="C6618" s="17">
        <v>102.0</v>
      </c>
      <c r="D6618" s="8" t="s">
        <v>7749</v>
      </c>
      <c r="E6618" s="8" t="s">
        <v>21</v>
      </c>
      <c r="F6618" s="5" t="s">
        <v>22</v>
      </c>
      <c r="G6618" s="9"/>
      <c r="H6618" s="9"/>
    </row>
    <row r="6619" ht="15.75" customHeight="1">
      <c r="A6619" s="15" t="s">
        <v>7697</v>
      </c>
      <c r="B6619" s="14" t="s">
        <v>5193</v>
      </c>
      <c r="C6619" s="17">
        <v>103.0</v>
      </c>
      <c r="D6619" s="8" t="s">
        <v>7750</v>
      </c>
      <c r="E6619" s="8" t="s">
        <v>18</v>
      </c>
      <c r="F6619" s="5" t="s">
        <v>18</v>
      </c>
      <c r="G6619" s="9"/>
      <c r="H6619" s="9"/>
    </row>
    <row r="6620" ht="15.75" customHeight="1">
      <c r="A6620" s="15" t="s">
        <v>7697</v>
      </c>
      <c r="B6620" s="14" t="s">
        <v>1151</v>
      </c>
      <c r="C6620" s="17">
        <v>104.0</v>
      </c>
      <c r="D6620" s="8" t="s">
        <v>7751</v>
      </c>
      <c r="E6620" s="8" t="s">
        <v>21</v>
      </c>
      <c r="F6620" s="5" t="s">
        <v>28</v>
      </c>
      <c r="G6620" s="9"/>
      <c r="H6620" s="9"/>
    </row>
    <row r="6621" ht="15.75" customHeight="1">
      <c r="A6621" s="15" t="s">
        <v>7697</v>
      </c>
      <c r="B6621" s="14" t="s">
        <v>1770</v>
      </c>
      <c r="C6621" s="17">
        <v>106.0</v>
      </c>
      <c r="D6621" s="8" t="s">
        <v>7752</v>
      </c>
      <c r="E6621" s="8" t="s">
        <v>21</v>
      </c>
      <c r="F6621" s="5" t="s">
        <v>25</v>
      </c>
      <c r="G6621" s="9"/>
      <c r="H6621" s="9"/>
    </row>
    <row r="6622" ht="15.75" customHeight="1">
      <c r="A6622" s="15" t="s">
        <v>7697</v>
      </c>
      <c r="B6622" s="14" t="s">
        <v>6214</v>
      </c>
      <c r="C6622" s="17">
        <v>109.0</v>
      </c>
      <c r="D6622" s="8" t="s">
        <v>7753</v>
      </c>
      <c r="E6622" s="8" t="s">
        <v>32</v>
      </c>
      <c r="F6622" s="5" t="s">
        <v>22</v>
      </c>
      <c r="G6622" s="9"/>
      <c r="H6622" s="9"/>
    </row>
    <row r="6623" ht="15.75" customHeight="1">
      <c r="A6623" s="15" t="s">
        <v>7697</v>
      </c>
      <c r="B6623" s="14" t="s">
        <v>5193</v>
      </c>
      <c r="C6623" s="17">
        <v>113.0</v>
      </c>
      <c r="D6623" s="8" t="s">
        <v>7754</v>
      </c>
      <c r="E6623" s="8" t="s">
        <v>18</v>
      </c>
      <c r="F6623" s="5" t="s">
        <v>18</v>
      </c>
      <c r="G6623" s="9"/>
      <c r="H6623" s="9"/>
    </row>
    <row r="6624" ht="15.75" customHeight="1">
      <c r="A6624" s="15" t="s">
        <v>7697</v>
      </c>
      <c r="B6624" s="14" t="s">
        <v>1151</v>
      </c>
      <c r="C6624" s="17">
        <v>115.0</v>
      </c>
      <c r="D6624" s="8" t="s">
        <v>7755</v>
      </c>
      <c r="E6624" s="8" t="s">
        <v>33</v>
      </c>
      <c r="F6624" s="5" t="s">
        <v>33</v>
      </c>
      <c r="G6624" s="9"/>
      <c r="H6624" s="9"/>
    </row>
    <row r="6625" ht="15.75" customHeight="1">
      <c r="A6625" s="15" t="s">
        <v>7697</v>
      </c>
      <c r="B6625" s="14" t="s">
        <v>1770</v>
      </c>
      <c r="C6625" s="17">
        <v>117.0</v>
      </c>
      <c r="D6625" s="8" t="s">
        <v>7756</v>
      </c>
      <c r="E6625" s="8" t="s">
        <v>33</v>
      </c>
      <c r="F6625" s="5" t="s">
        <v>33</v>
      </c>
      <c r="G6625" s="9"/>
      <c r="H6625" s="9"/>
    </row>
    <row r="6626" ht="15.75" customHeight="1">
      <c r="A6626" s="15" t="s">
        <v>7697</v>
      </c>
      <c r="B6626" s="14" t="s">
        <v>5193</v>
      </c>
      <c r="C6626" s="17">
        <v>119.0</v>
      </c>
      <c r="D6626" s="8" t="s">
        <v>7757</v>
      </c>
      <c r="E6626" s="8" t="s">
        <v>166</v>
      </c>
      <c r="F6626" s="5" t="s">
        <v>166</v>
      </c>
      <c r="G6626" s="9"/>
      <c r="H6626" s="9"/>
    </row>
    <row r="6627" ht="15.75" customHeight="1">
      <c r="A6627" s="15" t="s">
        <v>7697</v>
      </c>
      <c r="B6627" s="14" t="s">
        <v>5193</v>
      </c>
      <c r="C6627" s="17">
        <v>120.0</v>
      </c>
      <c r="D6627" s="8" t="s">
        <v>7758</v>
      </c>
      <c r="E6627" s="8" t="s">
        <v>21</v>
      </c>
      <c r="F6627" s="5" t="s">
        <v>22</v>
      </c>
      <c r="G6627" s="9"/>
      <c r="H6627" s="9"/>
    </row>
    <row r="6628" ht="15.75" customHeight="1">
      <c r="A6628" s="15" t="s">
        <v>7697</v>
      </c>
      <c r="B6628" s="14" t="s">
        <v>6214</v>
      </c>
      <c r="C6628" s="17">
        <v>121.0</v>
      </c>
      <c r="D6628" s="8" t="s">
        <v>7759</v>
      </c>
      <c r="E6628" s="8" t="s">
        <v>11</v>
      </c>
      <c r="F6628" s="5" t="s">
        <v>11</v>
      </c>
      <c r="G6628" s="9"/>
      <c r="H6628" s="9"/>
    </row>
    <row r="6629" ht="15.75" customHeight="1">
      <c r="A6629" s="15" t="s">
        <v>7697</v>
      </c>
      <c r="B6629" s="14" t="s">
        <v>6214</v>
      </c>
      <c r="C6629" s="17">
        <v>124.0</v>
      </c>
      <c r="D6629" s="8" t="s">
        <v>7760</v>
      </c>
      <c r="E6629" s="8" t="s">
        <v>21</v>
      </c>
      <c r="F6629" s="5" t="s">
        <v>123</v>
      </c>
      <c r="G6629" s="9"/>
      <c r="H6629" s="9"/>
    </row>
    <row r="6630" ht="15.75" customHeight="1">
      <c r="A6630" s="15" t="s">
        <v>7697</v>
      </c>
      <c r="B6630" s="14" t="s">
        <v>5193</v>
      </c>
      <c r="C6630" s="17">
        <v>127.0</v>
      </c>
      <c r="D6630" s="8" t="s">
        <v>7761</v>
      </c>
      <c r="E6630" s="8" t="s">
        <v>11</v>
      </c>
      <c r="F6630" s="5" t="s">
        <v>22</v>
      </c>
      <c r="G6630" s="9"/>
      <c r="H6630" s="9"/>
    </row>
    <row r="6631" ht="15.75" customHeight="1">
      <c r="A6631" s="15" t="s">
        <v>7697</v>
      </c>
      <c r="B6631" s="14" t="s">
        <v>5193</v>
      </c>
      <c r="C6631" s="17">
        <v>129.0</v>
      </c>
      <c r="D6631" s="8" t="s">
        <v>7762</v>
      </c>
      <c r="E6631" s="8" t="s">
        <v>14</v>
      </c>
      <c r="F6631" s="5" t="s">
        <v>22</v>
      </c>
      <c r="G6631" s="9"/>
      <c r="H6631" s="9"/>
    </row>
    <row r="6632" ht="15.75" customHeight="1">
      <c r="A6632" s="15" t="s">
        <v>7697</v>
      </c>
      <c r="B6632" s="14" t="s">
        <v>5193</v>
      </c>
      <c r="C6632" s="17">
        <v>131.0</v>
      </c>
      <c r="D6632" s="8" t="s">
        <v>7763</v>
      </c>
      <c r="E6632" s="8" t="s">
        <v>21</v>
      </c>
      <c r="F6632" s="5" t="s">
        <v>123</v>
      </c>
      <c r="G6632" s="9"/>
      <c r="H6632" s="9"/>
    </row>
    <row r="6633" ht="15.75" customHeight="1">
      <c r="A6633" s="15" t="s">
        <v>7697</v>
      </c>
      <c r="B6633" s="14" t="s">
        <v>5193</v>
      </c>
      <c r="C6633" s="17">
        <v>133.0</v>
      </c>
      <c r="D6633" s="8" t="s">
        <v>7764</v>
      </c>
      <c r="E6633" s="8" t="s">
        <v>21</v>
      </c>
      <c r="F6633" s="5" t="s">
        <v>22</v>
      </c>
      <c r="G6633" s="9"/>
      <c r="H6633" s="9"/>
    </row>
    <row r="6634" ht="15.75" customHeight="1">
      <c r="A6634" s="15" t="s">
        <v>7697</v>
      </c>
      <c r="B6634" s="14" t="s">
        <v>5193</v>
      </c>
      <c r="C6634" s="17">
        <v>134.0</v>
      </c>
      <c r="D6634" s="8" t="s">
        <v>7765</v>
      </c>
      <c r="E6634" s="8" t="s">
        <v>14</v>
      </c>
      <c r="F6634" s="5" t="s">
        <v>22</v>
      </c>
      <c r="G6634" s="9"/>
      <c r="H6634" s="9"/>
    </row>
    <row r="6635" ht="15.75" customHeight="1">
      <c r="A6635" s="15" t="s">
        <v>7697</v>
      </c>
      <c r="B6635" s="14" t="s">
        <v>5193</v>
      </c>
      <c r="C6635" s="17">
        <v>135.0</v>
      </c>
      <c r="D6635" s="8" t="s">
        <v>7766</v>
      </c>
      <c r="E6635" s="8" t="s">
        <v>21</v>
      </c>
      <c r="F6635" s="5" t="s">
        <v>22</v>
      </c>
      <c r="G6635" s="9"/>
      <c r="H6635" s="9"/>
    </row>
    <row r="6636" ht="15.75" customHeight="1">
      <c r="A6636" s="15" t="s">
        <v>7697</v>
      </c>
      <c r="B6636" s="14" t="s">
        <v>5193</v>
      </c>
      <c r="C6636" s="17">
        <v>136.0</v>
      </c>
      <c r="D6636" s="8" t="s">
        <v>7767</v>
      </c>
      <c r="E6636" s="8" t="s">
        <v>21</v>
      </c>
      <c r="F6636" s="5" t="s">
        <v>22</v>
      </c>
      <c r="G6636" s="9"/>
      <c r="H6636" s="9"/>
    </row>
    <row r="6637" ht="15.75" customHeight="1">
      <c r="A6637" s="15" t="s">
        <v>7697</v>
      </c>
      <c r="B6637" s="14" t="s">
        <v>5193</v>
      </c>
      <c r="C6637" s="17">
        <v>137.0</v>
      </c>
      <c r="D6637" s="8" t="s">
        <v>7768</v>
      </c>
      <c r="E6637" s="8" t="s">
        <v>21</v>
      </c>
      <c r="F6637" s="5" t="s">
        <v>50</v>
      </c>
      <c r="G6637" s="9"/>
      <c r="H6637" s="9"/>
    </row>
    <row r="6638" ht="15.75" customHeight="1">
      <c r="A6638" s="15" t="s">
        <v>7697</v>
      </c>
      <c r="B6638" s="14" t="s">
        <v>5193</v>
      </c>
      <c r="C6638" s="17">
        <v>139.0</v>
      </c>
      <c r="D6638" s="8" t="s">
        <v>7769</v>
      </c>
      <c r="E6638" s="8" t="s">
        <v>21</v>
      </c>
      <c r="F6638" s="5" t="s">
        <v>50</v>
      </c>
      <c r="G6638" s="9"/>
      <c r="H6638" s="9"/>
    </row>
    <row r="6639" ht="15.75" customHeight="1">
      <c r="A6639" s="15" t="s">
        <v>7697</v>
      </c>
      <c r="B6639" s="14" t="s">
        <v>5193</v>
      </c>
      <c r="C6639" s="17">
        <v>140.0</v>
      </c>
      <c r="D6639" s="8" t="s">
        <v>7770</v>
      </c>
      <c r="E6639" s="8" t="s">
        <v>21</v>
      </c>
      <c r="F6639" s="5" t="s">
        <v>50</v>
      </c>
      <c r="G6639" s="9"/>
      <c r="H6639" s="9"/>
    </row>
    <row r="6640" ht="15.75" customHeight="1">
      <c r="A6640" s="15" t="s">
        <v>7697</v>
      </c>
      <c r="B6640" s="14" t="s">
        <v>6214</v>
      </c>
      <c r="C6640" s="17">
        <v>142.0</v>
      </c>
      <c r="D6640" s="8" t="s">
        <v>7771</v>
      </c>
      <c r="E6640" s="8" t="s">
        <v>21</v>
      </c>
      <c r="F6640" s="5" t="s">
        <v>50</v>
      </c>
      <c r="G6640" s="9"/>
      <c r="H6640" s="9"/>
    </row>
    <row r="6641" ht="15.75" customHeight="1">
      <c r="A6641" s="15" t="s">
        <v>7697</v>
      </c>
      <c r="B6641" s="18" t="s">
        <v>2318</v>
      </c>
      <c r="C6641" s="17">
        <v>145.0</v>
      </c>
      <c r="D6641" s="8" t="s">
        <v>7772</v>
      </c>
      <c r="E6641" s="8" t="s">
        <v>21</v>
      </c>
      <c r="F6641" s="5" t="s">
        <v>50</v>
      </c>
      <c r="G6641" s="9"/>
      <c r="H6641" s="9"/>
    </row>
    <row r="6642" ht="15.75" customHeight="1">
      <c r="A6642" s="15" t="s">
        <v>7697</v>
      </c>
      <c r="B6642" s="18" t="s">
        <v>2318</v>
      </c>
      <c r="C6642" s="17">
        <v>146.0</v>
      </c>
      <c r="D6642" s="8" t="s">
        <v>7773</v>
      </c>
      <c r="E6642" s="8" t="s">
        <v>21</v>
      </c>
      <c r="F6642" s="5" t="s">
        <v>50</v>
      </c>
      <c r="G6642" s="9"/>
      <c r="H6642" s="9"/>
    </row>
    <row r="6643" ht="15.75" customHeight="1">
      <c r="A6643" s="15" t="s">
        <v>7697</v>
      </c>
      <c r="B6643" s="18" t="s">
        <v>679</v>
      </c>
      <c r="C6643" s="17">
        <v>147.0</v>
      </c>
      <c r="D6643" s="8" t="s">
        <v>7774</v>
      </c>
      <c r="E6643" s="8" t="s">
        <v>21</v>
      </c>
      <c r="F6643" s="5" t="s">
        <v>50</v>
      </c>
      <c r="G6643" s="9"/>
      <c r="H6643" s="9"/>
    </row>
    <row r="6644" ht="15.75" customHeight="1">
      <c r="A6644" s="15" t="s">
        <v>7697</v>
      </c>
      <c r="B6644" s="18" t="s">
        <v>2318</v>
      </c>
      <c r="C6644" s="17">
        <v>148.0</v>
      </c>
      <c r="D6644" s="8" t="s">
        <v>7775</v>
      </c>
      <c r="E6644" s="8" t="s">
        <v>21</v>
      </c>
      <c r="F6644" s="5" t="s">
        <v>50</v>
      </c>
      <c r="G6644" s="9"/>
      <c r="H6644" s="9"/>
    </row>
    <row r="6645" ht="15.75" customHeight="1">
      <c r="A6645" s="15" t="s">
        <v>7697</v>
      </c>
      <c r="B6645" s="18" t="s">
        <v>7776</v>
      </c>
      <c r="C6645" s="17">
        <v>149.0</v>
      </c>
      <c r="D6645" s="8" t="s">
        <v>7777</v>
      </c>
      <c r="E6645" s="8" t="s">
        <v>21</v>
      </c>
      <c r="F6645" s="5" t="s">
        <v>50</v>
      </c>
      <c r="G6645" s="9"/>
      <c r="H6645" s="9"/>
    </row>
    <row r="6646" ht="15.75" customHeight="1">
      <c r="A6646" s="15" t="s">
        <v>7697</v>
      </c>
      <c r="B6646" s="18" t="s">
        <v>6225</v>
      </c>
      <c r="C6646" s="17">
        <v>150.0</v>
      </c>
      <c r="D6646" s="8" t="s">
        <v>7778</v>
      </c>
      <c r="E6646" s="8" t="s">
        <v>21</v>
      </c>
      <c r="F6646" s="5" t="s">
        <v>50</v>
      </c>
      <c r="G6646" s="9"/>
      <c r="H6646" s="9"/>
    </row>
    <row r="6647" ht="15.75" customHeight="1">
      <c r="A6647" s="15" t="s">
        <v>7697</v>
      </c>
      <c r="B6647" s="18" t="s">
        <v>6225</v>
      </c>
      <c r="C6647" s="17">
        <v>151.0</v>
      </c>
      <c r="D6647" s="8" t="s">
        <v>7779</v>
      </c>
      <c r="E6647" s="8" t="s">
        <v>21</v>
      </c>
      <c r="F6647" s="5" t="s">
        <v>50</v>
      </c>
      <c r="G6647" s="9"/>
      <c r="H6647" s="9"/>
    </row>
    <row r="6648" ht="15.75" customHeight="1">
      <c r="A6648" s="15" t="s">
        <v>7697</v>
      </c>
      <c r="B6648" s="18" t="s">
        <v>7776</v>
      </c>
      <c r="C6648" s="17">
        <v>152.0</v>
      </c>
      <c r="D6648" s="8" t="s">
        <v>7780</v>
      </c>
      <c r="E6648" s="8" t="s">
        <v>21</v>
      </c>
      <c r="F6648" s="5" t="s">
        <v>50</v>
      </c>
      <c r="G6648" s="9"/>
      <c r="H6648" s="9"/>
    </row>
    <row r="6649" ht="15.75" customHeight="1">
      <c r="A6649" s="15" t="s">
        <v>7697</v>
      </c>
      <c r="B6649" s="18" t="s">
        <v>6225</v>
      </c>
      <c r="C6649" s="17">
        <v>153.0</v>
      </c>
      <c r="D6649" s="8" t="s">
        <v>7781</v>
      </c>
      <c r="E6649" s="8" t="s">
        <v>18</v>
      </c>
      <c r="F6649" s="5" t="s">
        <v>50</v>
      </c>
      <c r="G6649" s="9"/>
      <c r="H6649" s="9"/>
    </row>
    <row r="6650" ht="15.75" customHeight="1">
      <c r="A6650" s="15" t="s">
        <v>7697</v>
      </c>
      <c r="B6650" s="18" t="s">
        <v>6225</v>
      </c>
      <c r="C6650" s="17">
        <v>154.0</v>
      </c>
      <c r="D6650" s="8" t="s">
        <v>7782</v>
      </c>
      <c r="E6650" s="8" t="s">
        <v>21</v>
      </c>
      <c r="F6650" s="5" t="s">
        <v>50</v>
      </c>
      <c r="G6650" s="9"/>
      <c r="H6650" s="9"/>
    </row>
    <row r="6651" ht="15.75" customHeight="1">
      <c r="A6651" s="15" t="s">
        <v>7697</v>
      </c>
      <c r="B6651" s="18" t="s">
        <v>7776</v>
      </c>
      <c r="C6651" s="17">
        <v>155.0</v>
      </c>
      <c r="D6651" s="8" t="s">
        <v>7783</v>
      </c>
      <c r="E6651" s="8" t="s">
        <v>21</v>
      </c>
      <c r="F6651" s="5" t="s">
        <v>50</v>
      </c>
      <c r="G6651" s="9"/>
      <c r="H6651" s="9"/>
    </row>
    <row r="6652" ht="15.75" customHeight="1">
      <c r="A6652" s="15" t="s">
        <v>7697</v>
      </c>
      <c r="B6652" s="18" t="s">
        <v>6225</v>
      </c>
      <c r="C6652" s="17">
        <v>156.0</v>
      </c>
      <c r="D6652" s="8" t="s">
        <v>7784</v>
      </c>
      <c r="E6652" s="8" t="s">
        <v>21</v>
      </c>
      <c r="F6652" s="5" t="s">
        <v>50</v>
      </c>
      <c r="G6652" s="9"/>
      <c r="H6652" s="9"/>
    </row>
    <row r="6653" ht="15.75" customHeight="1">
      <c r="A6653" s="15" t="s">
        <v>7697</v>
      </c>
      <c r="B6653" s="14" t="s">
        <v>7785</v>
      </c>
      <c r="C6653" s="17">
        <v>157.0</v>
      </c>
      <c r="D6653" s="8" t="s">
        <v>7786</v>
      </c>
      <c r="E6653" s="8" t="s">
        <v>21</v>
      </c>
      <c r="F6653" s="5" t="s">
        <v>89</v>
      </c>
      <c r="G6653" s="9"/>
      <c r="H6653" s="9"/>
    </row>
    <row r="6654" ht="15.75" customHeight="1">
      <c r="A6654" s="15" t="s">
        <v>7787</v>
      </c>
      <c r="B6654" s="14" t="s">
        <v>104</v>
      </c>
      <c r="C6654" s="17">
        <v>2.0</v>
      </c>
      <c r="D6654" s="8" t="s">
        <v>7788</v>
      </c>
      <c r="E6654" s="8" t="s">
        <v>21</v>
      </c>
      <c r="F6654" s="5" t="s">
        <v>25</v>
      </c>
      <c r="G6654" s="9"/>
      <c r="H6654" s="9"/>
    </row>
    <row r="6655" ht="15.75" customHeight="1">
      <c r="A6655" s="15" t="s">
        <v>7787</v>
      </c>
      <c r="B6655" s="18" t="s">
        <v>1712</v>
      </c>
      <c r="C6655" s="17">
        <v>5.0</v>
      </c>
      <c r="D6655" s="8" t="s">
        <v>7789</v>
      </c>
      <c r="E6655" s="8" t="s">
        <v>21</v>
      </c>
      <c r="F6655" s="5" t="s">
        <v>25</v>
      </c>
      <c r="G6655" s="9"/>
      <c r="H6655" s="9"/>
    </row>
    <row r="6656" ht="15.75" customHeight="1">
      <c r="A6656" s="15" t="s">
        <v>7787</v>
      </c>
      <c r="B6656" s="14" t="s">
        <v>26</v>
      </c>
      <c r="C6656" s="17">
        <v>7.0</v>
      </c>
      <c r="D6656" s="8" t="s">
        <v>7790</v>
      </c>
      <c r="E6656" s="8" t="s">
        <v>21</v>
      </c>
      <c r="F6656" s="5" t="s">
        <v>25</v>
      </c>
      <c r="G6656" s="9"/>
      <c r="H6656" s="9"/>
    </row>
    <row r="6657" ht="15.75" customHeight="1">
      <c r="A6657" s="15" t="s">
        <v>7787</v>
      </c>
      <c r="B6657" s="14" t="s">
        <v>26</v>
      </c>
      <c r="C6657" s="17">
        <v>9.0</v>
      </c>
      <c r="D6657" s="8" t="s">
        <v>7791</v>
      </c>
      <c r="E6657" s="8" t="s">
        <v>21</v>
      </c>
      <c r="F6657" s="5" t="s">
        <v>123</v>
      </c>
      <c r="G6657" s="9"/>
      <c r="H6657" s="9"/>
    </row>
    <row r="6658" ht="15.75" customHeight="1">
      <c r="A6658" s="15" t="s">
        <v>7787</v>
      </c>
      <c r="B6658" s="14" t="s">
        <v>26</v>
      </c>
      <c r="C6658" s="17">
        <v>11.0</v>
      </c>
      <c r="D6658" s="8" t="s">
        <v>7792</v>
      </c>
      <c r="E6658" s="8" t="s">
        <v>14</v>
      </c>
      <c r="F6658" s="5" t="s">
        <v>28</v>
      </c>
      <c r="G6658" s="9"/>
      <c r="H6658" s="9"/>
    </row>
    <row r="6659" ht="15.75" customHeight="1">
      <c r="A6659" s="15" t="s">
        <v>7787</v>
      </c>
      <c r="B6659" s="14" t="s">
        <v>26</v>
      </c>
      <c r="C6659" s="17">
        <v>13.0</v>
      </c>
      <c r="D6659" s="8" t="s">
        <v>7793</v>
      </c>
      <c r="E6659" s="8" t="s">
        <v>21</v>
      </c>
      <c r="F6659" s="5" t="s">
        <v>28</v>
      </c>
      <c r="G6659" s="9"/>
      <c r="H6659" s="9"/>
    </row>
    <row r="6660" ht="15.75" customHeight="1">
      <c r="A6660" s="15" t="s">
        <v>7787</v>
      </c>
      <c r="B6660" s="14" t="s">
        <v>26</v>
      </c>
      <c r="C6660" s="17">
        <v>15.0</v>
      </c>
      <c r="D6660" s="8" t="s">
        <v>7794</v>
      </c>
      <c r="E6660" s="8" t="s">
        <v>18</v>
      </c>
      <c r="F6660" s="5" t="s">
        <v>18</v>
      </c>
      <c r="G6660" s="9"/>
      <c r="H6660" s="9"/>
    </row>
    <row r="6661" ht="15.75" customHeight="1">
      <c r="A6661" s="15" t="s">
        <v>7787</v>
      </c>
      <c r="B6661" s="14" t="s">
        <v>26</v>
      </c>
      <c r="C6661" s="17">
        <v>17.0</v>
      </c>
      <c r="D6661" s="8" t="s">
        <v>7795</v>
      </c>
      <c r="E6661" s="8" t="s">
        <v>14</v>
      </c>
      <c r="F6661" s="5" t="s">
        <v>28</v>
      </c>
      <c r="G6661" s="9"/>
      <c r="H6661" s="9"/>
    </row>
    <row r="6662" ht="15.75" customHeight="1">
      <c r="A6662" s="15" t="s">
        <v>7787</v>
      </c>
      <c r="B6662" s="14" t="s">
        <v>26</v>
      </c>
      <c r="C6662" s="17">
        <v>19.0</v>
      </c>
      <c r="D6662" s="8" t="s">
        <v>7796</v>
      </c>
      <c r="E6662" s="8" t="s">
        <v>33</v>
      </c>
      <c r="F6662" s="5" t="s">
        <v>33</v>
      </c>
      <c r="G6662" s="9"/>
      <c r="H6662" s="9"/>
    </row>
    <row r="6663" ht="15.75" customHeight="1">
      <c r="A6663" s="15" t="s">
        <v>7787</v>
      </c>
      <c r="B6663" s="14" t="s">
        <v>35</v>
      </c>
      <c r="C6663" s="17">
        <v>21.0</v>
      </c>
      <c r="D6663" s="8" t="s">
        <v>7797</v>
      </c>
      <c r="E6663" s="8" t="s">
        <v>18</v>
      </c>
      <c r="F6663" s="5" t="s">
        <v>18</v>
      </c>
      <c r="G6663" s="9"/>
      <c r="H6663" s="9"/>
    </row>
    <row r="6664" ht="15.75" customHeight="1">
      <c r="A6664" s="15" t="s">
        <v>7787</v>
      </c>
      <c r="B6664" s="18" t="s">
        <v>1712</v>
      </c>
      <c r="C6664" s="17">
        <v>23.0</v>
      </c>
      <c r="D6664" s="8" t="s">
        <v>7798</v>
      </c>
      <c r="E6664" s="8" t="s">
        <v>11</v>
      </c>
      <c r="F6664" s="5" t="s">
        <v>22</v>
      </c>
      <c r="G6664" s="9"/>
      <c r="H6664" s="9"/>
    </row>
    <row r="6665" ht="15.75" customHeight="1">
      <c r="A6665" s="15" t="s">
        <v>7787</v>
      </c>
      <c r="B6665" s="14" t="s">
        <v>26</v>
      </c>
      <c r="C6665" s="17">
        <v>25.0</v>
      </c>
      <c r="D6665" s="8" t="s">
        <v>7799</v>
      </c>
      <c r="E6665" s="8" t="s">
        <v>14</v>
      </c>
      <c r="F6665" s="5" t="s">
        <v>15</v>
      </c>
      <c r="G6665" s="9"/>
      <c r="H6665" s="9"/>
    </row>
    <row r="6666" ht="15.75" customHeight="1">
      <c r="A6666" s="15" t="s">
        <v>7787</v>
      </c>
      <c r="B6666" s="14" t="s">
        <v>26</v>
      </c>
      <c r="C6666" s="17">
        <v>27.0</v>
      </c>
      <c r="D6666" s="8" t="s">
        <v>7800</v>
      </c>
      <c r="E6666" s="8" t="s">
        <v>33</v>
      </c>
      <c r="F6666" s="5" t="s">
        <v>33</v>
      </c>
      <c r="G6666" s="9"/>
      <c r="H6666" s="9"/>
    </row>
    <row r="6667" ht="15.75" customHeight="1">
      <c r="A6667" s="15" t="s">
        <v>7787</v>
      </c>
      <c r="B6667" s="14" t="s">
        <v>26</v>
      </c>
      <c r="C6667" s="17">
        <v>28.0</v>
      </c>
      <c r="D6667" s="8" t="s">
        <v>7801</v>
      </c>
      <c r="E6667" s="8" t="s">
        <v>18</v>
      </c>
      <c r="F6667" s="5" t="s">
        <v>18</v>
      </c>
      <c r="G6667" s="9"/>
      <c r="H6667" s="9"/>
    </row>
    <row r="6668" ht="15.75" customHeight="1">
      <c r="A6668" s="15" t="s">
        <v>7787</v>
      </c>
      <c r="B6668" s="14" t="s">
        <v>26</v>
      </c>
      <c r="C6668" s="17">
        <v>29.0</v>
      </c>
      <c r="D6668" s="8" t="s">
        <v>7802</v>
      </c>
      <c r="E6668" s="8" t="s">
        <v>18</v>
      </c>
      <c r="F6668" s="5" t="s">
        <v>18</v>
      </c>
      <c r="G6668" s="9"/>
      <c r="H6668" s="9"/>
    </row>
    <row r="6669" ht="15.75" customHeight="1">
      <c r="A6669" s="15" t="s">
        <v>7787</v>
      </c>
      <c r="B6669" s="14" t="s">
        <v>26</v>
      </c>
      <c r="C6669" s="17">
        <v>31.0</v>
      </c>
      <c r="D6669" s="8" t="s">
        <v>7803</v>
      </c>
      <c r="E6669" s="8" t="s">
        <v>18</v>
      </c>
      <c r="F6669" s="5" t="s">
        <v>18</v>
      </c>
      <c r="G6669" s="9"/>
      <c r="H6669" s="9"/>
    </row>
    <row r="6670" ht="15.75" customHeight="1">
      <c r="A6670" s="15" t="s">
        <v>7787</v>
      </c>
      <c r="B6670" s="14" t="s">
        <v>6101</v>
      </c>
      <c r="C6670" s="17">
        <v>33.0</v>
      </c>
      <c r="D6670" s="8" t="s">
        <v>7804</v>
      </c>
      <c r="E6670" s="8" t="s">
        <v>32</v>
      </c>
      <c r="F6670" s="5" t="s">
        <v>22</v>
      </c>
      <c r="G6670" s="9"/>
      <c r="H6670" s="9"/>
    </row>
    <row r="6671" ht="15.75" customHeight="1">
      <c r="A6671" s="15" t="s">
        <v>7787</v>
      </c>
      <c r="B6671" s="14" t="s">
        <v>26</v>
      </c>
      <c r="C6671" s="17">
        <v>39.0</v>
      </c>
      <c r="D6671" s="8" t="s">
        <v>7805</v>
      </c>
      <c r="E6671" s="8" t="s">
        <v>14</v>
      </c>
      <c r="F6671" s="5" t="s">
        <v>15</v>
      </c>
      <c r="G6671" s="9"/>
      <c r="H6671" s="9"/>
    </row>
    <row r="6672" ht="15.75" customHeight="1">
      <c r="A6672" s="15" t="s">
        <v>7787</v>
      </c>
      <c r="B6672" s="14" t="s">
        <v>734</v>
      </c>
      <c r="C6672" s="17">
        <v>41.0</v>
      </c>
      <c r="D6672" s="8" t="s">
        <v>7806</v>
      </c>
      <c r="E6672" s="8" t="s">
        <v>18</v>
      </c>
      <c r="F6672" s="5" t="s">
        <v>18</v>
      </c>
      <c r="G6672" s="9"/>
      <c r="H6672" s="9"/>
    </row>
    <row r="6673" ht="15.75" customHeight="1">
      <c r="A6673" s="15" t="s">
        <v>7787</v>
      </c>
      <c r="B6673" s="14" t="s">
        <v>26</v>
      </c>
      <c r="C6673" s="17">
        <v>43.0</v>
      </c>
      <c r="D6673" s="8" t="s">
        <v>7807</v>
      </c>
      <c r="E6673" s="8" t="s">
        <v>33</v>
      </c>
      <c r="F6673" s="5" t="s">
        <v>33</v>
      </c>
      <c r="G6673" s="9"/>
      <c r="H6673" s="9"/>
    </row>
    <row r="6674" ht="15.75" customHeight="1">
      <c r="A6674" s="15" t="s">
        <v>7787</v>
      </c>
      <c r="B6674" s="14" t="s">
        <v>26</v>
      </c>
      <c r="C6674" s="17">
        <v>45.0</v>
      </c>
      <c r="D6674" s="8" t="s">
        <v>7808</v>
      </c>
      <c r="E6674" s="8" t="s">
        <v>14</v>
      </c>
      <c r="F6674" s="5" t="s">
        <v>79</v>
      </c>
      <c r="G6674" s="9"/>
      <c r="H6674" s="9"/>
    </row>
    <row r="6675" ht="15.75" customHeight="1">
      <c r="A6675" s="15" t="s">
        <v>7787</v>
      </c>
      <c r="B6675" s="14" t="s">
        <v>26</v>
      </c>
      <c r="C6675" s="17">
        <v>46.0</v>
      </c>
      <c r="D6675" s="8" t="s">
        <v>7809</v>
      </c>
      <c r="E6675" s="8" t="s">
        <v>33</v>
      </c>
      <c r="F6675" s="5" t="s">
        <v>22</v>
      </c>
      <c r="G6675" s="9"/>
      <c r="H6675" s="9"/>
    </row>
    <row r="6676" ht="15.75" customHeight="1">
      <c r="A6676" s="15" t="s">
        <v>7787</v>
      </c>
      <c r="B6676" s="14" t="s">
        <v>26</v>
      </c>
      <c r="C6676" s="17">
        <v>48.0</v>
      </c>
      <c r="D6676" s="8" t="s">
        <v>7810</v>
      </c>
      <c r="E6676" s="8" t="s">
        <v>166</v>
      </c>
      <c r="F6676" s="5" t="s">
        <v>166</v>
      </c>
      <c r="G6676" s="9"/>
      <c r="H6676" s="9"/>
    </row>
    <row r="6677" ht="15.75" customHeight="1">
      <c r="A6677" s="15" t="s">
        <v>7787</v>
      </c>
      <c r="B6677" s="14" t="s">
        <v>26</v>
      </c>
      <c r="C6677" s="17">
        <v>50.0</v>
      </c>
      <c r="D6677" s="8" t="s">
        <v>7811</v>
      </c>
      <c r="E6677" s="8" t="s">
        <v>21</v>
      </c>
      <c r="F6677" s="5" t="s">
        <v>123</v>
      </c>
      <c r="G6677" s="9"/>
      <c r="H6677" s="9"/>
    </row>
    <row r="6678" ht="15.75" customHeight="1">
      <c r="A6678" s="15" t="s">
        <v>7787</v>
      </c>
      <c r="B6678" s="14" t="s">
        <v>26</v>
      </c>
      <c r="C6678" s="17">
        <v>52.0</v>
      </c>
      <c r="D6678" s="8" t="s">
        <v>7812</v>
      </c>
      <c r="E6678" s="8" t="s">
        <v>14</v>
      </c>
      <c r="F6678" s="5" t="s">
        <v>15</v>
      </c>
      <c r="G6678" s="9"/>
      <c r="H6678" s="9"/>
    </row>
    <row r="6679" ht="15.75" customHeight="1">
      <c r="A6679" s="15" t="s">
        <v>7787</v>
      </c>
      <c r="B6679" s="14" t="s">
        <v>26</v>
      </c>
      <c r="C6679" s="17">
        <v>54.0</v>
      </c>
      <c r="D6679" s="8" t="s">
        <v>7813</v>
      </c>
      <c r="E6679" s="8" t="s">
        <v>21</v>
      </c>
      <c r="F6679" s="5" t="s">
        <v>28</v>
      </c>
      <c r="G6679" s="9"/>
      <c r="H6679" s="9"/>
    </row>
    <row r="6680" ht="15.75" customHeight="1">
      <c r="A6680" s="15" t="s">
        <v>7787</v>
      </c>
      <c r="B6680" s="14" t="s">
        <v>26</v>
      </c>
      <c r="C6680" s="17">
        <v>56.0</v>
      </c>
      <c r="D6680" s="8" t="s">
        <v>7814</v>
      </c>
      <c r="E6680" s="8" t="s">
        <v>32</v>
      </c>
      <c r="F6680" s="5" t="s">
        <v>22</v>
      </c>
      <c r="G6680" s="9"/>
      <c r="H6680" s="9"/>
    </row>
    <row r="6681" ht="15.75" customHeight="1">
      <c r="A6681" s="15" t="s">
        <v>7787</v>
      </c>
      <c r="B6681" s="14" t="s">
        <v>26</v>
      </c>
      <c r="C6681" s="17">
        <v>58.0</v>
      </c>
      <c r="D6681" s="8" t="s">
        <v>7815</v>
      </c>
      <c r="E6681" s="8" t="s">
        <v>14</v>
      </c>
      <c r="F6681" s="5" t="s">
        <v>15</v>
      </c>
      <c r="G6681" s="9"/>
      <c r="H6681" s="9"/>
    </row>
    <row r="6682" ht="15.75" customHeight="1">
      <c r="A6682" s="15" t="s">
        <v>7787</v>
      </c>
      <c r="B6682" s="18" t="s">
        <v>1712</v>
      </c>
      <c r="C6682" s="17">
        <v>60.0</v>
      </c>
      <c r="D6682" s="8" t="s">
        <v>7816</v>
      </c>
      <c r="E6682" s="8" t="s">
        <v>18</v>
      </c>
      <c r="F6682" s="5" t="s">
        <v>18</v>
      </c>
      <c r="G6682" s="9"/>
      <c r="H6682" s="9"/>
    </row>
    <row r="6683" ht="15.75" customHeight="1">
      <c r="A6683" s="15" t="s">
        <v>7787</v>
      </c>
      <c r="B6683" s="14" t="s">
        <v>35</v>
      </c>
      <c r="C6683" s="17">
        <v>62.0</v>
      </c>
      <c r="D6683" s="8" t="s">
        <v>7817</v>
      </c>
      <c r="E6683" s="8" t="s">
        <v>32</v>
      </c>
      <c r="F6683" s="5" t="s">
        <v>22</v>
      </c>
      <c r="G6683" s="9"/>
      <c r="H6683" s="9"/>
    </row>
    <row r="6684" ht="15.75" customHeight="1">
      <c r="A6684" s="15" t="s">
        <v>7787</v>
      </c>
      <c r="B6684" s="14" t="s">
        <v>26</v>
      </c>
      <c r="C6684" s="17">
        <v>64.0</v>
      </c>
      <c r="D6684" s="8" t="s">
        <v>7818</v>
      </c>
      <c r="E6684" s="8" t="s">
        <v>33</v>
      </c>
      <c r="F6684" s="5" t="s">
        <v>971</v>
      </c>
      <c r="G6684" s="9"/>
      <c r="H6684" s="9"/>
    </row>
    <row r="6685" ht="15.75" customHeight="1">
      <c r="A6685" s="15" t="s">
        <v>7787</v>
      </c>
      <c r="B6685" s="14" t="s">
        <v>26</v>
      </c>
      <c r="C6685" s="17">
        <v>65.0</v>
      </c>
      <c r="D6685" s="8" t="s">
        <v>7819</v>
      </c>
      <c r="E6685" s="8" t="s">
        <v>21</v>
      </c>
      <c r="F6685" s="5" t="s">
        <v>25</v>
      </c>
      <c r="G6685" s="9"/>
      <c r="H6685" s="9"/>
    </row>
    <row r="6686" ht="15.75" customHeight="1">
      <c r="A6686" s="15" t="s">
        <v>7820</v>
      </c>
      <c r="B6686" s="14" t="s">
        <v>37</v>
      </c>
      <c r="C6686" s="16">
        <v>1.0</v>
      </c>
      <c r="D6686" s="8" t="s">
        <v>7821</v>
      </c>
      <c r="E6686" s="8" t="s">
        <v>21</v>
      </c>
      <c r="F6686" s="5" t="s">
        <v>25</v>
      </c>
      <c r="G6686" s="9"/>
      <c r="H6686" s="9"/>
    </row>
    <row r="6687" ht="15.75" customHeight="1">
      <c r="A6687" s="15" t="s">
        <v>7820</v>
      </c>
      <c r="B6687" s="14" t="s">
        <v>734</v>
      </c>
      <c r="C6687" s="17">
        <v>2.0</v>
      </c>
      <c r="D6687" s="8" t="s">
        <v>7822</v>
      </c>
      <c r="E6687" s="8" t="s">
        <v>21</v>
      </c>
      <c r="F6687" s="5" t="s">
        <v>25</v>
      </c>
      <c r="G6687" s="9"/>
      <c r="H6687" s="9"/>
    </row>
    <row r="6688" ht="15.75" customHeight="1">
      <c r="A6688" s="15" t="s">
        <v>7820</v>
      </c>
      <c r="B6688" s="14" t="s">
        <v>41</v>
      </c>
      <c r="C6688" s="17">
        <v>4.0</v>
      </c>
      <c r="D6688" s="8" t="s">
        <v>7823</v>
      </c>
      <c r="E6688" s="8" t="s">
        <v>14</v>
      </c>
      <c r="F6688" s="5" t="s">
        <v>15</v>
      </c>
      <c r="G6688" s="9"/>
      <c r="H6688" s="9"/>
    </row>
    <row r="6689" ht="15.75" customHeight="1">
      <c r="A6689" s="15" t="s">
        <v>7820</v>
      </c>
      <c r="B6689" s="14" t="s">
        <v>37</v>
      </c>
      <c r="C6689" s="17">
        <v>5.0</v>
      </c>
      <c r="D6689" s="8" t="s">
        <v>7824</v>
      </c>
      <c r="E6689" s="8" t="s">
        <v>14</v>
      </c>
      <c r="F6689" s="5" t="s">
        <v>15</v>
      </c>
      <c r="G6689" s="9"/>
      <c r="H6689" s="9"/>
    </row>
    <row r="6690" ht="15.75" customHeight="1">
      <c r="A6690" s="15" t="s">
        <v>7820</v>
      </c>
      <c r="B6690" s="14" t="s">
        <v>35</v>
      </c>
      <c r="C6690" s="17">
        <v>6.0</v>
      </c>
      <c r="D6690" s="8" t="s">
        <v>7825</v>
      </c>
      <c r="E6690" s="8" t="s">
        <v>14</v>
      </c>
      <c r="F6690" s="5" t="s">
        <v>15</v>
      </c>
      <c r="G6690" s="9"/>
      <c r="H6690" s="9"/>
    </row>
    <row r="6691" ht="15.75" customHeight="1">
      <c r="A6691" s="15" t="s">
        <v>7820</v>
      </c>
      <c r="B6691" s="14" t="s">
        <v>734</v>
      </c>
      <c r="C6691" s="17">
        <v>7.0</v>
      </c>
      <c r="D6691" s="8" t="s">
        <v>7826</v>
      </c>
      <c r="E6691" s="8" t="s">
        <v>32</v>
      </c>
      <c r="F6691" s="5" t="s">
        <v>15</v>
      </c>
      <c r="G6691" s="9"/>
      <c r="H6691" s="9"/>
    </row>
    <row r="6692" ht="15.75" customHeight="1">
      <c r="A6692" s="15" t="s">
        <v>7820</v>
      </c>
      <c r="B6692" s="14" t="s">
        <v>23</v>
      </c>
      <c r="C6692" s="17">
        <v>9.0</v>
      </c>
      <c r="D6692" s="8" t="s">
        <v>7827</v>
      </c>
      <c r="E6692" s="8" t="s">
        <v>146</v>
      </c>
      <c r="F6692" s="5" t="s">
        <v>146</v>
      </c>
      <c r="G6692" s="9"/>
      <c r="H6692" s="9"/>
    </row>
    <row r="6693" ht="15.75" customHeight="1">
      <c r="A6693" s="15" t="s">
        <v>7820</v>
      </c>
      <c r="B6693" s="14" t="s">
        <v>35</v>
      </c>
      <c r="C6693" s="17">
        <v>10.0</v>
      </c>
      <c r="D6693" s="8" t="s">
        <v>7828</v>
      </c>
      <c r="E6693" s="8" t="s">
        <v>21</v>
      </c>
      <c r="F6693" s="5" t="s">
        <v>28</v>
      </c>
      <c r="G6693" s="9"/>
      <c r="H6693" s="9"/>
    </row>
    <row r="6694" ht="15.75" customHeight="1">
      <c r="A6694" s="15" t="s">
        <v>7820</v>
      </c>
      <c r="B6694" s="14" t="s">
        <v>41</v>
      </c>
      <c r="C6694" s="17">
        <v>12.0</v>
      </c>
      <c r="D6694" s="8" t="s">
        <v>7829</v>
      </c>
      <c r="E6694" s="8" t="s">
        <v>14</v>
      </c>
      <c r="F6694" s="5" t="s">
        <v>15</v>
      </c>
      <c r="G6694" s="9"/>
      <c r="H6694" s="9"/>
    </row>
    <row r="6695" ht="15.75" customHeight="1">
      <c r="A6695" s="15" t="s">
        <v>7820</v>
      </c>
      <c r="B6695" s="18" t="s">
        <v>6813</v>
      </c>
      <c r="C6695" s="17">
        <v>14.0</v>
      </c>
      <c r="D6695" s="8" t="s">
        <v>7830</v>
      </c>
      <c r="E6695" s="8" t="s">
        <v>33</v>
      </c>
      <c r="F6695" s="5" t="s">
        <v>33</v>
      </c>
      <c r="G6695" s="9"/>
      <c r="H6695" s="9"/>
    </row>
    <row r="6696" ht="15.75" customHeight="1">
      <c r="A6696" s="15" t="s">
        <v>7820</v>
      </c>
      <c r="B6696" s="14" t="s">
        <v>41</v>
      </c>
      <c r="C6696" s="17">
        <v>17.0</v>
      </c>
      <c r="D6696" s="8" t="s">
        <v>7831</v>
      </c>
      <c r="E6696" s="8" t="s">
        <v>21</v>
      </c>
      <c r="F6696" s="5" t="s">
        <v>79</v>
      </c>
      <c r="G6696" s="9"/>
      <c r="H6696" s="9"/>
    </row>
    <row r="6697" ht="15.75" customHeight="1">
      <c r="A6697" s="15" t="s">
        <v>7820</v>
      </c>
      <c r="B6697" s="14" t="s">
        <v>734</v>
      </c>
      <c r="C6697" s="17">
        <v>18.0</v>
      </c>
      <c r="D6697" s="8" t="s">
        <v>7832</v>
      </c>
      <c r="E6697" s="8" t="s">
        <v>166</v>
      </c>
      <c r="F6697" s="5" t="s">
        <v>166</v>
      </c>
      <c r="G6697" s="9"/>
      <c r="H6697" s="9"/>
    </row>
    <row r="6698" ht="15.75" customHeight="1">
      <c r="A6698" s="15" t="s">
        <v>7820</v>
      </c>
      <c r="B6698" s="14" t="s">
        <v>41</v>
      </c>
      <c r="C6698" s="17">
        <v>21.0</v>
      </c>
      <c r="D6698" s="8" t="s">
        <v>7833</v>
      </c>
      <c r="E6698" s="8" t="s">
        <v>14</v>
      </c>
      <c r="F6698" s="5" t="s">
        <v>79</v>
      </c>
      <c r="G6698" s="9"/>
      <c r="H6698" s="9"/>
    </row>
    <row r="6699" ht="15.75" customHeight="1">
      <c r="A6699" s="15" t="s">
        <v>7820</v>
      </c>
      <c r="B6699" s="14" t="s">
        <v>37</v>
      </c>
      <c r="C6699" s="17">
        <v>22.0</v>
      </c>
      <c r="D6699" s="8" t="s">
        <v>7834</v>
      </c>
      <c r="E6699" s="8" t="s">
        <v>14</v>
      </c>
      <c r="F6699" s="5" t="s">
        <v>15</v>
      </c>
      <c r="G6699" s="9"/>
      <c r="H6699" s="9"/>
    </row>
    <row r="6700" ht="15.75" customHeight="1">
      <c r="A6700" s="15" t="s">
        <v>7820</v>
      </c>
      <c r="B6700" s="14" t="s">
        <v>52</v>
      </c>
      <c r="C6700" s="17">
        <v>23.0</v>
      </c>
      <c r="D6700" s="8" t="s">
        <v>7835</v>
      </c>
      <c r="E6700" s="8" t="s">
        <v>21</v>
      </c>
      <c r="F6700" s="5" t="s">
        <v>50</v>
      </c>
      <c r="G6700" s="9"/>
      <c r="H6700" s="9"/>
    </row>
    <row r="6701" ht="15.75" customHeight="1">
      <c r="A6701" s="15" t="s">
        <v>7820</v>
      </c>
      <c r="B6701" s="14" t="s">
        <v>2090</v>
      </c>
      <c r="C6701" s="17">
        <v>24.0</v>
      </c>
      <c r="D6701" s="8" t="s">
        <v>7836</v>
      </c>
      <c r="E6701" s="8" t="s">
        <v>21</v>
      </c>
      <c r="F6701" s="5" t="s">
        <v>25</v>
      </c>
      <c r="G6701" s="9"/>
      <c r="H6701" s="9"/>
    </row>
    <row r="6702" ht="15.75" customHeight="1">
      <c r="A6702" s="11" t="s">
        <v>7837</v>
      </c>
      <c r="B6702" s="6" t="s">
        <v>124</v>
      </c>
      <c r="C6702" s="7">
        <v>1.0</v>
      </c>
      <c r="D6702" s="8" t="s">
        <v>7838</v>
      </c>
      <c r="E6702" s="5" t="s">
        <v>21</v>
      </c>
      <c r="F6702" s="5" t="s">
        <v>642</v>
      </c>
      <c r="G6702" s="9"/>
      <c r="H6702" s="9"/>
    </row>
    <row r="6703" ht="15.75" customHeight="1">
      <c r="A6703" s="11" t="s">
        <v>7837</v>
      </c>
      <c r="B6703" s="6" t="s">
        <v>37</v>
      </c>
      <c r="C6703" s="10">
        <v>4.0</v>
      </c>
      <c r="D6703" s="8" t="s">
        <v>7839</v>
      </c>
      <c r="E6703" s="5" t="s">
        <v>21</v>
      </c>
      <c r="F6703" s="5" t="s">
        <v>22</v>
      </c>
      <c r="G6703" s="9"/>
      <c r="H6703" s="9"/>
    </row>
    <row r="6704" ht="15.75" customHeight="1">
      <c r="A6704" s="11" t="s">
        <v>7837</v>
      </c>
      <c r="B6704" s="12" t="s">
        <v>135</v>
      </c>
      <c r="C6704" s="10">
        <v>6.0</v>
      </c>
      <c r="D6704" s="8" t="s">
        <v>7840</v>
      </c>
      <c r="E6704" s="5" t="s">
        <v>2590</v>
      </c>
      <c r="F6704" s="5" t="s">
        <v>15</v>
      </c>
      <c r="G6704" s="9"/>
      <c r="H6704" s="9"/>
    </row>
    <row r="6705" ht="15.75" customHeight="1">
      <c r="A6705" s="11" t="s">
        <v>7837</v>
      </c>
      <c r="B6705" s="6" t="s">
        <v>144</v>
      </c>
      <c r="C6705" s="10">
        <v>7.0</v>
      </c>
      <c r="D6705" s="8" t="s">
        <v>7841</v>
      </c>
      <c r="E6705" s="5" t="s">
        <v>32</v>
      </c>
      <c r="F6705" s="5" t="s">
        <v>15</v>
      </c>
      <c r="G6705" s="9"/>
      <c r="H6705" s="9"/>
    </row>
    <row r="6706" ht="15.75" customHeight="1">
      <c r="A6706" s="11" t="s">
        <v>7837</v>
      </c>
      <c r="B6706" s="6" t="s">
        <v>144</v>
      </c>
      <c r="C6706" s="10">
        <v>9.0</v>
      </c>
      <c r="D6706" s="8" t="s">
        <v>7842</v>
      </c>
      <c r="E6706" s="5" t="s">
        <v>14</v>
      </c>
      <c r="F6706" s="5" t="s">
        <v>28</v>
      </c>
      <c r="G6706" s="9"/>
      <c r="H6706" s="9"/>
    </row>
    <row r="6707" ht="15.75" customHeight="1">
      <c r="A6707" s="11" t="s">
        <v>7837</v>
      </c>
      <c r="B6707" s="12" t="s">
        <v>701</v>
      </c>
      <c r="C6707" s="10">
        <v>11.0</v>
      </c>
      <c r="D6707" s="8" t="s">
        <v>7843</v>
      </c>
      <c r="E6707" s="5" t="s">
        <v>14</v>
      </c>
      <c r="F6707" s="5" t="s">
        <v>15</v>
      </c>
      <c r="G6707" s="9"/>
      <c r="H6707" s="9"/>
    </row>
    <row r="6708" ht="15.75" customHeight="1">
      <c r="A6708" s="11" t="s">
        <v>7837</v>
      </c>
      <c r="B6708" s="6" t="s">
        <v>7844</v>
      </c>
      <c r="C6708" s="10">
        <v>13.0</v>
      </c>
      <c r="D6708" s="8" t="s">
        <v>7845</v>
      </c>
      <c r="E6708" s="5" t="s">
        <v>21</v>
      </c>
      <c r="F6708" s="5" t="s">
        <v>642</v>
      </c>
      <c r="G6708" s="9"/>
      <c r="H6708" s="9"/>
    </row>
    <row r="6709" ht="15.75" customHeight="1">
      <c r="A6709" s="5" t="s">
        <v>7846</v>
      </c>
      <c r="B6709" s="6" t="s">
        <v>3863</v>
      </c>
      <c r="C6709" s="7">
        <v>1.0</v>
      </c>
      <c r="D6709" s="8" t="s">
        <v>7847</v>
      </c>
      <c r="E6709" s="5" t="s">
        <v>21</v>
      </c>
      <c r="F6709" s="5" t="s">
        <v>25</v>
      </c>
      <c r="G6709" s="9"/>
      <c r="H6709" s="9"/>
    </row>
    <row r="6710" ht="15.75" customHeight="1">
      <c r="A6710" s="5" t="s">
        <v>7846</v>
      </c>
      <c r="B6710" s="6" t="s">
        <v>378</v>
      </c>
      <c r="C6710" s="10">
        <v>2.0</v>
      </c>
      <c r="D6710" s="8" t="s">
        <v>7848</v>
      </c>
      <c r="E6710" s="5" t="s">
        <v>21</v>
      </c>
      <c r="F6710" s="5" t="s">
        <v>25</v>
      </c>
      <c r="G6710" s="9"/>
      <c r="H6710" s="9"/>
    </row>
    <row r="6711" ht="15.75" customHeight="1">
      <c r="A6711" s="5" t="s">
        <v>7846</v>
      </c>
      <c r="B6711" s="6" t="s">
        <v>7849</v>
      </c>
      <c r="C6711" s="10">
        <v>3.0</v>
      </c>
      <c r="D6711" s="8" t="s">
        <v>7850</v>
      </c>
      <c r="E6711" s="5" t="s">
        <v>21</v>
      </c>
      <c r="F6711" s="5" t="s">
        <v>25</v>
      </c>
      <c r="G6711" s="9"/>
      <c r="H6711" s="9"/>
    </row>
    <row r="6712" ht="15.75" customHeight="1">
      <c r="A6712" s="5" t="s">
        <v>7851</v>
      </c>
      <c r="B6712" s="6" t="s">
        <v>137</v>
      </c>
      <c r="C6712" s="7">
        <v>1.0</v>
      </c>
      <c r="D6712" s="8" t="s">
        <v>7852</v>
      </c>
      <c r="E6712" s="5" t="s">
        <v>21</v>
      </c>
      <c r="F6712" s="5" t="s">
        <v>25</v>
      </c>
      <c r="G6712" s="9"/>
      <c r="H6712" s="9"/>
    </row>
    <row r="6713" ht="15.75" customHeight="1">
      <c r="A6713" s="5" t="s">
        <v>7851</v>
      </c>
      <c r="B6713" s="6" t="s">
        <v>139</v>
      </c>
      <c r="C6713" s="10">
        <v>2.0</v>
      </c>
      <c r="D6713" s="8" t="s">
        <v>7853</v>
      </c>
      <c r="E6713" s="5" t="s">
        <v>21</v>
      </c>
      <c r="F6713" s="5" t="s">
        <v>25</v>
      </c>
      <c r="G6713" s="9"/>
      <c r="H6713" s="9"/>
    </row>
    <row r="6714" ht="15.75" customHeight="1">
      <c r="A6714" s="5" t="s">
        <v>7851</v>
      </c>
      <c r="B6714" s="6" t="s">
        <v>154</v>
      </c>
      <c r="C6714" s="10">
        <v>3.0</v>
      </c>
      <c r="D6714" s="8" t="s">
        <v>7854</v>
      </c>
      <c r="E6714" s="5" t="s">
        <v>21</v>
      </c>
      <c r="F6714" s="5" t="s">
        <v>25</v>
      </c>
      <c r="G6714" s="9"/>
      <c r="H6714" s="9"/>
    </row>
    <row r="6715" ht="15.75" customHeight="1">
      <c r="A6715" s="5" t="s">
        <v>7851</v>
      </c>
      <c r="B6715" s="6" t="s">
        <v>1523</v>
      </c>
      <c r="C6715" s="10">
        <v>4.0</v>
      </c>
      <c r="D6715" s="8" t="s">
        <v>7855</v>
      </c>
      <c r="E6715" s="5" t="s">
        <v>21</v>
      </c>
      <c r="F6715" s="5" t="s">
        <v>25</v>
      </c>
      <c r="G6715" s="9"/>
      <c r="H6715" s="9"/>
    </row>
    <row r="6716" ht="15.75" customHeight="1">
      <c r="A6716" s="15" t="s">
        <v>7856</v>
      </c>
      <c r="B6716" s="14" t="s">
        <v>968</v>
      </c>
      <c r="C6716" s="16">
        <v>1.0</v>
      </c>
      <c r="D6716" s="8" t="s">
        <v>7857</v>
      </c>
      <c r="E6716" s="8" t="s">
        <v>21</v>
      </c>
      <c r="F6716" s="5" t="s">
        <v>25</v>
      </c>
      <c r="G6716" s="9"/>
      <c r="H6716" s="9"/>
    </row>
    <row r="6717" ht="15.75" customHeight="1">
      <c r="A6717" s="15" t="s">
        <v>7856</v>
      </c>
      <c r="B6717" s="18" t="s">
        <v>135</v>
      </c>
      <c r="C6717" s="17">
        <v>3.0</v>
      </c>
      <c r="D6717" s="8" t="s">
        <v>7858</v>
      </c>
      <c r="E6717" s="8" t="s">
        <v>18</v>
      </c>
      <c r="F6717" s="5" t="s">
        <v>15</v>
      </c>
      <c r="G6717" s="9"/>
      <c r="H6717" s="9"/>
    </row>
    <row r="6718" ht="15.75" customHeight="1">
      <c r="A6718" s="15" t="s">
        <v>7856</v>
      </c>
      <c r="B6718" s="14" t="s">
        <v>144</v>
      </c>
      <c r="C6718" s="17">
        <v>4.0</v>
      </c>
      <c r="D6718" s="8" t="s">
        <v>7859</v>
      </c>
      <c r="E6718" s="8" t="s">
        <v>18</v>
      </c>
      <c r="F6718" s="5" t="s">
        <v>15</v>
      </c>
      <c r="G6718" s="9"/>
      <c r="H6718" s="9"/>
    </row>
    <row r="6719" ht="15.75" customHeight="1">
      <c r="A6719" s="15" t="s">
        <v>7856</v>
      </c>
      <c r="B6719" s="14" t="s">
        <v>1770</v>
      </c>
      <c r="C6719" s="17">
        <v>6.0</v>
      </c>
      <c r="D6719" s="8" t="s">
        <v>7860</v>
      </c>
      <c r="E6719" s="8" t="s">
        <v>32</v>
      </c>
      <c r="F6719" s="5" t="s">
        <v>28</v>
      </c>
      <c r="G6719" s="9"/>
      <c r="H6719" s="9"/>
    </row>
    <row r="6720" ht="15.75" customHeight="1">
      <c r="A6720" s="15" t="s">
        <v>7856</v>
      </c>
      <c r="B6720" s="18" t="s">
        <v>135</v>
      </c>
      <c r="C6720" s="17">
        <v>9.0</v>
      </c>
      <c r="D6720" s="8" t="s">
        <v>7861</v>
      </c>
      <c r="E6720" s="8" t="s">
        <v>183</v>
      </c>
      <c r="F6720" s="5" t="s">
        <v>15</v>
      </c>
      <c r="G6720" s="9"/>
      <c r="H6720" s="9"/>
    </row>
    <row r="6721" ht="15.75" customHeight="1">
      <c r="A6721" s="15" t="s">
        <v>7856</v>
      </c>
      <c r="B6721" s="14" t="s">
        <v>144</v>
      </c>
      <c r="C6721" s="17">
        <v>10.0</v>
      </c>
      <c r="D6721" s="8" t="s">
        <v>7862</v>
      </c>
      <c r="E6721" s="8" t="s">
        <v>183</v>
      </c>
      <c r="F6721" s="5" t="s">
        <v>15</v>
      </c>
      <c r="G6721" s="9"/>
      <c r="H6721" s="9"/>
    </row>
    <row r="6722" ht="15.75" customHeight="1">
      <c r="A6722" s="15" t="s">
        <v>7856</v>
      </c>
      <c r="B6722" s="14" t="s">
        <v>144</v>
      </c>
      <c r="C6722" s="17">
        <v>12.0</v>
      </c>
      <c r="D6722" s="8" t="s">
        <v>7863</v>
      </c>
      <c r="E6722" s="8" t="s">
        <v>21</v>
      </c>
      <c r="F6722" s="5" t="s">
        <v>22</v>
      </c>
      <c r="G6722" s="9"/>
      <c r="H6722" s="9"/>
    </row>
    <row r="6723" ht="15.75" customHeight="1">
      <c r="A6723" s="15" t="s">
        <v>7856</v>
      </c>
      <c r="B6723" s="18" t="s">
        <v>701</v>
      </c>
      <c r="C6723" s="17">
        <v>14.0</v>
      </c>
      <c r="D6723" s="8" t="s">
        <v>7864</v>
      </c>
      <c r="E6723" s="8" t="s">
        <v>33</v>
      </c>
      <c r="F6723" s="5" t="s">
        <v>22</v>
      </c>
      <c r="G6723" s="9"/>
      <c r="H6723" s="9"/>
    </row>
    <row r="6724" ht="15.75" customHeight="1">
      <c r="A6724" s="15" t="s">
        <v>7856</v>
      </c>
      <c r="B6724" s="14" t="s">
        <v>37</v>
      </c>
      <c r="C6724" s="17">
        <v>16.0</v>
      </c>
      <c r="D6724" s="8" t="s">
        <v>7865</v>
      </c>
      <c r="E6724" s="8" t="s">
        <v>18</v>
      </c>
      <c r="F6724" s="5" t="s">
        <v>7866</v>
      </c>
      <c r="G6724" s="9"/>
      <c r="H6724" s="9"/>
    </row>
    <row r="6725" ht="15.75" customHeight="1">
      <c r="A6725" s="15" t="s">
        <v>7856</v>
      </c>
      <c r="B6725" s="14" t="s">
        <v>144</v>
      </c>
      <c r="C6725" s="17">
        <v>17.0</v>
      </c>
      <c r="D6725" s="8" t="s">
        <v>7867</v>
      </c>
      <c r="E6725" s="8" t="s">
        <v>18</v>
      </c>
      <c r="F6725" s="5" t="s">
        <v>18</v>
      </c>
      <c r="G6725" s="9"/>
      <c r="H6725" s="9"/>
    </row>
    <row r="6726" ht="15.75" customHeight="1">
      <c r="A6726" s="15" t="s">
        <v>7856</v>
      </c>
      <c r="B6726" s="14" t="s">
        <v>37</v>
      </c>
      <c r="C6726" s="17">
        <v>18.0</v>
      </c>
      <c r="D6726" s="8" t="s">
        <v>7868</v>
      </c>
      <c r="E6726" s="8" t="s">
        <v>14</v>
      </c>
      <c r="F6726" s="5" t="s">
        <v>18</v>
      </c>
      <c r="G6726" s="9"/>
      <c r="H6726" s="9"/>
    </row>
    <row r="6727" ht="15.75" customHeight="1">
      <c r="A6727" s="15" t="s">
        <v>7856</v>
      </c>
      <c r="B6727" s="14" t="s">
        <v>107</v>
      </c>
      <c r="C6727" s="17">
        <v>20.0</v>
      </c>
      <c r="D6727" s="8" t="s">
        <v>7869</v>
      </c>
      <c r="E6727" s="8" t="s">
        <v>21</v>
      </c>
      <c r="F6727" s="5" t="s">
        <v>25</v>
      </c>
      <c r="G6727" s="9"/>
      <c r="H6727" s="9"/>
    </row>
    <row r="6728" ht="15.75" customHeight="1">
      <c r="A6728" s="15" t="s">
        <v>7856</v>
      </c>
      <c r="B6728" s="18" t="s">
        <v>701</v>
      </c>
      <c r="C6728" s="17">
        <v>24.0</v>
      </c>
      <c r="D6728" s="8" t="s">
        <v>7870</v>
      </c>
      <c r="E6728" s="8" t="s">
        <v>18</v>
      </c>
      <c r="F6728" s="5" t="s">
        <v>708</v>
      </c>
      <c r="G6728" s="9"/>
      <c r="H6728" s="9"/>
    </row>
    <row r="6729" ht="15.75" customHeight="1">
      <c r="A6729" s="15" t="s">
        <v>7856</v>
      </c>
      <c r="B6729" s="18" t="s">
        <v>701</v>
      </c>
      <c r="C6729" s="17">
        <v>26.0</v>
      </c>
      <c r="D6729" s="8" t="s">
        <v>7871</v>
      </c>
      <c r="E6729" s="8" t="s">
        <v>18</v>
      </c>
      <c r="F6729" s="5" t="s">
        <v>18</v>
      </c>
      <c r="G6729" s="9"/>
      <c r="H6729" s="9"/>
    </row>
    <row r="6730" ht="15.75" customHeight="1">
      <c r="A6730" s="15" t="s">
        <v>7856</v>
      </c>
      <c r="B6730" s="14" t="s">
        <v>144</v>
      </c>
      <c r="C6730" s="17">
        <v>28.0</v>
      </c>
      <c r="D6730" s="8" t="s">
        <v>7872</v>
      </c>
      <c r="E6730" s="8" t="s">
        <v>18</v>
      </c>
      <c r="F6730" s="5" t="s">
        <v>18</v>
      </c>
      <c r="G6730" s="9"/>
      <c r="H6730" s="9"/>
    </row>
    <row r="6731" ht="15.75" customHeight="1">
      <c r="A6731" s="15" t="s">
        <v>7856</v>
      </c>
      <c r="B6731" s="14" t="s">
        <v>139</v>
      </c>
      <c r="C6731" s="17">
        <v>29.0</v>
      </c>
      <c r="D6731" s="8" t="s">
        <v>7873</v>
      </c>
      <c r="E6731" s="8" t="s">
        <v>18</v>
      </c>
      <c r="F6731" s="5" t="s">
        <v>18</v>
      </c>
      <c r="G6731" s="9"/>
      <c r="H6731" s="9"/>
    </row>
    <row r="6732" ht="15.75" customHeight="1">
      <c r="A6732" s="15" t="s">
        <v>7856</v>
      </c>
      <c r="B6732" s="18" t="s">
        <v>701</v>
      </c>
      <c r="C6732" s="17">
        <v>30.0</v>
      </c>
      <c r="D6732" s="8" t="s">
        <v>7874</v>
      </c>
      <c r="E6732" s="8" t="s">
        <v>18</v>
      </c>
      <c r="F6732" s="5" t="s">
        <v>18</v>
      </c>
      <c r="G6732" s="9"/>
      <c r="H6732" s="9"/>
    </row>
    <row r="6733" ht="15.75" customHeight="1">
      <c r="A6733" s="15" t="s">
        <v>7856</v>
      </c>
      <c r="B6733" s="14" t="s">
        <v>144</v>
      </c>
      <c r="C6733" s="17">
        <v>32.0</v>
      </c>
      <c r="D6733" s="8" t="s">
        <v>7875</v>
      </c>
      <c r="E6733" s="8" t="s">
        <v>18</v>
      </c>
      <c r="F6733" s="5" t="s">
        <v>18</v>
      </c>
      <c r="G6733" s="9"/>
      <c r="H6733" s="9"/>
    </row>
    <row r="6734" ht="15.75" customHeight="1">
      <c r="A6734" s="15" t="s">
        <v>7856</v>
      </c>
      <c r="B6734" s="14" t="s">
        <v>144</v>
      </c>
      <c r="C6734" s="17">
        <v>34.0</v>
      </c>
      <c r="D6734" s="8" t="s">
        <v>7876</v>
      </c>
      <c r="E6734" s="8" t="s">
        <v>18</v>
      </c>
      <c r="F6734" s="5" t="s">
        <v>18</v>
      </c>
      <c r="G6734" s="9"/>
      <c r="H6734" s="9"/>
    </row>
    <row r="6735" ht="15.75" customHeight="1">
      <c r="A6735" s="15" t="s">
        <v>7856</v>
      </c>
      <c r="B6735" s="18" t="s">
        <v>701</v>
      </c>
      <c r="C6735" s="17">
        <v>36.0</v>
      </c>
      <c r="D6735" s="8" t="s">
        <v>7877</v>
      </c>
      <c r="E6735" s="8" t="s">
        <v>18</v>
      </c>
      <c r="F6735" s="5" t="s">
        <v>18</v>
      </c>
      <c r="G6735" s="9"/>
      <c r="H6735" s="9"/>
    </row>
    <row r="6736" ht="15.75" customHeight="1">
      <c r="A6736" s="15" t="s">
        <v>7856</v>
      </c>
      <c r="B6736" s="14" t="s">
        <v>124</v>
      </c>
      <c r="C6736" s="17">
        <v>38.0</v>
      </c>
      <c r="D6736" s="8" t="s">
        <v>7878</v>
      </c>
      <c r="E6736" s="8" t="s">
        <v>18</v>
      </c>
      <c r="F6736" s="5" t="s">
        <v>18</v>
      </c>
      <c r="G6736" s="9"/>
      <c r="H6736" s="9"/>
    </row>
    <row r="6737" ht="15.75" customHeight="1">
      <c r="A6737" s="15" t="s">
        <v>7856</v>
      </c>
      <c r="B6737" s="14" t="s">
        <v>144</v>
      </c>
      <c r="C6737" s="17">
        <v>40.0</v>
      </c>
      <c r="D6737" s="8" t="s">
        <v>7879</v>
      </c>
      <c r="E6737" s="8" t="s">
        <v>18</v>
      </c>
      <c r="F6737" s="5" t="s">
        <v>18</v>
      </c>
      <c r="G6737" s="9"/>
      <c r="H6737" s="9"/>
    </row>
    <row r="6738" ht="15.75" customHeight="1">
      <c r="A6738" s="15" t="s">
        <v>7856</v>
      </c>
      <c r="B6738" s="18" t="s">
        <v>701</v>
      </c>
      <c r="C6738" s="17">
        <v>41.0</v>
      </c>
      <c r="D6738" s="8" t="s">
        <v>7880</v>
      </c>
      <c r="E6738" s="8" t="s">
        <v>18</v>
      </c>
      <c r="F6738" s="5" t="s">
        <v>18</v>
      </c>
      <c r="G6738" s="9"/>
      <c r="H6738" s="9"/>
    </row>
    <row r="6739" ht="15.75" customHeight="1">
      <c r="A6739" s="15" t="s">
        <v>7856</v>
      </c>
      <c r="B6739" s="14" t="s">
        <v>1770</v>
      </c>
      <c r="C6739" s="17">
        <v>43.0</v>
      </c>
      <c r="D6739" s="8" t="s">
        <v>7881</v>
      </c>
      <c r="E6739" s="8" t="s">
        <v>18</v>
      </c>
      <c r="F6739" s="5" t="s">
        <v>18</v>
      </c>
      <c r="G6739" s="9"/>
      <c r="H6739" s="9"/>
    </row>
    <row r="6740" ht="15.75" customHeight="1">
      <c r="A6740" s="15" t="s">
        <v>7856</v>
      </c>
      <c r="B6740" s="14" t="s">
        <v>144</v>
      </c>
      <c r="C6740" s="17">
        <v>46.0</v>
      </c>
      <c r="D6740" s="8" t="s">
        <v>7882</v>
      </c>
      <c r="E6740" s="8" t="s">
        <v>18</v>
      </c>
      <c r="F6740" s="5" t="s">
        <v>18</v>
      </c>
      <c r="G6740" s="9"/>
      <c r="H6740" s="9"/>
    </row>
    <row r="6741" ht="15.75" customHeight="1">
      <c r="A6741" s="15" t="s">
        <v>7856</v>
      </c>
      <c r="B6741" s="18" t="s">
        <v>701</v>
      </c>
      <c r="C6741" s="17">
        <v>48.0</v>
      </c>
      <c r="D6741" s="8" t="s">
        <v>7883</v>
      </c>
      <c r="E6741" s="8" t="s">
        <v>18</v>
      </c>
      <c r="F6741" s="5" t="s">
        <v>18</v>
      </c>
      <c r="G6741" s="9"/>
      <c r="H6741" s="9"/>
    </row>
    <row r="6742" ht="15.75" customHeight="1">
      <c r="A6742" s="15" t="s">
        <v>7856</v>
      </c>
      <c r="B6742" s="18" t="s">
        <v>701</v>
      </c>
      <c r="C6742" s="17">
        <v>50.0</v>
      </c>
      <c r="D6742" s="8" t="s">
        <v>7884</v>
      </c>
      <c r="E6742" s="8" t="s">
        <v>18</v>
      </c>
      <c r="F6742" s="5" t="s">
        <v>18</v>
      </c>
      <c r="G6742" s="9"/>
      <c r="H6742" s="9"/>
    </row>
    <row r="6743" ht="15.75" customHeight="1">
      <c r="A6743" s="15" t="s">
        <v>7856</v>
      </c>
      <c r="B6743" s="14" t="s">
        <v>37</v>
      </c>
      <c r="C6743" s="17">
        <v>52.0</v>
      </c>
      <c r="D6743" s="8" t="s">
        <v>7885</v>
      </c>
      <c r="E6743" s="8" t="s">
        <v>18</v>
      </c>
      <c r="F6743" s="5" t="s">
        <v>18</v>
      </c>
      <c r="G6743" s="9"/>
      <c r="H6743" s="9"/>
    </row>
    <row r="6744" ht="15.75" customHeight="1">
      <c r="A6744" s="15" t="s">
        <v>7856</v>
      </c>
      <c r="B6744" s="18" t="s">
        <v>701</v>
      </c>
      <c r="C6744" s="17">
        <v>55.0</v>
      </c>
      <c r="D6744" s="8" t="s">
        <v>7886</v>
      </c>
      <c r="E6744" s="8" t="s">
        <v>18</v>
      </c>
      <c r="F6744" s="5" t="s">
        <v>18</v>
      </c>
      <c r="G6744" s="9"/>
      <c r="H6744" s="9"/>
    </row>
    <row r="6745" ht="15.75" customHeight="1">
      <c r="A6745" s="15" t="s">
        <v>7856</v>
      </c>
      <c r="B6745" s="14" t="s">
        <v>124</v>
      </c>
      <c r="C6745" s="17">
        <v>57.0</v>
      </c>
      <c r="D6745" s="8" t="s">
        <v>7887</v>
      </c>
      <c r="E6745" s="8" t="s">
        <v>18</v>
      </c>
      <c r="F6745" s="5" t="s">
        <v>18</v>
      </c>
      <c r="G6745" s="9"/>
      <c r="H6745" s="9"/>
    </row>
    <row r="6746" ht="15.75" customHeight="1">
      <c r="A6746" s="15" t="s">
        <v>7856</v>
      </c>
      <c r="B6746" s="18" t="s">
        <v>126</v>
      </c>
      <c r="C6746" s="17">
        <v>58.0</v>
      </c>
      <c r="D6746" s="8" t="s">
        <v>7888</v>
      </c>
      <c r="E6746" s="8" t="s">
        <v>18</v>
      </c>
      <c r="F6746" s="5" t="s">
        <v>18</v>
      </c>
      <c r="G6746" s="9"/>
      <c r="H6746" s="9"/>
    </row>
    <row r="6747" ht="15.75" customHeight="1">
      <c r="A6747" s="15" t="s">
        <v>7856</v>
      </c>
      <c r="B6747" s="14" t="s">
        <v>144</v>
      </c>
      <c r="C6747" s="17">
        <v>59.0</v>
      </c>
      <c r="D6747" s="8" t="s">
        <v>7889</v>
      </c>
      <c r="E6747" s="8" t="s">
        <v>18</v>
      </c>
      <c r="F6747" s="5" t="s">
        <v>18</v>
      </c>
      <c r="G6747" s="9"/>
      <c r="H6747" s="9"/>
    </row>
    <row r="6748" ht="15.75" customHeight="1">
      <c r="A6748" s="15" t="s">
        <v>7856</v>
      </c>
      <c r="B6748" s="18" t="s">
        <v>701</v>
      </c>
      <c r="C6748" s="17">
        <v>61.0</v>
      </c>
      <c r="D6748" s="8" t="s">
        <v>7890</v>
      </c>
      <c r="E6748" s="8" t="s">
        <v>18</v>
      </c>
      <c r="F6748" s="5" t="s">
        <v>18</v>
      </c>
      <c r="G6748" s="9"/>
      <c r="H6748" s="9"/>
    </row>
    <row r="6749" ht="15.75" customHeight="1">
      <c r="A6749" s="15" t="s">
        <v>7856</v>
      </c>
      <c r="B6749" s="14" t="s">
        <v>37</v>
      </c>
      <c r="C6749" s="17">
        <v>63.0</v>
      </c>
      <c r="D6749" s="8" t="s">
        <v>7891</v>
      </c>
      <c r="E6749" s="8" t="s">
        <v>18</v>
      </c>
      <c r="F6749" s="5" t="s">
        <v>18</v>
      </c>
      <c r="G6749" s="9"/>
      <c r="H6749" s="9"/>
    </row>
    <row r="6750" ht="15.75" customHeight="1">
      <c r="A6750" s="15" t="s">
        <v>7856</v>
      </c>
      <c r="B6750" s="18" t="s">
        <v>701</v>
      </c>
      <c r="C6750" s="17">
        <v>65.0</v>
      </c>
      <c r="D6750" s="8" t="s">
        <v>7892</v>
      </c>
      <c r="E6750" s="8" t="s">
        <v>18</v>
      </c>
      <c r="F6750" s="5" t="s">
        <v>18</v>
      </c>
      <c r="G6750" s="9"/>
      <c r="H6750" s="9"/>
    </row>
    <row r="6751" ht="15.75" customHeight="1">
      <c r="A6751" s="15" t="s">
        <v>7856</v>
      </c>
      <c r="B6751" s="14" t="s">
        <v>144</v>
      </c>
      <c r="C6751" s="17">
        <v>67.0</v>
      </c>
      <c r="D6751" s="8" t="s">
        <v>7893</v>
      </c>
      <c r="E6751" s="8" t="s">
        <v>18</v>
      </c>
      <c r="F6751" s="5" t="s">
        <v>18</v>
      </c>
      <c r="G6751" s="9"/>
      <c r="H6751" s="9"/>
    </row>
    <row r="6752" ht="15.75" customHeight="1">
      <c r="A6752" s="15" t="s">
        <v>7856</v>
      </c>
      <c r="B6752" s="18" t="s">
        <v>701</v>
      </c>
      <c r="C6752" s="17">
        <v>69.0</v>
      </c>
      <c r="D6752" s="8" t="s">
        <v>7894</v>
      </c>
      <c r="E6752" s="8" t="s">
        <v>18</v>
      </c>
      <c r="F6752" s="5" t="s">
        <v>18</v>
      </c>
      <c r="G6752" s="9"/>
      <c r="H6752" s="9"/>
    </row>
    <row r="6753" ht="15.75" customHeight="1">
      <c r="A6753" s="15" t="s">
        <v>7856</v>
      </c>
      <c r="B6753" s="14" t="s">
        <v>1770</v>
      </c>
      <c r="C6753" s="17">
        <v>71.0</v>
      </c>
      <c r="D6753" s="8" t="s">
        <v>7895</v>
      </c>
      <c r="E6753" s="8" t="s">
        <v>18</v>
      </c>
      <c r="F6753" s="5" t="s">
        <v>18</v>
      </c>
      <c r="G6753" s="9"/>
      <c r="H6753" s="9"/>
    </row>
    <row r="6754" ht="15.75" customHeight="1">
      <c r="A6754" s="15" t="s">
        <v>7856</v>
      </c>
      <c r="B6754" s="14" t="s">
        <v>124</v>
      </c>
      <c r="C6754" s="17">
        <v>74.0</v>
      </c>
      <c r="D6754" s="8" t="s">
        <v>7896</v>
      </c>
      <c r="E6754" s="8" t="s">
        <v>18</v>
      </c>
      <c r="F6754" s="5" t="s">
        <v>18</v>
      </c>
      <c r="G6754" s="9"/>
      <c r="H6754" s="9"/>
    </row>
    <row r="6755" ht="15.75" customHeight="1">
      <c r="A6755" s="15" t="s">
        <v>7856</v>
      </c>
      <c r="B6755" s="14" t="s">
        <v>124</v>
      </c>
      <c r="C6755" s="17">
        <v>76.0</v>
      </c>
      <c r="D6755" s="8" t="s">
        <v>7897</v>
      </c>
      <c r="E6755" s="8" t="s">
        <v>18</v>
      </c>
      <c r="F6755" s="5" t="s">
        <v>18</v>
      </c>
      <c r="G6755" s="9"/>
      <c r="H6755" s="9"/>
    </row>
    <row r="6756" ht="15.75" customHeight="1">
      <c r="A6756" s="15" t="s">
        <v>7856</v>
      </c>
      <c r="B6756" s="14" t="s">
        <v>144</v>
      </c>
      <c r="C6756" s="17">
        <v>78.0</v>
      </c>
      <c r="D6756" s="8" t="s">
        <v>7898</v>
      </c>
      <c r="E6756" s="8" t="s">
        <v>18</v>
      </c>
      <c r="F6756" s="5" t="s">
        <v>18</v>
      </c>
      <c r="G6756" s="9"/>
      <c r="H6756" s="9"/>
    </row>
    <row r="6757" ht="15.75" customHeight="1">
      <c r="A6757" s="15" t="s">
        <v>7856</v>
      </c>
      <c r="B6757" s="14" t="s">
        <v>144</v>
      </c>
      <c r="C6757" s="17">
        <v>80.0</v>
      </c>
      <c r="D6757" s="8" t="s">
        <v>7899</v>
      </c>
      <c r="E6757" s="8" t="s">
        <v>18</v>
      </c>
      <c r="F6757" s="5" t="s">
        <v>18</v>
      </c>
      <c r="G6757" s="9"/>
      <c r="H6757" s="9"/>
    </row>
    <row r="6758" ht="15.75" customHeight="1">
      <c r="A6758" s="15" t="s">
        <v>7856</v>
      </c>
      <c r="B6758" s="18" t="s">
        <v>701</v>
      </c>
      <c r="C6758" s="17">
        <v>82.0</v>
      </c>
      <c r="D6758" s="8" t="s">
        <v>7900</v>
      </c>
      <c r="E6758" s="8" t="s">
        <v>18</v>
      </c>
      <c r="F6758" s="5" t="s">
        <v>18</v>
      </c>
      <c r="G6758" s="9"/>
      <c r="H6758" s="9"/>
    </row>
    <row r="6759" ht="15.75" customHeight="1">
      <c r="A6759" s="15" t="s">
        <v>7856</v>
      </c>
      <c r="B6759" s="18" t="s">
        <v>701</v>
      </c>
      <c r="C6759" s="17">
        <v>84.0</v>
      </c>
      <c r="D6759" s="8" t="s">
        <v>7901</v>
      </c>
      <c r="E6759" s="8" t="s">
        <v>18</v>
      </c>
      <c r="F6759" s="5" t="s">
        <v>18</v>
      </c>
      <c r="G6759" s="9"/>
      <c r="H6759" s="9"/>
    </row>
    <row r="6760" ht="15.75" customHeight="1">
      <c r="A6760" s="15" t="s">
        <v>7856</v>
      </c>
      <c r="B6760" s="14" t="s">
        <v>1770</v>
      </c>
      <c r="C6760" s="17">
        <v>86.0</v>
      </c>
      <c r="D6760" s="8" t="s">
        <v>7902</v>
      </c>
      <c r="E6760" s="8" t="s">
        <v>18</v>
      </c>
      <c r="F6760" s="5" t="s">
        <v>18</v>
      </c>
      <c r="G6760" s="9"/>
      <c r="H6760" s="9"/>
    </row>
    <row r="6761" ht="15.75" customHeight="1">
      <c r="A6761" s="15" t="s">
        <v>7856</v>
      </c>
      <c r="B6761" s="14" t="s">
        <v>144</v>
      </c>
      <c r="C6761" s="17">
        <v>89.0</v>
      </c>
      <c r="D6761" s="8" t="s">
        <v>7903</v>
      </c>
      <c r="E6761" s="8" t="s">
        <v>32</v>
      </c>
      <c r="F6761" s="5" t="s">
        <v>18</v>
      </c>
      <c r="G6761" s="9"/>
      <c r="H6761" s="9"/>
    </row>
    <row r="6762" ht="15.75" customHeight="1">
      <c r="A6762" s="15" t="s">
        <v>7856</v>
      </c>
      <c r="B6762" s="18" t="s">
        <v>701</v>
      </c>
      <c r="C6762" s="17">
        <v>90.0</v>
      </c>
      <c r="D6762" s="8" t="s">
        <v>7904</v>
      </c>
      <c r="E6762" s="8" t="s">
        <v>18</v>
      </c>
      <c r="F6762" s="5" t="s">
        <v>18</v>
      </c>
      <c r="G6762" s="9"/>
      <c r="H6762" s="9"/>
    </row>
    <row r="6763" ht="15.75" customHeight="1">
      <c r="A6763" s="15" t="s">
        <v>7856</v>
      </c>
      <c r="B6763" s="14" t="s">
        <v>1770</v>
      </c>
      <c r="C6763" s="17">
        <v>92.0</v>
      </c>
      <c r="D6763" s="8" t="s">
        <v>7905</v>
      </c>
      <c r="E6763" s="8" t="s">
        <v>18</v>
      </c>
      <c r="F6763" s="5" t="s">
        <v>18</v>
      </c>
      <c r="G6763" s="9"/>
      <c r="H6763" s="9"/>
    </row>
    <row r="6764" ht="15.75" customHeight="1">
      <c r="A6764" s="15" t="s">
        <v>7856</v>
      </c>
      <c r="B6764" s="14" t="s">
        <v>144</v>
      </c>
      <c r="C6764" s="17">
        <v>95.0</v>
      </c>
      <c r="D6764" s="8" t="s">
        <v>7906</v>
      </c>
      <c r="E6764" s="8" t="s">
        <v>18</v>
      </c>
      <c r="F6764" s="5" t="s">
        <v>18</v>
      </c>
      <c r="G6764" s="9"/>
      <c r="H6764" s="9"/>
    </row>
    <row r="6765" ht="15.75" customHeight="1">
      <c r="A6765" s="15" t="s">
        <v>7856</v>
      </c>
      <c r="B6765" s="18" t="s">
        <v>126</v>
      </c>
      <c r="C6765" s="17">
        <v>97.0</v>
      </c>
      <c r="D6765" s="8" t="s">
        <v>7907</v>
      </c>
      <c r="E6765" s="8" t="s">
        <v>18</v>
      </c>
      <c r="F6765" s="5" t="s">
        <v>18</v>
      </c>
      <c r="G6765" s="9"/>
      <c r="H6765" s="9"/>
    </row>
    <row r="6766" ht="15.75" customHeight="1">
      <c r="A6766" s="15" t="s">
        <v>7856</v>
      </c>
      <c r="B6766" s="14" t="s">
        <v>144</v>
      </c>
      <c r="C6766" s="17">
        <v>98.0</v>
      </c>
      <c r="D6766" s="8" t="s">
        <v>7908</v>
      </c>
      <c r="E6766" s="8" t="s">
        <v>18</v>
      </c>
      <c r="F6766" s="5" t="s">
        <v>18</v>
      </c>
      <c r="G6766" s="9"/>
      <c r="H6766" s="9"/>
    </row>
    <row r="6767" ht="15.75" customHeight="1">
      <c r="A6767" s="15" t="s">
        <v>7856</v>
      </c>
      <c r="B6767" s="18" t="s">
        <v>135</v>
      </c>
      <c r="C6767" s="17">
        <v>100.0</v>
      </c>
      <c r="D6767" s="8" t="s">
        <v>7909</v>
      </c>
      <c r="E6767" s="8" t="s">
        <v>18</v>
      </c>
      <c r="F6767" s="5" t="s">
        <v>18</v>
      </c>
      <c r="G6767" s="9"/>
      <c r="H6767" s="9"/>
    </row>
    <row r="6768" ht="15.75" customHeight="1">
      <c r="A6768" s="15" t="s">
        <v>7856</v>
      </c>
      <c r="B6768" s="14" t="s">
        <v>124</v>
      </c>
      <c r="C6768" s="17">
        <v>101.0</v>
      </c>
      <c r="D6768" s="8" t="s">
        <v>7910</v>
      </c>
      <c r="E6768" s="8" t="s">
        <v>18</v>
      </c>
      <c r="F6768" s="5" t="s">
        <v>18</v>
      </c>
      <c r="G6768" s="9"/>
      <c r="H6768" s="9"/>
    </row>
    <row r="6769" ht="15.75" customHeight="1">
      <c r="A6769" s="15" t="s">
        <v>7856</v>
      </c>
      <c r="B6769" s="14" t="s">
        <v>37</v>
      </c>
      <c r="C6769" s="17">
        <v>103.0</v>
      </c>
      <c r="D6769" s="8" t="s">
        <v>7911</v>
      </c>
      <c r="E6769" s="8" t="s">
        <v>18</v>
      </c>
      <c r="F6769" s="5" t="s">
        <v>18</v>
      </c>
      <c r="G6769" s="9"/>
      <c r="H6769" s="9"/>
    </row>
    <row r="6770" ht="15.75" customHeight="1">
      <c r="A6770" s="15" t="s">
        <v>7856</v>
      </c>
      <c r="B6770" s="14" t="s">
        <v>144</v>
      </c>
      <c r="C6770" s="17">
        <v>105.0</v>
      </c>
      <c r="D6770" s="8" t="s">
        <v>7912</v>
      </c>
      <c r="E6770" s="8" t="s">
        <v>18</v>
      </c>
      <c r="F6770" s="5" t="s">
        <v>18</v>
      </c>
      <c r="G6770" s="9"/>
      <c r="H6770" s="9"/>
    </row>
    <row r="6771" ht="15.75" customHeight="1">
      <c r="A6771" s="15" t="s">
        <v>7856</v>
      </c>
      <c r="B6771" s="14" t="s">
        <v>216</v>
      </c>
      <c r="C6771" s="17">
        <v>107.0</v>
      </c>
      <c r="D6771" s="8" t="s">
        <v>7913</v>
      </c>
      <c r="E6771" s="8" t="s">
        <v>32</v>
      </c>
      <c r="F6771" s="5" t="s">
        <v>1048</v>
      </c>
      <c r="G6771" s="9"/>
      <c r="H6771" s="9"/>
    </row>
    <row r="6772" ht="15.75" customHeight="1">
      <c r="A6772" s="15" t="s">
        <v>7914</v>
      </c>
      <c r="B6772" s="14" t="s">
        <v>450</v>
      </c>
      <c r="C6772" s="16">
        <v>1.0</v>
      </c>
      <c r="D6772" s="8" t="s">
        <v>7915</v>
      </c>
      <c r="E6772" s="8" t="s">
        <v>21</v>
      </c>
      <c r="F6772" s="5" t="s">
        <v>25</v>
      </c>
      <c r="G6772" s="9"/>
      <c r="H6772" s="9"/>
    </row>
    <row r="6773" ht="15.75" customHeight="1">
      <c r="A6773" s="15" t="s">
        <v>7914</v>
      </c>
      <c r="B6773" s="14" t="s">
        <v>450</v>
      </c>
      <c r="C6773" s="17">
        <v>3.0</v>
      </c>
      <c r="D6773" s="8" t="s">
        <v>7916</v>
      </c>
      <c r="E6773" s="8" t="s">
        <v>21</v>
      </c>
      <c r="F6773" s="5" t="s">
        <v>22</v>
      </c>
      <c r="G6773" s="9"/>
      <c r="H6773" s="9"/>
    </row>
    <row r="6774" ht="15.75" customHeight="1">
      <c r="A6774" s="15" t="s">
        <v>7914</v>
      </c>
      <c r="B6774" s="14" t="s">
        <v>450</v>
      </c>
      <c r="C6774" s="17">
        <v>4.0</v>
      </c>
      <c r="D6774" s="8" t="s">
        <v>7917</v>
      </c>
      <c r="E6774" s="8" t="s">
        <v>18</v>
      </c>
      <c r="F6774" s="5" t="s">
        <v>18</v>
      </c>
      <c r="G6774" s="9"/>
      <c r="H6774" s="9"/>
    </row>
    <row r="6775" ht="15.75" customHeight="1">
      <c r="A6775" s="15" t="s">
        <v>7914</v>
      </c>
      <c r="B6775" s="14" t="s">
        <v>482</v>
      </c>
      <c r="C6775" s="17">
        <v>6.0</v>
      </c>
      <c r="D6775" s="8" t="s">
        <v>7918</v>
      </c>
      <c r="E6775" s="8" t="s">
        <v>21</v>
      </c>
      <c r="F6775" s="5" t="s">
        <v>123</v>
      </c>
      <c r="G6775" s="9"/>
      <c r="H6775" s="9"/>
    </row>
    <row r="6776" ht="15.75" customHeight="1">
      <c r="A6776" s="15" t="s">
        <v>7914</v>
      </c>
      <c r="B6776" s="14" t="s">
        <v>124</v>
      </c>
      <c r="C6776" s="17">
        <v>7.0</v>
      </c>
      <c r="D6776" s="8" t="s">
        <v>7919</v>
      </c>
      <c r="E6776" s="8" t="s">
        <v>21</v>
      </c>
      <c r="F6776" s="5" t="s">
        <v>123</v>
      </c>
      <c r="G6776" s="9"/>
      <c r="H6776" s="9"/>
    </row>
    <row r="6777" ht="15.75" customHeight="1">
      <c r="A6777" s="15" t="s">
        <v>7914</v>
      </c>
      <c r="B6777" s="14" t="s">
        <v>2055</v>
      </c>
      <c r="C6777" s="17">
        <v>8.0</v>
      </c>
      <c r="D6777" s="8" t="s">
        <v>7920</v>
      </c>
      <c r="E6777" s="8" t="s">
        <v>21</v>
      </c>
      <c r="F6777" s="5" t="s">
        <v>25</v>
      </c>
      <c r="G6777" s="9"/>
      <c r="H6777" s="9"/>
    </row>
    <row r="6778" ht="15.75" customHeight="1">
      <c r="A6778" s="15" t="s">
        <v>7921</v>
      </c>
      <c r="B6778" s="14" t="s">
        <v>26</v>
      </c>
      <c r="C6778" s="16">
        <v>1.0</v>
      </c>
      <c r="D6778" s="8" t="s">
        <v>7922</v>
      </c>
      <c r="E6778" s="8" t="s">
        <v>21</v>
      </c>
      <c r="F6778" s="5" t="s">
        <v>133</v>
      </c>
      <c r="G6778" s="9"/>
      <c r="H6778" s="9"/>
    </row>
    <row r="6779" ht="15.75" customHeight="1">
      <c r="A6779" s="15" t="s">
        <v>7921</v>
      </c>
      <c r="B6779" s="14" t="s">
        <v>734</v>
      </c>
      <c r="C6779" s="17">
        <v>2.0</v>
      </c>
      <c r="D6779" s="8" t="s">
        <v>7923</v>
      </c>
      <c r="E6779" s="8" t="s">
        <v>21</v>
      </c>
      <c r="F6779" s="5" t="s">
        <v>50</v>
      </c>
      <c r="G6779" s="9"/>
      <c r="H6779" s="9"/>
    </row>
    <row r="6780" ht="15.75" customHeight="1">
      <c r="A6780" s="15" t="s">
        <v>7921</v>
      </c>
      <c r="B6780" s="14" t="s">
        <v>52</v>
      </c>
      <c r="C6780" s="17">
        <v>4.0</v>
      </c>
      <c r="D6780" s="8" t="s">
        <v>7924</v>
      </c>
      <c r="E6780" s="8" t="s">
        <v>18</v>
      </c>
      <c r="F6780" s="5" t="s">
        <v>1349</v>
      </c>
      <c r="G6780" s="9"/>
      <c r="H6780" s="9"/>
    </row>
    <row r="6781" ht="15.75" customHeight="1">
      <c r="A6781" s="15" t="s">
        <v>7921</v>
      </c>
      <c r="B6781" s="14" t="s">
        <v>734</v>
      </c>
      <c r="C6781" s="17">
        <v>5.0</v>
      </c>
      <c r="D6781" s="8" t="s">
        <v>7925</v>
      </c>
      <c r="E6781" s="8" t="s">
        <v>32</v>
      </c>
      <c r="F6781" s="5" t="s">
        <v>22</v>
      </c>
      <c r="G6781" s="9"/>
      <c r="H6781" s="9"/>
    </row>
    <row r="6782" ht="15.75" customHeight="1">
      <c r="A6782" s="15" t="s">
        <v>7921</v>
      </c>
      <c r="B6782" s="14" t="s">
        <v>35</v>
      </c>
      <c r="C6782" s="17">
        <v>7.0</v>
      </c>
      <c r="D6782" s="8" t="s">
        <v>7926</v>
      </c>
      <c r="E6782" s="8" t="s">
        <v>33</v>
      </c>
      <c r="F6782" s="5" t="s">
        <v>33</v>
      </c>
      <c r="G6782" s="9"/>
      <c r="H6782" s="9"/>
    </row>
    <row r="6783" ht="15.75" customHeight="1">
      <c r="A6783" s="15" t="s">
        <v>7921</v>
      </c>
      <c r="B6783" s="18" t="s">
        <v>261</v>
      </c>
      <c r="C6783" s="17">
        <v>8.0</v>
      </c>
      <c r="D6783" s="8" t="s">
        <v>7927</v>
      </c>
      <c r="E6783" s="8" t="s">
        <v>18</v>
      </c>
      <c r="F6783" s="5" t="s">
        <v>18</v>
      </c>
      <c r="G6783" s="9"/>
      <c r="H6783" s="9"/>
    </row>
    <row r="6784" ht="15.75" customHeight="1">
      <c r="A6784" s="15" t="s">
        <v>7921</v>
      </c>
      <c r="B6784" s="14" t="s">
        <v>26</v>
      </c>
      <c r="C6784" s="17">
        <v>9.0</v>
      </c>
      <c r="D6784" s="8" t="s">
        <v>7928</v>
      </c>
      <c r="E6784" s="8" t="s">
        <v>33</v>
      </c>
      <c r="F6784" s="5" t="s">
        <v>801</v>
      </c>
      <c r="G6784" s="9"/>
      <c r="H6784" s="9"/>
    </row>
    <row r="6785" ht="15.75" customHeight="1">
      <c r="A6785" s="15" t="s">
        <v>7921</v>
      </c>
      <c r="B6785" s="14" t="s">
        <v>26</v>
      </c>
      <c r="C6785" s="17">
        <v>11.0</v>
      </c>
      <c r="D6785" s="8" t="s">
        <v>7929</v>
      </c>
      <c r="E6785" s="8" t="s">
        <v>18</v>
      </c>
      <c r="F6785" s="5" t="s">
        <v>22</v>
      </c>
      <c r="G6785" s="9"/>
      <c r="H6785" s="9"/>
    </row>
    <row r="6786" ht="15.75" customHeight="1">
      <c r="A6786" s="15" t="s">
        <v>7921</v>
      </c>
      <c r="B6786" s="14" t="s">
        <v>734</v>
      </c>
      <c r="C6786" s="17">
        <v>13.0</v>
      </c>
      <c r="D6786" s="8" t="s">
        <v>7930</v>
      </c>
      <c r="E6786" s="8" t="s">
        <v>33</v>
      </c>
      <c r="F6786" s="5" t="s">
        <v>22</v>
      </c>
      <c r="G6786" s="9"/>
      <c r="H6786" s="9"/>
    </row>
    <row r="6787" ht="15.75" customHeight="1">
      <c r="A6787" s="15" t="s">
        <v>7921</v>
      </c>
      <c r="B6787" s="14" t="s">
        <v>104</v>
      </c>
      <c r="C6787" s="17">
        <v>15.0</v>
      </c>
      <c r="D6787" s="8" t="s">
        <v>7931</v>
      </c>
      <c r="E6787" s="8" t="s">
        <v>33</v>
      </c>
      <c r="F6787" s="5" t="s">
        <v>33</v>
      </c>
      <c r="G6787" s="9"/>
      <c r="H6787" s="9"/>
    </row>
    <row r="6788" ht="15.75" customHeight="1">
      <c r="A6788" s="15" t="s">
        <v>7921</v>
      </c>
      <c r="B6788" s="14" t="s">
        <v>104</v>
      </c>
      <c r="C6788" s="17">
        <v>17.0</v>
      </c>
      <c r="D6788" s="8" t="s">
        <v>7932</v>
      </c>
      <c r="E6788" s="8" t="s">
        <v>18</v>
      </c>
      <c r="F6788" s="5" t="s">
        <v>18</v>
      </c>
      <c r="G6788" s="9"/>
      <c r="H6788" s="9"/>
    </row>
    <row r="6789" ht="15.75" customHeight="1">
      <c r="A6789" s="15" t="s">
        <v>7921</v>
      </c>
      <c r="B6789" s="14" t="s">
        <v>35</v>
      </c>
      <c r="C6789" s="17">
        <v>19.0</v>
      </c>
      <c r="D6789" s="8" t="s">
        <v>7933</v>
      </c>
      <c r="E6789" s="8" t="s">
        <v>21</v>
      </c>
      <c r="F6789" s="5" t="s">
        <v>642</v>
      </c>
      <c r="G6789" s="9"/>
      <c r="H6789" s="9"/>
    </row>
    <row r="6790" ht="15.75" customHeight="1">
      <c r="A6790" s="15" t="s">
        <v>7921</v>
      </c>
      <c r="B6790" s="14" t="s">
        <v>41</v>
      </c>
      <c r="C6790" s="17">
        <v>21.0</v>
      </c>
      <c r="D6790" s="8" t="s">
        <v>7934</v>
      </c>
      <c r="E6790" s="8" t="s">
        <v>21</v>
      </c>
      <c r="F6790" s="5" t="s">
        <v>123</v>
      </c>
      <c r="G6790" s="9"/>
      <c r="H6790" s="9"/>
    </row>
    <row r="6791" ht="15.75" customHeight="1">
      <c r="A6791" s="15" t="s">
        <v>7921</v>
      </c>
      <c r="B6791" s="14" t="s">
        <v>41</v>
      </c>
      <c r="C6791" s="17">
        <v>23.0</v>
      </c>
      <c r="D6791" s="8" t="s">
        <v>7935</v>
      </c>
      <c r="E6791" s="8" t="s">
        <v>14</v>
      </c>
      <c r="F6791" s="5" t="s">
        <v>15</v>
      </c>
      <c r="G6791" s="9"/>
      <c r="H6791" s="9"/>
    </row>
    <row r="6792" ht="15.75" customHeight="1">
      <c r="A6792" s="15" t="s">
        <v>7921</v>
      </c>
      <c r="B6792" s="14" t="s">
        <v>35</v>
      </c>
      <c r="C6792" s="17">
        <v>24.0</v>
      </c>
      <c r="D6792" s="8" t="s">
        <v>7936</v>
      </c>
      <c r="E6792" s="8" t="s">
        <v>21</v>
      </c>
      <c r="F6792" s="5" t="s">
        <v>50</v>
      </c>
      <c r="G6792" s="9"/>
      <c r="H6792" s="9"/>
    </row>
    <row r="6793" ht="15.75" customHeight="1">
      <c r="A6793" s="15" t="s">
        <v>7921</v>
      </c>
      <c r="B6793" s="14" t="s">
        <v>35</v>
      </c>
      <c r="C6793" s="17">
        <v>26.0</v>
      </c>
      <c r="D6793" s="8" t="s">
        <v>7937</v>
      </c>
      <c r="E6793" s="8" t="s">
        <v>18</v>
      </c>
      <c r="F6793" s="5" t="s">
        <v>1465</v>
      </c>
      <c r="G6793" s="9"/>
      <c r="H6793" s="9"/>
    </row>
    <row r="6794" ht="15.75" customHeight="1">
      <c r="A6794" s="15" t="s">
        <v>7921</v>
      </c>
      <c r="B6794" s="14" t="s">
        <v>734</v>
      </c>
      <c r="C6794" s="17">
        <v>28.0</v>
      </c>
      <c r="D6794" s="8" t="s">
        <v>7938</v>
      </c>
      <c r="E6794" s="8" t="s">
        <v>14</v>
      </c>
      <c r="F6794" s="5" t="s">
        <v>15</v>
      </c>
      <c r="G6794" s="9"/>
      <c r="H6794" s="9"/>
    </row>
    <row r="6795" ht="15.75" customHeight="1">
      <c r="A6795" s="15" t="s">
        <v>7921</v>
      </c>
      <c r="B6795" s="14" t="s">
        <v>37</v>
      </c>
      <c r="C6795" s="17">
        <v>30.0</v>
      </c>
      <c r="D6795" s="8" t="s">
        <v>7939</v>
      </c>
      <c r="E6795" s="8" t="s">
        <v>21</v>
      </c>
      <c r="F6795" s="5" t="s">
        <v>22</v>
      </c>
      <c r="G6795" s="9"/>
      <c r="H6795" s="9"/>
    </row>
    <row r="6796" ht="15.75" customHeight="1">
      <c r="A6796" s="15" t="s">
        <v>7921</v>
      </c>
      <c r="B6796" s="14" t="s">
        <v>104</v>
      </c>
      <c r="C6796" s="17">
        <v>31.0</v>
      </c>
      <c r="D6796" s="8" t="s">
        <v>7940</v>
      </c>
      <c r="E6796" s="8" t="s">
        <v>18</v>
      </c>
      <c r="F6796" s="5" t="s">
        <v>123</v>
      </c>
      <c r="G6796" s="9"/>
      <c r="H6796" s="9"/>
    </row>
    <row r="6797" ht="15.75" customHeight="1">
      <c r="A6797" s="15" t="s">
        <v>7921</v>
      </c>
      <c r="B6797" s="14" t="s">
        <v>216</v>
      </c>
      <c r="C6797" s="17">
        <v>33.0</v>
      </c>
      <c r="D6797" s="8" t="s">
        <v>7941</v>
      </c>
      <c r="E6797" s="8" t="s">
        <v>18</v>
      </c>
      <c r="F6797" s="5" t="s">
        <v>768</v>
      </c>
      <c r="G6797" s="9"/>
      <c r="H6797" s="9"/>
    </row>
    <row r="6798" ht="15.75" customHeight="1">
      <c r="A6798" s="15" t="s">
        <v>7921</v>
      </c>
      <c r="B6798" s="14" t="s">
        <v>26</v>
      </c>
      <c r="C6798" s="17">
        <v>34.0</v>
      </c>
      <c r="D6798" s="8" t="s">
        <v>7942</v>
      </c>
      <c r="E6798" s="8" t="s">
        <v>21</v>
      </c>
      <c r="F6798" s="5" t="s">
        <v>22</v>
      </c>
      <c r="G6798" s="9"/>
      <c r="H6798" s="9"/>
    </row>
    <row r="6799" ht="15.75" customHeight="1">
      <c r="A6799" s="15" t="s">
        <v>7921</v>
      </c>
      <c r="B6799" s="14" t="s">
        <v>41</v>
      </c>
      <c r="C6799" s="17">
        <v>36.0</v>
      </c>
      <c r="D6799" s="8" t="s">
        <v>7943</v>
      </c>
      <c r="E6799" s="8" t="s">
        <v>21</v>
      </c>
      <c r="F6799" s="5" t="s">
        <v>1265</v>
      </c>
      <c r="G6799" s="9"/>
      <c r="H6799" s="9"/>
    </row>
    <row r="6800" ht="15.75" customHeight="1">
      <c r="A6800" s="15" t="s">
        <v>7921</v>
      </c>
      <c r="B6800" s="14" t="s">
        <v>734</v>
      </c>
      <c r="C6800" s="17">
        <v>38.0</v>
      </c>
      <c r="D6800" s="8" t="s">
        <v>7944</v>
      </c>
      <c r="E6800" s="8" t="s">
        <v>21</v>
      </c>
      <c r="F6800" s="5" t="s">
        <v>7945</v>
      </c>
      <c r="G6800" s="9"/>
      <c r="H6800" s="9"/>
    </row>
    <row r="6801" ht="15.75" customHeight="1">
      <c r="A6801" s="15" t="s">
        <v>7921</v>
      </c>
      <c r="B6801" s="14" t="s">
        <v>216</v>
      </c>
      <c r="C6801" s="17">
        <v>41.0</v>
      </c>
      <c r="D6801" s="8" t="s">
        <v>7946</v>
      </c>
      <c r="E6801" s="8" t="s">
        <v>33</v>
      </c>
      <c r="F6801" s="5" t="s">
        <v>7945</v>
      </c>
      <c r="G6801" s="9"/>
      <c r="H6801" s="9"/>
    </row>
    <row r="6802" ht="15.75" customHeight="1">
      <c r="A6802" s="15" t="s">
        <v>7921</v>
      </c>
      <c r="B6802" s="14" t="s">
        <v>734</v>
      </c>
      <c r="C6802" s="17">
        <v>43.0</v>
      </c>
      <c r="D6802" s="8" t="s">
        <v>7947</v>
      </c>
      <c r="E6802" s="8" t="s">
        <v>33</v>
      </c>
      <c r="F6802" s="5" t="s">
        <v>33</v>
      </c>
      <c r="G6802" s="9"/>
      <c r="H6802" s="9"/>
    </row>
    <row r="6803" ht="15.75" customHeight="1">
      <c r="A6803" s="15" t="s">
        <v>7921</v>
      </c>
      <c r="B6803" s="14" t="s">
        <v>41</v>
      </c>
      <c r="C6803" s="17">
        <v>45.0</v>
      </c>
      <c r="D6803" s="8" t="s">
        <v>7948</v>
      </c>
      <c r="E6803" s="8" t="s">
        <v>33</v>
      </c>
      <c r="F6803" s="5" t="s">
        <v>33</v>
      </c>
      <c r="G6803" s="9"/>
      <c r="H6803" s="9"/>
    </row>
    <row r="6804" ht="15.75" customHeight="1">
      <c r="A6804" s="15" t="s">
        <v>7921</v>
      </c>
      <c r="B6804" s="14" t="s">
        <v>26</v>
      </c>
      <c r="C6804" s="17">
        <v>47.0</v>
      </c>
      <c r="D6804" s="8" t="s">
        <v>7949</v>
      </c>
      <c r="E6804" s="8" t="s">
        <v>21</v>
      </c>
      <c r="F6804" s="5" t="s">
        <v>50</v>
      </c>
      <c r="G6804" s="9"/>
      <c r="H6804" s="9"/>
    </row>
    <row r="6805" ht="15.75" customHeight="1">
      <c r="A6805" s="15" t="s">
        <v>7921</v>
      </c>
      <c r="B6805" s="14" t="s">
        <v>7950</v>
      </c>
      <c r="C6805" s="17">
        <v>49.0</v>
      </c>
      <c r="D6805" s="8" t="s">
        <v>7951</v>
      </c>
      <c r="E6805" s="8" t="s">
        <v>18</v>
      </c>
      <c r="F6805" s="5" t="s">
        <v>22</v>
      </c>
      <c r="G6805" s="9"/>
      <c r="H6805" s="9"/>
    </row>
    <row r="6806" ht="15.75" customHeight="1">
      <c r="A6806" s="5" t="s">
        <v>7952</v>
      </c>
      <c r="B6806" s="6" t="s">
        <v>154</v>
      </c>
      <c r="C6806" s="7">
        <v>1.0</v>
      </c>
      <c r="D6806" s="8" t="s">
        <v>7953</v>
      </c>
      <c r="E6806" s="5" t="s">
        <v>21</v>
      </c>
      <c r="F6806" s="5" t="s">
        <v>123</v>
      </c>
      <c r="G6806" s="9"/>
      <c r="H6806" s="9"/>
    </row>
    <row r="6807" ht="15.75" customHeight="1">
      <c r="A6807" s="5" t="s">
        <v>7952</v>
      </c>
      <c r="B6807" s="6" t="s">
        <v>154</v>
      </c>
      <c r="C6807" s="10">
        <v>2.0</v>
      </c>
      <c r="D6807" s="8" t="s">
        <v>7954</v>
      </c>
      <c r="E6807" s="5" t="s">
        <v>21</v>
      </c>
      <c r="F6807" s="5" t="s">
        <v>22</v>
      </c>
      <c r="G6807" s="9"/>
      <c r="H6807" s="9"/>
    </row>
    <row r="6808" ht="15.75" customHeight="1">
      <c r="A6808" s="5" t="s">
        <v>7952</v>
      </c>
      <c r="B6808" s="6" t="s">
        <v>154</v>
      </c>
      <c r="C6808" s="10">
        <v>3.0</v>
      </c>
      <c r="D6808" s="8" t="s">
        <v>7955</v>
      </c>
      <c r="E6808" s="5" t="s">
        <v>21</v>
      </c>
      <c r="F6808" s="5" t="s">
        <v>123</v>
      </c>
      <c r="G6808" s="9"/>
      <c r="H6808" s="9"/>
    </row>
    <row r="6809" ht="15.75" customHeight="1">
      <c r="A6809" s="5" t="s">
        <v>7952</v>
      </c>
      <c r="B6809" s="6" t="s">
        <v>525</v>
      </c>
      <c r="C6809" s="10">
        <v>4.0</v>
      </c>
      <c r="D6809" s="8" t="s">
        <v>7956</v>
      </c>
      <c r="E6809" s="5" t="s">
        <v>32</v>
      </c>
      <c r="F6809" s="5" t="s">
        <v>133</v>
      </c>
      <c r="G6809" s="9"/>
      <c r="H6809" s="9"/>
    </row>
    <row r="6810" ht="15.75" customHeight="1">
      <c r="A6810" s="5" t="s">
        <v>7952</v>
      </c>
      <c r="B6810" s="6" t="s">
        <v>488</v>
      </c>
      <c r="C6810" s="10">
        <v>5.0</v>
      </c>
      <c r="D6810" s="8" t="s">
        <v>7957</v>
      </c>
      <c r="E6810" s="5" t="s">
        <v>32</v>
      </c>
      <c r="F6810" s="5" t="s">
        <v>133</v>
      </c>
      <c r="G6810" s="9"/>
      <c r="H6810" s="9"/>
    </row>
    <row r="6811" ht="15.75" customHeight="1">
      <c r="A6811" s="5" t="s">
        <v>7952</v>
      </c>
      <c r="B6811" s="6" t="s">
        <v>525</v>
      </c>
      <c r="C6811" s="10">
        <v>6.0</v>
      </c>
      <c r="D6811" s="8" t="s">
        <v>7958</v>
      </c>
      <c r="E6811" s="5" t="s">
        <v>21</v>
      </c>
      <c r="F6811" s="5" t="s">
        <v>25</v>
      </c>
      <c r="G6811" s="9"/>
      <c r="H6811" s="9"/>
    </row>
    <row r="6812" ht="15.75" customHeight="1">
      <c r="A6812" s="11" t="s">
        <v>7959</v>
      </c>
      <c r="B6812" s="6" t="s">
        <v>525</v>
      </c>
      <c r="C6812" s="7">
        <v>1.0</v>
      </c>
      <c r="D6812" s="8" t="s">
        <v>7960</v>
      </c>
      <c r="E6812" s="5" t="s">
        <v>21</v>
      </c>
      <c r="F6812" s="5" t="s">
        <v>25</v>
      </c>
      <c r="G6812" s="9"/>
      <c r="H6812" s="9"/>
    </row>
    <row r="6813" ht="15.75" customHeight="1">
      <c r="A6813" s="11" t="s">
        <v>7959</v>
      </c>
      <c r="B6813" s="6" t="s">
        <v>1041</v>
      </c>
      <c r="C6813" s="10">
        <v>2.0</v>
      </c>
      <c r="D6813" s="8" t="s">
        <v>7961</v>
      </c>
      <c r="E6813" s="5" t="s">
        <v>21</v>
      </c>
      <c r="F6813" s="5" t="s">
        <v>25</v>
      </c>
      <c r="G6813" s="9"/>
      <c r="H6813" s="9"/>
    </row>
    <row r="6814" ht="15.75" customHeight="1">
      <c r="A6814" s="11" t="s">
        <v>7959</v>
      </c>
      <c r="B6814" s="6" t="s">
        <v>607</v>
      </c>
      <c r="C6814" s="10">
        <v>3.0</v>
      </c>
      <c r="D6814" s="8" t="s">
        <v>7962</v>
      </c>
      <c r="E6814" s="5" t="s">
        <v>14</v>
      </c>
      <c r="F6814" s="5" t="s">
        <v>28</v>
      </c>
      <c r="G6814" s="9"/>
      <c r="H6814" s="9"/>
    </row>
    <row r="6815" ht="15.75" customHeight="1">
      <c r="A6815" s="11" t="s">
        <v>7959</v>
      </c>
      <c r="B6815" s="6" t="s">
        <v>235</v>
      </c>
      <c r="C6815" s="10">
        <v>4.0</v>
      </c>
      <c r="D6815" s="8" t="s">
        <v>7963</v>
      </c>
      <c r="E6815" s="5" t="s">
        <v>21</v>
      </c>
      <c r="F6815" s="5" t="s">
        <v>25</v>
      </c>
      <c r="G6815" s="9"/>
      <c r="H6815" s="9"/>
    </row>
    <row r="6816" ht="15.75" customHeight="1">
      <c r="A6816" s="11" t="s">
        <v>7959</v>
      </c>
      <c r="B6816" s="6" t="s">
        <v>1041</v>
      </c>
      <c r="C6816" s="10">
        <v>5.0</v>
      </c>
      <c r="D6816" s="8" t="s">
        <v>7964</v>
      </c>
      <c r="E6816" s="5" t="s">
        <v>18</v>
      </c>
      <c r="F6816" s="5" t="s">
        <v>2246</v>
      </c>
      <c r="G6816" s="9"/>
      <c r="H6816" s="9"/>
    </row>
    <row r="6817" ht="15.75" customHeight="1">
      <c r="A6817" s="11" t="s">
        <v>7959</v>
      </c>
      <c r="B6817" s="6" t="s">
        <v>81</v>
      </c>
      <c r="C6817" s="10">
        <v>7.0</v>
      </c>
      <c r="D6817" s="8" t="s">
        <v>7965</v>
      </c>
      <c r="E6817" s="5" t="s">
        <v>14</v>
      </c>
      <c r="F6817" s="5" t="s">
        <v>15</v>
      </c>
      <c r="G6817" s="9"/>
      <c r="H6817" s="9"/>
    </row>
    <row r="6818" ht="15.75" customHeight="1">
      <c r="A6818" s="11" t="s">
        <v>7959</v>
      </c>
      <c r="B6818" s="6" t="s">
        <v>239</v>
      </c>
      <c r="C6818" s="10">
        <v>8.0</v>
      </c>
      <c r="D6818" s="8" t="s">
        <v>7966</v>
      </c>
      <c r="E6818" s="5" t="s">
        <v>18</v>
      </c>
      <c r="F6818" s="5" t="s">
        <v>18</v>
      </c>
      <c r="G6818" s="9"/>
      <c r="H6818" s="9"/>
    </row>
    <row r="6819" ht="15.75" customHeight="1">
      <c r="A6819" s="11" t="s">
        <v>7959</v>
      </c>
      <c r="B6819" s="6" t="s">
        <v>16</v>
      </c>
      <c r="C6819" s="10">
        <v>10.0</v>
      </c>
      <c r="D6819" s="8" t="s">
        <v>7967</v>
      </c>
      <c r="E6819" s="5" t="s">
        <v>21</v>
      </c>
      <c r="F6819" s="5" t="s">
        <v>527</v>
      </c>
      <c r="G6819" s="9"/>
      <c r="H6819" s="9"/>
    </row>
    <row r="6820" ht="15.75" customHeight="1">
      <c r="A6820" s="11" t="s">
        <v>7959</v>
      </c>
      <c r="B6820" s="6" t="s">
        <v>29</v>
      </c>
      <c r="C6820" s="10">
        <v>11.0</v>
      </c>
      <c r="D6820" s="8" t="s">
        <v>7968</v>
      </c>
      <c r="E6820" s="5" t="s">
        <v>14</v>
      </c>
      <c r="F6820" s="5" t="s">
        <v>15</v>
      </c>
      <c r="G6820" s="9"/>
      <c r="H6820" s="9"/>
    </row>
    <row r="6821" ht="15.75" customHeight="1">
      <c r="A6821" s="11" t="s">
        <v>7959</v>
      </c>
      <c r="B6821" s="6" t="s">
        <v>7969</v>
      </c>
      <c r="C6821" s="10">
        <v>12.0</v>
      </c>
      <c r="D6821" s="8" t="s">
        <v>7970</v>
      </c>
      <c r="E6821" s="5" t="s">
        <v>33</v>
      </c>
      <c r="F6821" s="5" t="s">
        <v>33</v>
      </c>
      <c r="G6821" s="9"/>
      <c r="H6821" s="9"/>
    </row>
    <row r="6822" ht="15.75" customHeight="1">
      <c r="A6822" s="11" t="s">
        <v>7971</v>
      </c>
      <c r="B6822" s="6" t="s">
        <v>37</v>
      </c>
      <c r="C6822" s="7">
        <v>1.0</v>
      </c>
      <c r="D6822" s="8" t="s">
        <v>7972</v>
      </c>
      <c r="E6822" s="5" t="s">
        <v>21</v>
      </c>
      <c r="F6822" s="5" t="s">
        <v>25</v>
      </c>
      <c r="G6822" s="9"/>
      <c r="H6822" s="9"/>
    </row>
    <row r="6823" ht="15.75" customHeight="1">
      <c r="A6823" s="11" t="s">
        <v>7971</v>
      </c>
      <c r="B6823" s="6" t="s">
        <v>144</v>
      </c>
      <c r="C6823" s="10">
        <v>3.0</v>
      </c>
      <c r="D6823" s="8" t="s">
        <v>7973</v>
      </c>
      <c r="E6823" s="5" t="s">
        <v>33</v>
      </c>
      <c r="F6823" s="5" t="s">
        <v>22</v>
      </c>
      <c r="G6823" s="9"/>
      <c r="H6823" s="9"/>
    </row>
    <row r="6824" ht="15.75" customHeight="1">
      <c r="A6824" s="11" t="s">
        <v>7971</v>
      </c>
      <c r="B6824" s="6" t="s">
        <v>124</v>
      </c>
      <c r="C6824" s="10">
        <v>4.0</v>
      </c>
      <c r="D6824" s="8" t="s">
        <v>7974</v>
      </c>
      <c r="E6824" s="5" t="s">
        <v>21</v>
      </c>
      <c r="F6824" s="5" t="s">
        <v>22</v>
      </c>
      <c r="G6824" s="9"/>
      <c r="H6824" s="9"/>
    </row>
    <row r="6825" ht="15.75" customHeight="1">
      <c r="A6825" s="11" t="s">
        <v>7971</v>
      </c>
      <c r="B6825" s="6" t="s">
        <v>734</v>
      </c>
      <c r="C6825" s="10">
        <v>6.0</v>
      </c>
      <c r="D6825" s="8" t="s">
        <v>7975</v>
      </c>
      <c r="E6825" s="5" t="s">
        <v>21</v>
      </c>
      <c r="F6825" s="5" t="s">
        <v>22</v>
      </c>
      <c r="G6825" s="9"/>
      <c r="H6825" s="9"/>
    </row>
    <row r="6826" ht="15.75" customHeight="1">
      <c r="A6826" s="11" t="s">
        <v>7971</v>
      </c>
      <c r="B6826" s="6" t="s">
        <v>144</v>
      </c>
      <c r="C6826" s="10">
        <v>8.0</v>
      </c>
      <c r="D6826" s="8" t="s">
        <v>7976</v>
      </c>
      <c r="E6826" s="5" t="s">
        <v>32</v>
      </c>
      <c r="F6826" s="5" t="s">
        <v>22</v>
      </c>
      <c r="G6826" s="9"/>
      <c r="H6826" s="9"/>
    </row>
    <row r="6827" ht="15.75" customHeight="1">
      <c r="A6827" s="11" t="s">
        <v>7971</v>
      </c>
      <c r="B6827" s="6" t="s">
        <v>968</v>
      </c>
      <c r="C6827" s="10">
        <v>10.0</v>
      </c>
      <c r="D6827" s="8" t="s">
        <v>7977</v>
      </c>
      <c r="E6827" s="5" t="s">
        <v>21</v>
      </c>
      <c r="F6827" s="5" t="s">
        <v>22</v>
      </c>
      <c r="G6827" s="9"/>
      <c r="H6827" s="9"/>
    </row>
    <row r="6828" ht="15.75" customHeight="1">
      <c r="A6828" s="11" t="s">
        <v>7971</v>
      </c>
      <c r="B6828" s="6" t="s">
        <v>37</v>
      </c>
      <c r="C6828" s="10">
        <v>12.0</v>
      </c>
      <c r="D6828" s="8" t="s">
        <v>7978</v>
      </c>
      <c r="E6828" s="5" t="s">
        <v>21</v>
      </c>
      <c r="F6828" s="5" t="s">
        <v>22</v>
      </c>
      <c r="G6828" s="9"/>
      <c r="H6828" s="9"/>
    </row>
    <row r="6829" ht="15.75" customHeight="1">
      <c r="A6829" s="11" t="s">
        <v>7971</v>
      </c>
      <c r="B6829" s="12" t="s">
        <v>135</v>
      </c>
      <c r="C6829" s="10">
        <v>13.0</v>
      </c>
      <c r="D6829" s="8" t="s">
        <v>7979</v>
      </c>
      <c r="E6829" s="5" t="s">
        <v>33</v>
      </c>
      <c r="F6829" s="5" t="s">
        <v>33</v>
      </c>
      <c r="G6829" s="9"/>
      <c r="H6829" s="9"/>
    </row>
    <row r="6830" ht="15.75" customHeight="1">
      <c r="A6830" s="11" t="s">
        <v>7971</v>
      </c>
      <c r="B6830" s="6" t="s">
        <v>144</v>
      </c>
      <c r="C6830" s="10">
        <v>14.0</v>
      </c>
      <c r="D6830" s="8" t="s">
        <v>7980</v>
      </c>
      <c r="E6830" s="5" t="s">
        <v>33</v>
      </c>
      <c r="F6830" s="5" t="s">
        <v>33</v>
      </c>
      <c r="G6830" s="9"/>
      <c r="H6830" s="9"/>
    </row>
    <row r="6831" ht="15.75" customHeight="1">
      <c r="A6831" s="11" t="s">
        <v>7971</v>
      </c>
      <c r="B6831" s="6" t="s">
        <v>124</v>
      </c>
      <c r="C6831" s="10">
        <v>15.0</v>
      </c>
      <c r="D6831" s="8" t="s">
        <v>7981</v>
      </c>
      <c r="E6831" s="5" t="s">
        <v>21</v>
      </c>
      <c r="F6831" s="5" t="s">
        <v>22</v>
      </c>
      <c r="G6831" s="9"/>
      <c r="H6831" s="9"/>
    </row>
    <row r="6832" ht="15.75" customHeight="1">
      <c r="A6832" s="11" t="s">
        <v>7971</v>
      </c>
      <c r="B6832" s="6" t="s">
        <v>37</v>
      </c>
      <c r="C6832" s="10">
        <v>17.0</v>
      </c>
      <c r="D6832" s="8" t="s">
        <v>7982</v>
      </c>
      <c r="E6832" s="5" t="s">
        <v>21</v>
      </c>
      <c r="F6832" s="5" t="s">
        <v>22</v>
      </c>
      <c r="G6832" s="9"/>
      <c r="H6832" s="9"/>
    </row>
    <row r="6833" ht="15.75" customHeight="1">
      <c r="A6833" s="11" t="s">
        <v>7971</v>
      </c>
      <c r="B6833" s="6" t="s">
        <v>124</v>
      </c>
      <c r="C6833" s="10">
        <v>19.0</v>
      </c>
      <c r="D6833" s="8" t="s">
        <v>7983</v>
      </c>
      <c r="E6833" s="5" t="s">
        <v>21</v>
      </c>
      <c r="F6833" s="5" t="s">
        <v>22</v>
      </c>
      <c r="G6833" s="9"/>
      <c r="H6833" s="9"/>
    </row>
    <row r="6834" ht="15.75" customHeight="1">
      <c r="A6834" s="11" t="s">
        <v>7971</v>
      </c>
      <c r="B6834" s="6" t="s">
        <v>26</v>
      </c>
      <c r="C6834" s="10">
        <v>21.0</v>
      </c>
      <c r="D6834" s="8" t="s">
        <v>7984</v>
      </c>
      <c r="E6834" s="5" t="s">
        <v>33</v>
      </c>
      <c r="F6834" s="5" t="s">
        <v>22</v>
      </c>
      <c r="G6834" s="9"/>
      <c r="H6834" s="9"/>
    </row>
    <row r="6835" ht="15.75" customHeight="1">
      <c r="A6835" s="11" t="s">
        <v>7985</v>
      </c>
      <c r="B6835" s="6" t="s">
        <v>488</v>
      </c>
      <c r="C6835" s="7">
        <v>1.0</v>
      </c>
      <c r="D6835" s="8" t="s">
        <v>7986</v>
      </c>
      <c r="E6835" s="5" t="s">
        <v>21</v>
      </c>
      <c r="F6835" s="5" t="s">
        <v>25</v>
      </c>
      <c r="G6835" s="9"/>
      <c r="H6835" s="9"/>
    </row>
    <row r="6836" ht="15.75" customHeight="1">
      <c r="A6836" s="11" t="s">
        <v>7985</v>
      </c>
      <c r="B6836" s="6" t="s">
        <v>378</v>
      </c>
      <c r="C6836" s="10">
        <v>2.0</v>
      </c>
      <c r="D6836" s="8" t="s">
        <v>7987</v>
      </c>
      <c r="E6836" s="5" t="s">
        <v>21</v>
      </c>
      <c r="F6836" s="5" t="s">
        <v>25</v>
      </c>
      <c r="G6836" s="9"/>
      <c r="H6836" s="9"/>
    </row>
    <row r="6837" ht="15.75" customHeight="1">
      <c r="A6837" s="11" t="s">
        <v>7985</v>
      </c>
      <c r="B6837" s="6" t="s">
        <v>896</v>
      </c>
      <c r="C6837" s="10">
        <v>4.0</v>
      </c>
      <c r="D6837" s="8" t="s">
        <v>7988</v>
      </c>
      <c r="E6837" s="5" t="s">
        <v>21</v>
      </c>
      <c r="F6837" s="5" t="s">
        <v>2222</v>
      </c>
      <c r="G6837" s="9"/>
      <c r="H6837" s="9"/>
    </row>
    <row r="6838" ht="15.75" customHeight="1">
      <c r="A6838" s="11" t="s">
        <v>7985</v>
      </c>
      <c r="B6838" s="6" t="s">
        <v>525</v>
      </c>
      <c r="C6838" s="10">
        <v>6.0</v>
      </c>
      <c r="D6838" s="8" t="s">
        <v>7989</v>
      </c>
      <c r="E6838" s="5" t="s">
        <v>21</v>
      </c>
      <c r="F6838" s="5" t="s">
        <v>50</v>
      </c>
      <c r="G6838" s="9"/>
      <c r="H6838" s="9"/>
    </row>
    <row r="6839" ht="15.75" customHeight="1">
      <c r="A6839" s="11" t="s">
        <v>7985</v>
      </c>
      <c r="B6839" s="6" t="s">
        <v>154</v>
      </c>
      <c r="C6839" s="10">
        <v>8.0</v>
      </c>
      <c r="D6839" s="8" t="s">
        <v>7990</v>
      </c>
      <c r="E6839" s="5" t="s">
        <v>21</v>
      </c>
      <c r="F6839" s="5" t="s">
        <v>50</v>
      </c>
      <c r="G6839" s="9"/>
      <c r="H6839" s="9"/>
    </row>
    <row r="6840" ht="15.75" customHeight="1">
      <c r="A6840" s="11" t="s">
        <v>7985</v>
      </c>
      <c r="B6840" s="6" t="s">
        <v>6472</v>
      </c>
      <c r="C6840" s="10">
        <v>9.0</v>
      </c>
      <c r="D6840" s="8" t="s">
        <v>7991</v>
      </c>
      <c r="E6840" s="5" t="s">
        <v>21</v>
      </c>
      <c r="F6840" s="5" t="s">
        <v>2222</v>
      </c>
      <c r="G6840" s="9"/>
      <c r="H6840" s="9"/>
    </row>
    <row r="6841" ht="15.75" customHeight="1">
      <c r="A6841" s="11" t="s">
        <v>7985</v>
      </c>
      <c r="B6841" s="6" t="s">
        <v>235</v>
      </c>
      <c r="C6841" s="10">
        <v>11.0</v>
      </c>
      <c r="D6841" s="8" t="s">
        <v>7992</v>
      </c>
      <c r="E6841" s="5" t="s">
        <v>21</v>
      </c>
      <c r="F6841" s="5" t="s">
        <v>1134</v>
      </c>
      <c r="G6841" s="9"/>
      <c r="H6841" s="9"/>
    </row>
    <row r="6842" ht="15.75" customHeight="1">
      <c r="A6842" s="11" t="s">
        <v>7993</v>
      </c>
      <c r="B6842" s="6" t="s">
        <v>139</v>
      </c>
      <c r="C6842" s="7">
        <v>1.0</v>
      </c>
      <c r="D6842" s="8" t="s">
        <v>7994</v>
      </c>
      <c r="E6842" s="5" t="s">
        <v>21</v>
      </c>
      <c r="F6842" s="5" t="s">
        <v>25</v>
      </c>
      <c r="G6842" s="9"/>
      <c r="H6842" s="9"/>
    </row>
    <row r="6843" ht="15.75" customHeight="1">
      <c r="A6843" s="11" t="s">
        <v>7993</v>
      </c>
      <c r="B6843" s="6" t="s">
        <v>139</v>
      </c>
      <c r="C6843" s="10">
        <v>2.0</v>
      </c>
      <c r="D6843" s="8" t="s">
        <v>7995</v>
      </c>
      <c r="E6843" s="5" t="s">
        <v>14</v>
      </c>
      <c r="F6843" s="5" t="s">
        <v>15</v>
      </c>
      <c r="G6843" s="9"/>
      <c r="H6843" s="9"/>
    </row>
    <row r="6844" ht="15.75" customHeight="1">
      <c r="A6844" s="11" t="s">
        <v>7993</v>
      </c>
      <c r="B6844" s="6" t="s">
        <v>968</v>
      </c>
      <c r="C6844" s="10">
        <v>3.0</v>
      </c>
      <c r="D6844" s="8" t="s">
        <v>7996</v>
      </c>
      <c r="E6844" s="5" t="s">
        <v>14</v>
      </c>
      <c r="F6844" s="5" t="s">
        <v>15</v>
      </c>
      <c r="G6844" s="9"/>
      <c r="H6844" s="9"/>
    </row>
    <row r="6845" ht="15.75" customHeight="1">
      <c r="A6845" s="11" t="s">
        <v>7993</v>
      </c>
      <c r="B6845" s="6" t="s">
        <v>139</v>
      </c>
      <c r="C6845" s="10">
        <v>5.0</v>
      </c>
      <c r="D6845" s="8" t="s">
        <v>7997</v>
      </c>
      <c r="E6845" s="5" t="s">
        <v>33</v>
      </c>
      <c r="F6845" s="5" t="s">
        <v>33</v>
      </c>
      <c r="G6845" s="9"/>
      <c r="H6845" s="9"/>
    </row>
    <row r="6846" ht="15.75" customHeight="1">
      <c r="A6846" s="11" t="s">
        <v>7993</v>
      </c>
      <c r="B6846" s="6" t="s">
        <v>968</v>
      </c>
      <c r="C6846" s="10">
        <v>6.0</v>
      </c>
      <c r="D6846" s="8" t="s">
        <v>7998</v>
      </c>
      <c r="E6846" s="5" t="s">
        <v>21</v>
      </c>
      <c r="F6846" s="5" t="s">
        <v>25</v>
      </c>
      <c r="G6846" s="9"/>
      <c r="H6846" s="9"/>
    </row>
    <row r="6847" ht="15.75" customHeight="1">
      <c r="A6847" s="11" t="s">
        <v>7993</v>
      </c>
      <c r="B6847" s="6" t="s">
        <v>139</v>
      </c>
      <c r="C6847" s="10">
        <v>8.0</v>
      </c>
      <c r="D6847" s="8" t="s">
        <v>7999</v>
      </c>
      <c r="E6847" s="5" t="s">
        <v>21</v>
      </c>
      <c r="F6847" s="5" t="s">
        <v>123</v>
      </c>
      <c r="G6847" s="9"/>
      <c r="H6847" s="9"/>
    </row>
    <row r="6848" ht="15.75" customHeight="1">
      <c r="A6848" s="11" t="s">
        <v>7993</v>
      </c>
      <c r="B6848" s="6" t="s">
        <v>139</v>
      </c>
      <c r="C6848" s="10">
        <v>9.0</v>
      </c>
      <c r="D6848" s="8" t="s">
        <v>8000</v>
      </c>
      <c r="E6848" s="5" t="s">
        <v>21</v>
      </c>
      <c r="F6848" s="5" t="s">
        <v>25</v>
      </c>
      <c r="G6848" s="9"/>
      <c r="H6848" s="9"/>
    </row>
    <row r="6849" ht="15.75" customHeight="1">
      <c r="A6849" s="11" t="s">
        <v>7993</v>
      </c>
      <c r="B6849" s="6" t="s">
        <v>139</v>
      </c>
      <c r="C6849" s="10">
        <v>10.0</v>
      </c>
      <c r="D6849" s="8" t="s">
        <v>8001</v>
      </c>
      <c r="E6849" s="5" t="s">
        <v>183</v>
      </c>
      <c r="F6849" s="5" t="s">
        <v>7268</v>
      </c>
      <c r="G6849" s="9"/>
      <c r="H6849" s="9"/>
    </row>
    <row r="6850" ht="15.75" customHeight="1">
      <c r="A6850" s="11" t="s">
        <v>7993</v>
      </c>
      <c r="B6850" s="6" t="s">
        <v>139</v>
      </c>
      <c r="C6850" s="10">
        <v>11.0</v>
      </c>
      <c r="D6850" s="8" t="s">
        <v>8002</v>
      </c>
      <c r="E6850" s="5" t="s">
        <v>21</v>
      </c>
      <c r="F6850" s="5" t="s">
        <v>25</v>
      </c>
      <c r="G6850" s="9"/>
      <c r="H6850" s="9"/>
    </row>
    <row r="6851" ht="15.75" customHeight="1">
      <c r="A6851" s="11" t="s">
        <v>7993</v>
      </c>
      <c r="B6851" s="6" t="s">
        <v>139</v>
      </c>
      <c r="C6851" s="10">
        <v>12.0</v>
      </c>
      <c r="D6851" s="8" t="s">
        <v>8003</v>
      </c>
      <c r="E6851" s="5" t="s">
        <v>14</v>
      </c>
      <c r="F6851" s="5" t="s">
        <v>28</v>
      </c>
      <c r="G6851" s="9"/>
      <c r="H6851" s="9"/>
    </row>
    <row r="6852" ht="15.75" customHeight="1">
      <c r="A6852" s="11" t="s">
        <v>7993</v>
      </c>
      <c r="B6852" s="6" t="s">
        <v>139</v>
      </c>
      <c r="C6852" s="10">
        <v>13.0</v>
      </c>
      <c r="D6852" s="8" t="s">
        <v>8004</v>
      </c>
      <c r="E6852" s="5" t="s">
        <v>21</v>
      </c>
      <c r="F6852" s="5" t="s">
        <v>25</v>
      </c>
      <c r="G6852" s="9"/>
      <c r="H6852" s="9"/>
    </row>
    <row r="6853" ht="15.75" customHeight="1">
      <c r="A6853" s="11" t="s">
        <v>7993</v>
      </c>
      <c r="B6853" s="6" t="s">
        <v>139</v>
      </c>
      <c r="C6853" s="10">
        <v>14.0</v>
      </c>
      <c r="D6853" s="8" t="s">
        <v>8005</v>
      </c>
      <c r="E6853" s="5" t="s">
        <v>14</v>
      </c>
      <c r="F6853" s="5" t="s">
        <v>28</v>
      </c>
      <c r="G6853" s="9"/>
      <c r="H6853" s="9"/>
    </row>
    <row r="6854" ht="15.75" customHeight="1">
      <c r="A6854" s="11" t="s">
        <v>7993</v>
      </c>
      <c r="B6854" s="6" t="s">
        <v>968</v>
      </c>
      <c r="C6854" s="10">
        <v>15.0</v>
      </c>
      <c r="D6854" s="8" t="s">
        <v>8006</v>
      </c>
      <c r="E6854" s="5" t="s">
        <v>33</v>
      </c>
      <c r="F6854" s="5" t="s">
        <v>33</v>
      </c>
      <c r="G6854" s="9"/>
      <c r="H6854" s="9"/>
    </row>
    <row r="6855" ht="15.75" customHeight="1">
      <c r="A6855" s="15" t="s">
        <v>8007</v>
      </c>
      <c r="B6855" s="14" t="s">
        <v>1185</v>
      </c>
      <c r="C6855" s="16">
        <v>1.0</v>
      </c>
      <c r="D6855" s="8" t="s">
        <v>8008</v>
      </c>
      <c r="E6855" s="8" t="s">
        <v>21</v>
      </c>
      <c r="F6855" s="5" t="s">
        <v>25</v>
      </c>
      <c r="G6855" s="9"/>
      <c r="H6855" s="9"/>
    </row>
    <row r="6856" ht="15.75" customHeight="1">
      <c r="A6856" s="15" t="s">
        <v>8007</v>
      </c>
      <c r="B6856" s="14" t="s">
        <v>1185</v>
      </c>
      <c r="C6856" s="17">
        <v>3.0</v>
      </c>
      <c r="D6856" s="8" t="s">
        <v>8009</v>
      </c>
      <c r="E6856" s="8" t="s">
        <v>21</v>
      </c>
      <c r="F6856" s="5" t="s">
        <v>25</v>
      </c>
      <c r="G6856" s="9"/>
      <c r="H6856" s="9"/>
    </row>
    <row r="6857" ht="15.75" customHeight="1">
      <c r="A6857" s="15" t="s">
        <v>8007</v>
      </c>
      <c r="B6857" s="14" t="s">
        <v>41</v>
      </c>
      <c r="C6857" s="17">
        <v>5.0</v>
      </c>
      <c r="D6857" s="8" t="s">
        <v>8010</v>
      </c>
      <c r="E6857" s="8" t="s">
        <v>21</v>
      </c>
      <c r="F6857" s="5" t="s">
        <v>123</v>
      </c>
      <c r="G6857" s="9"/>
      <c r="H6857" s="9"/>
    </row>
    <row r="6858" ht="15.75" customHeight="1">
      <c r="A6858" s="15" t="s">
        <v>8007</v>
      </c>
      <c r="B6858" s="14" t="s">
        <v>35</v>
      </c>
      <c r="C6858" s="17">
        <v>7.0</v>
      </c>
      <c r="D6858" s="8" t="s">
        <v>8011</v>
      </c>
      <c r="E6858" s="8" t="s">
        <v>32</v>
      </c>
      <c r="F6858" s="5" t="s">
        <v>22</v>
      </c>
      <c r="G6858" s="9"/>
      <c r="H6858" s="9"/>
    </row>
    <row r="6859" ht="15.75" customHeight="1">
      <c r="A6859" s="15" t="s">
        <v>8007</v>
      </c>
      <c r="B6859" s="18" t="s">
        <v>261</v>
      </c>
      <c r="C6859" s="17">
        <v>8.0</v>
      </c>
      <c r="D6859" s="8" t="s">
        <v>8012</v>
      </c>
      <c r="E6859" s="8" t="s">
        <v>146</v>
      </c>
      <c r="F6859" s="5" t="s">
        <v>15</v>
      </c>
      <c r="G6859" s="9"/>
      <c r="H6859" s="9"/>
    </row>
    <row r="6860" ht="15.75" customHeight="1">
      <c r="A6860" s="15" t="s">
        <v>8007</v>
      </c>
      <c r="B6860" s="18" t="s">
        <v>261</v>
      </c>
      <c r="C6860" s="17">
        <v>9.0</v>
      </c>
      <c r="D6860" s="8" t="s">
        <v>8013</v>
      </c>
      <c r="E6860" s="8" t="s">
        <v>33</v>
      </c>
      <c r="F6860" s="5" t="s">
        <v>33</v>
      </c>
      <c r="G6860" s="9"/>
      <c r="H6860" s="9"/>
    </row>
    <row r="6861" ht="15.75" customHeight="1">
      <c r="A6861" s="15" t="s">
        <v>8007</v>
      </c>
      <c r="B6861" s="14" t="s">
        <v>41</v>
      </c>
      <c r="C6861" s="17">
        <v>10.0</v>
      </c>
      <c r="D6861" s="8" t="s">
        <v>8014</v>
      </c>
      <c r="E6861" s="8" t="s">
        <v>32</v>
      </c>
      <c r="F6861" s="5" t="s">
        <v>25</v>
      </c>
      <c r="G6861" s="9"/>
      <c r="H6861" s="9"/>
    </row>
    <row r="6862" ht="15.75" customHeight="1">
      <c r="A6862" s="15" t="s">
        <v>8007</v>
      </c>
      <c r="B6862" s="14" t="s">
        <v>1185</v>
      </c>
      <c r="C6862" s="17">
        <v>11.0</v>
      </c>
      <c r="D6862" s="8" t="s">
        <v>8015</v>
      </c>
      <c r="E6862" s="8" t="s">
        <v>32</v>
      </c>
      <c r="F6862" s="5" t="s">
        <v>123</v>
      </c>
      <c r="G6862" s="9"/>
      <c r="H6862" s="9"/>
    </row>
    <row r="6863" ht="15.75" customHeight="1">
      <c r="A6863" s="15" t="s">
        <v>8007</v>
      </c>
      <c r="B6863" s="18" t="s">
        <v>261</v>
      </c>
      <c r="C6863" s="17">
        <v>13.0</v>
      </c>
      <c r="D6863" s="8" t="s">
        <v>8016</v>
      </c>
      <c r="E6863" s="8" t="s">
        <v>32</v>
      </c>
      <c r="F6863" s="5" t="s">
        <v>15</v>
      </c>
      <c r="G6863" s="9"/>
      <c r="H6863" s="9"/>
    </row>
    <row r="6864" ht="15.75" customHeight="1">
      <c r="A6864" s="15" t="s">
        <v>8007</v>
      </c>
      <c r="B6864" s="14" t="s">
        <v>1185</v>
      </c>
      <c r="C6864" s="17">
        <v>14.0</v>
      </c>
      <c r="D6864" s="8" t="s">
        <v>8017</v>
      </c>
      <c r="E6864" s="8" t="s">
        <v>14</v>
      </c>
      <c r="F6864" s="5" t="s">
        <v>28</v>
      </c>
      <c r="G6864" s="9"/>
      <c r="H6864" s="9"/>
    </row>
    <row r="6865" ht="15.75" customHeight="1">
      <c r="A6865" s="15" t="s">
        <v>8007</v>
      </c>
      <c r="B6865" s="14" t="s">
        <v>1185</v>
      </c>
      <c r="C6865" s="17">
        <v>16.0</v>
      </c>
      <c r="D6865" s="8" t="s">
        <v>8018</v>
      </c>
      <c r="E6865" s="8" t="s">
        <v>14</v>
      </c>
      <c r="F6865" s="5" t="s">
        <v>15</v>
      </c>
      <c r="G6865" s="9"/>
      <c r="H6865" s="9"/>
    </row>
    <row r="6866" ht="15.75" customHeight="1">
      <c r="A6866" s="15" t="s">
        <v>8007</v>
      </c>
      <c r="B6866" s="14" t="s">
        <v>1185</v>
      </c>
      <c r="C6866" s="17">
        <v>18.0</v>
      </c>
      <c r="D6866" s="8" t="s">
        <v>8019</v>
      </c>
      <c r="E6866" s="8" t="s">
        <v>14</v>
      </c>
      <c r="F6866" s="5" t="s">
        <v>15</v>
      </c>
      <c r="G6866" s="9"/>
      <c r="H6866" s="9"/>
    </row>
    <row r="6867" ht="15.75" customHeight="1">
      <c r="A6867" s="15" t="s">
        <v>8007</v>
      </c>
      <c r="B6867" s="18" t="s">
        <v>261</v>
      </c>
      <c r="C6867" s="17">
        <v>20.0</v>
      </c>
      <c r="D6867" s="8" t="s">
        <v>8020</v>
      </c>
      <c r="E6867" s="8" t="s">
        <v>32</v>
      </c>
      <c r="F6867" s="5" t="s">
        <v>66</v>
      </c>
      <c r="G6867" s="9"/>
      <c r="H6867" s="9"/>
    </row>
    <row r="6868" ht="15.75" customHeight="1">
      <c r="A6868" s="15" t="s">
        <v>8007</v>
      </c>
      <c r="B6868" s="14" t="s">
        <v>1185</v>
      </c>
      <c r="C6868" s="17">
        <v>21.0</v>
      </c>
      <c r="D6868" s="8" t="s">
        <v>8021</v>
      </c>
      <c r="E6868" s="8" t="s">
        <v>14</v>
      </c>
      <c r="F6868" s="5" t="s">
        <v>79</v>
      </c>
      <c r="G6868" s="9"/>
      <c r="H6868" s="9"/>
    </row>
    <row r="6869" ht="15.75" customHeight="1">
      <c r="A6869" s="15" t="s">
        <v>8007</v>
      </c>
      <c r="B6869" s="18" t="s">
        <v>261</v>
      </c>
      <c r="C6869" s="17">
        <v>23.0</v>
      </c>
      <c r="D6869" s="8" t="s">
        <v>8022</v>
      </c>
      <c r="E6869" s="8" t="s">
        <v>18</v>
      </c>
      <c r="F6869" s="5" t="s">
        <v>18</v>
      </c>
      <c r="G6869" s="9"/>
      <c r="H6869" s="9"/>
    </row>
    <row r="6870" ht="15.75" customHeight="1">
      <c r="A6870" s="15" t="s">
        <v>8007</v>
      </c>
      <c r="B6870" s="14" t="s">
        <v>41</v>
      </c>
      <c r="C6870" s="17">
        <v>24.0</v>
      </c>
      <c r="D6870" s="8" t="s">
        <v>8023</v>
      </c>
      <c r="E6870" s="8" t="s">
        <v>32</v>
      </c>
      <c r="F6870" s="5" t="s">
        <v>22</v>
      </c>
      <c r="G6870" s="9"/>
      <c r="H6870" s="9"/>
    </row>
    <row r="6871" ht="15.75" customHeight="1">
      <c r="A6871" s="15" t="s">
        <v>8007</v>
      </c>
      <c r="B6871" s="14" t="s">
        <v>1185</v>
      </c>
      <c r="C6871" s="17">
        <v>25.0</v>
      </c>
      <c r="D6871" s="8" t="s">
        <v>8024</v>
      </c>
      <c r="E6871" s="8" t="s">
        <v>14</v>
      </c>
      <c r="F6871" s="5" t="s">
        <v>28</v>
      </c>
      <c r="G6871" s="9"/>
      <c r="H6871" s="9"/>
    </row>
    <row r="6872" ht="15.75" customHeight="1">
      <c r="A6872" s="15" t="s">
        <v>8007</v>
      </c>
      <c r="B6872" s="18" t="s">
        <v>261</v>
      </c>
      <c r="C6872" s="17">
        <v>27.0</v>
      </c>
      <c r="D6872" s="8" t="s">
        <v>8025</v>
      </c>
      <c r="E6872" s="8" t="s">
        <v>14</v>
      </c>
      <c r="F6872" s="5" t="s">
        <v>28</v>
      </c>
      <c r="G6872" s="9"/>
      <c r="H6872" s="9"/>
    </row>
    <row r="6873" ht="15.75" customHeight="1">
      <c r="A6873" s="15" t="s">
        <v>8007</v>
      </c>
      <c r="B6873" s="18" t="s">
        <v>261</v>
      </c>
      <c r="C6873" s="17">
        <v>28.0</v>
      </c>
      <c r="D6873" s="8" t="s">
        <v>8026</v>
      </c>
      <c r="E6873" s="8" t="s">
        <v>21</v>
      </c>
      <c r="F6873" s="5" t="s">
        <v>25</v>
      </c>
      <c r="G6873" s="9"/>
      <c r="H6873" s="9"/>
    </row>
    <row r="6874" ht="15.75" customHeight="1">
      <c r="A6874" s="15" t="s">
        <v>8007</v>
      </c>
      <c r="B6874" s="14" t="s">
        <v>41</v>
      </c>
      <c r="C6874" s="17">
        <v>29.0</v>
      </c>
      <c r="D6874" s="8" t="s">
        <v>8027</v>
      </c>
      <c r="E6874" s="8" t="s">
        <v>33</v>
      </c>
      <c r="F6874" s="5" t="s">
        <v>33</v>
      </c>
      <c r="G6874" s="9"/>
      <c r="H6874" s="9"/>
    </row>
    <row r="6875" ht="15.75" customHeight="1">
      <c r="A6875" s="15" t="s">
        <v>8007</v>
      </c>
      <c r="B6875" s="14" t="s">
        <v>35</v>
      </c>
      <c r="C6875" s="17">
        <v>30.0</v>
      </c>
      <c r="D6875" s="8" t="s">
        <v>8028</v>
      </c>
      <c r="E6875" s="8" t="s">
        <v>33</v>
      </c>
      <c r="F6875" s="5" t="s">
        <v>33</v>
      </c>
      <c r="G6875" s="9"/>
      <c r="H6875" s="9"/>
    </row>
    <row r="6876" ht="15.75" customHeight="1">
      <c r="A6876" s="15" t="s">
        <v>8007</v>
      </c>
      <c r="B6876" s="18" t="s">
        <v>261</v>
      </c>
      <c r="C6876" s="17">
        <v>31.0</v>
      </c>
      <c r="D6876" s="8" t="s">
        <v>8029</v>
      </c>
      <c r="E6876" s="8" t="s">
        <v>21</v>
      </c>
      <c r="F6876" s="5" t="s">
        <v>33</v>
      </c>
      <c r="G6876" s="9"/>
      <c r="H6876" s="9"/>
    </row>
    <row r="6877" ht="15.75" customHeight="1">
      <c r="A6877" s="15" t="s">
        <v>8007</v>
      </c>
      <c r="B6877" s="14" t="s">
        <v>1185</v>
      </c>
      <c r="C6877" s="17">
        <v>32.0</v>
      </c>
      <c r="D6877" s="8" t="s">
        <v>8030</v>
      </c>
      <c r="E6877" s="8" t="s">
        <v>21</v>
      </c>
      <c r="F6877" s="5" t="s">
        <v>25</v>
      </c>
      <c r="G6877" s="9"/>
      <c r="H6877" s="9"/>
    </row>
    <row r="6878" ht="15.75" customHeight="1">
      <c r="A6878" s="15" t="s">
        <v>8007</v>
      </c>
      <c r="B6878" s="14" t="s">
        <v>1185</v>
      </c>
      <c r="C6878" s="17">
        <v>34.0</v>
      </c>
      <c r="D6878" s="8" t="s">
        <v>8031</v>
      </c>
      <c r="E6878" s="8" t="s">
        <v>32</v>
      </c>
      <c r="F6878" s="5" t="s">
        <v>8032</v>
      </c>
      <c r="G6878" s="9"/>
      <c r="H6878" s="9"/>
    </row>
    <row r="6879" ht="15.75" customHeight="1">
      <c r="A6879" s="15" t="s">
        <v>8007</v>
      </c>
      <c r="B6879" s="14" t="s">
        <v>1185</v>
      </c>
      <c r="C6879" s="17">
        <v>36.0</v>
      </c>
      <c r="D6879" s="8" t="s">
        <v>8033</v>
      </c>
      <c r="E6879" s="8" t="s">
        <v>21</v>
      </c>
      <c r="F6879" s="5" t="s">
        <v>22</v>
      </c>
      <c r="G6879" s="9"/>
      <c r="H6879" s="9"/>
    </row>
    <row r="6880" ht="15.75" customHeight="1">
      <c r="A6880" s="15" t="s">
        <v>8007</v>
      </c>
      <c r="B6880" s="18" t="s">
        <v>261</v>
      </c>
      <c r="C6880" s="17">
        <v>38.0</v>
      </c>
      <c r="D6880" s="8" t="s">
        <v>8034</v>
      </c>
      <c r="E6880" s="8" t="s">
        <v>183</v>
      </c>
      <c r="F6880" s="5" t="s">
        <v>18</v>
      </c>
      <c r="G6880" s="9"/>
      <c r="H6880" s="9"/>
    </row>
    <row r="6881" ht="15.75" customHeight="1">
      <c r="A6881" s="15" t="s">
        <v>8007</v>
      </c>
      <c r="B6881" s="14" t="s">
        <v>1185</v>
      </c>
      <c r="C6881" s="17">
        <v>39.0</v>
      </c>
      <c r="D6881" s="8" t="s">
        <v>8035</v>
      </c>
      <c r="E6881" s="8" t="s">
        <v>18</v>
      </c>
      <c r="F6881" s="5" t="s">
        <v>18</v>
      </c>
      <c r="G6881" s="9"/>
      <c r="H6881" s="9"/>
    </row>
    <row r="6882" ht="15.75" customHeight="1">
      <c r="A6882" s="15" t="s">
        <v>8007</v>
      </c>
      <c r="B6882" s="14" t="s">
        <v>35</v>
      </c>
      <c r="C6882" s="17">
        <v>41.0</v>
      </c>
      <c r="D6882" s="8" t="s">
        <v>8036</v>
      </c>
      <c r="E6882" s="8" t="s">
        <v>21</v>
      </c>
      <c r="F6882" s="5" t="s">
        <v>22</v>
      </c>
      <c r="G6882" s="9"/>
      <c r="H6882" s="9"/>
    </row>
    <row r="6883" ht="15.75" customHeight="1">
      <c r="A6883" s="15" t="s">
        <v>8007</v>
      </c>
      <c r="B6883" s="14" t="s">
        <v>1185</v>
      </c>
      <c r="C6883" s="17">
        <v>42.0</v>
      </c>
      <c r="D6883" s="8" t="s">
        <v>8037</v>
      </c>
      <c r="E6883" s="8" t="s">
        <v>21</v>
      </c>
      <c r="F6883" s="5" t="s">
        <v>50</v>
      </c>
      <c r="G6883" s="9"/>
      <c r="H6883" s="9"/>
    </row>
    <row r="6884" ht="15.75" customHeight="1">
      <c r="A6884" s="15" t="s">
        <v>8007</v>
      </c>
      <c r="B6884" s="14" t="s">
        <v>1185</v>
      </c>
      <c r="C6884" s="17">
        <v>44.0</v>
      </c>
      <c r="D6884" s="8" t="s">
        <v>8038</v>
      </c>
      <c r="E6884" s="8" t="s">
        <v>21</v>
      </c>
      <c r="F6884" s="5" t="s">
        <v>50</v>
      </c>
      <c r="G6884" s="9"/>
      <c r="H6884" s="9"/>
    </row>
    <row r="6885" ht="15.75" customHeight="1">
      <c r="A6885" s="15" t="s">
        <v>8007</v>
      </c>
      <c r="B6885" s="18" t="s">
        <v>261</v>
      </c>
      <c r="C6885" s="17">
        <v>46.0</v>
      </c>
      <c r="D6885" s="8" t="s">
        <v>8039</v>
      </c>
      <c r="E6885" s="8" t="s">
        <v>21</v>
      </c>
      <c r="F6885" s="5" t="s">
        <v>1134</v>
      </c>
      <c r="G6885" s="9"/>
      <c r="H6885" s="9"/>
    </row>
    <row r="6886" ht="15.75" customHeight="1">
      <c r="A6886" s="15" t="s">
        <v>8007</v>
      </c>
      <c r="B6886" s="14" t="s">
        <v>1185</v>
      </c>
      <c r="C6886" s="17">
        <v>47.0</v>
      </c>
      <c r="D6886" s="8" t="s">
        <v>8040</v>
      </c>
      <c r="E6886" s="8" t="s">
        <v>21</v>
      </c>
      <c r="F6886" s="5" t="s">
        <v>1134</v>
      </c>
      <c r="G6886" s="9"/>
      <c r="H6886" s="9"/>
    </row>
    <row r="6887" ht="15.75" customHeight="1">
      <c r="A6887" s="15" t="s">
        <v>8007</v>
      </c>
      <c r="B6887" s="14" t="s">
        <v>364</v>
      </c>
      <c r="C6887" s="17">
        <v>49.0</v>
      </c>
      <c r="D6887" s="8" t="s">
        <v>8041</v>
      </c>
      <c r="E6887" s="8" t="s">
        <v>21</v>
      </c>
      <c r="F6887" s="5" t="s">
        <v>642</v>
      </c>
      <c r="G6887" s="9"/>
      <c r="H6887" s="9"/>
    </row>
    <row r="6888" ht="15.75" customHeight="1">
      <c r="A6888" s="11" t="s">
        <v>8042</v>
      </c>
      <c r="B6888" s="6" t="s">
        <v>144</v>
      </c>
      <c r="C6888" s="7">
        <v>1.0</v>
      </c>
      <c r="D6888" s="8" t="s">
        <v>8043</v>
      </c>
      <c r="E6888" s="5" t="s">
        <v>21</v>
      </c>
      <c r="F6888" s="5" t="s">
        <v>22</v>
      </c>
      <c r="G6888" s="9"/>
      <c r="H6888" s="9"/>
    </row>
    <row r="6889" ht="15.75" customHeight="1">
      <c r="A6889" s="11" t="s">
        <v>8042</v>
      </c>
      <c r="B6889" s="6" t="s">
        <v>37</v>
      </c>
      <c r="C6889" s="10">
        <v>2.0</v>
      </c>
      <c r="D6889" s="8" t="s">
        <v>8044</v>
      </c>
      <c r="E6889" s="5" t="s">
        <v>21</v>
      </c>
      <c r="F6889" s="5" t="s">
        <v>25</v>
      </c>
      <c r="G6889" s="9"/>
      <c r="H6889" s="9"/>
    </row>
    <row r="6890" ht="15.75" customHeight="1">
      <c r="A6890" s="11" t="s">
        <v>8042</v>
      </c>
      <c r="B6890" s="12" t="s">
        <v>701</v>
      </c>
      <c r="C6890" s="10">
        <v>4.0</v>
      </c>
      <c r="D6890" s="8" t="s">
        <v>8045</v>
      </c>
      <c r="E6890" s="5" t="s">
        <v>33</v>
      </c>
      <c r="F6890" s="5" t="s">
        <v>929</v>
      </c>
      <c r="G6890" s="9"/>
      <c r="H6890" s="9"/>
    </row>
    <row r="6891" ht="15.75" customHeight="1">
      <c r="A6891" s="11" t="s">
        <v>8042</v>
      </c>
      <c r="B6891" s="6" t="s">
        <v>144</v>
      </c>
      <c r="C6891" s="10">
        <v>6.0</v>
      </c>
      <c r="D6891" s="8" t="s">
        <v>8046</v>
      </c>
      <c r="E6891" s="5" t="s">
        <v>14</v>
      </c>
      <c r="F6891" s="5" t="s">
        <v>15</v>
      </c>
      <c r="G6891" s="9"/>
      <c r="H6891" s="9"/>
    </row>
    <row r="6892" ht="15.75" customHeight="1">
      <c r="A6892" s="11" t="s">
        <v>8042</v>
      </c>
      <c r="B6892" s="12" t="s">
        <v>126</v>
      </c>
      <c r="C6892" s="10">
        <v>8.0</v>
      </c>
      <c r="D6892" s="8" t="s">
        <v>8047</v>
      </c>
      <c r="E6892" s="5" t="s">
        <v>21</v>
      </c>
      <c r="F6892" s="5" t="s">
        <v>22</v>
      </c>
      <c r="G6892" s="9"/>
      <c r="H6892" s="9"/>
    </row>
    <row r="6893" ht="15.75" customHeight="1">
      <c r="A6893" s="11" t="s">
        <v>8042</v>
      </c>
      <c r="B6893" s="6" t="s">
        <v>37</v>
      </c>
      <c r="C6893" s="10">
        <v>9.0</v>
      </c>
      <c r="D6893" s="8" t="s">
        <v>8048</v>
      </c>
      <c r="E6893" s="5" t="s">
        <v>14</v>
      </c>
      <c r="F6893" s="5" t="s">
        <v>28</v>
      </c>
      <c r="G6893" s="9"/>
      <c r="H6893" s="9"/>
    </row>
    <row r="6894" ht="15.75" customHeight="1">
      <c r="A6894" s="11" t="s">
        <v>8042</v>
      </c>
      <c r="B6894" s="12" t="s">
        <v>2318</v>
      </c>
      <c r="C6894" s="10">
        <v>11.0</v>
      </c>
      <c r="D6894" s="8" t="s">
        <v>8049</v>
      </c>
      <c r="E6894" s="5" t="s">
        <v>21</v>
      </c>
      <c r="F6894" s="5" t="s">
        <v>50</v>
      </c>
      <c r="G6894" s="9"/>
      <c r="H6894" s="9"/>
    </row>
    <row r="6895" ht="15.75" customHeight="1">
      <c r="A6895" s="15" t="s">
        <v>8050</v>
      </c>
      <c r="B6895" s="14" t="s">
        <v>420</v>
      </c>
      <c r="C6895" s="16">
        <v>1.0</v>
      </c>
      <c r="D6895" s="8" t="s">
        <v>8051</v>
      </c>
      <c r="E6895" s="8" t="s">
        <v>21</v>
      </c>
      <c r="F6895" s="5" t="s">
        <v>540</v>
      </c>
      <c r="G6895" s="9"/>
      <c r="H6895" s="9"/>
    </row>
    <row r="6896" ht="15.75" customHeight="1">
      <c r="A6896" s="15" t="s">
        <v>8050</v>
      </c>
      <c r="B6896" s="14" t="s">
        <v>8052</v>
      </c>
      <c r="C6896" s="17">
        <v>2.0</v>
      </c>
      <c r="D6896" s="8" t="s">
        <v>8053</v>
      </c>
      <c r="E6896" s="8" t="s">
        <v>33</v>
      </c>
      <c r="F6896" s="5" t="s">
        <v>33</v>
      </c>
      <c r="G6896" s="9"/>
      <c r="H6896" s="9"/>
    </row>
    <row r="6897" ht="15.75" customHeight="1">
      <c r="A6897" s="15" t="s">
        <v>8050</v>
      </c>
      <c r="B6897" s="14" t="s">
        <v>8052</v>
      </c>
      <c r="C6897" s="17">
        <v>4.0</v>
      </c>
      <c r="D6897" s="8" t="s">
        <v>8054</v>
      </c>
      <c r="E6897" s="8" t="s">
        <v>21</v>
      </c>
      <c r="F6897" s="5" t="s">
        <v>1265</v>
      </c>
      <c r="G6897" s="9"/>
      <c r="H6897" s="9"/>
    </row>
    <row r="6898" ht="15.75" customHeight="1">
      <c r="A6898" s="15" t="s">
        <v>8050</v>
      </c>
      <c r="B6898" s="14" t="s">
        <v>2838</v>
      </c>
      <c r="C6898" s="17">
        <v>5.0</v>
      </c>
      <c r="D6898" s="8" t="s">
        <v>8055</v>
      </c>
      <c r="E6898" s="8" t="s">
        <v>21</v>
      </c>
      <c r="F6898" s="5" t="s">
        <v>50</v>
      </c>
      <c r="G6898" s="9"/>
      <c r="H6898" s="9"/>
    </row>
    <row r="6899" ht="15.75" customHeight="1">
      <c r="A6899" s="15" t="s">
        <v>8050</v>
      </c>
      <c r="B6899" s="14" t="s">
        <v>8052</v>
      </c>
      <c r="C6899" s="17">
        <v>7.0</v>
      </c>
      <c r="D6899" s="8" t="s">
        <v>8056</v>
      </c>
      <c r="E6899" s="8" t="s">
        <v>21</v>
      </c>
      <c r="F6899" s="5" t="s">
        <v>25</v>
      </c>
      <c r="G6899" s="9"/>
      <c r="H6899" s="9"/>
    </row>
    <row r="6900" ht="15.75" customHeight="1">
      <c r="A6900" s="15" t="s">
        <v>8050</v>
      </c>
      <c r="B6900" s="14" t="s">
        <v>357</v>
      </c>
      <c r="C6900" s="17">
        <v>8.0</v>
      </c>
      <c r="D6900" s="8" t="s">
        <v>8057</v>
      </c>
      <c r="E6900" s="8" t="s">
        <v>21</v>
      </c>
      <c r="F6900" s="5" t="s">
        <v>25</v>
      </c>
      <c r="G6900" s="9"/>
      <c r="H6900" s="9"/>
    </row>
    <row r="6901" ht="15.75" customHeight="1">
      <c r="A6901" s="15" t="s">
        <v>8050</v>
      </c>
      <c r="B6901" s="14" t="s">
        <v>8052</v>
      </c>
      <c r="C6901" s="17">
        <v>10.0</v>
      </c>
      <c r="D6901" s="8" t="s">
        <v>8058</v>
      </c>
      <c r="E6901" s="8" t="s">
        <v>21</v>
      </c>
      <c r="F6901" s="5" t="s">
        <v>25</v>
      </c>
      <c r="G6901" s="9"/>
      <c r="H6901" s="9"/>
    </row>
    <row r="6902" ht="15.75" customHeight="1">
      <c r="A6902" s="15" t="s">
        <v>8050</v>
      </c>
      <c r="B6902" s="14" t="s">
        <v>357</v>
      </c>
      <c r="C6902" s="17">
        <v>11.0</v>
      </c>
      <c r="D6902" s="8" t="s">
        <v>8059</v>
      </c>
      <c r="E6902" s="8" t="s">
        <v>21</v>
      </c>
      <c r="F6902" s="5" t="s">
        <v>2910</v>
      </c>
      <c r="G6902" s="9"/>
      <c r="H6902" s="9"/>
    </row>
    <row r="6903" ht="15.75" customHeight="1">
      <c r="A6903" s="15" t="s">
        <v>8050</v>
      </c>
      <c r="B6903" s="14" t="s">
        <v>1036</v>
      </c>
      <c r="C6903" s="17">
        <v>12.0</v>
      </c>
      <c r="D6903" s="8" t="s">
        <v>8060</v>
      </c>
      <c r="E6903" s="8" t="s">
        <v>21</v>
      </c>
      <c r="F6903" s="5" t="s">
        <v>33</v>
      </c>
      <c r="G6903" s="9"/>
      <c r="H6903" s="9"/>
    </row>
    <row r="6904" ht="15.75" customHeight="1">
      <c r="A6904" s="15" t="s">
        <v>8050</v>
      </c>
      <c r="B6904" s="18" t="s">
        <v>8061</v>
      </c>
      <c r="C6904" s="17">
        <v>14.0</v>
      </c>
      <c r="D6904" s="8" t="s">
        <v>8062</v>
      </c>
      <c r="E6904" s="8" t="s">
        <v>32</v>
      </c>
      <c r="F6904" s="5" t="s">
        <v>33</v>
      </c>
      <c r="G6904" s="9"/>
      <c r="H6904" s="9"/>
    </row>
    <row r="6905" ht="15.75" customHeight="1">
      <c r="A6905" s="15" t="s">
        <v>8050</v>
      </c>
      <c r="B6905" s="18" t="s">
        <v>701</v>
      </c>
      <c r="C6905" s="17">
        <v>15.0</v>
      </c>
      <c r="D6905" s="8" t="s">
        <v>8063</v>
      </c>
      <c r="E6905" s="8" t="s">
        <v>32</v>
      </c>
      <c r="F6905" s="5" t="s">
        <v>33</v>
      </c>
      <c r="G6905" s="9"/>
      <c r="H6905" s="9"/>
    </row>
    <row r="6906" ht="15.75" customHeight="1">
      <c r="A6906" s="15" t="s">
        <v>8050</v>
      </c>
      <c r="B6906" s="14" t="s">
        <v>8064</v>
      </c>
      <c r="C6906" s="17">
        <v>16.0</v>
      </c>
      <c r="D6906" s="8" t="s">
        <v>8065</v>
      </c>
      <c r="E6906" s="8" t="s">
        <v>32</v>
      </c>
      <c r="F6906" s="5" t="s">
        <v>33</v>
      </c>
      <c r="G6906" s="9"/>
      <c r="H6906" s="9"/>
    </row>
    <row r="6907" ht="15.75" customHeight="1">
      <c r="A6907" s="15" t="s">
        <v>8050</v>
      </c>
      <c r="B6907" s="18" t="s">
        <v>701</v>
      </c>
      <c r="C6907" s="17">
        <v>20.0</v>
      </c>
      <c r="D6907" s="8" t="s">
        <v>8066</v>
      </c>
      <c r="E6907" s="8" t="s">
        <v>32</v>
      </c>
      <c r="F6907" s="5" t="s">
        <v>33</v>
      </c>
      <c r="G6907" s="9"/>
      <c r="H6907" s="9"/>
    </row>
    <row r="6908" ht="15.75" customHeight="1">
      <c r="A6908" s="15" t="s">
        <v>8050</v>
      </c>
      <c r="B6908" s="18" t="s">
        <v>8061</v>
      </c>
      <c r="C6908" s="17">
        <v>21.0</v>
      </c>
      <c r="D6908" s="8" t="s">
        <v>8067</v>
      </c>
      <c r="E6908" s="8" t="s">
        <v>32</v>
      </c>
      <c r="F6908" s="5" t="s">
        <v>33</v>
      </c>
      <c r="G6908" s="9"/>
      <c r="H6908" s="9"/>
    </row>
    <row r="6909" ht="15.75" customHeight="1">
      <c r="A6909" s="15" t="s">
        <v>8050</v>
      </c>
      <c r="B6909" s="18" t="s">
        <v>8068</v>
      </c>
      <c r="C6909" s="17">
        <v>22.0</v>
      </c>
      <c r="D6909" s="8" t="s">
        <v>8069</v>
      </c>
      <c r="E6909" s="8" t="s">
        <v>32</v>
      </c>
      <c r="F6909" s="5" t="s">
        <v>33</v>
      </c>
      <c r="G6909" s="9"/>
      <c r="H6909" s="9"/>
    </row>
    <row r="6910" ht="15.75" customHeight="1">
      <c r="A6910" s="15" t="s">
        <v>8050</v>
      </c>
      <c r="B6910" s="18" t="s">
        <v>8061</v>
      </c>
      <c r="C6910" s="17">
        <v>23.0</v>
      </c>
      <c r="D6910" s="8" t="s">
        <v>8070</v>
      </c>
      <c r="E6910" s="8" t="s">
        <v>33</v>
      </c>
      <c r="F6910" s="5" t="s">
        <v>33</v>
      </c>
      <c r="G6910" s="9"/>
      <c r="H6910" s="9"/>
    </row>
    <row r="6911" ht="15.75" customHeight="1">
      <c r="A6911" s="15" t="s">
        <v>8050</v>
      </c>
      <c r="B6911" s="14" t="s">
        <v>420</v>
      </c>
      <c r="C6911" s="17">
        <v>25.0</v>
      </c>
      <c r="D6911" s="8" t="s">
        <v>8071</v>
      </c>
      <c r="E6911" s="8" t="s">
        <v>33</v>
      </c>
      <c r="F6911" s="5" t="s">
        <v>33</v>
      </c>
      <c r="G6911" s="9"/>
      <c r="H6911" s="9"/>
    </row>
    <row r="6912" ht="15.75" customHeight="1">
      <c r="A6912" s="15" t="s">
        <v>8050</v>
      </c>
      <c r="B6912" s="14" t="s">
        <v>1036</v>
      </c>
      <c r="C6912" s="17">
        <v>26.0</v>
      </c>
      <c r="D6912" s="8" t="s">
        <v>8072</v>
      </c>
      <c r="E6912" s="8" t="s">
        <v>33</v>
      </c>
      <c r="F6912" s="5" t="s">
        <v>33</v>
      </c>
      <c r="G6912" s="9"/>
      <c r="H6912" s="9"/>
    </row>
    <row r="6913" ht="15.75" customHeight="1">
      <c r="A6913" s="15" t="s">
        <v>8050</v>
      </c>
      <c r="B6913" s="14" t="s">
        <v>1036</v>
      </c>
      <c r="C6913" s="17">
        <v>28.0</v>
      </c>
      <c r="D6913" s="8" t="s">
        <v>8073</v>
      </c>
      <c r="E6913" s="8" t="s">
        <v>32</v>
      </c>
      <c r="F6913" s="5" t="s">
        <v>2910</v>
      </c>
      <c r="G6913" s="9"/>
      <c r="H6913" s="9"/>
    </row>
    <row r="6914" ht="15.75" customHeight="1">
      <c r="A6914" s="15" t="s">
        <v>8050</v>
      </c>
      <c r="B6914" s="18" t="s">
        <v>701</v>
      </c>
      <c r="C6914" s="17">
        <v>30.0</v>
      </c>
      <c r="D6914" s="8" t="s">
        <v>8074</v>
      </c>
      <c r="E6914" s="8" t="s">
        <v>14</v>
      </c>
      <c r="F6914" s="5" t="s">
        <v>28</v>
      </c>
      <c r="G6914" s="9"/>
      <c r="H6914" s="9"/>
    </row>
    <row r="6915" ht="15.75" customHeight="1">
      <c r="A6915" s="15" t="s">
        <v>8050</v>
      </c>
      <c r="B6915" s="14" t="s">
        <v>420</v>
      </c>
      <c r="C6915" s="17">
        <v>31.0</v>
      </c>
      <c r="D6915" s="8" t="s">
        <v>8075</v>
      </c>
      <c r="E6915" s="8" t="s">
        <v>18</v>
      </c>
      <c r="F6915" s="5" t="s">
        <v>18</v>
      </c>
      <c r="G6915" s="9"/>
      <c r="H6915" s="9"/>
    </row>
    <row r="6916" ht="15.75" customHeight="1">
      <c r="A6916" s="15" t="s">
        <v>8050</v>
      </c>
      <c r="B6916" s="18" t="s">
        <v>701</v>
      </c>
      <c r="C6916" s="17">
        <v>33.0</v>
      </c>
      <c r="D6916" s="8" t="s">
        <v>8076</v>
      </c>
      <c r="E6916" s="8" t="s">
        <v>32</v>
      </c>
      <c r="F6916" s="5" t="s">
        <v>66</v>
      </c>
      <c r="G6916" s="9"/>
      <c r="H6916" s="9"/>
    </row>
    <row r="6917" ht="15.75" customHeight="1">
      <c r="A6917" s="15" t="s">
        <v>8050</v>
      </c>
      <c r="B6917" s="14" t="s">
        <v>420</v>
      </c>
      <c r="C6917" s="17">
        <v>34.0</v>
      </c>
      <c r="D6917" s="8" t="s">
        <v>8077</v>
      </c>
      <c r="E6917" s="8" t="s">
        <v>183</v>
      </c>
      <c r="F6917" s="5" t="s">
        <v>66</v>
      </c>
      <c r="G6917" s="9"/>
      <c r="H6917" s="9"/>
    </row>
    <row r="6918" ht="15.75" customHeight="1">
      <c r="A6918" s="15" t="s">
        <v>8050</v>
      </c>
      <c r="B6918" s="14" t="s">
        <v>357</v>
      </c>
      <c r="C6918" s="17">
        <v>35.0</v>
      </c>
      <c r="D6918" s="8" t="s">
        <v>8078</v>
      </c>
      <c r="E6918" s="8" t="s">
        <v>33</v>
      </c>
      <c r="F6918" s="5" t="s">
        <v>33</v>
      </c>
      <c r="G6918" s="9"/>
      <c r="H6918" s="9"/>
    </row>
    <row r="6919" ht="15.75" customHeight="1">
      <c r="A6919" s="15" t="s">
        <v>8050</v>
      </c>
      <c r="B6919" s="14" t="s">
        <v>8052</v>
      </c>
      <c r="C6919" s="17">
        <v>36.0</v>
      </c>
      <c r="D6919" s="8" t="s">
        <v>8079</v>
      </c>
      <c r="E6919" s="8" t="s">
        <v>33</v>
      </c>
      <c r="F6919" s="5" t="s">
        <v>33</v>
      </c>
      <c r="G6919" s="9"/>
      <c r="H6919" s="9"/>
    </row>
    <row r="6920" ht="15.75" customHeight="1">
      <c r="A6920" s="15" t="s">
        <v>8050</v>
      </c>
      <c r="B6920" s="18" t="s">
        <v>8068</v>
      </c>
      <c r="C6920" s="17">
        <v>37.0</v>
      </c>
      <c r="D6920" s="8" t="s">
        <v>8080</v>
      </c>
      <c r="E6920" s="8" t="s">
        <v>33</v>
      </c>
      <c r="F6920" s="5" t="s">
        <v>33</v>
      </c>
      <c r="G6920" s="9"/>
      <c r="H6920" s="9"/>
    </row>
    <row r="6921" ht="15.75" customHeight="1">
      <c r="A6921" s="15" t="s">
        <v>8050</v>
      </c>
      <c r="B6921" s="18" t="s">
        <v>701</v>
      </c>
      <c r="C6921" s="17">
        <v>38.0</v>
      </c>
      <c r="D6921" s="8" t="s">
        <v>8081</v>
      </c>
      <c r="E6921" s="8" t="s">
        <v>32</v>
      </c>
      <c r="F6921" s="5" t="s">
        <v>33</v>
      </c>
      <c r="G6921" s="9"/>
      <c r="H6921" s="9"/>
    </row>
    <row r="6922" ht="15.75" customHeight="1">
      <c r="A6922" s="15" t="s">
        <v>8050</v>
      </c>
      <c r="B6922" s="14" t="s">
        <v>8052</v>
      </c>
      <c r="C6922" s="17">
        <v>39.0</v>
      </c>
      <c r="D6922" s="8" t="s">
        <v>8082</v>
      </c>
      <c r="E6922" s="8" t="s">
        <v>21</v>
      </c>
      <c r="F6922" s="5" t="s">
        <v>33</v>
      </c>
      <c r="G6922" s="9"/>
      <c r="H6922" s="9"/>
    </row>
    <row r="6923" ht="15.75" customHeight="1">
      <c r="A6923" s="15" t="s">
        <v>8050</v>
      </c>
      <c r="B6923" s="18" t="s">
        <v>8061</v>
      </c>
      <c r="C6923" s="17">
        <v>42.0</v>
      </c>
      <c r="D6923" s="8" t="s">
        <v>8083</v>
      </c>
      <c r="E6923" s="8" t="s">
        <v>18</v>
      </c>
      <c r="F6923" s="5" t="s">
        <v>33</v>
      </c>
      <c r="G6923" s="9"/>
      <c r="H6923" s="9"/>
    </row>
    <row r="6924" ht="15.75" customHeight="1">
      <c r="A6924" s="15" t="s">
        <v>8050</v>
      </c>
      <c r="B6924" s="18" t="s">
        <v>8061</v>
      </c>
      <c r="C6924" s="17">
        <v>43.0</v>
      </c>
      <c r="D6924" s="8" t="s">
        <v>8084</v>
      </c>
      <c r="E6924" s="8" t="s">
        <v>32</v>
      </c>
      <c r="F6924" s="5" t="s">
        <v>33</v>
      </c>
      <c r="G6924" s="9"/>
      <c r="H6924" s="9"/>
    </row>
    <row r="6925" ht="15.75" customHeight="1">
      <c r="A6925" s="15" t="s">
        <v>8050</v>
      </c>
      <c r="B6925" s="18" t="s">
        <v>8061</v>
      </c>
      <c r="C6925" s="17">
        <v>45.0</v>
      </c>
      <c r="D6925" s="8" t="s">
        <v>8085</v>
      </c>
      <c r="E6925" s="8" t="s">
        <v>32</v>
      </c>
      <c r="F6925" s="5" t="s">
        <v>33</v>
      </c>
      <c r="G6925" s="9"/>
      <c r="H6925" s="9"/>
    </row>
    <row r="6926" ht="15.75" customHeight="1">
      <c r="A6926" s="15" t="s">
        <v>8050</v>
      </c>
      <c r="B6926" s="18" t="s">
        <v>701</v>
      </c>
      <c r="C6926" s="17">
        <v>47.0</v>
      </c>
      <c r="D6926" s="8" t="s">
        <v>8086</v>
      </c>
      <c r="E6926" s="8" t="s">
        <v>33</v>
      </c>
      <c r="F6926" s="5" t="s">
        <v>33</v>
      </c>
      <c r="G6926" s="9"/>
      <c r="H6926" s="9"/>
    </row>
    <row r="6927" ht="15.75" customHeight="1">
      <c r="A6927" s="15" t="s">
        <v>8050</v>
      </c>
      <c r="B6927" s="18" t="s">
        <v>8068</v>
      </c>
      <c r="C6927" s="17">
        <v>48.0</v>
      </c>
      <c r="D6927" s="8" t="s">
        <v>8087</v>
      </c>
      <c r="E6927" s="8" t="s">
        <v>32</v>
      </c>
      <c r="F6927" s="5" t="s">
        <v>639</v>
      </c>
      <c r="G6927" s="9"/>
      <c r="H6927" s="9"/>
    </row>
    <row r="6928" ht="15.75" customHeight="1">
      <c r="A6928" s="15" t="s">
        <v>8050</v>
      </c>
      <c r="B6928" s="14" t="s">
        <v>1036</v>
      </c>
      <c r="C6928" s="17">
        <v>49.0</v>
      </c>
      <c r="D6928" s="8" t="s">
        <v>8088</v>
      </c>
      <c r="E6928" s="8" t="s">
        <v>21</v>
      </c>
      <c r="F6928" s="5" t="s">
        <v>25</v>
      </c>
      <c r="G6928" s="9"/>
      <c r="H6928" s="9"/>
    </row>
    <row r="6929" ht="15.75" customHeight="1">
      <c r="A6929" s="15" t="s">
        <v>8050</v>
      </c>
      <c r="B6929" s="14" t="s">
        <v>1036</v>
      </c>
      <c r="C6929" s="17">
        <v>50.0</v>
      </c>
      <c r="D6929" s="8" t="s">
        <v>8089</v>
      </c>
      <c r="E6929" s="8" t="s">
        <v>21</v>
      </c>
      <c r="F6929" s="5" t="s">
        <v>25</v>
      </c>
      <c r="G6929" s="9"/>
      <c r="H6929" s="9"/>
    </row>
    <row r="6930" ht="15.75" customHeight="1">
      <c r="A6930" s="15" t="s">
        <v>8050</v>
      </c>
      <c r="B6930" s="14" t="s">
        <v>8090</v>
      </c>
      <c r="C6930" s="17">
        <v>52.0</v>
      </c>
      <c r="D6930" s="8" t="s">
        <v>8091</v>
      </c>
      <c r="E6930" s="8" t="s">
        <v>21</v>
      </c>
      <c r="F6930" s="5" t="s">
        <v>25</v>
      </c>
      <c r="G6930" s="9"/>
      <c r="H6930" s="9"/>
    </row>
    <row r="6931" ht="15.75" customHeight="1">
      <c r="A6931" s="15" t="s">
        <v>8050</v>
      </c>
      <c r="B6931" s="14" t="s">
        <v>8052</v>
      </c>
      <c r="C6931" s="17">
        <v>53.0</v>
      </c>
      <c r="D6931" s="8" t="s">
        <v>8092</v>
      </c>
      <c r="E6931" s="8" t="s">
        <v>21</v>
      </c>
      <c r="F6931" s="5" t="s">
        <v>25</v>
      </c>
      <c r="G6931" s="9"/>
      <c r="H6931" s="9"/>
    </row>
    <row r="6932" ht="15.75" customHeight="1">
      <c r="A6932" s="15" t="s">
        <v>8050</v>
      </c>
      <c r="B6932" s="18" t="s">
        <v>8061</v>
      </c>
      <c r="C6932" s="17">
        <v>54.0</v>
      </c>
      <c r="D6932" s="8" t="s">
        <v>8093</v>
      </c>
      <c r="E6932" s="8" t="s">
        <v>21</v>
      </c>
      <c r="F6932" s="5" t="s">
        <v>25</v>
      </c>
      <c r="G6932" s="9"/>
      <c r="H6932" s="9"/>
    </row>
    <row r="6933" ht="15.75" customHeight="1">
      <c r="A6933" s="15" t="s">
        <v>8050</v>
      </c>
      <c r="B6933" s="14" t="s">
        <v>8052</v>
      </c>
      <c r="C6933" s="17">
        <v>56.0</v>
      </c>
      <c r="D6933" s="8" t="s">
        <v>8094</v>
      </c>
      <c r="E6933" s="8" t="s">
        <v>21</v>
      </c>
      <c r="F6933" s="5" t="s">
        <v>25</v>
      </c>
      <c r="G6933" s="9"/>
      <c r="H6933" s="9"/>
    </row>
    <row r="6934" ht="15.75" customHeight="1">
      <c r="A6934" s="15" t="s">
        <v>8050</v>
      </c>
      <c r="B6934" s="14" t="s">
        <v>420</v>
      </c>
      <c r="C6934" s="17">
        <v>58.0</v>
      </c>
      <c r="D6934" s="8" t="s">
        <v>8095</v>
      </c>
      <c r="E6934" s="8" t="s">
        <v>32</v>
      </c>
      <c r="F6934" s="5" t="s">
        <v>25</v>
      </c>
      <c r="G6934" s="9"/>
      <c r="H6934" s="9"/>
    </row>
    <row r="6935" ht="15.75" customHeight="1">
      <c r="A6935" s="15" t="s">
        <v>8050</v>
      </c>
      <c r="B6935" s="14" t="s">
        <v>8064</v>
      </c>
      <c r="C6935" s="17">
        <v>60.0</v>
      </c>
      <c r="D6935" s="8" t="s">
        <v>8096</v>
      </c>
      <c r="E6935" s="8" t="s">
        <v>32</v>
      </c>
      <c r="F6935" s="5" t="s">
        <v>583</v>
      </c>
      <c r="G6935" s="9"/>
      <c r="H6935" s="9"/>
    </row>
    <row r="6936" ht="15.75" customHeight="1">
      <c r="A6936" s="15" t="s">
        <v>8050</v>
      </c>
      <c r="B6936" s="14" t="s">
        <v>8064</v>
      </c>
      <c r="C6936" s="17">
        <v>61.0</v>
      </c>
      <c r="D6936" s="8" t="s">
        <v>8097</v>
      </c>
      <c r="E6936" s="8" t="s">
        <v>14</v>
      </c>
      <c r="F6936" s="5" t="s">
        <v>79</v>
      </c>
      <c r="G6936" s="9"/>
      <c r="H6936" s="9"/>
    </row>
    <row r="6937" ht="15.75" customHeight="1">
      <c r="A6937" s="15" t="s">
        <v>8050</v>
      </c>
      <c r="B6937" s="14" t="s">
        <v>8090</v>
      </c>
      <c r="C6937" s="17">
        <v>62.0</v>
      </c>
      <c r="D6937" s="8" t="s">
        <v>8098</v>
      </c>
      <c r="E6937" s="8" t="s">
        <v>32</v>
      </c>
      <c r="F6937" s="5" t="s">
        <v>28</v>
      </c>
      <c r="G6937" s="9"/>
      <c r="H6937" s="9"/>
    </row>
    <row r="6938" ht="15.75" customHeight="1">
      <c r="A6938" s="15" t="s">
        <v>8050</v>
      </c>
      <c r="B6938" s="14" t="s">
        <v>1523</v>
      </c>
      <c r="C6938" s="17">
        <v>64.0</v>
      </c>
      <c r="D6938" s="8" t="s">
        <v>8099</v>
      </c>
      <c r="E6938" s="8" t="s">
        <v>14</v>
      </c>
      <c r="F6938" s="5" t="s">
        <v>28</v>
      </c>
      <c r="G6938" s="9"/>
      <c r="H6938" s="9"/>
    </row>
    <row r="6939" ht="15.75" customHeight="1">
      <c r="A6939" s="15" t="s">
        <v>8050</v>
      </c>
      <c r="B6939" s="14" t="s">
        <v>2838</v>
      </c>
      <c r="C6939" s="17">
        <v>66.0</v>
      </c>
      <c r="D6939" s="8" t="s">
        <v>8100</v>
      </c>
      <c r="E6939" s="8" t="s">
        <v>32</v>
      </c>
      <c r="F6939" s="5" t="s">
        <v>8101</v>
      </c>
      <c r="G6939" s="9"/>
      <c r="H6939" s="9"/>
    </row>
    <row r="6940" ht="15.75" customHeight="1">
      <c r="A6940" s="15" t="s">
        <v>8050</v>
      </c>
      <c r="B6940" s="14" t="s">
        <v>8064</v>
      </c>
      <c r="C6940" s="17">
        <v>69.0</v>
      </c>
      <c r="D6940" s="8" t="s">
        <v>8102</v>
      </c>
      <c r="E6940" s="8" t="s">
        <v>32</v>
      </c>
      <c r="F6940" s="5" t="s">
        <v>8103</v>
      </c>
      <c r="G6940" s="9"/>
      <c r="H6940" s="9"/>
    </row>
    <row r="6941" ht="15.75" customHeight="1">
      <c r="A6941" s="15" t="s">
        <v>8050</v>
      </c>
      <c r="B6941" s="14" t="s">
        <v>2838</v>
      </c>
      <c r="C6941" s="17">
        <v>71.0</v>
      </c>
      <c r="D6941" s="8" t="s">
        <v>8104</v>
      </c>
      <c r="E6941" s="8" t="s">
        <v>14</v>
      </c>
      <c r="F6941" s="5" t="s">
        <v>8103</v>
      </c>
      <c r="G6941" s="9"/>
      <c r="H6941" s="9"/>
    </row>
    <row r="6942" ht="15.75" customHeight="1">
      <c r="A6942" s="15" t="s">
        <v>8050</v>
      </c>
      <c r="B6942" s="14" t="s">
        <v>1523</v>
      </c>
      <c r="C6942" s="17">
        <v>73.0</v>
      </c>
      <c r="D6942" s="8" t="s">
        <v>8105</v>
      </c>
      <c r="E6942" s="8" t="s">
        <v>14</v>
      </c>
      <c r="F6942" s="5" t="s">
        <v>28</v>
      </c>
      <c r="G6942" s="9"/>
      <c r="H6942" s="9"/>
    </row>
    <row r="6943" ht="15.75" customHeight="1">
      <c r="A6943" s="15" t="s">
        <v>8050</v>
      </c>
      <c r="B6943" s="14" t="s">
        <v>8106</v>
      </c>
      <c r="C6943" s="17">
        <v>75.0</v>
      </c>
      <c r="D6943" s="8" t="s">
        <v>8107</v>
      </c>
      <c r="E6943" s="8" t="s">
        <v>14</v>
      </c>
      <c r="F6943" s="5" t="s">
        <v>28</v>
      </c>
      <c r="G6943" s="9"/>
      <c r="H6943" s="9"/>
    </row>
    <row r="6944" ht="15.75" customHeight="1">
      <c r="A6944" s="15" t="s">
        <v>8050</v>
      </c>
      <c r="B6944" s="14" t="s">
        <v>8064</v>
      </c>
      <c r="C6944" s="17">
        <v>79.0</v>
      </c>
      <c r="D6944" s="8" t="s">
        <v>8108</v>
      </c>
      <c r="E6944" s="8" t="s">
        <v>18</v>
      </c>
      <c r="F6944" s="5" t="s">
        <v>18</v>
      </c>
      <c r="G6944" s="9"/>
      <c r="H6944" s="9"/>
    </row>
    <row r="6945" ht="15.75" customHeight="1">
      <c r="A6945" s="15" t="s">
        <v>8050</v>
      </c>
      <c r="B6945" s="14" t="s">
        <v>1036</v>
      </c>
      <c r="C6945" s="17">
        <v>81.0</v>
      </c>
      <c r="D6945" s="8" t="s">
        <v>8109</v>
      </c>
      <c r="E6945" s="8" t="s">
        <v>32</v>
      </c>
      <c r="F6945" s="5" t="s">
        <v>22</v>
      </c>
      <c r="G6945" s="9"/>
      <c r="H6945" s="9"/>
    </row>
    <row r="6946" ht="15.75" customHeight="1">
      <c r="A6946" s="15" t="s">
        <v>8050</v>
      </c>
      <c r="B6946" s="14" t="s">
        <v>1036</v>
      </c>
      <c r="C6946" s="17">
        <v>82.0</v>
      </c>
      <c r="D6946" s="8" t="s">
        <v>8110</v>
      </c>
      <c r="E6946" s="8" t="s">
        <v>21</v>
      </c>
      <c r="F6946" s="5" t="s">
        <v>25</v>
      </c>
      <c r="G6946" s="9"/>
      <c r="H6946" s="9"/>
    </row>
    <row r="6947" ht="15.75" customHeight="1">
      <c r="A6947" s="15" t="s">
        <v>8050</v>
      </c>
      <c r="B6947" s="18" t="s">
        <v>701</v>
      </c>
      <c r="C6947" s="17">
        <v>83.0</v>
      </c>
      <c r="D6947" s="8" t="s">
        <v>8111</v>
      </c>
      <c r="E6947" s="8" t="s">
        <v>21</v>
      </c>
      <c r="F6947" s="5" t="s">
        <v>25</v>
      </c>
      <c r="G6947" s="9"/>
      <c r="H6947" s="9"/>
    </row>
    <row r="6948" ht="15.75" customHeight="1">
      <c r="A6948" s="15" t="s">
        <v>8050</v>
      </c>
      <c r="B6948" s="14" t="s">
        <v>420</v>
      </c>
      <c r="C6948" s="17">
        <v>85.0</v>
      </c>
      <c r="D6948" s="8" t="s">
        <v>8112</v>
      </c>
      <c r="E6948" s="8" t="s">
        <v>21</v>
      </c>
      <c r="F6948" s="5" t="s">
        <v>25</v>
      </c>
      <c r="G6948" s="9"/>
      <c r="H6948" s="9"/>
    </row>
    <row r="6949" ht="15.75" customHeight="1">
      <c r="A6949" s="15" t="s">
        <v>8050</v>
      </c>
      <c r="B6949" s="18" t="s">
        <v>701</v>
      </c>
      <c r="C6949" s="17">
        <v>87.0</v>
      </c>
      <c r="D6949" s="8" t="s">
        <v>8113</v>
      </c>
      <c r="E6949" s="8" t="s">
        <v>21</v>
      </c>
      <c r="F6949" s="5" t="s">
        <v>25</v>
      </c>
      <c r="G6949" s="9"/>
      <c r="H6949" s="9"/>
    </row>
    <row r="6950" ht="15.75" customHeight="1">
      <c r="A6950" s="15" t="s">
        <v>8050</v>
      </c>
      <c r="B6950" s="14" t="s">
        <v>420</v>
      </c>
      <c r="C6950" s="17">
        <v>88.0</v>
      </c>
      <c r="D6950" s="8" t="s">
        <v>8114</v>
      </c>
      <c r="E6950" s="8" t="s">
        <v>21</v>
      </c>
      <c r="F6950" s="5" t="s">
        <v>25</v>
      </c>
      <c r="G6950" s="9"/>
      <c r="H6950" s="9"/>
    </row>
    <row r="6951" ht="15.75" customHeight="1">
      <c r="A6951" s="15" t="s">
        <v>8050</v>
      </c>
      <c r="B6951" s="14" t="s">
        <v>1550</v>
      </c>
      <c r="C6951" s="17">
        <v>90.0</v>
      </c>
      <c r="D6951" s="8" t="s">
        <v>8115</v>
      </c>
      <c r="E6951" s="8" t="s">
        <v>21</v>
      </c>
      <c r="F6951" s="5" t="s">
        <v>540</v>
      </c>
      <c r="G6951" s="9"/>
      <c r="H6951" s="9"/>
    </row>
    <row r="6952" ht="15.75" customHeight="1">
      <c r="A6952" s="11" t="s">
        <v>8116</v>
      </c>
      <c r="B6952" s="6" t="s">
        <v>130</v>
      </c>
      <c r="C6952" s="7">
        <v>1.0</v>
      </c>
      <c r="D6952" s="8" t="s">
        <v>8117</v>
      </c>
      <c r="E6952" s="5" t="s">
        <v>21</v>
      </c>
      <c r="F6952" s="5" t="s">
        <v>25</v>
      </c>
      <c r="G6952" s="9"/>
      <c r="H6952" s="9"/>
    </row>
    <row r="6953" ht="15.75" customHeight="1">
      <c r="A6953" s="11" t="s">
        <v>8116</v>
      </c>
      <c r="B6953" s="6" t="s">
        <v>378</v>
      </c>
      <c r="C6953" s="10">
        <v>3.0</v>
      </c>
      <c r="D6953" s="8" t="s">
        <v>8118</v>
      </c>
      <c r="E6953" s="5" t="s">
        <v>21</v>
      </c>
      <c r="F6953" s="5" t="s">
        <v>25</v>
      </c>
      <c r="G6953" s="9"/>
      <c r="H6953" s="9"/>
    </row>
    <row r="6954" ht="15.75" customHeight="1">
      <c r="A6954" s="11" t="s">
        <v>8116</v>
      </c>
      <c r="B6954" s="6" t="s">
        <v>130</v>
      </c>
      <c r="C6954" s="10">
        <v>5.0</v>
      </c>
      <c r="D6954" s="8" t="s">
        <v>8119</v>
      </c>
      <c r="E6954" s="5" t="s">
        <v>21</v>
      </c>
      <c r="F6954" s="5" t="s">
        <v>25</v>
      </c>
      <c r="G6954" s="9"/>
      <c r="H6954" s="9"/>
    </row>
    <row r="6955" ht="15.75" customHeight="1">
      <c r="A6955" s="11" t="s">
        <v>8116</v>
      </c>
      <c r="B6955" s="12" t="s">
        <v>135</v>
      </c>
      <c r="C6955" s="10">
        <v>7.0</v>
      </c>
      <c r="D6955" s="8" t="s">
        <v>8120</v>
      </c>
      <c r="E6955" s="5" t="s">
        <v>14</v>
      </c>
      <c r="F6955" s="5" t="s">
        <v>28</v>
      </c>
      <c r="G6955" s="9"/>
      <c r="H6955" s="9"/>
    </row>
    <row r="6956" ht="15.75" customHeight="1">
      <c r="A6956" s="11" t="s">
        <v>8116</v>
      </c>
      <c r="B6956" s="6" t="s">
        <v>37</v>
      </c>
      <c r="C6956" s="10">
        <v>8.0</v>
      </c>
      <c r="D6956" s="8" t="s">
        <v>8121</v>
      </c>
      <c r="E6956" s="5" t="s">
        <v>14</v>
      </c>
      <c r="F6956" s="5" t="s">
        <v>25</v>
      </c>
      <c r="G6956" s="9"/>
      <c r="H6956" s="9"/>
    </row>
    <row r="6957" ht="15.75" customHeight="1">
      <c r="A6957" s="11" t="s">
        <v>8116</v>
      </c>
      <c r="B6957" s="12" t="s">
        <v>126</v>
      </c>
      <c r="C6957" s="10">
        <v>9.0</v>
      </c>
      <c r="D6957" s="8" t="s">
        <v>8122</v>
      </c>
      <c r="E6957" s="5" t="s">
        <v>14</v>
      </c>
      <c r="F6957" s="5" t="s">
        <v>25</v>
      </c>
      <c r="G6957" s="9"/>
      <c r="H6957" s="9"/>
    </row>
    <row r="6958" ht="15.75" customHeight="1">
      <c r="A6958" s="11" t="s">
        <v>8116</v>
      </c>
      <c r="B6958" s="12" t="s">
        <v>701</v>
      </c>
      <c r="C6958" s="10">
        <v>10.0</v>
      </c>
      <c r="D6958" s="8" t="s">
        <v>8123</v>
      </c>
      <c r="E6958" s="5" t="s">
        <v>14</v>
      </c>
      <c r="F6958" s="5" t="s">
        <v>25</v>
      </c>
      <c r="G6958" s="9"/>
      <c r="H6958" s="9"/>
    </row>
    <row r="6959" ht="15.75" customHeight="1">
      <c r="A6959" s="11" t="s">
        <v>8116</v>
      </c>
      <c r="B6959" s="6" t="s">
        <v>37</v>
      </c>
      <c r="C6959" s="10">
        <v>12.0</v>
      </c>
      <c r="D6959" s="8" t="s">
        <v>8124</v>
      </c>
      <c r="E6959" s="5" t="s">
        <v>14</v>
      </c>
      <c r="F6959" s="5" t="s">
        <v>79</v>
      </c>
      <c r="G6959" s="9"/>
      <c r="H6959" s="9"/>
    </row>
    <row r="6960" ht="15.75" customHeight="1">
      <c r="A6960" s="11" t="s">
        <v>8116</v>
      </c>
      <c r="B6960" s="6" t="s">
        <v>37</v>
      </c>
      <c r="C6960" s="10">
        <v>15.0</v>
      </c>
      <c r="D6960" s="8" t="s">
        <v>8125</v>
      </c>
      <c r="E6960" s="5" t="s">
        <v>21</v>
      </c>
      <c r="F6960" s="5" t="s">
        <v>79</v>
      </c>
      <c r="G6960" s="9"/>
      <c r="H6960" s="9"/>
    </row>
    <row r="6961" ht="15.75" customHeight="1">
      <c r="A6961" s="11" t="s">
        <v>8116</v>
      </c>
      <c r="B6961" s="12" t="s">
        <v>701</v>
      </c>
      <c r="C6961" s="10">
        <v>16.0</v>
      </c>
      <c r="D6961" s="8" t="s">
        <v>8126</v>
      </c>
      <c r="E6961" s="5" t="s">
        <v>14</v>
      </c>
      <c r="F6961" s="5" t="s">
        <v>25</v>
      </c>
      <c r="G6961" s="9"/>
      <c r="H6961" s="9"/>
    </row>
    <row r="6962" ht="15.75" customHeight="1">
      <c r="A6962" s="11" t="s">
        <v>8116</v>
      </c>
      <c r="B6962" s="6" t="s">
        <v>896</v>
      </c>
      <c r="C6962" s="10">
        <v>18.0</v>
      </c>
      <c r="D6962" s="8" t="s">
        <v>8127</v>
      </c>
      <c r="E6962" s="5" t="s">
        <v>21</v>
      </c>
      <c r="F6962" s="5" t="s">
        <v>25</v>
      </c>
      <c r="G6962" s="9"/>
      <c r="H6962" s="9"/>
    </row>
    <row r="6963" ht="15.75" customHeight="1">
      <c r="A6963" s="11" t="s">
        <v>8116</v>
      </c>
      <c r="B6963" s="6" t="s">
        <v>144</v>
      </c>
      <c r="C6963" s="10">
        <v>20.0</v>
      </c>
      <c r="D6963" s="8" t="s">
        <v>8128</v>
      </c>
      <c r="E6963" s="5" t="s">
        <v>32</v>
      </c>
      <c r="F6963" s="5" t="s">
        <v>79</v>
      </c>
      <c r="G6963" s="9"/>
      <c r="H6963" s="9"/>
    </row>
    <row r="6964" ht="15.75" customHeight="1">
      <c r="A6964" s="11" t="s">
        <v>8116</v>
      </c>
      <c r="B6964" s="6" t="s">
        <v>37</v>
      </c>
      <c r="C6964" s="10">
        <v>21.0</v>
      </c>
      <c r="D6964" s="8" t="s">
        <v>8129</v>
      </c>
      <c r="E6964" s="5" t="s">
        <v>14</v>
      </c>
      <c r="F6964" s="5" t="s">
        <v>79</v>
      </c>
      <c r="G6964" s="9"/>
      <c r="H6964" s="9"/>
    </row>
    <row r="6965" ht="15.75" customHeight="1">
      <c r="A6965" s="11" t="s">
        <v>8116</v>
      </c>
      <c r="B6965" s="12" t="s">
        <v>126</v>
      </c>
      <c r="C6965" s="10">
        <v>22.0</v>
      </c>
      <c r="D6965" s="8" t="s">
        <v>8130</v>
      </c>
      <c r="E6965" s="5" t="s">
        <v>14</v>
      </c>
      <c r="F6965" s="5" t="s">
        <v>79</v>
      </c>
      <c r="G6965" s="9"/>
      <c r="H6965" s="9"/>
    </row>
    <row r="6966" ht="15.75" customHeight="1">
      <c r="A6966" s="11" t="s">
        <v>8116</v>
      </c>
      <c r="B6966" s="6" t="s">
        <v>144</v>
      </c>
      <c r="C6966" s="10">
        <v>23.0</v>
      </c>
      <c r="D6966" s="8" t="s">
        <v>8131</v>
      </c>
      <c r="E6966" s="5" t="s">
        <v>14</v>
      </c>
      <c r="F6966" s="5" t="s">
        <v>79</v>
      </c>
      <c r="G6966" s="9"/>
      <c r="H6966" s="9"/>
    </row>
    <row r="6967" ht="15.75" customHeight="1">
      <c r="A6967" s="11" t="s">
        <v>8116</v>
      </c>
      <c r="B6967" s="6" t="s">
        <v>130</v>
      </c>
      <c r="C6967" s="10">
        <v>24.0</v>
      </c>
      <c r="D6967" s="8" t="s">
        <v>8132</v>
      </c>
      <c r="E6967" s="5" t="s">
        <v>21</v>
      </c>
      <c r="F6967" s="5" t="s">
        <v>25</v>
      </c>
      <c r="G6967" s="9"/>
      <c r="H6967" s="9"/>
    </row>
    <row r="6968" ht="15.75" customHeight="1">
      <c r="A6968" s="11" t="s">
        <v>8116</v>
      </c>
      <c r="B6968" s="6" t="s">
        <v>137</v>
      </c>
      <c r="C6968" s="10">
        <v>26.0</v>
      </c>
      <c r="D6968" s="8" t="s">
        <v>8133</v>
      </c>
      <c r="E6968" s="5" t="s">
        <v>21</v>
      </c>
      <c r="F6968" s="5" t="s">
        <v>25</v>
      </c>
      <c r="G6968" s="9"/>
      <c r="H6968" s="9"/>
    </row>
    <row r="6969" ht="15.75" customHeight="1">
      <c r="A6969" s="11" t="s">
        <v>8116</v>
      </c>
      <c r="B6969" s="6" t="s">
        <v>525</v>
      </c>
      <c r="C6969" s="10">
        <v>27.0</v>
      </c>
      <c r="D6969" s="8" t="s">
        <v>8134</v>
      </c>
      <c r="E6969" s="5" t="s">
        <v>21</v>
      </c>
      <c r="F6969" s="5" t="s">
        <v>25</v>
      </c>
      <c r="G6969" s="9"/>
      <c r="H6969" s="9"/>
    </row>
    <row r="6970" ht="15.75" customHeight="1">
      <c r="A6970" s="11" t="s">
        <v>8116</v>
      </c>
      <c r="B6970" s="6" t="s">
        <v>144</v>
      </c>
      <c r="C6970" s="10">
        <v>29.0</v>
      </c>
      <c r="D6970" s="8" t="s">
        <v>8135</v>
      </c>
      <c r="E6970" s="5" t="s">
        <v>14</v>
      </c>
      <c r="F6970" s="5" t="s">
        <v>15</v>
      </c>
      <c r="G6970" s="9"/>
      <c r="H6970" s="9"/>
    </row>
    <row r="6971" ht="15.75" customHeight="1">
      <c r="A6971" s="11" t="s">
        <v>8116</v>
      </c>
      <c r="B6971" s="6" t="s">
        <v>144</v>
      </c>
      <c r="C6971" s="10">
        <v>30.0</v>
      </c>
      <c r="D6971" s="8" t="s">
        <v>8136</v>
      </c>
      <c r="E6971" s="5" t="s">
        <v>14</v>
      </c>
      <c r="F6971" s="5" t="s">
        <v>28</v>
      </c>
      <c r="G6971" s="9"/>
      <c r="H6971" s="9"/>
    </row>
    <row r="6972" ht="15.75" customHeight="1">
      <c r="A6972" s="11" t="s">
        <v>8116</v>
      </c>
      <c r="B6972" s="6" t="s">
        <v>37</v>
      </c>
      <c r="C6972" s="10">
        <v>31.0</v>
      </c>
      <c r="D6972" s="8" t="s">
        <v>8137</v>
      </c>
      <c r="E6972" s="5" t="s">
        <v>14</v>
      </c>
      <c r="F6972" s="5" t="s">
        <v>15</v>
      </c>
      <c r="G6972" s="9"/>
      <c r="H6972" s="9"/>
    </row>
    <row r="6973" ht="15.75" customHeight="1">
      <c r="A6973" s="11" t="s">
        <v>8116</v>
      </c>
      <c r="B6973" s="6" t="s">
        <v>144</v>
      </c>
      <c r="C6973" s="10">
        <v>33.0</v>
      </c>
      <c r="D6973" s="8" t="s">
        <v>8138</v>
      </c>
      <c r="E6973" s="5" t="s">
        <v>14</v>
      </c>
      <c r="F6973" s="5" t="s">
        <v>15</v>
      </c>
      <c r="G6973" s="9"/>
      <c r="H6973" s="9"/>
    </row>
    <row r="6974" ht="15.75" customHeight="1">
      <c r="A6974" s="11" t="s">
        <v>8116</v>
      </c>
      <c r="B6974" s="6" t="s">
        <v>130</v>
      </c>
      <c r="C6974" s="10">
        <v>34.0</v>
      </c>
      <c r="D6974" s="8" t="s">
        <v>8139</v>
      </c>
      <c r="E6974" s="5" t="s">
        <v>21</v>
      </c>
      <c r="F6974" s="5" t="s">
        <v>25</v>
      </c>
      <c r="G6974" s="9"/>
      <c r="H6974" s="9"/>
    </row>
    <row r="6975" ht="15.75" customHeight="1">
      <c r="A6975" s="11" t="s">
        <v>8116</v>
      </c>
      <c r="B6975" s="6" t="s">
        <v>137</v>
      </c>
      <c r="C6975" s="10">
        <v>35.0</v>
      </c>
      <c r="D6975" s="8" t="s">
        <v>8140</v>
      </c>
      <c r="E6975" s="5" t="s">
        <v>21</v>
      </c>
      <c r="F6975" s="5" t="s">
        <v>25</v>
      </c>
      <c r="G6975" s="9"/>
      <c r="H6975" s="9"/>
    </row>
    <row r="6976" ht="15.75" customHeight="1">
      <c r="A6976" s="11" t="s">
        <v>8116</v>
      </c>
      <c r="B6976" s="6" t="s">
        <v>965</v>
      </c>
      <c r="C6976" s="10">
        <v>37.0</v>
      </c>
      <c r="D6976" s="8" t="s">
        <v>8141</v>
      </c>
      <c r="E6976" s="5" t="s">
        <v>21</v>
      </c>
      <c r="F6976" s="5" t="s">
        <v>25</v>
      </c>
      <c r="G6976" s="9"/>
      <c r="H6976" s="9"/>
    </row>
    <row r="6977" ht="15.75" customHeight="1">
      <c r="A6977" s="11" t="s">
        <v>8116</v>
      </c>
      <c r="B6977" s="6" t="s">
        <v>8142</v>
      </c>
      <c r="C6977" s="10">
        <v>39.0</v>
      </c>
      <c r="D6977" s="8" t="s">
        <v>8143</v>
      </c>
      <c r="E6977" s="5" t="s">
        <v>21</v>
      </c>
      <c r="F6977" s="5" t="s">
        <v>3771</v>
      </c>
      <c r="G6977" s="9"/>
      <c r="H6977" s="9"/>
    </row>
    <row r="6978" ht="15.75" customHeight="1">
      <c r="A6978" s="15" t="s">
        <v>8144</v>
      </c>
      <c r="B6978" s="14" t="s">
        <v>968</v>
      </c>
      <c r="C6978" s="16">
        <v>1.0</v>
      </c>
      <c r="D6978" s="8" t="s">
        <v>8145</v>
      </c>
      <c r="E6978" s="8" t="s">
        <v>21</v>
      </c>
      <c r="F6978" s="5" t="s">
        <v>25</v>
      </c>
      <c r="G6978" s="9"/>
      <c r="H6978" s="9"/>
    </row>
    <row r="6979" ht="15.75" customHeight="1">
      <c r="A6979" s="15" t="s">
        <v>8144</v>
      </c>
      <c r="B6979" s="14" t="s">
        <v>124</v>
      </c>
      <c r="C6979" s="17">
        <v>3.0</v>
      </c>
      <c r="D6979" s="8" t="s">
        <v>8146</v>
      </c>
      <c r="E6979" s="8" t="s">
        <v>97</v>
      </c>
      <c r="F6979" s="5" t="s">
        <v>25</v>
      </c>
      <c r="G6979" s="9"/>
      <c r="H6979" s="9"/>
    </row>
    <row r="6980" ht="15.75" customHeight="1">
      <c r="A6980" s="15" t="s">
        <v>8144</v>
      </c>
      <c r="B6980" s="14" t="s">
        <v>139</v>
      </c>
      <c r="C6980" s="17">
        <v>5.0</v>
      </c>
      <c r="D6980" s="8" t="s">
        <v>8147</v>
      </c>
      <c r="E6980" s="8" t="s">
        <v>21</v>
      </c>
      <c r="F6980" s="5" t="s">
        <v>22</v>
      </c>
      <c r="G6980" s="9"/>
      <c r="H6980" s="9"/>
    </row>
    <row r="6981" ht="15.75" customHeight="1">
      <c r="A6981" s="15" t="s">
        <v>8144</v>
      </c>
      <c r="B6981" s="14" t="s">
        <v>968</v>
      </c>
      <c r="C6981" s="17">
        <v>6.0</v>
      </c>
      <c r="D6981" s="8" t="s">
        <v>8148</v>
      </c>
      <c r="E6981" s="8" t="s">
        <v>32</v>
      </c>
      <c r="F6981" s="5" t="s">
        <v>22</v>
      </c>
      <c r="G6981" s="9"/>
      <c r="H6981" s="9"/>
    </row>
    <row r="6982" ht="15.75" customHeight="1">
      <c r="A6982" s="15" t="s">
        <v>8144</v>
      </c>
      <c r="B6982" s="14" t="s">
        <v>137</v>
      </c>
      <c r="C6982" s="17">
        <v>8.0</v>
      </c>
      <c r="D6982" s="8" t="s">
        <v>8149</v>
      </c>
      <c r="E6982" s="8" t="s">
        <v>21</v>
      </c>
      <c r="F6982" s="5" t="s">
        <v>3413</v>
      </c>
      <c r="G6982" s="9"/>
      <c r="H6982" s="9"/>
    </row>
    <row r="6983" ht="15.75" customHeight="1">
      <c r="A6983" s="15" t="s">
        <v>8144</v>
      </c>
      <c r="B6983" s="14" t="s">
        <v>124</v>
      </c>
      <c r="C6983" s="17">
        <v>9.0</v>
      </c>
      <c r="D6983" s="8" t="s">
        <v>8150</v>
      </c>
      <c r="E6983" s="8" t="s">
        <v>32</v>
      </c>
      <c r="F6983" s="5" t="s">
        <v>79</v>
      </c>
      <c r="G6983" s="9"/>
      <c r="H6983" s="9"/>
    </row>
    <row r="6984" ht="15.75" customHeight="1">
      <c r="A6984" s="15" t="s">
        <v>8144</v>
      </c>
      <c r="B6984" s="14" t="s">
        <v>37</v>
      </c>
      <c r="C6984" s="17">
        <v>11.0</v>
      </c>
      <c r="D6984" s="8" t="s">
        <v>8151</v>
      </c>
      <c r="E6984" s="8" t="s">
        <v>146</v>
      </c>
      <c r="F6984" s="5" t="s">
        <v>79</v>
      </c>
      <c r="G6984" s="9"/>
      <c r="H6984" s="9"/>
    </row>
    <row r="6985" ht="15.75" customHeight="1">
      <c r="A6985" s="15" t="s">
        <v>8144</v>
      </c>
      <c r="B6985" s="14" t="s">
        <v>124</v>
      </c>
      <c r="C6985" s="17">
        <v>13.0</v>
      </c>
      <c r="D6985" s="8" t="s">
        <v>8152</v>
      </c>
      <c r="E6985" s="8" t="s">
        <v>14</v>
      </c>
      <c r="F6985" s="5" t="s">
        <v>79</v>
      </c>
      <c r="G6985" s="9"/>
      <c r="H6985" s="9"/>
    </row>
    <row r="6986" ht="15.75" customHeight="1">
      <c r="A6986" s="15" t="s">
        <v>8144</v>
      </c>
      <c r="B6986" s="14" t="s">
        <v>968</v>
      </c>
      <c r="C6986" s="17">
        <v>15.0</v>
      </c>
      <c r="D6986" s="8" t="s">
        <v>8153</v>
      </c>
      <c r="E6986" s="8" t="s">
        <v>21</v>
      </c>
      <c r="F6986" s="5" t="s">
        <v>18</v>
      </c>
      <c r="G6986" s="9"/>
      <c r="H6986" s="9"/>
    </row>
    <row r="6987" ht="15.75" customHeight="1">
      <c r="A6987" s="15" t="s">
        <v>8144</v>
      </c>
      <c r="B6987" s="14" t="s">
        <v>37</v>
      </c>
      <c r="C6987" s="17">
        <v>17.0</v>
      </c>
      <c r="D6987" s="8" t="s">
        <v>8154</v>
      </c>
      <c r="E6987" s="8" t="s">
        <v>14</v>
      </c>
      <c r="F6987" s="5" t="s">
        <v>66</v>
      </c>
      <c r="G6987" s="9"/>
      <c r="H6987" s="9"/>
    </row>
    <row r="6988" ht="15.75" customHeight="1">
      <c r="A6988" s="15" t="s">
        <v>8144</v>
      </c>
      <c r="B6988" s="14" t="s">
        <v>968</v>
      </c>
      <c r="C6988" s="17">
        <v>19.0</v>
      </c>
      <c r="D6988" s="8" t="s">
        <v>8155</v>
      </c>
      <c r="E6988" s="8" t="s">
        <v>21</v>
      </c>
      <c r="F6988" s="5" t="s">
        <v>50</v>
      </c>
      <c r="G6988" s="9"/>
      <c r="H6988" s="9"/>
    </row>
    <row r="6989" ht="15.75" customHeight="1">
      <c r="A6989" s="15" t="s">
        <v>8144</v>
      </c>
      <c r="B6989" s="14" t="s">
        <v>154</v>
      </c>
      <c r="C6989" s="17">
        <v>21.0</v>
      </c>
      <c r="D6989" s="8" t="s">
        <v>8156</v>
      </c>
      <c r="E6989" s="8" t="s">
        <v>21</v>
      </c>
      <c r="F6989" s="5" t="s">
        <v>50</v>
      </c>
      <c r="G6989" s="9"/>
      <c r="H6989" s="9"/>
    </row>
    <row r="6990" ht="15.75" customHeight="1">
      <c r="A6990" s="15" t="s">
        <v>8144</v>
      </c>
      <c r="B6990" s="14" t="s">
        <v>896</v>
      </c>
      <c r="C6990" s="17">
        <v>23.0</v>
      </c>
      <c r="D6990" s="8" t="s">
        <v>8157</v>
      </c>
      <c r="E6990" s="8" t="s">
        <v>33</v>
      </c>
      <c r="F6990" s="5" t="s">
        <v>33</v>
      </c>
      <c r="G6990" s="9"/>
      <c r="H6990" s="9"/>
    </row>
    <row r="6991" ht="15.75" customHeight="1">
      <c r="A6991" s="15" t="s">
        <v>8144</v>
      </c>
      <c r="B6991" s="14" t="s">
        <v>29</v>
      </c>
      <c r="C6991" s="17">
        <v>25.0</v>
      </c>
      <c r="D6991" s="8" t="s">
        <v>8158</v>
      </c>
      <c r="E6991" s="8" t="s">
        <v>21</v>
      </c>
      <c r="F6991" s="5" t="s">
        <v>22</v>
      </c>
      <c r="G6991" s="9"/>
      <c r="H6991" s="9"/>
    </row>
    <row r="6992" ht="15.75" customHeight="1">
      <c r="A6992" s="15" t="s">
        <v>8144</v>
      </c>
      <c r="B6992" s="14" t="s">
        <v>137</v>
      </c>
      <c r="C6992" s="17">
        <v>27.0</v>
      </c>
      <c r="D6992" s="8" t="s">
        <v>8159</v>
      </c>
      <c r="E6992" s="8" t="s">
        <v>21</v>
      </c>
      <c r="F6992" s="5" t="s">
        <v>2840</v>
      </c>
      <c r="G6992" s="9"/>
      <c r="H6992" s="9"/>
    </row>
    <row r="6993" ht="15.75" customHeight="1">
      <c r="A6993" s="15" t="s">
        <v>8144</v>
      </c>
      <c r="B6993" s="14" t="s">
        <v>3744</v>
      </c>
      <c r="C6993" s="17">
        <v>28.0</v>
      </c>
      <c r="D6993" s="8" t="s">
        <v>8160</v>
      </c>
      <c r="E6993" s="8" t="s">
        <v>21</v>
      </c>
      <c r="F6993" s="5" t="s">
        <v>25</v>
      </c>
      <c r="G6993" s="9"/>
      <c r="H6993" s="9"/>
    </row>
    <row r="6994" ht="15.75" customHeight="1">
      <c r="A6994" s="15" t="s">
        <v>8161</v>
      </c>
      <c r="B6994" s="14" t="s">
        <v>1295</v>
      </c>
      <c r="C6994" s="16">
        <v>1.0</v>
      </c>
      <c r="D6994" s="8" t="s">
        <v>8162</v>
      </c>
      <c r="E6994" s="8" t="s">
        <v>21</v>
      </c>
      <c r="F6994" s="5" t="s">
        <v>25</v>
      </c>
      <c r="G6994" s="9"/>
      <c r="H6994" s="9"/>
    </row>
    <row r="6995" ht="15.75" customHeight="1">
      <c r="A6995" s="15" t="s">
        <v>8161</v>
      </c>
      <c r="B6995" s="14" t="s">
        <v>1295</v>
      </c>
      <c r="C6995" s="17">
        <v>3.0</v>
      </c>
      <c r="D6995" s="8" t="s">
        <v>8163</v>
      </c>
      <c r="E6995" s="8" t="s">
        <v>21</v>
      </c>
      <c r="F6995" s="5" t="s">
        <v>25</v>
      </c>
      <c r="G6995" s="9"/>
      <c r="H6995" s="9"/>
    </row>
    <row r="6996" ht="15.75" customHeight="1">
      <c r="A6996" s="15" t="s">
        <v>8161</v>
      </c>
      <c r="B6996" s="14" t="s">
        <v>23</v>
      </c>
      <c r="C6996" s="17">
        <v>5.0</v>
      </c>
      <c r="D6996" s="8" t="s">
        <v>8164</v>
      </c>
      <c r="E6996" s="8" t="s">
        <v>21</v>
      </c>
      <c r="F6996" s="5" t="s">
        <v>25</v>
      </c>
      <c r="G6996" s="9"/>
      <c r="H6996" s="9"/>
    </row>
    <row r="6997" ht="15.75" customHeight="1">
      <c r="A6997" s="15" t="s">
        <v>8161</v>
      </c>
      <c r="B6997" s="14" t="s">
        <v>157</v>
      </c>
      <c r="C6997" s="17">
        <v>7.0</v>
      </c>
      <c r="D6997" s="8" t="s">
        <v>8165</v>
      </c>
      <c r="E6997" s="8" t="s">
        <v>21</v>
      </c>
      <c r="F6997" s="5" t="s">
        <v>25</v>
      </c>
      <c r="G6997" s="9"/>
      <c r="H6997" s="9"/>
    </row>
    <row r="6998" ht="15.75" customHeight="1">
      <c r="A6998" s="15" t="s">
        <v>8161</v>
      </c>
      <c r="B6998" s="14" t="s">
        <v>5748</v>
      </c>
      <c r="C6998" s="17">
        <v>8.0</v>
      </c>
      <c r="D6998" s="8" t="s">
        <v>8166</v>
      </c>
      <c r="E6998" s="8" t="s">
        <v>14</v>
      </c>
      <c r="F6998" s="5" t="s">
        <v>15</v>
      </c>
      <c r="G6998" s="9"/>
      <c r="H6998" s="9"/>
    </row>
    <row r="6999" ht="15.75" customHeight="1">
      <c r="A6999" s="15" t="s">
        <v>8161</v>
      </c>
      <c r="B6999" s="14" t="s">
        <v>5748</v>
      </c>
      <c r="C6999" s="17">
        <v>9.0</v>
      </c>
      <c r="D6999" s="8" t="s">
        <v>8167</v>
      </c>
      <c r="E6999" s="8" t="s">
        <v>14</v>
      </c>
      <c r="F6999" s="5" t="s">
        <v>15</v>
      </c>
      <c r="G6999" s="9"/>
      <c r="H6999" s="9"/>
    </row>
    <row r="7000" ht="15.75" customHeight="1">
      <c r="A7000" s="15" t="s">
        <v>8161</v>
      </c>
      <c r="B7000" s="14" t="s">
        <v>41</v>
      </c>
      <c r="C7000" s="17">
        <v>10.0</v>
      </c>
      <c r="D7000" s="8" t="s">
        <v>8168</v>
      </c>
      <c r="E7000" s="8" t="s">
        <v>14</v>
      </c>
      <c r="F7000" s="5" t="s">
        <v>15</v>
      </c>
      <c r="G7000" s="9"/>
      <c r="H7000" s="9"/>
    </row>
    <row r="7001" ht="15.75" customHeight="1">
      <c r="A7001" s="15" t="s">
        <v>8161</v>
      </c>
      <c r="B7001" s="14" t="s">
        <v>1295</v>
      </c>
      <c r="C7001" s="17">
        <v>12.0</v>
      </c>
      <c r="D7001" s="8" t="s">
        <v>8169</v>
      </c>
      <c r="E7001" s="8" t="s">
        <v>14</v>
      </c>
      <c r="F7001" s="5" t="s">
        <v>15</v>
      </c>
      <c r="G7001" s="9"/>
      <c r="H7001" s="9"/>
    </row>
    <row r="7002" ht="15.75" customHeight="1">
      <c r="A7002" s="15" t="s">
        <v>8161</v>
      </c>
      <c r="B7002" s="14" t="s">
        <v>2628</v>
      </c>
      <c r="C7002" s="17">
        <v>14.0</v>
      </c>
      <c r="D7002" s="8" t="s">
        <v>8170</v>
      </c>
      <c r="E7002" s="8" t="s">
        <v>21</v>
      </c>
      <c r="F7002" s="5" t="s">
        <v>123</v>
      </c>
      <c r="G7002" s="9"/>
      <c r="H7002" s="9"/>
    </row>
    <row r="7003" ht="15.75" customHeight="1">
      <c r="A7003" s="15" t="s">
        <v>8161</v>
      </c>
      <c r="B7003" s="14" t="s">
        <v>2628</v>
      </c>
      <c r="C7003" s="17">
        <v>16.0</v>
      </c>
      <c r="D7003" s="8" t="s">
        <v>8171</v>
      </c>
      <c r="E7003" s="8" t="s">
        <v>14</v>
      </c>
      <c r="F7003" s="5" t="s">
        <v>673</v>
      </c>
      <c r="G7003" s="9"/>
      <c r="H7003" s="9"/>
    </row>
    <row r="7004" ht="15.75" customHeight="1">
      <c r="A7004" s="15" t="s">
        <v>8161</v>
      </c>
      <c r="B7004" s="14" t="s">
        <v>1295</v>
      </c>
      <c r="C7004" s="17">
        <v>17.0</v>
      </c>
      <c r="D7004" s="8" t="s">
        <v>8172</v>
      </c>
      <c r="E7004" s="8" t="s">
        <v>14</v>
      </c>
      <c r="F7004" s="5" t="s">
        <v>22</v>
      </c>
      <c r="G7004" s="9"/>
      <c r="H7004" s="9"/>
    </row>
    <row r="7005" ht="15.75" customHeight="1">
      <c r="A7005" s="15" t="s">
        <v>8161</v>
      </c>
      <c r="B7005" s="14" t="s">
        <v>41</v>
      </c>
      <c r="C7005" s="17">
        <v>19.0</v>
      </c>
      <c r="D7005" s="8" t="s">
        <v>8173</v>
      </c>
      <c r="E7005" s="8" t="s">
        <v>14</v>
      </c>
      <c r="F7005" s="5" t="s">
        <v>22</v>
      </c>
      <c r="G7005" s="9"/>
      <c r="H7005" s="9"/>
    </row>
    <row r="7006" ht="15.75" customHeight="1">
      <c r="A7006" s="15" t="s">
        <v>8161</v>
      </c>
      <c r="B7006" s="14" t="s">
        <v>5748</v>
      </c>
      <c r="C7006" s="17">
        <v>22.0</v>
      </c>
      <c r="D7006" s="8" t="s">
        <v>8174</v>
      </c>
      <c r="E7006" s="8" t="s">
        <v>14</v>
      </c>
      <c r="F7006" s="5" t="s">
        <v>22</v>
      </c>
      <c r="G7006" s="9"/>
      <c r="H7006" s="9"/>
    </row>
    <row r="7007" ht="15.75" customHeight="1">
      <c r="A7007" s="15" t="s">
        <v>8161</v>
      </c>
      <c r="B7007" s="14" t="s">
        <v>1920</v>
      </c>
      <c r="C7007" s="17">
        <v>25.0</v>
      </c>
      <c r="D7007" s="8" t="s">
        <v>8175</v>
      </c>
      <c r="E7007" s="8" t="s">
        <v>18</v>
      </c>
      <c r="F7007" s="5" t="s">
        <v>4408</v>
      </c>
      <c r="G7007" s="9"/>
      <c r="H7007" s="9"/>
    </row>
    <row r="7008" ht="15.75" customHeight="1">
      <c r="A7008" s="15" t="s">
        <v>8176</v>
      </c>
      <c r="B7008" s="14" t="s">
        <v>154</v>
      </c>
      <c r="C7008" s="16">
        <v>1.0</v>
      </c>
      <c r="D7008" s="8" t="s">
        <v>8177</v>
      </c>
      <c r="E7008" s="8" t="s">
        <v>21</v>
      </c>
      <c r="F7008" s="5" t="s">
        <v>25</v>
      </c>
      <c r="G7008" s="9"/>
      <c r="H7008" s="9"/>
    </row>
    <row r="7009" ht="15.75" customHeight="1">
      <c r="A7009" s="15" t="s">
        <v>8176</v>
      </c>
      <c r="B7009" s="14" t="s">
        <v>29</v>
      </c>
      <c r="C7009" s="17">
        <v>2.0</v>
      </c>
      <c r="D7009" s="8" t="s">
        <v>8178</v>
      </c>
      <c r="E7009" s="8" t="s">
        <v>21</v>
      </c>
      <c r="F7009" s="5" t="s">
        <v>25</v>
      </c>
      <c r="G7009" s="9"/>
      <c r="H7009" s="9"/>
    </row>
    <row r="7010" ht="15.75" customHeight="1">
      <c r="A7010" s="15" t="s">
        <v>8176</v>
      </c>
      <c r="B7010" s="14" t="s">
        <v>29</v>
      </c>
      <c r="C7010" s="17">
        <v>3.0</v>
      </c>
      <c r="D7010" s="8" t="s">
        <v>8179</v>
      </c>
      <c r="E7010" s="8" t="s">
        <v>21</v>
      </c>
      <c r="F7010" s="5" t="s">
        <v>50</v>
      </c>
      <c r="G7010" s="9"/>
      <c r="H7010" s="9"/>
    </row>
    <row r="7011" ht="15.75" customHeight="1">
      <c r="A7011" s="15" t="s">
        <v>8176</v>
      </c>
      <c r="B7011" s="14" t="s">
        <v>2628</v>
      </c>
      <c r="C7011" s="17">
        <v>5.0</v>
      </c>
      <c r="D7011" s="8" t="s">
        <v>8180</v>
      </c>
      <c r="E7011" s="8" t="s">
        <v>21</v>
      </c>
      <c r="F7011" s="5" t="s">
        <v>25</v>
      </c>
      <c r="G7011" s="9"/>
      <c r="H7011" s="9"/>
    </row>
    <row r="7012" ht="15.75" customHeight="1">
      <c r="A7012" s="15" t="s">
        <v>8181</v>
      </c>
      <c r="B7012" s="14" t="s">
        <v>139</v>
      </c>
      <c r="C7012" s="16">
        <v>1.0</v>
      </c>
      <c r="D7012" s="8" t="s">
        <v>8182</v>
      </c>
      <c r="E7012" s="8" t="s">
        <v>21</v>
      </c>
      <c r="F7012" s="5" t="s">
        <v>25</v>
      </c>
      <c r="G7012" s="9"/>
      <c r="H7012" s="9"/>
    </row>
    <row r="7013" ht="15.75" customHeight="1">
      <c r="A7013" s="15" t="s">
        <v>8181</v>
      </c>
      <c r="B7013" s="14" t="s">
        <v>29</v>
      </c>
      <c r="C7013" s="17">
        <v>2.0</v>
      </c>
      <c r="D7013" s="8" t="s">
        <v>8183</v>
      </c>
      <c r="E7013" s="8" t="s">
        <v>14</v>
      </c>
      <c r="F7013" s="5" t="s">
        <v>15</v>
      </c>
      <c r="G7013" s="9"/>
      <c r="H7013" s="9"/>
    </row>
    <row r="7014" ht="15.75" customHeight="1">
      <c r="A7014" s="15" t="s">
        <v>8181</v>
      </c>
      <c r="B7014" s="14" t="s">
        <v>968</v>
      </c>
      <c r="C7014" s="17">
        <v>3.0</v>
      </c>
      <c r="D7014" s="8" t="s">
        <v>8184</v>
      </c>
      <c r="E7014" s="8" t="s">
        <v>14</v>
      </c>
      <c r="F7014" s="5" t="s">
        <v>6868</v>
      </c>
      <c r="G7014" s="9"/>
      <c r="H7014" s="9"/>
    </row>
    <row r="7015" ht="15.75" customHeight="1">
      <c r="A7015" s="15" t="s">
        <v>8181</v>
      </c>
      <c r="B7015" s="14" t="s">
        <v>139</v>
      </c>
      <c r="C7015" s="17">
        <v>5.0</v>
      </c>
      <c r="D7015" s="8" t="s">
        <v>8185</v>
      </c>
      <c r="E7015" s="8" t="s">
        <v>14</v>
      </c>
      <c r="F7015" s="5" t="s">
        <v>15</v>
      </c>
      <c r="G7015" s="9"/>
      <c r="H7015" s="9"/>
    </row>
    <row r="7016" ht="15.75" customHeight="1">
      <c r="A7016" s="15" t="s">
        <v>8181</v>
      </c>
      <c r="B7016" s="14" t="s">
        <v>124</v>
      </c>
      <c r="C7016" s="17">
        <v>6.0</v>
      </c>
      <c r="D7016" s="8" t="s">
        <v>8186</v>
      </c>
      <c r="E7016" s="8" t="s">
        <v>21</v>
      </c>
      <c r="F7016" s="5" t="s">
        <v>25</v>
      </c>
      <c r="G7016" s="9"/>
      <c r="H7016" s="9"/>
    </row>
    <row r="7017" ht="15.75" customHeight="1">
      <c r="A7017" s="15" t="s">
        <v>8181</v>
      </c>
      <c r="B7017" s="14" t="s">
        <v>8187</v>
      </c>
      <c r="C7017" s="17">
        <v>7.0</v>
      </c>
      <c r="D7017" s="8" t="s">
        <v>8188</v>
      </c>
      <c r="E7017" s="8" t="s">
        <v>14</v>
      </c>
      <c r="F7017" s="5" t="s">
        <v>1281</v>
      </c>
      <c r="G7017" s="9"/>
      <c r="H7017" s="9"/>
    </row>
    <row r="7018" ht="15.75" customHeight="1">
      <c r="A7018" s="15" t="s">
        <v>8189</v>
      </c>
      <c r="B7018" s="14" t="s">
        <v>8190</v>
      </c>
      <c r="C7018" s="17">
        <v>2.0</v>
      </c>
      <c r="D7018" s="8" t="s">
        <v>8191</v>
      </c>
      <c r="E7018" s="8" t="s">
        <v>21</v>
      </c>
      <c r="F7018" s="5" t="s">
        <v>25</v>
      </c>
      <c r="G7018" s="9"/>
      <c r="H7018" s="9"/>
    </row>
    <row r="7019" ht="15.75" customHeight="1">
      <c r="A7019" s="15" t="s">
        <v>8189</v>
      </c>
      <c r="B7019" s="14" t="s">
        <v>8192</v>
      </c>
      <c r="C7019" s="17">
        <v>6.0</v>
      </c>
      <c r="D7019" s="8" t="s">
        <v>8193</v>
      </c>
      <c r="E7019" s="8" t="s">
        <v>21</v>
      </c>
      <c r="F7019" s="5" t="s">
        <v>25</v>
      </c>
      <c r="G7019" s="9"/>
      <c r="H7019" s="9"/>
    </row>
    <row r="7020" ht="15.75" customHeight="1">
      <c r="A7020" s="15" t="s">
        <v>8189</v>
      </c>
      <c r="B7020" s="14" t="s">
        <v>8194</v>
      </c>
      <c r="C7020" s="17">
        <v>13.0</v>
      </c>
      <c r="D7020" s="8" t="s">
        <v>8195</v>
      </c>
      <c r="E7020" s="8" t="s">
        <v>21</v>
      </c>
      <c r="F7020" s="5" t="s">
        <v>25</v>
      </c>
      <c r="G7020" s="9"/>
      <c r="H7020" s="9"/>
    </row>
    <row r="7021" ht="15.75" customHeight="1">
      <c r="A7021" s="15" t="s">
        <v>8189</v>
      </c>
      <c r="B7021" s="14" t="s">
        <v>8196</v>
      </c>
      <c r="C7021" s="17">
        <v>15.0</v>
      </c>
      <c r="D7021" s="8" t="s">
        <v>8197</v>
      </c>
      <c r="E7021" s="8" t="s">
        <v>21</v>
      </c>
      <c r="F7021" s="5" t="s">
        <v>1265</v>
      </c>
      <c r="G7021" s="9"/>
      <c r="H7021" s="9"/>
    </row>
    <row r="7022" ht="15.75" customHeight="1">
      <c r="A7022" s="15" t="s">
        <v>8189</v>
      </c>
      <c r="B7022" s="14" t="s">
        <v>760</v>
      </c>
      <c r="C7022" s="17">
        <v>17.0</v>
      </c>
      <c r="D7022" s="8" t="s">
        <v>8198</v>
      </c>
      <c r="E7022" s="8" t="s">
        <v>48</v>
      </c>
      <c r="F7022" s="5" t="s">
        <v>25</v>
      </c>
      <c r="G7022" s="9"/>
      <c r="H7022" s="9"/>
    </row>
    <row r="7023" ht="15.75" customHeight="1">
      <c r="A7023" s="15" t="s">
        <v>8189</v>
      </c>
      <c r="B7023" s="14" t="s">
        <v>968</v>
      </c>
      <c r="C7023" s="17">
        <v>18.0</v>
      </c>
      <c r="D7023" s="8" t="s">
        <v>8199</v>
      </c>
      <c r="E7023" s="8" t="s">
        <v>33</v>
      </c>
      <c r="F7023" s="5" t="s">
        <v>1265</v>
      </c>
      <c r="G7023" s="9"/>
      <c r="H7023" s="9"/>
    </row>
    <row r="7024" ht="15.75" customHeight="1">
      <c r="A7024" s="15" t="s">
        <v>8189</v>
      </c>
      <c r="B7024" s="14" t="s">
        <v>760</v>
      </c>
      <c r="C7024" s="17">
        <v>21.0</v>
      </c>
      <c r="D7024" s="8" t="s">
        <v>8200</v>
      </c>
      <c r="E7024" s="8" t="s">
        <v>33</v>
      </c>
      <c r="F7024" s="5" t="s">
        <v>1265</v>
      </c>
      <c r="G7024" s="9"/>
      <c r="H7024" s="9"/>
    </row>
    <row r="7025" ht="15.75" customHeight="1">
      <c r="A7025" s="15" t="s">
        <v>8189</v>
      </c>
      <c r="B7025" s="14" t="s">
        <v>154</v>
      </c>
      <c r="C7025" s="17">
        <v>23.0</v>
      </c>
      <c r="D7025" s="8" t="s">
        <v>8201</v>
      </c>
      <c r="E7025" s="8" t="s">
        <v>21</v>
      </c>
      <c r="F7025" s="5" t="s">
        <v>25</v>
      </c>
      <c r="G7025" s="9"/>
      <c r="H7025" s="9"/>
    </row>
    <row r="7026" ht="15.75" customHeight="1">
      <c r="A7026" s="15" t="s">
        <v>8189</v>
      </c>
      <c r="B7026" s="14" t="s">
        <v>1585</v>
      </c>
      <c r="C7026" s="17">
        <v>25.0</v>
      </c>
      <c r="D7026" s="8" t="s">
        <v>8202</v>
      </c>
      <c r="E7026" s="8" t="s">
        <v>21</v>
      </c>
      <c r="F7026" s="5" t="s">
        <v>25</v>
      </c>
      <c r="G7026" s="9"/>
      <c r="H7026" s="9"/>
    </row>
    <row r="7027" ht="15.75" customHeight="1">
      <c r="A7027" s="15" t="s">
        <v>8189</v>
      </c>
      <c r="B7027" s="14" t="s">
        <v>8203</v>
      </c>
      <c r="C7027" s="17">
        <v>27.0</v>
      </c>
      <c r="D7027" s="8" t="s">
        <v>8204</v>
      </c>
      <c r="E7027" s="8" t="s">
        <v>21</v>
      </c>
      <c r="F7027" s="5" t="s">
        <v>25</v>
      </c>
      <c r="G7027" s="9"/>
      <c r="H7027" s="9"/>
    </row>
    <row r="7028" ht="15.75" customHeight="1">
      <c r="A7028" s="15" t="s">
        <v>8189</v>
      </c>
      <c r="B7028" s="14" t="s">
        <v>2405</v>
      </c>
      <c r="C7028" s="17">
        <v>31.0</v>
      </c>
      <c r="D7028" s="8" t="s">
        <v>8205</v>
      </c>
      <c r="E7028" s="8" t="s">
        <v>21</v>
      </c>
      <c r="F7028" s="5" t="s">
        <v>642</v>
      </c>
      <c r="G7028" s="9"/>
      <c r="H7028" s="9"/>
    </row>
    <row r="7029" ht="15.75" customHeight="1">
      <c r="A7029" s="15" t="s">
        <v>8206</v>
      </c>
      <c r="B7029" s="14" t="s">
        <v>37</v>
      </c>
      <c r="C7029" s="16">
        <v>1.0</v>
      </c>
      <c r="D7029" s="8" t="s">
        <v>8207</v>
      </c>
      <c r="E7029" s="8" t="s">
        <v>21</v>
      </c>
      <c r="F7029" s="5" t="s">
        <v>25</v>
      </c>
      <c r="G7029" s="9"/>
      <c r="H7029" s="9"/>
    </row>
    <row r="7030" ht="15.75" customHeight="1">
      <c r="A7030" s="15" t="s">
        <v>8206</v>
      </c>
      <c r="B7030" s="18" t="s">
        <v>135</v>
      </c>
      <c r="C7030" s="17">
        <v>2.0</v>
      </c>
      <c r="D7030" s="8" t="s">
        <v>8208</v>
      </c>
      <c r="E7030" s="8" t="s">
        <v>21</v>
      </c>
      <c r="F7030" s="5" t="s">
        <v>25</v>
      </c>
      <c r="G7030" s="9"/>
      <c r="H7030" s="9"/>
    </row>
    <row r="7031" ht="15.75" customHeight="1">
      <c r="A7031" s="15" t="s">
        <v>8206</v>
      </c>
      <c r="B7031" s="18" t="s">
        <v>135</v>
      </c>
      <c r="C7031" s="17">
        <v>3.0</v>
      </c>
      <c r="D7031" s="8" t="s">
        <v>8209</v>
      </c>
      <c r="E7031" s="8" t="s">
        <v>21</v>
      </c>
      <c r="F7031" s="5" t="s">
        <v>123</v>
      </c>
      <c r="G7031" s="9"/>
      <c r="H7031" s="9"/>
    </row>
    <row r="7032" ht="15.75" customHeight="1">
      <c r="A7032" s="15" t="s">
        <v>8206</v>
      </c>
      <c r="B7032" s="14" t="s">
        <v>1770</v>
      </c>
      <c r="C7032" s="17">
        <v>4.0</v>
      </c>
      <c r="D7032" s="8" t="s">
        <v>8210</v>
      </c>
      <c r="E7032" s="8" t="s">
        <v>21</v>
      </c>
      <c r="F7032" s="5" t="s">
        <v>123</v>
      </c>
      <c r="G7032" s="9"/>
      <c r="H7032" s="9"/>
    </row>
    <row r="7033" ht="15.75" customHeight="1">
      <c r="A7033" s="15" t="s">
        <v>8206</v>
      </c>
      <c r="B7033" s="14" t="s">
        <v>124</v>
      </c>
      <c r="C7033" s="17">
        <v>7.0</v>
      </c>
      <c r="D7033" s="8" t="s">
        <v>8211</v>
      </c>
      <c r="E7033" s="8" t="s">
        <v>14</v>
      </c>
      <c r="F7033" s="5" t="s">
        <v>28</v>
      </c>
      <c r="G7033" s="9"/>
      <c r="H7033" s="9"/>
    </row>
    <row r="7034" ht="15.75" customHeight="1">
      <c r="A7034" s="15" t="s">
        <v>8206</v>
      </c>
      <c r="B7034" s="18" t="s">
        <v>701</v>
      </c>
      <c r="C7034" s="17">
        <v>8.0</v>
      </c>
      <c r="D7034" s="8" t="s">
        <v>8212</v>
      </c>
      <c r="E7034" s="8" t="s">
        <v>21</v>
      </c>
      <c r="F7034" s="5" t="s">
        <v>22</v>
      </c>
      <c r="G7034" s="9"/>
      <c r="H7034" s="9"/>
    </row>
    <row r="7035" ht="15.75" customHeight="1">
      <c r="A7035" s="15" t="s">
        <v>8206</v>
      </c>
      <c r="B7035" s="14" t="s">
        <v>144</v>
      </c>
      <c r="C7035" s="17">
        <v>10.0</v>
      </c>
      <c r="D7035" s="8" t="s">
        <v>8213</v>
      </c>
      <c r="E7035" s="8" t="s">
        <v>32</v>
      </c>
      <c r="F7035" s="5" t="s">
        <v>22</v>
      </c>
      <c r="G7035" s="9"/>
      <c r="H7035" s="9"/>
    </row>
    <row r="7036" ht="15.75" customHeight="1">
      <c r="A7036" s="15" t="s">
        <v>8206</v>
      </c>
      <c r="B7036" s="14" t="s">
        <v>144</v>
      </c>
      <c r="C7036" s="17">
        <v>12.0</v>
      </c>
      <c r="D7036" s="8" t="s">
        <v>8214</v>
      </c>
      <c r="E7036" s="8" t="s">
        <v>14</v>
      </c>
      <c r="F7036" s="5" t="s">
        <v>1281</v>
      </c>
      <c r="G7036" s="9"/>
      <c r="H7036" s="9"/>
    </row>
    <row r="7037" ht="15.75" customHeight="1">
      <c r="A7037" s="15" t="s">
        <v>8206</v>
      </c>
      <c r="B7037" s="18" t="s">
        <v>135</v>
      </c>
      <c r="C7037" s="17">
        <v>14.0</v>
      </c>
      <c r="D7037" s="8" t="s">
        <v>8215</v>
      </c>
      <c r="E7037" s="8" t="s">
        <v>14</v>
      </c>
      <c r="F7037" s="5" t="s">
        <v>15</v>
      </c>
      <c r="G7037" s="9"/>
      <c r="H7037" s="9"/>
    </row>
    <row r="7038" ht="15.75" customHeight="1">
      <c r="A7038" s="15" t="s">
        <v>8206</v>
      </c>
      <c r="B7038" s="18" t="s">
        <v>701</v>
      </c>
      <c r="C7038" s="17">
        <v>15.0</v>
      </c>
      <c r="D7038" s="8" t="s">
        <v>8216</v>
      </c>
      <c r="E7038" s="8" t="s">
        <v>14</v>
      </c>
      <c r="F7038" s="5" t="s">
        <v>8217</v>
      </c>
      <c r="G7038" s="9"/>
      <c r="H7038" s="9"/>
    </row>
    <row r="7039" ht="15.75" customHeight="1">
      <c r="A7039" s="15" t="s">
        <v>8206</v>
      </c>
      <c r="B7039" s="14" t="s">
        <v>560</v>
      </c>
      <c r="C7039" s="17">
        <v>17.0</v>
      </c>
      <c r="D7039" s="8" t="s">
        <v>8218</v>
      </c>
      <c r="E7039" s="8" t="s">
        <v>21</v>
      </c>
      <c r="F7039" s="5" t="s">
        <v>50</v>
      </c>
      <c r="G7039" s="9"/>
      <c r="H7039" s="9"/>
    </row>
    <row r="7040" ht="15.75" customHeight="1">
      <c r="A7040" s="15" t="s">
        <v>8206</v>
      </c>
      <c r="B7040" s="14" t="s">
        <v>37</v>
      </c>
      <c r="C7040" s="17">
        <v>19.0</v>
      </c>
      <c r="D7040" s="8" t="s">
        <v>8219</v>
      </c>
      <c r="E7040" s="8" t="s">
        <v>21</v>
      </c>
      <c r="F7040" s="5" t="s">
        <v>22</v>
      </c>
      <c r="G7040" s="9"/>
      <c r="H7040" s="9"/>
    </row>
    <row r="7041" ht="15.75" customHeight="1">
      <c r="A7041" s="15" t="s">
        <v>8206</v>
      </c>
      <c r="B7041" s="14" t="s">
        <v>137</v>
      </c>
      <c r="C7041" s="17">
        <v>21.0</v>
      </c>
      <c r="D7041" s="8" t="s">
        <v>8220</v>
      </c>
      <c r="E7041" s="8" t="s">
        <v>18</v>
      </c>
      <c r="F7041" s="5" t="s">
        <v>18</v>
      </c>
      <c r="G7041" s="9"/>
      <c r="H7041" s="9"/>
    </row>
    <row r="7042" ht="15.75" customHeight="1">
      <c r="A7042" s="15" t="s">
        <v>8206</v>
      </c>
      <c r="B7042" s="18" t="s">
        <v>126</v>
      </c>
      <c r="C7042" s="17">
        <v>22.0</v>
      </c>
      <c r="D7042" s="8" t="s">
        <v>8221</v>
      </c>
      <c r="E7042" s="8" t="s">
        <v>18</v>
      </c>
      <c r="F7042" s="5" t="s">
        <v>18</v>
      </c>
      <c r="G7042" s="9"/>
      <c r="H7042" s="9"/>
    </row>
    <row r="7043" ht="15.75" customHeight="1">
      <c r="A7043" s="15" t="s">
        <v>8206</v>
      </c>
      <c r="B7043" s="18" t="s">
        <v>126</v>
      </c>
      <c r="C7043" s="17">
        <v>23.0</v>
      </c>
      <c r="D7043" s="8" t="s">
        <v>8222</v>
      </c>
      <c r="E7043" s="8" t="s">
        <v>48</v>
      </c>
      <c r="F7043" s="5" t="s">
        <v>28</v>
      </c>
      <c r="G7043" s="9"/>
      <c r="H7043" s="9"/>
    </row>
    <row r="7044" ht="15.75" customHeight="1">
      <c r="A7044" s="15" t="s">
        <v>8206</v>
      </c>
      <c r="B7044" s="18" t="s">
        <v>135</v>
      </c>
      <c r="C7044" s="17">
        <v>24.0</v>
      </c>
      <c r="D7044" s="8" t="s">
        <v>8223</v>
      </c>
      <c r="E7044" s="8" t="s">
        <v>14</v>
      </c>
      <c r="F7044" s="5" t="s">
        <v>28</v>
      </c>
      <c r="G7044" s="9"/>
      <c r="H7044" s="9"/>
    </row>
    <row r="7045" ht="15.75" customHeight="1">
      <c r="A7045" s="15" t="s">
        <v>8206</v>
      </c>
      <c r="B7045" s="18" t="s">
        <v>2318</v>
      </c>
      <c r="C7045" s="17">
        <v>25.0</v>
      </c>
      <c r="D7045" s="8" t="s">
        <v>8224</v>
      </c>
      <c r="E7045" s="8" t="s">
        <v>14</v>
      </c>
      <c r="F7045" s="5" t="s">
        <v>15</v>
      </c>
      <c r="G7045" s="9"/>
      <c r="H7045" s="9"/>
    </row>
    <row r="7046" ht="15.75" customHeight="1">
      <c r="A7046" s="15" t="s">
        <v>8225</v>
      </c>
      <c r="B7046" s="14" t="s">
        <v>37</v>
      </c>
      <c r="C7046" s="16">
        <v>1.0</v>
      </c>
      <c r="D7046" s="8" t="s">
        <v>8226</v>
      </c>
      <c r="E7046" s="8" t="s">
        <v>14</v>
      </c>
      <c r="F7046" s="5" t="s">
        <v>4015</v>
      </c>
      <c r="G7046" s="9"/>
      <c r="H7046" s="9"/>
    </row>
    <row r="7047" ht="15.75" customHeight="1">
      <c r="A7047" s="15" t="s">
        <v>8225</v>
      </c>
      <c r="B7047" s="14" t="s">
        <v>37</v>
      </c>
      <c r="C7047" s="17">
        <v>2.0</v>
      </c>
      <c r="D7047" s="8" t="s">
        <v>8227</v>
      </c>
      <c r="E7047" s="8" t="s">
        <v>14</v>
      </c>
      <c r="F7047" s="5" t="s">
        <v>4015</v>
      </c>
      <c r="G7047" s="9"/>
      <c r="H7047" s="9"/>
    </row>
    <row r="7048" ht="15.75" customHeight="1">
      <c r="A7048" s="15" t="s">
        <v>8225</v>
      </c>
      <c r="B7048" s="14" t="s">
        <v>35</v>
      </c>
      <c r="C7048" s="17">
        <v>3.0</v>
      </c>
      <c r="D7048" s="8" t="s">
        <v>8228</v>
      </c>
      <c r="E7048" s="8" t="s">
        <v>18</v>
      </c>
      <c r="F7048" s="5" t="s">
        <v>8229</v>
      </c>
      <c r="G7048" s="9"/>
      <c r="H7048" s="9"/>
    </row>
    <row r="7049" ht="15.75" customHeight="1">
      <c r="A7049" s="15" t="s">
        <v>8225</v>
      </c>
      <c r="B7049" s="14" t="s">
        <v>37</v>
      </c>
      <c r="C7049" s="17">
        <v>4.0</v>
      </c>
      <c r="D7049" s="8" t="s">
        <v>8230</v>
      </c>
      <c r="E7049" s="8" t="s">
        <v>21</v>
      </c>
      <c r="F7049" s="5" t="s">
        <v>1174</v>
      </c>
      <c r="G7049" s="9"/>
      <c r="H7049" s="9"/>
    </row>
    <row r="7050" ht="15.75" customHeight="1">
      <c r="A7050" s="15" t="s">
        <v>8225</v>
      </c>
      <c r="B7050" s="14" t="s">
        <v>37</v>
      </c>
      <c r="C7050" s="17">
        <v>5.0</v>
      </c>
      <c r="D7050" s="8" t="s">
        <v>8231</v>
      </c>
      <c r="E7050" s="8" t="s">
        <v>14</v>
      </c>
      <c r="F7050" s="5" t="s">
        <v>4085</v>
      </c>
      <c r="G7050" s="9"/>
      <c r="H7050" s="9"/>
    </row>
    <row r="7051" ht="15.75" customHeight="1">
      <c r="A7051" s="15" t="s">
        <v>8225</v>
      </c>
      <c r="B7051" s="14" t="s">
        <v>37</v>
      </c>
      <c r="C7051" s="17">
        <v>6.0</v>
      </c>
      <c r="D7051" s="8" t="s">
        <v>8232</v>
      </c>
      <c r="E7051" s="8" t="s">
        <v>18</v>
      </c>
      <c r="F7051" s="5" t="s">
        <v>8229</v>
      </c>
      <c r="G7051" s="9"/>
      <c r="H7051" s="9"/>
    </row>
    <row r="7052" ht="15.75" customHeight="1">
      <c r="A7052" s="15" t="s">
        <v>8225</v>
      </c>
      <c r="B7052" s="14" t="s">
        <v>35</v>
      </c>
      <c r="C7052" s="17">
        <v>7.0</v>
      </c>
      <c r="D7052" s="8" t="s">
        <v>8233</v>
      </c>
      <c r="E7052" s="8" t="s">
        <v>21</v>
      </c>
      <c r="F7052" s="5" t="s">
        <v>8234</v>
      </c>
      <c r="G7052" s="9"/>
      <c r="H7052" s="9"/>
    </row>
    <row r="7053" ht="15.75" customHeight="1">
      <c r="A7053" s="15" t="s">
        <v>8225</v>
      </c>
      <c r="B7053" s="14" t="s">
        <v>8235</v>
      </c>
      <c r="C7053" s="17">
        <v>8.0</v>
      </c>
      <c r="D7053" s="8" t="s">
        <v>8236</v>
      </c>
      <c r="E7053" s="8" t="s">
        <v>21</v>
      </c>
      <c r="F7053" s="5" t="s">
        <v>642</v>
      </c>
      <c r="G7053" s="9"/>
      <c r="H7053" s="9"/>
    </row>
    <row r="7054" ht="15.75" customHeight="1">
      <c r="A7054" s="15" t="s">
        <v>8237</v>
      </c>
      <c r="B7054" s="14" t="s">
        <v>19</v>
      </c>
      <c r="C7054" s="16">
        <v>1.0</v>
      </c>
      <c r="D7054" s="8" t="s">
        <v>8238</v>
      </c>
      <c r="E7054" s="8" t="s">
        <v>21</v>
      </c>
      <c r="F7054" s="5" t="s">
        <v>25</v>
      </c>
      <c r="G7054" s="9"/>
      <c r="H7054" s="9"/>
    </row>
    <row r="7055" ht="15.75" customHeight="1">
      <c r="A7055" s="15" t="s">
        <v>8237</v>
      </c>
      <c r="B7055" s="14" t="s">
        <v>29</v>
      </c>
      <c r="C7055" s="17">
        <v>2.0</v>
      </c>
      <c r="D7055" s="8" t="s">
        <v>8239</v>
      </c>
      <c r="E7055" s="8" t="s">
        <v>14</v>
      </c>
      <c r="F7055" s="5" t="s">
        <v>79</v>
      </c>
      <c r="G7055" s="9"/>
      <c r="H7055" s="9"/>
    </row>
    <row r="7056" ht="15.75" customHeight="1">
      <c r="A7056" s="15" t="s">
        <v>8237</v>
      </c>
      <c r="B7056" s="14" t="s">
        <v>41</v>
      </c>
      <c r="C7056" s="17">
        <v>3.0</v>
      </c>
      <c r="D7056" s="8" t="s">
        <v>8240</v>
      </c>
      <c r="E7056" s="8" t="s">
        <v>32</v>
      </c>
      <c r="F7056" s="5" t="s">
        <v>1656</v>
      </c>
      <c r="G7056" s="9"/>
      <c r="H7056" s="9"/>
    </row>
    <row r="7057" ht="15.75" customHeight="1">
      <c r="A7057" s="15" t="s">
        <v>8237</v>
      </c>
      <c r="B7057" s="14" t="s">
        <v>23</v>
      </c>
      <c r="C7057" s="17">
        <v>5.0</v>
      </c>
      <c r="D7057" s="8" t="s">
        <v>8241</v>
      </c>
      <c r="E7057" s="8" t="s">
        <v>14</v>
      </c>
      <c r="F7057" s="5" t="s">
        <v>28</v>
      </c>
      <c r="G7057" s="9"/>
      <c r="H7057" s="9"/>
    </row>
    <row r="7058" ht="15.75" customHeight="1">
      <c r="A7058" s="15" t="s">
        <v>8237</v>
      </c>
      <c r="B7058" s="14" t="s">
        <v>8242</v>
      </c>
      <c r="C7058" s="17">
        <v>7.0</v>
      </c>
      <c r="D7058" s="8" t="s">
        <v>8243</v>
      </c>
      <c r="E7058" s="8" t="s">
        <v>21</v>
      </c>
      <c r="F7058" s="5" t="s">
        <v>25</v>
      </c>
      <c r="G7058" s="9"/>
      <c r="H7058" s="9"/>
    </row>
    <row r="7059" ht="15.75" customHeight="1">
      <c r="A7059" s="15" t="s">
        <v>8244</v>
      </c>
      <c r="B7059" s="14" t="s">
        <v>37</v>
      </c>
      <c r="C7059" s="16">
        <v>1.0</v>
      </c>
      <c r="D7059" s="8" t="s">
        <v>8245</v>
      </c>
      <c r="E7059" s="8" t="s">
        <v>21</v>
      </c>
      <c r="F7059" s="5" t="s">
        <v>25</v>
      </c>
      <c r="G7059" s="9"/>
      <c r="H7059" s="9"/>
    </row>
    <row r="7060" ht="15.75" customHeight="1">
      <c r="A7060" s="15" t="s">
        <v>8244</v>
      </c>
      <c r="B7060" s="14" t="s">
        <v>29</v>
      </c>
      <c r="C7060" s="17">
        <v>3.0</v>
      </c>
      <c r="D7060" s="8" t="s">
        <v>8246</v>
      </c>
      <c r="E7060" s="8" t="s">
        <v>21</v>
      </c>
      <c r="F7060" s="5" t="s">
        <v>25</v>
      </c>
      <c r="G7060" s="9"/>
      <c r="H7060" s="9"/>
    </row>
    <row r="7061" ht="15.75" customHeight="1">
      <c r="A7061" s="15" t="s">
        <v>8244</v>
      </c>
      <c r="B7061" s="14" t="s">
        <v>137</v>
      </c>
      <c r="C7061" s="17">
        <v>5.0</v>
      </c>
      <c r="D7061" s="8" t="s">
        <v>8247</v>
      </c>
      <c r="E7061" s="8" t="s">
        <v>21</v>
      </c>
      <c r="F7061" s="5" t="s">
        <v>2455</v>
      </c>
      <c r="G7061" s="9"/>
      <c r="H7061" s="9"/>
    </row>
    <row r="7062" ht="15.75" customHeight="1">
      <c r="A7062" s="15" t="s">
        <v>8244</v>
      </c>
      <c r="B7062" s="14" t="s">
        <v>525</v>
      </c>
      <c r="C7062" s="17">
        <v>6.0</v>
      </c>
      <c r="D7062" s="8" t="s">
        <v>8248</v>
      </c>
      <c r="E7062" s="8" t="s">
        <v>21</v>
      </c>
      <c r="F7062" s="5" t="s">
        <v>25</v>
      </c>
      <c r="G7062" s="9"/>
      <c r="H7062" s="9"/>
    </row>
    <row r="7063" ht="15.75" customHeight="1">
      <c r="A7063" s="15" t="s">
        <v>8244</v>
      </c>
      <c r="B7063" s="14" t="s">
        <v>130</v>
      </c>
      <c r="C7063" s="17">
        <v>8.0</v>
      </c>
      <c r="D7063" s="8" t="s">
        <v>8249</v>
      </c>
      <c r="E7063" s="8" t="s">
        <v>33</v>
      </c>
      <c r="F7063" s="5" t="s">
        <v>33</v>
      </c>
      <c r="G7063" s="9"/>
      <c r="H7063" s="9"/>
    </row>
    <row r="7064" ht="15.75" customHeight="1">
      <c r="A7064" s="15" t="s">
        <v>8244</v>
      </c>
      <c r="B7064" s="14" t="s">
        <v>968</v>
      </c>
      <c r="C7064" s="17">
        <v>9.0</v>
      </c>
      <c r="D7064" s="8" t="s">
        <v>8250</v>
      </c>
      <c r="E7064" s="8" t="s">
        <v>33</v>
      </c>
      <c r="F7064" s="5" t="s">
        <v>33</v>
      </c>
      <c r="G7064" s="9"/>
      <c r="H7064" s="9"/>
    </row>
    <row r="7065" ht="15.75" customHeight="1">
      <c r="A7065" s="15" t="s">
        <v>8244</v>
      </c>
      <c r="B7065" s="14" t="s">
        <v>29</v>
      </c>
      <c r="C7065" s="17">
        <v>11.0</v>
      </c>
      <c r="D7065" s="8" t="s">
        <v>8251</v>
      </c>
      <c r="E7065" s="8" t="s">
        <v>21</v>
      </c>
      <c r="F7065" s="5" t="s">
        <v>25</v>
      </c>
      <c r="G7065" s="9"/>
      <c r="H7065" s="9"/>
    </row>
    <row r="7066" ht="15.75" customHeight="1">
      <c r="A7066" s="15" t="s">
        <v>8244</v>
      </c>
      <c r="B7066" s="14" t="s">
        <v>968</v>
      </c>
      <c r="C7066" s="17">
        <v>13.0</v>
      </c>
      <c r="D7066" s="8" t="s">
        <v>8252</v>
      </c>
      <c r="E7066" s="8" t="s">
        <v>21</v>
      </c>
      <c r="F7066" s="5" t="s">
        <v>6667</v>
      </c>
      <c r="G7066" s="9"/>
      <c r="H7066" s="9"/>
    </row>
    <row r="7067" ht="15.75" customHeight="1">
      <c r="A7067" s="15" t="s">
        <v>8244</v>
      </c>
      <c r="B7067" s="14" t="s">
        <v>137</v>
      </c>
      <c r="C7067" s="17">
        <v>15.0</v>
      </c>
      <c r="D7067" s="8" t="s">
        <v>8253</v>
      </c>
      <c r="E7067" s="8" t="s">
        <v>32</v>
      </c>
      <c r="F7067" s="5" t="s">
        <v>66</v>
      </c>
      <c r="G7067" s="9"/>
      <c r="H7067" s="9"/>
    </row>
    <row r="7068" ht="15.75" customHeight="1">
      <c r="A7068" s="15" t="s">
        <v>8244</v>
      </c>
      <c r="B7068" s="14" t="s">
        <v>896</v>
      </c>
      <c r="C7068" s="17">
        <v>16.0</v>
      </c>
      <c r="D7068" s="8" t="s">
        <v>8254</v>
      </c>
      <c r="E7068" s="8" t="s">
        <v>21</v>
      </c>
      <c r="F7068" s="5" t="s">
        <v>25</v>
      </c>
      <c r="G7068" s="9"/>
      <c r="H7068" s="9"/>
    </row>
    <row r="7069" ht="15.75" customHeight="1">
      <c r="A7069" s="15" t="s">
        <v>8244</v>
      </c>
      <c r="B7069" s="14" t="s">
        <v>378</v>
      </c>
      <c r="C7069" s="17">
        <v>18.0</v>
      </c>
      <c r="D7069" s="8" t="s">
        <v>8255</v>
      </c>
      <c r="E7069" s="8" t="s">
        <v>21</v>
      </c>
      <c r="F7069" s="5" t="s">
        <v>50</v>
      </c>
      <c r="G7069" s="9"/>
      <c r="H7069" s="9"/>
    </row>
    <row r="7070" ht="15.75" customHeight="1">
      <c r="A7070" s="15" t="s">
        <v>8244</v>
      </c>
      <c r="B7070" s="14" t="s">
        <v>378</v>
      </c>
      <c r="C7070" s="17">
        <v>20.0</v>
      </c>
      <c r="D7070" s="8" t="s">
        <v>8256</v>
      </c>
      <c r="E7070" s="8" t="s">
        <v>33</v>
      </c>
      <c r="F7070" s="5" t="s">
        <v>33</v>
      </c>
      <c r="G7070" s="9"/>
      <c r="H7070" s="9"/>
    </row>
    <row r="7071" ht="15.75" customHeight="1">
      <c r="A7071" s="15" t="s">
        <v>8244</v>
      </c>
      <c r="B7071" s="14" t="s">
        <v>8257</v>
      </c>
      <c r="C7071" s="17">
        <v>22.0</v>
      </c>
      <c r="D7071" s="8" t="s">
        <v>8258</v>
      </c>
      <c r="E7071" s="8" t="s">
        <v>21</v>
      </c>
      <c r="F7071" s="5" t="s">
        <v>1265</v>
      </c>
      <c r="G7071" s="9"/>
      <c r="H7071" s="9"/>
    </row>
    <row r="7072" ht="15.75" customHeight="1">
      <c r="A7072" s="15" t="s">
        <v>8259</v>
      </c>
      <c r="B7072" s="14" t="s">
        <v>8260</v>
      </c>
      <c r="C7072" s="16">
        <v>1.0</v>
      </c>
      <c r="D7072" s="8" t="s">
        <v>8261</v>
      </c>
      <c r="E7072" s="8" t="s">
        <v>21</v>
      </c>
      <c r="F7072" s="5" t="s">
        <v>25</v>
      </c>
      <c r="G7072" s="9"/>
      <c r="H7072" s="9"/>
    </row>
    <row r="7073" ht="15.75" customHeight="1">
      <c r="A7073" s="15" t="s">
        <v>8259</v>
      </c>
      <c r="B7073" s="14" t="s">
        <v>513</v>
      </c>
      <c r="C7073" s="17">
        <v>4.0</v>
      </c>
      <c r="D7073" s="8" t="s">
        <v>8262</v>
      </c>
      <c r="E7073" s="8" t="s">
        <v>21</v>
      </c>
      <c r="F7073" s="5" t="s">
        <v>25</v>
      </c>
      <c r="G7073" s="9"/>
      <c r="H7073" s="9"/>
    </row>
    <row r="7074" ht="15.75" customHeight="1">
      <c r="A7074" s="15" t="s">
        <v>8263</v>
      </c>
      <c r="B7074" s="14" t="s">
        <v>72</v>
      </c>
      <c r="C7074" s="17">
        <v>2.0</v>
      </c>
      <c r="D7074" s="8" t="s">
        <v>8264</v>
      </c>
      <c r="E7074" s="8" t="s">
        <v>14</v>
      </c>
      <c r="F7074" s="5" t="s">
        <v>28</v>
      </c>
      <c r="G7074" s="9"/>
      <c r="H7074" s="9"/>
    </row>
    <row r="7075" ht="15.75" customHeight="1">
      <c r="A7075" s="15" t="s">
        <v>8263</v>
      </c>
      <c r="B7075" s="14" t="s">
        <v>19</v>
      </c>
      <c r="C7075" s="17">
        <v>3.0</v>
      </c>
      <c r="D7075" s="8" t="s">
        <v>8265</v>
      </c>
      <c r="E7075" s="8" t="s">
        <v>14</v>
      </c>
      <c r="F7075" s="5" t="s">
        <v>15</v>
      </c>
      <c r="G7075" s="9"/>
      <c r="H7075" s="9"/>
    </row>
    <row r="7076" ht="15.75" customHeight="1">
      <c r="A7076" s="15" t="s">
        <v>8263</v>
      </c>
      <c r="B7076" s="14" t="s">
        <v>107</v>
      </c>
      <c r="C7076" s="17">
        <v>4.0</v>
      </c>
      <c r="D7076" s="8" t="s">
        <v>8266</v>
      </c>
      <c r="E7076" s="8" t="s">
        <v>14</v>
      </c>
      <c r="F7076" s="5" t="s">
        <v>15</v>
      </c>
      <c r="G7076" s="9"/>
      <c r="H7076" s="9"/>
    </row>
    <row r="7077" ht="15.75" customHeight="1">
      <c r="A7077" s="15" t="s">
        <v>8267</v>
      </c>
      <c r="B7077" s="14" t="s">
        <v>525</v>
      </c>
      <c r="C7077" s="16">
        <v>1.0</v>
      </c>
      <c r="D7077" s="8" t="s">
        <v>8268</v>
      </c>
      <c r="E7077" s="8" t="s">
        <v>21</v>
      </c>
      <c r="F7077" s="5" t="s">
        <v>2222</v>
      </c>
      <c r="G7077" s="9"/>
      <c r="H7077" s="9"/>
    </row>
    <row r="7078" ht="15.75" customHeight="1">
      <c r="A7078" s="15" t="s">
        <v>8267</v>
      </c>
      <c r="B7078" s="14" t="s">
        <v>37</v>
      </c>
      <c r="C7078" s="17">
        <v>6.0</v>
      </c>
      <c r="D7078" s="8" t="s">
        <v>8269</v>
      </c>
      <c r="E7078" s="8" t="s">
        <v>18</v>
      </c>
      <c r="F7078" s="5" t="s">
        <v>18</v>
      </c>
      <c r="G7078" s="9"/>
      <c r="H7078" s="9"/>
    </row>
    <row r="7079" ht="15.75" customHeight="1">
      <c r="A7079" s="15" t="s">
        <v>8267</v>
      </c>
      <c r="B7079" s="14" t="s">
        <v>124</v>
      </c>
      <c r="C7079" s="17">
        <v>8.0</v>
      </c>
      <c r="D7079" s="8" t="s">
        <v>8270</v>
      </c>
      <c r="E7079" s="8" t="s">
        <v>21</v>
      </c>
      <c r="F7079" s="5" t="s">
        <v>50</v>
      </c>
      <c r="G7079" s="9"/>
      <c r="H7079" s="9"/>
    </row>
    <row r="7080" ht="15.75" customHeight="1">
      <c r="A7080" s="15" t="s">
        <v>8267</v>
      </c>
      <c r="B7080" s="14" t="s">
        <v>37</v>
      </c>
      <c r="C7080" s="17">
        <v>10.0</v>
      </c>
      <c r="D7080" s="8" t="s">
        <v>8271</v>
      </c>
      <c r="E7080" s="8" t="s">
        <v>21</v>
      </c>
      <c r="F7080" s="5" t="s">
        <v>50</v>
      </c>
      <c r="G7080" s="9"/>
      <c r="H7080" s="9"/>
    </row>
    <row r="7081" ht="15.75" customHeight="1">
      <c r="A7081" s="15" t="s">
        <v>8267</v>
      </c>
      <c r="B7081" s="14" t="s">
        <v>124</v>
      </c>
      <c r="C7081" s="17">
        <v>12.0</v>
      </c>
      <c r="D7081" s="8" t="s">
        <v>8272</v>
      </c>
      <c r="E7081" s="8" t="s">
        <v>21</v>
      </c>
      <c r="F7081" s="5" t="s">
        <v>50</v>
      </c>
      <c r="G7081" s="9"/>
      <c r="H7081" s="9"/>
    </row>
    <row r="7082" ht="15.75" customHeight="1">
      <c r="A7082" s="15" t="s">
        <v>8267</v>
      </c>
      <c r="B7082" s="14" t="s">
        <v>124</v>
      </c>
      <c r="C7082" s="17">
        <v>14.0</v>
      </c>
      <c r="D7082" s="8" t="s">
        <v>8273</v>
      </c>
      <c r="E7082" s="8" t="s">
        <v>21</v>
      </c>
      <c r="F7082" s="5" t="s">
        <v>50</v>
      </c>
      <c r="G7082" s="9"/>
      <c r="H7082" s="9"/>
    </row>
    <row r="7083" ht="15.75" customHeight="1">
      <c r="A7083" s="15" t="s">
        <v>8267</v>
      </c>
      <c r="B7083" s="14" t="s">
        <v>124</v>
      </c>
      <c r="C7083" s="17">
        <v>16.0</v>
      </c>
      <c r="D7083" s="8" t="s">
        <v>8274</v>
      </c>
      <c r="E7083" s="8" t="s">
        <v>21</v>
      </c>
      <c r="F7083" s="5" t="s">
        <v>50</v>
      </c>
      <c r="G7083" s="9"/>
      <c r="H7083" s="9"/>
    </row>
    <row r="7084" ht="15.75" customHeight="1">
      <c r="A7084" s="15" t="s">
        <v>8267</v>
      </c>
      <c r="B7084" s="14" t="s">
        <v>139</v>
      </c>
      <c r="C7084" s="17">
        <v>20.0</v>
      </c>
      <c r="D7084" s="8" t="s">
        <v>8275</v>
      </c>
      <c r="E7084" s="8" t="s">
        <v>21</v>
      </c>
      <c r="F7084" s="5" t="s">
        <v>50</v>
      </c>
      <c r="G7084" s="9"/>
      <c r="H7084" s="9"/>
    </row>
    <row r="7085" ht="15.75" customHeight="1">
      <c r="A7085" s="15" t="s">
        <v>8267</v>
      </c>
      <c r="B7085" s="14" t="s">
        <v>37</v>
      </c>
      <c r="C7085" s="17">
        <v>22.0</v>
      </c>
      <c r="D7085" s="8" t="s">
        <v>8276</v>
      </c>
      <c r="E7085" s="8" t="s">
        <v>21</v>
      </c>
      <c r="F7085" s="5" t="s">
        <v>50</v>
      </c>
      <c r="G7085" s="9"/>
      <c r="H7085" s="9"/>
    </row>
    <row r="7086" ht="15.75" customHeight="1">
      <c r="A7086" s="15" t="s">
        <v>8267</v>
      </c>
      <c r="B7086" s="14" t="s">
        <v>137</v>
      </c>
      <c r="C7086" s="17">
        <v>23.0</v>
      </c>
      <c r="D7086" s="8" t="s">
        <v>8277</v>
      </c>
      <c r="E7086" s="8" t="s">
        <v>21</v>
      </c>
      <c r="F7086" s="5" t="s">
        <v>50</v>
      </c>
      <c r="G7086" s="9"/>
      <c r="H7086" s="9"/>
    </row>
    <row r="7087" ht="15.75" customHeight="1">
      <c r="A7087" s="15" t="s">
        <v>8267</v>
      </c>
      <c r="B7087" s="14" t="s">
        <v>124</v>
      </c>
      <c r="C7087" s="17">
        <v>28.0</v>
      </c>
      <c r="D7087" s="8" t="s">
        <v>8278</v>
      </c>
      <c r="E7087" s="8" t="s">
        <v>21</v>
      </c>
      <c r="F7087" s="5" t="s">
        <v>50</v>
      </c>
      <c r="G7087" s="9"/>
      <c r="H7087" s="9"/>
    </row>
    <row r="7088" ht="15.75" customHeight="1">
      <c r="A7088" s="15" t="s">
        <v>8267</v>
      </c>
      <c r="B7088" s="14" t="s">
        <v>139</v>
      </c>
      <c r="C7088" s="17">
        <v>30.0</v>
      </c>
      <c r="D7088" s="8" t="s">
        <v>8279</v>
      </c>
      <c r="E7088" s="8" t="s">
        <v>21</v>
      </c>
      <c r="F7088" s="5" t="s">
        <v>50</v>
      </c>
      <c r="G7088" s="9"/>
      <c r="H7088" s="9"/>
    </row>
    <row r="7089" ht="15.75" customHeight="1">
      <c r="A7089" s="15" t="s">
        <v>8267</v>
      </c>
      <c r="B7089" s="14" t="s">
        <v>154</v>
      </c>
      <c r="C7089" s="17">
        <v>34.0</v>
      </c>
      <c r="D7089" s="8" t="s">
        <v>8280</v>
      </c>
      <c r="E7089" s="8" t="s">
        <v>21</v>
      </c>
      <c r="F7089" s="5" t="s">
        <v>50</v>
      </c>
      <c r="G7089" s="9"/>
      <c r="H7089" s="9"/>
    </row>
    <row r="7090" ht="15.75" customHeight="1">
      <c r="A7090" s="15" t="s">
        <v>8267</v>
      </c>
      <c r="B7090" s="14" t="s">
        <v>124</v>
      </c>
      <c r="C7090" s="17">
        <v>37.0</v>
      </c>
      <c r="D7090" s="8" t="s">
        <v>8281</v>
      </c>
      <c r="E7090" s="8" t="s">
        <v>21</v>
      </c>
      <c r="F7090" s="5" t="s">
        <v>50</v>
      </c>
      <c r="G7090" s="9"/>
      <c r="H7090" s="9"/>
    </row>
    <row r="7091" ht="15.75" customHeight="1">
      <c r="A7091" s="15" t="s">
        <v>8267</v>
      </c>
      <c r="B7091" s="14" t="s">
        <v>124</v>
      </c>
      <c r="C7091" s="17">
        <v>40.0</v>
      </c>
      <c r="D7091" s="8" t="s">
        <v>8282</v>
      </c>
      <c r="E7091" s="8" t="s">
        <v>21</v>
      </c>
      <c r="F7091" s="5" t="s">
        <v>50</v>
      </c>
      <c r="G7091" s="9"/>
      <c r="H7091" s="9"/>
    </row>
    <row r="7092" ht="15.75" customHeight="1">
      <c r="A7092" s="15" t="s">
        <v>8267</v>
      </c>
      <c r="B7092" s="14" t="s">
        <v>968</v>
      </c>
      <c r="C7092" s="17">
        <v>42.0</v>
      </c>
      <c r="D7092" s="8" t="s">
        <v>8283</v>
      </c>
      <c r="E7092" s="8" t="s">
        <v>21</v>
      </c>
      <c r="F7092" s="5" t="s">
        <v>50</v>
      </c>
      <c r="G7092" s="9"/>
      <c r="H7092" s="9"/>
    </row>
    <row r="7093" ht="15.75" customHeight="1">
      <c r="A7093" s="15" t="s">
        <v>8267</v>
      </c>
      <c r="B7093" s="14" t="s">
        <v>124</v>
      </c>
      <c r="C7093" s="17">
        <v>44.0</v>
      </c>
      <c r="D7093" s="8" t="s">
        <v>8284</v>
      </c>
      <c r="E7093" s="8" t="s">
        <v>21</v>
      </c>
      <c r="F7093" s="5" t="s">
        <v>50</v>
      </c>
      <c r="G7093" s="9"/>
      <c r="H7093" s="9"/>
    </row>
    <row r="7094" ht="15.75" customHeight="1">
      <c r="A7094" s="15" t="s">
        <v>8267</v>
      </c>
      <c r="B7094" s="14" t="s">
        <v>1321</v>
      </c>
      <c r="C7094" s="17">
        <v>47.0</v>
      </c>
      <c r="D7094" s="8" t="s">
        <v>8285</v>
      </c>
      <c r="E7094" s="8" t="s">
        <v>21</v>
      </c>
      <c r="F7094" s="5" t="s">
        <v>50</v>
      </c>
      <c r="G7094" s="9"/>
      <c r="H7094" s="9"/>
    </row>
    <row r="7095" ht="15.75" customHeight="1">
      <c r="A7095" s="15" t="s">
        <v>8267</v>
      </c>
      <c r="B7095" s="14" t="s">
        <v>137</v>
      </c>
      <c r="C7095" s="17">
        <v>51.0</v>
      </c>
      <c r="D7095" s="8" t="s">
        <v>8286</v>
      </c>
      <c r="E7095" s="8" t="s">
        <v>21</v>
      </c>
      <c r="F7095" s="5" t="s">
        <v>50</v>
      </c>
      <c r="G7095" s="9"/>
      <c r="H7095" s="9"/>
    </row>
    <row r="7096" ht="15.75" customHeight="1">
      <c r="A7096" s="15" t="s">
        <v>8267</v>
      </c>
      <c r="B7096" s="14" t="s">
        <v>968</v>
      </c>
      <c r="C7096" s="17">
        <v>55.0</v>
      </c>
      <c r="D7096" s="8" t="s">
        <v>8287</v>
      </c>
      <c r="E7096" s="8" t="s">
        <v>21</v>
      </c>
      <c r="F7096" s="5" t="s">
        <v>50</v>
      </c>
      <c r="G7096" s="9"/>
      <c r="H7096" s="9"/>
    </row>
    <row r="7097" ht="15.75" customHeight="1">
      <c r="A7097" s="15" t="s">
        <v>8267</v>
      </c>
      <c r="B7097" s="14" t="s">
        <v>8288</v>
      </c>
      <c r="C7097" s="17">
        <v>58.0</v>
      </c>
      <c r="D7097" s="8" t="s">
        <v>8289</v>
      </c>
      <c r="E7097" s="8" t="s">
        <v>21</v>
      </c>
      <c r="F7097" s="5" t="s">
        <v>50</v>
      </c>
      <c r="G7097" s="9"/>
      <c r="H7097" s="9"/>
    </row>
    <row r="7098" ht="15.75" customHeight="1">
      <c r="A7098" s="15" t="s">
        <v>8290</v>
      </c>
      <c r="B7098" s="14" t="s">
        <v>968</v>
      </c>
      <c r="C7098" s="16">
        <v>1.0</v>
      </c>
      <c r="D7098" s="8" t="s">
        <v>8291</v>
      </c>
      <c r="E7098" s="8" t="s">
        <v>21</v>
      </c>
      <c r="F7098" s="5" t="s">
        <v>25</v>
      </c>
      <c r="G7098" s="9"/>
      <c r="H7098" s="9"/>
    </row>
    <row r="7099" ht="15.75" customHeight="1">
      <c r="A7099" s="15" t="s">
        <v>8290</v>
      </c>
      <c r="B7099" s="14" t="s">
        <v>137</v>
      </c>
      <c r="C7099" s="17">
        <v>3.0</v>
      </c>
      <c r="D7099" s="8" t="s">
        <v>8292</v>
      </c>
      <c r="E7099" s="8" t="s">
        <v>21</v>
      </c>
      <c r="F7099" s="5" t="s">
        <v>50</v>
      </c>
      <c r="G7099" s="9"/>
      <c r="H7099" s="9"/>
    </row>
    <row r="7100" ht="15.75" customHeight="1">
      <c r="A7100" s="15" t="s">
        <v>8290</v>
      </c>
      <c r="B7100" s="14" t="s">
        <v>139</v>
      </c>
      <c r="C7100" s="17">
        <v>4.0</v>
      </c>
      <c r="D7100" s="8" t="s">
        <v>8293</v>
      </c>
      <c r="E7100" s="8" t="s">
        <v>32</v>
      </c>
      <c r="F7100" s="5" t="s">
        <v>1454</v>
      </c>
      <c r="G7100" s="9"/>
      <c r="H7100" s="9"/>
    </row>
    <row r="7101" ht="15.75" customHeight="1">
      <c r="A7101" s="15" t="s">
        <v>8290</v>
      </c>
      <c r="B7101" s="14" t="s">
        <v>137</v>
      </c>
      <c r="C7101" s="17">
        <v>5.0</v>
      </c>
      <c r="D7101" s="8" t="s">
        <v>8294</v>
      </c>
      <c r="E7101" s="8" t="s">
        <v>166</v>
      </c>
      <c r="F7101" s="5" t="s">
        <v>166</v>
      </c>
      <c r="G7101" s="9"/>
      <c r="H7101" s="9"/>
    </row>
    <row r="7102" ht="15.75" customHeight="1">
      <c r="A7102" s="15" t="s">
        <v>8290</v>
      </c>
      <c r="B7102" s="14" t="s">
        <v>137</v>
      </c>
      <c r="C7102" s="17">
        <v>6.0</v>
      </c>
      <c r="D7102" s="8" t="s">
        <v>8295</v>
      </c>
      <c r="E7102" s="8" t="s">
        <v>21</v>
      </c>
      <c r="F7102" s="5" t="s">
        <v>22</v>
      </c>
      <c r="G7102" s="9"/>
      <c r="H7102" s="9"/>
    </row>
    <row r="7103" ht="15.75" customHeight="1">
      <c r="A7103" s="15" t="s">
        <v>8290</v>
      </c>
      <c r="B7103" s="14" t="s">
        <v>139</v>
      </c>
      <c r="C7103" s="17">
        <v>8.0</v>
      </c>
      <c r="D7103" s="8" t="s">
        <v>8296</v>
      </c>
      <c r="E7103" s="8" t="s">
        <v>14</v>
      </c>
      <c r="F7103" s="5" t="s">
        <v>28</v>
      </c>
      <c r="G7103" s="9"/>
      <c r="H7103" s="9"/>
    </row>
    <row r="7104" ht="15.75" customHeight="1">
      <c r="A7104" s="15" t="s">
        <v>8290</v>
      </c>
      <c r="B7104" s="14" t="s">
        <v>137</v>
      </c>
      <c r="C7104" s="17">
        <v>9.0</v>
      </c>
      <c r="D7104" s="8" t="s">
        <v>8297</v>
      </c>
      <c r="E7104" s="8" t="s">
        <v>14</v>
      </c>
      <c r="F7104" s="5" t="s">
        <v>15</v>
      </c>
      <c r="G7104" s="9"/>
      <c r="H7104" s="9"/>
    </row>
    <row r="7105" ht="15.75" customHeight="1">
      <c r="A7105" s="15" t="s">
        <v>8290</v>
      </c>
      <c r="B7105" s="14" t="s">
        <v>139</v>
      </c>
      <c r="C7105" s="17">
        <v>10.0</v>
      </c>
      <c r="D7105" s="8" t="s">
        <v>8298</v>
      </c>
      <c r="E7105" s="8" t="s">
        <v>21</v>
      </c>
      <c r="F7105" s="5" t="s">
        <v>15</v>
      </c>
      <c r="G7105" s="9"/>
      <c r="H7105" s="9"/>
    </row>
    <row r="7106" ht="15.75" customHeight="1">
      <c r="A7106" s="15" t="s">
        <v>8290</v>
      </c>
      <c r="B7106" s="14" t="s">
        <v>29</v>
      </c>
      <c r="C7106" s="17">
        <v>11.0</v>
      </c>
      <c r="D7106" s="8" t="s">
        <v>8299</v>
      </c>
      <c r="E7106" s="8" t="s">
        <v>32</v>
      </c>
      <c r="F7106" s="5" t="s">
        <v>22</v>
      </c>
      <c r="G7106" s="9"/>
      <c r="H7106" s="9"/>
    </row>
    <row r="7107" ht="15.75" customHeight="1">
      <c r="A7107" s="15" t="s">
        <v>8290</v>
      </c>
      <c r="B7107" s="14" t="s">
        <v>137</v>
      </c>
      <c r="C7107" s="17">
        <v>12.0</v>
      </c>
      <c r="D7107" s="8" t="s">
        <v>8300</v>
      </c>
      <c r="E7107" s="8" t="s">
        <v>14</v>
      </c>
      <c r="F7107" s="5" t="s">
        <v>22</v>
      </c>
      <c r="G7107" s="9"/>
      <c r="H7107" s="9"/>
    </row>
    <row r="7108" ht="15.75" customHeight="1">
      <c r="A7108" s="15" t="s">
        <v>8290</v>
      </c>
      <c r="B7108" s="14" t="s">
        <v>1295</v>
      </c>
      <c r="C7108" s="17">
        <v>14.0</v>
      </c>
      <c r="D7108" s="8" t="s">
        <v>8301</v>
      </c>
      <c r="E7108" s="8" t="s">
        <v>21</v>
      </c>
      <c r="F7108" s="5" t="s">
        <v>50</v>
      </c>
      <c r="G7108" s="9"/>
      <c r="H7108" s="9"/>
    </row>
    <row r="7109" ht="15.75" customHeight="1">
      <c r="A7109" s="15" t="s">
        <v>8302</v>
      </c>
      <c r="B7109" s="14" t="s">
        <v>137</v>
      </c>
      <c r="C7109" s="16">
        <v>1.0</v>
      </c>
      <c r="D7109" s="8" t="s">
        <v>8303</v>
      </c>
      <c r="E7109" s="8" t="s">
        <v>21</v>
      </c>
      <c r="F7109" s="5" t="s">
        <v>25</v>
      </c>
      <c r="G7109" s="9"/>
      <c r="H7109" s="9"/>
    </row>
    <row r="7110" ht="15.75" customHeight="1">
      <c r="A7110" s="15" t="s">
        <v>8302</v>
      </c>
      <c r="B7110" s="14" t="s">
        <v>968</v>
      </c>
      <c r="C7110" s="17">
        <v>3.0</v>
      </c>
      <c r="D7110" s="8" t="s">
        <v>8304</v>
      </c>
      <c r="E7110" s="8" t="s">
        <v>21</v>
      </c>
      <c r="F7110" s="5" t="s">
        <v>123</v>
      </c>
      <c r="G7110" s="9"/>
      <c r="H7110" s="9"/>
    </row>
    <row r="7111" ht="15.75" customHeight="1">
      <c r="A7111" s="15" t="s">
        <v>8302</v>
      </c>
      <c r="B7111" s="14" t="s">
        <v>968</v>
      </c>
      <c r="C7111" s="17">
        <v>5.0</v>
      </c>
      <c r="D7111" s="8" t="s">
        <v>8305</v>
      </c>
      <c r="E7111" s="8" t="s">
        <v>14</v>
      </c>
      <c r="F7111" s="5" t="s">
        <v>22</v>
      </c>
      <c r="G7111" s="9"/>
      <c r="H7111" s="9"/>
    </row>
    <row r="7112" ht="15.75" customHeight="1">
      <c r="A7112" s="15" t="s">
        <v>8302</v>
      </c>
      <c r="B7112" s="14" t="s">
        <v>968</v>
      </c>
      <c r="C7112" s="17">
        <v>9.0</v>
      </c>
      <c r="D7112" s="8" t="s">
        <v>8306</v>
      </c>
      <c r="E7112" s="8" t="s">
        <v>14</v>
      </c>
      <c r="F7112" s="5" t="s">
        <v>15</v>
      </c>
      <c r="G7112" s="9"/>
      <c r="H7112" s="9"/>
    </row>
    <row r="7113" ht="15.75" customHeight="1">
      <c r="A7113" s="15" t="s">
        <v>8302</v>
      </c>
      <c r="B7113" s="14" t="s">
        <v>137</v>
      </c>
      <c r="C7113" s="17">
        <v>11.0</v>
      </c>
      <c r="D7113" s="8" t="s">
        <v>8307</v>
      </c>
      <c r="E7113" s="8" t="s">
        <v>14</v>
      </c>
      <c r="F7113" s="5" t="s">
        <v>15</v>
      </c>
      <c r="G7113" s="9"/>
      <c r="H7113" s="9"/>
    </row>
    <row r="7114" ht="15.75" customHeight="1">
      <c r="A7114" s="15" t="s">
        <v>8302</v>
      </c>
      <c r="B7114" s="14" t="s">
        <v>139</v>
      </c>
      <c r="C7114" s="17">
        <v>13.0</v>
      </c>
      <c r="D7114" s="8" t="s">
        <v>8308</v>
      </c>
      <c r="E7114" s="8" t="s">
        <v>14</v>
      </c>
      <c r="F7114" s="5" t="s">
        <v>15</v>
      </c>
      <c r="G7114" s="9"/>
      <c r="H7114" s="9"/>
    </row>
    <row r="7115" ht="15.75" customHeight="1">
      <c r="A7115" s="15" t="s">
        <v>8302</v>
      </c>
      <c r="B7115" s="14" t="s">
        <v>373</v>
      </c>
      <c r="C7115" s="17">
        <v>14.0</v>
      </c>
      <c r="D7115" s="8" t="s">
        <v>8309</v>
      </c>
      <c r="E7115" s="8" t="s">
        <v>14</v>
      </c>
      <c r="F7115" s="5" t="s">
        <v>66</v>
      </c>
      <c r="G7115" s="9"/>
      <c r="H7115" s="9"/>
    </row>
    <row r="7116" ht="15.75" customHeight="1">
      <c r="A7116" s="15" t="s">
        <v>8310</v>
      </c>
      <c r="B7116" s="14" t="s">
        <v>81</v>
      </c>
      <c r="C7116" s="16">
        <v>1.0</v>
      </c>
      <c r="D7116" s="8" t="s">
        <v>8311</v>
      </c>
      <c r="E7116" s="8" t="s">
        <v>14</v>
      </c>
      <c r="F7116" s="5" t="s">
        <v>79</v>
      </c>
      <c r="G7116" s="9"/>
      <c r="H7116" s="9"/>
    </row>
    <row r="7117" ht="15.75" customHeight="1">
      <c r="A7117" s="15" t="s">
        <v>8310</v>
      </c>
      <c r="B7117" s="14" t="s">
        <v>52</v>
      </c>
      <c r="C7117" s="17">
        <v>3.0</v>
      </c>
      <c r="D7117" s="8" t="s">
        <v>8312</v>
      </c>
      <c r="E7117" s="8" t="s">
        <v>18</v>
      </c>
      <c r="F7117" s="5" t="s">
        <v>18</v>
      </c>
      <c r="G7117" s="9"/>
      <c r="H7117" s="9"/>
    </row>
    <row r="7118" ht="15.75" customHeight="1">
      <c r="A7118" s="15" t="s">
        <v>8310</v>
      </c>
      <c r="B7118" s="14" t="s">
        <v>4468</v>
      </c>
      <c r="C7118" s="17">
        <v>4.0</v>
      </c>
      <c r="D7118" s="8" t="s">
        <v>8313</v>
      </c>
      <c r="E7118" s="8" t="s">
        <v>14</v>
      </c>
      <c r="F7118" s="5" t="s">
        <v>28</v>
      </c>
      <c r="G7118" s="9"/>
      <c r="H7118" s="9"/>
    </row>
    <row r="7119" ht="15.75" customHeight="1">
      <c r="A7119" s="15" t="s">
        <v>8310</v>
      </c>
      <c r="B7119" s="14" t="s">
        <v>4468</v>
      </c>
      <c r="C7119" s="17">
        <v>6.0</v>
      </c>
      <c r="D7119" s="8" t="s">
        <v>8314</v>
      </c>
      <c r="E7119" s="8" t="s">
        <v>18</v>
      </c>
      <c r="F7119" s="5" t="s">
        <v>18</v>
      </c>
      <c r="G7119" s="9"/>
      <c r="H7119" s="9"/>
    </row>
    <row r="7120" ht="15.75" customHeight="1">
      <c r="A7120" s="15" t="s">
        <v>8310</v>
      </c>
      <c r="B7120" s="14" t="s">
        <v>23</v>
      </c>
      <c r="C7120" s="17">
        <v>8.0</v>
      </c>
      <c r="D7120" s="8" t="s">
        <v>8315</v>
      </c>
      <c r="E7120" s="8" t="s">
        <v>14</v>
      </c>
      <c r="F7120" s="5" t="s">
        <v>79</v>
      </c>
      <c r="G7120" s="9"/>
      <c r="H7120" s="9"/>
    </row>
    <row r="7121" ht="15.75" customHeight="1">
      <c r="A7121" s="15" t="s">
        <v>8310</v>
      </c>
      <c r="B7121" s="14" t="s">
        <v>4468</v>
      </c>
      <c r="C7121" s="17">
        <v>9.0</v>
      </c>
      <c r="D7121" s="8" t="s">
        <v>8316</v>
      </c>
      <c r="E7121" s="8" t="s">
        <v>18</v>
      </c>
      <c r="F7121" s="5" t="s">
        <v>18</v>
      </c>
      <c r="G7121" s="9"/>
      <c r="H7121" s="9"/>
    </row>
    <row r="7122" ht="15.75" customHeight="1">
      <c r="A7122" s="15" t="s">
        <v>8317</v>
      </c>
      <c r="B7122" s="14" t="s">
        <v>525</v>
      </c>
      <c r="C7122" s="17">
        <v>2.0</v>
      </c>
      <c r="D7122" s="8" t="s">
        <v>8318</v>
      </c>
      <c r="E7122" s="8" t="s">
        <v>21</v>
      </c>
      <c r="F7122" s="5" t="s">
        <v>25</v>
      </c>
      <c r="G7122" s="9"/>
      <c r="H7122" s="9"/>
    </row>
    <row r="7123" ht="15.75" customHeight="1">
      <c r="A7123" s="15" t="s">
        <v>8317</v>
      </c>
      <c r="B7123" s="14" t="s">
        <v>137</v>
      </c>
      <c r="C7123" s="17">
        <v>3.0</v>
      </c>
      <c r="D7123" s="8" t="s">
        <v>8319</v>
      </c>
      <c r="E7123" s="8" t="s">
        <v>14</v>
      </c>
      <c r="F7123" s="5" t="s">
        <v>28</v>
      </c>
      <c r="G7123" s="9"/>
      <c r="H7123" s="9"/>
    </row>
    <row r="7124" ht="15.75" customHeight="1">
      <c r="A7124" s="15" t="s">
        <v>8317</v>
      </c>
      <c r="B7124" s="14" t="s">
        <v>29</v>
      </c>
      <c r="C7124" s="17">
        <v>4.0</v>
      </c>
      <c r="D7124" s="8" t="s">
        <v>8320</v>
      </c>
      <c r="E7124" s="8" t="s">
        <v>14</v>
      </c>
      <c r="F7124" s="5" t="s">
        <v>295</v>
      </c>
      <c r="G7124" s="9"/>
      <c r="H7124" s="9"/>
    </row>
    <row r="7125" ht="15.75" customHeight="1">
      <c r="A7125" s="15" t="s">
        <v>8317</v>
      </c>
      <c r="B7125" s="14" t="s">
        <v>29</v>
      </c>
      <c r="C7125" s="17">
        <v>6.0</v>
      </c>
      <c r="D7125" s="8" t="s">
        <v>8321</v>
      </c>
      <c r="E7125" s="8" t="s">
        <v>18</v>
      </c>
      <c r="F7125" s="5" t="s">
        <v>28</v>
      </c>
      <c r="G7125" s="9"/>
      <c r="H7125" s="9"/>
    </row>
    <row r="7126" ht="15.75" customHeight="1">
      <c r="A7126" s="15" t="s">
        <v>8317</v>
      </c>
      <c r="B7126" s="14" t="s">
        <v>137</v>
      </c>
      <c r="C7126" s="17">
        <v>8.0</v>
      </c>
      <c r="D7126" s="8" t="s">
        <v>8322</v>
      </c>
      <c r="E7126" s="8" t="s">
        <v>21</v>
      </c>
      <c r="F7126" s="5" t="s">
        <v>25</v>
      </c>
      <c r="G7126" s="9"/>
      <c r="H7126" s="9"/>
    </row>
    <row r="7127" ht="15.75" customHeight="1">
      <c r="A7127" s="15" t="s">
        <v>8317</v>
      </c>
      <c r="B7127" s="14" t="s">
        <v>137</v>
      </c>
      <c r="C7127" s="17">
        <v>10.0</v>
      </c>
      <c r="D7127" s="8" t="s">
        <v>8323</v>
      </c>
      <c r="E7127" s="8" t="s">
        <v>32</v>
      </c>
      <c r="F7127" s="5" t="s">
        <v>25</v>
      </c>
      <c r="G7127" s="9"/>
      <c r="H7127" s="9"/>
    </row>
    <row r="7128" ht="15.75" customHeight="1">
      <c r="A7128" s="15" t="s">
        <v>8317</v>
      </c>
      <c r="B7128" s="14" t="s">
        <v>29</v>
      </c>
      <c r="C7128" s="17">
        <v>12.0</v>
      </c>
      <c r="D7128" s="8" t="s">
        <v>8324</v>
      </c>
      <c r="E7128" s="8" t="s">
        <v>14</v>
      </c>
      <c r="F7128" s="5" t="s">
        <v>15</v>
      </c>
      <c r="G7128" s="9"/>
      <c r="H7128" s="9"/>
    </row>
    <row r="7129" ht="15.75" customHeight="1">
      <c r="A7129" s="15" t="s">
        <v>8317</v>
      </c>
      <c r="B7129" s="14" t="s">
        <v>896</v>
      </c>
      <c r="C7129" s="17">
        <v>14.0</v>
      </c>
      <c r="D7129" s="8" t="s">
        <v>8325</v>
      </c>
      <c r="E7129" s="8" t="s">
        <v>21</v>
      </c>
      <c r="F7129" s="5" t="s">
        <v>25</v>
      </c>
      <c r="G7129" s="9"/>
      <c r="H7129" s="9"/>
    </row>
    <row r="7130" ht="15.75" customHeight="1">
      <c r="A7130" s="15" t="s">
        <v>8317</v>
      </c>
      <c r="B7130" s="14" t="s">
        <v>29</v>
      </c>
      <c r="C7130" s="17">
        <v>16.0</v>
      </c>
      <c r="D7130" s="8" t="s">
        <v>8326</v>
      </c>
      <c r="E7130" s="8" t="s">
        <v>14</v>
      </c>
      <c r="F7130" s="5" t="s">
        <v>28</v>
      </c>
      <c r="G7130" s="9"/>
      <c r="H7130" s="9"/>
    </row>
    <row r="7131" ht="15.75" customHeight="1">
      <c r="A7131" s="15" t="s">
        <v>8317</v>
      </c>
      <c r="B7131" s="14" t="s">
        <v>137</v>
      </c>
      <c r="C7131" s="17">
        <v>18.0</v>
      </c>
      <c r="D7131" s="8" t="s">
        <v>8327</v>
      </c>
      <c r="E7131" s="8" t="s">
        <v>18</v>
      </c>
      <c r="F7131" s="5" t="s">
        <v>18</v>
      </c>
      <c r="G7131" s="9"/>
      <c r="H7131" s="9"/>
    </row>
    <row r="7132" ht="15.75" customHeight="1">
      <c r="A7132" s="15" t="s">
        <v>8317</v>
      </c>
      <c r="B7132" s="14" t="s">
        <v>378</v>
      </c>
      <c r="C7132" s="17">
        <v>19.0</v>
      </c>
      <c r="D7132" s="8" t="s">
        <v>8328</v>
      </c>
      <c r="E7132" s="8" t="s">
        <v>32</v>
      </c>
      <c r="F7132" s="5" t="s">
        <v>79</v>
      </c>
      <c r="G7132" s="9"/>
      <c r="H7132" s="9"/>
    </row>
    <row r="7133" ht="15.75" customHeight="1">
      <c r="A7133" s="15" t="s">
        <v>8317</v>
      </c>
      <c r="B7133" s="14" t="s">
        <v>29</v>
      </c>
      <c r="C7133" s="17">
        <v>20.0</v>
      </c>
      <c r="D7133" s="8" t="s">
        <v>8329</v>
      </c>
      <c r="E7133" s="8" t="s">
        <v>14</v>
      </c>
      <c r="F7133" s="5" t="s">
        <v>28</v>
      </c>
      <c r="G7133" s="9"/>
      <c r="H7133" s="9"/>
    </row>
    <row r="7134" ht="15.75" customHeight="1">
      <c r="A7134" s="15" t="s">
        <v>8317</v>
      </c>
      <c r="B7134" s="14" t="s">
        <v>137</v>
      </c>
      <c r="C7134" s="17">
        <v>22.0</v>
      </c>
      <c r="D7134" s="8" t="s">
        <v>8330</v>
      </c>
      <c r="E7134" s="8" t="s">
        <v>21</v>
      </c>
      <c r="F7134" s="5" t="s">
        <v>25</v>
      </c>
      <c r="G7134" s="9"/>
      <c r="H7134" s="9"/>
    </row>
    <row r="7135" ht="15.75" customHeight="1">
      <c r="A7135" s="15" t="s">
        <v>8317</v>
      </c>
      <c r="B7135" s="14" t="s">
        <v>137</v>
      </c>
      <c r="C7135" s="17">
        <v>23.0</v>
      </c>
      <c r="D7135" s="8" t="s">
        <v>8331</v>
      </c>
      <c r="E7135" s="8" t="s">
        <v>18</v>
      </c>
      <c r="F7135" s="5" t="s">
        <v>18</v>
      </c>
      <c r="G7135" s="9"/>
      <c r="H7135" s="9"/>
    </row>
    <row r="7136" ht="15.75" customHeight="1">
      <c r="A7136" s="15" t="s">
        <v>8317</v>
      </c>
      <c r="B7136" s="14" t="s">
        <v>896</v>
      </c>
      <c r="C7136" s="17">
        <v>24.0</v>
      </c>
      <c r="D7136" s="8" t="s">
        <v>8332</v>
      </c>
      <c r="E7136" s="8" t="s">
        <v>14</v>
      </c>
      <c r="F7136" s="5" t="s">
        <v>15</v>
      </c>
      <c r="G7136" s="9"/>
      <c r="H7136" s="9"/>
    </row>
    <row r="7137" ht="15.75" customHeight="1">
      <c r="A7137" s="15" t="s">
        <v>8317</v>
      </c>
      <c r="B7137" s="14" t="s">
        <v>137</v>
      </c>
      <c r="C7137" s="17">
        <v>26.0</v>
      </c>
      <c r="D7137" s="8" t="s">
        <v>8333</v>
      </c>
      <c r="E7137" s="8" t="s">
        <v>21</v>
      </c>
      <c r="F7137" s="5" t="s">
        <v>22</v>
      </c>
      <c r="G7137" s="9"/>
      <c r="H7137" s="9"/>
    </row>
    <row r="7138" ht="15.75" customHeight="1">
      <c r="A7138" s="15" t="s">
        <v>8317</v>
      </c>
      <c r="B7138" s="14" t="s">
        <v>239</v>
      </c>
      <c r="C7138" s="17">
        <v>28.0</v>
      </c>
      <c r="D7138" s="8" t="s">
        <v>8334</v>
      </c>
      <c r="E7138" s="8" t="s">
        <v>21</v>
      </c>
      <c r="F7138" s="5" t="s">
        <v>89</v>
      </c>
      <c r="G7138" s="9"/>
      <c r="H7138" s="9"/>
    </row>
    <row r="7139" ht="15.75" customHeight="1">
      <c r="A7139" s="15" t="s">
        <v>8335</v>
      </c>
      <c r="B7139" s="14" t="s">
        <v>3679</v>
      </c>
      <c r="C7139" s="17">
        <v>2.0</v>
      </c>
      <c r="D7139" s="8" t="s">
        <v>8336</v>
      </c>
      <c r="E7139" s="8" t="s">
        <v>21</v>
      </c>
      <c r="F7139" s="5" t="s">
        <v>1924</v>
      </c>
      <c r="G7139" s="9"/>
      <c r="H7139" s="9"/>
    </row>
    <row r="7140" ht="15.75" customHeight="1">
      <c r="A7140" s="15" t="s">
        <v>8335</v>
      </c>
      <c r="B7140" s="14" t="s">
        <v>3679</v>
      </c>
      <c r="C7140" s="17">
        <v>4.0</v>
      </c>
      <c r="D7140" s="8" t="s">
        <v>8337</v>
      </c>
      <c r="E7140" s="8" t="s">
        <v>21</v>
      </c>
      <c r="F7140" s="5" t="s">
        <v>8338</v>
      </c>
      <c r="G7140" s="9"/>
      <c r="H7140" s="9"/>
    </row>
    <row r="7141" ht="15.75" customHeight="1">
      <c r="A7141" s="15" t="s">
        <v>8335</v>
      </c>
      <c r="B7141" s="14" t="s">
        <v>324</v>
      </c>
      <c r="C7141" s="17">
        <v>5.0</v>
      </c>
      <c r="D7141" s="8" t="s">
        <v>8339</v>
      </c>
      <c r="E7141" s="8" t="s">
        <v>14</v>
      </c>
      <c r="F7141" s="5" t="s">
        <v>8340</v>
      </c>
      <c r="G7141" s="9"/>
      <c r="H7141" s="9"/>
    </row>
    <row r="7142" ht="15.75" customHeight="1">
      <c r="A7142" s="15" t="s">
        <v>8335</v>
      </c>
      <c r="B7142" s="14" t="s">
        <v>3679</v>
      </c>
      <c r="C7142" s="17">
        <v>6.0</v>
      </c>
      <c r="D7142" s="8" t="s">
        <v>8341</v>
      </c>
      <c r="E7142" s="8" t="s">
        <v>18</v>
      </c>
      <c r="F7142" s="5" t="s">
        <v>8342</v>
      </c>
      <c r="G7142" s="9"/>
      <c r="H7142" s="9"/>
    </row>
    <row r="7143" ht="15.75" customHeight="1">
      <c r="A7143" s="15" t="s">
        <v>8335</v>
      </c>
      <c r="B7143" s="14" t="s">
        <v>3679</v>
      </c>
      <c r="C7143" s="17">
        <v>7.0</v>
      </c>
      <c r="D7143" s="8" t="s">
        <v>8343</v>
      </c>
      <c r="E7143" s="8" t="s">
        <v>14</v>
      </c>
      <c r="F7143" s="5" t="s">
        <v>8340</v>
      </c>
      <c r="G7143" s="9"/>
      <c r="H7143" s="9"/>
    </row>
    <row r="7144" ht="15.75" customHeight="1">
      <c r="A7144" s="15" t="s">
        <v>8335</v>
      </c>
      <c r="B7144" s="14" t="s">
        <v>3679</v>
      </c>
      <c r="C7144" s="17">
        <v>9.0</v>
      </c>
      <c r="D7144" s="8" t="s">
        <v>8344</v>
      </c>
      <c r="E7144" s="8" t="s">
        <v>33</v>
      </c>
      <c r="F7144" s="5" t="s">
        <v>8345</v>
      </c>
      <c r="G7144" s="9"/>
      <c r="H7144" s="9"/>
    </row>
    <row r="7145" ht="15.75" customHeight="1">
      <c r="A7145" s="15" t="s">
        <v>8335</v>
      </c>
      <c r="B7145" s="14" t="s">
        <v>324</v>
      </c>
      <c r="C7145" s="17">
        <v>10.0</v>
      </c>
      <c r="D7145" s="8" t="s">
        <v>8346</v>
      </c>
      <c r="E7145" s="8" t="s">
        <v>14</v>
      </c>
      <c r="F7145" s="5" t="s">
        <v>8340</v>
      </c>
      <c r="G7145" s="9"/>
      <c r="H7145" s="9"/>
    </row>
    <row r="7146" ht="15.75" customHeight="1">
      <c r="A7146" s="15" t="s">
        <v>8335</v>
      </c>
      <c r="B7146" s="14" t="s">
        <v>3679</v>
      </c>
      <c r="C7146" s="17">
        <v>11.0</v>
      </c>
      <c r="D7146" s="8" t="s">
        <v>8347</v>
      </c>
      <c r="E7146" s="8" t="s">
        <v>14</v>
      </c>
      <c r="F7146" s="5" t="s">
        <v>8340</v>
      </c>
      <c r="G7146" s="9"/>
      <c r="H7146" s="9"/>
    </row>
    <row r="7147" ht="15.75" customHeight="1">
      <c r="A7147" s="15" t="s">
        <v>8335</v>
      </c>
      <c r="B7147" s="14" t="s">
        <v>3679</v>
      </c>
      <c r="C7147" s="17">
        <v>12.0</v>
      </c>
      <c r="D7147" s="8" t="s">
        <v>8348</v>
      </c>
      <c r="E7147" s="8" t="s">
        <v>21</v>
      </c>
      <c r="F7147" s="5" t="s">
        <v>8340</v>
      </c>
      <c r="G7147" s="9"/>
      <c r="H7147" s="9"/>
    </row>
    <row r="7148" ht="15.75" customHeight="1">
      <c r="A7148" s="15" t="s">
        <v>8335</v>
      </c>
      <c r="B7148" s="14" t="s">
        <v>324</v>
      </c>
      <c r="C7148" s="17">
        <v>13.0</v>
      </c>
      <c r="D7148" s="8" t="s">
        <v>8349</v>
      </c>
      <c r="E7148" s="8" t="s">
        <v>14</v>
      </c>
      <c r="F7148" s="5" t="s">
        <v>8340</v>
      </c>
      <c r="G7148" s="9"/>
      <c r="H7148" s="9"/>
    </row>
    <row r="7149" ht="15.75" customHeight="1">
      <c r="A7149" s="15" t="s">
        <v>8335</v>
      </c>
      <c r="B7149" s="14" t="s">
        <v>3679</v>
      </c>
      <c r="C7149" s="17">
        <v>14.0</v>
      </c>
      <c r="D7149" s="8" t="s">
        <v>8350</v>
      </c>
      <c r="E7149" s="8" t="s">
        <v>14</v>
      </c>
      <c r="F7149" s="5" t="s">
        <v>8340</v>
      </c>
      <c r="G7149" s="9"/>
      <c r="H7149" s="9"/>
    </row>
    <row r="7150" ht="15.75" customHeight="1">
      <c r="A7150" s="15" t="s">
        <v>8335</v>
      </c>
      <c r="B7150" s="14" t="s">
        <v>324</v>
      </c>
      <c r="C7150" s="17">
        <v>16.0</v>
      </c>
      <c r="D7150" s="8" t="s">
        <v>8351</v>
      </c>
      <c r="E7150" s="8" t="s">
        <v>14</v>
      </c>
      <c r="F7150" s="5" t="s">
        <v>8340</v>
      </c>
      <c r="G7150" s="9"/>
      <c r="H7150" s="9"/>
    </row>
    <row r="7151" ht="15.75" customHeight="1">
      <c r="A7151" s="15" t="s">
        <v>8335</v>
      </c>
      <c r="B7151" s="14" t="s">
        <v>154</v>
      </c>
      <c r="C7151" s="17">
        <v>17.0</v>
      </c>
      <c r="D7151" s="8" t="s">
        <v>8352</v>
      </c>
      <c r="E7151" s="8" t="s">
        <v>32</v>
      </c>
      <c r="F7151" s="5" t="s">
        <v>8353</v>
      </c>
      <c r="G7151" s="9"/>
      <c r="H7151" s="9"/>
    </row>
    <row r="7152" ht="15.75" customHeight="1">
      <c r="A7152" s="15" t="s">
        <v>8335</v>
      </c>
      <c r="B7152" s="14" t="s">
        <v>139</v>
      </c>
      <c r="C7152" s="17">
        <v>18.0</v>
      </c>
      <c r="D7152" s="8" t="s">
        <v>8354</v>
      </c>
      <c r="E7152" s="8" t="s">
        <v>32</v>
      </c>
      <c r="F7152" s="5" t="s">
        <v>8353</v>
      </c>
      <c r="G7152" s="9"/>
      <c r="H7152" s="9"/>
    </row>
    <row r="7153" ht="15.75" customHeight="1">
      <c r="A7153" s="15" t="s">
        <v>8335</v>
      </c>
      <c r="B7153" s="14" t="s">
        <v>37</v>
      </c>
      <c r="C7153" s="17">
        <v>19.0</v>
      </c>
      <c r="D7153" s="8" t="s">
        <v>8355</v>
      </c>
      <c r="E7153" s="8" t="s">
        <v>32</v>
      </c>
      <c r="F7153" s="5" t="s">
        <v>8353</v>
      </c>
      <c r="G7153" s="9"/>
      <c r="H7153" s="9"/>
    </row>
    <row r="7154" ht="15.75" customHeight="1">
      <c r="A7154" s="15" t="s">
        <v>8335</v>
      </c>
      <c r="B7154" s="14" t="s">
        <v>1585</v>
      </c>
      <c r="C7154" s="17">
        <v>20.0</v>
      </c>
      <c r="D7154" s="8" t="s">
        <v>8356</v>
      </c>
      <c r="E7154" s="8" t="s">
        <v>14</v>
      </c>
      <c r="F7154" s="5" t="s">
        <v>8353</v>
      </c>
      <c r="G7154" s="9"/>
      <c r="H7154" s="9"/>
    </row>
    <row r="7155" ht="15.75" customHeight="1">
      <c r="A7155" s="15" t="s">
        <v>8335</v>
      </c>
      <c r="B7155" s="14" t="s">
        <v>37</v>
      </c>
      <c r="C7155" s="17">
        <v>22.0</v>
      </c>
      <c r="D7155" s="8" t="s">
        <v>8357</v>
      </c>
      <c r="E7155" s="8" t="s">
        <v>146</v>
      </c>
      <c r="F7155" s="5" t="s">
        <v>8353</v>
      </c>
      <c r="G7155" s="9"/>
      <c r="H7155" s="9"/>
    </row>
    <row r="7156" ht="15.75" customHeight="1">
      <c r="A7156" s="15" t="s">
        <v>8335</v>
      </c>
      <c r="B7156" s="14" t="s">
        <v>124</v>
      </c>
      <c r="C7156" s="17">
        <v>23.0</v>
      </c>
      <c r="D7156" s="8" t="s">
        <v>8358</v>
      </c>
      <c r="E7156" s="8" t="s">
        <v>32</v>
      </c>
      <c r="F7156" s="5" t="s">
        <v>8353</v>
      </c>
      <c r="G7156" s="9"/>
      <c r="H7156" s="9"/>
    </row>
    <row r="7157" ht="15.75" customHeight="1">
      <c r="A7157" s="15" t="s">
        <v>8335</v>
      </c>
      <c r="B7157" s="14" t="s">
        <v>37</v>
      </c>
      <c r="C7157" s="17">
        <v>24.0</v>
      </c>
      <c r="D7157" s="8" t="s">
        <v>8359</v>
      </c>
      <c r="E7157" s="8" t="s">
        <v>32</v>
      </c>
      <c r="F7157" s="5" t="s">
        <v>8353</v>
      </c>
      <c r="G7157" s="9"/>
      <c r="H7157" s="9"/>
    </row>
    <row r="7158" ht="15.75" customHeight="1">
      <c r="A7158" s="15" t="s">
        <v>8335</v>
      </c>
      <c r="B7158" s="14" t="s">
        <v>144</v>
      </c>
      <c r="C7158" s="17">
        <v>25.0</v>
      </c>
      <c r="D7158" s="8" t="s">
        <v>8360</v>
      </c>
      <c r="E7158" s="8" t="s">
        <v>14</v>
      </c>
      <c r="F7158" s="5" t="s">
        <v>8353</v>
      </c>
      <c r="G7158" s="9"/>
      <c r="H7158" s="9"/>
    </row>
    <row r="7159" ht="15.75" customHeight="1">
      <c r="A7159" s="15" t="s">
        <v>8335</v>
      </c>
      <c r="B7159" s="14" t="s">
        <v>2311</v>
      </c>
      <c r="C7159" s="17">
        <v>26.0</v>
      </c>
      <c r="D7159" s="8" t="s">
        <v>8361</v>
      </c>
      <c r="E7159" s="8" t="s">
        <v>14</v>
      </c>
      <c r="F7159" s="5" t="s">
        <v>8362</v>
      </c>
      <c r="G7159" s="9"/>
      <c r="H7159" s="9"/>
    </row>
    <row r="7160" ht="15.75" customHeight="1">
      <c r="A7160" s="15" t="s">
        <v>8363</v>
      </c>
      <c r="B7160" s="14" t="s">
        <v>26</v>
      </c>
      <c r="C7160" s="16">
        <v>1.0</v>
      </c>
      <c r="D7160" s="8" t="s">
        <v>8364</v>
      </c>
      <c r="E7160" s="8" t="s">
        <v>21</v>
      </c>
      <c r="F7160" s="5" t="s">
        <v>25</v>
      </c>
      <c r="G7160" s="9"/>
      <c r="H7160" s="9"/>
    </row>
    <row r="7161" ht="15.75" customHeight="1">
      <c r="A7161" s="15" t="s">
        <v>8363</v>
      </c>
      <c r="B7161" s="14" t="s">
        <v>26</v>
      </c>
      <c r="C7161" s="17">
        <v>2.0</v>
      </c>
      <c r="D7161" s="8" t="s">
        <v>8365</v>
      </c>
      <c r="E7161" s="8" t="s">
        <v>32</v>
      </c>
      <c r="F7161" s="5" t="s">
        <v>15</v>
      </c>
      <c r="G7161" s="9"/>
      <c r="H7161" s="9"/>
    </row>
    <row r="7162" ht="15.75" customHeight="1">
      <c r="A7162" s="15" t="s">
        <v>8363</v>
      </c>
      <c r="B7162" s="18" t="s">
        <v>261</v>
      </c>
      <c r="C7162" s="17">
        <v>3.0</v>
      </c>
      <c r="D7162" s="8" t="s">
        <v>8366</v>
      </c>
      <c r="E7162" s="8" t="s">
        <v>14</v>
      </c>
      <c r="F7162" s="5" t="s">
        <v>15</v>
      </c>
      <c r="G7162" s="9"/>
      <c r="H7162" s="9"/>
    </row>
    <row r="7163" ht="15.75" customHeight="1">
      <c r="A7163" s="15" t="s">
        <v>8363</v>
      </c>
      <c r="B7163" s="14" t="s">
        <v>26</v>
      </c>
      <c r="C7163" s="17">
        <v>4.0</v>
      </c>
      <c r="D7163" s="8" t="s">
        <v>8367</v>
      </c>
      <c r="E7163" s="8" t="s">
        <v>14</v>
      </c>
      <c r="F7163" s="5" t="s">
        <v>15</v>
      </c>
      <c r="G7163" s="9"/>
      <c r="H7163" s="9"/>
    </row>
    <row r="7164" ht="15.75" customHeight="1">
      <c r="A7164" s="15" t="s">
        <v>8363</v>
      </c>
      <c r="B7164" s="14" t="s">
        <v>26</v>
      </c>
      <c r="C7164" s="17">
        <v>5.0</v>
      </c>
      <c r="D7164" s="8" t="s">
        <v>8368</v>
      </c>
      <c r="E7164" s="8" t="s">
        <v>14</v>
      </c>
      <c r="F7164" s="5" t="s">
        <v>66</v>
      </c>
      <c r="G7164" s="9"/>
      <c r="H7164" s="9"/>
    </row>
    <row r="7165" ht="15.75" customHeight="1">
      <c r="A7165" s="15" t="s">
        <v>8363</v>
      </c>
      <c r="B7165" s="18" t="s">
        <v>261</v>
      </c>
      <c r="C7165" s="17">
        <v>6.0</v>
      </c>
      <c r="D7165" s="8" t="s">
        <v>8369</v>
      </c>
      <c r="E7165" s="8" t="s">
        <v>32</v>
      </c>
      <c r="F7165" s="5" t="s">
        <v>15</v>
      </c>
      <c r="G7165" s="9"/>
      <c r="H7165" s="9"/>
    </row>
    <row r="7166" ht="15.75" customHeight="1">
      <c r="A7166" s="15" t="s">
        <v>8363</v>
      </c>
      <c r="B7166" s="14" t="s">
        <v>26</v>
      </c>
      <c r="C7166" s="17">
        <v>7.0</v>
      </c>
      <c r="D7166" s="8" t="s">
        <v>8370</v>
      </c>
      <c r="E7166" s="8" t="s">
        <v>14</v>
      </c>
      <c r="F7166" s="5" t="s">
        <v>15</v>
      </c>
      <c r="G7166" s="9"/>
      <c r="H7166" s="9"/>
    </row>
    <row r="7167" ht="15.75" customHeight="1">
      <c r="A7167" s="15" t="s">
        <v>8363</v>
      </c>
      <c r="B7167" s="14" t="s">
        <v>26</v>
      </c>
      <c r="C7167" s="17">
        <v>9.0</v>
      </c>
      <c r="D7167" s="8" t="s">
        <v>8371</v>
      </c>
      <c r="E7167" s="8" t="s">
        <v>14</v>
      </c>
      <c r="F7167" s="5" t="s">
        <v>15</v>
      </c>
      <c r="G7167" s="9"/>
      <c r="H7167" s="9"/>
    </row>
    <row r="7168" ht="15.75" customHeight="1">
      <c r="A7168" s="15" t="s">
        <v>8363</v>
      </c>
      <c r="B7168" s="18" t="s">
        <v>261</v>
      </c>
      <c r="C7168" s="17">
        <v>11.0</v>
      </c>
      <c r="D7168" s="8" t="s">
        <v>8372</v>
      </c>
      <c r="E7168" s="8" t="s">
        <v>32</v>
      </c>
      <c r="F7168" s="5" t="s">
        <v>15</v>
      </c>
      <c r="G7168" s="9"/>
      <c r="H7168" s="9"/>
    </row>
    <row r="7169" ht="15.75" customHeight="1">
      <c r="A7169" s="15" t="s">
        <v>8363</v>
      </c>
      <c r="B7169" s="14" t="s">
        <v>26</v>
      </c>
      <c r="C7169" s="17">
        <v>12.0</v>
      </c>
      <c r="D7169" s="8" t="s">
        <v>8373</v>
      </c>
      <c r="E7169" s="8" t="s">
        <v>14</v>
      </c>
      <c r="F7169" s="5" t="s">
        <v>15</v>
      </c>
      <c r="G7169" s="9"/>
      <c r="H7169" s="9"/>
    </row>
    <row r="7170" ht="15.75" customHeight="1">
      <c r="A7170" s="15" t="s">
        <v>8363</v>
      </c>
      <c r="B7170" s="14" t="s">
        <v>26</v>
      </c>
      <c r="C7170" s="17">
        <v>13.0</v>
      </c>
      <c r="D7170" s="8" t="s">
        <v>8374</v>
      </c>
      <c r="E7170" s="8" t="s">
        <v>21</v>
      </c>
      <c r="F7170" s="5" t="s">
        <v>25</v>
      </c>
      <c r="G7170" s="9"/>
      <c r="H7170" s="9"/>
    </row>
    <row r="7171" ht="15.75" customHeight="1">
      <c r="A7171" s="15" t="s">
        <v>8375</v>
      </c>
      <c r="B7171" s="14" t="s">
        <v>124</v>
      </c>
      <c r="C7171" s="16">
        <v>1.0</v>
      </c>
      <c r="D7171" s="8" t="s">
        <v>8376</v>
      </c>
      <c r="E7171" s="8" t="s">
        <v>21</v>
      </c>
      <c r="F7171" s="5" t="s">
        <v>25</v>
      </c>
      <c r="G7171" s="9"/>
      <c r="H7171" s="9"/>
    </row>
    <row r="7172" ht="15.75" customHeight="1">
      <c r="A7172" s="15" t="s">
        <v>8375</v>
      </c>
      <c r="B7172" s="14" t="s">
        <v>37</v>
      </c>
      <c r="C7172" s="17">
        <v>2.0</v>
      </c>
      <c r="D7172" s="8" t="s">
        <v>8377</v>
      </c>
      <c r="E7172" s="8" t="s">
        <v>21</v>
      </c>
      <c r="F7172" s="5" t="s">
        <v>123</v>
      </c>
      <c r="G7172" s="9"/>
      <c r="H7172" s="9"/>
    </row>
    <row r="7173" ht="15.75" customHeight="1">
      <c r="A7173" s="15" t="s">
        <v>8375</v>
      </c>
      <c r="B7173" s="14" t="s">
        <v>124</v>
      </c>
      <c r="C7173" s="17">
        <v>3.0</v>
      </c>
      <c r="D7173" s="8" t="s">
        <v>8378</v>
      </c>
      <c r="E7173" s="8" t="s">
        <v>21</v>
      </c>
      <c r="F7173" s="5" t="s">
        <v>25</v>
      </c>
      <c r="G7173" s="9"/>
      <c r="H7173" s="9"/>
    </row>
    <row r="7174" ht="15.75" customHeight="1">
      <c r="A7174" s="15" t="s">
        <v>8375</v>
      </c>
      <c r="B7174" s="14" t="s">
        <v>144</v>
      </c>
      <c r="C7174" s="17">
        <v>4.0</v>
      </c>
      <c r="D7174" s="8" t="s">
        <v>8379</v>
      </c>
      <c r="E7174" s="8" t="s">
        <v>33</v>
      </c>
      <c r="F7174" s="5" t="s">
        <v>971</v>
      </c>
      <c r="G7174" s="9"/>
      <c r="H7174" s="9"/>
    </row>
    <row r="7175" ht="15.75" customHeight="1">
      <c r="A7175" s="15" t="s">
        <v>8375</v>
      </c>
      <c r="B7175" s="14" t="s">
        <v>37</v>
      </c>
      <c r="C7175" s="17">
        <v>5.0</v>
      </c>
      <c r="D7175" s="8" t="s">
        <v>8380</v>
      </c>
      <c r="E7175" s="8" t="s">
        <v>14</v>
      </c>
      <c r="F7175" s="5" t="s">
        <v>15</v>
      </c>
      <c r="G7175" s="9"/>
      <c r="H7175" s="9"/>
    </row>
    <row r="7176" ht="15.75" customHeight="1">
      <c r="A7176" s="15" t="s">
        <v>8375</v>
      </c>
      <c r="B7176" s="14" t="s">
        <v>37</v>
      </c>
      <c r="C7176" s="17">
        <v>6.0</v>
      </c>
      <c r="D7176" s="8" t="s">
        <v>8381</v>
      </c>
      <c r="E7176" s="8" t="s">
        <v>14</v>
      </c>
      <c r="F7176" s="5" t="s">
        <v>15</v>
      </c>
      <c r="G7176" s="9"/>
      <c r="H7176" s="9"/>
    </row>
    <row r="7177" ht="15.75" customHeight="1">
      <c r="A7177" s="15" t="s">
        <v>8375</v>
      </c>
      <c r="B7177" s="14" t="s">
        <v>37</v>
      </c>
      <c r="C7177" s="17">
        <v>7.0</v>
      </c>
      <c r="D7177" s="8" t="s">
        <v>8382</v>
      </c>
      <c r="E7177" s="8" t="s">
        <v>14</v>
      </c>
      <c r="F7177" s="5" t="s">
        <v>8383</v>
      </c>
      <c r="G7177" s="9"/>
      <c r="H7177" s="9"/>
    </row>
    <row r="7178" ht="15.75" customHeight="1">
      <c r="A7178" s="15" t="s">
        <v>8375</v>
      </c>
      <c r="B7178" s="14" t="s">
        <v>124</v>
      </c>
      <c r="C7178" s="17">
        <v>8.0</v>
      </c>
      <c r="D7178" s="8" t="s">
        <v>8384</v>
      </c>
      <c r="E7178" s="8" t="s">
        <v>14</v>
      </c>
      <c r="F7178" s="5" t="s">
        <v>15</v>
      </c>
      <c r="G7178" s="9"/>
      <c r="H7178" s="9"/>
    </row>
    <row r="7179" ht="15.75" customHeight="1">
      <c r="A7179" s="15" t="s">
        <v>8375</v>
      </c>
      <c r="B7179" s="14" t="s">
        <v>144</v>
      </c>
      <c r="C7179" s="17">
        <v>9.0</v>
      </c>
      <c r="D7179" s="8" t="s">
        <v>8385</v>
      </c>
      <c r="E7179" s="8" t="s">
        <v>18</v>
      </c>
      <c r="F7179" s="5" t="s">
        <v>1156</v>
      </c>
      <c r="G7179" s="9"/>
      <c r="H7179" s="9"/>
    </row>
    <row r="7180" ht="15.75" customHeight="1">
      <c r="A7180" s="15" t="s">
        <v>8375</v>
      </c>
      <c r="B7180" s="14" t="s">
        <v>37</v>
      </c>
      <c r="C7180" s="17">
        <v>10.0</v>
      </c>
      <c r="D7180" s="8" t="s">
        <v>8386</v>
      </c>
      <c r="E7180" s="8" t="s">
        <v>14</v>
      </c>
      <c r="F7180" s="5" t="s">
        <v>15</v>
      </c>
      <c r="G7180" s="9"/>
      <c r="H7180" s="9"/>
    </row>
    <row r="7181" ht="15.75" customHeight="1">
      <c r="A7181" s="15" t="s">
        <v>8375</v>
      </c>
      <c r="B7181" s="14" t="s">
        <v>37</v>
      </c>
      <c r="C7181" s="17">
        <v>11.0</v>
      </c>
      <c r="D7181" s="8" t="s">
        <v>8387</v>
      </c>
      <c r="E7181" s="8" t="s">
        <v>14</v>
      </c>
      <c r="F7181" s="5" t="s">
        <v>15</v>
      </c>
      <c r="G7181" s="9"/>
      <c r="H7181" s="9"/>
    </row>
    <row r="7182" ht="15.75" customHeight="1">
      <c r="A7182" s="15" t="s">
        <v>8375</v>
      </c>
      <c r="B7182" s="14" t="s">
        <v>124</v>
      </c>
      <c r="C7182" s="17">
        <v>12.0</v>
      </c>
      <c r="D7182" s="8" t="s">
        <v>8388</v>
      </c>
      <c r="E7182" s="8" t="s">
        <v>32</v>
      </c>
      <c r="F7182" s="5" t="s">
        <v>66</v>
      </c>
      <c r="G7182" s="9"/>
      <c r="H7182" s="9"/>
    </row>
    <row r="7183" ht="15.75" customHeight="1">
      <c r="A7183" s="15" t="s">
        <v>8375</v>
      </c>
      <c r="B7183" s="14" t="s">
        <v>37</v>
      </c>
      <c r="C7183" s="17">
        <v>13.0</v>
      </c>
      <c r="D7183" s="8" t="s">
        <v>8389</v>
      </c>
      <c r="E7183" s="8" t="s">
        <v>21</v>
      </c>
      <c r="F7183" s="5" t="s">
        <v>123</v>
      </c>
      <c r="G7183" s="9"/>
      <c r="H7183" s="9"/>
    </row>
    <row r="7184" ht="15.75" customHeight="1">
      <c r="A7184" s="15" t="s">
        <v>8375</v>
      </c>
      <c r="B7184" s="14" t="s">
        <v>37</v>
      </c>
      <c r="C7184" s="17">
        <v>15.0</v>
      </c>
      <c r="D7184" s="8" t="s">
        <v>8390</v>
      </c>
      <c r="E7184" s="8" t="s">
        <v>14</v>
      </c>
      <c r="F7184" s="5" t="s">
        <v>66</v>
      </c>
      <c r="G7184" s="9"/>
      <c r="H7184" s="9"/>
    </row>
    <row r="7185" ht="15.75" customHeight="1">
      <c r="A7185" s="15" t="s">
        <v>8375</v>
      </c>
      <c r="B7185" s="14" t="s">
        <v>124</v>
      </c>
      <c r="C7185" s="17">
        <v>16.0</v>
      </c>
      <c r="D7185" s="8" t="s">
        <v>8391</v>
      </c>
      <c r="E7185" s="8" t="s">
        <v>14</v>
      </c>
      <c r="F7185" s="5" t="s">
        <v>133</v>
      </c>
      <c r="G7185" s="9"/>
      <c r="H7185" s="9"/>
    </row>
    <row r="7186" ht="15.75" customHeight="1">
      <c r="A7186" s="15" t="s">
        <v>8375</v>
      </c>
      <c r="B7186" s="14" t="s">
        <v>37</v>
      </c>
      <c r="C7186" s="17">
        <v>17.0</v>
      </c>
      <c r="D7186" s="8" t="s">
        <v>8392</v>
      </c>
      <c r="E7186" s="8" t="s">
        <v>14</v>
      </c>
      <c r="F7186" s="5" t="s">
        <v>28</v>
      </c>
      <c r="G7186" s="9"/>
      <c r="H7186" s="9"/>
    </row>
    <row r="7187" ht="15.75" customHeight="1">
      <c r="A7187" s="15" t="s">
        <v>8375</v>
      </c>
      <c r="B7187" s="14" t="s">
        <v>124</v>
      </c>
      <c r="C7187" s="17">
        <v>18.0</v>
      </c>
      <c r="D7187" s="8" t="s">
        <v>8393</v>
      </c>
      <c r="E7187" s="8" t="s">
        <v>14</v>
      </c>
      <c r="F7187" s="5" t="s">
        <v>15</v>
      </c>
      <c r="G7187" s="9"/>
      <c r="H7187" s="9"/>
    </row>
    <row r="7188" ht="15.75" customHeight="1">
      <c r="A7188" s="15" t="s">
        <v>8375</v>
      </c>
      <c r="B7188" s="14" t="s">
        <v>37</v>
      </c>
      <c r="C7188" s="17">
        <v>20.0</v>
      </c>
      <c r="D7188" s="8" t="s">
        <v>8394</v>
      </c>
      <c r="E7188" s="8" t="s">
        <v>32</v>
      </c>
      <c r="F7188" s="5" t="s">
        <v>66</v>
      </c>
      <c r="G7188" s="9"/>
      <c r="H7188" s="9"/>
    </row>
    <row r="7189" ht="15.75" customHeight="1">
      <c r="A7189" s="15" t="s">
        <v>8375</v>
      </c>
      <c r="B7189" s="14" t="s">
        <v>256</v>
      </c>
      <c r="C7189" s="17">
        <v>21.0</v>
      </c>
      <c r="D7189" s="8" t="s">
        <v>8395</v>
      </c>
      <c r="E7189" s="8" t="s">
        <v>14</v>
      </c>
      <c r="F7189" s="5" t="s">
        <v>15</v>
      </c>
      <c r="G7189" s="9"/>
      <c r="H7189" s="9"/>
    </row>
    <row r="7190" ht="15.75" customHeight="1">
      <c r="A7190" s="15" t="s">
        <v>8396</v>
      </c>
      <c r="B7190" s="14" t="s">
        <v>104</v>
      </c>
      <c r="C7190" s="16">
        <v>1.0</v>
      </c>
      <c r="D7190" s="8" t="s">
        <v>8397</v>
      </c>
      <c r="E7190" s="8" t="s">
        <v>21</v>
      </c>
      <c r="F7190" s="5" t="s">
        <v>123</v>
      </c>
      <c r="G7190" s="9"/>
      <c r="H7190" s="9"/>
    </row>
    <row r="7191" ht="15.75" customHeight="1">
      <c r="A7191" s="15" t="s">
        <v>8396</v>
      </c>
      <c r="B7191" s="14" t="s">
        <v>35</v>
      </c>
      <c r="C7191" s="17">
        <v>3.0</v>
      </c>
      <c r="D7191" s="8" t="s">
        <v>8398</v>
      </c>
      <c r="E7191" s="8" t="s">
        <v>14</v>
      </c>
      <c r="F7191" s="5" t="s">
        <v>79</v>
      </c>
      <c r="G7191" s="9"/>
      <c r="H7191" s="9"/>
    </row>
    <row r="7192" ht="15.75" customHeight="1">
      <c r="A7192" s="15" t="s">
        <v>8396</v>
      </c>
      <c r="B7192" s="14" t="s">
        <v>26</v>
      </c>
      <c r="C7192" s="17">
        <v>5.0</v>
      </c>
      <c r="D7192" s="8" t="s">
        <v>8399</v>
      </c>
      <c r="E7192" s="8" t="s">
        <v>33</v>
      </c>
      <c r="F7192" s="5" t="s">
        <v>929</v>
      </c>
      <c r="G7192" s="9"/>
      <c r="H7192" s="9"/>
    </row>
    <row r="7193" ht="15.75" customHeight="1">
      <c r="A7193" s="15" t="s">
        <v>8396</v>
      </c>
      <c r="B7193" s="14" t="s">
        <v>35</v>
      </c>
      <c r="C7193" s="17">
        <v>6.0</v>
      </c>
      <c r="D7193" s="8" t="s">
        <v>8400</v>
      </c>
      <c r="E7193" s="8" t="s">
        <v>21</v>
      </c>
      <c r="F7193" s="5" t="s">
        <v>15</v>
      </c>
      <c r="G7193" s="9"/>
      <c r="H7193" s="9"/>
    </row>
    <row r="7194" ht="15.75" customHeight="1">
      <c r="A7194" s="15" t="s">
        <v>8396</v>
      </c>
      <c r="B7194" s="14" t="s">
        <v>26</v>
      </c>
      <c r="C7194" s="17">
        <v>7.0</v>
      </c>
      <c r="D7194" s="8" t="s">
        <v>8401</v>
      </c>
      <c r="E7194" s="8" t="s">
        <v>21</v>
      </c>
      <c r="F7194" s="5" t="s">
        <v>929</v>
      </c>
      <c r="G7194" s="9"/>
      <c r="H7194" s="9"/>
    </row>
    <row r="7195" ht="15.75" customHeight="1">
      <c r="A7195" s="15" t="s">
        <v>8396</v>
      </c>
      <c r="B7195" s="14" t="s">
        <v>104</v>
      </c>
      <c r="C7195" s="17">
        <v>8.0</v>
      </c>
      <c r="D7195" s="8" t="s">
        <v>8402</v>
      </c>
      <c r="E7195" s="8" t="s">
        <v>33</v>
      </c>
      <c r="F7195" s="5" t="s">
        <v>33</v>
      </c>
      <c r="G7195" s="9"/>
      <c r="H7195" s="9"/>
    </row>
    <row r="7196" ht="15.75" customHeight="1">
      <c r="A7196" s="15" t="s">
        <v>8396</v>
      </c>
      <c r="B7196" s="14" t="s">
        <v>35</v>
      </c>
      <c r="C7196" s="17">
        <v>10.0</v>
      </c>
      <c r="D7196" s="8" t="s">
        <v>8403</v>
      </c>
      <c r="E7196" s="8" t="s">
        <v>14</v>
      </c>
      <c r="F7196" s="5" t="s">
        <v>15</v>
      </c>
      <c r="G7196" s="9"/>
      <c r="H7196" s="9"/>
    </row>
    <row r="7197" ht="15.75" customHeight="1">
      <c r="A7197" s="15" t="s">
        <v>8396</v>
      </c>
      <c r="B7197" s="14" t="s">
        <v>35</v>
      </c>
      <c r="C7197" s="17">
        <v>12.0</v>
      </c>
      <c r="D7197" s="8" t="s">
        <v>8404</v>
      </c>
      <c r="E7197" s="8" t="s">
        <v>21</v>
      </c>
      <c r="F7197" s="5" t="s">
        <v>50</v>
      </c>
      <c r="G7197" s="9"/>
      <c r="H7197" s="9"/>
    </row>
    <row r="7198" ht="15.75" customHeight="1">
      <c r="A7198" s="15" t="s">
        <v>8396</v>
      </c>
      <c r="B7198" s="14" t="s">
        <v>443</v>
      </c>
      <c r="C7198" s="17">
        <v>13.0</v>
      </c>
      <c r="D7198" s="8" t="s">
        <v>8405</v>
      </c>
      <c r="E7198" s="8" t="s">
        <v>21</v>
      </c>
      <c r="F7198" s="5" t="s">
        <v>25</v>
      </c>
      <c r="G7198" s="9"/>
      <c r="H7198" s="9"/>
    </row>
    <row r="7199" ht="15.75" customHeight="1">
      <c r="A7199" s="15" t="s">
        <v>8406</v>
      </c>
      <c r="B7199" s="14" t="s">
        <v>23</v>
      </c>
      <c r="C7199" s="16">
        <v>1.0</v>
      </c>
      <c r="D7199" s="8" t="s">
        <v>8407</v>
      </c>
      <c r="E7199" s="8" t="s">
        <v>32</v>
      </c>
      <c r="F7199" s="5" t="s">
        <v>22</v>
      </c>
      <c r="G7199" s="9"/>
      <c r="H7199" s="9"/>
    </row>
    <row r="7200" ht="15.75" customHeight="1">
      <c r="A7200" s="15" t="s">
        <v>8406</v>
      </c>
      <c r="B7200" s="14" t="s">
        <v>23</v>
      </c>
      <c r="C7200" s="17">
        <v>3.0</v>
      </c>
      <c r="D7200" s="8" t="s">
        <v>8408</v>
      </c>
      <c r="E7200" s="8" t="s">
        <v>18</v>
      </c>
      <c r="F7200" s="5" t="s">
        <v>18</v>
      </c>
      <c r="G7200" s="9"/>
      <c r="H7200" s="9"/>
    </row>
    <row r="7201" ht="15.75" customHeight="1">
      <c r="A7201" s="15" t="s">
        <v>8406</v>
      </c>
      <c r="B7201" s="14" t="s">
        <v>23</v>
      </c>
      <c r="C7201" s="17">
        <v>4.0</v>
      </c>
      <c r="D7201" s="8" t="s">
        <v>8409</v>
      </c>
      <c r="E7201" s="8" t="s">
        <v>32</v>
      </c>
      <c r="F7201" s="5" t="s">
        <v>18</v>
      </c>
      <c r="G7201" s="9"/>
      <c r="H7201" s="9"/>
    </row>
    <row r="7202" ht="15.75" customHeight="1">
      <c r="A7202" s="15" t="s">
        <v>8406</v>
      </c>
      <c r="B7202" s="14" t="s">
        <v>23</v>
      </c>
      <c r="C7202" s="17">
        <v>5.0</v>
      </c>
      <c r="D7202" s="8" t="s">
        <v>8410</v>
      </c>
      <c r="E7202" s="8" t="s">
        <v>18</v>
      </c>
      <c r="F7202" s="5" t="s">
        <v>18</v>
      </c>
      <c r="G7202" s="9"/>
      <c r="H7202" s="9"/>
    </row>
    <row r="7203" ht="15.75" customHeight="1">
      <c r="A7203" s="15" t="s">
        <v>8406</v>
      </c>
      <c r="B7203" s="14" t="s">
        <v>23</v>
      </c>
      <c r="C7203" s="17">
        <v>6.0</v>
      </c>
      <c r="D7203" s="8" t="s">
        <v>8411</v>
      </c>
      <c r="E7203" s="8" t="s">
        <v>18</v>
      </c>
      <c r="F7203" s="5" t="s">
        <v>18</v>
      </c>
      <c r="G7203" s="9"/>
      <c r="H7203" s="9"/>
    </row>
    <row r="7204" ht="15.75" customHeight="1">
      <c r="A7204" s="15" t="s">
        <v>8406</v>
      </c>
      <c r="B7204" s="14" t="s">
        <v>23</v>
      </c>
      <c r="C7204" s="17">
        <v>7.0</v>
      </c>
      <c r="D7204" s="8" t="s">
        <v>8412</v>
      </c>
      <c r="E7204" s="8" t="s">
        <v>18</v>
      </c>
      <c r="F7204" s="5" t="s">
        <v>1349</v>
      </c>
      <c r="G7204" s="9"/>
      <c r="H7204" s="9"/>
    </row>
    <row r="7205" ht="15.75" customHeight="1">
      <c r="A7205" s="15" t="s">
        <v>8406</v>
      </c>
      <c r="B7205" s="14" t="s">
        <v>23</v>
      </c>
      <c r="C7205" s="17">
        <v>8.0</v>
      </c>
      <c r="D7205" s="8" t="s">
        <v>8413</v>
      </c>
      <c r="E7205" s="8" t="s">
        <v>18</v>
      </c>
      <c r="F7205" s="5" t="s">
        <v>18</v>
      </c>
      <c r="G7205" s="9"/>
      <c r="H7205" s="9"/>
    </row>
    <row r="7206" ht="15.75" customHeight="1">
      <c r="A7206" s="15" t="s">
        <v>8406</v>
      </c>
      <c r="B7206" s="14" t="s">
        <v>23</v>
      </c>
      <c r="C7206" s="17">
        <v>9.0</v>
      </c>
      <c r="D7206" s="8" t="s">
        <v>8414</v>
      </c>
      <c r="E7206" s="8" t="s">
        <v>32</v>
      </c>
      <c r="F7206" s="5" t="s">
        <v>731</v>
      </c>
      <c r="G7206" s="9"/>
      <c r="H7206" s="9"/>
    </row>
    <row r="7207" ht="15.75" customHeight="1">
      <c r="A7207" s="15" t="s">
        <v>8406</v>
      </c>
      <c r="B7207" s="14" t="s">
        <v>23</v>
      </c>
      <c r="C7207" s="17">
        <v>11.0</v>
      </c>
      <c r="D7207" s="8" t="s">
        <v>8415</v>
      </c>
      <c r="E7207" s="8" t="s">
        <v>18</v>
      </c>
      <c r="F7207" s="5" t="s">
        <v>18</v>
      </c>
      <c r="G7207" s="9"/>
      <c r="H7207" s="9"/>
    </row>
    <row r="7208" ht="15.75" customHeight="1">
      <c r="A7208" s="15" t="s">
        <v>8406</v>
      </c>
      <c r="B7208" s="14" t="s">
        <v>23</v>
      </c>
      <c r="C7208" s="17">
        <v>12.0</v>
      </c>
      <c r="D7208" s="8" t="s">
        <v>8416</v>
      </c>
      <c r="E7208" s="8" t="s">
        <v>18</v>
      </c>
      <c r="F7208" s="5" t="s">
        <v>920</v>
      </c>
      <c r="G7208" s="9"/>
      <c r="H7208" s="9"/>
    </row>
    <row r="7209" ht="15.75" customHeight="1">
      <c r="A7209" s="15" t="s">
        <v>8406</v>
      </c>
      <c r="B7209" s="14" t="s">
        <v>23</v>
      </c>
      <c r="C7209" s="17">
        <v>13.0</v>
      </c>
      <c r="D7209" s="8" t="s">
        <v>8417</v>
      </c>
      <c r="E7209" s="8" t="s">
        <v>18</v>
      </c>
      <c r="F7209" s="5" t="s">
        <v>18</v>
      </c>
      <c r="G7209" s="9"/>
      <c r="H7209" s="9"/>
    </row>
    <row r="7210" ht="15.75" customHeight="1">
      <c r="A7210" s="15" t="s">
        <v>8406</v>
      </c>
      <c r="B7210" s="14" t="s">
        <v>23</v>
      </c>
      <c r="C7210" s="17">
        <v>14.0</v>
      </c>
      <c r="D7210" s="8" t="s">
        <v>8418</v>
      </c>
      <c r="E7210" s="8" t="s">
        <v>18</v>
      </c>
      <c r="F7210" s="5" t="s">
        <v>18</v>
      </c>
      <c r="G7210" s="9"/>
      <c r="H7210" s="9"/>
    </row>
    <row r="7211" ht="15.75" customHeight="1">
      <c r="A7211" s="15" t="s">
        <v>8406</v>
      </c>
      <c r="B7211" s="14" t="s">
        <v>23</v>
      </c>
      <c r="C7211" s="17">
        <v>15.0</v>
      </c>
      <c r="D7211" s="8" t="s">
        <v>8419</v>
      </c>
      <c r="E7211" s="8" t="s">
        <v>18</v>
      </c>
      <c r="F7211" s="5" t="s">
        <v>920</v>
      </c>
      <c r="G7211" s="9"/>
      <c r="H7211" s="9"/>
    </row>
    <row r="7212" ht="15.75" customHeight="1">
      <c r="A7212" s="15" t="s">
        <v>8406</v>
      </c>
      <c r="B7212" s="14" t="s">
        <v>23</v>
      </c>
      <c r="C7212" s="17">
        <v>16.0</v>
      </c>
      <c r="D7212" s="8" t="s">
        <v>8420</v>
      </c>
      <c r="E7212" s="8" t="s">
        <v>18</v>
      </c>
      <c r="F7212" s="5" t="s">
        <v>22</v>
      </c>
      <c r="G7212" s="9"/>
      <c r="H7212" s="9"/>
    </row>
    <row r="7213" ht="15.75" customHeight="1">
      <c r="A7213" s="15" t="s">
        <v>8406</v>
      </c>
      <c r="B7213" s="14" t="s">
        <v>23</v>
      </c>
      <c r="C7213" s="17">
        <v>17.0</v>
      </c>
      <c r="D7213" s="8" t="s">
        <v>8421</v>
      </c>
      <c r="E7213" s="8" t="s">
        <v>18</v>
      </c>
      <c r="F7213" s="5" t="s">
        <v>18</v>
      </c>
      <c r="G7213" s="9"/>
      <c r="H7213" s="9"/>
    </row>
    <row r="7214" ht="15.75" customHeight="1">
      <c r="A7214" s="15" t="s">
        <v>8406</v>
      </c>
      <c r="B7214" s="14" t="s">
        <v>23</v>
      </c>
      <c r="C7214" s="17">
        <v>18.0</v>
      </c>
      <c r="D7214" s="8" t="s">
        <v>8422</v>
      </c>
      <c r="E7214" s="8" t="s">
        <v>18</v>
      </c>
      <c r="F7214" s="5" t="s">
        <v>920</v>
      </c>
      <c r="G7214" s="9"/>
      <c r="H7214" s="9"/>
    </row>
    <row r="7215" ht="15.75" customHeight="1">
      <c r="A7215" s="15" t="s">
        <v>8406</v>
      </c>
      <c r="B7215" s="14" t="s">
        <v>23</v>
      </c>
      <c r="C7215" s="17">
        <v>19.0</v>
      </c>
      <c r="D7215" s="8" t="s">
        <v>8423</v>
      </c>
      <c r="E7215" s="8" t="s">
        <v>14</v>
      </c>
      <c r="F7215" s="5" t="s">
        <v>920</v>
      </c>
      <c r="G7215" s="9"/>
      <c r="H7215" s="9"/>
    </row>
    <row r="7216" ht="15.75" customHeight="1">
      <c r="A7216" s="15" t="s">
        <v>8406</v>
      </c>
      <c r="B7216" s="14" t="s">
        <v>23</v>
      </c>
      <c r="C7216" s="17">
        <v>20.0</v>
      </c>
      <c r="D7216" s="8" t="s">
        <v>8424</v>
      </c>
      <c r="E7216" s="8" t="s">
        <v>18</v>
      </c>
      <c r="F7216" s="5" t="s">
        <v>22</v>
      </c>
      <c r="G7216" s="9"/>
      <c r="H7216" s="9"/>
    </row>
    <row r="7217" ht="15.75" customHeight="1">
      <c r="A7217" s="15" t="s">
        <v>8406</v>
      </c>
      <c r="B7217" s="14" t="s">
        <v>23</v>
      </c>
      <c r="C7217" s="17">
        <v>21.0</v>
      </c>
      <c r="D7217" s="8" t="s">
        <v>8425</v>
      </c>
      <c r="E7217" s="8" t="s">
        <v>32</v>
      </c>
      <c r="F7217" s="5" t="s">
        <v>920</v>
      </c>
      <c r="G7217" s="9"/>
      <c r="H7217" s="9"/>
    </row>
    <row r="7218" ht="15.75" customHeight="1">
      <c r="A7218" s="15" t="s">
        <v>8406</v>
      </c>
      <c r="B7218" s="14" t="s">
        <v>23</v>
      </c>
      <c r="C7218" s="17">
        <v>22.0</v>
      </c>
      <c r="D7218" s="8" t="s">
        <v>8426</v>
      </c>
      <c r="E7218" s="8" t="s">
        <v>146</v>
      </c>
      <c r="F7218" s="5" t="s">
        <v>920</v>
      </c>
      <c r="G7218" s="9"/>
      <c r="H7218" s="9"/>
    </row>
    <row r="7219" ht="15.75" customHeight="1">
      <c r="A7219" s="15" t="s">
        <v>8406</v>
      </c>
      <c r="B7219" s="14" t="s">
        <v>23</v>
      </c>
      <c r="C7219" s="17">
        <v>24.0</v>
      </c>
      <c r="D7219" s="8" t="s">
        <v>8427</v>
      </c>
      <c r="E7219" s="8" t="s">
        <v>18</v>
      </c>
      <c r="F7219" s="5" t="s">
        <v>18</v>
      </c>
      <c r="G7219" s="9"/>
      <c r="H7219" s="9"/>
    </row>
    <row r="7220" ht="15.75" customHeight="1">
      <c r="A7220" s="15" t="s">
        <v>8406</v>
      </c>
      <c r="B7220" s="14" t="s">
        <v>104</v>
      </c>
      <c r="C7220" s="17">
        <v>25.0</v>
      </c>
      <c r="D7220" s="8" t="s">
        <v>8428</v>
      </c>
      <c r="E7220" s="8" t="s">
        <v>18</v>
      </c>
      <c r="F7220" s="5" t="s">
        <v>22</v>
      </c>
      <c r="G7220" s="9"/>
      <c r="H7220" s="9"/>
    </row>
    <row r="7221" ht="15.75" customHeight="1">
      <c r="A7221" s="5" t="s">
        <v>8429</v>
      </c>
      <c r="B7221" s="6" t="s">
        <v>70</v>
      </c>
      <c r="C7221" s="7">
        <v>1.0</v>
      </c>
      <c r="D7221" s="8" t="s">
        <v>8430</v>
      </c>
      <c r="E7221" s="5" t="s">
        <v>14</v>
      </c>
      <c r="F7221" s="5" t="s">
        <v>15</v>
      </c>
      <c r="G7221" s="9"/>
      <c r="H7221" s="9"/>
    </row>
    <row r="7222" ht="15.75" customHeight="1">
      <c r="A7222" s="5" t="s">
        <v>8429</v>
      </c>
      <c r="B7222" s="6" t="s">
        <v>70</v>
      </c>
      <c r="C7222" s="10">
        <v>2.0</v>
      </c>
      <c r="D7222" s="8" t="s">
        <v>8431</v>
      </c>
      <c r="E7222" s="5" t="s">
        <v>14</v>
      </c>
      <c r="F7222" s="5" t="s">
        <v>28</v>
      </c>
      <c r="G7222" s="9"/>
      <c r="H7222" s="9"/>
    </row>
    <row r="7223" ht="15.75" customHeight="1">
      <c r="A7223" s="5" t="s">
        <v>8429</v>
      </c>
      <c r="B7223" s="6" t="s">
        <v>851</v>
      </c>
      <c r="C7223" s="10">
        <v>3.0</v>
      </c>
      <c r="D7223" s="8" t="s">
        <v>8432</v>
      </c>
      <c r="E7223" s="5" t="s">
        <v>14</v>
      </c>
      <c r="F7223" s="5" t="s">
        <v>28</v>
      </c>
      <c r="G7223" s="9"/>
      <c r="H7223" s="9"/>
    </row>
    <row r="7224" ht="15.75" customHeight="1">
      <c r="A7224" s="5" t="s">
        <v>8429</v>
      </c>
      <c r="B7224" s="6" t="s">
        <v>851</v>
      </c>
      <c r="C7224" s="10">
        <v>4.0</v>
      </c>
      <c r="D7224" s="8" t="s">
        <v>8433</v>
      </c>
      <c r="E7224" s="5" t="s">
        <v>14</v>
      </c>
      <c r="F7224" s="5" t="s">
        <v>15</v>
      </c>
      <c r="G7224" s="9"/>
      <c r="H7224" s="9"/>
    </row>
    <row r="7225" ht="15.75" customHeight="1">
      <c r="A7225" s="5" t="s">
        <v>8429</v>
      </c>
      <c r="B7225" s="6" t="s">
        <v>851</v>
      </c>
      <c r="C7225" s="10">
        <v>5.0</v>
      </c>
      <c r="D7225" s="8" t="s">
        <v>8434</v>
      </c>
      <c r="E7225" s="5" t="s">
        <v>14</v>
      </c>
      <c r="F7225" s="5" t="s">
        <v>15</v>
      </c>
      <c r="G7225" s="9"/>
      <c r="H7225" s="9"/>
    </row>
    <row r="7226" ht="15.75" customHeight="1">
      <c r="A7226" s="5" t="s">
        <v>8429</v>
      </c>
      <c r="B7226" s="6" t="s">
        <v>851</v>
      </c>
      <c r="C7226" s="10">
        <v>6.0</v>
      </c>
      <c r="D7226" s="8" t="s">
        <v>8435</v>
      </c>
      <c r="E7226" s="5" t="s">
        <v>14</v>
      </c>
      <c r="F7226" s="5" t="s">
        <v>15</v>
      </c>
      <c r="G7226" s="9"/>
      <c r="H7226" s="9"/>
    </row>
    <row r="7227" ht="15.75" customHeight="1">
      <c r="A7227" s="5" t="s">
        <v>8429</v>
      </c>
      <c r="B7227" s="6" t="s">
        <v>851</v>
      </c>
      <c r="C7227" s="10">
        <v>7.0</v>
      </c>
      <c r="D7227" s="8" t="s">
        <v>8436</v>
      </c>
      <c r="E7227" s="5" t="s">
        <v>14</v>
      </c>
      <c r="F7227" s="5" t="s">
        <v>15</v>
      </c>
      <c r="G7227" s="9"/>
      <c r="H7227" s="9"/>
    </row>
    <row r="7228" ht="15.75" customHeight="1">
      <c r="A7228" s="5" t="s">
        <v>8429</v>
      </c>
      <c r="B7228" s="6" t="s">
        <v>851</v>
      </c>
      <c r="C7228" s="10">
        <v>8.0</v>
      </c>
      <c r="D7228" s="8" t="s">
        <v>8437</v>
      </c>
      <c r="E7228" s="5" t="s">
        <v>14</v>
      </c>
      <c r="F7228" s="5" t="s">
        <v>28</v>
      </c>
      <c r="G7228" s="9"/>
      <c r="H7228" s="9"/>
    </row>
    <row r="7229" ht="15.75" customHeight="1">
      <c r="A7229" s="5" t="s">
        <v>8429</v>
      </c>
      <c r="B7229" s="6" t="s">
        <v>70</v>
      </c>
      <c r="C7229" s="10">
        <v>9.0</v>
      </c>
      <c r="D7229" s="8" t="s">
        <v>8438</v>
      </c>
      <c r="E7229" s="5" t="s">
        <v>14</v>
      </c>
      <c r="F7229" s="5" t="s">
        <v>15</v>
      </c>
      <c r="G7229" s="9"/>
      <c r="H7229" s="9"/>
    </row>
    <row r="7230" ht="15.75" customHeight="1">
      <c r="A7230" s="5" t="s">
        <v>8429</v>
      </c>
      <c r="B7230" s="6" t="s">
        <v>1090</v>
      </c>
      <c r="C7230" s="10">
        <v>10.0</v>
      </c>
      <c r="D7230" s="8" t="s">
        <v>8439</v>
      </c>
      <c r="E7230" s="5" t="s">
        <v>21</v>
      </c>
      <c r="F7230" s="5" t="s">
        <v>133</v>
      </c>
      <c r="G7230" s="9"/>
      <c r="H7230" s="9"/>
    </row>
    <row r="7231" ht="15.75" customHeight="1">
      <c r="A7231" s="15" t="s">
        <v>8440</v>
      </c>
      <c r="B7231" s="14" t="s">
        <v>37</v>
      </c>
      <c r="C7231" s="16">
        <v>1.0</v>
      </c>
      <c r="D7231" s="8" t="s">
        <v>8441</v>
      </c>
      <c r="E7231" s="8" t="s">
        <v>32</v>
      </c>
      <c r="F7231" s="5" t="s">
        <v>32</v>
      </c>
      <c r="G7231" s="9"/>
      <c r="H7231" s="9"/>
    </row>
    <row r="7232" ht="15.75" customHeight="1">
      <c r="A7232" s="15" t="s">
        <v>8440</v>
      </c>
      <c r="B7232" s="18" t="s">
        <v>261</v>
      </c>
      <c r="C7232" s="17">
        <v>2.0</v>
      </c>
      <c r="D7232" s="8" t="s">
        <v>8442</v>
      </c>
      <c r="E7232" s="8" t="s">
        <v>146</v>
      </c>
      <c r="F7232" s="5" t="s">
        <v>66</v>
      </c>
      <c r="G7232" s="9"/>
      <c r="H7232" s="9"/>
    </row>
    <row r="7233" ht="15.75" customHeight="1">
      <c r="A7233" s="15" t="s">
        <v>8440</v>
      </c>
      <c r="B7233" s="18" t="s">
        <v>1712</v>
      </c>
      <c r="C7233" s="17">
        <v>3.0</v>
      </c>
      <c r="D7233" s="8" t="s">
        <v>8443</v>
      </c>
      <c r="E7233" s="8" t="s">
        <v>146</v>
      </c>
      <c r="F7233" s="5" t="s">
        <v>66</v>
      </c>
      <c r="G7233" s="9"/>
      <c r="H7233" s="9"/>
    </row>
    <row r="7234" ht="15.75" customHeight="1">
      <c r="A7234" s="15" t="s">
        <v>8440</v>
      </c>
      <c r="B7234" s="18" t="s">
        <v>330</v>
      </c>
      <c r="C7234" s="17">
        <v>5.0</v>
      </c>
      <c r="D7234" s="8" t="s">
        <v>8444</v>
      </c>
      <c r="E7234" s="8" t="s">
        <v>146</v>
      </c>
      <c r="F7234" s="5" t="s">
        <v>123</v>
      </c>
      <c r="G7234" s="9"/>
      <c r="H7234" s="9"/>
    </row>
    <row r="7235" ht="15.75" customHeight="1">
      <c r="A7235" s="15" t="s">
        <v>8440</v>
      </c>
      <c r="B7235" s="14" t="s">
        <v>26</v>
      </c>
      <c r="C7235" s="17">
        <v>6.0</v>
      </c>
      <c r="D7235" s="8" t="s">
        <v>8445</v>
      </c>
      <c r="E7235" s="8" t="s">
        <v>48</v>
      </c>
      <c r="F7235" s="5" t="s">
        <v>15</v>
      </c>
      <c r="G7235" s="9"/>
      <c r="H7235" s="9"/>
    </row>
    <row r="7236" ht="15.75" customHeight="1">
      <c r="A7236" s="15" t="s">
        <v>8440</v>
      </c>
      <c r="B7236" s="18" t="s">
        <v>261</v>
      </c>
      <c r="C7236" s="17">
        <v>8.0</v>
      </c>
      <c r="D7236" s="8" t="s">
        <v>8446</v>
      </c>
      <c r="E7236" s="8" t="s">
        <v>14</v>
      </c>
      <c r="F7236" s="5" t="s">
        <v>66</v>
      </c>
      <c r="G7236" s="9"/>
      <c r="H7236" s="9"/>
    </row>
    <row r="7237" ht="15.75" customHeight="1">
      <c r="A7237" s="15" t="s">
        <v>8440</v>
      </c>
      <c r="B7237" s="18" t="s">
        <v>330</v>
      </c>
      <c r="C7237" s="17">
        <v>9.0</v>
      </c>
      <c r="D7237" s="8" t="s">
        <v>8447</v>
      </c>
      <c r="E7237" s="8" t="s">
        <v>32</v>
      </c>
      <c r="F7237" s="5" t="s">
        <v>25</v>
      </c>
      <c r="G7237" s="9"/>
      <c r="H7237" s="9"/>
    </row>
    <row r="7238" ht="15.75" customHeight="1">
      <c r="A7238" s="15" t="s">
        <v>8440</v>
      </c>
      <c r="B7238" s="18" t="s">
        <v>1712</v>
      </c>
      <c r="C7238" s="17">
        <v>10.0</v>
      </c>
      <c r="D7238" s="8" t="s">
        <v>8448</v>
      </c>
      <c r="E7238" s="8" t="s">
        <v>14</v>
      </c>
      <c r="F7238" s="5" t="s">
        <v>22</v>
      </c>
      <c r="G7238" s="9"/>
      <c r="H7238" s="9"/>
    </row>
    <row r="7239" ht="15.75" customHeight="1">
      <c r="A7239" s="15" t="s">
        <v>8440</v>
      </c>
      <c r="B7239" s="14" t="s">
        <v>35</v>
      </c>
      <c r="C7239" s="17">
        <v>12.0</v>
      </c>
      <c r="D7239" s="8" t="s">
        <v>8449</v>
      </c>
      <c r="E7239" s="8" t="s">
        <v>32</v>
      </c>
      <c r="F7239" s="5" t="s">
        <v>32</v>
      </c>
      <c r="G7239" s="9"/>
      <c r="H7239" s="9"/>
    </row>
    <row r="7240" ht="15.75" customHeight="1">
      <c r="A7240" s="15" t="s">
        <v>8440</v>
      </c>
      <c r="B7240" s="18" t="s">
        <v>261</v>
      </c>
      <c r="C7240" s="17">
        <v>14.0</v>
      </c>
      <c r="D7240" s="8" t="s">
        <v>8450</v>
      </c>
      <c r="E7240" s="8" t="s">
        <v>14</v>
      </c>
      <c r="F7240" s="5" t="s">
        <v>28</v>
      </c>
      <c r="G7240" s="9"/>
      <c r="H7240" s="9"/>
    </row>
    <row r="7241" ht="15.75" customHeight="1">
      <c r="A7241" s="15" t="s">
        <v>8440</v>
      </c>
      <c r="B7241" s="14" t="s">
        <v>26</v>
      </c>
      <c r="C7241" s="17">
        <v>15.0</v>
      </c>
      <c r="D7241" s="8" t="s">
        <v>8451</v>
      </c>
      <c r="E7241" s="8" t="s">
        <v>14</v>
      </c>
      <c r="F7241" s="5" t="s">
        <v>22</v>
      </c>
      <c r="G7241" s="9"/>
      <c r="H7241" s="9"/>
    </row>
    <row r="7242" ht="15.75" customHeight="1">
      <c r="A7242" s="15" t="s">
        <v>8440</v>
      </c>
      <c r="B7242" s="18" t="s">
        <v>330</v>
      </c>
      <c r="C7242" s="17">
        <v>16.0</v>
      </c>
      <c r="D7242" s="8" t="s">
        <v>8452</v>
      </c>
      <c r="E7242" s="8" t="s">
        <v>32</v>
      </c>
      <c r="F7242" s="5" t="s">
        <v>66</v>
      </c>
      <c r="G7242" s="9"/>
      <c r="H7242" s="9"/>
    </row>
    <row r="7243" ht="15.75" customHeight="1">
      <c r="A7243" s="15" t="s">
        <v>8440</v>
      </c>
      <c r="B7243" s="18" t="s">
        <v>261</v>
      </c>
      <c r="C7243" s="17">
        <v>17.0</v>
      </c>
      <c r="D7243" s="8" t="s">
        <v>8453</v>
      </c>
      <c r="E7243" s="8" t="s">
        <v>14</v>
      </c>
      <c r="F7243" s="5" t="s">
        <v>28</v>
      </c>
      <c r="G7243" s="9"/>
      <c r="H7243" s="9"/>
    </row>
    <row r="7244" ht="15.75" customHeight="1">
      <c r="A7244" s="15" t="s">
        <v>8440</v>
      </c>
      <c r="B7244" s="18" t="s">
        <v>330</v>
      </c>
      <c r="C7244" s="17">
        <v>18.0</v>
      </c>
      <c r="D7244" s="8" t="s">
        <v>8454</v>
      </c>
      <c r="E7244" s="8" t="s">
        <v>14</v>
      </c>
      <c r="F7244" s="5" t="s">
        <v>15</v>
      </c>
      <c r="G7244" s="9"/>
      <c r="H7244" s="9"/>
    </row>
    <row r="7245" ht="15.75" customHeight="1">
      <c r="A7245" s="15" t="s">
        <v>8440</v>
      </c>
      <c r="B7245" s="18" t="s">
        <v>1712</v>
      </c>
      <c r="C7245" s="17">
        <v>19.0</v>
      </c>
      <c r="D7245" s="8" t="s">
        <v>8455</v>
      </c>
      <c r="E7245" s="8" t="s">
        <v>21</v>
      </c>
      <c r="F7245" s="5" t="s">
        <v>28</v>
      </c>
      <c r="G7245" s="9"/>
      <c r="H7245" s="9"/>
    </row>
    <row r="7246" ht="15.75" customHeight="1">
      <c r="A7246" s="15" t="s">
        <v>8440</v>
      </c>
      <c r="B7246" s="18" t="s">
        <v>1712</v>
      </c>
      <c r="C7246" s="17">
        <v>21.0</v>
      </c>
      <c r="D7246" s="8" t="s">
        <v>8456</v>
      </c>
      <c r="E7246" s="8" t="s">
        <v>14</v>
      </c>
      <c r="F7246" s="5" t="s">
        <v>66</v>
      </c>
      <c r="G7246" s="9"/>
      <c r="H7246" s="9"/>
    </row>
    <row r="7247" ht="15.75" customHeight="1">
      <c r="A7247" s="15" t="s">
        <v>8440</v>
      </c>
      <c r="B7247" s="14" t="s">
        <v>41</v>
      </c>
      <c r="C7247" s="17">
        <v>23.0</v>
      </c>
      <c r="D7247" s="8" t="s">
        <v>8457</v>
      </c>
      <c r="E7247" s="8" t="s">
        <v>18</v>
      </c>
      <c r="F7247" s="5" t="s">
        <v>32</v>
      </c>
      <c r="G7247" s="9"/>
      <c r="H7247" s="9"/>
    </row>
    <row r="7248" ht="15.75" customHeight="1">
      <c r="A7248" s="15" t="s">
        <v>8440</v>
      </c>
      <c r="B7248" s="18" t="s">
        <v>330</v>
      </c>
      <c r="C7248" s="17">
        <v>24.0</v>
      </c>
      <c r="D7248" s="8" t="s">
        <v>8458</v>
      </c>
      <c r="E7248" s="8" t="s">
        <v>183</v>
      </c>
      <c r="F7248" s="5" t="s">
        <v>18</v>
      </c>
      <c r="G7248" s="9"/>
      <c r="H7248" s="9"/>
    </row>
    <row r="7249" ht="15.75" customHeight="1">
      <c r="A7249" s="15" t="s">
        <v>8440</v>
      </c>
      <c r="B7249" s="18" t="s">
        <v>1712</v>
      </c>
      <c r="C7249" s="17">
        <v>25.0</v>
      </c>
      <c r="D7249" s="8" t="s">
        <v>8459</v>
      </c>
      <c r="E7249" s="8" t="s">
        <v>32</v>
      </c>
      <c r="F7249" s="5" t="s">
        <v>18</v>
      </c>
      <c r="G7249" s="9"/>
      <c r="H7249" s="9"/>
    </row>
    <row r="7250" ht="15.75" customHeight="1">
      <c r="A7250" s="15" t="s">
        <v>8440</v>
      </c>
      <c r="B7250" s="18" t="s">
        <v>261</v>
      </c>
      <c r="C7250" s="17">
        <v>27.0</v>
      </c>
      <c r="D7250" s="8" t="s">
        <v>8460</v>
      </c>
      <c r="E7250" s="8" t="s">
        <v>32</v>
      </c>
      <c r="F7250" s="5" t="s">
        <v>18</v>
      </c>
      <c r="G7250" s="9"/>
      <c r="H7250" s="9"/>
    </row>
    <row r="7251" ht="15.75" customHeight="1">
      <c r="A7251" s="15" t="s">
        <v>8440</v>
      </c>
      <c r="B7251" s="18" t="s">
        <v>330</v>
      </c>
      <c r="C7251" s="17">
        <v>28.0</v>
      </c>
      <c r="D7251" s="8" t="s">
        <v>8461</v>
      </c>
      <c r="E7251" s="8" t="s">
        <v>2590</v>
      </c>
      <c r="F7251" s="5" t="s">
        <v>15</v>
      </c>
      <c r="G7251" s="9"/>
      <c r="H7251" s="9"/>
    </row>
    <row r="7252" ht="15.75" customHeight="1">
      <c r="A7252" s="15" t="s">
        <v>8440</v>
      </c>
      <c r="B7252" s="14" t="s">
        <v>1185</v>
      </c>
      <c r="C7252" s="17">
        <v>29.0</v>
      </c>
      <c r="D7252" s="8" t="s">
        <v>8462</v>
      </c>
      <c r="E7252" s="8" t="s">
        <v>18</v>
      </c>
      <c r="F7252" s="5" t="s">
        <v>15</v>
      </c>
      <c r="G7252" s="9"/>
      <c r="H7252" s="9"/>
    </row>
    <row r="7253" ht="15.75" customHeight="1">
      <c r="A7253" s="15" t="s">
        <v>8440</v>
      </c>
      <c r="B7253" s="14" t="s">
        <v>26</v>
      </c>
      <c r="C7253" s="17">
        <v>31.0</v>
      </c>
      <c r="D7253" s="8" t="s">
        <v>8463</v>
      </c>
      <c r="E7253" s="8" t="s">
        <v>18</v>
      </c>
      <c r="F7253" s="5" t="s">
        <v>18</v>
      </c>
      <c r="G7253" s="9"/>
      <c r="H7253" s="9"/>
    </row>
    <row r="7254" ht="15.75" customHeight="1">
      <c r="A7254" s="15" t="s">
        <v>8464</v>
      </c>
      <c r="B7254" s="14" t="s">
        <v>29</v>
      </c>
      <c r="C7254" s="16">
        <v>1.0</v>
      </c>
      <c r="D7254" s="8" t="s">
        <v>8465</v>
      </c>
      <c r="E7254" s="8" t="s">
        <v>14</v>
      </c>
      <c r="F7254" s="5" t="s">
        <v>79</v>
      </c>
      <c r="G7254" s="9"/>
      <c r="H7254" s="9"/>
    </row>
    <row r="7255" ht="15.75" customHeight="1">
      <c r="A7255" s="15" t="s">
        <v>8464</v>
      </c>
      <c r="B7255" s="14" t="s">
        <v>29</v>
      </c>
      <c r="C7255" s="17">
        <v>2.0</v>
      </c>
      <c r="D7255" s="8" t="s">
        <v>8466</v>
      </c>
      <c r="E7255" s="8" t="s">
        <v>14</v>
      </c>
      <c r="F7255" s="5" t="s">
        <v>28</v>
      </c>
      <c r="G7255" s="9"/>
      <c r="H7255" s="9"/>
    </row>
    <row r="7256" ht="15.75" customHeight="1">
      <c r="A7256" s="15" t="s">
        <v>8464</v>
      </c>
      <c r="B7256" s="14" t="s">
        <v>144</v>
      </c>
      <c r="C7256" s="17">
        <v>4.0</v>
      </c>
      <c r="D7256" s="8" t="s">
        <v>8467</v>
      </c>
      <c r="E7256" s="8" t="s">
        <v>14</v>
      </c>
      <c r="F7256" s="5" t="s">
        <v>1112</v>
      </c>
      <c r="G7256" s="9"/>
      <c r="H7256" s="9"/>
    </row>
    <row r="7257" ht="15.75" customHeight="1">
      <c r="A7257" s="15" t="s">
        <v>8464</v>
      </c>
      <c r="B7257" s="14" t="s">
        <v>37</v>
      </c>
      <c r="C7257" s="17">
        <v>5.0</v>
      </c>
      <c r="D7257" s="8" t="s">
        <v>8468</v>
      </c>
      <c r="E7257" s="8" t="s">
        <v>14</v>
      </c>
      <c r="F7257" s="5" t="s">
        <v>1112</v>
      </c>
      <c r="G7257" s="9"/>
      <c r="H7257" s="9"/>
    </row>
    <row r="7258" ht="15.75" customHeight="1">
      <c r="A7258" s="15" t="s">
        <v>8464</v>
      </c>
      <c r="B7258" s="14" t="s">
        <v>37</v>
      </c>
      <c r="C7258" s="17">
        <v>6.0</v>
      </c>
      <c r="D7258" s="8" t="s">
        <v>8469</v>
      </c>
      <c r="E7258" s="8" t="s">
        <v>14</v>
      </c>
      <c r="F7258" s="5" t="s">
        <v>79</v>
      </c>
      <c r="G7258" s="9"/>
      <c r="H7258" s="9"/>
    </row>
    <row r="7259" ht="15.75" customHeight="1">
      <c r="A7259" s="15" t="s">
        <v>8464</v>
      </c>
      <c r="B7259" s="14" t="s">
        <v>139</v>
      </c>
      <c r="C7259" s="17">
        <v>7.0</v>
      </c>
      <c r="D7259" s="8" t="s">
        <v>8470</v>
      </c>
      <c r="E7259" s="8" t="s">
        <v>14</v>
      </c>
      <c r="F7259" s="5" t="s">
        <v>79</v>
      </c>
      <c r="G7259" s="9"/>
      <c r="H7259" s="9"/>
    </row>
    <row r="7260" ht="15.75" customHeight="1">
      <c r="A7260" s="15" t="s">
        <v>8464</v>
      </c>
      <c r="B7260" s="14" t="s">
        <v>139</v>
      </c>
      <c r="C7260" s="17">
        <v>8.0</v>
      </c>
      <c r="D7260" s="8" t="s">
        <v>8471</v>
      </c>
      <c r="E7260" s="8" t="s">
        <v>32</v>
      </c>
      <c r="F7260" s="5" t="s">
        <v>79</v>
      </c>
      <c r="G7260" s="9"/>
      <c r="H7260" s="9"/>
    </row>
    <row r="7261" ht="15.75" customHeight="1">
      <c r="A7261" s="15" t="s">
        <v>8464</v>
      </c>
      <c r="B7261" s="14" t="s">
        <v>139</v>
      </c>
      <c r="C7261" s="17">
        <v>9.0</v>
      </c>
      <c r="D7261" s="8" t="s">
        <v>8472</v>
      </c>
      <c r="E7261" s="8" t="s">
        <v>14</v>
      </c>
      <c r="F7261" s="5" t="s">
        <v>28</v>
      </c>
      <c r="G7261" s="9"/>
      <c r="H7261" s="9"/>
    </row>
    <row r="7262" ht="15.75" customHeight="1">
      <c r="A7262" s="15" t="s">
        <v>8464</v>
      </c>
      <c r="B7262" s="14" t="s">
        <v>124</v>
      </c>
      <c r="C7262" s="17">
        <v>10.0</v>
      </c>
      <c r="D7262" s="8" t="s">
        <v>8473</v>
      </c>
      <c r="E7262" s="8" t="s">
        <v>21</v>
      </c>
      <c r="F7262" s="5" t="s">
        <v>25</v>
      </c>
      <c r="G7262" s="9"/>
      <c r="H7262" s="9"/>
    </row>
    <row r="7263" ht="15.75" customHeight="1">
      <c r="A7263" s="15" t="s">
        <v>8464</v>
      </c>
      <c r="B7263" s="14" t="s">
        <v>124</v>
      </c>
      <c r="C7263" s="17">
        <v>12.0</v>
      </c>
      <c r="D7263" s="8" t="s">
        <v>8474</v>
      </c>
      <c r="E7263" s="8" t="s">
        <v>14</v>
      </c>
      <c r="F7263" s="5" t="s">
        <v>15</v>
      </c>
      <c r="G7263" s="9"/>
      <c r="H7263" s="9"/>
    </row>
    <row r="7264" ht="15.75" customHeight="1">
      <c r="A7264" s="15" t="s">
        <v>8464</v>
      </c>
      <c r="B7264" s="14" t="s">
        <v>124</v>
      </c>
      <c r="C7264" s="17">
        <v>13.0</v>
      </c>
      <c r="D7264" s="8" t="s">
        <v>8475</v>
      </c>
      <c r="E7264" s="8" t="s">
        <v>14</v>
      </c>
      <c r="F7264" s="5" t="s">
        <v>28</v>
      </c>
      <c r="G7264" s="9"/>
      <c r="H7264" s="9"/>
    </row>
    <row r="7265" ht="15.75" customHeight="1">
      <c r="A7265" s="15" t="s">
        <v>8464</v>
      </c>
      <c r="B7265" s="14" t="s">
        <v>124</v>
      </c>
      <c r="C7265" s="17">
        <v>14.0</v>
      </c>
      <c r="D7265" s="8" t="s">
        <v>8476</v>
      </c>
      <c r="E7265" s="8" t="s">
        <v>21</v>
      </c>
      <c r="F7265" s="5" t="s">
        <v>22</v>
      </c>
      <c r="G7265" s="9"/>
      <c r="H7265" s="9"/>
    </row>
    <row r="7266" ht="15.75" customHeight="1">
      <c r="A7266" s="15" t="s">
        <v>8464</v>
      </c>
      <c r="B7266" s="14" t="s">
        <v>8477</v>
      </c>
      <c r="C7266" s="17">
        <v>15.0</v>
      </c>
      <c r="D7266" s="8" t="s">
        <v>8478</v>
      </c>
      <c r="E7266" s="8" t="s">
        <v>8479</v>
      </c>
      <c r="F7266" s="5" t="s">
        <v>28</v>
      </c>
      <c r="G7266" s="9"/>
      <c r="H7266" s="9"/>
    </row>
    <row r="7267" ht="15.75" customHeight="1">
      <c r="A7267" s="15" t="s">
        <v>8480</v>
      </c>
      <c r="B7267" s="14" t="s">
        <v>8260</v>
      </c>
      <c r="C7267" s="16">
        <v>1.0</v>
      </c>
      <c r="D7267" s="8" t="s">
        <v>8481</v>
      </c>
      <c r="E7267" s="8" t="s">
        <v>21</v>
      </c>
      <c r="F7267" s="5" t="s">
        <v>639</v>
      </c>
      <c r="G7267" s="9"/>
      <c r="H7267" s="9"/>
    </row>
    <row r="7268" ht="15.75" customHeight="1">
      <c r="A7268" s="15" t="s">
        <v>8480</v>
      </c>
      <c r="B7268" s="14" t="s">
        <v>8482</v>
      </c>
      <c r="C7268" s="17">
        <v>3.0</v>
      </c>
      <c r="D7268" s="8" t="s">
        <v>8483</v>
      </c>
      <c r="E7268" s="8" t="s">
        <v>21</v>
      </c>
      <c r="F7268" s="5" t="s">
        <v>2913</v>
      </c>
      <c r="G7268" s="9"/>
      <c r="H7268" s="9"/>
    </row>
    <row r="7269" ht="15.75" customHeight="1">
      <c r="A7269" s="15" t="s">
        <v>8480</v>
      </c>
      <c r="B7269" s="14" t="s">
        <v>2247</v>
      </c>
      <c r="C7269" s="17">
        <v>8.0</v>
      </c>
      <c r="D7269" s="8" t="s">
        <v>8484</v>
      </c>
      <c r="E7269" s="8" t="s">
        <v>21</v>
      </c>
      <c r="F7269" s="5" t="s">
        <v>25</v>
      </c>
      <c r="G7269" s="9"/>
      <c r="H7269" s="9"/>
    </row>
    <row r="7270" ht="15.75" customHeight="1">
      <c r="A7270" s="15" t="s">
        <v>8480</v>
      </c>
      <c r="B7270" s="14" t="s">
        <v>8260</v>
      </c>
      <c r="C7270" s="17">
        <v>11.0</v>
      </c>
      <c r="D7270" s="8" t="s">
        <v>8485</v>
      </c>
      <c r="E7270" s="8" t="s">
        <v>14</v>
      </c>
      <c r="F7270" s="5" t="s">
        <v>15</v>
      </c>
      <c r="G7270" s="9"/>
      <c r="H7270" s="9"/>
    </row>
    <row r="7271" ht="15.75" customHeight="1">
      <c r="A7271" s="15" t="s">
        <v>8480</v>
      </c>
      <c r="B7271" s="14" t="s">
        <v>107</v>
      </c>
      <c r="C7271" s="17">
        <v>14.0</v>
      </c>
      <c r="D7271" s="8" t="s">
        <v>8486</v>
      </c>
      <c r="E7271" s="8" t="s">
        <v>21</v>
      </c>
      <c r="F7271" s="5" t="s">
        <v>1425</v>
      </c>
      <c r="G7271" s="9"/>
      <c r="H7271" s="9"/>
    </row>
    <row r="7272" ht="15.75" customHeight="1">
      <c r="A7272" s="15" t="s">
        <v>8480</v>
      </c>
      <c r="B7272" s="14" t="s">
        <v>29</v>
      </c>
      <c r="C7272" s="17">
        <v>16.0</v>
      </c>
      <c r="D7272" s="8" t="s">
        <v>8487</v>
      </c>
      <c r="E7272" s="8" t="s">
        <v>21</v>
      </c>
      <c r="F7272" s="5" t="s">
        <v>151</v>
      </c>
      <c r="G7272" s="9"/>
      <c r="H7272" s="9"/>
    </row>
    <row r="7273" ht="15.75" customHeight="1">
      <c r="A7273" s="15" t="s">
        <v>8480</v>
      </c>
      <c r="B7273" s="14" t="s">
        <v>380</v>
      </c>
      <c r="C7273" s="17">
        <v>18.0</v>
      </c>
      <c r="D7273" s="8" t="s">
        <v>8488</v>
      </c>
      <c r="E7273" s="8" t="s">
        <v>21</v>
      </c>
      <c r="F7273" s="5" t="s">
        <v>25</v>
      </c>
      <c r="G7273" s="9"/>
      <c r="H7273" s="9"/>
    </row>
    <row r="7274" ht="15.75" customHeight="1">
      <c r="A7274" s="15" t="s">
        <v>8489</v>
      </c>
      <c r="B7274" s="14" t="s">
        <v>1443</v>
      </c>
      <c r="C7274" s="16">
        <v>1.0</v>
      </c>
      <c r="D7274" s="8" t="s">
        <v>8490</v>
      </c>
      <c r="E7274" s="8" t="s">
        <v>21</v>
      </c>
      <c r="F7274" s="5" t="s">
        <v>25</v>
      </c>
      <c r="G7274" s="9"/>
      <c r="H7274" s="9"/>
    </row>
    <row r="7275" ht="15.75" customHeight="1">
      <c r="A7275" s="15" t="s">
        <v>8489</v>
      </c>
      <c r="B7275" s="14" t="s">
        <v>137</v>
      </c>
      <c r="C7275" s="17">
        <v>4.0</v>
      </c>
      <c r="D7275" s="8" t="s">
        <v>8491</v>
      </c>
      <c r="E7275" s="8" t="s">
        <v>14</v>
      </c>
      <c r="F7275" s="5" t="s">
        <v>123</v>
      </c>
      <c r="G7275" s="9"/>
      <c r="H7275" s="9"/>
    </row>
    <row r="7276" ht="15.75" customHeight="1">
      <c r="A7276" s="15" t="s">
        <v>8489</v>
      </c>
      <c r="B7276" s="14" t="s">
        <v>154</v>
      </c>
      <c r="C7276" s="17">
        <v>5.0</v>
      </c>
      <c r="D7276" s="8" t="s">
        <v>8492</v>
      </c>
      <c r="E7276" s="8" t="s">
        <v>14</v>
      </c>
      <c r="F7276" s="5" t="s">
        <v>15</v>
      </c>
      <c r="G7276" s="9"/>
      <c r="H7276" s="9"/>
    </row>
    <row r="7277" ht="15.75" customHeight="1">
      <c r="A7277" s="15" t="s">
        <v>8489</v>
      </c>
      <c r="B7277" s="14" t="s">
        <v>137</v>
      </c>
      <c r="C7277" s="17">
        <v>6.0</v>
      </c>
      <c r="D7277" s="8" t="s">
        <v>8493</v>
      </c>
      <c r="E7277" s="8" t="s">
        <v>14</v>
      </c>
      <c r="F7277" s="5" t="s">
        <v>15</v>
      </c>
      <c r="G7277" s="9"/>
      <c r="H7277" s="9"/>
    </row>
    <row r="7278" ht="15.75" customHeight="1">
      <c r="A7278" s="15" t="s">
        <v>8489</v>
      </c>
      <c r="B7278" s="14" t="s">
        <v>378</v>
      </c>
      <c r="C7278" s="17">
        <v>7.0</v>
      </c>
      <c r="D7278" s="8" t="s">
        <v>8494</v>
      </c>
      <c r="E7278" s="8" t="s">
        <v>14</v>
      </c>
      <c r="F7278" s="5" t="s">
        <v>15</v>
      </c>
      <c r="G7278" s="9"/>
      <c r="H7278" s="9"/>
    </row>
    <row r="7279" ht="15.75" customHeight="1">
      <c r="A7279" s="15" t="s">
        <v>8489</v>
      </c>
      <c r="B7279" s="14" t="s">
        <v>378</v>
      </c>
      <c r="C7279" s="17">
        <v>9.0</v>
      </c>
      <c r="D7279" s="8" t="s">
        <v>8495</v>
      </c>
      <c r="E7279" s="8" t="s">
        <v>14</v>
      </c>
      <c r="F7279" s="5" t="s">
        <v>15</v>
      </c>
      <c r="G7279" s="9"/>
      <c r="H7279" s="9"/>
    </row>
    <row r="7280" ht="15.75" customHeight="1">
      <c r="A7280" s="15" t="s">
        <v>8489</v>
      </c>
      <c r="B7280" s="14" t="s">
        <v>154</v>
      </c>
      <c r="C7280" s="17">
        <v>10.0</v>
      </c>
      <c r="D7280" s="8" t="s">
        <v>8496</v>
      </c>
      <c r="E7280" s="8" t="s">
        <v>14</v>
      </c>
      <c r="F7280" s="5" t="s">
        <v>15</v>
      </c>
      <c r="G7280" s="9"/>
      <c r="H7280" s="9"/>
    </row>
    <row r="7281" ht="15.75" customHeight="1">
      <c r="A7281" s="15" t="s">
        <v>8489</v>
      </c>
      <c r="B7281" s="14" t="s">
        <v>144</v>
      </c>
      <c r="C7281" s="17">
        <v>11.0</v>
      </c>
      <c r="D7281" s="8" t="s">
        <v>8497</v>
      </c>
      <c r="E7281" s="8" t="s">
        <v>14</v>
      </c>
      <c r="F7281" s="5" t="s">
        <v>15</v>
      </c>
      <c r="G7281" s="9"/>
      <c r="H7281" s="9"/>
    </row>
    <row r="7282" ht="15.75" customHeight="1">
      <c r="A7282" s="15" t="s">
        <v>8489</v>
      </c>
      <c r="B7282" s="14" t="s">
        <v>124</v>
      </c>
      <c r="C7282" s="17">
        <v>12.0</v>
      </c>
      <c r="D7282" s="8" t="s">
        <v>8498</v>
      </c>
      <c r="E7282" s="8" t="s">
        <v>14</v>
      </c>
      <c r="F7282" s="5" t="s">
        <v>15</v>
      </c>
      <c r="G7282" s="9"/>
      <c r="H7282" s="9"/>
    </row>
    <row r="7283" ht="15.75" customHeight="1">
      <c r="A7283" s="15" t="s">
        <v>8489</v>
      </c>
      <c r="B7283" s="14" t="s">
        <v>29</v>
      </c>
      <c r="C7283" s="17">
        <v>13.0</v>
      </c>
      <c r="D7283" s="8" t="s">
        <v>8499</v>
      </c>
      <c r="E7283" s="8" t="s">
        <v>32</v>
      </c>
      <c r="F7283" s="5" t="s">
        <v>79</v>
      </c>
      <c r="G7283" s="9"/>
      <c r="H7283" s="9"/>
    </row>
    <row r="7284" ht="15.75" customHeight="1">
      <c r="A7284" s="15" t="s">
        <v>8489</v>
      </c>
      <c r="B7284" s="14" t="s">
        <v>154</v>
      </c>
      <c r="C7284" s="17">
        <v>14.0</v>
      </c>
      <c r="D7284" s="8" t="s">
        <v>8500</v>
      </c>
      <c r="E7284" s="8" t="s">
        <v>14</v>
      </c>
      <c r="F7284" s="5" t="s">
        <v>28</v>
      </c>
      <c r="G7284" s="9"/>
      <c r="H7284" s="9"/>
    </row>
    <row r="7285" ht="15.75" customHeight="1">
      <c r="A7285" s="15" t="s">
        <v>8489</v>
      </c>
      <c r="B7285" s="14" t="s">
        <v>124</v>
      </c>
      <c r="C7285" s="17">
        <v>15.0</v>
      </c>
      <c r="D7285" s="8" t="s">
        <v>8501</v>
      </c>
      <c r="E7285" s="8" t="s">
        <v>14</v>
      </c>
      <c r="F7285" s="5" t="s">
        <v>79</v>
      </c>
      <c r="G7285" s="9"/>
      <c r="H7285" s="9"/>
    </row>
    <row r="7286" ht="15.75" customHeight="1">
      <c r="A7286" s="15" t="s">
        <v>8489</v>
      </c>
      <c r="B7286" s="14" t="s">
        <v>137</v>
      </c>
      <c r="C7286" s="17">
        <v>16.0</v>
      </c>
      <c r="D7286" s="8" t="s">
        <v>8502</v>
      </c>
      <c r="E7286" s="8" t="s">
        <v>21</v>
      </c>
      <c r="F7286" s="5" t="s">
        <v>25</v>
      </c>
      <c r="G7286" s="9"/>
      <c r="H7286" s="9"/>
    </row>
    <row r="7287" ht="15.75" customHeight="1">
      <c r="A7287" s="15" t="s">
        <v>8489</v>
      </c>
      <c r="B7287" s="14" t="s">
        <v>137</v>
      </c>
      <c r="C7287" s="17">
        <v>17.0</v>
      </c>
      <c r="D7287" s="8" t="s">
        <v>8503</v>
      </c>
      <c r="E7287" s="8" t="s">
        <v>14</v>
      </c>
      <c r="F7287" s="5" t="s">
        <v>15</v>
      </c>
      <c r="G7287" s="9"/>
      <c r="H7287" s="9"/>
    </row>
    <row r="7288" ht="15.75" customHeight="1">
      <c r="A7288" s="15" t="s">
        <v>8489</v>
      </c>
      <c r="B7288" s="14" t="s">
        <v>137</v>
      </c>
      <c r="C7288" s="17">
        <v>18.0</v>
      </c>
      <c r="D7288" s="8" t="s">
        <v>8504</v>
      </c>
      <c r="E7288" s="8" t="s">
        <v>14</v>
      </c>
      <c r="F7288" s="5" t="s">
        <v>15</v>
      </c>
      <c r="G7288" s="9"/>
      <c r="H7288" s="9"/>
    </row>
    <row r="7289" ht="15.75" customHeight="1">
      <c r="A7289" s="15" t="s">
        <v>8489</v>
      </c>
      <c r="B7289" s="14" t="s">
        <v>29</v>
      </c>
      <c r="C7289" s="17">
        <v>19.0</v>
      </c>
      <c r="D7289" s="8" t="s">
        <v>8505</v>
      </c>
      <c r="E7289" s="8" t="s">
        <v>14</v>
      </c>
      <c r="F7289" s="5" t="s">
        <v>28</v>
      </c>
      <c r="G7289" s="9"/>
      <c r="H7289" s="9"/>
    </row>
    <row r="7290" ht="15.75" customHeight="1">
      <c r="A7290" s="15" t="s">
        <v>8489</v>
      </c>
      <c r="B7290" s="14" t="s">
        <v>137</v>
      </c>
      <c r="C7290" s="17">
        <v>20.0</v>
      </c>
      <c r="D7290" s="8" t="s">
        <v>8506</v>
      </c>
      <c r="E7290" s="8" t="s">
        <v>14</v>
      </c>
      <c r="F7290" s="5" t="s">
        <v>89</v>
      </c>
      <c r="G7290" s="9"/>
      <c r="H7290" s="9"/>
    </row>
    <row r="7291" ht="15.75" customHeight="1">
      <c r="A7291" s="15" t="s">
        <v>8489</v>
      </c>
      <c r="B7291" s="14" t="s">
        <v>154</v>
      </c>
      <c r="C7291" s="17">
        <v>21.0</v>
      </c>
      <c r="D7291" s="8" t="s">
        <v>8507</v>
      </c>
      <c r="E7291" s="8" t="s">
        <v>14</v>
      </c>
      <c r="F7291" s="5" t="s">
        <v>22</v>
      </c>
      <c r="G7291" s="9"/>
      <c r="H7291" s="9"/>
    </row>
    <row r="7292" ht="15.75" customHeight="1">
      <c r="A7292" s="15" t="s">
        <v>8489</v>
      </c>
      <c r="B7292" s="14" t="s">
        <v>139</v>
      </c>
      <c r="C7292" s="17">
        <v>22.0</v>
      </c>
      <c r="D7292" s="8" t="s">
        <v>8508</v>
      </c>
      <c r="E7292" s="8" t="s">
        <v>14</v>
      </c>
      <c r="F7292" s="5" t="s">
        <v>15</v>
      </c>
      <c r="G7292" s="9"/>
      <c r="H7292" s="9"/>
    </row>
    <row r="7293" ht="15.75" customHeight="1">
      <c r="A7293" s="15" t="s">
        <v>8489</v>
      </c>
      <c r="B7293" s="14" t="s">
        <v>29</v>
      </c>
      <c r="C7293" s="17">
        <v>23.0</v>
      </c>
      <c r="D7293" s="8" t="s">
        <v>8509</v>
      </c>
      <c r="E7293" s="8" t="s">
        <v>21</v>
      </c>
      <c r="F7293" s="5" t="s">
        <v>22</v>
      </c>
      <c r="G7293" s="9"/>
      <c r="H7293" s="9"/>
    </row>
    <row r="7294" ht="15.75" customHeight="1">
      <c r="A7294" s="15" t="s">
        <v>8489</v>
      </c>
      <c r="B7294" s="14" t="s">
        <v>8510</v>
      </c>
      <c r="C7294" s="17">
        <v>24.0</v>
      </c>
      <c r="D7294" s="8" t="s">
        <v>8511</v>
      </c>
      <c r="E7294" s="8" t="s">
        <v>21</v>
      </c>
      <c r="F7294" s="5" t="s">
        <v>25</v>
      </c>
      <c r="G7294" s="9"/>
      <c r="H7294" s="9"/>
    </row>
    <row r="7295" ht="15.75" customHeight="1">
      <c r="A7295" s="15" t="s">
        <v>8512</v>
      </c>
      <c r="B7295" s="14" t="s">
        <v>29</v>
      </c>
      <c r="C7295" s="16">
        <v>1.0</v>
      </c>
      <c r="D7295" s="8" t="s">
        <v>8513</v>
      </c>
      <c r="E7295" s="8" t="s">
        <v>21</v>
      </c>
      <c r="F7295" s="5" t="s">
        <v>25</v>
      </c>
      <c r="G7295" s="9"/>
      <c r="H7295" s="9"/>
    </row>
    <row r="7296" ht="15.75" customHeight="1">
      <c r="A7296" s="15" t="s">
        <v>8512</v>
      </c>
      <c r="B7296" s="14" t="s">
        <v>144</v>
      </c>
      <c r="C7296" s="17">
        <v>2.0</v>
      </c>
      <c r="D7296" s="8" t="s">
        <v>8514</v>
      </c>
      <c r="E7296" s="8" t="s">
        <v>21</v>
      </c>
      <c r="F7296" s="5" t="s">
        <v>8515</v>
      </c>
      <c r="G7296" s="9"/>
      <c r="H7296" s="9"/>
    </row>
    <row r="7297" ht="15.75" customHeight="1">
      <c r="A7297" s="15" t="s">
        <v>8512</v>
      </c>
      <c r="B7297" s="18" t="s">
        <v>701</v>
      </c>
      <c r="C7297" s="17">
        <v>3.0</v>
      </c>
      <c r="D7297" s="8" t="s">
        <v>8516</v>
      </c>
      <c r="E7297" s="8" t="s">
        <v>21</v>
      </c>
      <c r="F7297" s="5" t="s">
        <v>22</v>
      </c>
      <c r="G7297" s="9"/>
      <c r="H7297" s="9"/>
    </row>
    <row r="7298" ht="15.75" customHeight="1">
      <c r="A7298" s="15" t="s">
        <v>8512</v>
      </c>
      <c r="B7298" s="14" t="s">
        <v>144</v>
      </c>
      <c r="C7298" s="17">
        <v>5.0</v>
      </c>
      <c r="D7298" s="8" t="s">
        <v>8517</v>
      </c>
      <c r="E7298" s="8" t="s">
        <v>32</v>
      </c>
      <c r="F7298" s="5" t="s">
        <v>22</v>
      </c>
      <c r="G7298" s="9"/>
      <c r="H7298" s="9"/>
    </row>
    <row r="7299" ht="15.75" customHeight="1">
      <c r="A7299" s="15" t="s">
        <v>8512</v>
      </c>
      <c r="B7299" s="14" t="s">
        <v>37</v>
      </c>
      <c r="C7299" s="17">
        <v>6.0</v>
      </c>
      <c r="D7299" s="8" t="s">
        <v>8518</v>
      </c>
      <c r="E7299" s="8" t="s">
        <v>32</v>
      </c>
      <c r="F7299" s="5" t="s">
        <v>33</v>
      </c>
      <c r="G7299" s="9"/>
      <c r="H7299" s="9"/>
    </row>
    <row r="7300" ht="15.75" customHeight="1">
      <c r="A7300" s="15" t="s">
        <v>8512</v>
      </c>
      <c r="B7300" s="18" t="s">
        <v>701</v>
      </c>
      <c r="C7300" s="17">
        <v>8.0</v>
      </c>
      <c r="D7300" s="8" t="s">
        <v>8519</v>
      </c>
      <c r="E7300" s="8" t="s">
        <v>21</v>
      </c>
      <c r="F7300" s="5" t="s">
        <v>22</v>
      </c>
      <c r="G7300" s="9"/>
      <c r="H7300" s="9"/>
    </row>
    <row r="7301" ht="15.75" customHeight="1">
      <c r="A7301" s="15" t="s">
        <v>8512</v>
      </c>
      <c r="B7301" s="14" t="s">
        <v>124</v>
      </c>
      <c r="C7301" s="17">
        <v>10.0</v>
      </c>
      <c r="D7301" s="8" t="s">
        <v>8520</v>
      </c>
      <c r="E7301" s="8" t="s">
        <v>32</v>
      </c>
      <c r="F7301" s="5" t="s">
        <v>22</v>
      </c>
      <c r="G7301" s="9"/>
      <c r="H7301" s="9"/>
    </row>
    <row r="7302" ht="15.75" customHeight="1">
      <c r="A7302" s="15" t="s">
        <v>8512</v>
      </c>
      <c r="B7302" s="14" t="s">
        <v>378</v>
      </c>
      <c r="C7302" s="17">
        <v>12.0</v>
      </c>
      <c r="D7302" s="8" t="s">
        <v>8521</v>
      </c>
      <c r="E7302" s="8" t="s">
        <v>14</v>
      </c>
      <c r="F7302" s="5" t="s">
        <v>79</v>
      </c>
      <c r="G7302" s="9"/>
      <c r="H7302" s="9"/>
    </row>
    <row r="7303" ht="15.75" customHeight="1">
      <c r="A7303" s="15" t="s">
        <v>8512</v>
      </c>
      <c r="B7303" s="14" t="s">
        <v>144</v>
      </c>
      <c r="C7303" s="17">
        <v>13.0</v>
      </c>
      <c r="D7303" s="8" t="s">
        <v>8522</v>
      </c>
      <c r="E7303" s="8" t="s">
        <v>14</v>
      </c>
      <c r="F7303" s="5" t="s">
        <v>79</v>
      </c>
      <c r="G7303" s="9"/>
      <c r="H7303" s="9"/>
    </row>
    <row r="7304" ht="15.75" customHeight="1">
      <c r="A7304" s="15" t="s">
        <v>8512</v>
      </c>
      <c r="B7304" s="14" t="s">
        <v>29</v>
      </c>
      <c r="C7304" s="17">
        <v>14.0</v>
      </c>
      <c r="D7304" s="8" t="s">
        <v>8523</v>
      </c>
      <c r="E7304" s="8" t="s">
        <v>14</v>
      </c>
      <c r="F7304" s="5" t="s">
        <v>66</v>
      </c>
      <c r="G7304" s="9"/>
      <c r="H7304" s="9"/>
    </row>
    <row r="7305" ht="15.75" customHeight="1">
      <c r="A7305" s="15" t="s">
        <v>8512</v>
      </c>
      <c r="B7305" s="14" t="s">
        <v>29</v>
      </c>
      <c r="C7305" s="17">
        <v>15.0</v>
      </c>
      <c r="D7305" s="8" t="s">
        <v>8524</v>
      </c>
      <c r="E7305" s="8" t="s">
        <v>32</v>
      </c>
      <c r="F7305" s="5" t="s">
        <v>22</v>
      </c>
      <c r="G7305" s="9"/>
      <c r="H7305" s="9"/>
    </row>
    <row r="7306" ht="15.75" customHeight="1">
      <c r="A7306" s="15" t="s">
        <v>8512</v>
      </c>
      <c r="B7306" s="14" t="s">
        <v>144</v>
      </c>
      <c r="C7306" s="17">
        <v>16.0</v>
      </c>
      <c r="D7306" s="8" t="s">
        <v>8525</v>
      </c>
      <c r="E7306" s="8" t="s">
        <v>21</v>
      </c>
      <c r="F7306" s="5" t="s">
        <v>22</v>
      </c>
      <c r="G7306" s="9"/>
      <c r="H7306" s="9"/>
    </row>
    <row r="7307" ht="15.75" customHeight="1">
      <c r="A7307" s="15" t="s">
        <v>8512</v>
      </c>
      <c r="B7307" s="14" t="s">
        <v>7168</v>
      </c>
      <c r="C7307" s="17">
        <v>17.0</v>
      </c>
      <c r="D7307" s="8" t="s">
        <v>8526</v>
      </c>
      <c r="E7307" s="8" t="s">
        <v>21</v>
      </c>
      <c r="F7307" s="5" t="s">
        <v>25</v>
      </c>
      <c r="G7307" s="9"/>
      <c r="H7307" s="9"/>
    </row>
    <row r="7308" ht="15.75" customHeight="1">
      <c r="A7308" s="15" t="s">
        <v>8527</v>
      </c>
      <c r="B7308" s="14" t="s">
        <v>137</v>
      </c>
      <c r="C7308" s="16">
        <v>1.0</v>
      </c>
      <c r="D7308" s="8" t="s">
        <v>8528</v>
      </c>
      <c r="E7308" s="8" t="s">
        <v>21</v>
      </c>
      <c r="F7308" s="5" t="s">
        <v>25</v>
      </c>
      <c r="G7308" s="9"/>
      <c r="H7308" s="9"/>
    </row>
    <row r="7309" ht="15.75" customHeight="1">
      <c r="A7309" s="15" t="s">
        <v>8527</v>
      </c>
      <c r="B7309" s="14" t="s">
        <v>137</v>
      </c>
      <c r="C7309" s="17">
        <v>2.0</v>
      </c>
      <c r="D7309" s="8" t="s">
        <v>8529</v>
      </c>
      <c r="E7309" s="8" t="s">
        <v>14</v>
      </c>
      <c r="F7309" s="5" t="s">
        <v>15</v>
      </c>
      <c r="G7309" s="9"/>
      <c r="H7309" s="9"/>
    </row>
    <row r="7310" ht="15.75" customHeight="1">
      <c r="A7310" s="15" t="s">
        <v>8527</v>
      </c>
      <c r="B7310" s="14" t="s">
        <v>968</v>
      </c>
      <c r="C7310" s="17">
        <v>3.0</v>
      </c>
      <c r="D7310" s="8" t="s">
        <v>8530</v>
      </c>
      <c r="E7310" s="8" t="s">
        <v>14</v>
      </c>
      <c r="F7310" s="5" t="s">
        <v>642</v>
      </c>
      <c r="G7310" s="9"/>
      <c r="H7310" s="9"/>
    </row>
    <row r="7311" ht="15.75" customHeight="1">
      <c r="A7311" s="15" t="s">
        <v>8527</v>
      </c>
      <c r="B7311" s="14" t="s">
        <v>37</v>
      </c>
      <c r="C7311" s="17">
        <v>5.0</v>
      </c>
      <c r="D7311" s="8" t="s">
        <v>8531</v>
      </c>
      <c r="E7311" s="8" t="s">
        <v>33</v>
      </c>
      <c r="F7311" s="5" t="s">
        <v>33</v>
      </c>
      <c r="G7311" s="9"/>
      <c r="H7311" s="9"/>
    </row>
    <row r="7312" ht="15.75" customHeight="1">
      <c r="A7312" s="15" t="s">
        <v>8527</v>
      </c>
      <c r="B7312" s="14" t="s">
        <v>137</v>
      </c>
      <c r="C7312" s="17">
        <v>6.0</v>
      </c>
      <c r="D7312" s="8" t="s">
        <v>8532</v>
      </c>
      <c r="E7312" s="8" t="s">
        <v>18</v>
      </c>
      <c r="F7312" s="5" t="s">
        <v>166</v>
      </c>
      <c r="G7312" s="9"/>
      <c r="H7312" s="9"/>
    </row>
    <row r="7313" ht="15.75" customHeight="1">
      <c r="A7313" s="15" t="s">
        <v>8527</v>
      </c>
      <c r="B7313" s="14" t="s">
        <v>968</v>
      </c>
      <c r="C7313" s="17">
        <v>7.0</v>
      </c>
      <c r="D7313" s="8" t="s">
        <v>8533</v>
      </c>
      <c r="E7313" s="8" t="s">
        <v>14</v>
      </c>
      <c r="F7313" s="5" t="s">
        <v>15</v>
      </c>
      <c r="G7313" s="9"/>
      <c r="H7313" s="9"/>
    </row>
    <row r="7314" ht="15.75" customHeight="1">
      <c r="A7314" s="15" t="s">
        <v>8527</v>
      </c>
      <c r="B7314" s="14" t="s">
        <v>137</v>
      </c>
      <c r="C7314" s="17">
        <v>9.0</v>
      </c>
      <c r="D7314" s="8" t="s">
        <v>8534</v>
      </c>
      <c r="E7314" s="8" t="s">
        <v>14</v>
      </c>
      <c r="F7314" s="5" t="s">
        <v>15</v>
      </c>
      <c r="G7314" s="9"/>
      <c r="H7314" s="9"/>
    </row>
    <row r="7315" ht="15.75" customHeight="1">
      <c r="A7315" s="15" t="s">
        <v>8527</v>
      </c>
      <c r="B7315" s="14" t="s">
        <v>8535</v>
      </c>
      <c r="C7315" s="17">
        <v>10.0</v>
      </c>
      <c r="D7315" s="8" t="s">
        <v>8536</v>
      </c>
      <c r="E7315" s="8" t="s">
        <v>21</v>
      </c>
      <c r="F7315" s="5" t="s">
        <v>25</v>
      </c>
      <c r="G7315" s="9"/>
      <c r="H7315" s="9"/>
    </row>
    <row r="7316" ht="15.75" customHeight="1">
      <c r="A7316" s="15" t="s">
        <v>8537</v>
      </c>
      <c r="B7316" s="14" t="s">
        <v>104</v>
      </c>
      <c r="C7316" s="16">
        <v>1.0</v>
      </c>
      <c r="D7316" s="8" t="s">
        <v>8538</v>
      </c>
      <c r="E7316" s="8" t="s">
        <v>21</v>
      </c>
      <c r="F7316" s="5" t="s">
        <v>25</v>
      </c>
      <c r="G7316" s="9"/>
      <c r="H7316" s="9"/>
    </row>
    <row r="7317" ht="15.75" customHeight="1">
      <c r="A7317" s="15" t="s">
        <v>8537</v>
      </c>
      <c r="B7317" s="14" t="s">
        <v>41</v>
      </c>
      <c r="C7317" s="17">
        <v>3.0</v>
      </c>
      <c r="D7317" s="8" t="s">
        <v>8539</v>
      </c>
      <c r="E7317" s="8" t="s">
        <v>21</v>
      </c>
      <c r="F7317" s="5" t="s">
        <v>25</v>
      </c>
      <c r="G7317" s="9"/>
      <c r="H7317" s="9"/>
    </row>
    <row r="7318" ht="15.75" customHeight="1">
      <c r="A7318" s="15" t="s">
        <v>8537</v>
      </c>
      <c r="B7318" s="14" t="s">
        <v>35</v>
      </c>
      <c r="C7318" s="17">
        <v>5.0</v>
      </c>
      <c r="D7318" s="8" t="s">
        <v>8540</v>
      </c>
      <c r="E7318" s="8" t="s">
        <v>21</v>
      </c>
      <c r="F7318" s="5" t="s">
        <v>25</v>
      </c>
      <c r="G7318" s="9"/>
      <c r="H7318" s="9"/>
    </row>
    <row r="7319" ht="15.75" customHeight="1">
      <c r="A7319" s="15" t="s">
        <v>8537</v>
      </c>
      <c r="B7319" s="14" t="s">
        <v>26</v>
      </c>
      <c r="C7319" s="17">
        <v>7.0</v>
      </c>
      <c r="D7319" s="8" t="s">
        <v>8541</v>
      </c>
      <c r="E7319" s="8" t="s">
        <v>21</v>
      </c>
      <c r="F7319" s="5" t="s">
        <v>25</v>
      </c>
      <c r="G7319" s="9"/>
      <c r="H7319" s="9"/>
    </row>
    <row r="7320" ht="15.75" customHeight="1">
      <c r="A7320" s="15" t="s">
        <v>8537</v>
      </c>
      <c r="B7320" s="14" t="s">
        <v>26</v>
      </c>
      <c r="C7320" s="17">
        <v>9.0</v>
      </c>
      <c r="D7320" s="8" t="s">
        <v>8542</v>
      </c>
      <c r="E7320" s="8" t="s">
        <v>21</v>
      </c>
      <c r="F7320" s="5" t="s">
        <v>25</v>
      </c>
      <c r="G7320" s="9"/>
      <c r="H7320" s="9"/>
    </row>
    <row r="7321" ht="15.75" customHeight="1">
      <c r="A7321" s="15" t="s">
        <v>8537</v>
      </c>
      <c r="B7321" s="14" t="s">
        <v>52</v>
      </c>
      <c r="C7321" s="17">
        <v>11.0</v>
      </c>
      <c r="D7321" s="8" t="s">
        <v>8543</v>
      </c>
      <c r="E7321" s="8" t="s">
        <v>21</v>
      </c>
      <c r="F7321" s="5" t="s">
        <v>25</v>
      </c>
      <c r="G7321" s="9"/>
      <c r="H7321" s="9"/>
    </row>
    <row r="7322" ht="15.75" customHeight="1">
      <c r="A7322" s="15" t="s">
        <v>8537</v>
      </c>
      <c r="B7322" s="14" t="s">
        <v>734</v>
      </c>
      <c r="C7322" s="17">
        <v>13.0</v>
      </c>
      <c r="D7322" s="8" t="s">
        <v>8544</v>
      </c>
      <c r="E7322" s="8" t="s">
        <v>21</v>
      </c>
      <c r="F7322" s="5" t="s">
        <v>25</v>
      </c>
      <c r="G7322" s="9"/>
      <c r="H7322" s="9"/>
    </row>
    <row r="7323" ht="15.75" customHeight="1">
      <c r="A7323" s="15" t="s">
        <v>8537</v>
      </c>
      <c r="B7323" s="14" t="s">
        <v>26</v>
      </c>
      <c r="C7323" s="17">
        <v>15.0</v>
      </c>
      <c r="D7323" s="8" t="s">
        <v>8545</v>
      </c>
      <c r="E7323" s="8" t="s">
        <v>14</v>
      </c>
      <c r="F7323" s="5" t="s">
        <v>79</v>
      </c>
      <c r="G7323" s="9"/>
      <c r="H7323" s="9"/>
    </row>
    <row r="7324" ht="15.75" customHeight="1">
      <c r="A7324" s="15" t="s">
        <v>8537</v>
      </c>
      <c r="B7324" s="14" t="s">
        <v>35</v>
      </c>
      <c r="C7324" s="17">
        <v>17.0</v>
      </c>
      <c r="D7324" s="8" t="s">
        <v>8546</v>
      </c>
      <c r="E7324" s="8" t="s">
        <v>14</v>
      </c>
      <c r="F7324" s="5" t="s">
        <v>79</v>
      </c>
      <c r="G7324" s="9"/>
      <c r="H7324" s="9"/>
    </row>
    <row r="7325" ht="15.75" customHeight="1">
      <c r="A7325" s="15" t="s">
        <v>8537</v>
      </c>
      <c r="B7325" s="14" t="s">
        <v>26</v>
      </c>
      <c r="C7325" s="17">
        <v>19.0</v>
      </c>
      <c r="D7325" s="8" t="s">
        <v>8547</v>
      </c>
      <c r="E7325" s="8" t="s">
        <v>14</v>
      </c>
      <c r="F7325" s="5" t="s">
        <v>79</v>
      </c>
      <c r="G7325" s="9"/>
      <c r="H7325" s="9"/>
    </row>
    <row r="7326" ht="15.75" customHeight="1">
      <c r="A7326" s="15" t="s">
        <v>8537</v>
      </c>
      <c r="B7326" s="14" t="s">
        <v>26</v>
      </c>
      <c r="C7326" s="17">
        <v>20.0</v>
      </c>
      <c r="D7326" s="8" t="s">
        <v>8548</v>
      </c>
      <c r="E7326" s="8" t="s">
        <v>14</v>
      </c>
      <c r="F7326" s="5" t="s">
        <v>79</v>
      </c>
      <c r="G7326" s="9"/>
      <c r="H7326" s="9"/>
    </row>
    <row r="7327" ht="15.75" customHeight="1">
      <c r="A7327" s="15" t="s">
        <v>8537</v>
      </c>
      <c r="B7327" s="14" t="s">
        <v>734</v>
      </c>
      <c r="C7327" s="17">
        <v>22.0</v>
      </c>
      <c r="D7327" s="8" t="s">
        <v>8549</v>
      </c>
      <c r="E7327" s="8" t="s">
        <v>14</v>
      </c>
      <c r="F7327" s="5" t="s">
        <v>28</v>
      </c>
      <c r="G7327" s="9"/>
      <c r="H7327" s="9"/>
    </row>
    <row r="7328" ht="15.75" customHeight="1">
      <c r="A7328" s="15" t="s">
        <v>8537</v>
      </c>
      <c r="B7328" s="14" t="s">
        <v>41</v>
      </c>
      <c r="C7328" s="17">
        <v>24.0</v>
      </c>
      <c r="D7328" s="8" t="s">
        <v>8550</v>
      </c>
      <c r="E7328" s="8" t="s">
        <v>32</v>
      </c>
      <c r="F7328" s="5" t="s">
        <v>22</v>
      </c>
      <c r="G7328" s="9"/>
      <c r="H7328" s="9"/>
    </row>
    <row r="7329" ht="15.75" customHeight="1">
      <c r="A7329" s="15" t="s">
        <v>8537</v>
      </c>
      <c r="B7329" s="14" t="s">
        <v>52</v>
      </c>
      <c r="C7329" s="17">
        <v>25.0</v>
      </c>
      <c r="D7329" s="8" t="s">
        <v>8551</v>
      </c>
      <c r="E7329" s="8" t="s">
        <v>21</v>
      </c>
      <c r="F7329" s="5" t="s">
        <v>133</v>
      </c>
      <c r="G7329" s="9"/>
      <c r="H7329" s="9"/>
    </row>
    <row r="7330" ht="15.75" customHeight="1">
      <c r="A7330" s="15" t="s">
        <v>8537</v>
      </c>
      <c r="B7330" s="14" t="s">
        <v>5277</v>
      </c>
      <c r="C7330" s="17">
        <v>26.0</v>
      </c>
      <c r="D7330" s="8" t="s">
        <v>8552</v>
      </c>
      <c r="E7330" s="8" t="s">
        <v>32</v>
      </c>
      <c r="F7330" s="5" t="s">
        <v>133</v>
      </c>
      <c r="G7330" s="9"/>
      <c r="H7330" s="9"/>
    </row>
    <row r="7331" ht="15.75" customHeight="1">
      <c r="A7331" s="15" t="s">
        <v>8537</v>
      </c>
      <c r="B7331" s="14" t="s">
        <v>41</v>
      </c>
      <c r="C7331" s="17">
        <v>30.0</v>
      </c>
      <c r="D7331" s="8" t="s">
        <v>8553</v>
      </c>
      <c r="E7331" s="8" t="s">
        <v>32</v>
      </c>
      <c r="F7331" s="5" t="s">
        <v>15</v>
      </c>
      <c r="G7331" s="9"/>
      <c r="H7331" s="9"/>
    </row>
    <row r="7332" ht="15.75" customHeight="1">
      <c r="A7332" s="15" t="s">
        <v>8537</v>
      </c>
      <c r="B7332" s="14" t="s">
        <v>41</v>
      </c>
      <c r="C7332" s="17">
        <v>31.0</v>
      </c>
      <c r="D7332" s="8" t="s">
        <v>8554</v>
      </c>
      <c r="E7332" s="8" t="s">
        <v>14</v>
      </c>
      <c r="F7332" s="5" t="s">
        <v>28</v>
      </c>
      <c r="G7332" s="9"/>
      <c r="H7332" s="9"/>
    </row>
    <row r="7333" ht="15.75" customHeight="1">
      <c r="A7333" s="15" t="s">
        <v>8537</v>
      </c>
      <c r="B7333" s="14" t="s">
        <v>41</v>
      </c>
      <c r="C7333" s="17">
        <v>33.0</v>
      </c>
      <c r="D7333" s="8" t="s">
        <v>8555</v>
      </c>
      <c r="E7333" s="8" t="s">
        <v>14</v>
      </c>
      <c r="F7333" s="5" t="s">
        <v>28</v>
      </c>
      <c r="G7333" s="9"/>
      <c r="H7333" s="9"/>
    </row>
    <row r="7334" ht="15.75" customHeight="1">
      <c r="A7334" s="15" t="s">
        <v>8537</v>
      </c>
      <c r="B7334" s="14" t="s">
        <v>37</v>
      </c>
      <c r="C7334" s="17">
        <v>35.0</v>
      </c>
      <c r="D7334" s="8" t="s">
        <v>8556</v>
      </c>
      <c r="E7334" s="8" t="s">
        <v>14</v>
      </c>
      <c r="F7334" s="5" t="s">
        <v>28</v>
      </c>
      <c r="G7334" s="9"/>
      <c r="H7334" s="9"/>
    </row>
    <row r="7335" ht="15.75" customHeight="1">
      <c r="A7335" s="15" t="s">
        <v>8537</v>
      </c>
      <c r="B7335" s="14" t="s">
        <v>41</v>
      </c>
      <c r="C7335" s="17">
        <v>36.0</v>
      </c>
      <c r="D7335" s="8" t="s">
        <v>8557</v>
      </c>
      <c r="E7335" s="8" t="s">
        <v>14</v>
      </c>
      <c r="F7335" s="5" t="s">
        <v>28</v>
      </c>
      <c r="G7335" s="9"/>
      <c r="H7335" s="9"/>
    </row>
    <row r="7336" ht="15.75" customHeight="1">
      <c r="A7336" s="15" t="s">
        <v>8537</v>
      </c>
      <c r="B7336" s="14" t="s">
        <v>23</v>
      </c>
      <c r="C7336" s="17">
        <v>37.0</v>
      </c>
      <c r="D7336" s="8" t="s">
        <v>8558</v>
      </c>
      <c r="E7336" s="8" t="s">
        <v>21</v>
      </c>
      <c r="F7336" s="5" t="s">
        <v>22</v>
      </c>
      <c r="G7336" s="9"/>
      <c r="H7336" s="9"/>
    </row>
    <row r="7337" ht="15.75" customHeight="1">
      <c r="A7337" s="15" t="s">
        <v>8537</v>
      </c>
      <c r="B7337" s="14" t="s">
        <v>35</v>
      </c>
      <c r="C7337" s="17">
        <v>39.0</v>
      </c>
      <c r="D7337" s="8" t="s">
        <v>8559</v>
      </c>
      <c r="E7337" s="8" t="s">
        <v>146</v>
      </c>
      <c r="F7337" s="5" t="s">
        <v>66</v>
      </c>
      <c r="G7337" s="9"/>
      <c r="H7337" s="9"/>
    </row>
    <row r="7338" ht="15.75" customHeight="1">
      <c r="A7338" s="15" t="s">
        <v>8537</v>
      </c>
      <c r="B7338" s="14" t="s">
        <v>37</v>
      </c>
      <c r="C7338" s="17">
        <v>40.0</v>
      </c>
      <c r="D7338" s="8" t="s">
        <v>8560</v>
      </c>
      <c r="E7338" s="8" t="s">
        <v>32</v>
      </c>
      <c r="F7338" s="5" t="s">
        <v>33</v>
      </c>
      <c r="G7338" s="9"/>
      <c r="H7338" s="9"/>
    </row>
    <row r="7339" ht="15.75" customHeight="1">
      <c r="A7339" s="15" t="s">
        <v>8537</v>
      </c>
      <c r="B7339" s="14" t="s">
        <v>26</v>
      </c>
      <c r="C7339" s="17">
        <v>41.0</v>
      </c>
      <c r="D7339" s="8" t="s">
        <v>8561</v>
      </c>
      <c r="E7339" s="8" t="s">
        <v>32</v>
      </c>
      <c r="F7339" s="5" t="s">
        <v>295</v>
      </c>
      <c r="G7339" s="9"/>
      <c r="H7339" s="9"/>
    </row>
    <row r="7340" ht="15.75" customHeight="1">
      <c r="A7340" s="15" t="s">
        <v>8537</v>
      </c>
      <c r="B7340" s="14" t="s">
        <v>26</v>
      </c>
      <c r="C7340" s="17">
        <v>43.0</v>
      </c>
      <c r="D7340" s="8" t="s">
        <v>8562</v>
      </c>
      <c r="E7340" s="8" t="s">
        <v>32</v>
      </c>
      <c r="F7340" s="5" t="s">
        <v>66</v>
      </c>
      <c r="G7340" s="9"/>
      <c r="H7340" s="9"/>
    </row>
    <row r="7341" ht="15.75" customHeight="1">
      <c r="A7341" s="15" t="s">
        <v>8537</v>
      </c>
      <c r="B7341" s="14" t="s">
        <v>52</v>
      </c>
      <c r="C7341" s="17">
        <v>44.0</v>
      </c>
      <c r="D7341" s="8" t="s">
        <v>8563</v>
      </c>
      <c r="E7341" s="8" t="s">
        <v>14</v>
      </c>
      <c r="F7341" s="5" t="s">
        <v>28</v>
      </c>
      <c r="G7341" s="9"/>
      <c r="H7341" s="9"/>
    </row>
    <row r="7342" ht="15.75" customHeight="1">
      <c r="A7342" s="15" t="s">
        <v>8537</v>
      </c>
      <c r="B7342" s="14" t="s">
        <v>734</v>
      </c>
      <c r="C7342" s="17">
        <v>45.0</v>
      </c>
      <c r="D7342" s="8" t="s">
        <v>8564</v>
      </c>
      <c r="E7342" s="8" t="s">
        <v>21</v>
      </c>
      <c r="F7342" s="5" t="s">
        <v>6868</v>
      </c>
      <c r="G7342" s="9"/>
      <c r="H7342" s="9"/>
    </row>
    <row r="7343" ht="15.75" customHeight="1">
      <c r="A7343" s="15" t="s">
        <v>8537</v>
      </c>
      <c r="B7343" s="14" t="s">
        <v>35</v>
      </c>
      <c r="C7343" s="17">
        <v>47.0</v>
      </c>
      <c r="D7343" s="8" t="s">
        <v>8565</v>
      </c>
      <c r="E7343" s="8" t="s">
        <v>48</v>
      </c>
      <c r="F7343" s="5" t="s">
        <v>28</v>
      </c>
      <c r="G7343" s="9"/>
      <c r="H7343" s="9"/>
    </row>
    <row r="7344" ht="15.75" customHeight="1">
      <c r="A7344" s="15" t="s">
        <v>8537</v>
      </c>
      <c r="B7344" s="14" t="s">
        <v>35</v>
      </c>
      <c r="C7344" s="17">
        <v>49.0</v>
      </c>
      <c r="D7344" s="8" t="s">
        <v>8566</v>
      </c>
      <c r="E7344" s="8" t="s">
        <v>18</v>
      </c>
      <c r="F7344" s="5" t="s">
        <v>18</v>
      </c>
      <c r="G7344" s="9"/>
      <c r="H7344" s="9"/>
    </row>
    <row r="7345" ht="15.75" customHeight="1">
      <c r="A7345" s="15" t="s">
        <v>8537</v>
      </c>
      <c r="B7345" s="18" t="s">
        <v>261</v>
      </c>
      <c r="C7345" s="17">
        <v>51.0</v>
      </c>
      <c r="D7345" s="8" t="s">
        <v>8567</v>
      </c>
      <c r="E7345" s="8" t="s">
        <v>18</v>
      </c>
      <c r="F7345" s="5" t="s">
        <v>18</v>
      </c>
      <c r="G7345" s="9"/>
      <c r="H7345" s="9"/>
    </row>
    <row r="7346" ht="15.75" customHeight="1">
      <c r="A7346" s="15" t="s">
        <v>8537</v>
      </c>
      <c r="B7346" s="14" t="s">
        <v>41</v>
      </c>
      <c r="C7346" s="17">
        <v>52.0</v>
      </c>
      <c r="D7346" s="8" t="s">
        <v>8568</v>
      </c>
      <c r="E7346" s="8" t="s">
        <v>32</v>
      </c>
      <c r="F7346" s="5" t="s">
        <v>15</v>
      </c>
      <c r="G7346" s="9"/>
      <c r="H7346" s="9"/>
    </row>
    <row r="7347" ht="15.75" customHeight="1">
      <c r="A7347" s="15" t="s">
        <v>8537</v>
      </c>
      <c r="B7347" s="14" t="s">
        <v>41</v>
      </c>
      <c r="C7347" s="17">
        <v>53.0</v>
      </c>
      <c r="D7347" s="8" t="s">
        <v>8569</v>
      </c>
      <c r="E7347" s="8" t="s">
        <v>21</v>
      </c>
      <c r="F7347" s="5" t="s">
        <v>15</v>
      </c>
      <c r="G7347" s="9"/>
      <c r="H7347" s="9"/>
    </row>
    <row r="7348" ht="15.75" customHeight="1">
      <c r="A7348" s="15" t="s">
        <v>8537</v>
      </c>
      <c r="B7348" s="14" t="s">
        <v>8570</v>
      </c>
      <c r="C7348" s="17">
        <v>55.0</v>
      </c>
      <c r="D7348" s="8" t="s">
        <v>8571</v>
      </c>
      <c r="E7348" s="8" t="s">
        <v>14</v>
      </c>
      <c r="F7348" s="5" t="s">
        <v>28</v>
      </c>
      <c r="G7348" s="9"/>
      <c r="H7348" s="9"/>
    </row>
    <row r="7349" ht="15.75" customHeight="1">
      <c r="A7349" s="15" t="s">
        <v>8537</v>
      </c>
      <c r="B7349" s="14" t="s">
        <v>1526</v>
      </c>
      <c r="C7349" s="17">
        <v>62.0</v>
      </c>
      <c r="D7349" s="8" t="s">
        <v>8572</v>
      </c>
      <c r="E7349" s="8" t="s">
        <v>21</v>
      </c>
      <c r="F7349" s="5" t="s">
        <v>642</v>
      </c>
      <c r="G7349" s="9"/>
      <c r="H7349" s="9"/>
    </row>
    <row r="7350" ht="15.75" customHeight="1">
      <c r="A7350" s="15" t="s">
        <v>8573</v>
      </c>
      <c r="B7350" s="14" t="s">
        <v>144</v>
      </c>
      <c r="C7350" s="16">
        <v>1.0</v>
      </c>
      <c r="D7350" s="8" t="s">
        <v>8574</v>
      </c>
      <c r="E7350" s="8" t="s">
        <v>21</v>
      </c>
      <c r="F7350" s="5" t="s">
        <v>25</v>
      </c>
      <c r="G7350" s="9"/>
      <c r="H7350" s="9"/>
    </row>
    <row r="7351" ht="15.75" customHeight="1">
      <c r="A7351" s="15" t="s">
        <v>8573</v>
      </c>
      <c r="B7351" s="18" t="s">
        <v>135</v>
      </c>
      <c r="C7351" s="17">
        <v>2.0</v>
      </c>
      <c r="D7351" s="8" t="s">
        <v>8575</v>
      </c>
      <c r="E7351" s="8" t="s">
        <v>11</v>
      </c>
      <c r="F7351" s="5" t="s">
        <v>22</v>
      </c>
      <c r="G7351" s="9"/>
      <c r="H7351" s="9"/>
    </row>
    <row r="7352" ht="15.75" customHeight="1">
      <c r="A7352" s="15" t="s">
        <v>8573</v>
      </c>
      <c r="B7352" s="18" t="s">
        <v>135</v>
      </c>
      <c r="C7352" s="17">
        <v>3.0</v>
      </c>
      <c r="D7352" s="8" t="s">
        <v>8576</v>
      </c>
      <c r="E7352" s="8" t="s">
        <v>18</v>
      </c>
      <c r="F7352" s="5" t="s">
        <v>18</v>
      </c>
      <c r="G7352" s="9"/>
      <c r="H7352" s="9"/>
    </row>
    <row r="7353" ht="15.75" customHeight="1">
      <c r="A7353" s="15" t="s">
        <v>8573</v>
      </c>
      <c r="B7353" s="18" t="s">
        <v>135</v>
      </c>
      <c r="C7353" s="17">
        <v>4.0</v>
      </c>
      <c r="D7353" s="8" t="s">
        <v>8577</v>
      </c>
      <c r="E7353" s="8" t="s">
        <v>32</v>
      </c>
      <c r="F7353" s="5" t="s">
        <v>295</v>
      </c>
      <c r="G7353" s="9"/>
      <c r="H7353" s="9"/>
    </row>
    <row r="7354" ht="15.75" customHeight="1">
      <c r="A7354" s="15" t="s">
        <v>8573</v>
      </c>
      <c r="B7354" s="18" t="s">
        <v>701</v>
      </c>
      <c r="C7354" s="17">
        <v>5.0</v>
      </c>
      <c r="D7354" s="8" t="s">
        <v>8578</v>
      </c>
      <c r="E7354" s="8" t="s">
        <v>21</v>
      </c>
      <c r="F7354" s="5" t="s">
        <v>25</v>
      </c>
      <c r="G7354" s="9"/>
      <c r="H7354" s="9"/>
    </row>
    <row r="7355" ht="15.75" customHeight="1">
      <c r="A7355" s="15" t="s">
        <v>8573</v>
      </c>
      <c r="B7355" s="14" t="s">
        <v>500</v>
      </c>
      <c r="C7355" s="17">
        <v>7.0</v>
      </c>
      <c r="D7355" s="8" t="s">
        <v>8579</v>
      </c>
      <c r="E7355" s="8" t="s">
        <v>21</v>
      </c>
      <c r="F7355" s="5" t="s">
        <v>25</v>
      </c>
      <c r="G7355" s="9"/>
      <c r="H7355" s="9"/>
    </row>
    <row r="7356" ht="15.75" customHeight="1">
      <c r="A7356" s="15" t="s">
        <v>8573</v>
      </c>
      <c r="B7356" s="18" t="s">
        <v>682</v>
      </c>
      <c r="C7356" s="17">
        <v>9.0</v>
      </c>
      <c r="D7356" s="8" t="s">
        <v>8580</v>
      </c>
      <c r="E7356" s="8" t="s">
        <v>146</v>
      </c>
      <c r="F7356" s="5" t="s">
        <v>25</v>
      </c>
      <c r="G7356" s="9"/>
      <c r="H7356" s="9"/>
    </row>
    <row r="7357" ht="15.75" customHeight="1">
      <c r="A7357" s="15" t="s">
        <v>8573</v>
      </c>
      <c r="B7357" s="14" t="s">
        <v>500</v>
      </c>
      <c r="C7357" s="17">
        <v>10.0</v>
      </c>
      <c r="D7357" s="8" t="s">
        <v>8581</v>
      </c>
      <c r="E7357" s="8" t="s">
        <v>18</v>
      </c>
      <c r="F7357" s="5" t="s">
        <v>2546</v>
      </c>
      <c r="G7357" s="9"/>
      <c r="H7357" s="9"/>
    </row>
    <row r="7358" ht="15.75" customHeight="1">
      <c r="A7358" s="15" t="s">
        <v>8573</v>
      </c>
      <c r="B7358" s="18" t="s">
        <v>679</v>
      </c>
      <c r="C7358" s="17">
        <v>12.0</v>
      </c>
      <c r="D7358" s="8" t="s">
        <v>8582</v>
      </c>
      <c r="E7358" s="8" t="s">
        <v>14</v>
      </c>
      <c r="F7358" s="5" t="s">
        <v>28</v>
      </c>
      <c r="G7358" s="9"/>
      <c r="H7358" s="9"/>
    </row>
    <row r="7359" ht="15.75" customHeight="1">
      <c r="A7359" s="15" t="s">
        <v>8573</v>
      </c>
      <c r="B7359" s="14" t="s">
        <v>144</v>
      </c>
      <c r="C7359" s="17">
        <v>14.0</v>
      </c>
      <c r="D7359" s="8" t="s">
        <v>8583</v>
      </c>
      <c r="E7359" s="8" t="s">
        <v>14</v>
      </c>
      <c r="F7359" s="5" t="s">
        <v>28</v>
      </c>
      <c r="G7359" s="9"/>
      <c r="H7359" s="9"/>
    </row>
    <row r="7360" ht="15.75" customHeight="1">
      <c r="A7360" s="15" t="s">
        <v>8573</v>
      </c>
      <c r="B7360" s="14" t="s">
        <v>482</v>
      </c>
      <c r="C7360" s="17">
        <v>16.0</v>
      </c>
      <c r="D7360" s="8" t="s">
        <v>8584</v>
      </c>
      <c r="E7360" s="8" t="s">
        <v>14</v>
      </c>
      <c r="F7360" s="5" t="s">
        <v>15</v>
      </c>
      <c r="G7360" s="9"/>
      <c r="H7360" s="9"/>
    </row>
    <row r="7361" ht="15.75" customHeight="1">
      <c r="A7361" s="15" t="s">
        <v>8573</v>
      </c>
      <c r="B7361" s="14" t="s">
        <v>482</v>
      </c>
      <c r="C7361" s="17">
        <v>17.0</v>
      </c>
      <c r="D7361" s="8" t="s">
        <v>8585</v>
      </c>
      <c r="E7361" s="8" t="s">
        <v>14</v>
      </c>
      <c r="F7361" s="5" t="s">
        <v>15</v>
      </c>
      <c r="G7361" s="9"/>
      <c r="H7361" s="9"/>
    </row>
    <row r="7362" ht="15.75" customHeight="1">
      <c r="A7362" s="15" t="s">
        <v>8573</v>
      </c>
      <c r="B7362" s="14" t="s">
        <v>500</v>
      </c>
      <c r="C7362" s="17">
        <v>19.0</v>
      </c>
      <c r="D7362" s="8" t="s">
        <v>8586</v>
      </c>
      <c r="E7362" s="8" t="s">
        <v>14</v>
      </c>
      <c r="F7362" s="5" t="s">
        <v>79</v>
      </c>
      <c r="G7362" s="9"/>
      <c r="H7362" s="9"/>
    </row>
    <row r="7363" ht="15.75" customHeight="1">
      <c r="A7363" s="15" t="s">
        <v>8573</v>
      </c>
      <c r="B7363" s="18" t="s">
        <v>679</v>
      </c>
      <c r="C7363" s="17">
        <v>22.0</v>
      </c>
      <c r="D7363" s="8" t="s">
        <v>8587</v>
      </c>
      <c r="E7363" s="8" t="s">
        <v>14</v>
      </c>
      <c r="F7363" s="5" t="s">
        <v>28</v>
      </c>
      <c r="G7363" s="9"/>
      <c r="H7363" s="9"/>
    </row>
    <row r="7364" ht="15.75" customHeight="1">
      <c r="A7364" s="15" t="s">
        <v>8573</v>
      </c>
      <c r="B7364" s="18" t="s">
        <v>701</v>
      </c>
      <c r="C7364" s="17">
        <v>23.0</v>
      </c>
      <c r="D7364" s="8" t="s">
        <v>8588</v>
      </c>
      <c r="E7364" s="8" t="s">
        <v>14</v>
      </c>
      <c r="F7364" s="5" t="s">
        <v>28</v>
      </c>
      <c r="G7364" s="9"/>
      <c r="H7364" s="9"/>
    </row>
    <row r="7365" ht="15.75" customHeight="1">
      <c r="A7365" s="15" t="s">
        <v>8573</v>
      </c>
      <c r="B7365" s="14" t="s">
        <v>500</v>
      </c>
      <c r="C7365" s="17">
        <v>25.0</v>
      </c>
      <c r="D7365" s="8" t="s">
        <v>8589</v>
      </c>
      <c r="E7365" s="8" t="s">
        <v>14</v>
      </c>
      <c r="F7365" s="5" t="s">
        <v>79</v>
      </c>
      <c r="G7365" s="9"/>
      <c r="H7365" s="9"/>
    </row>
    <row r="7366" ht="15.75" customHeight="1">
      <c r="A7366" s="15" t="s">
        <v>8573</v>
      </c>
      <c r="B7366" s="14" t="s">
        <v>500</v>
      </c>
      <c r="C7366" s="17">
        <v>27.0</v>
      </c>
      <c r="D7366" s="8" t="s">
        <v>8590</v>
      </c>
      <c r="E7366" s="8" t="s">
        <v>18</v>
      </c>
      <c r="F7366" s="5" t="s">
        <v>18</v>
      </c>
      <c r="G7366" s="9"/>
      <c r="H7366" s="9"/>
    </row>
    <row r="7367" ht="15.75" customHeight="1">
      <c r="A7367" s="15" t="s">
        <v>8573</v>
      </c>
      <c r="B7367" s="14" t="s">
        <v>500</v>
      </c>
      <c r="C7367" s="17">
        <v>29.0</v>
      </c>
      <c r="D7367" s="8" t="s">
        <v>8591</v>
      </c>
      <c r="E7367" s="8" t="s">
        <v>18</v>
      </c>
      <c r="F7367" s="5" t="s">
        <v>18</v>
      </c>
      <c r="G7367" s="9"/>
      <c r="H7367" s="9"/>
    </row>
    <row r="7368" ht="15.75" customHeight="1">
      <c r="A7368" s="15" t="s">
        <v>8573</v>
      </c>
      <c r="B7368" s="14" t="s">
        <v>500</v>
      </c>
      <c r="C7368" s="17">
        <v>30.0</v>
      </c>
      <c r="D7368" s="8" t="s">
        <v>8592</v>
      </c>
      <c r="E7368" s="8" t="s">
        <v>18</v>
      </c>
      <c r="F7368" s="5" t="s">
        <v>18</v>
      </c>
      <c r="G7368" s="9"/>
      <c r="H7368" s="9"/>
    </row>
    <row r="7369" ht="15.75" customHeight="1">
      <c r="A7369" s="15" t="s">
        <v>8573</v>
      </c>
      <c r="B7369" s="18" t="s">
        <v>701</v>
      </c>
      <c r="C7369" s="17">
        <v>33.0</v>
      </c>
      <c r="D7369" s="8" t="s">
        <v>8593</v>
      </c>
      <c r="E7369" s="8" t="s">
        <v>18</v>
      </c>
      <c r="F7369" s="5" t="s">
        <v>18</v>
      </c>
      <c r="G7369" s="9"/>
      <c r="H7369" s="9"/>
    </row>
    <row r="7370" ht="15.75" customHeight="1">
      <c r="A7370" s="15" t="s">
        <v>8573</v>
      </c>
      <c r="B7370" s="18" t="s">
        <v>701</v>
      </c>
      <c r="C7370" s="17">
        <v>35.0</v>
      </c>
      <c r="D7370" s="8" t="s">
        <v>8594</v>
      </c>
      <c r="E7370" s="8" t="s">
        <v>14</v>
      </c>
      <c r="F7370" s="5" t="s">
        <v>18</v>
      </c>
      <c r="G7370" s="9"/>
      <c r="H7370" s="9"/>
    </row>
    <row r="7371" ht="15.75" customHeight="1">
      <c r="A7371" s="15" t="s">
        <v>8573</v>
      </c>
      <c r="B7371" s="14" t="s">
        <v>482</v>
      </c>
      <c r="C7371" s="17">
        <v>37.0</v>
      </c>
      <c r="D7371" s="8" t="s">
        <v>8595</v>
      </c>
      <c r="E7371" s="8" t="s">
        <v>18</v>
      </c>
      <c r="F7371" s="5" t="s">
        <v>18</v>
      </c>
      <c r="G7371" s="9"/>
      <c r="H7371" s="9"/>
    </row>
    <row r="7372" ht="15.75" customHeight="1">
      <c r="A7372" s="15" t="s">
        <v>8573</v>
      </c>
      <c r="B7372" s="14" t="s">
        <v>37</v>
      </c>
      <c r="C7372" s="17">
        <v>38.0</v>
      </c>
      <c r="D7372" s="8" t="s">
        <v>8596</v>
      </c>
      <c r="E7372" s="8" t="s">
        <v>14</v>
      </c>
      <c r="F7372" s="5" t="s">
        <v>28</v>
      </c>
      <c r="G7372" s="9"/>
      <c r="H7372" s="9"/>
    </row>
    <row r="7373" ht="15.75" customHeight="1">
      <c r="A7373" s="15" t="s">
        <v>8573</v>
      </c>
      <c r="B7373" s="14" t="s">
        <v>124</v>
      </c>
      <c r="C7373" s="17">
        <v>39.0</v>
      </c>
      <c r="D7373" s="8" t="s">
        <v>8597</v>
      </c>
      <c r="E7373" s="8" t="s">
        <v>146</v>
      </c>
      <c r="F7373" s="5" t="s">
        <v>5372</v>
      </c>
      <c r="G7373" s="9"/>
      <c r="H7373" s="9"/>
    </row>
    <row r="7374" ht="15.75" customHeight="1">
      <c r="A7374" s="15" t="s">
        <v>8573</v>
      </c>
      <c r="B7374" s="14" t="s">
        <v>500</v>
      </c>
      <c r="C7374" s="17">
        <v>40.0</v>
      </c>
      <c r="D7374" s="8" t="s">
        <v>8598</v>
      </c>
      <c r="E7374" s="8" t="s">
        <v>21</v>
      </c>
      <c r="F7374" s="5" t="s">
        <v>123</v>
      </c>
      <c r="G7374" s="9"/>
      <c r="H7374" s="9"/>
    </row>
    <row r="7375" ht="15.75" customHeight="1">
      <c r="A7375" s="15" t="s">
        <v>8573</v>
      </c>
      <c r="B7375" s="14" t="s">
        <v>139</v>
      </c>
      <c r="C7375" s="17">
        <v>42.0</v>
      </c>
      <c r="D7375" s="8" t="s">
        <v>8599</v>
      </c>
      <c r="E7375" s="8" t="s">
        <v>18</v>
      </c>
      <c r="F7375" s="5" t="s">
        <v>18</v>
      </c>
      <c r="G7375" s="9"/>
      <c r="H7375" s="9"/>
    </row>
    <row r="7376" ht="15.75" customHeight="1">
      <c r="A7376" s="15" t="s">
        <v>8573</v>
      </c>
      <c r="B7376" s="18" t="s">
        <v>701</v>
      </c>
      <c r="C7376" s="17">
        <v>44.0</v>
      </c>
      <c r="D7376" s="8" t="s">
        <v>8600</v>
      </c>
      <c r="E7376" s="8" t="s">
        <v>14</v>
      </c>
      <c r="F7376" s="5" t="s">
        <v>79</v>
      </c>
      <c r="G7376" s="9"/>
      <c r="H7376" s="9"/>
    </row>
    <row r="7377" ht="15.75" customHeight="1">
      <c r="A7377" s="15" t="s">
        <v>8573</v>
      </c>
      <c r="B7377" s="14" t="s">
        <v>144</v>
      </c>
      <c r="C7377" s="17">
        <v>46.0</v>
      </c>
      <c r="D7377" s="8" t="s">
        <v>8601</v>
      </c>
      <c r="E7377" s="8" t="s">
        <v>14</v>
      </c>
      <c r="F7377" s="5" t="s">
        <v>909</v>
      </c>
      <c r="G7377" s="9"/>
      <c r="H7377" s="9"/>
    </row>
    <row r="7378" ht="15.75" customHeight="1">
      <c r="A7378" s="15" t="s">
        <v>8573</v>
      </c>
      <c r="B7378" s="18" t="s">
        <v>701</v>
      </c>
      <c r="C7378" s="17">
        <v>48.0</v>
      </c>
      <c r="D7378" s="8" t="s">
        <v>8602</v>
      </c>
      <c r="E7378" s="8" t="s">
        <v>18</v>
      </c>
      <c r="F7378" s="5" t="s">
        <v>33</v>
      </c>
      <c r="G7378" s="9"/>
      <c r="H7378" s="9"/>
    </row>
    <row r="7379" ht="15.75" customHeight="1">
      <c r="A7379" s="15" t="s">
        <v>8573</v>
      </c>
      <c r="B7379" s="18" t="s">
        <v>679</v>
      </c>
      <c r="C7379" s="17">
        <v>50.0</v>
      </c>
      <c r="D7379" s="8" t="s">
        <v>8603</v>
      </c>
      <c r="E7379" s="8" t="s">
        <v>32</v>
      </c>
      <c r="F7379" s="5" t="s">
        <v>33</v>
      </c>
      <c r="G7379" s="9"/>
      <c r="H7379" s="9"/>
    </row>
    <row r="7380" ht="15.75" customHeight="1">
      <c r="A7380" s="15" t="s">
        <v>8573</v>
      </c>
      <c r="B7380" s="18" t="s">
        <v>701</v>
      </c>
      <c r="C7380" s="17">
        <v>52.0</v>
      </c>
      <c r="D7380" s="8" t="s">
        <v>8604</v>
      </c>
      <c r="E7380" s="8" t="s">
        <v>32</v>
      </c>
      <c r="F7380" s="5" t="s">
        <v>33</v>
      </c>
      <c r="G7380" s="9"/>
      <c r="H7380" s="9"/>
    </row>
    <row r="7381" ht="15.75" customHeight="1">
      <c r="A7381" s="15" t="s">
        <v>8573</v>
      </c>
      <c r="B7381" s="18" t="s">
        <v>701</v>
      </c>
      <c r="C7381" s="17">
        <v>54.0</v>
      </c>
      <c r="D7381" s="8" t="s">
        <v>8605</v>
      </c>
      <c r="E7381" s="8" t="s">
        <v>33</v>
      </c>
      <c r="F7381" s="5" t="s">
        <v>33</v>
      </c>
      <c r="G7381" s="9"/>
      <c r="H7381" s="9"/>
    </row>
    <row r="7382" ht="15.75" customHeight="1">
      <c r="A7382" s="15" t="s">
        <v>8573</v>
      </c>
      <c r="B7382" s="14" t="s">
        <v>37</v>
      </c>
      <c r="C7382" s="17">
        <v>56.0</v>
      </c>
      <c r="D7382" s="8" t="s">
        <v>8606</v>
      </c>
      <c r="E7382" s="8" t="s">
        <v>18</v>
      </c>
      <c r="F7382" s="5" t="s">
        <v>18</v>
      </c>
      <c r="G7382" s="9"/>
      <c r="H7382" s="9"/>
    </row>
    <row r="7383" ht="15.75" customHeight="1">
      <c r="A7383" s="15" t="s">
        <v>8573</v>
      </c>
      <c r="B7383" s="18" t="s">
        <v>679</v>
      </c>
      <c r="C7383" s="17">
        <v>57.0</v>
      </c>
      <c r="D7383" s="8" t="s">
        <v>8607</v>
      </c>
      <c r="E7383" s="8" t="s">
        <v>18</v>
      </c>
      <c r="F7383" s="5" t="s">
        <v>18</v>
      </c>
      <c r="G7383" s="9"/>
      <c r="H7383" s="9"/>
    </row>
    <row r="7384" ht="15.75" customHeight="1">
      <c r="A7384" s="15" t="s">
        <v>8573</v>
      </c>
      <c r="B7384" s="14" t="s">
        <v>547</v>
      </c>
      <c r="C7384" s="17">
        <v>58.0</v>
      </c>
      <c r="D7384" s="8" t="s">
        <v>8608</v>
      </c>
      <c r="E7384" s="8" t="s">
        <v>21</v>
      </c>
      <c r="F7384" s="5" t="s">
        <v>25</v>
      </c>
      <c r="G7384" s="9"/>
      <c r="H7384" s="9"/>
    </row>
    <row r="7385" ht="15.75" customHeight="1">
      <c r="A7385" s="15" t="s">
        <v>8609</v>
      </c>
      <c r="B7385" s="14" t="s">
        <v>378</v>
      </c>
      <c r="C7385" s="16">
        <v>1.0</v>
      </c>
      <c r="D7385" s="8" t="s">
        <v>8610</v>
      </c>
      <c r="E7385" s="8" t="s">
        <v>21</v>
      </c>
      <c r="F7385" s="5" t="s">
        <v>25</v>
      </c>
      <c r="G7385" s="9"/>
      <c r="H7385" s="9"/>
    </row>
    <row r="7386" ht="15.75" customHeight="1">
      <c r="A7386" s="15" t="s">
        <v>8609</v>
      </c>
      <c r="B7386" s="14" t="s">
        <v>154</v>
      </c>
      <c r="C7386" s="17">
        <v>2.0</v>
      </c>
      <c r="D7386" s="8" t="s">
        <v>8611</v>
      </c>
      <c r="E7386" s="8" t="s">
        <v>21</v>
      </c>
      <c r="F7386" s="5" t="s">
        <v>25</v>
      </c>
      <c r="G7386" s="9"/>
      <c r="H7386" s="9"/>
    </row>
    <row r="7387" ht="15.75" customHeight="1">
      <c r="A7387" s="15" t="s">
        <v>8609</v>
      </c>
      <c r="B7387" s="14" t="s">
        <v>896</v>
      </c>
      <c r="C7387" s="17">
        <v>3.0</v>
      </c>
      <c r="D7387" s="8" t="s">
        <v>8612</v>
      </c>
      <c r="E7387" s="8" t="s">
        <v>21</v>
      </c>
      <c r="F7387" s="5" t="s">
        <v>25</v>
      </c>
      <c r="G7387" s="9"/>
      <c r="H7387" s="9"/>
    </row>
    <row r="7388" ht="15.75" customHeight="1">
      <c r="A7388" s="15" t="s">
        <v>8609</v>
      </c>
      <c r="B7388" s="14" t="s">
        <v>154</v>
      </c>
      <c r="C7388" s="17">
        <v>6.0</v>
      </c>
      <c r="D7388" s="8" t="s">
        <v>8613</v>
      </c>
      <c r="E7388" s="8" t="s">
        <v>21</v>
      </c>
      <c r="F7388" s="5" t="s">
        <v>25</v>
      </c>
      <c r="G7388" s="9"/>
      <c r="H7388" s="9"/>
    </row>
    <row r="7389" ht="15.75" customHeight="1">
      <c r="A7389" s="15" t="s">
        <v>8609</v>
      </c>
      <c r="B7389" s="14" t="s">
        <v>968</v>
      </c>
      <c r="C7389" s="17">
        <v>7.0</v>
      </c>
      <c r="D7389" s="8" t="s">
        <v>8614</v>
      </c>
      <c r="E7389" s="8" t="s">
        <v>32</v>
      </c>
      <c r="F7389" s="5" t="s">
        <v>295</v>
      </c>
      <c r="G7389" s="9"/>
      <c r="H7389" s="9"/>
    </row>
    <row r="7390" ht="15.75" customHeight="1">
      <c r="A7390" s="15" t="s">
        <v>8609</v>
      </c>
      <c r="B7390" s="14" t="s">
        <v>29</v>
      </c>
      <c r="C7390" s="17">
        <v>12.0</v>
      </c>
      <c r="D7390" s="8" t="s">
        <v>8615</v>
      </c>
      <c r="E7390" s="8" t="s">
        <v>21</v>
      </c>
      <c r="F7390" s="5" t="s">
        <v>22</v>
      </c>
      <c r="G7390" s="9"/>
      <c r="H7390" s="9"/>
    </row>
    <row r="7391" ht="15.75" customHeight="1">
      <c r="A7391" s="15" t="s">
        <v>8609</v>
      </c>
      <c r="B7391" s="14" t="s">
        <v>37</v>
      </c>
      <c r="C7391" s="17">
        <v>14.0</v>
      </c>
      <c r="D7391" s="8" t="s">
        <v>8616</v>
      </c>
      <c r="E7391" s="8" t="s">
        <v>21</v>
      </c>
      <c r="F7391" s="5" t="s">
        <v>22</v>
      </c>
      <c r="G7391" s="9"/>
      <c r="H7391" s="9"/>
    </row>
    <row r="7392" ht="15.75" customHeight="1">
      <c r="A7392" s="15" t="s">
        <v>8609</v>
      </c>
      <c r="B7392" s="14" t="s">
        <v>37</v>
      </c>
      <c r="C7392" s="17">
        <v>17.0</v>
      </c>
      <c r="D7392" s="8" t="s">
        <v>8617</v>
      </c>
      <c r="E7392" s="8" t="s">
        <v>21</v>
      </c>
      <c r="F7392" s="5" t="s">
        <v>22</v>
      </c>
      <c r="G7392" s="9"/>
      <c r="H7392" s="9"/>
    </row>
    <row r="7393" ht="15.75" customHeight="1">
      <c r="A7393" s="15" t="s">
        <v>8609</v>
      </c>
      <c r="B7393" s="14" t="s">
        <v>124</v>
      </c>
      <c r="C7393" s="17">
        <v>19.0</v>
      </c>
      <c r="D7393" s="8" t="s">
        <v>8618</v>
      </c>
      <c r="E7393" s="8" t="s">
        <v>33</v>
      </c>
      <c r="F7393" s="5" t="s">
        <v>22</v>
      </c>
      <c r="G7393" s="9"/>
      <c r="H7393" s="9"/>
    </row>
    <row r="7394" ht="15.75" customHeight="1">
      <c r="A7394" s="15" t="s">
        <v>8609</v>
      </c>
      <c r="B7394" s="14" t="s">
        <v>29</v>
      </c>
      <c r="C7394" s="17">
        <v>21.0</v>
      </c>
      <c r="D7394" s="8" t="s">
        <v>8619</v>
      </c>
      <c r="E7394" s="8" t="s">
        <v>21</v>
      </c>
      <c r="F7394" s="5" t="s">
        <v>22</v>
      </c>
      <c r="G7394" s="9"/>
      <c r="H7394" s="9"/>
    </row>
    <row r="7395" ht="15.75" customHeight="1">
      <c r="A7395" s="15" t="s">
        <v>8609</v>
      </c>
      <c r="B7395" s="18" t="s">
        <v>701</v>
      </c>
      <c r="C7395" s="17">
        <v>23.0</v>
      </c>
      <c r="D7395" s="8" t="s">
        <v>8620</v>
      </c>
      <c r="E7395" s="8" t="s">
        <v>14</v>
      </c>
      <c r="F7395" s="5" t="s">
        <v>22</v>
      </c>
      <c r="G7395" s="9"/>
      <c r="H7395" s="9"/>
    </row>
    <row r="7396" ht="15.75" customHeight="1">
      <c r="A7396" s="15" t="s">
        <v>8609</v>
      </c>
      <c r="B7396" s="14" t="s">
        <v>29</v>
      </c>
      <c r="C7396" s="17">
        <v>25.0</v>
      </c>
      <c r="D7396" s="8" t="s">
        <v>8621</v>
      </c>
      <c r="E7396" s="8" t="s">
        <v>3620</v>
      </c>
      <c r="F7396" s="5" t="s">
        <v>28</v>
      </c>
      <c r="G7396" s="9"/>
      <c r="H7396" s="9"/>
    </row>
    <row r="7397" ht="15.75" customHeight="1">
      <c r="A7397" s="15" t="s">
        <v>8609</v>
      </c>
      <c r="B7397" s="14" t="s">
        <v>896</v>
      </c>
      <c r="C7397" s="17">
        <v>28.0</v>
      </c>
      <c r="D7397" s="8" t="s">
        <v>8622</v>
      </c>
      <c r="E7397" s="8" t="s">
        <v>21</v>
      </c>
      <c r="F7397" s="5" t="s">
        <v>22</v>
      </c>
      <c r="G7397" s="9"/>
      <c r="H7397" s="9"/>
    </row>
    <row r="7398" ht="15.75" customHeight="1">
      <c r="A7398" s="15" t="s">
        <v>8609</v>
      </c>
      <c r="B7398" s="14" t="s">
        <v>896</v>
      </c>
      <c r="C7398" s="17">
        <v>30.0</v>
      </c>
      <c r="D7398" s="8" t="s">
        <v>8623</v>
      </c>
      <c r="E7398" s="8" t="s">
        <v>21</v>
      </c>
      <c r="F7398" s="5" t="s">
        <v>1465</v>
      </c>
      <c r="G7398" s="9"/>
      <c r="H7398" s="9"/>
    </row>
    <row r="7399" ht="15.75" customHeight="1">
      <c r="A7399" s="15" t="s">
        <v>8609</v>
      </c>
      <c r="B7399" s="14" t="s">
        <v>37</v>
      </c>
      <c r="C7399" s="17">
        <v>32.0</v>
      </c>
      <c r="D7399" s="8" t="s">
        <v>8624</v>
      </c>
      <c r="E7399" s="8" t="s">
        <v>21</v>
      </c>
      <c r="F7399" s="5" t="s">
        <v>18</v>
      </c>
      <c r="G7399" s="9"/>
      <c r="H7399" s="9"/>
    </row>
    <row r="7400" ht="15.75" customHeight="1">
      <c r="A7400" s="15" t="s">
        <v>8609</v>
      </c>
      <c r="B7400" s="14" t="s">
        <v>124</v>
      </c>
      <c r="C7400" s="17">
        <v>34.0</v>
      </c>
      <c r="D7400" s="8" t="s">
        <v>8625</v>
      </c>
      <c r="E7400" s="8" t="s">
        <v>18</v>
      </c>
      <c r="F7400" s="5" t="s">
        <v>18</v>
      </c>
      <c r="G7400" s="9"/>
      <c r="H7400" s="9"/>
    </row>
    <row r="7401" ht="15.75" customHeight="1">
      <c r="A7401" s="15" t="s">
        <v>8609</v>
      </c>
      <c r="B7401" s="14" t="s">
        <v>124</v>
      </c>
      <c r="C7401" s="17">
        <v>36.0</v>
      </c>
      <c r="D7401" s="8" t="s">
        <v>8626</v>
      </c>
      <c r="E7401" s="8" t="s">
        <v>18</v>
      </c>
      <c r="F7401" s="5" t="s">
        <v>18</v>
      </c>
      <c r="G7401" s="9"/>
      <c r="H7401" s="9"/>
    </row>
    <row r="7402" ht="15.75" customHeight="1">
      <c r="A7402" s="15" t="s">
        <v>8609</v>
      </c>
      <c r="B7402" s="14" t="s">
        <v>144</v>
      </c>
      <c r="C7402" s="17">
        <v>38.0</v>
      </c>
      <c r="D7402" s="8" t="s">
        <v>8627</v>
      </c>
      <c r="E7402" s="8" t="s">
        <v>18</v>
      </c>
      <c r="F7402" s="5" t="s">
        <v>25</v>
      </c>
      <c r="G7402" s="9"/>
      <c r="H7402" s="9"/>
    </row>
    <row r="7403" ht="15.75" customHeight="1">
      <c r="A7403" s="15" t="s">
        <v>8609</v>
      </c>
      <c r="B7403" s="14" t="s">
        <v>1443</v>
      </c>
      <c r="C7403" s="17">
        <v>39.0</v>
      </c>
      <c r="D7403" s="8" t="s">
        <v>8628</v>
      </c>
      <c r="E7403" s="8" t="s">
        <v>21</v>
      </c>
      <c r="F7403" s="5" t="s">
        <v>22</v>
      </c>
      <c r="G7403" s="9"/>
      <c r="H7403" s="9"/>
    </row>
    <row r="7404" ht="15.75" customHeight="1">
      <c r="A7404" s="15" t="s">
        <v>8609</v>
      </c>
      <c r="B7404" s="14" t="s">
        <v>37</v>
      </c>
      <c r="C7404" s="17">
        <v>42.0</v>
      </c>
      <c r="D7404" s="8" t="s">
        <v>8629</v>
      </c>
      <c r="E7404" s="8" t="s">
        <v>21</v>
      </c>
      <c r="F7404" s="5" t="s">
        <v>22</v>
      </c>
      <c r="G7404" s="9"/>
      <c r="H7404" s="9"/>
    </row>
    <row r="7405" ht="15.75" customHeight="1">
      <c r="A7405" s="15" t="s">
        <v>8609</v>
      </c>
      <c r="B7405" s="14" t="s">
        <v>124</v>
      </c>
      <c r="C7405" s="17">
        <v>44.0</v>
      </c>
      <c r="D7405" s="8" t="s">
        <v>8630</v>
      </c>
      <c r="E7405" s="8" t="s">
        <v>21</v>
      </c>
      <c r="F7405" s="5" t="s">
        <v>22</v>
      </c>
      <c r="G7405" s="9"/>
      <c r="H7405" s="9"/>
    </row>
    <row r="7406" ht="15.75" customHeight="1">
      <c r="A7406" s="15" t="s">
        <v>8609</v>
      </c>
      <c r="B7406" s="14" t="s">
        <v>29</v>
      </c>
      <c r="C7406" s="17">
        <v>45.0</v>
      </c>
      <c r="D7406" s="8" t="s">
        <v>8631</v>
      </c>
      <c r="E7406" s="8" t="s">
        <v>21</v>
      </c>
      <c r="F7406" s="5" t="s">
        <v>133</v>
      </c>
      <c r="G7406" s="9"/>
      <c r="H7406" s="9"/>
    </row>
    <row r="7407" ht="15.75" customHeight="1">
      <c r="A7407" s="15" t="s">
        <v>8609</v>
      </c>
      <c r="B7407" s="14" t="s">
        <v>124</v>
      </c>
      <c r="C7407" s="17">
        <v>46.0</v>
      </c>
      <c r="D7407" s="8" t="s">
        <v>8632</v>
      </c>
      <c r="E7407" s="8" t="s">
        <v>21</v>
      </c>
      <c r="F7407" s="5" t="s">
        <v>133</v>
      </c>
      <c r="G7407" s="9"/>
      <c r="H7407" s="9"/>
    </row>
    <row r="7408" ht="15.75" customHeight="1">
      <c r="A7408" s="15" t="s">
        <v>8609</v>
      </c>
      <c r="B7408" s="14" t="s">
        <v>37</v>
      </c>
      <c r="C7408" s="17">
        <v>49.0</v>
      </c>
      <c r="D7408" s="8" t="s">
        <v>8633</v>
      </c>
      <c r="E7408" s="8" t="s">
        <v>21</v>
      </c>
      <c r="F7408" s="5" t="s">
        <v>133</v>
      </c>
      <c r="G7408" s="9"/>
      <c r="H7408" s="9"/>
    </row>
    <row r="7409" ht="15.75" customHeight="1">
      <c r="A7409" s="15" t="s">
        <v>8609</v>
      </c>
      <c r="B7409" s="14" t="s">
        <v>896</v>
      </c>
      <c r="C7409" s="17">
        <v>50.0</v>
      </c>
      <c r="D7409" s="8" t="s">
        <v>8634</v>
      </c>
      <c r="E7409" s="8" t="s">
        <v>21</v>
      </c>
      <c r="F7409" s="5" t="s">
        <v>8635</v>
      </c>
      <c r="G7409" s="9"/>
      <c r="H7409" s="9"/>
    </row>
    <row r="7410" ht="15.75" customHeight="1">
      <c r="A7410" s="15" t="s">
        <v>8609</v>
      </c>
      <c r="B7410" s="14" t="s">
        <v>124</v>
      </c>
      <c r="C7410" s="17">
        <v>52.0</v>
      </c>
      <c r="D7410" s="8" t="s">
        <v>8636</v>
      </c>
      <c r="E7410" s="8" t="s">
        <v>32</v>
      </c>
      <c r="F7410" s="5" t="s">
        <v>79</v>
      </c>
      <c r="G7410" s="9"/>
      <c r="H7410" s="9"/>
    </row>
    <row r="7411" ht="15.75" customHeight="1">
      <c r="A7411" s="15" t="s">
        <v>8609</v>
      </c>
      <c r="B7411" s="14" t="s">
        <v>124</v>
      </c>
      <c r="C7411" s="17">
        <v>56.0</v>
      </c>
      <c r="D7411" s="8" t="s">
        <v>8637</v>
      </c>
      <c r="E7411" s="8" t="s">
        <v>183</v>
      </c>
      <c r="F7411" s="5" t="s">
        <v>651</v>
      </c>
      <c r="G7411" s="9"/>
      <c r="H7411" s="9"/>
    </row>
    <row r="7412" ht="15.75" customHeight="1">
      <c r="A7412" s="15" t="s">
        <v>8609</v>
      </c>
      <c r="B7412" s="14" t="s">
        <v>37</v>
      </c>
      <c r="C7412" s="17">
        <v>57.0</v>
      </c>
      <c r="D7412" s="8" t="s">
        <v>8638</v>
      </c>
      <c r="E7412" s="8" t="s">
        <v>21</v>
      </c>
      <c r="F7412" s="5" t="s">
        <v>25</v>
      </c>
      <c r="G7412" s="9"/>
      <c r="H7412" s="9"/>
    </row>
    <row r="7413" ht="15.75" customHeight="1">
      <c r="A7413" s="15" t="s">
        <v>8609</v>
      </c>
      <c r="B7413" s="14" t="s">
        <v>37</v>
      </c>
      <c r="C7413" s="17">
        <v>59.0</v>
      </c>
      <c r="D7413" s="8" t="s">
        <v>8639</v>
      </c>
      <c r="E7413" s="8" t="s">
        <v>21</v>
      </c>
      <c r="F7413" s="5" t="s">
        <v>25</v>
      </c>
      <c r="G7413" s="9"/>
      <c r="H7413" s="9"/>
    </row>
    <row r="7414" ht="15.75" customHeight="1">
      <c r="A7414" s="15" t="s">
        <v>8609</v>
      </c>
      <c r="B7414" s="14" t="s">
        <v>37</v>
      </c>
      <c r="C7414" s="17">
        <v>60.0</v>
      </c>
      <c r="D7414" s="8" t="s">
        <v>8640</v>
      </c>
      <c r="E7414" s="8" t="s">
        <v>33</v>
      </c>
      <c r="F7414" s="5" t="s">
        <v>33</v>
      </c>
      <c r="G7414" s="9"/>
      <c r="H7414" s="9"/>
    </row>
    <row r="7415" ht="15.75" customHeight="1">
      <c r="A7415" s="15" t="s">
        <v>8609</v>
      </c>
      <c r="B7415" s="18" t="s">
        <v>135</v>
      </c>
      <c r="C7415" s="17">
        <v>61.0</v>
      </c>
      <c r="D7415" s="8" t="s">
        <v>8641</v>
      </c>
      <c r="E7415" s="8" t="s">
        <v>33</v>
      </c>
      <c r="F7415" s="5" t="s">
        <v>33</v>
      </c>
      <c r="G7415" s="9"/>
      <c r="H7415" s="9"/>
    </row>
    <row r="7416" ht="15.75" customHeight="1">
      <c r="A7416" s="15" t="s">
        <v>8609</v>
      </c>
      <c r="B7416" s="14" t="s">
        <v>37</v>
      </c>
      <c r="C7416" s="17">
        <v>62.0</v>
      </c>
      <c r="D7416" s="8" t="s">
        <v>8642</v>
      </c>
      <c r="E7416" s="8" t="s">
        <v>18</v>
      </c>
      <c r="F7416" s="5" t="s">
        <v>18</v>
      </c>
      <c r="G7416" s="9"/>
      <c r="H7416" s="9"/>
    </row>
    <row r="7417" ht="15.75" customHeight="1">
      <c r="A7417" s="15" t="s">
        <v>8609</v>
      </c>
      <c r="B7417" s="14" t="s">
        <v>144</v>
      </c>
      <c r="C7417" s="17">
        <v>64.0</v>
      </c>
      <c r="D7417" s="8" t="s">
        <v>8643</v>
      </c>
      <c r="E7417" s="8" t="s">
        <v>33</v>
      </c>
      <c r="F7417" s="5" t="s">
        <v>971</v>
      </c>
      <c r="G7417" s="9"/>
      <c r="H7417" s="9"/>
    </row>
    <row r="7418" ht="15.75" customHeight="1">
      <c r="A7418" s="15" t="s">
        <v>8609</v>
      </c>
      <c r="B7418" s="14" t="s">
        <v>154</v>
      </c>
      <c r="C7418" s="17">
        <v>65.0</v>
      </c>
      <c r="D7418" s="8" t="s">
        <v>8644</v>
      </c>
      <c r="E7418" s="8" t="s">
        <v>33</v>
      </c>
      <c r="F7418" s="5" t="s">
        <v>33</v>
      </c>
      <c r="G7418" s="9"/>
      <c r="H7418" s="9"/>
    </row>
    <row r="7419" ht="15.75" customHeight="1">
      <c r="A7419" s="15" t="s">
        <v>8609</v>
      </c>
      <c r="B7419" s="18" t="s">
        <v>126</v>
      </c>
      <c r="C7419" s="17">
        <v>66.0</v>
      </c>
      <c r="D7419" s="8" t="s">
        <v>8645</v>
      </c>
      <c r="E7419" s="8" t="s">
        <v>18</v>
      </c>
      <c r="F7419" s="5" t="s">
        <v>18</v>
      </c>
      <c r="G7419" s="9"/>
      <c r="H7419" s="9"/>
    </row>
    <row r="7420" ht="15.75" customHeight="1">
      <c r="A7420" s="15" t="s">
        <v>8609</v>
      </c>
      <c r="B7420" s="14" t="s">
        <v>37</v>
      </c>
      <c r="C7420" s="17">
        <v>67.0</v>
      </c>
      <c r="D7420" s="8" t="s">
        <v>8646</v>
      </c>
      <c r="E7420" s="8" t="s">
        <v>18</v>
      </c>
      <c r="F7420" s="5" t="s">
        <v>768</v>
      </c>
      <c r="G7420" s="9"/>
      <c r="H7420" s="9"/>
    </row>
    <row r="7421" ht="15.75" customHeight="1">
      <c r="A7421" s="15" t="s">
        <v>8609</v>
      </c>
      <c r="B7421" s="14" t="s">
        <v>378</v>
      </c>
      <c r="C7421" s="17">
        <v>68.0</v>
      </c>
      <c r="D7421" s="8" t="s">
        <v>8647</v>
      </c>
      <c r="E7421" s="8" t="s">
        <v>33</v>
      </c>
      <c r="F7421" s="5" t="s">
        <v>33</v>
      </c>
      <c r="G7421" s="9"/>
      <c r="H7421" s="9"/>
    </row>
    <row r="7422" ht="15.75" customHeight="1">
      <c r="A7422" s="15" t="s">
        <v>8609</v>
      </c>
      <c r="B7422" s="14" t="s">
        <v>1221</v>
      </c>
      <c r="C7422" s="17">
        <v>70.0</v>
      </c>
      <c r="D7422" s="8" t="s">
        <v>8648</v>
      </c>
      <c r="E7422" s="8" t="s">
        <v>32</v>
      </c>
      <c r="F7422" s="5" t="s">
        <v>22</v>
      </c>
      <c r="G7422" s="9"/>
      <c r="H7422" s="9"/>
    </row>
    <row r="7423" ht="15.75" customHeight="1">
      <c r="A7423" s="15" t="s">
        <v>8609</v>
      </c>
      <c r="B7423" s="14" t="s">
        <v>1770</v>
      </c>
      <c r="C7423" s="17">
        <v>75.0</v>
      </c>
      <c r="D7423" s="8" t="s">
        <v>8649</v>
      </c>
      <c r="E7423" s="8" t="s">
        <v>32</v>
      </c>
      <c r="F7423" s="5" t="s">
        <v>133</v>
      </c>
      <c r="G7423" s="9"/>
      <c r="H7423" s="9"/>
    </row>
    <row r="7424" ht="15.75" customHeight="1">
      <c r="A7424" s="15" t="s">
        <v>8609</v>
      </c>
      <c r="B7424" s="14" t="s">
        <v>896</v>
      </c>
      <c r="C7424" s="17">
        <v>78.0</v>
      </c>
      <c r="D7424" s="8" t="s">
        <v>8650</v>
      </c>
      <c r="E7424" s="8" t="s">
        <v>21</v>
      </c>
      <c r="F7424" s="5" t="s">
        <v>133</v>
      </c>
      <c r="G7424" s="9"/>
      <c r="H7424" s="9"/>
    </row>
    <row r="7425" ht="15.75" customHeight="1">
      <c r="A7425" s="15" t="s">
        <v>8609</v>
      </c>
      <c r="B7425" s="14" t="s">
        <v>760</v>
      </c>
      <c r="C7425" s="17">
        <v>80.0</v>
      </c>
      <c r="D7425" s="8" t="s">
        <v>8651</v>
      </c>
      <c r="E7425" s="8" t="s">
        <v>21</v>
      </c>
      <c r="F7425" s="5" t="s">
        <v>133</v>
      </c>
      <c r="G7425" s="9"/>
      <c r="H7425" s="9"/>
    </row>
    <row r="7426" ht="15.75" customHeight="1">
      <c r="A7426" s="15" t="s">
        <v>8652</v>
      </c>
      <c r="B7426" s="18" t="s">
        <v>679</v>
      </c>
      <c r="C7426" s="17">
        <v>3.0</v>
      </c>
      <c r="D7426" s="8" t="s">
        <v>8653</v>
      </c>
      <c r="E7426" s="8" t="s">
        <v>21</v>
      </c>
      <c r="F7426" s="5" t="s">
        <v>133</v>
      </c>
      <c r="G7426" s="9"/>
      <c r="H7426" s="9"/>
    </row>
    <row r="7427" ht="15.75" customHeight="1">
      <c r="A7427" s="15" t="s">
        <v>8652</v>
      </c>
      <c r="B7427" s="14" t="s">
        <v>144</v>
      </c>
      <c r="C7427" s="17">
        <v>6.0</v>
      </c>
      <c r="D7427" s="8" t="s">
        <v>8654</v>
      </c>
      <c r="E7427" s="8" t="s">
        <v>21</v>
      </c>
      <c r="F7427" s="5" t="s">
        <v>133</v>
      </c>
      <c r="G7427" s="9"/>
      <c r="H7427" s="9"/>
    </row>
    <row r="7428" ht="15.75" customHeight="1">
      <c r="A7428" s="15" t="s">
        <v>8652</v>
      </c>
      <c r="B7428" s="14" t="s">
        <v>500</v>
      </c>
      <c r="C7428" s="17">
        <v>9.0</v>
      </c>
      <c r="D7428" s="8" t="s">
        <v>8655</v>
      </c>
      <c r="E7428" s="8" t="s">
        <v>21</v>
      </c>
      <c r="F7428" s="5" t="s">
        <v>25</v>
      </c>
      <c r="G7428" s="9"/>
      <c r="H7428" s="9"/>
    </row>
    <row r="7429" ht="15.75" customHeight="1">
      <c r="A7429" s="15" t="s">
        <v>8652</v>
      </c>
      <c r="B7429" s="18" t="s">
        <v>679</v>
      </c>
      <c r="C7429" s="17">
        <v>12.0</v>
      </c>
      <c r="D7429" s="8" t="s">
        <v>8656</v>
      </c>
      <c r="E7429" s="8" t="s">
        <v>21</v>
      </c>
      <c r="F7429" s="5" t="s">
        <v>22</v>
      </c>
      <c r="G7429" s="9"/>
      <c r="H7429" s="9"/>
    </row>
    <row r="7430" ht="15.75" customHeight="1">
      <c r="A7430" s="15" t="s">
        <v>8652</v>
      </c>
      <c r="B7430" s="14" t="s">
        <v>482</v>
      </c>
      <c r="C7430" s="17">
        <v>14.0</v>
      </c>
      <c r="D7430" s="8" t="s">
        <v>8657</v>
      </c>
      <c r="E7430" s="8" t="s">
        <v>14</v>
      </c>
      <c r="F7430" s="5" t="s">
        <v>79</v>
      </c>
      <c r="G7430" s="9"/>
      <c r="H7430" s="9"/>
    </row>
    <row r="7431" ht="15.75" customHeight="1">
      <c r="A7431" s="15" t="s">
        <v>8652</v>
      </c>
      <c r="B7431" s="18" t="s">
        <v>679</v>
      </c>
      <c r="C7431" s="17">
        <v>15.0</v>
      </c>
      <c r="D7431" s="8" t="s">
        <v>8658</v>
      </c>
      <c r="E7431" s="8" t="s">
        <v>14</v>
      </c>
      <c r="F7431" s="5" t="s">
        <v>79</v>
      </c>
      <c r="G7431" s="9"/>
      <c r="H7431" s="9"/>
    </row>
    <row r="7432" ht="15.75" customHeight="1">
      <c r="A7432" s="15" t="s">
        <v>8652</v>
      </c>
      <c r="B7432" s="18" t="s">
        <v>679</v>
      </c>
      <c r="C7432" s="17">
        <v>16.0</v>
      </c>
      <c r="D7432" s="8" t="s">
        <v>8659</v>
      </c>
      <c r="E7432" s="8" t="s">
        <v>14</v>
      </c>
      <c r="F7432" s="5" t="s">
        <v>909</v>
      </c>
      <c r="G7432" s="9"/>
      <c r="H7432" s="9"/>
    </row>
    <row r="7433" ht="15.75" customHeight="1">
      <c r="A7433" s="15" t="s">
        <v>8652</v>
      </c>
      <c r="B7433" s="18" t="s">
        <v>135</v>
      </c>
      <c r="C7433" s="17">
        <v>18.0</v>
      </c>
      <c r="D7433" s="8" t="s">
        <v>8660</v>
      </c>
      <c r="E7433" s="8" t="s">
        <v>14</v>
      </c>
      <c r="F7433" s="5" t="s">
        <v>15</v>
      </c>
      <c r="G7433" s="9"/>
      <c r="H7433" s="9"/>
    </row>
    <row r="7434" ht="15.75" customHeight="1">
      <c r="A7434" s="15" t="s">
        <v>8652</v>
      </c>
      <c r="B7434" s="14" t="s">
        <v>1770</v>
      </c>
      <c r="C7434" s="17">
        <v>20.0</v>
      </c>
      <c r="D7434" s="8" t="s">
        <v>8661</v>
      </c>
      <c r="E7434" s="8" t="s">
        <v>14</v>
      </c>
      <c r="F7434" s="5" t="s">
        <v>28</v>
      </c>
      <c r="G7434" s="9"/>
      <c r="H7434" s="9"/>
    </row>
    <row r="7435" ht="15.75" customHeight="1">
      <c r="A7435" s="15" t="s">
        <v>8652</v>
      </c>
      <c r="B7435" s="18" t="s">
        <v>135</v>
      </c>
      <c r="C7435" s="17">
        <v>24.0</v>
      </c>
      <c r="D7435" s="8" t="s">
        <v>8662</v>
      </c>
      <c r="E7435" s="8" t="s">
        <v>32</v>
      </c>
      <c r="F7435" s="5" t="s">
        <v>28</v>
      </c>
      <c r="G7435" s="9"/>
      <c r="H7435" s="9"/>
    </row>
    <row r="7436" ht="15.75" customHeight="1">
      <c r="A7436" s="15" t="s">
        <v>8652</v>
      </c>
      <c r="B7436" s="18" t="s">
        <v>679</v>
      </c>
      <c r="C7436" s="17">
        <v>26.0</v>
      </c>
      <c r="D7436" s="8" t="s">
        <v>8663</v>
      </c>
      <c r="E7436" s="8" t="s">
        <v>32</v>
      </c>
      <c r="F7436" s="5" t="s">
        <v>22</v>
      </c>
      <c r="G7436" s="9"/>
      <c r="H7436" s="9"/>
    </row>
    <row r="7437" ht="15.75" customHeight="1">
      <c r="A7437" s="15" t="s">
        <v>8652</v>
      </c>
      <c r="B7437" s="18" t="s">
        <v>679</v>
      </c>
      <c r="C7437" s="17">
        <v>28.0</v>
      </c>
      <c r="D7437" s="8" t="s">
        <v>8664</v>
      </c>
      <c r="E7437" s="8" t="s">
        <v>32</v>
      </c>
      <c r="F7437" s="5" t="s">
        <v>22</v>
      </c>
      <c r="G7437" s="9"/>
      <c r="H7437" s="9"/>
    </row>
    <row r="7438" ht="15.75" customHeight="1">
      <c r="A7438" s="15" t="s">
        <v>8652</v>
      </c>
      <c r="B7438" s="18" t="s">
        <v>701</v>
      </c>
      <c r="C7438" s="17">
        <v>30.0</v>
      </c>
      <c r="D7438" s="8" t="s">
        <v>8665</v>
      </c>
      <c r="E7438" s="8" t="s">
        <v>21</v>
      </c>
      <c r="F7438" s="5" t="s">
        <v>25</v>
      </c>
      <c r="G7438" s="9"/>
      <c r="H7438" s="9"/>
    </row>
    <row r="7439" ht="15.75" customHeight="1">
      <c r="A7439" s="15" t="s">
        <v>8652</v>
      </c>
      <c r="B7439" s="18" t="s">
        <v>679</v>
      </c>
      <c r="C7439" s="17">
        <v>33.0</v>
      </c>
      <c r="D7439" s="8" t="s">
        <v>8666</v>
      </c>
      <c r="E7439" s="8" t="s">
        <v>21</v>
      </c>
      <c r="F7439" s="5" t="s">
        <v>25</v>
      </c>
      <c r="G7439" s="9"/>
      <c r="H7439" s="9"/>
    </row>
    <row r="7440" ht="15.75" customHeight="1">
      <c r="A7440" s="15" t="s">
        <v>8652</v>
      </c>
      <c r="B7440" s="18" t="s">
        <v>135</v>
      </c>
      <c r="C7440" s="17">
        <v>35.0</v>
      </c>
      <c r="D7440" s="8" t="s">
        <v>8667</v>
      </c>
      <c r="E7440" s="8" t="s">
        <v>21</v>
      </c>
      <c r="F7440" s="5" t="s">
        <v>25</v>
      </c>
      <c r="G7440" s="9"/>
      <c r="H7440" s="9"/>
    </row>
    <row r="7441" ht="15.75" customHeight="1">
      <c r="A7441" s="15" t="s">
        <v>8652</v>
      </c>
      <c r="B7441" s="14" t="s">
        <v>37</v>
      </c>
      <c r="C7441" s="17">
        <v>36.0</v>
      </c>
      <c r="D7441" s="8" t="s">
        <v>8668</v>
      </c>
      <c r="E7441" s="8" t="s">
        <v>33</v>
      </c>
      <c r="F7441" s="5" t="s">
        <v>33</v>
      </c>
      <c r="G7441" s="9"/>
      <c r="H7441" s="9"/>
    </row>
    <row r="7442" ht="15.75" customHeight="1">
      <c r="A7442" s="15" t="s">
        <v>8652</v>
      </c>
      <c r="B7442" s="18" t="s">
        <v>682</v>
      </c>
      <c r="C7442" s="17">
        <v>37.0</v>
      </c>
      <c r="D7442" s="8" t="s">
        <v>8669</v>
      </c>
      <c r="E7442" s="8" t="s">
        <v>18</v>
      </c>
      <c r="F7442" s="5" t="s">
        <v>22</v>
      </c>
      <c r="G7442" s="9"/>
      <c r="H7442" s="9"/>
    </row>
    <row r="7443" ht="15.75" customHeight="1">
      <c r="A7443" s="15" t="s">
        <v>8652</v>
      </c>
      <c r="B7443" s="18" t="s">
        <v>682</v>
      </c>
      <c r="C7443" s="17">
        <v>38.0</v>
      </c>
      <c r="D7443" s="8" t="s">
        <v>8670</v>
      </c>
      <c r="E7443" s="8" t="s">
        <v>18</v>
      </c>
      <c r="F7443" s="5" t="s">
        <v>22</v>
      </c>
      <c r="G7443" s="9"/>
      <c r="H7443" s="9"/>
    </row>
    <row r="7444" ht="15.75" customHeight="1">
      <c r="A7444" s="15" t="s">
        <v>8652</v>
      </c>
      <c r="B7444" s="18" t="s">
        <v>135</v>
      </c>
      <c r="C7444" s="17">
        <v>39.0</v>
      </c>
      <c r="D7444" s="8" t="s">
        <v>8671</v>
      </c>
      <c r="E7444" s="8" t="s">
        <v>18</v>
      </c>
      <c r="F7444" s="5" t="s">
        <v>22</v>
      </c>
      <c r="G7444" s="9"/>
      <c r="H7444" s="9"/>
    </row>
    <row r="7445" ht="15.75" customHeight="1">
      <c r="A7445" s="15" t="s">
        <v>8652</v>
      </c>
      <c r="B7445" s="18" t="s">
        <v>682</v>
      </c>
      <c r="C7445" s="17">
        <v>40.0</v>
      </c>
      <c r="D7445" s="8" t="s">
        <v>8672</v>
      </c>
      <c r="E7445" s="8" t="s">
        <v>183</v>
      </c>
      <c r="F7445" s="5" t="s">
        <v>22</v>
      </c>
      <c r="G7445" s="9"/>
      <c r="H7445" s="9"/>
    </row>
    <row r="7446" ht="15.75" customHeight="1">
      <c r="A7446" s="15" t="s">
        <v>8652</v>
      </c>
      <c r="B7446" s="18" t="s">
        <v>682</v>
      </c>
      <c r="C7446" s="17">
        <v>41.0</v>
      </c>
      <c r="D7446" s="8" t="s">
        <v>8673</v>
      </c>
      <c r="E7446" s="8" t="s">
        <v>18</v>
      </c>
      <c r="F7446" s="5" t="s">
        <v>22</v>
      </c>
      <c r="G7446" s="9"/>
      <c r="H7446" s="9"/>
    </row>
    <row r="7447" ht="15.75" customHeight="1">
      <c r="A7447" s="15" t="s">
        <v>8652</v>
      </c>
      <c r="B7447" s="18" t="s">
        <v>682</v>
      </c>
      <c r="C7447" s="17">
        <v>42.0</v>
      </c>
      <c r="D7447" s="8" t="s">
        <v>8674</v>
      </c>
      <c r="E7447" s="8" t="s">
        <v>18</v>
      </c>
      <c r="F7447" s="5" t="s">
        <v>22</v>
      </c>
      <c r="G7447" s="9"/>
      <c r="H7447" s="9"/>
    </row>
    <row r="7448" ht="15.75" customHeight="1">
      <c r="A7448" s="15" t="s">
        <v>8652</v>
      </c>
      <c r="B7448" s="18" t="s">
        <v>682</v>
      </c>
      <c r="C7448" s="17">
        <v>43.0</v>
      </c>
      <c r="D7448" s="8" t="s">
        <v>8675</v>
      </c>
      <c r="E7448" s="8" t="s">
        <v>18</v>
      </c>
      <c r="F7448" s="5" t="s">
        <v>22</v>
      </c>
      <c r="G7448" s="9"/>
      <c r="H7448" s="9"/>
    </row>
    <row r="7449" ht="15.75" customHeight="1">
      <c r="A7449" s="15" t="s">
        <v>8652</v>
      </c>
      <c r="B7449" s="18" t="s">
        <v>682</v>
      </c>
      <c r="C7449" s="17">
        <v>44.0</v>
      </c>
      <c r="D7449" s="8" t="s">
        <v>8676</v>
      </c>
      <c r="E7449" s="8" t="s">
        <v>18</v>
      </c>
      <c r="F7449" s="5" t="s">
        <v>22</v>
      </c>
      <c r="G7449" s="9"/>
      <c r="H7449" s="9"/>
    </row>
    <row r="7450" ht="15.75" customHeight="1">
      <c r="A7450" s="15" t="s">
        <v>8652</v>
      </c>
      <c r="B7450" s="18" t="s">
        <v>679</v>
      </c>
      <c r="C7450" s="17">
        <v>45.0</v>
      </c>
      <c r="D7450" s="8" t="s">
        <v>8677</v>
      </c>
      <c r="E7450" s="8" t="s">
        <v>14</v>
      </c>
      <c r="F7450" s="5" t="s">
        <v>22</v>
      </c>
      <c r="G7450" s="9"/>
      <c r="H7450" s="9"/>
    </row>
    <row r="7451" ht="15.75" customHeight="1">
      <c r="A7451" s="15" t="s">
        <v>8652</v>
      </c>
      <c r="B7451" s="18" t="s">
        <v>682</v>
      </c>
      <c r="C7451" s="17">
        <v>46.0</v>
      </c>
      <c r="D7451" s="8" t="s">
        <v>8678</v>
      </c>
      <c r="E7451" s="8" t="s">
        <v>33</v>
      </c>
      <c r="F7451" s="5" t="s">
        <v>33</v>
      </c>
      <c r="G7451" s="9"/>
      <c r="H7451" s="9"/>
    </row>
    <row r="7452" ht="15.75" customHeight="1">
      <c r="A7452" s="15" t="s">
        <v>8652</v>
      </c>
      <c r="B7452" s="14" t="s">
        <v>500</v>
      </c>
      <c r="C7452" s="17">
        <v>47.0</v>
      </c>
      <c r="D7452" s="8" t="s">
        <v>8679</v>
      </c>
      <c r="E7452" s="8" t="s">
        <v>33</v>
      </c>
      <c r="F7452" s="5" t="s">
        <v>33</v>
      </c>
      <c r="G7452" s="9"/>
      <c r="H7452" s="9"/>
    </row>
    <row r="7453" ht="15.75" customHeight="1">
      <c r="A7453" s="15" t="s">
        <v>8652</v>
      </c>
      <c r="B7453" s="18" t="s">
        <v>682</v>
      </c>
      <c r="C7453" s="17">
        <v>48.0</v>
      </c>
      <c r="D7453" s="8" t="s">
        <v>8680</v>
      </c>
      <c r="E7453" s="8" t="s">
        <v>14</v>
      </c>
      <c r="F7453" s="5" t="s">
        <v>28</v>
      </c>
      <c r="G7453" s="9"/>
      <c r="H7453" s="9"/>
    </row>
    <row r="7454" ht="15.75" customHeight="1">
      <c r="A7454" s="15" t="s">
        <v>8652</v>
      </c>
      <c r="B7454" s="14" t="s">
        <v>675</v>
      </c>
      <c r="C7454" s="17">
        <v>49.0</v>
      </c>
      <c r="D7454" s="8" t="s">
        <v>8681</v>
      </c>
      <c r="E7454" s="8" t="s">
        <v>18</v>
      </c>
      <c r="F7454" s="5" t="s">
        <v>1156</v>
      </c>
      <c r="G7454" s="9"/>
      <c r="H7454" s="9"/>
    </row>
    <row r="7455" ht="15.75" customHeight="1">
      <c r="A7455" s="15" t="s">
        <v>8652</v>
      </c>
      <c r="B7455" s="18" t="s">
        <v>701</v>
      </c>
      <c r="C7455" s="17">
        <v>52.0</v>
      </c>
      <c r="D7455" s="8" t="s">
        <v>8682</v>
      </c>
      <c r="E7455" s="8" t="s">
        <v>18</v>
      </c>
      <c r="F7455" s="5" t="s">
        <v>1156</v>
      </c>
      <c r="G7455" s="9"/>
      <c r="H7455" s="9"/>
    </row>
    <row r="7456" ht="15.75" customHeight="1">
      <c r="A7456" s="15" t="s">
        <v>8652</v>
      </c>
      <c r="B7456" s="18" t="s">
        <v>701</v>
      </c>
      <c r="C7456" s="17">
        <v>54.0</v>
      </c>
      <c r="D7456" s="8" t="s">
        <v>8683</v>
      </c>
      <c r="E7456" s="8" t="s">
        <v>14</v>
      </c>
      <c r="F7456" s="5" t="s">
        <v>1156</v>
      </c>
      <c r="G7456" s="9"/>
      <c r="H7456" s="9"/>
    </row>
    <row r="7457" ht="15.75" customHeight="1">
      <c r="A7457" s="15" t="s">
        <v>8652</v>
      </c>
      <c r="B7457" s="14" t="s">
        <v>500</v>
      </c>
      <c r="C7457" s="17">
        <v>56.0</v>
      </c>
      <c r="D7457" s="8" t="s">
        <v>8684</v>
      </c>
      <c r="E7457" s="8" t="s">
        <v>14</v>
      </c>
      <c r="F7457" s="5" t="s">
        <v>1156</v>
      </c>
      <c r="G7457" s="9"/>
      <c r="H7457" s="9"/>
    </row>
    <row r="7458" ht="15.75" customHeight="1">
      <c r="A7458" s="15" t="s">
        <v>8652</v>
      </c>
      <c r="B7458" s="14" t="s">
        <v>500</v>
      </c>
      <c r="C7458" s="17">
        <v>59.0</v>
      </c>
      <c r="D7458" s="8" t="s">
        <v>8685</v>
      </c>
      <c r="E7458" s="8" t="s">
        <v>18</v>
      </c>
      <c r="F7458" s="5" t="s">
        <v>18</v>
      </c>
      <c r="G7458" s="9"/>
      <c r="H7458" s="9"/>
    </row>
    <row r="7459" ht="15.75" customHeight="1">
      <c r="A7459" s="15" t="s">
        <v>8652</v>
      </c>
      <c r="B7459" s="14" t="s">
        <v>1482</v>
      </c>
      <c r="C7459" s="17">
        <v>61.0</v>
      </c>
      <c r="D7459" s="8" t="s">
        <v>8686</v>
      </c>
      <c r="E7459" s="8" t="s">
        <v>18</v>
      </c>
      <c r="F7459" s="5" t="s">
        <v>18</v>
      </c>
      <c r="G7459" s="9"/>
      <c r="H7459" s="9"/>
    </row>
    <row r="7460" ht="15.75" customHeight="1">
      <c r="A7460" s="15" t="s">
        <v>8652</v>
      </c>
      <c r="B7460" s="18" t="s">
        <v>682</v>
      </c>
      <c r="C7460" s="17">
        <v>67.0</v>
      </c>
      <c r="D7460" s="8" t="s">
        <v>8687</v>
      </c>
      <c r="E7460" s="8" t="s">
        <v>21</v>
      </c>
      <c r="F7460" s="5" t="s">
        <v>123</v>
      </c>
      <c r="G7460" s="9"/>
      <c r="H7460" s="9"/>
    </row>
    <row r="7461" ht="15.75" customHeight="1">
      <c r="A7461" s="15" t="s">
        <v>8652</v>
      </c>
      <c r="B7461" s="14" t="s">
        <v>482</v>
      </c>
      <c r="C7461" s="17">
        <v>68.0</v>
      </c>
      <c r="D7461" s="8" t="s">
        <v>8688</v>
      </c>
      <c r="E7461" s="8" t="s">
        <v>21</v>
      </c>
      <c r="F7461" s="5" t="s">
        <v>123</v>
      </c>
      <c r="G7461" s="9"/>
      <c r="H7461" s="9"/>
    </row>
    <row r="7462" ht="15.75" customHeight="1">
      <c r="A7462" s="15" t="s">
        <v>8652</v>
      </c>
      <c r="B7462" s="18" t="s">
        <v>135</v>
      </c>
      <c r="C7462" s="17">
        <v>70.0</v>
      </c>
      <c r="D7462" s="8" t="s">
        <v>8689</v>
      </c>
      <c r="E7462" s="8" t="s">
        <v>32</v>
      </c>
      <c r="F7462" s="5" t="s">
        <v>123</v>
      </c>
      <c r="G7462" s="9"/>
      <c r="H7462" s="9"/>
    </row>
    <row r="7463" ht="15.75" customHeight="1">
      <c r="A7463" s="15" t="s">
        <v>8652</v>
      </c>
      <c r="B7463" s="14" t="s">
        <v>482</v>
      </c>
      <c r="C7463" s="17">
        <v>71.0</v>
      </c>
      <c r="D7463" s="8" t="s">
        <v>8690</v>
      </c>
      <c r="E7463" s="8" t="s">
        <v>21</v>
      </c>
      <c r="F7463" s="5" t="s">
        <v>123</v>
      </c>
      <c r="G7463" s="9"/>
      <c r="H7463" s="9"/>
    </row>
    <row r="7464" ht="15.75" customHeight="1">
      <c r="A7464" s="15" t="s">
        <v>8652</v>
      </c>
      <c r="B7464" s="14" t="s">
        <v>124</v>
      </c>
      <c r="C7464" s="17">
        <v>73.0</v>
      </c>
      <c r="D7464" s="8" t="s">
        <v>8691</v>
      </c>
      <c r="E7464" s="8" t="s">
        <v>21</v>
      </c>
      <c r="F7464" s="5" t="s">
        <v>123</v>
      </c>
      <c r="G7464" s="9"/>
      <c r="H7464" s="9"/>
    </row>
    <row r="7465" ht="15.75" customHeight="1">
      <c r="A7465" s="15" t="s">
        <v>8692</v>
      </c>
      <c r="B7465" s="14" t="s">
        <v>226</v>
      </c>
      <c r="C7465" s="16">
        <v>1.0</v>
      </c>
      <c r="D7465" s="8" t="s">
        <v>8693</v>
      </c>
      <c r="E7465" s="8" t="s">
        <v>32</v>
      </c>
      <c r="F7465" s="5" t="s">
        <v>66</v>
      </c>
      <c r="G7465" s="9"/>
      <c r="H7465" s="9"/>
    </row>
    <row r="7466" ht="15.75" customHeight="1">
      <c r="A7466" s="15" t="s">
        <v>8692</v>
      </c>
      <c r="B7466" s="14" t="s">
        <v>26</v>
      </c>
      <c r="C7466" s="17">
        <v>2.0</v>
      </c>
      <c r="D7466" s="8" t="s">
        <v>8694</v>
      </c>
      <c r="E7466" s="8" t="s">
        <v>14</v>
      </c>
      <c r="F7466" s="5" t="s">
        <v>15</v>
      </c>
      <c r="G7466" s="9"/>
      <c r="H7466" s="9"/>
    </row>
    <row r="7467" ht="15.75" customHeight="1">
      <c r="A7467" s="15" t="s">
        <v>8692</v>
      </c>
      <c r="B7467" s="14" t="s">
        <v>226</v>
      </c>
      <c r="C7467" s="17">
        <v>4.0</v>
      </c>
      <c r="D7467" s="8" t="s">
        <v>8695</v>
      </c>
      <c r="E7467" s="8" t="s">
        <v>14</v>
      </c>
      <c r="F7467" s="5" t="s">
        <v>15</v>
      </c>
      <c r="G7467" s="9"/>
      <c r="H7467" s="9"/>
    </row>
    <row r="7468" ht="15.75" customHeight="1">
      <c r="A7468" s="15" t="s">
        <v>8692</v>
      </c>
      <c r="B7468" s="14" t="s">
        <v>226</v>
      </c>
      <c r="C7468" s="17">
        <v>5.0</v>
      </c>
      <c r="D7468" s="8" t="s">
        <v>8696</v>
      </c>
      <c r="E7468" s="8" t="s">
        <v>14</v>
      </c>
      <c r="F7468" s="5" t="s">
        <v>28</v>
      </c>
      <c r="G7468" s="9"/>
      <c r="H7468" s="9"/>
    </row>
    <row r="7469" ht="15.75" customHeight="1">
      <c r="A7469" s="15" t="s">
        <v>8692</v>
      </c>
      <c r="B7469" s="14" t="s">
        <v>139</v>
      </c>
      <c r="C7469" s="17">
        <v>6.0</v>
      </c>
      <c r="D7469" s="8" t="s">
        <v>8697</v>
      </c>
      <c r="E7469" s="8" t="s">
        <v>14</v>
      </c>
      <c r="F7469" s="5" t="s">
        <v>66</v>
      </c>
      <c r="G7469" s="9"/>
      <c r="H7469" s="9"/>
    </row>
    <row r="7470" ht="15.75" customHeight="1">
      <c r="A7470" s="15" t="s">
        <v>8692</v>
      </c>
      <c r="B7470" s="14" t="s">
        <v>41</v>
      </c>
      <c r="C7470" s="17">
        <v>9.0</v>
      </c>
      <c r="D7470" s="8" t="s">
        <v>8698</v>
      </c>
      <c r="E7470" s="8" t="s">
        <v>14</v>
      </c>
      <c r="F7470" s="5" t="s">
        <v>15</v>
      </c>
      <c r="G7470" s="9"/>
      <c r="H7470" s="9"/>
    </row>
    <row r="7471" ht="15.75" customHeight="1">
      <c r="A7471" s="15" t="s">
        <v>8692</v>
      </c>
      <c r="B7471" s="14" t="s">
        <v>226</v>
      </c>
      <c r="C7471" s="17">
        <v>10.0</v>
      </c>
      <c r="D7471" s="8" t="s">
        <v>8699</v>
      </c>
      <c r="E7471" s="8" t="s">
        <v>11</v>
      </c>
      <c r="F7471" s="5" t="s">
        <v>28</v>
      </c>
      <c r="G7471" s="9"/>
      <c r="H7471" s="9"/>
    </row>
    <row r="7472" ht="15.75" customHeight="1">
      <c r="A7472" s="15" t="s">
        <v>8692</v>
      </c>
      <c r="B7472" s="14" t="s">
        <v>41</v>
      </c>
      <c r="C7472" s="17">
        <v>12.0</v>
      </c>
      <c r="D7472" s="8" t="s">
        <v>8700</v>
      </c>
      <c r="E7472" s="8" t="s">
        <v>14</v>
      </c>
      <c r="F7472" s="5" t="s">
        <v>66</v>
      </c>
      <c r="G7472" s="9"/>
      <c r="H7472" s="9"/>
    </row>
    <row r="7473" ht="15.75" customHeight="1">
      <c r="A7473" s="15" t="s">
        <v>8692</v>
      </c>
      <c r="B7473" s="14" t="s">
        <v>226</v>
      </c>
      <c r="C7473" s="17">
        <v>13.0</v>
      </c>
      <c r="D7473" s="8" t="s">
        <v>8701</v>
      </c>
      <c r="E7473" s="8" t="s">
        <v>14</v>
      </c>
      <c r="F7473" s="5" t="s">
        <v>15</v>
      </c>
      <c r="G7473" s="9"/>
      <c r="H7473" s="9"/>
    </row>
    <row r="7474" ht="15.75" customHeight="1">
      <c r="A7474" s="15" t="s">
        <v>8692</v>
      </c>
      <c r="B7474" s="14" t="s">
        <v>41</v>
      </c>
      <c r="C7474" s="17">
        <v>15.0</v>
      </c>
      <c r="D7474" s="8" t="s">
        <v>8702</v>
      </c>
      <c r="E7474" s="8" t="s">
        <v>14</v>
      </c>
      <c r="F7474" s="5" t="s">
        <v>15</v>
      </c>
      <c r="G7474" s="9"/>
      <c r="H7474" s="9"/>
    </row>
    <row r="7475" ht="15.75" customHeight="1">
      <c r="A7475" s="15" t="s">
        <v>8692</v>
      </c>
      <c r="B7475" s="14" t="s">
        <v>26</v>
      </c>
      <c r="C7475" s="17">
        <v>17.0</v>
      </c>
      <c r="D7475" s="8" t="s">
        <v>8703</v>
      </c>
      <c r="E7475" s="8" t="s">
        <v>14</v>
      </c>
      <c r="F7475" s="5" t="s">
        <v>15</v>
      </c>
      <c r="G7475" s="9"/>
      <c r="H7475" s="9"/>
    </row>
    <row r="7476" ht="15.75" customHeight="1">
      <c r="A7476" s="15" t="s">
        <v>8692</v>
      </c>
      <c r="B7476" s="14" t="s">
        <v>139</v>
      </c>
      <c r="C7476" s="17">
        <v>18.0</v>
      </c>
      <c r="D7476" s="8" t="s">
        <v>8704</v>
      </c>
      <c r="E7476" s="8" t="s">
        <v>14</v>
      </c>
      <c r="F7476" s="5" t="s">
        <v>15</v>
      </c>
      <c r="G7476" s="9"/>
      <c r="H7476" s="9"/>
    </row>
    <row r="7477" ht="15.75" customHeight="1">
      <c r="A7477" s="15" t="s">
        <v>8692</v>
      </c>
      <c r="B7477" s="14" t="s">
        <v>41</v>
      </c>
      <c r="C7477" s="17">
        <v>19.0</v>
      </c>
      <c r="D7477" s="8" t="s">
        <v>8705</v>
      </c>
      <c r="E7477" s="8" t="s">
        <v>14</v>
      </c>
      <c r="F7477" s="5" t="s">
        <v>15</v>
      </c>
      <c r="G7477" s="9"/>
      <c r="H7477" s="9"/>
    </row>
    <row r="7478" ht="15.75" customHeight="1">
      <c r="A7478" s="15" t="s">
        <v>8692</v>
      </c>
      <c r="B7478" s="14" t="s">
        <v>41</v>
      </c>
      <c r="C7478" s="17">
        <v>21.0</v>
      </c>
      <c r="D7478" s="8" t="s">
        <v>8706</v>
      </c>
      <c r="E7478" s="8" t="s">
        <v>32</v>
      </c>
      <c r="F7478" s="5" t="s">
        <v>15</v>
      </c>
      <c r="G7478" s="9"/>
      <c r="H7478" s="9"/>
    </row>
    <row r="7479" ht="15.75" customHeight="1">
      <c r="A7479" s="15" t="s">
        <v>8692</v>
      </c>
      <c r="B7479" s="14" t="s">
        <v>139</v>
      </c>
      <c r="C7479" s="17">
        <v>23.0</v>
      </c>
      <c r="D7479" s="8" t="s">
        <v>8707</v>
      </c>
      <c r="E7479" s="8" t="s">
        <v>32</v>
      </c>
      <c r="F7479" s="5" t="s">
        <v>66</v>
      </c>
      <c r="G7479" s="9"/>
      <c r="H7479" s="9"/>
    </row>
    <row r="7480" ht="15.75" customHeight="1">
      <c r="A7480" s="15" t="s">
        <v>8692</v>
      </c>
      <c r="B7480" s="14" t="s">
        <v>23</v>
      </c>
      <c r="C7480" s="17">
        <v>25.0</v>
      </c>
      <c r="D7480" s="8" t="s">
        <v>8708</v>
      </c>
      <c r="E7480" s="8" t="s">
        <v>712</v>
      </c>
      <c r="F7480" s="5" t="s">
        <v>15</v>
      </c>
      <c r="G7480" s="9"/>
      <c r="H7480" s="9"/>
    </row>
    <row r="7481" ht="15.75" customHeight="1">
      <c r="A7481" s="15" t="s">
        <v>8692</v>
      </c>
      <c r="B7481" s="14" t="s">
        <v>226</v>
      </c>
      <c r="C7481" s="17">
        <v>26.0</v>
      </c>
      <c r="D7481" s="8" t="s">
        <v>8709</v>
      </c>
      <c r="E7481" s="8" t="s">
        <v>14</v>
      </c>
      <c r="F7481" s="5" t="s">
        <v>28</v>
      </c>
      <c r="G7481" s="9"/>
      <c r="H7481" s="9"/>
    </row>
    <row r="7482" ht="15.75" customHeight="1">
      <c r="A7482" s="15" t="s">
        <v>8692</v>
      </c>
      <c r="B7482" s="14" t="s">
        <v>23</v>
      </c>
      <c r="C7482" s="17">
        <v>27.0</v>
      </c>
      <c r="D7482" s="8" t="s">
        <v>8710</v>
      </c>
      <c r="E7482" s="8" t="s">
        <v>146</v>
      </c>
      <c r="F7482" s="5" t="s">
        <v>146</v>
      </c>
      <c r="G7482" s="9"/>
      <c r="H7482" s="9"/>
    </row>
    <row r="7483" ht="15.75" customHeight="1">
      <c r="A7483" s="15" t="s">
        <v>8692</v>
      </c>
      <c r="B7483" s="14" t="s">
        <v>226</v>
      </c>
      <c r="C7483" s="17">
        <v>29.0</v>
      </c>
      <c r="D7483" s="8" t="s">
        <v>8711</v>
      </c>
      <c r="E7483" s="8" t="s">
        <v>14</v>
      </c>
      <c r="F7483" s="5" t="s">
        <v>66</v>
      </c>
      <c r="G7483" s="9"/>
      <c r="H7483" s="9"/>
    </row>
    <row r="7484" ht="15.75" customHeight="1">
      <c r="A7484" s="15" t="s">
        <v>8692</v>
      </c>
      <c r="B7484" s="14" t="s">
        <v>139</v>
      </c>
      <c r="C7484" s="17">
        <v>30.0</v>
      </c>
      <c r="D7484" s="8" t="s">
        <v>8712</v>
      </c>
      <c r="E7484" s="8" t="s">
        <v>14</v>
      </c>
      <c r="F7484" s="5" t="s">
        <v>66</v>
      </c>
      <c r="G7484" s="9"/>
      <c r="H7484" s="9"/>
    </row>
    <row r="7485" ht="15.75" customHeight="1">
      <c r="A7485" s="15" t="s">
        <v>8692</v>
      </c>
      <c r="B7485" s="14" t="s">
        <v>41</v>
      </c>
      <c r="C7485" s="17">
        <v>32.0</v>
      </c>
      <c r="D7485" s="8" t="s">
        <v>8713</v>
      </c>
      <c r="E7485" s="8" t="s">
        <v>14</v>
      </c>
      <c r="F7485" s="5" t="s">
        <v>66</v>
      </c>
      <c r="G7485" s="9"/>
      <c r="H7485" s="9"/>
    </row>
    <row r="7486" ht="15.75" customHeight="1">
      <c r="A7486" s="15" t="s">
        <v>8692</v>
      </c>
      <c r="B7486" s="14" t="s">
        <v>226</v>
      </c>
      <c r="C7486" s="17">
        <v>33.0</v>
      </c>
      <c r="D7486" s="8" t="s">
        <v>8714</v>
      </c>
      <c r="E7486" s="8" t="s">
        <v>14</v>
      </c>
      <c r="F7486" s="5" t="s">
        <v>15</v>
      </c>
      <c r="G7486" s="9"/>
      <c r="H7486" s="9"/>
    </row>
    <row r="7487" ht="15.75" customHeight="1">
      <c r="A7487" s="15" t="s">
        <v>8692</v>
      </c>
      <c r="B7487" s="14" t="s">
        <v>41</v>
      </c>
      <c r="C7487" s="17">
        <v>35.0</v>
      </c>
      <c r="D7487" s="8" t="s">
        <v>8715</v>
      </c>
      <c r="E7487" s="8" t="s">
        <v>14</v>
      </c>
      <c r="F7487" s="5" t="s">
        <v>79</v>
      </c>
      <c r="G7487" s="9"/>
      <c r="H7487" s="9"/>
    </row>
    <row r="7488" ht="15.75" customHeight="1">
      <c r="A7488" s="15" t="s">
        <v>8692</v>
      </c>
      <c r="B7488" s="14" t="s">
        <v>226</v>
      </c>
      <c r="C7488" s="17">
        <v>37.0</v>
      </c>
      <c r="D7488" s="8" t="s">
        <v>8716</v>
      </c>
      <c r="E7488" s="8" t="s">
        <v>14</v>
      </c>
      <c r="F7488" s="5" t="s">
        <v>79</v>
      </c>
      <c r="G7488" s="9"/>
      <c r="H7488" s="9"/>
    </row>
    <row r="7489" ht="15.75" customHeight="1">
      <c r="A7489" s="15" t="s">
        <v>8692</v>
      </c>
      <c r="B7489" s="14" t="s">
        <v>41</v>
      </c>
      <c r="C7489" s="17">
        <v>38.0</v>
      </c>
      <c r="D7489" s="8" t="s">
        <v>8717</v>
      </c>
      <c r="E7489" s="8" t="s">
        <v>14</v>
      </c>
      <c r="F7489" s="5" t="s">
        <v>66</v>
      </c>
      <c r="G7489" s="9"/>
      <c r="H7489" s="9"/>
    </row>
    <row r="7490" ht="15.75" customHeight="1">
      <c r="A7490" s="15" t="s">
        <v>8692</v>
      </c>
      <c r="B7490" s="14" t="s">
        <v>226</v>
      </c>
      <c r="C7490" s="17">
        <v>40.0</v>
      </c>
      <c r="D7490" s="8" t="s">
        <v>8718</v>
      </c>
      <c r="E7490" s="8" t="s">
        <v>14</v>
      </c>
      <c r="F7490" s="5" t="s">
        <v>15</v>
      </c>
      <c r="G7490" s="9"/>
      <c r="H7490" s="9"/>
    </row>
    <row r="7491" ht="15.75" customHeight="1">
      <c r="A7491" s="15" t="s">
        <v>8692</v>
      </c>
      <c r="B7491" s="14" t="s">
        <v>226</v>
      </c>
      <c r="C7491" s="17">
        <v>42.0</v>
      </c>
      <c r="D7491" s="8" t="s">
        <v>8719</v>
      </c>
      <c r="E7491" s="8" t="s">
        <v>14</v>
      </c>
      <c r="F7491" s="5" t="s">
        <v>15</v>
      </c>
      <c r="G7491" s="9"/>
      <c r="H7491" s="9"/>
    </row>
    <row r="7492" ht="15.75" customHeight="1">
      <c r="A7492" s="15" t="s">
        <v>8692</v>
      </c>
      <c r="B7492" s="14" t="s">
        <v>26</v>
      </c>
      <c r="C7492" s="17">
        <v>44.0</v>
      </c>
      <c r="D7492" s="8" t="s">
        <v>8720</v>
      </c>
      <c r="E7492" s="8" t="s">
        <v>14</v>
      </c>
      <c r="F7492" s="5" t="s">
        <v>15</v>
      </c>
      <c r="G7492" s="9"/>
      <c r="H7492" s="9"/>
    </row>
    <row r="7493" ht="15.75" customHeight="1">
      <c r="A7493" s="15" t="s">
        <v>8692</v>
      </c>
      <c r="B7493" s="14" t="s">
        <v>226</v>
      </c>
      <c r="C7493" s="17">
        <v>46.0</v>
      </c>
      <c r="D7493" s="8" t="s">
        <v>8721</v>
      </c>
      <c r="E7493" s="8" t="s">
        <v>14</v>
      </c>
      <c r="F7493" s="5" t="s">
        <v>15</v>
      </c>
      <c r="G7493" s="9"/>
      <c r="H7493" s="9"/>
    </row>
    <row r="7494" ht="15.75" customHeight="1">
      <c r="A7494" s="15" t="s">
        <v>8692</v>
      </c>
      <c r="B7494" s="14" t="s">
        <v>41</v>
      </c>
      <c r="C7494" s="17">
        <v>47.0</v>
      </c>
      <c r="D7494" s="8" t="s">
        <v>8722</v>
      </c>
      <c r="E7494" s="8" t="s">
        <v>14</v>
      </c>
      <c r="F7494" s="5" t="s">
        <v>15</v>
      </c>
      <c r="G7494" s="9"/>
      <c r="H7494" s="9"/>
    </row>
    <row r="7495" ht="15.75" customHeight="1">
      <c r="A7495" s="15" t="s">
        <v>8692</v>
      </c>
      <c r="B7495" s="14" t="s">
        <v>226</v>
      </c>
      <c r="C7495" s="17">
        <v>48.0</v>
      </c>
      <c r="D7495" s="8" t="s">
        <v>8723</v>
      </c>
      <c r="E7495" s="8" t="s">
        <v>14</v>
      </c>
      <c r="F7495" s="5" t="s">
        <v>15</v>
      </c>
      <c r="G7495" s="9"/>
      <c r="H7495" s="9"/>
    </row>
    <row r="7496" ht="15.75" customHeight="1">
      <c r="A7496" s="15" t="s">
        <v>8692</v>
      </c>
      <c r="B7496" s="14" t="s">
        <v>26</v>
      </c>
      <c r="C7496" s="17">
        <v>49.0</v>
      </c>
      <c r="D7496" s="8" t="s">
        <v>8724</v>
      </c>
      <c r="E7496" s="8" t="s">
        <v>14</v>
      </c>
      <c r="F7496" s="5" t="s">
        <v>15</v>
      </c>
      <c r="G7496" s="9"/>
      <c r="H7496" s="9"/>
    </row>
    <row r="7497" ht="15.75" customHeight="1">
      <c r="A7497" s="15" t="s">
        <v>8692</v>
      </c>
      <c r="B7497" s="14" t="s">
        <v>26</v>
      </c>
      <c r="C7497" s="17">
        <v>51.0</v>
      </c>
      <c r="D7497" s="8" t="s">
        <v>8725</v>
      </c>
      <c r="E7497" s="8" t="s">
        <v>32</v>
      </c>
      <c r="F7497" s="5" t="s">
        <v>15</v>
      </c>
      <c r="G7497" s="9"/>
      <c r="H7497" s="9"/>
    </row>
    <row r="7498" ht="15.75" customHeight="1">
      <c r="A7498" s="15" t="s">
        <v>8692</v>
      </c>
      <c r="B7498" s="14" t="s">
        <v>41</v>
      </c>
      <c r="C7498" s="17">
        <v>52.0</v>
      </c>
      <c r="D7498" s="8" t="s">
        <v>8726</v>
      </c>
      <c r="E7498" s="8" t="s">
        <v>32</v>
      </c>
      <c r="F7498" s="5" t="s">
        <v>66</v>
      </c>
      <c r="G7498" s="9"/>
      <c r="H7498" s="9"/>
    </row>
    <row r="7499" ht="15.75" customHeight="1">
      <c r="A7499" s="15" t="s">
        <v>8692</v>
      </c>
      <c r="B7499" s="14" t="s">
        <v>697</v>
      </c>
      <c r="C7499" s="17">
        <v>54.0</v>
      </c>
      <c r="D7499" s="8" t="s">
        <v>8727</v>
      </c>
      <c r="E7499" s="8" t="s">
        <v>146</v>
      </c>
      <c r="F7499" s="5" t="s">
        <v>66</v>
      </c>
      <c r="G7499" s="9"/>
      <c r="H7499" s="9"/>
    </row>
    <row r="7500" ht="15.75" customHeight="1">
      <c r="A7500" s="15" t="s">
        <v>8728</v>
      </c>
      <c r="B7500" s="14" t="s">
        <v>2415</v>
      </c>
      <c r="C7500" s="16">
        <v>1.0</v>
      </c>
      <c r="D7500" s="8" t="s">
        <v>8729</v>
      </c>
      <c r="E7500" s="8" t="s">
        <v>21</v>
      </c>
      <c r="F7500" s="5" t="s">
        <v>642</v>
      </c>
      <c r="G7500" s="9"/>
      <c r="H7500" s="9"/>
    </row>
    <row r="7501" ht="15.75" customHeight="1">
      <c r="A7501" s="15" t="s">
        <v>8728</v>
      </c>
      <c r="B7501" s="14" t="s">
        <v>52</v>
      </c>
      <c r="C7501" s="17">
        <v>3.0</v>
      </c>
      <c r="D7501" s="8" t="s">
        <v>8730</v>
      </c>
      <c r="E7501" s="8" t="s">
        <v>21</v>
      </c>
      <c r="F7501" s="5" t="s">
        <v>50</v>
      </c>
      <c r="G7501" s="9"/>
      <c r="H7501" s="9"/>
    </row>
    <row r="7502" ht="15.75" customHeight="1">
      <c r="A7502" s="15" t="s">
        <v>8728</v>
      </c>
      <c r="B7502" s="14" t="s">
        <v>23</v>
      </c>
      <c r="C7502" s="17">
        <v>5.0</v>
      </c>
      <c r="D7502" s="8" t="s">
        <v>8731</v>
      </c>
      <c r="E7502" s="8" t="s">
        <v>21</v>
      </c>
      <c r="F7502" s="5" t="s">
        <v>25</v>
      </c>
      <c r="G7502" s="9"/>
      <c r="H7502" s="9"/>
    </row>
    <row r="7503" ht="15.75" customHeight="1">
      <c r="A7503" s="15" t="s">
        <v>8728</v>
      </c>
      <c r="B7503" s="14" t="s">
        <v>35</v>
      </c>
      <c r="C7503" s="17">
        <v>7.0</v>
      </c>
      <c r="D7503" s="8" t="s">
        <v>8732</v>
      </c>
      <c r="E7503" s="8" t="s">
        <v>32</v>
      </c>
      <c r="F7503" s="5" t="s">
        <v>66</v>
      </c>
      <c r="G7503" s="9"/>
      <c r="H7503" s="9"/>
    </row>
    <row r="7504" ht="15.75" customHeight="1">
      <c r="A7504" s="15" t="s">
        <v>8728</v>
      </c>
      <c r="B7504" s="14" t="s">
        <v>41</v>
      </c>
      <c r="C7504" s="17">
        <v>8.0</v>
      </c>
      <c r="D7504" s="8" t="s">
        <v>8733</v>
      </c>
      <c r="E7504" s="8" t="s">
        <v>14</v>
      </c>
      <c r="F7504" s="5" t="s">
        <v>66</v>
      </c>
      <c r="G7504" s="9"/>
      <c r="H7504" s="9"/>
    </row>
    <row r="7505" ht="15.75" customHeight="1">
      <c r="A7505" s="15" t="s">
        <v>8728</v>
      </c>
      <c r="B7505" s="14" t="s">
        <v>216</v>
      </c>
      <c r="C7505" s="17">
        <v>10.0</v>
      </c>
      <c r="D7505" s="8" t="s">
        <v>8734</v>
      </c>
      <c r="E7505" s="8" t="s">
        <v>21</v>
      </c>
      <c r="F7505" s="5" t="s">
        <v>25</v>
      </c>
      <c r="G7505" s="9"/>
      <c r="H7505" s="9"/>
    </row>
    <row r="7506" ht="15.75" customHeight="1">
      <c r="A7506" s="15" t="s">
        <v>8728</v>
      </c>
      <c r="B7506" s="14" t="s">
        <v>216</v>
      </c>
      <c r="C7506" s="17">
        <v>11.0</v>
      </c>
      <c r="D7506" s="8" t="s">
        <v>8735</v>
      </c>
      <c r="E7506" s="8" t="s">
        <v>21</v>
      </c>
      <c r="F7506" s="5" t="s">
        <v>22</v>
      </c>
      <c r="G7506" s="9"/>
      <c r="H7506" s="9"/>
    </row>
    <row r="7507" ht="15.75" customHeight="1">
      <c r="A7507" s="15" t="s">
        <v>8728</v>
      </c>
      <c r="B7507" s="14" t="s">
        <v>1408</v>
      </c>
      <c r="C7507" s="17">
        <v>12.0</v>
      </c>
      <c r="D7507" s="8" t="s">
        <v>8736</v>
      </c>
      <c r="E7507" s="8" t="s">
        <v>18</v>
      </c>
      <c r="F7507" s="5" t="s">
        <v>18</v>
      </c>
      <c r="G7507" s="9"/>
      <c r="H7507" s="9"/>
    </row>
    <row r="7508" ht="15.75" customHeight="1">
      <c r="A7508" s="15" t="s">
        <v>8728</v>
      </c>
      <c r="B7508" s="14" t="s">
        <v>380</v>
      </c>
      <c r="C7508" s="17">
        <v>15.0</v>
      </c>
      <c r="D7508" s="8" t="s">
        <v>8737</v>
      </c>
      <c r="E7508" s="8" t="s">
        <v>21</v>
      </c>
      <c r="F7508" s="5" t="s">
        <v>25</v>
      </c>
      <c r="G7508" s="9"/>
      <c r="H7508" s="9"/>
    </row>
    <row r="7509" ht="15.75" customHeight="1">
      <c r="A7509" s="15" t="s">
        <v>8728</v>
      </c>
      <c r="B7509" s="14" t="s">
        <v>104</v>
      </c>
      <c r="C7509" s="17">
        <v>17.0</v>
      </c>
      <c r="D7509" s="8" t="s">
        <v>8738</v>
      </c>
      <c r="E7509" s="8" t="s">
        <v>21</v>
      </c>
      <c r="F7509" s="5" t="s">
        <v>22</v>
      </c>
      <c r="G7509" s="9"/>
      <c r="H7509" s="9"/>
    </row>
    <row r="7510" ht="15.75" customHeight="1">
      <c r="A7510" s="15" t="s">
        <v>8728</v>
      </c>
      <c r="B7510" s="14" t="s">
        <v>70</v>
      </c>
      <c r="C7510" s="17">
        <v>19.0</v>
      </c>
      <c r="D7510" s="8" t="s">
        <v>8739</v>
      </c>
      <c r="E7510" s="8" t="s">
        <v>21</v>
      </c>
      <c r="F7510" s="5" t="s">
        <v>651</v>
      </c>
      <c r="G7510" s="9"/>
      <c r="H7510" s="9"/>
    </row>
    <row r="7511" ht="15.75" customHeight="1">
      <c r="A7511" s="15" t="s">
        <v>8728</v>
      </c>
      <c r="B7511" s="14" t="s">
        <v>216</v>
      </c>
      <c r="C7511" s="17">
        <v>20.0</v>
      </c>
      <c r="D7511" s="8" t="s">
        <v>8740</v>
      </c>
      <c r="E7511" s="8" t="s">
        <v>14</v>
      </c>
      <c r="F7511" s="5" t="s">
        <v>28</v>
      </c>
      <c r="G7511" s="9"/>
      <c r="H7511" s="9"/>
    </row>
    <row r="7512" ht="15.75" customHeight="1">
      <c r="A7512" s="15" t="s">
        <v>8728</v>
      </c>
      <c r="B7512" s="14" t="s">
        <v>41</v>
      </c>
      <c r="C7512" s="17">
        <v>21.0</v>
      </c>
      <c r="D7512" s="8" t="s">
        <v>8741</v>
      </c>
      <c r="E7512" s="8" t="s">
        <v>21</v>
      </c>
      <c r="F7512" s="5" t="s">
        <v>50</v>
      </c>
      <c r="G7512" s="9"/>
      <c r="H7512" s="9"/>
    </row>
    <row r="7513" ht="15.75" customHeight="1">
      <c r="A7513" s="15" t="s">
        <v>8728</v>
      </c>
      <c r="B7513" s="14" t="s">
        <v>1722</v>
      </c>
      <c r="C7513" s="17">
        <v>22.0</v>
      </c>
      <c r="D7513" s="8" t="s">
        <v>8742</v>
      </c>
      <c r="E7513" s="8" t="s">
        <v>21</v>
      </c>
      <c r="F7513" s="5" t="s">
        <v>25</v>
      </c>
      <c r="G7513" s="9"/>
      <c r="H7513" s="9"/>
    </row>
    <row r="7514" ht="15.75" customHeight="1">
      <c r="A7514" s="15" t="s">
        <v>8728</v>
      </c>
      <c r="B7514" s="14" t="s">
        <v>100</v>
      </c>
      <c r="C7514" s="17">
        <v>24.0</v>
      </c>
      <c r="D7514" s="8" t="s">
        <v>8743</v>
      </c>
      <c r="E7514" s="8" t="s">
        <v>14</v>
      </c>
      <c r="F7514" s="5" t="s">
        <v>28</v>
      </c>
      <c r="G7514" s="9"/>
      <c r="H7514" s="9"/>
    </row>
    <row r="7515" ht="15.75" customHeight="1">
      <c r="A7515" s="15" t="s">
        <v>8728</v>
      </c>
      <c r="B7515" s="14" t="s">
        <v>41</v>
      </c>
      <c r="C7515" s="17">
        <v>25.0</v>
      </c>
      <c r="D7515" s="8" t="s">
        <v>8744</v>
      </c>
      <c r="E7515" s="8" t="s">
        <v>21</v>
      </c>
      <c r="F7515" s="5" t="s">
        <v>25</v>
      </c>
      <c r="G7515" s="9"/>
      <c r="H7515" s="9"/>
    </row>
    <row r="7516" ht="15.75" customHeight="1">
      <c r="A7516" s="15" t="s">
        <v>8728</v>
      </c>
      <c r="B7516" s="14" t="s">
        <v>100</v>
      </c>
      <c r="C7516" s="17">
        <v>26.0</v>
      </c>
      <c r="D7516" s="8" t="s">
        <v>8745</v>
      </c>
      <c r="E7516" s="8" t="s">
        <v>18</v>
      </c>
      <c r="F7516" s="5" t="s">
        <v>18</v>
      </c>
      <c r="G7516" s="9"/>
      <c r="H7516" s="9"/>
    </row>
    <row r="7517" ht="15.75" customHeight="1">
      <c r="A7517" s="15" t="s">
        <v>8728</v>
      </c>
      <c r="B7517" s="14" t="s">
        <v>8746</v>
      </c>
      <c r="C7517" s="17">
        <v>28.0</v>
      </c>
      <c r="D7517" s="8" t="s">
        <v>8747</v>
      </c>
      <c r="E7517" s="8" t="s">
        <v>21</v>
      </c>
      <c r="F7517" s="5" t="s">
        <v>1924</v>
      </c>
      <c r="G7517" s="9"/>
      <c r="H7517" s="9"/>
    </row>
    <row r="7518" ht="15.75" customHeight="1">
      <c r="A7518" s="15" t="s">
        <v>8748</v>
      </c>
      <c r="B7518" s="14" t="s">
        <v>124</v>
      </c>
      <c r="C7518" s="16">
        <v>1.0</v>
      </c>
      <c r="D7518" s="8" t="s">
        <v>8749</v>
      </c>
      <c r="E7518" s="8" t="s">
        <v>14</v>
      </c>
      <c r="F7518" s="5" t="s">
        <v>768</v>
      </c>
      <c r="G7518" s="9"/>
      <c r="H7518" s="9"/>
    </row>
    <row r="7519" ht="15.75" customHeight="1">
      <c r="A7519" s="15" t="s">
        <v>8748</v>
      </c>
      <c r="B7519" s="14" t="s">
        <v>144</v>
      </c>
      <c r="C7519" s="17">
        <v>3.0</v>
      </c>
      <c r="D7519" s="8" t="s">
        <v>8750</v>
      </c>
      <c r="E7519" s="8" t="s">
        <v>14</v>
      </c>
      <c r="F7519" s="5" t="s">
        <v>28</v>
      </c>
      <c r="G7519" s="9"/>
      <c r="H7519" s="9"/>
    </row>
    <row r="7520" ht="15.75" customHeight="1">
      <c r="A7520" s="15" t="s">
        <v>8748</v>
      </c>
      <c r="B7520" s="14" t="s">
        <v>968</v>
      </c>
      <c r="C7520" s="17">
        <v>5.0</v>
      </c>
      <c r="D7520" s="8" t="s">
        <v>8751</v>
      </c>
      <c r="E7520" s="8" t="s">
        <v>21</v>
      </c>
      <c r="F7520" s="5" t="s">
        <v>25</v>
      </c>
      <c r="G7520" s="9"/>
      <c r="H7520" s="9"/>
    </row>
    <row r="7521" ht="15.75" customHeight="1">
      <c r="A7521" s="15" t="s">
        <v>8748</v>
      </c>
      <c r="B7521" s="14" t="s">
        <v>144</v>
      </c>
      <c r="C7521" s="17">
        <v>7.0</v>
      </c>
      <c r="D7521" s="8" t="s">
        <v>8752</v>
      </c>
      <c r="E7521" s="8" t="s">
        <v>21</v>
      </c>
      <c r="F7521" s="5" t="s">
        <v>123</v>
      </c>
      <c r="G7521" s="9"/>
      <c r="H7521" s="9"/>
    </row>
    <row r="7522" ht="15.75" customHeight="1">
      <c r="A7522" s="15" t="s">
        <v>8748</v>
      </c>
      <c r="B7522" s="14" t="s">
        <v>137</v>
      </c>
      <c r="C7522" s="17">
        <v>8.0</v>
      </c>
      <c r="D7522" s="8" t="s">
        <v>8753</v>
      </c>
      <c r="E7522" s="8" t="s">
        <v>14</v>
      </c>
      <c r="F7522" s="5" t="s">
        <v>79</v>
      </c>
      <c r="G7522" s="9"/>
      <c r="H7522" s="9"/>
    </row>
    <row r="7523" ht="15.75" customHeight="1">
      <c r="A7523" s="15" t="s">
        <v>8748</v>
      </c>
      <c r="B7523" s="14" t="s">
        <v>144</v>
      </c>
      <c r="C7523" s="17">
        <v>10.0</v>
      </c>
      <c r="D7523" s="8" t="s">
        <v>8754</v>
      </c>
      <c r="E7523" s="8" t="s">
        <v>14</v>
      </c>
      <c r="F7523" s="5" t="s">
        <v>15</v>
      </c>
      <c r="G7523" s="9"/>
      <c r="H7523" s="9"/>
    </row>
    <row r="7524" ht="15.75" customHeight="1">
      <c r="A7524" s="15" t="s">
        <v>8748</v>
      </c>
      <c r="B7524" s="14" t="s">
        <v>37</v>
      </c>
      <c r="C7524" s="17">
        <v>11.0</v>
      </c>
      <c r="D7524" s="8" t="s">
        <v>8755</v>
      </c>
      <c r="E7524" s="8" t="s">
        <v>14</v>
      </c>
      <c r="F7524" s="5" t="s">
        <v>15</v>
      </c>
      <c r="G7524" s="9"/>
      <c r="H7524" s="9"/>
    </row>
    <row r="7525" ht="15.75" customHeight="1">
      <c r="A7525" s="15" t="s">
        <v>8748</v>
      </c>
      <c r="B7525" s="14" t="s">
        <v>968</v>
      </c>
      <c r="C7525" s="17">
        <v>12.0</v>
      </c>
      <c r="D7525" s="8" t="s">
        <v>8756</v>
      </c>
      <c r="E7525" s="8" t="s">
        <v>14</v>
      </c>
      <c r="F7525" s="5" t="s">
        <v>28</v>
      </c>
      <c r="G7525" s="9"/>
      <c r="H7525" s="9"/>
    </row>
    <row r="7526" ht="15.75" customHeight="1">
      <c r="A7526" s="15" t="s">
        <v>8748</v>
      </c>
      <c r="B7526" s="14" t="s">
        <v>124</v>
      </c>
      <c r="C7526" s="17">
        <v>14.0</v>
      </c>
      <c r="D7526" s="8" t="s">
        <v>8757</v>
      </c>
      <c r="E7526" s="8" t="s">
        <v>32</v>
      </c>
      <c r="F7526" s="5" t="s">
        <v>22</v>
      </c>
      <c r="G7526" s="9"/>
      <c r="H7526" s="9"/>
    </row>
    <row r="7527" ht="15.75" customHeight="1">
      <c r="A7527" s="15" t="s">
        <v>8748</v>
      </c>
      <c r="B7527" s="14" t="s">
        <v>2397</v>
      </c>
      <c r="C7527" s="17">
        <v>15.0</v>
      </c>
      <c r="D7527" s="8" t="s">
        <v>8758</v>
      </c>
      <c r="E7527" s="8" t="s">
        <v>21</v>
      </c>
      <c r="F7527" s="5" t="s">
        <v>22</v>
      </c>
      <c r="G7527" s="9"/>
      <c r="H7527" s="9"/>
    </row>
    <row r="7528" ht="15.75" customHeight="1">
      <c r="A7528" s="5" t="s">
        <v>8759</v>
      </c>
      <c r="B7528" s="6" t="s">
        <v>29</v>
      </c>
      <c r="C7528" s="7">
        <v>1.0</v>
      </c>
      <c r="D7528" s="8" t="s">
        <v>8760</v>
      </c>
      <c r="E7528" s="5" t="s">
        <v>14</v>
      </c>
      <c r="F7528" s="5" t="s">
        <v>15</v>
      </c>
      <c r="G7528" s="9"/>
      <c r="H7528" s="9"/>
    </row>
    <row r="7529" ht="15.75" customHeight="1">
      <c r="A7529" s="5" t="s">
        <v>8759</v>
      </c>
      <c r="B7529" s="6" t="s">
        <v>29</v>
      </c>
      <c r="C7529" s="10">
        <v>2.0</v>
      </c>
      <c r="D7529" s="8" t="s">
        <v>8761</v>
      </c>
      <c r="E7529" s="5" t="s">
        <v>14</v>
      </c>
      <c r="F7529" s="5" t="s">
        <v>15</v>
      </c>
      <c r="G7529" s="9"/>
      <c r="H7529" s="9"/>
    </row>
    <row r="7530" ht="15.75" customHeight="1">
      <c r="A7530" s="5" t="s">
        <v>8759</v>
      </c>
      <c r="B7530" s="6" t="s">
        <v>23</v>
      </c>
      <c r="C7530" s="10">
        <v>4.0</v>
      </c>
      <c r="D7530" s="8" t="s">
        <v>8762</v>
      </c>
      <c r="E7530" s="5" t="s">
        <v>14</v>
      </c>
      <c r="F7530" s="5" t="s">
        <v>15</v>
      </c>
      <c r="G7530" s="9"/>
      <c r="H7530" s="9"/>
    </row>
    <row r="7531" ht="15.75" customHeight="1">
      <c r="A7531" s="5" t="s">
        <v>8759</v>
      </c>
      <c r="B7531" s="6" t="s">
        <v>23</v>
      </c>
      <c r="C7531" s="10">
        <v>5.0</v>
      </c>
      <c r="D7531" s="8" t="s">
        <v>8763</v>
      </c>
      <c r="E7531" s="5" t="s">
        <v>14</v>
      </c>
      <c r="F7531" s="5" t="s">
        <v>15</v>
      </c>
      <c r="G7531" s="9"/>
      <c r="H7531" s="9"/>
    </row>
    <row r="7532" ht="15.75" customHeight="1">
      <c r="A7532" s="5" t="s">
        <v>8759</v>
      </c>
      <c r="B7532" s="6" t="s">
        <v>2850</v>
      </c>
      <c r="C7532" s="10">
        <v>6.0</v>
      </c>
      <c r="D7532" s="8" t="s">
        <v>8764</v>
      </c>
      <c r="E7532" s="5" t="s">
        <v>14</v>
      </c>
      <c r="F7532" s="5" t="s">
        <v>15</v>
      </c>
      <c r="G7532" s="9"/>
      <c r="H7532" s="9"/>
    </row>
    <row r="7533" ht="15.75" customHeight="1">
      <c r="A7533" s="15" t="s">
        <v>8765</v>
      </c>
      <c r="B7533" s="14" t="s">
        <v>144</v>
      </c>
      <c r="C7533" s="16">
        <v>1.0</v>
      </c>
      <c r="D7533" s="8" t="s">
        <v>8766</v>
      </c>
      <c r="E7533" s="8" t="s">
        <v>21</v>
      </c>
      <c r="F7533" s="5" t="s">
        <v>22</v>
      </c>
      <c r="G7533" s="9"/>
      <c r="H7533" s="9"/>
    </row>
    <row r="7534" ht="15.75" customHeight="1">
      <c r="A7534" s="15" t="s">
        <v>8765</v>
      </c>
      <c r="B7534" s="18" t="s">
        <v>126</v>
      </c>
      <c r="C7534" s="17">
        <v>2.0</v>
      </c>
      <c r="D7534" s="8" t="s">
        <v>8767</v>
      </c>
      <c r="E7534" s="8" t="s">
        <v>183</v>
      </c>
      <c r="F7534" s="5" t="s">
        <v>22</v>
      </c>
      <c r="G7534" s="9"/>
      <c r="H7534" s="9"/>
    </row>
    <row r="7535" ht="15.75" customHeight="1">
      <c r="A7535" s="15" t="s">
        <v>8765</v>
      </c>
      <c r="B7535" s="14" t="s">
        <v>144</v>
      </c>
      <c r="C7535" s="17">
        <v>3.0</v>
      </c>
      <c r="D7535" s="8" t="s">
        <v>8768</v>
      </c>
      <c r="E7535" s="8" t="s">
        <v>21</v>
      </c>
      <c r="F7535" s="5" t="s">
        <v>22</v>
      </c>
      <c r="G7535" s="9"/>
      <c r="H7535" s="9"/>
    </row>
    <row r="7536" ht="15.75" customHeight="1">
      <c r="A7536" s="15" t="s">
        <v>8765</v>
      </c>
      <c r="B7536" s="18" t="s">
        <v>701</v>
      </c>
      <c r="C7536" s="17">
        <v>4.0</v>
      </c>
      <c r="D7536" s="8" t="s">
        <v>8769</v>
      </c>
      <c r="E7536" s="8" t="s">
        <v>14</v>
      </c>
      <c r="F7536" s="5" t="s">
        <v>79</v>
      </c>
      <c r="G7536" s="9"/>
      <c r="H7536" s="9"/>
    </row>
    <row r="7537" ht="15.75" customHeight="1">
      <c r="A7537" s="15" t="s">
        <v>8765</v>
      </c>
      <c r="B7537" s="14" t="s">
        <v>37</v>
      </c>
      <c r="C7537" s="17">
        <v>6.0</v>
      </c>
      <c r="D7537" s="8" t="s">
        <v>8770</v>
      </c>
      <c r="E7537" s="8" t="s">
        <v>14</v>
      </c>
      <c r="F7537" s="5" t="s">
        <v>15</v>
      </c>
      <c r="G7537" s="9"/>
      <c r="H7537" s="9"/>
    </row>
    <row r="7538" ht="15.75" customHeight="1">
      <c r="A7538" s="15" t="s">
        <v>8765</v>
      </c>
      <c r="B7538" s="18" t="s">
        <v>126</v>
      </c>
      <c r="C7538" s="17">
        <v>7.0</v>
      </c>
      <c r="D7538" s="8" t="s">
        <v>8771</v>
      </c>
      <c r="E7538" s="8" t="s">
        <v>14</v>
      </c>
      <c r="F7538" s="5" t="s">
        <v>15</v>
      </c>
      <c r="G7538" s="9"/>
      <c r="H7538" s="9"/>
    </row>
    <row r="7539" ht="15.75" customHeight="1">
      <c r="A7539" s="15" t="s">
        <v>8765</v>
      </c>
      <c r="B7539" s="14" t="s">
        <v>37</v>
      </c>
      <c r="C7539" s="17">
        <v>8.0</v>
      </c>
      <c r="D7539" s="8" t="s">
        <v>8772</v>
      </c>
      <c r="E7539" s="8" t="s">
        <v>14</v>
      </c>
      <c r="F7539" s="5" t="s">
        <v>15</v>
      </c>
      <c r="G7539" s="9"/>
      <c r="H7539" s="9"/>
    </row>
    <row r="7540" ht="15.75" customHeight="1">
      <c r="A7540" s="15" t="s">
        <v>8765</v>
      </c>
      <c r="B7540" s="18" t="s">
        <v>126</v>
      </c>
      <c r="C7540" s="17">
        <v>9.0</v>
      </c>
      <c r="D7540" s="8" t="s">
        <v>8773</v>
      </c>
      <c r="E7540" s="8" t="s">
        <v>14</v>
      </c>
      <c r="F7540" s="5" t="s">
        <v>15</v>
      </c>
      <c r="G7540" s="9"/>
      <c r="H7540" s="9"/>
    </row>
    <row r="7541" ht="15.75" customHeight="1">
      <c r="A7541" s="15" t="s">
        <v>8765</v>
      </c>
      <c r="B7541" s="14" t="s">
        <v>144</v>
      </c>
      <c r="C7541" s="17">
        <v>10.0</v>
      </c>
      <c r="D7541" s="8" t="s">
        <v>8774</v>
      </c>
      <c r="E7541" s="8" t="s">
        <v>14</v>
      </c>
      <c r="F7541" s="5" t="s">
        <v>15</v>
      </c>
      <c r="G7541" s="9"/>
      <c r="H7541" s="9"/>
    </row>
    <row r="7542" ht="15.75" customHeight="1">
      <c r="A7542" s="15" t="s">
        <v>8765</v>
      </c>
      <c r="B7542" s="18" t="s">
        <v>126</v>
      </c>
      <c r="C7542" s="17">
        <v>11.0</v>
      </c>
      <c r="D7542" s="8" t="s">
        <v>8775</v>
      </c>
      <c r="E7542" s="8" t="s">
        <v>14</v>
      </c>
      <c r="F7542" s="5" t="s">
        <v>15</v>
      </c>
      <c r="G7542" s="9"/>
      <c r="H7542" s="9"/>
    </row>
    <row r="7543" ht="15.75" customHeight="1">
      <c r="A7543" s="15" t="s">
        <v>8765</v>
      </c>
      <c r="B7543" s="18" t="s">
        <v>701</v>
      </c>
      <c r="C7543" s="17">
        <v>12.0</v>
      </c>
      <c r="D7543" s="8" t="s">
        <v>8776</v>
      </c>
      <c r="E7543" s="8" t="s">
        <v>14</v>
      </c>
      <c r="F7543" s="5" t="s">
        <v>66</v>
      </c>
      <c r="G7543" s="9"/>
      <c r="H7543" s="9"/>
    </row>
    <row r="7544" ht="15.75" customHeight="1">
      <c r="A7544" s="15" t="s">
        <v>8765</v>
      </c>
      <c r="B7544" s="14" t="s">
        <v>144</v>
      </c>
      <c r="C7544" s="17">
        <v>14.0</v>
      </c>
      <c r="D7544" s="8" t="s">
        <v>8777</v>
      </c>
      <c r="E7544" s="8" t="s">
        <v>14</v>
      </c>
      <c r="F7544" s="5" t="s">
        <v>66</v>
      </c>
      <c r="G7544" s="9"/>
      <c r="H7544" s="9"/>
    </row>
    <row r="7545" ht="15.75" customHeight="1">
      <c r="A7545" s="15" t="s">
        <v>8765</v>
      </c>
      <c r="B7545" s="18" t="s">
        <v>126</v>
      </c>
      <c r="C7545" s="17">
        <v>15.0</v>
      </c>
      <c r="D7545" s="8" t="s">
        <v>8778</v>
      </c>
      <c r="E7545" s="8" t="s">
        <v>14</v>
      </c>
      <c r="F7545" s="5" t="s">
        <v>22</v>
      </c>
      <c r="G7545" s="9"/>
      <c r="H7545" s="9"/>
    </row>
    <row r="7546" ht="15.75" customHeight="1">
      <c r="A7546" s="15" t="s">
        <v>8765</v>
      </c>
      <c r="B7546" s="18" t="s">
        <v>126</v>
      </c>
      <c r="C7546" s="17">
        <v>16.0</v>
      </c>
      <c r="D7546" s="8" t="s">
        <v>8779</v>
      </c>
      <c r="E7546" s="8" t="s">
        <v>14</v>
      </c>
      <c r="F7546" s="5" t="s">
        <v>66</v>
      </c>
      <c r="G7546" s="9"/>
      <c r="H7546" s="9"/>
    </row>
    <row r="7547" ht="15.75" customHeight="1">
      <c r="A7547" s="15" t="s">
        <v>8765</v>
      </c>
      <c r="B7547" s="18" t="s">
        <v>701</v>
      </c>
      <c r="C7547" s="17">
        <v>17.0</v>
      </c>
      <c r="D7547" s="8" t="s">
        <v>8780</v>
      </c>
      <c r="E7547" s="8" t="s">
        <v>14</v>
      </c>
      <c r="F7547" s="5" t="s">
        <v>15</v>
      </c>
      <c r="G7547" s="9"/>
      <c r="H7547" s="9"/>
    </row>
    <row r="7548" ht="15.75" customHeight="1">
      <c r="A7548" s="15" t="s">
        <v>8765</v>
      </c>
      <c r="B7548" s="14" t="s">
        <v>144</v>
      </c>
      <c r="C7548" s="17">
        <v>19.0</v>
      </c>
      <c r="D7548" s="8" t="s">
        <v>8781</v>
      </c>
      <c r="E7548" s="8" t="s">
        <v>14</v>
      </c>
      <c r="F7548" s="5" t="s">
        <v>22</v>
      </c>
      <c r="G7548" s="9"/>
      <c r="H7548" s="9"/>
    </row>
    <row r="7549" ht="15.75" customHeight="1">
      <c r="A7549" s="15" t="s">
        <v>8765</v>
      </c>
      <c r="B7549" s="14" t="s">
        <v>851</v>
      </c>
      <c r="C7549" s="17">
        <v>21.0</v>
      </c>
      <c r="D7549" s="8" t="s">
        <v>8782</v>
      </c>
      <c r="E7549" s="8" t="s">
        <v>146</v>
      </c>
      <c r="F7549" s="5" t="s">
        <v>93</v>
      </c>
      <c r="G7549" s="9"/>
      <c r="H7549" s="9"/>
    </row>
    <row r="7550" ht="15.75" customHeight="1">
      <c r="A7550" s="15" t="s">
        <v>8765</v>
      </c>
      <c r="B7550" s="14" t="s">
        <v>378</v>
      </c>
      <c r="C7550" s="17">
        <v>22.0</v>
      </c>
      <c r="D7550" s="8" t="s">
        <v>8783</v>
      </c>
      <c r="E7550" s="8" t="s">
        <v>146</v>
      </c>
      <c r="F7550" s="5" t="s">
        <v>93</v>
      </c>
      <c r="G7550" s="9"/>
      <c r="H7550" s="9"/>
    </row>
    <row r="7551" ht="15.75" customHeight="1">
      <c r="A7551" s="15" t="s">
        <v>8765</v>
      </c>
      <c r="B7551" s="14" t="s">
        <v>144</v>
      </c>
      <c r="C7551" s="17">
        <v>24.0</v>
      </c>
      <c r="D7551" s="8" t="s">
        <v>8784</v>
      </c>
      <c r="E7551" s="8" t="s">
        <v>14</v>
      </c>
      <c r="F7551" s="5" t="s">
        <v>93</v>
      </c>
      <c r="G7551" s="9"/>
      <c r="H7551" s="9"/>
    </row>
    <row r="7552" ht="15.75" customHeight="1">
      <c r="A7552" s="15" t="s">
        <v>8765</v>
      </c>
      <c r="B7552" s="14" t="s">
        <v>139</v>
      </c>
      <c r="C7552" s="17">
        <v>26.0</v>
      </c>
      <c r="D7552" s="8" t="s">
        <v>8785</v>
      </c>
      <c r="E7552" s="8" t="s">
        <v>21</v>
      </c>
      <c r="F7552" s="5" t="s">
        <v>1357</v>
      </c>
      <c r="G7552" s="9"/>
      <c r="H7552" s="9"/>
    </row>
    <row r="7553" ht="15.75" customHeight="1">
      <c r="A7553" s="15" t="s">
        <v>8786</v>
      </c>
      <c r="B7553" s="14" t="s">
        <v>29</v>
      </c>
      <c r="C7553" s="16">
        <v>1.0</v>
      </c>
      <c r="D7553" s="8" t="s">
        <v>8787</v>
      </c>
      <c r="E7553" s="8" t="s">
        <v>21</v>
      </c>
      <c r="F7553" s="5" t="s">
        <v>25</v>
      </c>
      <c r="G7553" s="9"/>
      <c r="H7553" s="9"/>
    </row>
    <row r="7554" ht="15.75" customHeight="1">
      <c r="A7554" s="15" t="s">
        <v>8786</v>
      </c>
      <c r="B7554" s="14" t="s">
        <v>144</v>
      </c>
      <c r="C7554" s="17">
        <v>2.0</v>
      </c>
      <c r="D7554" s="8" t="s">
        <v>8788</v>
      </c>
      <c r="E7554" s="8" t="s">
        <v>21</v>
      </c>
      <c r="F7554" s="5" t="s">
        <v>25</v>
      </c>
      <c r="G7554" s="9"/>
      <c r="H7554" s="9"/>
    </row>
    <row r="7555" ht="15.75" customHeight="1">
      <c r="A7555" s="15" t="s">
        <v>8786</v>
      </c>
      <c r="B7555" s="14" t="s">
        <v>37</v>
      </c>
      <c r="C7555" s="17">
        <v>3.0</v>
      </c>
      <c r="D7555" s="8" t="s">
        <v>8789</v>
      </c>
      <c r="E7555" s="8" t="s">
        <v>18</v>
      </c>
      <c r="F7555" s="5" t="s">
        <v>2546</v>
      </c>
      <c r="G7555" s="9"/>
      <c r="H7555" s="9"/>
    </row>
    <row r="7556" ht="15.75" customHeight="1">
      <c r="A7556" s="15" t="s">
        <v>8786</v>
      </c>
      <c r="B7556" s="14" t="s">
        <v>144</v>
      </c>
      <c r="C7556" s="17">
        <v>4.0</v>
      </c>
      <c r="D7556" s="8" t="s">
        <v>8790</v>
      </c>
      <c r="E7556" s="8" t="s">
        <v>18</v>
      </c>
      <c r="F7556" s="5" t="s">
        <v>1349</v>
      </c>
      <c r="G7556" s="9"/>
      <c r="H7556" s="9"/>
    </row>
    <row r="7557" ht="15.75" customHeight="1">
      <c r="A7557" s="15" t="s">
        <v>8786</v>
      </c>
      <c r="B7557" s="14" t="s">
        <v>37</v>
      </c>
      <c r="C7557" s="17">
        <v>6.0</v>
      </c>
      <c r="D7557" s="8" t="s">
        <v>8791</v>
      </c>
      <c r="E7557" s="8" t="s">
        <v>14</v>
      </c>
      <c r="F7557" s="5" t="s">
        <v>15</v>
      </c>
      <c r="G7557" s="9"/>
      <c r="H7557" s="9"/>
    </row>
    <row r="7558" ht="15.75" customHeight="1">
      <c r="A7558" s="15" t="s">
        <v>8786</v>
      </c>
      <c r="B7558" s="14" t="s">
        <v>144</v>
      </c>
      <c r="C7558" s="17">
        <v>7.0</v>
      </c>
      <c r="D7558" s="8" t="s">
        <v>8792</v>
      </c>
      <c r="E7558" s="8" t="s">
        <v>21</v>
      </c>
      <c r="F7558" s="5" t="s">
        <v>15</v>
      </c>
      <c r="G7558" s="9"/>
      <c r="H7558" s="9"/>
    </row>
    <row r="7559" ht="15.75" customHeight="1">
      <c r="A7559" s="15" t="s">
        <v>8786</v>
      </c>
      <c r="B7559" s="14" t="s">
        <v>37</v>
      </c>
      <c r="C7559" s="17">
        <v>8.0</v>
      </c>
      <c r="D7559" s="8" t="s">
        <v>8793</v>
      </c>
      <c r="E7559" s="8" t="s">
        <v>14</v>
      </c>
      <c r="F7559" s="5" t="s">
        <v>15</v>
      </c>
      <c r="G7559" s="9"/>
      <c r="H7559" s="9"/>
    </row>
    <row r="7560" ht="15.75" customHeight="1">
      <c r="A7560" s="15" t="s">
        <v>8786</v>
      </c>
      <c r="B7560" s="14" t="s">
        <v>37</v>
      </c>
      <c r="C7560" s="17">
        <v>9.0</v>
      </c>
      <c r="D7560" s="8" t="s">
        <v>8794</v>
      </c>
      <c r="E7560" s="8" t="s">
        <v>21</v>
      </c>
      <c r="F7560" s="5" t="s">
        <v>123</v>
      </c>
      <c r="G7560" s="9"/>
      <c r="H7560" s="9"/>
    </row>
    <row r="7561" ht="15.75" customHeight="1">
      <c r="A7561" s="15" t="s">
        <v>8786</v>
      </c>
      <c r="B7561" s="14" t="s">
        <v>124</v>
      </c>
      <c r="C7561" s="17">
        <v>11.0</v>
      </c>
      <c r="D7561" s="8" t="s">
        <v>8795</v>
      </c>
      <c r="E7561" s="8" t="s">
        <v>33</v>
      </c>
      <c r="F7561" s="5" t="s">
        <v>33</v>
      </c>
      <c r="G7561" s="9"/>
      <c r="H7561" s="9"/>
    </row>
    <row r="7562" ht="15.75" customHeight="1">
      <c r="A7562" s="15" t="s">
        <v>8786</v>
      </c>
      <c r="B7562" s="14" t="s">
        <v>37</v>
      </c>
      <c r="C7562" s="17">
        <v>12.0</v>
      </c>
      <c r="D7562" s="8" t="s">
        <v>8796</v>
      </c>
      <c r="E7562" s="8" t="s">
        <v>33</v>
      </c>
      <c r="F7562" s="5" t="s">
        <v>33</v>
      </c>
      <c r="G7562" s="9"/>
      <c r="H7562" s="9"/>
    </row>
    <row r="7563" ht="15.75" customHeight="1">
      <c r="A7563" s="15" t="s">
        <v>8786</v>
      </c>
      <c r="B7563" s="14" t="s">
        <v>37</v>
      </c>
      <c r="C7563" s="17">
        <v>14.0</v>
      </c>
      <c r="D7563" s="8" t="s">
        <v>8797</v>
      </c>
      <c r="E7563" s="8" t="s">
        <v>33</v>
      </c>
      <c r="F7563" s="5" t="s">
        <v>33</v>
      </c>
      <c r="G7563" s="9"/>
      <c r="H7563" s="9"/>
    </row>
    <row r="7564" ht="15.75" customHeight="1">
      <c r="A7564" s="15" t="s">
        <v>8786</v>
      </c>
      <c r="B7564" s="14" t="s">
        <v>144</v>
      </c>
      <c r="C7564" s="17">
        <v>16.0</v>
      </c>
      <c r="D7564" s="8" t="s">
        <v>8798</v>
      </c>
      <c r="E7564" s="8" t="s">
        <v>33</v>
      </c>
      <c r="F7564" s="5" t="s">
        <v>971</v>
      </c>
      <c r="G7564" s="9"/>
      <c r="H7564" s="9"/>
    </row>
    <row r="7565" ht="15.75" customHeight="1">
      <c r="A7565" s="15" t="s">
        <v>8786</v>
      </c>
      <c r="B7565" s="14" t="s">
        <v>37</v>
      </c>
      <c r="C7565" s="17">
        <v>18.0</v>
      </c>
      <c r="D7565" s="8" t="s">
        <v>8799</v>
      </c>
      <c r="E7565" s="8" t="s">
        <v>21</v>
      </c>
      <c r="F7565" s="5" t="s">
        <v>50</v>
      </c>
      <c r="G7565" s="9"/>
      <c r="H7565" s="9"/>
    </row>
    <row r="7566" ht="15.75" customHeight="1">
      <c r="A7566" s="15" t="s">
        <v>8786</v>
      </c>
      <c r="B7566" s="14" t="s">
        <v>6952</v>
      </c>
      <c r="C7566" s="17">
        <v>20.0</v>
      </c>
      <c r="D7566" s="8" t="s">
        <v>8800</v>
      </c>
      <c r="E7566" s="8" t="s">
        <v>21</v>
      </c>
      <c r="F7566" s="5" t="s">
        <v>50</v>
      </c>
      <c r="G7566" s="9"/>
      <c r="H7566" s="9"/>
    </row>
    <row r="7567" ht="15.75" customHeight="1">
      <c r="A7567" s="15" t="s">
        <v>8801</v>
      </c>
      <c r="B7567" s="14" t="s">
        <v>378</v>
      </c>
      <c r="C7567" s="16">
        <v>1.0</v>
      </c>
      <c r="D7567" s="8" t="s">
        <v>8802</v>
      </c>
      <c r="E7567" s="8" t="s">
        <v>14</v>
      </c>
      <c r="F7567" s="5" t="s">
        <v>15</v>
      </c>
      <c r="G7567" s="9"/>
      <c r="H7567" s="9"/>
    </row>
    <row r="7568" ht="15.75" customHeight="1">
      <c r="A7568" s="15" t="s">
        <v>8801</v>
      </c>
      <c r="B7568" s="14" t="s">
        <v>378</v>
      </c>
      <c r="C7568" s="17">
        <v>3.0</v>
      </c>
      <c r="D7568" s="8" t="s">
        <v>8803</v>
      </c>
      <c r="E7568" s="8" t="s">
        <v>18</v>
      </c>
      <c r="F7568" s="5" t="s">
        <v>18</v>
      </c>
      <c r="G7568" s="9"/>
      <c r="H7568" s="9"/>
    </row>
    <row r="7569" ht="15.75" customHeight="1">
      <c r="A7569" s="15" t="s">
        <v>8801</v>
      </c>
      <c r="B7569" s="14" t="s">
        <v>154</v>
      </c>
      <c r="C7569" s="17">
        <v>5.0</v>
      </c>
      <c r="D7569" s="8" t="s">
        <v>8804</v>
      </c>
      <c r="E7569" s="8" t="s">
        <v>21</v>
      </c>
      <c r="F7569" s="5" t="s">
        <v>22</v>
      </c>
      <c r="G7569" s="9"/>
      <c r="H7569" s="9"/>
    </row>
    <row r="7570" ht="15.75" customHeight="1">
      <c r="A7570" s="15" t="s">
        <v>8801</v>
      </c>
      <c r="B7570" s="14" t="s">
        <v>896</v>
      </c>
      <c r="C7570" s="17">
        <v>9.0</v>
      </c>
      <c r="D7570" s="8" t="s">
        <v>8805</v>
      </c>
      <c r="E7570" s="8" t="s">
        <v>18</v>
      </c>
      <c r="F7570" s="5" t="s">
        <v>18</v>
      </c>
      <c r="G7570" s="9"/>
      <c r="H7570" s="9"/>
    </row>
    <row r="7571" ht="15.75" customHeight="1">
      <c r="A7571" s="15" t="s">
        <v>8801</v>
      </c>
      <c r="B7571" s="14" t="s">
        <v>29</v>
      </c>
      <c r="C7571" s="17">
        <v>11.0</v>
      </c>
      <c r="D7571" s="8" t="s">
        <v>8806</v>
      </c>
      <c r="E7571" s="8" t="s">
        <v>21</v>
      </c>
      <c r="F7571" s="5" t="s">
        <v>166</v>
      </c>
      <c r="G7571" s="9"/>
      <c r="H7571" s="9"/>
    </row>
    <row r="7572" ht="15.75" customHeight="1">
      <c r="A7572" s="15" t="s">
        <v>8801</v>
      </c>
      <c r="B7572" s="14" t="s">
        <v>137</v>
      </c>
      <c r="C7572" s="17">
        <v>13.0</v>
      </c>
      <c r="D7572" s="8" t="s">
        <v>8807</v>
      </c>
      <c r="E7572" s="8" t="s">
        <v>18</v>
      </c>
      <c r="F7572" s="5" t="s">
        <v>18</v>
      </c>
      <c r="G7572" s="9"/>
      <c r="H7572" s="9"/>
    </row>
    <row r="7573" ht="15.75" customHeight="1">
      <c r="A7573" s="15" t="s">
        <v>8801</v>
      </c>
      <c r="B7573" s="14" t="s">
        <v>1443</v>
      </c>
      <c r="C7573" s="17">
        <v>15.0</v>
      </c>
      <c r="D7573" s="8" t="s">
        <v>8808</v>
      </c>
      <c r="E7573" s="8" t="s">
        <v>33</v>
      </c>
      <c r="F7573" s="5" t="s">
        <v>33</v>
      </c>
      <c r="G7573" s="9"/>
      <c r="H7573" s="9"/>
    </row>
    <row r="7574" ht="15.75" customHeight="1">
      <c r="A7574" s="15" t="s">
        <v>8801</v>
      </c>
      <c r="B7574" s="18" t="s">
        <v>135</v>
      </c>
      <c r="C7574" s="17">
        <v>20.0</v>
      </c>
      <c r="D7574" s="8" t="s">
        <v>8809</v>
      </c>
      <c r="E7574" s="8" t="s">
        <v>33</v>
      </c>
      <c r="F7574" s="5" t="s">
        <v>929</v>
      </c>
      <c r="G7574" s="9"/>
      <c r="H7574" s="9"/>
    </row>
    <row r="7575" ht="15.75" customHeight="1">
      <c r="A7575" s="15" t="s">
        <v>8801</v>
      </c>
      <c r="B7575" s="14" t="s">
        <v>595</v>
      </c>
      <c r="C7575" s="17">
        <v>21.0</v>
      </c>
      <c r="D7575" s="8" t="s">
        <v>8810</v>
      </c>
      <c r="E7575" s="8" t="s">
        <v>18</v>
      </c>
      <c r="F7575" s="5" t="s">
        <v>8383</v>
      </c>
      <c r="G7575" s="9"/>
      <c r="H7575" s="9"/>
    </row>
    <row r="7576" ht="15.75" customHeight="1">
      <c r="A7576" s="15" t="s">
        <v>8801</v>
      </c>
      <c r="B7576" s="14" t="s">
        <v>378</v>
      </c>
      <c r="C7576" s="17">
        <v>22.0</v>
      </c>
      <c r="D7576" s="8" t="s">
        <v>8811</v>
      </c>
      <c r="E7576" s="8" t="s">
        <v>14</v>
      </c>
      <c r="F7576" s="5" t="s">
        <v>15</v>
      </c>
      <c r="G7576" s="9"/>
      <c r="H7576" s="9"/>
    </row>
    <row r="7577" ht="15.75" customHeight="1">
      <c r="A7577" s="15" t="s">
        <v>8801</v>
      </c>
      <c r="B7577" s="14" t="s">
        <v>465</v>
      </c>
      <c r="C7577" s="17">
        <v>24.0</v>
      </c>
      <c r="D7577" s="8" t="s">
        <v>8812</v>
      </c>
      <c r="E7577" s="8" t="s">
        <v>21</v>
      </c>
      <c r="F7577" s="5" t="s">
        <v>583</v>
      </c>
      <c r="G7577" s="9"/>
      <c r="H7577" s="9"/>
    </row>
    <row r="7578" ht="15.75" customHeight="1">
      <c r="A7578" s="15" t="s">
        <v>8813</v>
      </c>
      <c r="B7578" s="14" t="s">
        <v>1503</v>
      </c>
      <c r="C7578" s="16">
        <v>1.0</v>
      </c>
      <c r="D7578" s="8" t="s">
        <v>8814</v>
      </c>
      <c r="E7578" s="8" t="s">
        <v>32</v>
      </c>
      <c r="F7578" s="5" t="s">
        <v>295</v>
      </c>
      <c r="G7578" s="9"/>
      <c r="H7578" s="9"/>
    </row>
    <row r="7579" ht="15.75" customHeight="1">
      <c r="A7579" s="15" t="s">
        <v>8813</v>
      </c>
      <c r="B7579" s="14" t="s">
        <v>37</v>
      </c>
      <c r="C7579" s="17">
        <v>6.0</v>
      </c>
      <c r="D7579" s="8" t="s">
        <v>8815</v>
      </c>
      <c r="E7579" s="8" t="s">
        <v>21</v>
      </c>
      <c r="F7579" s="5" t="s">
        <v>25</v>
      </c>
      <c r="G7579" s="9"/>
      <c r="H7579" s="9"/>
    </row>
    <row r="7580" ht="15.75" customHeight="1">
      <c r="A7580" s="15" t="s">
        <v>8813</v>
      </c>
      <c r="B7580" s="14" t="s">
        <v>144</v>
      </c>
      <c r="C7580" s="17">
        <v>8.0</v>
      </c>
      <c r="D7580" s="8" t="s">
        <v>8816</v>
      </c>
      <c r="E7580" s="8" t="s">
        <v>32</v>
      </c>
      <c r="F7580" s="5" t="s">
        <v>25</v>
      </c>
      <c r="G7580" s="9"/>
      <c r="H7580" s="9"/>
    </row>
    <row r="7581" ht="15.75" customHeight="1">
      <c r="A7581" s="15" t="s">
        <v>8813</v>
      </c>
      <c r="B7581" s="14" t="s">
        <v>124</v>
      </c>
      <c r="C7581" s="17">
        <v>9.0</v>
      </c>
      <c r="D7581" s="8" t="s">
        <v>8817</v>
      </c>
      <c r="E7581" s="8" t="s">
        <v>32</v>
      </c>
      <c r="F7581" s="5" t="s">
        <v>66</v>
      </c>
      <c r="G7581" s="9"/>
      <c r="H7581" s="9"/>
    </row>
    <row r="7582" ht="15.75" customHeight="1">
      <c r="A7582" s="15" t="s">
        <v>8813</v>
      </c>
      <c r="B7582" s="14" t="s">
        <v>144</v>
      </c>
      <c r="C7582" s="17">
        <v>10.0</v>
      </c>
      <c r="D7582" s="8" t="s">
        <v>8818</v>
      </c>
      <c r="E7582" s="8" t="s">
        <v>33</v>
      </c>
      <c r="F7582" s="5" t="s">
        <v>33</v>
      </c>
      <c r="G7582" s="9"/>
      <c r="H7582" s="9"/>
    </row>
    <row r="7583" ht="15.75" customHeight="1">
      <c r="A7583" s="15" t="s">
        <v>8813</v>
      </c>
      <c r="B7583" s="18" t="s">
        <v>701</v>
      </c>
      <c r="C7583" s="17">
        <v>12.0</v>
      </c>
      <c r="D7583" s="8" t="s">
        <v>8819</v>
      </c>
      <c r="E7583" s="8" t="s">
        <v>14</v>
      </c>
      <c r="F7583" s="5" t="s">
        <v>28</v>
      </c>
      <c r="G7583" s="9"/>
      <c r="H7583" s="9"/>
    </row>
    <row r="7584" ht="15.75" customHeight="1">
      <c r="A7584" s="15" t="s">
        <v>8813</v>
      </c>
      <c r="B7584" s="18" t="s">
        <v>135</v>
      </c>
      <c r="C7584" s="17">
        <v>14.0</v>
      </c>
      <c r="D7584" s="8" t="s">
        <v>8820</v>
      </c>
      <c r="E7584" s="8" t="s">
        <v>21</v>
      </c>
      <c r="F7584" s="5" t="s">
        <v>28</v>
      </c>
      <c r="G7584" s="9"/>
      <c r="H7584" s="9"/>
    </row>
    <row r="7585" ht="15.75" customHeight="1">
      <c r="A7585" s="15" t="s">
        <v>8813</v>
      </c>
      <c r="B7585" s="18" t="s">
        <v>135</v>
      </c>
      <c r="C7585" s="17">
        <v>15.0</v>
      </c>
      <c r="D7585" s="8" t="s">
        <v>8821</v>
      </c>
      <c r="E7585" s="8" t="s">
        <v>14</v>
      </c>
      <c r="F7585" s="5" t="s">
        <v>28</v>
      </c>
      <c r="G7585" s="9"/>
      <c r="H7585" s="9"/>
    </row>
    <row r="7586" ht="15.75" customHeight="1">
      <c r="A7586" s="15" t="s">
        <v>8813</v>
      </c>
      <c r="B7586" s="18" t="s">
        <v>126</v>
      </c>
      <c r="C7586" s="17">
        <v>16.0</v>
      </c>
      <c r="D7586" s="8" t="s">
        <v>8822</v>
      </c>
      <c r="E7586" s="8" t="s">
        <v>7525</v>
      </c>
      <c r="F7586" s="5" t="s">
        <v>28</v>
      </c>
      <c r="G7586" s="9"/>
      <c r="H7586" s="9"/>
    </row>
    <row r="7587" ht="15.75" customHeight="1">
      <c r="A7587" s="15" t="s">
        <v>8813</v>
      </c>
      <c r="B7587" s="18" t="s">
        <v>126</v>
      </c>
      <c r="C7587" s="17">
        <v>17.0</v>
      </c>
      <c r="D7587" s="8" t="s">
        <v>8823</v>
      </c>
      <c r="E7587" s="8" t="s">
        <v>14</v>
      </c>
      <c r="F7587" s="5" t="s">
        <v>28</v>
      </c>
      <c r="G7587" s="9"/>
      <c r="H7587" s="9"/>
    </row>
    <row r="7588" ht="15.75" customHeight="1">
      <c r="A7588" s="15" t="s">
        <v>8813</v>
      </c>
      <c r="B7588" s="14" t="s">
        <v>37</v>
      </c>
      <c r="C7588" s="17">
        <v>18.0</v>
      </c>
      <c r="D7588" s="8" t="s">
        <v>8824</v>
      </c>
      <c r="E7588" s="8" t="s">
        <v>14</v>
      </c>
      <c r="F7588" s="5" t="s">
        <v>28</v>
      </c>
      <c r="G7588" s="9"/>
      <c r="H7588" s="9"/>
    </row>
    <row r="7589" ht="15.75" customHeight="1">
      <c r="A7589" s="15" t="s">
        <v>8813</v>
      </c>
      <c r="B7589" s="14" t="s">
        <v>37</v>
      </c>
      <c r="C7589" s="17">
        <v>20.0</v>
      </c>
      <c r="D7589" s="8" t="s">
        <v>8825</v>
      </c>
      <c r="E7589" s="8" t="s">
        <v>18</v>
      </c>
      <c r="F7589" s="5" t="s">
        <v>18</v>
      </c>
      <c r="G7589" s="9"/>
      <c r="H7589" s="9"/>
    </row>
    <row r="7590" ht="15.75" customHeight="1">
      <c r="A7590" s="15" t="s">
        <v>8813</v>
      </c>
      <c r="B7590" s="18" t="s">
        <v>135</v>
      </c>
      <c r="C7590" s="17">
        <v>21.0</v>
      </c>
      <c r="D7590" s="8" t="s">
        <v>8826</v>
      </c>
      <c r="E7590" s="8" t="s">
        <v>18</v>
      </c>
      <c r="F7590" s="5" t="s">
        <v>18</v>
      </c>
      <c r="G7590" s="9"/>
      <c r="H7590" s="9"/>
    </row>
    <row r="7591" ht="15.75" customHeight="1">
      <c r="A7591" s="15" t="s">
        <v>8813</v>
      </c>
      <c r="B7591" s="18" t="s">
        <v>126</v>
      </c>
      <c r="C7591" s="17">
        <v>22.0</v>
      </c>
      <c r="D7591" s="8" t="s">
        <v>8827</v>
      </c>
      <c r="E7591" s="8" t="s">
        <v>18</v>
      </c>
      <c r="F7591" s="5" t="s">
        <v>18</v>
      </c>
      <c r="G7591" s="9"/>
      <c r="H7591" s="9"/>
    </row>
    <row r="7592" ht="15.75" customHeight="1">
      <c r="A7592" s="15" t="s">
        <v>8813</v>
      </c>
      <c r="B7592" s="18" t="s">
        <v>135</v>
      </c>
      <c r="C7592" s="17">
        <v>23.0</v>
      </c>
      <c r="D7592" s="8" t="s">
        <v>8828</v>
      </c>
      <c r="E7592" s="8" t="s">
        <v>18</v>
      </c>
      <c r="F7592" s="5" t="s">
        <v>18</v>
      </c>
      <c r="G7592" s="9"/>
      <c r="H7592" s="9"/>
    </row>
    <row r="7593" ht="15.75" customHeight="1">
      <c r="A7593" s="15" t="s">
        <v>8813</v>
      </c>
      <c r="B7593" s="18" t="s">
        <v>126</v>
      </c>
      <c r="C7593" s="17">
        <v>24.0</v>
      </c>
      <c r="D7593" s="8" t="s">
        <v>8829</v>
      </c>
      <c r="E7593" s="8" t="s">
        <v>14</v>
      </c>
      <c r="F7593" s="5" t="s">
        <v>15</v>
      </c>
      <c r="G7593" s="9"/>
      <c r="H7593" s="9"/>
    </row>
    <row r="7594" ht="15.75" customHeight="1">
      <c r="A7594" s="15" t="s">
        <v>8813</v>
      </c>
      <c r="B7594" s="18" t="s">
        <v>126</v>
      </c>
      <c r="C7594" s="17">
        <v>25.0</v>
      </c>
      <c r="D7594" s="8" t="s">
        <v>8830</v>
      </c>
      <c r="E7594" s="8" t="s">
        <v>14</v>
      </c>
      <c r="F7594" s="5" t="s">
        <v>15</v>
      </c>
      <c r="G7594" s="9"/>
      <c r="H7594" s="9"/>
    </row>
    <row r="7595" ht="15.75" customHeight="1">
      <c r="A7595" s="15" t="s">
        <v>8813</v>
      </c>
      <c r="B7595" s="18" t="s">
        <v>135</v>
      </c>
      <c r="C7595" s="17">
        <v>26.0</v>
      </c>
      <c r="D7595" s="8" t="s">
        <v>8831</v>
      </c>
      <c r="E7595" s="8" t="s">
        <v>14</v>
      </c>
      <c r="F7595" s="5" t="s">
        <v>15</v>
      </c>
      <c r="G7595" s="9"/>
      <c r="H7595" s="9"/>
    </row>
    <row r="7596" ht="15.75" customHeight="1">
      <c r="A7596" s="15" t="s">
        <v>8813</v>
      </c>
      <c r="B7596" s="14" t="s">
        <v>144</v>
      </c>
      <c r="C7596" s="17">
        <v>27.0</v>
      </c>
      <c r="D7596" s="8" t="s">
        <v>8832</v>
      </c>
      <c r="E7596" s="8" t="s">
        <v>18</v>
      </c>
      <c r="F7596" s="5" t="s">
        <v>33</v>
      </c>
      <c r="G7596" s="9"/>
      <c r="H7596" s="9"/>
    </row>
    <row r="7597" ht="15.75" customHeight="1">
      <c r="A7597" s="15" t="s">
        <v>8813</v>
      </c>
      <c r="B7597" s="18" t="s">
        <v>135</v>
      </c>
      <c r="C7597" s="17">
        <v>29.0</v>
      </c>
      <c r="D7597" s="8" t="s">
        <v>8833</v>
      </c>
      <c r="E7597" s="8" t="s">
        <v>18</v>
      </c>
      <c r="F7597" s="5" t="s">
        <v>33</v>
      </c>
      <c r="G7597" s="9"/>
      <c r="H7597" s="9"/>
    </row>
    <row r="7598" ht="15.75" customHeight="1">
      <c r="A7598" s="15" t="s">
        <v>8813</v>
      </c>
      <c r="B7598" s="18" t="s">
        <v>135</v>
      </c>
      <c r="C7598" s="17">
        <v>30.0</v>
      </c>
      <c r="D7598" s="8" t="s">
        <v>8834</v>
      </c>
      <c r="E7598" s="8" t="s">
        <v>18</v>
      </c>
      <c r="F7598" s="5" t="s">
        <v>33</v>
      </c>
      <c r="G7598" s="9"/>
      <c r="H7598" s="9"/>
    </row>
    <row r="7599" ht="15.75" customHeight="1">
      <c r="A7599" s="15" t="s">
        <v>8813</v>
      </c>
      <c r="B7599" s="14" t="s">
        <v>37</v>
      </c>
      <c r="C7599" s="17">
        <v>31.0</v>
      </c>
      <c r="D7599" s="8" t="s">
        <v>8835</v>
      </c>
      <c r="E7599" s="8" t="s">
        <v>14</v>
      </c>
      <c r="F7599" s="5" t="s">
        <v>3046</v>
      </c>
      <c r="G7599" s="9"/>
      <c r="H7599" s="9"/>
    </row>
    <row r="7600" ht="15.75" customHeight="1">
      <c r="A7600" s="15" t="s">
        <v>8813</v>
      </c>
      <c r="B7600" s="14" t="s">
        <v>144</v>
      </c>
      <c r="C7600" s="17">
        <v>33.0</v>
      </c>
      <c r="D7600" s="8" t="s">
        <v>8836</v>
      </c>
      <c r="E7600" s="8" t="s">
        <v>14</v>
      </c>
      <c r="F7600" s="5" t="s">
        <v>3046</v>
      </c>
      <c r="G7600" s="9"/>
      <c r="H7600" s="9"/>
    </row>
    <row r="7601" ht="15.75" customHeight="1">
      <c r="A7601" s="15" t="s">
        <v>8813</v>
      </c>
      <c r="B7601" s="14" t="s">
        <v>144</v>
      </c>
      <c r="C7601" s="17">
        <v>35.0</v>
      </c>
      <c r="D7601" s="8" t="s">
        <v>8837</v>
      </c>
      <c r="E7601" s="8" t="s">
        <v>32</v>
      </c>
      <c r="F7601" s="5" t="s">
        <v>3046</v>
      </c>
      <c r="G7601" s="9"/>
      <c r="H7601" s="9"/>
    </row>
    <row r="7602" ht="15.75" customHeight="1">
      <c r="A7602" s="15" t="s">
        <v>8813</v>
      </c>
      <c r="B7602" s="14" t="s">
        <v>968</v>
      </c>
      <c r="C7602" s="17">
        <v>37.0</v>
      </c>
      <c r="D7602" s="8" t="s">
        <v>8838</v>
      </c>
      <c r="E7602" s="8" t="s">
        <v>33</v>
      </c>
      <c r="F7602" s="5" t="s">
        <v>33</v>
      </c>
      <c r="G7602" s="9"/>
      <c r="H7602" s="9"/>
    </row>
    <row r="7603" ht="15.75" customHeight="1">
      <c r="A7603" s="15" t="s">
        <v>8813</v>
      </c>
      <c r="B7603" s="14" t="s">
        <v>37</v>
      </c>
      <c r="C7603" s="17">
        <v>42.0</v>
      </c>
      <c r="D7603" s="8" t="s">
        <v>8839</v>
      </c>
      <c r="E7603" s="8" t="s">
        <v>33</v>
      </c>
      <c r="F7603" s="5" t="s">
        <v>33</v>
      </c>
      <c r="G7603" s="9"/>
      <c r="H7603" s="9"/>
    </row>
    <row r="7604" ht="15.75" customHeight="1">
      <c r="A7604" s="15" t="s">
        <v>8813</v>
      </c>
      <c r="B7604" s="14" t="s">
        <v>144</v>
      </c>
      <c r="C7604" s="17">
        <v>43.0</v>
      </c>
      <c r="D7604" s="8" t="s">
        <v>8840</v>
      </c>
      <c r="E7604" s="8" t="s">
        <v>14</v>
      </c>
      <c r="F7604" s="5" t="s">
        <v>22</v>
      </c>
      <c r="G7604" s="9"/>
      <c r="H7604" s="9"/>
    </row>
    <row r="7605" ht="15.75" customHeight="1">
      <c r="A7605" s="15" t="s">
        <v>8813</v>
      </c>
      <c r="B7605" s="18" t="s">
        <v>126</v>
      </c>
      <c r="C7605" s="17">
        <v>45.0</v>
      </c>
      <c r="D7605" s="8" t="s">
        <v>8841</v>
      </c>
      <c r="E7605" s="8" t="s">
        <v>21</v>
      </c>
      <c r="F7605" s="5" t="s">
        <v>22</v>
      </c>
      <c r="G7605" s="9"/>
      <c r="H7605" s="9"/>
    </row>
    <row r="7606" ht="15.75" customHeight="1">
      <c r="A7606" s="15" t="s">
        <v>8813</v>
      </c>
      <c r="B7606" s="18" t="s">
        <v>135</v>
      </c>
      <c r="C7606" s="17">
        <v>46.0</v>
      </c>
      <c r="D7606" s="8" t="s">
        <v>8842</v>
      </c>
      <c r="E7606" s="8" t="s">
        <v>32</v>
      </c>
      <c r="F7606" s="5" t="s">
        <v>22</v>
      </c>
      <c r="G7606" s="9"/>
      <c r="H7606" s="9"/>
    </row>
    <row r="7607" ht="15.75" customHeight="1">
      <c r="A7607" s="15" t="s">
        <v>8813</v>
      </c>
      <c r="B7607" s="14" t="s">
        <v>37</v>
      </c>
      <c r="C7607" s="17">
        <v>47.0</v>
      </c>
      <c r="D7607" s="8" t="s">
        <v>8843</v>
      </c>
      <c r="E7607" s="8" t="s">
        <v>21</v>
      </c>
      <c r="F7607" s="5" t="s">
        <v>22</v>
      </c>
      <c r="G7607" s="9"/>
      <c r="H7607" s="9"/>
    </row>
    <row r="7608" ht="15.75" customHeight="1">
      <c r="A7608" s="15" t="s">
        <v>8813</v>
      </c>
      <c r="B7608" s="18" t="s">
        <v>701</v>
      </c>
      <c r="C7608" s="17">
        <v>50.0</v>
      </c>
      <c r="D7608" s="8" t="s">
        <v>8844</v>
      </c>
      <c r="E7608" s="8" t="s">
        <v>21</v>
      </c>
      <c r="F7608" s="5" t="s">
        <v>133</v>
      </c>
      <c r="G7608" s="9"/>
      <c r="H7608" s="9"/>
    </row>
    <row r="7609" ht="15.75" customHeight="1">
      <c r="A7609" s="15" t="s">
        <v>8813</v>
      </c>
      <c r="B7609" s="18" t="s">
        <v>135</v>
      </c>
      <c r="C7609" s="17">
        <v>52.0</v>
      </c>
      <c r="D7609" s="8" t="s">
        <v>8845</v>
      </c>
      <c r="E7609" s="8" t="s">
        <v>21</v>
      </c>
      <c r="F7609" s="5" t="s">
        <v>133</v>
      </c>
      <c r="G7609" s="9"/>
      <c r="H7609" s="9"/>
    </row>
    <row r="7610" ht="15.75" customHeight="1">
      <c r="A7610" s="15" t="s">
        <v>8813</v>
      </c>
      <c r="B7610" s="14" t="s">
        <v>1770</v>
      </c>
      <c r="C7610" s="17">
        <v>53.0</v>
      </c>
      <c r="D7610" s="8" t="s">
        <v>8846</v>
      </c>
      <c r="E7610" s="8" t="s">
        <v>32</v>
      </c>
      <c r="F7610" s="5" t="s">
        <v>971</v>
      </c>
      <c r="G7610" s="9"/>
      <c r="H7610" s="9"/>
    </row>
    <row r="7611" ht="15.75" customHeight="1">
      <c r="A7611" s="15" t="s">
        <v>8813</v>
      </c>
      <c r="B7611" s="14" t="s">
        <v>144</v>
      </c>
      <c r="C7611" s="17">
        <v>56.0</v>
      </c>
      <c r="D7611" s="8" t="s">
        <v>8847</v>
      </c>
      <c r="E7611" s="8" t="s">
        <v>32</v>
      </c>
      <c r="F7611" s="5" t="s">
        <v>971</v>
      </c>
      <c r="G7611" s="9"/>
      <c r="H7611" s="9"/>
    </row>
    <row r="7612" ht="15.75" customHeight="1">
      <c r="A7612" s="15" t="s">
        <v>8813</v>
      </c>
      <c r="B7612" s="14" t="s">
        <v>144</v>
      </c>
      <c r="C7612" s="17">
        <v>58.0</v>
      </c>
      <c r="D7612" s="8" t="s">
        <v>8848</v>
      </c>
      <c r="E7612" s="8" t="s">
        <v>14</v>
      </c>
      <c r="F7612" s="5" t="s">
        <v>66</v>
      </c>
      <c r="G7612" s="9"/>
      <c r="H7612" s="9"/>
    </row>
    <row r="7613" ht="15.75" customHeight="1">
      <c r="A7613" s="15" t="s">
        <v>8813</v>
      </c>
      <c r="B7613" s="18" t="s">
        <v>126</v>
      </c>
      <c r="C7613" s="17">
        <v>59.0</v>
      </c>
      <c r="D7613" s="8" t="s">
        <v>8849</v>
      </c>
      <c r="E7613" s="8" t="s">
        <v>14</v>
      </c>
      <c r="F7613" s="5" t="s">
        <v>15</v>
      </c>
      <c r="G7613" s="9"/>
      <c r="H7613" s="9"/>
    </row>
    <row r="7614" ht="15.75" customHeight="1">
      <c r="A7614" s="15" t="s">
        <v>8813</v>
      </c>
      <c r="B7614" s="18" t="s">
        <v>126</v>
      </c>
      <c r="C7614" s="17">
        <v>60.0</v>
      </c>
      <c r="D7614" s="8" t="s">
        <v>8850</v>
      </c>
      <c r="E7614" s="8" t="s">
        <v>32</v>
      </c>
      <c r="F7614" s="5" t="s">
        <v>15</v>
      </c>
      <c r="G7614" s="9"/>
      <c r="H7614" s="9"/>
    </row>
    <row r="7615" ht="15.75" customHeight="1">
      <c r="A7615" s="15" t="s">
        <v>8813</v>
      </c>
      <c r="B7615" s="14" t="s">
        <v>37</v>
      </c>
      <c r="C7615" s="17">
        <v>61.0</v>
      </c>
      <c r="D7615" s="8" t="s">
        <v>8851</v>
      </c>
      <c r="E7615" s="8" t="s">
        <v>21</v>
      </c>
      <c r="F7615" s="5" t="s">
        <v>28</v>
      </c>
      <c r="G7615" s="9"/>
      <c r="H7615" s="9"/>
    </row>
    <row r="7616" ht="15.75" customHeight="1">
      <c r="A7616" s="15" t="s">
        <v>8813</v>
      </c>
      <c r="B7616" s="14" t="s">
        <v>8257</v>
      </c>
      <c r="C7616" s="17">
        <v>63.0</v>
      </c>
      <c r="D7616" s="8" t="s">
        <v>8852</v>
      </c>
      <c r="E7616" s="8" t="s">
        <v>21</v>
      </c>
      <c r="F7616" s="5" t="s">
        <v>25</v>
      </c>
      <c r="G7616" s="9"/>
      <c r="H7616" s="9"/>
    </row>
    <row r="7617" ht="15.75" customHeight="1">
      <c r="A7617" s="15" t="s">
        <v>8853</v>
      </c>
      <c r="B7617" s="14" t="s">
        <v>23</v>
      </c>
      <c r="C7617" s="16">
        <v>1.0</v>
      </c>
      <c r="D7617" s="8" t="s">
        <v>8854</v>
      </c>
      <c r="E7617" s="8" t="s">
        <v>21</v>
      </c>
      <c r="F7617" s="5" t="s">
        <v>25</v>
      </c>
      <c r="G7617" s="9"/>
      <c r="H7617" s="9"/>
    </row>
    <row r="7618" ht="15.75" customHeight="1">
      <c r="A7618" s="15" t="s">
        <v>8853</v>
      </c>
      <c r="B7618" s="14" t="s">
        <v>41</v>
      </c>
      <c r="C7618" s="17">
        <v>3.0</v>
      </c>
      <c r="D7618" s="8" t="s">
        <v>8855</v>
      </c>
      <c r="E7618" s="8" t="s">
        <v>21</v>
      </c>
      <c r="F7618" s="5" t="s">
        <v>241</v>
      </c>
      <c r="G7618" s="9"/>
      <c r="H7618" s="9"/>
    </row>
    <row r="7619" ht="15.75" customHeight="1">
      <c r="A7619" s="15" t="s">
        <v>8853</v>
      </c>
      <c r="B7619" s="14" t="s">
        <v>734</v>
      </c>
      <c r="C7619" s="17">
        <v>4.0</v>
      </c>
      <c r="D7619" s="8" t="s">
        <v>8856</v>
      </c>
      <c r="E7619" s="8" t="s">
        <v>32</v>
      </c>
      <c r="F7619" s="5" t="s">
        <v>33</v>
      </c>
      <c r="G7619" s="9"/>
      <c r="H7619" s="9"/>
    </row>
    <row r="7620" ht="15.75" customHeight="1">
      <c r="A7620" s="15" t="s">
        <v>8853</v>
      </c>
      <c r="B7620" s="14" t="s">
        <v>734</v>
      </c>
      <c r="C7620" s="17">
        <v>6.0</v>
      </c>
      <c r="D7620" s="8" t="s">
        <v>8857</v>
      </c>
      <c r="E7620" s="8" t="s">
        <v>33</v>
      </c>
      <c r="F7620" s="5" t="s">
        <v>929</v>
      </c>
      <c r="G7620" s="9"/>
      <c r="H7620" s="9"/>
    </row>
    <row r="7621" ht="15.75" customHeight="1">
      <c r="A7621" s="15" t="s">
        <v>8853</v>
      </c>
      <c r="B7621" s="14" t="s">
        <v>37</v>
      </c>
      <c r="C7621" s="17">
        <v>8.0</v>
      </c>
      <c r="D7621" s="8" t="s">
        <v>8858</v>
      </c>
      <c r="E7621" s="8" t="s">
        <v>33</v>
      </c>
      <c r="F7621" s="5" t="s">
        <v>929</v>
      </c>
      <c r="G7621" s="9"/>
      <c r="H7621" s="9"/>
    </row>
    <row r="7622" ht="15.75" customHeight="1">
      <c r="A7622" s="15" t="s">
        <v>8853</v>
      </c>
      <c r="B7622" s="14" t="s">
        <v>229</v>
      </c>
      <c r="C7622" s="17">
        <v>9.0</v>
      </c>
      <c r="D7622" s="8" t="s">
        <v>8859</v>
      </c>
      <c r="E7622" s="8" t="s">
        <v>21</v>
      </c>
      <c r="F7622" s="5" t="s">
        <v>25</v>
      </c>
      <c r="G7622" s="9"/>
      <c r="H7622" s="9"/>
    </row>
    <row r="7623" ht="15.75" customHeight="1">
      <c r="A7623" s="5" t="s">
        <v>8860</v>
      </c>
      <c r="B7623" s="6" t="s">
        <v>37</v>
      </c>
      <c r="C7623" s="7">
        <v>1.0</v>
      </c>
      <c r="D7623" s="8" t="s">
        <v>8861</v>
      </c>
      <c r="E7623" s="5" t="s">
        <v>18</v>
      </c>
      <c r="F7623" s="5" t="s">
        <v>22</v>
      </c>
      <c r="G7623" s="9"/>
      <c r="H7623" s="9"/>
    </row>
    <row r="7624" ht="15.75" customHeight="1">
      <c r="A7624" s="5" t="s">
        <v>8860</v>
      </c>
      <c r="B7624" s="6" t="s">
        <v>124</v>
      </c>
      <c r="C7624" s="10">
        <v>2.0</v>
      </c>
      <c r="D7624" s="8" t="s">
        <v>8862</v>
      </c>
      <c r="E7624" s="5" t="s">
        <v>14</v>
      </c>
      <c r="F7624" s="5" t="s">
        <v>2476</v>
      </c>
      <c r="G7624" s="9"/>
      <c r="H7624" s="9"/>
    </row>
    <row r="7625" ht="15.75" customHeight="1">
      <c r="A7625" s="5" t="s">
        <v>8860</v>
      </c>
      <c r="B7625" s="6" t="s">
        <v>137</v>
      </c>
      <c r="C7625" s="10">
        <v>3.0</v>
      </c>
      <c r="D7625" s="8" t="s">
        <v>8863</v>
      </c>
      <c r="E7625" s="5" t="s">
        <v>32</v>
      </c>
      <c r="F7625" s="5" t="s">
        <v>2476</v>
      </c>
      <c r="G7625" s="9"/>
      <c r="H7625" s="9"/>
    </row>
    <row r="7626" ht="15.75" customHeight="1">
      <c r="A7626" s="5" t="s">
        <v>8860</v>
      </c>
      <c r="B7626" s="6" t="s">
        <v>144</v>
      </c>
      <c r="C7626" s="10">
        <v>4.0</v>
      </c>
      <c r="D7626" s="8" t="s">
        <v>8864</v>
      </c>
      <c r="E7626" s="5" t="s">
        <v>32</v>
      </c>
      <c r="F7626" s="5" t="s">
        <v>2476</v>
      </c>
      <c r="G7626" s="9"/>
      <c r="H7626" s="9"/>
    </row>
    <row r="7627" ht="15.75" customHeight="1">
      <c r="A7627" s="5" t="s">
        <v>8860</v>
      </c>
      <c r="B7627" s="6" t="s">
        <v>137</v>
      </c>
      <c r="C7627" s="10">
        <v>5.0</v>
      </c>
      <c r="D7627" s="8" t="s">
        <v>8865</v>
      </c>
      <c r="E7627" s="5" t="s">
        <v>146</v>
      </c>
      <c r="F7627" s="5" t="s">
        <v>146</v>
      </c>
      <c r="G7627" s="9"/>
      <c r="H7627" s="9"/>
    </row>
    <row r="7628" ht="15.75" customHeight="1">
      <c r="A7628" s="5" t="s">
        <v>8860</v>
      </c>
      <c r="B7628" s="6" t="s">
        <v>37</v>
      </c>
      <c r="C7628" s="10">
        <v>6.0</v>
      </c>
      <c r="D7628" s="8" t="s">
        <v>8866</v>
      </c>
      <c r="E7628" s="5" t="s">
        <v>14</v>
      </c>
      <c r="F7628" s="5" t="s">
        <v>28</v>
      </c>
      <c r="G7628" s="9"/>
      <c r="H7628" s="9"/>
    </row>
    <row r="7629" ht="15.75" customHeight="1">
      <c r="A7629" s="5" t="s">
        <v>8860</v>
      </c>
      <c r="B7629" s="6" t="s">
        <v>37</v>
      </c>
      <c r="C7629" s="10">
        <v>7.0</v>
      </c>
      <c r="D7629" s="8" t="s">
        <v>8867</v>
      </c>
      <c r="E7629" s="5" t="s">
        <v>14</v>
      </c>
      <c r="F7629" s="5" t="s">
        <v>28</v>
      </c>
      <c r="G7629" s="9"/>
      <c r="H7629" s="9"/>
    </row>
    <row r="7630" ht="15.75" customHeight="1">
      <c r="A7630" s="5" t="s">
        <v>8860</v>
      </c>
      <c r="B7630" s="6" t="s">
        <v>37</v>
      </c>
      <c r="C7630" s="10">
        <v>8.0</v>
      </c>
      <c r="D7630" s="8" t="s">
        <v>8868</v>
      </c>
      <c r="E7630" s="5" t="s">
        <v>146</v>
      </c>
      <c r="F7630" s="5" t="s">
        <v>22</v>
      </c>
      <c r="G7630" s="9"/>
      <c r="H7630" s="9"/>
    </row>
    <row r="7631" ht="15.75" customHeight="1">
      <c r="A7631" s="5" t="s">
        <v>8860</v>
      </c>
      <c r="B7631" s="6" t="s">
        <v>124</v>
      </c>
      <c r="C7631" s="10">
        <v>9.0</v>
      </c>
      <c r="D7631" s="8" t="s">
        <v>8869</v>
      </c>
      <c r="E7631" s="5" t="s">
        <v>14</v>
      </c>
      <c r="F7631" s="5" t="s">
        <v>22</v>
      </c>
      <c r="G7631" s="9"/>
      <c r="H7631" s="9"/>
    </row>
    <row r="7632" ht="15.75" customHeight="1">
      <c r="A7632" s="5" t="s">
        <v>8860</v>
      </c>
      <c r="B7632" s="6" t="s">
        <v>124</v>
      </c>
      <c r="C7632" s="10">
        <v>10.0</v>
      </c>
      <c r="D7632" s="8" t="s">
        <v>8870</v>
      </c>
      <c r="E7632" s="5" t="s">
        <v>146</v>
      </c>
      <c r="F7632" s="5" t="s">
        <v>22</v>
      </c>
      <c r="G7632" s="9"/>
      <c r="H7632" s="9"/>
    </row>
    <row r="7633" ht="15.75" customHeight="1">
      <c r="A7633" s="5" t="s">
        <v>8860</v>
      </c>
      <c r="B7633" s="6" t="s">
        <v>35</v>
      </c>
      <c r="C7633" s="10">
        <v>11.0</v>
      </c>
      <c r="D7633" s="8" t="s">
        <v>8871</v>
      </c>
      <c r="E7633" s="5" t="s">
        <v>14</v>
      </c>
      <c r="F7633" s="5" t="s">
        <v>22</v>
      </c>
      <c r="G7633" s="9"/>
      <c r="H7633" s="9"/>
    </row>
    <row r="7634" ht="15.75" customHeight="1">
      <c r="A7634" s="15" t="s">
        <v>8872</v>
      </c>
      <c r="B7634" s="14" t="s">
        <v>216</v>
      </c>
      <c r="C7634" s="16">
        <v>1.0</v>
      </c>
      <c r="D7634" s="8" t="s">
        <v>8873</v>
      </c>
      <c r="E7634" s="8" t="s">
        <v>21</v>
      </c>
      <c r="F7634" s="5" t="s">
        <v>133</v>
      </c>
      <c r="G7634" s="9"/>
      <c r="H7634" s="9"/>
    </row>
    <row r="7635" ht="15.75" customHeight="1">
      <c r="A7635" s="15" t="s">
        <v>8872</v>
      </c>
      <c r="B7635" s="14" t="s">
        <v>35</v>
      </c>
      <c r="C7635" s="17">
        <v>3.0</v>
      </c>
      <c r="D7635" s="8" t="s">
        <v>8874</v>
      </c>
      <c r="E7635" s="8" t="s">
        <v>21</v>
      </c>
      <c r="F7635" s="5" t="s">
        <v>25</v>
      </c>
      <c r="G7635" s="9"/>
      <c r="H7635" s="9"/>
    </row>
    <row r="7636" ht="15.75" customHeight="1">
      <c r="A7636" s="15" t="s">
        <v>8872</v>
      </c>
      <c r="B7636" s="14" t="s">
        <v>23</v>
      </c>
      <c r="C7636" s="17">
        <v>4.0</v>
      </c>
      <c r="D7636" s="8" t="s">
        <v>8875</v>
      </c>
      <c r="E7636" s="8" t="s">
        <v>14</v>
      </c>
      <c r="F7636" s="5" t="s">
        <v>15</v>
      </c>
      <c r="G7636" s="9"/>
      <c r="H7636" s="9"/>
    </row>
    <row r="7637" ht="15.75" customHeight="1">
      <c r="A7637" s="15" t="s">
        <v>8872</v>
      </c>
      <c r="B7637" s="14" t="s">
        <v>35</v>
      </c>
      <c r="C7637" s="17">
        <v>6.0</v>
      </c>
      <c r="D7637" s="8" t="s">
        <v>8876</v>
      </c>
      <c r="E7637" s="8" t="s">
        <v>14</v>
      </c>
      <c r="F7637" s="5" t="s">
        <v>28</v>
      </c>
      <c r="G7637" s="9"/>
      <c r="H7637" s="9"/>
    </row>
    <row r="7638" ht="15.75" customHeight="1">
      <c r="A7638" s="15" t="s">
        <v>8872</v>
      </c>
      <c r="B7638" s="14" t="s">
        <v>26</v>
      </c>
      <c r="C7638" s="17">
        <v>7.0</v>
      </c>
      <c r="D7638" s="8" t="s">
        <v>8877</v>
      </c>
      <c r="E7638" s="8" t="s">
        <v>14</v>
      </c>
      <c r="F7638" s="5" t="s">
        <v>15</v>
      </c>
      <c r="G7638" s="9"/>
      <c r="H7638" s="9"/>
    </row>
    <row r="7639" ht="15.75" customHeight="1">
      <c r="A7639" s="15" t="s">
        <v>8872</v>
      </c>
      <c r="B7639" s="14" t="s">
        <v>104</v>
      </c>
      <c r="C7639" s="17">
        <v>8.0</v>
      </c>
      <c r="D7639" s="8" t="s">
        <v>8878</v>
      </c>
      <c r="E7639" s="8" t="s">
        <v>33</v>
      </c>
      <c r="F7639" s="5" t="s">
        <v>33</v>
      </c>
      <c r="G7639" s="9"/>
      <c r="H7639" s="9"/>
    </row>
    <row r="7640" ht="15.75" customHeight="1">
      <c r="A7640" s="15" t="s">
        <v>8872</v>
      </c>
      <c r="B7640" s="14" t="s">
        <v>37</v>
      </c>
      <c r="C7640" s="17">
        <v>10.0</v>
      </c>
      <c r="D7640" s="8" t="s">
        <v>8879</v>
      </c>
      <c r="E7640" s="8" t="s">
        <v>32</v>
      </c>
      <c r="F7640" s="5" t="s">
        <v>33</v>
      </c>
      <c r="G7640" s="9"/>
      <c r="H7640" s="9"/>
    </row>
    <row r="7641" ht="15.75" customHeight="1">
      <c r="A7641" s="15" t="s">
        <v>8872</v>
      </c>
      <c r="B7641" s="14" t="s">
        <v>734</v>
      </c>
      <c r="C7641" s="17">
        <v>11.0</v>
      </c>
      <c r="D7641" s="8" t="s">
        <v>8880</v>
      </c>
      <c r="E7641" s="8" t="s">
        <v>33</v>
      </c>
      <c r="F7641" s="5" t="s">
        <v>33</v>
      </c>
      <c r="G7641" s="9"/>
      <c r="H7641" s="9"/>
    </row>
    <row r="7642" ht="15.75" customHeight="1">
      <c r="A7642" s="15" t="s">
        <v>8872</v>
      </c>
      <c r="B7642" s="14" t="s">
        <v>734</v>
      </c>
      <c r="C7642" s="17">
        <v>13.0</v>
      </c>
      <c r="D7642" s="8" t="s">
        <v>8881</v>
      </c>
      <c r="E7642" s="8" t="s">
        <v>21</v>
      </c>
      <c r="F7642" s="5" t="s">
        <v>971</v>
      </c>
      <c r="G7642" s="9"/>
      <c r="H7642" s="9"/>
    </row>
    <row r="7643" ht="15.75" customHeight="1">
      <c r="A7643" s="15" t="s">
        <v>8872</v>
      </c>
      <c r="B7643" s="14" t="s">
        <v>35</v>
      </c>
      <c r="C7643" s="17">
        <v>15.0</v>
      </c>
      <c r="D7643" s="8" t="s">
        <v>8882</v>
      </c>
      <c r="E7643" s="8" t="s">
        <v>21</v>
      </c>
      <c r="F7643" s="5" t="s">
        <v>25</v>
      </c>
      <c r="G7643" s="9"/>
      <c r="H7643" s="9"/>
    </row>
    <row r="7644" ht="15.75" customHeight="1">
      <c r="A7644" s="15" t="s">
        <v>8872</v>
      </c>
      <c r="B7644" s="14" t="s">
        <v>26</v>
      </c>
      <c r="C7644" s="17">
        <v>16.0</v>
      </c>
      <c r="D7644" s="8" t="s">
        <v>8883</v>
      </c>
      <c r="E7644" s="8" t="s">
        <v>21</v>
      </c>
      <c r="F7644" s="5" t="s">
        <v>22</v>
      </c>
      <c r="G7644" s="9"/>
      <c r="H7644" s="9"/>
    </row>
    <row r="7645" ht="15.75" customHeight="1">
      <c r="A7645" s="15" t="s">
        <v>8872</v>
      </c>
      <c r="B7645" s="14" t="s">
        <v>26</v>
      </c>
      <c r="C7645" s="17">
        <v>17.0</v>
      </c>
      <c r="D7645" s="8" t="s">
        <v>8884</v>
      </c>
      <c r="E7645" s="8" t="s">
        <v>21</v>
      </c>
      <c r="F7645" s="5" t="s">
        <v>22</v>
      </c>
      <c r="G7645" s="9"/>
      <c r="H7645" s="9"/>
    </row>
    <row r="7646" ht="15.75" customHeight="1">
      <c r="A7646" s="15" t="s">
        <v>8872</v>
      </c>
      <c r="B7646" s="18" t="s">
        <v>261</v>
      </c>
      <c r="C7646" s="17">
        <v>18.0</v>
      </c>
      <c r="D7646" s="8" t="s">
        <v>8885</v>
      </c>
      <c r="E7646" s="8" t="s">
        <v>14</v>
      </c>
      <c r="F7646" s="5" t="s">
        <v>22</v>
      </c>
      <c r="G7646" s="9"/>
      <c r="H7646" s="9"/>
    </row>
    <row r="7647" ht="15.75" customHeight="1">
      <c r="A7647" s="15" t="s">
        <v>8872</v>
      </c>
      <c r="B7647" s="14" t="s">
        <v>8886</v>
      </c>
      <c r="C7647" s="17">
        <v>19.0</v>
      </c>
      <c r="D7647" s="8" t="s">
        <v>8887</v>
      </c>
      <c r="E7647" s="8" t="s">
        <v>21</v>
      </c>
      <c r="F7647" s="5" t="s">
        <v>133</v>
      </c>
      <c r="G7647" s="9"/>
      <c r="H7647" s="9"/>
    </row>
    <row r="7648" ht="15.75" customHeight="1">
      <c r="A7648" s="15" t="s">
        <v>8888</v>
      </c>
      <c r="B7648" s="14" t="s">
        <v>517</v>
      </c>
      <c r="C7648" s="16">
        <v>1.0</v>
      </c>
      <c r="D7648" s="8" t="s">
        <v>8889</v>
      </c>
      <c r="E7648" s="8" t="s">
        <v>14</v>
      </c>
      <c r="F7648" s="5" t="s">
        <v>66</v>
      </c>
      <c r="G7648" s="9"/>
      <c r="H7648" s="9"/>
    </row>
    <row r="7649" ht="15.75" customHeight="1">
      <c r="A7649" s="15" t="s">
        <v>8888</v>
      </c>
      <c r="B7649" s="14" t="s">
        <v>37</v>
      </c>
      <c r="C7649" s="17">
        <v>3.0</v>
      </c>
      <c r="D7649" s="8" t="s">
        <v>8890</v>
      </c>
      <c r="E7649" s="8" t="s">
        <v>14</v>
      </c>
      <c r="F7649" s="5" t="s">
        <v>66</v>
      </c>
      <c r="G7649" s="9"/>
      <c r="H7649" s="9"/>
    </row>
    <row r="7650" ht="15.75" customHeight="1">
      <c r="A7650" s="15" t="s">
        <v>8888</v>
      </c>
      <c r="B7650" s="14" t="s">
        <v>37</v>
      </c>
      <c r="C7650" s="17">
        <v>4.0</v>
      </c>
      <c r="D7650" s="8" t="s">
        <v>8891</v>
      </c>
      <c r="E7650" s="8" t="s">
        <v>32</v>
      </c>
      <c r="F7650" s="5" t="s">
        <v>66</v>
      </c>
      <c r="G7650" s="9"/>
      <c r="H7650" s="9"/>
    </row>
    <row r="7651" ht="15.75" customHeight="1">
      <c r="A7651" s="15" t="s">
        <v>8888</v>
      </c>
      <c r="B7651" s="14" t="s">
        <v>37</v>
      </c>
      <c r="C7651" s="17">
        <v>6.0</v>
      </c>
      <c r="D7651" s="8" t="s">
        <v>8892</v>
      </c>
      <c r="E7651" s="8" t="s">
        <v>32</v>
      </c>
      <c r="F7651" s="5" t="s">
        <v>66</v>
      </c>
      <c r="G7651" s="9"/>
      <c r="H7651" s="9"/>
    </row>
    <row r="7652" ht="15.75" customHeight="1">
      <c r="A7652" s="15" t="s">
        <v>8888</v>
      </c>
      <c r="B7652" s="14" t="s">
        <v>37</v>
      </c>
      <c r="C7652" s="17">
        <v>8.0</v>
      </c>
      <c r="D7652" s="8" t="s">
        <v>8893</v>
      </c>
      <c r="E7652" s="8" t="s">
        <v>146</v>
      </c>
      <c r="F7652" s="5" t="s">
        <v>8894</v>
      </c>
      <c r="G7652" s="9"/>
      <c r="H7652" s="9"/>
    </row>
    <row r="7653" ht="15.75" customHeight="1">
      <c r="A7653" s="15" t="s">
        <v>8888</v>
      </c>
      <c r="B7653" s="14" t="s">
        <v>517</v>
      </c>
      <c r="C7653" s="17">
        <v>9.0</v>
      </c>
      <c r="D7653" s="8" t="s">
        <v>8895</v>
      </c>
      <c r="E7653" s="8" t="s">
        <v>146</v>
      </c>
      <c r="F7653" s="5" t="s">
        <v>8894</v>
      </c>
      <c r="G7653" s="9"/>
      <c r="H7653" s="9"/>
    </row>
    <row r="7654" ht="15.75" customHeight="1">
      <c r="A7654" s="15" t="s">
        <v>8888</v>
      </c>
      <c r="B7654" s="14" t="s">
        <v>517</v>
      </c>
      <c r="C7654" s="17">
        <v>11.0</v>
      </c>
      <c r="D7654" s="8" t="s">
        <v>8896</v>
      </c>
      <c r="E7654" s="8" t="s">
        <v>32</v>
      </c>
      <c r="F7654" s="5" t="s">
        <v>66</v>
      </c>
      <c r="G7654" s="9"/>
      <c r="H7654" s="9"/>
    </row>
    <row r="7655" ht="15.75" customHeight="1">
      <c r="A7655" s="15" t="s">
        <v>8888</v>
      </c>
      <c r="B7655" s="14" t="s">
        <v>420</v>
      </c>
      <c r="C7655" s="17">
        <v>14.0</v>
      </c>
      <c r="D7655" s="8" t="s">
        <v>8897</v>
      </c>
      <c r="E7655" s="8" t="s">
        <v>32</v>
      </c>
      <c r="F7655" s="5" t="s">
        <v>66</v>
      </c>
      <c r="G7655" s="9"/>
      <c r="H7655" s="9"/>
    </row>
    <row r="7656" ht="15.75" customHeight="1">
      <c r="A7656" s="15" t="s">
        <v>8888</v>
      </c>
      <c r="B7656" s="14" t="s">
        <v>124</v>
      </c>
      <c r="C7656" s="17">
        <v>19.0</v>
      </c>
      <c r="D7656" s="8" t="s">
        <v>8898</v>
      </c>
      <c r="E7656" s="8" t="s">
        <v>32</v>
      </c>
      <c r="F7656" s="5" t="s">
        <v>66</v>
      </c>
      <c r="G7656" s="9"/>
      <c r="H7656" s="9"/>
    </row>
    <row r="7657" ht="15.75" customHeight="1">
      <c r="A7657" s="15" t="s">
        <v>8888</v>
      </c>
      <c r="B7657" s="14" t="s">
        <v>517</v>
      </c>
      <c r="C7657" s="17">
        <v>21.0</v>
      </c>
      <c r="D7657" s="8" t="s">
        <v>8899</v>
      </c>
      <c r="E7657" s="8" t="s">
        <v>32</v>
      </c>
      <c r="F7657" s="5" t="s">
        <v>66</v>
      </c>
      <c r="G7657" s="9"/>
      <c r="H7657" s="9"/>
    </row>
    <row r="7658" ht="15.75" customHeight="1">
      <c r="A7658" s="15" t="s">
        <v>8888</v>
      </c>
      <c r="B7658" s="18" t="s">
        <v>701</v>
      </c>
      <c r="C7658" s="17">
        <v>23.0</v>
      </c>
      <c r="D7658" s="8" t="s">
        <v>8900</v>
      </c>
      <c r="E7658" s="8" t="s">
        <v>21</v>
      </c>
      <c r="F7658" s="5" t="s">
        <v>66</v>
      </c>
      <c r="G7658" s="9"/>
      <c r="H7658" s="9"/>
    </row>
    <row r="7659" ht="15.75" customHeight="1">
      <c r="A7659" s="15" t="s">
        <v>8888</v>
      </c>
      <c r="B7659" s="18" t="s">
        <v>126</v>
      </c>
      <c r="C7659" s="17">
        <v>25.0</v>
      </c>
      <c r="D7659" s="8" t="s">
        <v>8901</v>
      </c>
      <c r="E7659" s="8" t="s">
        <v>32</v>
      </c>
      <c r="F7659" s="5" t="s">
        <v>66</v>
      </c>
      <c r="G7659" s="9"/>
      <c r="H7659" s="9"/>
    </row>
    <row r="7660" ht="15.75" customHeight="1">
      <c r="A7660" s="15" t="s">
        <v>8888</v>
      </c>
      <c r="B7660" s="18" t="s">
        <v>701</v>
      </c>
      <c r="C7660" s="17">
        <v>26.0</v>
      </c>
      <c r="D7660" s="8" t="s">
        <v>8902</v>
      </c>
      <c r="E7660" s="8" t="s">
        <v>18</v>
      </c>
      <c r="F7660" s="5" t="s">
        <v>18</v>
      </c>
      <c r="G7660" s="9"/>
      <c r="H7660" s="9"/>
    </row>
    <row r="7661" ht="15.75" customHeight="1">
      <c r="A7661" s="15" t="s">
        <v>8888</v>
      </c>
      <c r="B7661" s="14" t="s">
        <v>482</v>
      </c>
      <c r="C7661" s="17">
        <v>28.0</v>
      </c>
      <c r="D7661" s="8" t="s">
        <v>8903</v>
      </c>
      <c r="E7661" s="8" t="s">
        <v>18</v>
      </c>
      <c r="F7661" s="5" t="s">
        <v>18</v>
      </c>
      <c r="G7661" s="9"/>
      <c r="H7661" s="9"/>
    </row>
    <row r="7662" ht="15.75" customHeight="1">
      <c r="A7662" s="15" t="s">
        <v>8888</v>
      </c>
      <c r="B7662" s="18" t="s">
        <v>679</v>
      </c>
      <c r="C7662" s="17">
        <v>30.0</v>
      </c>
      <c r="D7662" s="8" t="s">
        <v>8904</v>
      </c>
      <c r="E7662" s="8" t="s">
        <v>14</v>
      </c>
      <c r="F7662" s="5" t="s">
        <v>66</v>
      </c>
      <c r="G7662" s="9"/>
      <c r="H7662" s="9"/>
    </row>
    <row r="7663" ht="15.75" customHeight="1">
      <c r="A7663" s="15" t="s">
        <v>8888</v>
      </c>
      <c r="B7663" s="14" t="s">
        <v>482</v>
      </c>
      <c r="C7663" s="17">
        <v>33.0</v>
      </c>
      <c r="D7663" s="8" t="s">
        <v>8905</v>
      </c>
      <c r="E7663" s="8" t="s">
        <v>14</v>
      </c>
      <c r="F7663" s="5" t="s">
        <v>66</v>
      </c>
      <c r="G7663" s="9"/>
      <c r="H7663" s="9"/>
    </row>
    <row r="7664" ht="15.75" customHeight="1">
      <c r="A7664" s="15" t="s">
        <v>8888</v>
      </c>
      <c r="B7664" s="18" t="s">
        <v>701</v>
      </c>
      <c r="C7664" s="17">
        <v>35.0</v>
      </c>
      <c r="D7664" s="8" t="s">
        <v>8906</v>
      </c>
      <c r="E7664" s="8" t="s">
        <v>32</v>
      </c>
      <c r="F7664" s="5" t="s">
        <v>66</v>
      </c>
      <c r="G7664" s="9"/>
      <c r="H7664" s="9"/>
    </row>
    <row r="7665" ht="15.75" customHeight="1">
      <c r="A7665" s="15" t="s">
        <v>8888</v>
      </c>
      <c r="B7665" s="18" t="s">
        <v>126</v>
      </c>
      <c r="C7665" s="17">
        <v>39.0</v>
      </c>
      <c r="D7665" s="8" t="s">
        <v>8907</v>
      </c>
      <c r="E7665" s="8" t="s">
        <v>14</v>
      </c>
      <c r="F7665" s="5" t="s">
        <v>66</v>
      </c>
      <c r="G7665" s="9"/>
      <c r="H7665" s="9"/>
    </row>
    <row r="7666" ht="15.75" customHeight="1">
      <c r="A7666" s="15" t="s">
        <v>8888</v>
      </c>
      <c r="B7666" s="18" t="s">
        <v>135</v>
      </c>
      <c r="C7666" s="17">
        <v>40.0</v>
      </c>
      <c r="D7666" s="8" t="s">
        <v>8908</v>
      </c>
      <c r="E7666" s="8" t="s">
        <v>14</v>
      </c>
      <c r="F7666" s="5" t="s">
        <v>28</v>
      </c>
      <c r="G7666" s="9"/>
      <c r="H7666" s="9"/>
    </row>
    <row r="7667" ht="15.75" customHeight="1">
      <c r="A7667" s="15" t="s">
        <v>8888</v>
      </c>
      <c r="B7667" s="18" t="s">
        <v>679</v>
      </c>
      <c r="C7667" s="17">
        <v>41.0</v>
      </c>
      <c r="D7667" s="8" t="s">
        <v>8909</v>
      </c>
      <c r="E7667" s="8" t="s">
        <v>14</v>
      </c>
      <c r="F7667" s="5" t="s">
        <v>79</v>
      </c>
      <c r="G7667" s="9"/>
      <c r="H7667" s="9"/>
    </row>
    <row r="7668" ht="15.75" customHeight="1">
      <c r="A7668" s="15" t="s">
        <v>8888</v>
      </c>
      <c r="B7668" s="18" t="s">
        <v>135</v>
      </c>
      <c r="C7668" s="17">
        <v>42.0</v>
      </c>
      <c r="D7668" s="8" t="s">
        <v>8910</v>
      </c>
      <c r="E7668" s="8" t="s">
        <v>14</v>
      </c>
      <c r="F7668" s="5" t="s">
        <v>66</v>
      </c>
      <c r="G7668" s="9"/>
      <c r="H7668" s="9"/>
    </row>
    <row r="7669" ht="15.75" customHeight="1">
      <c r="A7669" s="15" t="s">
        <v>8888</v>
      </c>
      <c r="B7669" s="18" t="s">
        <v>135</v>
      </c>
      <c r="C7669" s="17">
        <v>43.0</v>
      </c>
      <c r="D7669" s="8" t="s">
        <v>8911</v>
      </c>
      <c r="E7669" s="8" t="s">
        <v>14</v>
      </c>
      <c r="F7669" s="5" t="s">
        <v>66</v>
      </c>
      <c r="G7669" s="9"/>
      <c r="H7669" s="9"/>
    </row>
    <row r="7670" ht="15.75" customHeight="1">
      <c r="A7670" s="15" t="s">
        <v>8888</v>
      </c>
      <c r="B7670" s="18" t="s">
        <v>135</v>
      </c>
      <c r="C7670" s="17">
        <v>44.0</v>
      </c>
      <c r="D7670" s="8" t="s">
        <v>8912</v>
      </c>
      <c r="E7670" s="8" t="s">
        <v>14</v>
      </c>
      <c r="F7670" s="5" t="s">
        <v>66</v>
      </c>
      <c r="G7670" s="9"/>
      <c r="H7670" s="9"/>
    </row>
    <row r="7671" ht="15.75" customHeight="1">
      <c r="A7671" s="15" t="s">
        <v>8888</v>
      </c>
      <c r="B7671" s="18" t="s">
        <v>682</v>
      </c>
      <c r="C7671" s="17">
        <v>45.0</v>
      </c>
      <c r="D7671" s="8" t="s">
        <v>8913</v>
      </c>
      <c r="E7671" s="8" t="s">
        <v>32</v>
      </c>
      <c r="F7671" s="5" t="s">
        <v>66</v>
      </c>
      <c r="G7671" s="9"/>
      <c r="H7671" s="9"/>
    </row>
    <row r="7672" ht="15.75" customHeight="1">
      <c r="A7672" s="15" t="s">
        <v>8888</v>
      </c>
      <c r="B7672" s="18" t="s">
        <v>679</v>
      </c>
      <c r="C7672" s="17">
        <v>46.0</v>
      </c>
      <c r="D7672" s="8" t="s">
        <v>8914</v>
      </c>
      <c r="E7672" s="8" t="s">
        <v>32</v>
      </c>
      <c r="F7672" s="5" t="s">
        <v>66</v>
      </c>
      <c r="G7672" s="9"/>
      <c r="H7672" s="9"/>
    </row>
    <row r="7673" ht="15.75" customHeight="1">
      <c r="A7673" s="15" t="s">
        <v>8888</v>
      </c>
      <c r="B7673" s="14" t="s">
        <v>124</v>
      </c>
      <c r="C7673" s="17">
        <v>49.0</v>
      </c>
      <c r="D7673" s="8" t="s">
        <v>8915</v>
      </c>
      <c r="E7673" s="8" t="s">
        <v>21</v>
      </c>
      <c r="F7673" s="5" t="s">
        <v>1924</v>
      </c>
      <c r="G7673" s="9"/>
      <c r="H7673" s="9"/>
    </row>
    <row r="7674" ht="15.75" customHeight="1">
      <c r="A7674" s="5" t="s">
        <v>8916</v>
      </c>
      <c r="B7674" s="6" t="s">
        <v>70</v>
      </c>
      <c r="C7674" s="7">
        <v>1.0</v>
      </c>
      <c r="D7674" s="8" t="s">
        <v>8917</v>
      </c>
      <c r="E7674" s="5" t="s">
        <v>21</v>
      </c>
      <c r="F7674" s="5" t="s">
        <v>25</v>
      </c>
      <c r="G7674" s="9"/>
      <c r="H7674" s="9"/>
    </row>
    <row r="7675" ht="15.75" customHeight="1">
      <c r="A7675" s="5" t="s">
        <v>8916</v>
      </c>
      <c r="B7675" s="6" t="s">
        <v>8918</v>
      </c>
      <c r="C7675" s="10">
        <v>2.0</v>
      </c>
      <c r="D7675" s="8" t="s">
        <v>8919</v>
      </c>
      <c r="E7675" s="5" t="s">
        <v>21</v>
      </c>
      <c r="F7675" s="5" t="s">
        <v>123</v>
      </c>
      <c r="G7675" s="9"/>
      <c r="H7675" s="9"/>
    </row>
    <row r="7676" ht="15.75" customHeight="1">
      <c r="A7676" s="15" t="s">
        <v>8920</v>
      </c>
      <c r="B7676" s="14" t="s">
        <v>1221</v>
      </c>
      <c r="C7676" s="17">
        <v>2.0</v>
      </c>
      <c r="D7676" s="8" t="s">
        <v>8921</v>
      </c>
      <c r="E7676" s="8" t="s">
        <v>21</v>
      </c>
      <c r="F7676" s="5" t="s">
        <v>295</v>
      </c>
      <c r="G7676" s="9"/>
      <c r="H7676" s="9"/>
    </row>
    <row r="7677" ht="15.75" customHeight="1">
      <c r="A7677" s="15" t="s">
        <v>8920</v>
      </c>
      <c r="B7677" s="14" t="s">
        <v>124</v>
      </c>
      <c r="C7677" s="17">
        <v>10.0</v>
      </c>
      <c r="D7677" s="8" t="s">
        <v>8922</v>
      </c>
      <c r="E7677" s="8" t="s">
        <v>32</v>
      </c>
      <c r="F7677" s="5" t="s">
        <v>33</v>
      </c>
      <c r="G7677" s="9"/>
      <c r="H7677" s="9"/>
    </row>
    <row r="7678" ht="15.75" customHeight="1">
      <c r="A7678" s="15" t="s">
        <v>8920</v>
      </c>
      <c r="B7678" s="14" t="s">
        <v>517</v>
      </c>
      <c r="C7678" s="17">
        <v>13.0</v>
      </c>
      <c r="D7678" s="8" t="s">
        <v>8923</v>
      </c>
      <c r="E7678" s="8" t="s">
        <v>18</v>
      </c>
      <c r="F7678" s="5" t="s">
        <v>18</v>
      </c>
      <c r="G7678" s="9"/>
      <c r="H7678" s="9"/>
    </row>
    <row r="7679" ht="15.75" customHeight="1">
      <c r="A7679" s="15" t="s">
        <v>8920</v>
      </c>
      <c r="B7679" s="14" t="s">
        <v>420</v>
      </c>
      <c r="C7679" s="17">
        <v>15.0</v>
      </c>
      <c r="D7679" s="8" t="s">
        <v>8924</v>
      </c>
      <c r="E7679" s="8" t="s">
        <v>33</v>
      </c>
      <c r="F7679" s="5" t="s">
        <v>33</v>
      </c>
      <c r="G7679" s="9"/>
      <c r="H7679" s="9"/>
    </row>
    <row r="7680" ht="15.75" customHeight="1">
      <c r="A7680" s="15" t="s">
        <v>8920</v>
      </c>
      <c r="B7680" s="14" t="s">
        <v>37</v>
      </c>
      <c r="C7680" s="17">
        <v>21.0</v>
      </c>
      <c r="D7680" s="8" t="s">
        <v>8925</v>
      </c>
      <c r="E7680" s="8" t="s">
        <v>32</v>
      </c>
      <c r="F7680" s="5" t="s">
        <v>295</v>
      </c>
      <c r="G7680" s="9"/>
      <c r="H7680" s="9"/>
    </row>
    <row r="7681" ht="15.75" customHeight="1">
      <c r="A7681" s="15" t="s">
        <v>8920</v>
      </c>
      <c r="B7681" s="14" t="s">
        <v>124</v>
      </c>
      <c r="C7681" s="17">
        <v>25.0</v>
      </c>
      <c r="D7681" s="8" t="s">
        <v>8926</v>
      </c>
      <c r="E7681" s="8" t="s">
        <v>21</v>
      </c>
      <c r="F7681" s="5" t="s">
        <v>79</v>
      </c>
      <c r="G7681" s="9"/>
      <c r="H7681" s="9"/>
    </row>
    <row r="7682" ht="15.75" customHeight="1">
      <c r="A7682" s="15" t="s">
        <v>8920</v>
      </c>
      <c r="B7682" s="14" t="s">
        <v>37</v>
      </c>
      <c r="C7682" s="17">
        <v>27.0</v>
      </c>
      <c r="D7682" s="8" t="s">
        <v>8927</v>
      </c>
      <c r="E7682" s="8" t="s">
        <v>33</v>
      </c>
      <c r="F7682" s="5" t="s">
        <v>971</v>
      </c>
      <c r="G7682" s="9"/>
      <c r="H7682" s="9"/>
    </row>
    <row r="7683" ht="15.75" customHeight="1">
      <c r="A7683" s="15" t="s">
        <v>8920</v>
      </c>
      <c r="B7683" s="14" t="s">
        <v>547</v>
      </c>
      <c r="C7683" s="17">
        <v>29.0</v>
      </c>
      <c r="D7683" s="8" t="s">
        <v>8928</v>
      </c>
      <c r="E7683" s="8" t="s">
        <v>21</v>
      </c>
      <c r="F7683" s="5" t="s">
        <v>1265</v>
      </c>
      <c r="G7683" s="9"/>
      <c r="H7683" s="9"/>
    </row>
    <row r="7684" ht="15.75" customHeight="1">
      <c r="A7684" s="15" t="s">
        <v>8920</v>
      </c>
      <c r="B7684" s="18" t="s">
        <v>682</v>
      </c>
      <c r="C7684" s="17">
        <v>31.0</v>
      </c>
      <c r="D7684" s="8" t="s">
        <v>8929</v>
      </c>
      <c r="E7684" s="8" t="s">
        <v>21</v>
      </c>
      <c r="F7684" s="5" t="s">
        <v>123</v>
      </c>
      <c r="G7684" s="9"/>
      <c r="H7684" s="9"/>
    </row>
    <row r="7685" ht="15.75" customHeight="1">
      <c r="A7685" s="15" t="s">
        <v>8920</v>
      </c>
      <c r="B7685" s="18" t="s">
        <v>682</v>
      </c>
      <c r="C7685" s="17">
        <v>32.0</v>
      </c>
      <c r="D7685" s="8" t="s">
        <v>8930</v>
      </c>
      <c r="E7685" s="8" t="s">
        <v>21</v>
      </c>
      <c r="F7685" s="5" t="s">
        <v>123</v>
      </c>
      <c r="G7685" s="9"/>
      <c r="H7685" s="9"/>
    </row>
    <row r="7686" ht="15.75" customHeight="1">
      <c r="A7686" s="15" t="s">
        <v>8920</v>
      </c>
      <c r="B7686" s="14" t="s">
        <v>445</v>
      </c>
      <c r="C7686" s="17">
        <v>33.0</v>
      </c>
      <c r="D7686" s="8" t="s">
        <v>8931</v>
      </c>
      <c r="E7686" s="8" t="s">
        <v>21</v>
      </c>
      <c r="F7686" s="5" t="s">
        <v>123</v>
      </c>
      <c r="G7686" s="9"/>
      <c r="H7686" s="9"/>
    </row>
    <row r="7687" ht="15.75" customHeight="1">
      <c r="A7687" s="15" t="s">
        <v>8920</v>
      </c>
      <c r="B7687" s="14" t="s">
        <v>450</v>
      </c>
      <c r="C7687" s="17">
        <v>36.0</v>
      </c>
      <c r="D7687" s="8" t="s">
        <v>8932</v>
      </c>
      <c r="E7687" s="8" t="s">
        <v>21</v>
      </c>
      <c r="F7687" s="5" t="s">
        <v>25</v>
      </c>
      <c r="G7687" s="9"/>
      <c r="H7687" s="9"/>
    </row>
    <row r="7688" ht="15.75" customHeight="1">
      <c r="A7688" s="15" t="s">
        <v>8920</v>
      </c>
      <c r="B7688" s="18" t="s">
        <v>679</v>
      </c>
      <c r="C7688" s="17">
        <v>40.0</v>
      </c>
      <c r="D7688" s="8" t="s">
        <v>8933</v>
      </c>
      <c r="E7688" s="8" t="s">
        <v>21</v>
      </c>
      <c r="F7688" s="5" t="s">
        <v>25</v>
      </c>
      <c r="G7688" s="9"/>
      <c r="H7688" s="9"/>
    </row>
    <row r="7689" ht="15.75" customHeight="1">
      <c r="A7689" s="15" t="s">
        <v>8920</v>
      </c>
      <c r="B7689" s="18" t="s">
        <v>701</v>
      </c>
      <c r="C7689" s="17">
        <v>43.0</v>
      </c>
      <c r="D7689" s="8" t="s">
        <v>8934</v>
      </c>
      <c r="E7689" s="8" t="s">
        <v>14</v>
      </c>
      <c r="F7689" s="5" t="s">
        <v>295</v>
      </c>
      <c r="G7689" s="9"/>
      <c r="H7689" s="9"/>
    </row>
    <row r="7690" ht="15.75" customHeight="1">
      <c r="A7690" s="15" t="s">
        <v>8920</v>
      </c>
      <c r="B7690" s="18" t="s">
        <v>701</v>
      </c>
      <c r="C7690" s="17">
        <v>45.0</v>
      </c>
      <c r="D7690" s="8" t="s">
        <v>8935</v>
      </c>
      <c r="E7690" s="8" t="s">
        <v>146</v>
      </c>
      <c r="F7690" s="5" t="s">
        <v>295</v>
      </c>
      <c r="G7690" s="9"/>
      <c r="H7690" s="9"/>
    </row>
    <row r="7691" ht="15.75" customHeight="1">
      <c r="A7691" s="15" t="s">
        <v>8920</v>
      </c>
      <c r="B7691" s="14" t="s">
        <v>482</v>
      </c>
      <c r="C7691" s="17">
        <v>47.0</v>
      </c>
      <c r="D7691" s="8" t="s">
        <v>8936</v>
      </c>
      <c r="E7691" s="8" t="s">
        <v>18</v>
      </c>
      <c r="F7691" s="5" t="s">
        <v>166</v>
      </c>
      <c r="G7691" s="9"/>
      <c r="H7691" s="9"/>
    </row>
    <row r="7692" ht="15.75" customHeight="1">
      <c r="A7692" s="15" t="s">
        <v>8920</v>
      </c>
      <c r="B7692" s="18" t="s">
        <v>682</v>
      </c>
      <c r="C7692" s="17">
        <v>48.0</v>
      </c>
      <c r="D7692" s="8" t="s">
        <v>8937</v>
      </c>
      <c r="E7692" s="8" t="s">
        <v>32</v>
      </c>
      <c r="F7692" s="5" t="s">
        <v>295</v>
      </c>
      <c r="G7692" s="9"/>
      <c r="H7692" s="9"/>
    </row>
    <row r="7693" ht="15.75" customHeight="1">
      <c r="A7693" s="15" t="s">
        <v>8920</v>
      </c>
      <c r="B7693" s="18" t="s">
        <v>682</v>
      </c>
      <c r="C7693" s="17">
        <v>49.0</v>
      </c>
      <c r="D7693" s="8" t="s">
        <v>8938</v>
      </c>
      <c r="E7693" s="8" t="s">
        <v>14</v>
      </c>
      <c r="F7693" s="5" t="s">
        <v>295</v>
      </c>
      <c r="G7693" s="9"/>
      <c r="H7693" s="9"/>
    </row>
    <row r="7694" ht="15.75" customHeight="1">
      <c r="A7694" s="15" t="s">
        <v>8920</v>
      </c>
      <c r="B7694" s="18" t="s">
        <v>135</v>
      </c>
      <c r="C7694" s="17">
        <v>50.0</v>
      </c>
      <c r="D7694" s="8" t="s">
        <v>8939</v>
      </c>
      <c r="E7694" s="8" t="s">
        <v>14</v>
      </c>
      <c r="F7694" s="5" t="s">
        <v>295</v>
      </c>
      <c r="G7694" s="9"/>
      <c r="H7694" s="9"/>
    </row>
    <row r="7695" ht="15.75" customHeight="1">
      <c r="A7695" s="15" t="s">
        <v>8920</v>
      </c>
      <c r="B7695" s="14" t="s">
        <v>675</v>
      </c>
      <c r="C7695" s="17">
        <v>52.0</v>
      </c>
      <c r="D7695" s="8" t="s">
        <v>8940</v>
      </c>
      <c r="E7695" s="8" t="s">
        <v>21</v>
      </c>
      <c r="F7695" s="5" t="s">
        <v>166</v>
      </c>
      <c r="G7695" s="9"/>
      <c r="H7695" s="9"/>
    </row>
    <row r="7696" ht="15.75" customHeight="1">
      <c r="A7696" s="15" t="s">
        <v>8920</v>
      </c>
      <c r="B7696" s="18" t="s">
        <v>682</v>
      </c>
      <c r="C7696" s="17">
        <v>55.0</v>
      </c>
      <c r="D7696" s="8" t="s">
        <v>8941</v>
      </c>
      <c r="E7696" s="8" t="s">
        <v>14</v>
      </c>
      <c r="F7696" s="5" t="s">
        <v>295</v>
      </c>
      <c r="G7696" s="9"/>
      <c r="H7696" s="9"/>
    </row>
    <row r="7697" ht="15.75" customHeight="1">
      <c r="A7697" s="15" t="s">
        <v>8920</v>
      </c>
      <c r="B7697" s="14" t="s">
        <v>482</v>
      </c>
      <c r="C7697" s="17">
        <v>56.0</v>
      </c>
      <c r="D7697" s="8" t="s">
        <v>8942</v>
      </c>
      <c r="E7697" s="8" t="s">
        <v>18</v>
      </c>
      <c r="F7697" s="5" t="s">
        <v>295</v>
      </c>
      <c r="G7697" s="9"/>
      <c r="H7697" s="9"/>
    </row>
    <row r="7698" ht="15.75" customHeight="1">
      <c r="A7698" s="15" t="s">
        <v>8920</v>
      </c>
      <c r="B7698" s="18" t="s">
        <v>679</v>
      </c>
      <c r="C7698" s="17">
        <v>57.0</v>
      </c>
      <c r="D7698" s="8" t="s">
        <v>8943</v>
      </c>
      <c r="E7698" s="8" t="s">
        <v>146</v>
      </c>
      <c r="F7698" s="5" t="s">
        <v>295</v>
      </c>
      <c r="G7698" s="9"/>
      <c r="H7698" s="9"/>
    </row>
    <row r="7699" ht="15.75" customHeight="1">
      <c r="A7699" s="15" t="s">
        <v>8920</v>
      </c>
      <c r="B7699" s="14" t="s">
        <v>37</v>
      </c>
      <c r="C7699" s="17">
        <v>59.0</v>
      </c>
      <c r="D7699" s="8" t="s">
        <v>8944</v>
      </c>
      <c r="E7699" s="8" t="s">
        <v>21</v>
      </c>
      <c r="F7699" s="5" t="s">
        <v>25</v>
      </c>
      <c r="G7699" s="9"/>
      <c r="H7699" s="9"/>
    </row>
    <row r="7700" ht="15.75" customHeight="1">
      <c r="A7700" s="15" t="s">
        <v>8920</v>
      </c>
      <c r="B7700" s="14" t="s">
        <v>450</v>
      </c>
      <c r="C7700" s="17">
        <v>64.0</v>
      </c>
      <c r="D7700" s="8" t="s">
        <v>8945</v>
      </c>
      <c r="E7700" s="8" t="s">
        <v>21</v>
      </c>
      <c r="F7700" s="5" t="s">
        <v>25</v>
      </c>
      <c r="G7700" s="9"/>
      <c r="H7700" s="9"/>
    </row>
    <row r="7701" ht="15.75" customHeight="1">
      <c r="A7701" s="15" t="s">
        <v>8920</v>
      </c>
      <c r="B7701" s="14" t="s">
        <v>37</v>
      </c>
      <c r="C7701" s="17">
        <v>67.0</v>
      </c>
      <c r="D7701" s="8" t="s">
        <v>8946</v>
      </c>
      <c r="E7701" s="8" t="s">
        <v>14</v>
      </c>
      <c r="F7701" s="5" t="s">
        <v>79</v>
      </c>
      <c r="G7701" s="9"/>
      <c r="H7701" s="9"/>
    </row>
    <row r="7702" ht="15.75" customHeight="1">
      <c r="A7702" s="15" t="s">
        <v>8920</v>
      </c>
      <c r="B7702" s="14" t="s">
        <v>144</v>
      </c>
      <c r="C7702" s="17">
        <v>69.0</v>
      </c>
      <c r="D7702" s="8" t="s">
        <v>8947</v>
      </c>
      <c r="E7702" s="8" t="s">
        <v>14</v>
      </c>
      <c r="F7702" s="5" t="s">
        <v>79</v>
      </c>
      <c r="G7702" s="9"/>
      <c r="H7702" s="9"/>
    </row>
    <row r="7703" ht="15.75" customHeight="1">
      <c r="A7703" s="15" t="s">
        <v>8920</v>
      </c>
      <c r="B7703" s="18" t="s">
        <v>701</v>
      </c>
      <c r="C7703" s="17">
        <v>71.0</v>
      </c>
      <c r="D7703" s="8" t="s">
        <v>8948</v>
      </c>
      <c r="E7703" s="8" t="s">
        <v>14</v>
      </c>
      <c r="F7703" s="5" t="s">
        <v>79</v>
      </c>
      <c r="G7703" s="9"/>
      <c r="H7703" s="9"/>
    </row>
    <row r="7704" ht="15.75" customHeight="1">
      <c r="A7704" s="15" t="s">
        <v>8920</v>
      </c>
      <c r="B7704" s="14" t="s">
        <v>482</v>
      </c>
      <c r="C7704" s="17">
        <v>73.0</v>
      </c>
      <c r="D7704" s="8" t="s">
        <v>8949</v>
      </c>
      <c r="E7704" s="8" t="s">
        <v>14</v>
      </c>
      <c r="F7704" s="5" t="s">
        <v>79</v>
      </c>
      <c r="G7704" s="9"/>
      <c r="H7704" s="9"/>
    </row>
    <row r="7705" ht="15.75" customHeight="1">
      <c r="A7705" s="15" t="s">
        <v>8920</v>
      </c>
      <c r="B7705" s="14" t="s">
        <v>482</v>
      </c>
      <c r="C7705" s="17">
        <v>75.0</v>
      </c>
      <c r="D7705" s="8" t="s">
        <v>8950</v>
      </c>
      <c r="E7705" s="8" t="s">
        <v>14</v>
      </c>
      <c r="F7705" s="5" t="s">
        <v>79</v>
      </c>
      <c r="G7705" s="9"/>
      <c r="H7705" s="9"/>
    </row>
    <row r="7706" ht="15.75" customHeight="1">
      <c r="A7706" s="15" t="s">
        <v>8920</v>
      </c>
      <c r="B7706" s="18" t="s">
        <v>701</v>
      </c>
      <c r="C7706" s="17">
        <v>77.0</v>
      </c>
      <c r="D7706" s="8" t="s">
        <v>8951</v>
      </c>
      <c r="E7706" s="8" t="s">
        <v>32</v>
      </c>
      <c r="F7706" s="5" t="s">
        <v>79</v>
      </c>
      <c r="G7706" s="9"/>
      <c r="H7706" s="9"/>
    </row>
    <row r="7707" ht="15.75" customHeight="1">
      <c r="A7707" s="15" t="s">
        <v>8920</v>
      </c>
      <c r="B7707" s="18" t="s">
        <v>135</v>
      </c>
      <c r="C7707" s="17">
        <v>79.0</v>
      </c>
      <c r="D7707" s="8" t="s">
        <v>8952</v>
      </c>
      <c r="E7707" s="8" t="s">
        <v>21</v>
      </c>
      <c r="F7707" s="5" t="s">
        <v>79</v>
      </c>
      <c r="G7707" s="9"/>
      <c r="H7707" s="9"/>
    </row>
    <row r="7708" ht="15.75" customHeight="1">
      <c r="A7708" s="15" t="s">
        <v>8920</v>
      </c>
      <c r="B7708" s="18" t="s">
        <v>682</v>
      </c>
      <c r="C7708" s="17">
        <v>80.0</v>
      </c>
      <c r="D7708" s="8" t="s">
        <v>8953</v>
      </c>
      <c r="E7708" s="8" t="s">
        <v>21</v>
      </c>
      <c r="F7708" s="5" t="s">
        <v>79</v>
      </c>
      <c r="G7708" s="9"/>
      <c r="H7708" s="9"/>
    </row>
    <row r="7709" ht="15.75" customHeight="1">
      <c r="A7709" s="15" t="s">
        <v>8920</v>
      </c>
      <c r="B7709" s="14" t="s">
        <v>500</v>
      </c>
      <c r="C7709" s="17">
        <v>81.0</v>
      </c>
      <c r="D7709" s="8" t="s">
        <v>8954</v>
      </c>
      <c r="E7709" s="8" t="s">
        <v>32</v>
      </c>
      <c r="F7709" s="5" t="s">
        <v>79</v>
      </c>
      <c r="G7709" s="9"/>
      <c r="H7709" s="9"/>
    </row>
    <row r="7710" ht="15.75" customHeight="1">
      <c r="A7710" s="15" t="s">
        <v>8920</v>
      </c>
      <c r="B7710" s="14" t="s">
        <v>144</v>
      </c>
      <c r="C7710" s="17">
        <v>84.0</v>
      </c>
      <c r="D7710" s="8" t="s">
        <v>8955</v>
      </c>
      <c r="E7710" s="8" t="s">
        <v>32</v>
      </c>
      <c r="F7710" s="5" t="s">
        <v>8956</v>
      </c>
      <c r="G7710" s="9"/>
      <c r="H7710" s="9"/>
    </row>
    <row r="7711" ht="15.75" customHeight="1">
      <c r="A7711" s="15" t="s">
        <v>8920</v>
      </c>
      <c r="B7711" s="18" t="s">
        <v>701</v>
      </c>
      <c r="C7711" s="17">
        <v>85.0</v>
      </c>
      <c r="D7711" s="8" t="s">
        <v>8957</v>
      </c>
      <c r="E7711" s="8" t="s">
        <v>14</v>
      </c>
      <c r="F7711" s="5" t="s">
        <v>79</v>
      </c>
      <c r="G7711" s="9"/>
      <c r="H7711" s="9"/>
    </row>
    <row r="7712" ht="15.75" customHeight="1">
      <c r="A7712" s="15" t="s">
        <v>8920</v>
      </c>
      <c r="B7712" s="14" t="s">
        <v>675</v>
      </c>
      <c r="C7712" s="17">
        <v>87.0</v>
      </c>
      <c r="D7712" s="8" t="s">
        <v>8958</v>
      </c>
      <c r="E7712" s="8" t="s">
        <v>14</v>
      </c>
      <c r="F7712" s="5" t="s">
        <v>79</v>
      </c>
      <c r="G7712" s="9"/>
      <c r="H7712" s="9"/>
    </row>
    <row r="7713" ht="15.75" customHeight="1">
      <c r="A7713" s="15" t="s">
        <v>8920</v>
      </c>
      <c r="B7713" s="18" t="s">
        <v>679</v>
      </c>
      <c r="C7713" s="17">
        <v>90.0</v>
      </c>
      <c r="D7713" s="8" t="s">
        <v>8959</v>
      </c>
      <c r="E7713" s="8" t="s">
        <v>21</v>
      </c>
      <c r="F7713" s="5" t="s">
        <v>79</v>
      </c>
      <c r="G7713" s="9"/>
      <c r="H7713" s="9"/>
    </row>
    <row r="7714" ht="15.75" customHeight="1">
      <c r="A7714" s="15" t="s">
        <v>8920</v>
      </c>
      <c r="B7714" s="18" t="s">
        <v>679</v>
      </c>
      <c r="C7714" s="17">
        <v>92.0</v>
      </c>
      <c r="D7714" s="8" t="s">
        <v>8960</v>
      </c>
      <c r="E7714" s="8" t="s">
        <v>21</v>
      </c>
      <c r="F7714" s="5" t="s">
        <v>1017</v>
      </c>
      <c r="G7714" s="9"/>
      <c r="H7714" s="9"/>
    </row>
    <row r="7715" ht="15.75" customHeight="1">
      <c r="A7715" s="15" t="s">
        <v>8920</v>
      </c>
      <c r="B7715" s="14" t="s">
        <v>1770</v>
      </c>
      <c r="C7715" s="17">
        <v>94.0</v>
      </c>
      <c r="D7715" s="8" t="s">
        <v>8961</v>
      </c>
      <c r="E7715" s="8" t="s">
        <v>33</v>
      </c>
      <c r="F7715" s="5" t="s">
        <v>33</v>
      </c>
      <c r="G7715" s="9"/>
      <c r="H7715" s="9"/>
    </row>
    <row r="7716" ht="15.75" customHeight="1">
      <c r="A7716" s="15" t="s">
        <v>8920</v>
      </c>
      <c r="B7716" s="14" t="s">
        <v>378</v>
      </c>
      <c r="C7716" s="17">
        <v>100.0</v>
      </c>
      <c r="D7716" s="8" t="s">
        <v>8962</v>
      </c>
      <c r="E7716" s="8" t="s">
        <v>33</v>
      </c>
      <c r="F7716" s="5" t="s">
        <v>8963</v>
      </c>
      <c r="G7716" s="9"/>
      <c r="H7716" s="9"/>
    </row>
    <row r="7717" ht="15.75" customHeight="1">
      <c r="A7717" s="15" t="s">
        <v>8920</v>
      </c>
      <c r="B7717" s="14" t="s">
        <v>500</v>
      </c>
      <c r="C7717" s="17">
        <v>109.0</v>
      </c>
      <c r="D7717" s="8" t="s">
        <v>8964</v>
      </c>
      <c r="E7717" s="8" t="s">
        <v>14</v>
      </c>
      <c r="F7717" s="5" t="s">
        <v>79</v>
      </c>
      <c r="G7717" s="9"/>
      <c r="H7717" s="9"/>
    </row>
    <row r="7718" ht="15.75" customHeight="1">
      <c r="A7718" s="15" t="s">
        <v>8920</v>
      </c>
      <c r="B7718" s="14" t="s">
        <v>455</v>
      </c>
      <c r="C7718" s="17">
        <v>112.0</v>
      </c>
      <c r="D7718" s="8" t="s">
        <v>8965</v>
      </c>
      <c r="E7718" s="8" t="s">
        <v>32</v>
      </c>
      <c r="F7718" s="5" t="s">
        <v>79</v>
      </c>
      <c r="G7718" s="9"/>
      <c r="H7718" s="9"/>
    </row>
    <row r="7719" ht="15.75" customHeight="1">
      <c r="A7719" s="15" t="s">
        <v>8920</v>
      </c>
      <c r="B7719" s="18" t="s">
        <v>701</v>
      </c>
      <c r="C7719" s="17">
        <v>114.0</v>
      </c>
      <c r="D7719" s="8" t="s">
        <v>8966</v>
      </c>
      <c r="E7719" s="8" t="s">
        <v>33</v>
      </c>
      <c r="F7719" s="5" t="s">
        <v>33</v>
      </c>
      <c r="G7719" s="9"/>
      <c r="H7719" s="9"/>
    </row>
    <row r="7720" ht="15.75" customHeight="1">
      <c r="A7720" s="15" t="s">
        <v>8920</v>
      </c>
      <c r="B7720" s="18" t="s">
        <v>679</v>
      </c>
      <c r="C7720" s="17">
        <v>116.0</v>
      </c>
      <c r="D7720" s="8" t="s">
        <v>8967</v>
      </c>
      <c r="E7720" s="8" t="s">
        <v>18</v>
      </c>
      <c r="F7720" s="5" t="s">
        <v>18</v>
      </c>
      <c r="G7720" s="9"/>
      <c r="H7720" s="9"/>
    </row>
    <row r="7721" ht="15.75" customHeight="1">
      <c r="A7721" s="15" t="s">
        <v>8920</v>
      </c>
      <c r="B7721" s="14" t="s">
        <v>144</v>
      </c>
      <c r="C7721" s="17">
        <v>118.0</v>
      </c>
      <c r="D7721" s="8" t="s">
        <v>8968</v>
      </c>
      <c r="E7721" s="8" t="s">
        <v>14</v>
      </c>
      <c r="F7721" s="5" t="s">
        <v>50</v>
      </c>
      <c r="G7721" s="9"/>
      <c r="H7721" s="9"/>
    </row>
    <row r="7722" ht="15.75" customHeight="1">
      <c r="A7722" s="15" t="s">
        <v>8920</v>
      </c>
      <c r="B7722" s="14" t="s">
        <v>675</v>
      </c>
      <c r="C7722" s="17">
        <v>120.0</v>
      </c>
      <c r="D7722" s="8" t="s">
        <v>8969</v>
      </c>
      <c r="E7722" s="8" t="s">
        <v>18</v>
      </c>
      <c r="F7722" s="5" t="s">
        <v>50</v>
      </c>
      <c r="G7722" s="9"/>
      <c r="H7722" s="9"/>
    </row>
    <row r="7723" ht="15.75" customHeight="1">
      <c r="A7723" s="15" t="s">
        <v>8920</v>
      </c>
      <c r="B7723" s="14" t="s">
        <v>144</v>
      </c>
      <c r="C7723" s="17">
        <v>124.0</v>
      </c>
      <c r="D7723" s="8" t="s">
        <v>8970</v>
      </c>
      <c r="E7723" s="8" t="s">
        <v>21</v>
      </c>
      <c r="F7723" s="5" t="s">
        <v>1425</v>
      </c>
      <c r="G7723" s="9"/>
      <c r="H7723" s="9"/>
    </row>
    <row r="7724" ht="15.75" customHeight="1">
      <c r="A7724" s="15" t="s">
        <v>8920</v>
      </c>
      <c r="B7724" s="14" t="s">
        <v>675</v>
      </c>
      <c r="C7724" s="17">
        <v>126.0</v>
      </c>
      <c r="D7724" s="8" t="s">
        <v>8971</v>
      </c>
      <c r="E7724" s="8" t="s">
        <v>14</v>
      </c>
      <c r="F7724" s="5" t="s">
        <v>151</v>
      </c>
      <c r="G7724" s="9"/>
      <c r="H7724" s="9"/>
    </row>
    <row r="7725" ht="15.75" customHeight="1">
      <c r="A7725" s="15" t="s">
        <v>8920</v>
      </c>
      <c r="B7725" s="18" t="s">
        <v>701</v>
      </c>
      <c r="C7725" s="17">
        <v>129.0</v>
      </c>
      <c r="D7725" s="8" t="s">
        <v>8972</v>
      </c>
      <c r="E7725" s="8" t="s">
        <v>14</v>
      </c>
      <c r="F7725" s="5" t="s">
        <v>28</v>
      </c>
      <c r="G7725" s="9"/>
      <c r="H7725" s="9"/>
    </row>
    <row r="7726" ht="15.75" customHeight="1">
      <c r="A7726" s="15" t="s">
        <v>8920</v>
      </c>
      <c r="B7726" s="18" t="s">
        <v>679</v>
      </c>
      <c r="C7726" s="17">
        <v>132.0</v>
      </c>
      <c r="D7726" s="8" t="s">
        <v>8973</v>
      </c>
      <c r="E7726" s="8" t="s">
        <v>14</v>
      </c>
      <c r="F7726" s="5" t="s">
        <v>28</v>
      </c>
      <c r="G7726" s="9"/>
      <c r="H7726" s="9"/>
    </row>
    <row r="7727" ht="15.75" customHeight="1">
      <c r="A7727" s="15" t="s">
        <v>8920</v>
      </c>
      <c r="B7727" s="14" t="s">
        <v>675</v>
      </c>
      <c r="C7727" s="17">
        <v>135.0</v>
      </c>
      <c r="D7727" s="8" t="s">
        <v>8974</v>
      </c>
      <c r="E7727" s="8" t="s">
        <v>21</v>
      </c>
      <c r="F7727" s="5" t="s">
        <v>151</v>
      </c>
      <c r="G7727" s="9"/>
      <c r="H7727" s="9"/>
    </row>
    <row r="7728" ht="15.75" customHeight="1">
      <c r="A7728" s="15" t="s">
        <v>8920</v>
      </c>
      <c r="B7728" s="18" t="s">
        <v>701</v>
      </c>
      <c r="C7728" s="17">
        <v>138.0</v>
      </c>
      <c r="D7728" s="8" t="s">
        <v>8975</v>
      </c>
      <c r="E7728" s="8" t="s">
        <v>21</v>
      </c>
      <c r="F7728" s="5" t="s">
        <v>133</v>
      </c>
      <c r="G7728" s="9"/>
      <c r="H7728" s="9"/>
    </row>
    <row r="7729" ht="15.75" customHeight="1">
      <c r="A7729" s="15" t="s">
        <v>8920</v>
      </c>
      <c r="B7729" s="14" t="s">
        <v>482</v>
      </c>
      <c r="C7729" s="17">
        <v>140.0</v>
      </c>
      <c r="D7729" s="8" t="s">
        <v>8976</v>
      </c>
      <c r="E7729" s="8" t="s">
        <v>33</v>
      </c>
      <c r="F7729" s="5" t="s">
        <v>33</v>
      </c>
      <c r="G7729" s="9"/>
      <c r="H7729" s="9"/>
    </row>
    <row r="7730" ht="15.75" customHeight="1">
      <c r="A7730" s="15" t="s">
        <v>8920</v>
      </c>
      <c r="B7730" s="18" t="s">
        <v>701</v>
      </c>
      <c r="C7730" s="17">
        <v>142.0</v>
      </c>
      <c r="D7730" s="8" t="s">
        <v>8977</v>
      </c>
      <c r="E7730" s="8" t="s">
        <v>14</v>
      </c>
      <c r="F7730" s="5" t="s">
        <v>79</v>
      </c>
      <c r="G7730" s="9"/>
      <c r="H7730" s="9"/>
    </row>
    <row r="7731" ht="15.75" customHeight="1">
      <c r="A7731" s="15" t="s">
        <v>8920</v>
      </c>
      <c r="B7731" s="14" t="s">
        <v>144</v>
      </c>
      <c r="C7731" s="17">
        <v>144.0</v>
      </c>
      <c r="D7731" s="8" t="s">
        <v>8978</v>
      </c>
      <c r="E7731" s="8" t="s">
        <v>14</v>
      </c>
      <c r="F7731" s="5" t="s">
        <v>79</v>
      </c>
      <c r="G7731" s="9"/>
      <c r="H7731" s="9"/>
    </row>
    <row r="7732" ht="15.75" customHeight="1">
      <c r="A7732" s="15" t="s">
        <v>8920</v>
      </c>
      <c r="B7732" s="18" t="s">
        <v>679</v>
      </c>
      <c r="C7732" s="17">
        <v>146.0</v>
      </c>
      <c r="D7732" s="8" t="s">
        <v>8979</v>
      </c>
      <c r="E7732" s="8" t="s">
        <v>14</v>
      </c>
      <c r="F7732" s="5" t="s">
        <v>295</v>
      </c>
      <c r="G7732" s="9"/>
      <c r="H7732" s="9"/>
    </row>
    <row r="7733" ht="15.75" customHeight="1">
      <c r="A7733" s="15" t="s">
        <v>8920</v>
      </c>
      <c r="B7733" s="14" t="s">
        <v>482</v>
      </c>
      <c r="C7733" s="17">
        <v>148.0</v>
      </c>
      <c r="D7733" s="8" t="s">
        <v>8980</v>
      </c>
      <c r="E7733" s="8" t="s">
        <v>18</v>
      </c>
      <c r="F7733" s="5" t="s">
        <v>295</v>
      </c>
      <c r="G7733" s="9"/>
      <c r="H7733" s="9"/>
    </row>
    <row r="7734" ht="15.75" customHeight="1">
      <c r="A7734" s="15" t="s">
        <v>8920</v>
      </c>
      <c r="B7734" s="14" t="s">
        <v>482</v>
      </c>
      <c r="C7734" s="17">
        <v>149.0</v>
      </c>
      <c r="D7734" s="8" t="s">
        <v>8981</v>
      </c>
      <c r="E7734" s="8" t="s">
        <v>32</v>
      </c>
      <c r="F7734" s="5" t="s">
        <v>295</v>
      </c>
      <c r="G7734" s="9"/>
      <c r="H7734" s="9"/>
    </row>
    <row r="7735" ht="15.75" customHeight="1">
      <c r="A7735" s="15" t="s">
        <v>8920</v>
      </c>
      <c r="B7735" s="14" t="s">
        <v>482</v>
      </c>
      <c r="C7735" s="17">
        <v>150.0</v>
      </c>
      <c r="D7735" s="8" t="s">
        <v>8982</v>
      </c>
      <c r="E7735" s="8" t="s">
        <v>21</v>
      </c>
      <c r="F7735" s="5" t="s">
        <v>25</v>
      </c>
      <c r="G7735" s="9"/>
      <c r="H7735" s="9"/>
    </row>
    <row r="7736" ht="15.75" customHeight="1">
      <c r="A7736" s="15" t="s">
        <v>8920</v>
      </c>
      <c r="B7736" s="18" t="s">
        <v>701</v>
      </c>
      <c r="C7736" s="17">
        <v>152.0</v>
      </c>
      <c r="D7736" s="8" t="s">
        <v>8983</v>
      </c>
      <c r="E7736" s="8" t="s">
        <v>21</v>
      </c>
      <c r="F7736" s="5" t="s">
        <v>2222</v>
      </c>
      <c r="G7736" s="9"/>
      <c r="H7736" s="9"/>
    </row>
    <row r="7737" ht="15.75" customHeight="1">
      <c r="A7737" s="15" t="s">
        <v>8920</v>
      </c>
      <c r="B7737" s="18" t="s">
        <v>682</v>
      </c>
      <c r="C7737" s="17">
        <v>154.0</v>
      </c>
      <c r="D7737" s="8" t="s">
        <v>8984</v>
      </c>
      <c r="E7737" s="8" t="s">
        <v>21</v>
      </c>
      <c r="F7737" s="5" t="s">
        <v>25</v>
      </c>
      <c r="G7737" s="9"/>
      <c r="H7737" s="9"/>
    </row>
    <row r="7738" ht="15.75" customHeight="1">
      <c r="A7738" s="15" t="s">
        <v>8920</v>
      </c>
      <c r="B7738" s="18" t="s">
        <v>682</v>
      </c>
      <c r="C7738" s="17">
        <v>155.0</v>
      </c>
      <c r="D7738" s="8" t="s">
        <v>8985</v>
      </c>
      <c r="E7738" s="8" t="s">
        <v>21</v>
      </c>
      <c r="F7738" s="5" t="s">
        <v>2222</v>
      </c>
      <c r="G7738" s="9"/>
      <c r="H7738" s="9"/>
    </row>
    <row r="7739" ht="15.75" customHeight="1">
      <c r="A7739" s="15" t="s">
        <v>8920</v>
      </c>
      <c r="B7739" s="18" t="s">
        <v>135</v>
      </c>
      <c r="C7739" s="17">
        <v>156.0</v>
      </c>
      <c r="D7739" s="8" t="s">
        <v>8986</v>
      </c>
      <c r="E7739" s="8" t="s">
        <v>21</v>
      </c>
      <c r="F7739" s="5" t="s">
        <v>25</v>
      </c>
      <c r="G7739" s="9"/>
      <c r="H7739" s="9"/>
    </row>
    <row r="7740" ht="15.75" customHeight="1">
      <c r="A7740" s="15" t="s">
        <v>8920</v>
      </c>
      <c r="B7740" s="14" t="s">
        <v>560</v>
      </c>
      <c r="C7740" s="17">
        <v>157.0</v>
      </c>
      <c r="D7740" s="8" t="s">
        <v>8987</v>
      </c>
      <c r="E7740" s="8" t="s">
        <v>183</v>
      </c>
      <c r="F7740" s="5" t="s">
        <v>166</v>
      </c>
      <c r="G7740" s="9"/>
      <c r="H7740" s="9"/>
    </row>
    <row r="7741" ht="15.75" customHeight="1">
      <c r="A7741" s="15" t="s">
        <v>8920</v>
      </c>
      <c r="B7741" s="14" t="s">
        <v>482</v>
      </c>
      <c r="C7741" s="17">
        <v>161.0</v>
      </c>
      <c r="D7741" s="8" t="s">
        <v>8988</v>
      </c>
      <c r="E7741" s="8" t="s">
        <v>14</v>
      </c>
      <c r="F7741" s="5" t="s">
        <v>28</v>
      </c>
      <c r="G7741" s="9"/>
      <c r="H7741" s="9"/>
    </row>
    <row r="7742" ht="15.75" customHeight="1">
      <c r="A7742" s="15" t="s">
        <v>8920</v>
      </c>
      <c r="B7742" s="14" t="s">
        <v>675</v>
      </c>
      <c r="C7742" s="17">
        <v>163.0</v>
      </c>
      <c r="D7742" s="8" t="s">
        <v>8989</v>
      </c>
      <c r="E7742" s="8" t="s">
        <v>14</v>
      </c>
      <c r="F7742" s="5" t="s">
        <v>15</v>
      </c>
      <c r="G7742" s="9"/>
      <c r="H7742" s="9"/>
    </row>
    <row r="7743" ht="15.75" customHeight="1">
      <c r="A7743" s="15" t="s">
        <v>8920</v>
      </c>
      <c r="B7743" s="14" t="s">
        <v>144</v>
      </c>
      <c r="C7743" s="17">
        <v>166.0</v>
      </c>
      <c r="D7743" s="8" t="s">
        <v>8990</v>
      </c>
      <c r="E7743" s="8" t="s">
        <v>21</v>
      </c>
      <c r="F7743" s="5" t="s">
        <v>22</v>
      </c>
      <c r="G7743" s="9"/>
      <c r="H7743" s="9"/>
    </row>
    <row r="7744" ht="15.75" customHeight="1">
      <c r="A7744" s="15" t="s">
        <v>8920</v>
      </c>
      <c r="B7744" s="18" t="s">
        <v>701</v>
      </c>
      <c r="C7744" s="17">
        <v>168.0</v>
      </c>
      <c r="D7744" s="8" t="s">
        <v>8991</v>
      </c>
      <c r="E7744" s="8" t="s">
        <v>21</v>
      </c>
      <c r="F7744" s="5" t="s">
        <v>22</v>
      </c>
      <c r="G7744" s="9"/>
      <c r="H7744" s="9"/>
    </row>
    <row r="7745" ht="15.75" customHeight="1">
      <c r="A7745" s="15" t="s">
        <v>8920</v>
      </c>
      <c r="B7745" s="14" t="s">
        <v>482</v>
      </c>
      <c r="C7745" s="17">
        <v>171.0</v>
      </c>
      <c r="D7745" s="8" t="s">
        <v>8992</v>
      </c>
      <c r="E7745" s="8" t="s">
        <v>32</v>
      </c>
      <c r="F7745" s="5" t="s">
        <v>22</v>
      </c>
      <c r="G7745" s="9"/>
      <c r="H7745" s="9"/>
    </row>
    <row r="7746" ht="15.75" customHeight="1">
      <c r="A7746" s="15" t="s">
        <v>8920</v>
      </c>
      <c r="B7746" s="14" t="s">
        <v>482</v>
      </c>
      <c r="C7746" s="17">
        <v>173.0</v>
      </c>
      <c r="D7746" s="8" t="s">
        <v>8993</v>
      </c>
      <c r="E7746" s="8" t="s">
        <v>14</v>
      </c>
      <c r="F7746" s="5" t="s">
        <v>1281</v>
      </c>
      <c r="G7746" s="9"/>
      <c r="H7746" s="9"/>
    </row>
    <row r="7747" ht="15.75" customHeight="1">
      <c r="A7747" s="15" t="s">
        <v>8920</v>
      </c>
      <c r="B7747" s="18" t="s">
        <v>135</v>
      </c>
      <c r="C7747" s="17">
        <v>174.0</v>
      </c>
      <c r="D7747" s="8" t="s">
        <v>8994</v>
      </c>
      <c r="E7747" s="8" t="s">
        <v>14</v>
      </c>
      <c r="F7747" s="5" t="s">
        <v>22</v>
      </c>
      <c r="G7747" s="9"/>
      <c r="H7747" s="9"/>
    </row>
    <row r="7748" ht="15.75" customHeight="1">
      <c r="A7748" s="15" t="s">
        <v>8920</v>
      </c>
      <c r="B7748" s="18" t="s">
        <v>682</v>
      </c>
      <c r="C7748" s="17">
        <v>175.0</v>
      </c>
      <c r="D7748" s="8" t="s">
        <v>8995</v>
      </c>
      <c r="E7748" s="8" t="s">
        <v>14</v>
      </c>
      <c r="F7748" s="5" t="s">
        <v>929</v>
      </c>
      <c r="G7748" s="9"/>
      <c r="H7748" s="9"/>
    </row>
    <row r="7749" ht="15.75" customHeight="1">
      <c r="A7749" s="15" t="s">
        <v>8920</v>
      </c>
      <c r="B7749" s="18" t="s">
        <v>701</v>
      </c>
      <c r="C7749" s="17">
        <v>176.0</v>
      </c>
      <c r="D7749" s="8" t="s">
        <v>8996</v>
      </c>
      <c r="E7749" s="8" t="s">
        <v>14</v>
      </c>
      <c r="F7749" s="5" t="s">
        <v>8997</v>
      </c>
      <c r="G7749" s="9"/>
      <c r="H7749" s="9"/>
    </row>
    <row r="7750" ht="15.75" customHeight="1">
      <c r="A7750" s="15" t="s">
        <v>8920</v>
      </c>
      <c r="B7750" s="18" t="s">
        <v>701</v>
      </c>
      <c r="C7750" s="17">
        <v>179.0</v>
      </c>
      <c r="D7750" s="8" t="s">
        <v>8998</v>
      </c>
      <c r="E7750" s="8" t="s">
        <v>33</v>
      </c>
      <c r="F7750" s="5" t="s">
        <v>33</v>
      </c>
      <c r="G7750" s="9"/>
      <c r="H7750" s="9"/>
    </row>
    <row r="7751" ht="15.75" customHeight="1">
      <c r="A7751" s="15" t="s">
        <v>8920</v>
      </c>
      <c r="B7751" s="18" t="s">
        <v>135</v>
      </c>
      <c r="C7751" s="17">
        <v>181.0</v>
      </c>
      <c r="D7751" s="8" t="s">
        <v>8999</v>
      </c>
      <c r="E7751" s="8" t="s">
        <v>14</v>
      </c>
      <c r="F7751" s="5" t="s">
        <v>15</v>
      </c>
      <c r="G7751" s="9"/>
      <c r="H7751" s="9"/>
    </row>
    <row r="7752" ht="15.75" customHeight="1">
      <c r="A7752" s="15" t="s">
        <v>8920</v>
      </c>
      <c r="B7752" s="18" t="s">
        <v>679</v>
      </c>
      <c r="C7752" s="17">
        <v>183.0</v>
      </c>
      <c r="D7752" s="8" t="s">
        <v>9000</v>
      </c>
      <c r="E7752" s="8" t="s">
        <v>32</v>
      </c>
      <c r="F7752" s="5" t="s">
        <v>295</v>
      </c>
      <c r="G7752" s="9"/>
      <c r="H7752" s="9"/>
    </row>
    <row r="7753" ht="15.75" customHeight="1">
      <c r="A7753" s="15" t="s">
        <v>8920</v>
      </c>
      <c r="B7753" s="14" t="s">
        <v>37</v>
      </c>
      <c r="C7753" s="17">
        <v>185.0</v>
      </c>
      <c r="D7753" s="8" t="s">
        <v>9001</v>
      </c>
      <c r="E7753" s="8" t="s">
        <v>32</v>
      </c>
      <c r="F7753" s="5" t="s">
        <v>25</v>
      </c>
      <c r="G7753" s="9"/>
      <c r="H7753" s="9"/>
    </row>
    <row r="7754" ht="15.75" customHeight="1">
      <c r="A7754" s="15" t="s">
        <v>9002</v>
      </c>
      <c r="B7754" s="14" t="s">
        <v>1550</v>
      </c>
      <c r="C7754" s="16">
        <v>1.0</v>
      </c>
      <c r="D7754" s="8" t="s">
        <v>9003</v>
      </c>
      <c r="E7754" s="8" t="s">
        <v>21</v>
      </c>
      <c r="F7754" s="5" t="s">
        <v>9004</v>
      </c>
      <c r="G7754" s="9"/>
      <c r="H7754" s="9"/>
    </row>
    <row r="7755" ht="15.75" customHeight="1">
      <c r="A7755" s="15" t="s">
        <v>9002</v>
      </c>
      <c r="B7755" s="14" t="s">
        <v>1548</v>
      </c>
      <c r="C7755" s="17">
        <v>9.0</v>
      </c>
      <c r="D7755" s="8" t="s">
        <v>9005</v>
      </c>
      <c r="E7755" s="8" t="s">
        <v>14</v>
      </c>
      <c r="F7755" s="5" t="s">
        <v>6091</v>
      </c>
      <c r="G7755" s="9"/>
      <c r="H7755" s="9"/>
    </row>
    <row r="7756" ht="15.75" customHeight="1">
      <c r="A7756" s="15" t="s">
        <v>9002</v>
      </c>
      <c r="B7756" s="14" t="s">
        <v>477</v>
      </c>
      <c r="C7756" s="17">
        <v>12.0</v>
      </c>
      <c r="D7756" s="8" t="s">
        <v>9006</v>
      </c>
      <c r="E7756" s="8" t="s">
        <v>14</v>
      </c>
      <c r="F7756" s="5" t="s">
        <v>6091</v>
      </c>
      <c r="G7756" s="9"/>
      <c r="H7756" s="9"/>
    </row>
    <row r="7757" ht="15.75" customHeight="1">
      <c r="A7757" s="15" t="s">
        <v>9002</v>
      </c>
      <c r="B7757" s="14" t="s">
        <v>1550</v>
      </c>
      <c r="C7757" s="17">
        <v>19.0</v>
      </c>
      <c r="D7757" s="8" t="s">
        <v>9007</v>
      </c>
      <c r="E7757" s="8" t="s">
        <v>14</v>
      </c>
      <c r="F7757" s="5" t="s">
        <v>6091</v>
      </c>
      <c r="G7757" s="9"/>
      <c r="H7757" s="9"/>
    </row>
    <row r="7758" ht="15.75" customHeight="1">
      <c r="A7758" s="15" t="s">
        <v>9002</v>
      </c>
      <c r="B7758" s="14" t="s">
        <v>380</v>
      </c>
      <c r="C7758" s="17">
        <v>22.0</v>
      </c>
      <c r="D7758" s="8" t="s">
        <v>9008</v>
      </c>
      <c r="E7758" s="8" t="s">
        <v>14</v>
      </c>
      <c r="F7758" s="5" t="s">
        <v>6091</v>
      </c>
      <c r="G7758" s="9"/>
      <c r="H7758" s="9"/>
    </row>
    <row r="7759" ht="15.75" customHeight="1">
      <c r="A7759" s="15" t="s">
        <v>9002</v>
      </c>
      <c r="B7759" s="14" t="s">
        <v>4685</v>
      </c>
      <c r="C7759" s="17">
        <v>27.0</v>
      </c>
      <c r="D7759" s="8" t="s">
        <v>9009</v>
      </c>
      <c r="E7759" s="8" t="s">
        <v>14</v>
      </c>
      <c r="F7759" s="5" t="s">
        <v>93</v>
      </c>
      <c r="G7759" s="9"/>
      <c r="H7759" s="9"/>
    </row>
    <row r="7760" ht="15.75" customHeight="1">
      <c r="A7760" s="15" t="s">
        <v>9010</v>
      </c>
      <c r="B7760" s="14" t="s">
        <v>130</v>
      </c>
      <c r="C7760" s="16">
        <v>1.0</v>
      </c>
      <c r="D7760" s="8" t="s">
        <v>9011</v>
      </c>
      <c r="E7760" s="8" t="s">
        <v>21</v>
      </c>
      <c r="F7760" s="5" t="s">
        <v>25</v>
      </c>
      <c r="G7760" s="9"/>
      <c r="H7760" s="9"/>
    </row>
    <row r="7761" ht="15.75" customHeight="1">
      <c r="A7761" s="15" t="s">
        <v>9010</v>
      </c>
      <c r="B7761" s="14" t="s">
        <v>29</v>
      </c>
      <c r="C7761" s="17">
        <v>2.0</v>
      </c>
      <c r="D7761" s="8" t="s">
        <v>9012</v>
      </c>
      <c r="E7761" s="8" t="s">
        <v>21</v>
      </c>
      <c r="F7761" s="5" t="s">
        <v>25</v>
      </c>
      <c r="G7761" s="9"/>
      <c r="H7761" s="9"/>
    </row>
    <row r="7762" ht="15.75" customHeight="1">
      <c r="A7762" s="15" t="s">
        <v>9010</v>
      </c>
      <c r="B7762" s="14" t="s">
        <v>29</v>
      </c>
      <c r="C7762" s="17">
        <v>3.0</v>
      </c>
      <c r="D7762" s="8" t="s">
        <v>9013</v>
      </c>
      <c r="E7762" s="8" t="s">
        <v>14</v>
      </c>
      <c r="F7762" s="5" t="s">
        <v>79</v>
      </c>
      <c r="G7762" s="9"/>
      <c r="H7762" s="9"/>
    </row>
    <row r="7763" ht="15.75" customHeight="1">
      <c r="A7763" s="15" t="s">
        <v>9010</v>
      </c>
      <c r="B7763" s="14" t="s">
        <v>29</v>
      </c>
      <c r="C7763" s="17">
        <v>5.0</v>
      </c>
      <c r="D7763" s="8" t="s">
        <v>9014</v>
      </c>
      <c r="E7763" s="8" t="s">
        <v>14</v>
      </c>
      <c r="F7763" s="5" t="s">
        <v>79</v>
      </c>
      <c r="G7763" s="9"/>
      <c r="H7763" s="9"/>
    </row>
    <row r="7764" ht="15.75" customHeight="1">
      <c r="A7764" s="15" t="s">
        <v>9010</v>
      </c>
      <c r="B7764" s="14" t="s">
        <v>124</v>
      </c>
      <c r="C7764" s="17">
        <v>7.0</v>
      </c>
      <c r="D7764" s="8" t="s">
        <v>9015</v>
      </c>
      <c r="E7764" s="8" t="s">
        <v>14</v>
      </c>
      <c r="F7764" s="5" t="s">
        <v>15</v>
      </c>
      <c r="G7764" s="9"/>
      <c r="H7764" s="9"/>
    </row>
    <row r="7765" ht="15.75" customHeight="1">
      <c r="A7765" s="15" t="s">
        <v>9010</v>
      </c>
      <c r="B7765" s="14" t="s">
        <v>37</v>
      </c>
      <c r="C7765" s="17">
        <v>9.0</v>
      </c>
      <c r="D7765" s="8" t="s">
        <v>9016</v>
      </c>
      <c r="E7765" s="8" t="s">
        <v>32</v>
      </c>
      <c r="F7765" s="5" t="s">
        <v>28</v>
      </c>
      <c r="G7765" s="9"/>
      <c r="H7765" s="9"/>
    </row>
    <row r="7766" ht="15.75" customHeight="1">
      <c r="A7766" s="15" t="s">
        <v>9010</v>
      </c>
      <c r="B7766" s="14" t="s">
        <v>124</v>
      </c>
      <c r="C7766" s="17">
        <v>10.0</v>
      </c>
      <c r="D7766" s="8" t="s">
        <v>9017</v>
      </c>
      <c r="E7766" s="8" t="s">
        <v>14</v>
      </c>
      <c r="F7766" s="5" t="s">
        <v>28</v>
      </c>
      <c r="G7766" s="9"/>
      <c r="H7766" s="9"/>
    </row>
    <row r="7767" ht="15.75" customHeight="1">
      <c r="A7767" s="15" t="s">
        <v>9010</v>
      </c>
      <c r="B7767" s="18" t="s">
        <v>135</v>
      </c>
      <c r="C7767" s="17">
        <v>11.0</v>
      </c>
      <c r="D7767" s="8" t="s">
        <v>9018</v>
      </c>
      <c r="E7767" s="8" t="s">
        <v>21</v>
      </c>
      <c r="F7767" s="5" t="s">
        <v>79</v>
      </c>
      <c r="G7767" s="9"/>
      <c r="H7767" s="9"/>
    </row>
    <row r="7768" ht="15.75" customHeight="1">
      <c r="A7768" s="15" t="s">
        <v>9010</v>
      </c>
      <c r="B7768" s="14" t="s">
        <v>137</v>
      </c>
      <c r="C7768" s="17">
        <v>12.0</v>
      </c>
      <c r="D7768" s="8" t="s">
        <v>9019</v>
      </c>
      <c r="E7768" s="8" t="s">
        <v>97</v>
      </c>
      <c r="F7768" s="5" t="s">
        <v>79</v>
      </c>
      <c r="G7768" s="9"/>
      <c r="H7768" s="9"/>
    </row>
    <row r="7769" ht="15.75" customHeight="1">
      <c r="A7769" s="15" t="s">
        <v>9010</v>
      </c>
      <c r="B7769" s="14" t="s">
        <v>124</v>
      </c>
      <c r="C7769" s="17">
        <v>13.0</v>
      </c>
      <c r="D7769" s="8" t="s">
        <v>9020</v>
      </c>
      <c r="E7769" s="8" t="s">
        <v>33</v>
      </c>
      <c r="F7769" s="5" t="s">
        <v>33</v>
      </c>
      <c r="G7769" s="9"/>
      <c r="H7769" s="9"/>
    </row>
    <row r="7770" ht="15.75" customHeight="1">
      <c r="A7770" s="15" t="s">
        <v>9010</v>
      </c>
      <c r="B7770" s="14" t="s">
        <v>124</v>
      </c>
      <c r="C7770" s="17">
        <v>15.0</v>
      </c>
      <c r="D7770" s="8" t="s">
        <v>9021</v>
      </c>
      <c r="E7770" s="8" t="s">
        <v>33</v>
      </c>
      <c r="F7770" s="5" t="s">
        <v>33</v>
      </c>
      <c r="G7770" s="9"/>
      <c r="H7770" s="9"/>
    </row>
    <row r="7771" ht="15.75" customHeight="1">
      <c r="A7771" s="15" t="s">
        <v>9010</v>
      </c>
      <c r="B7771" s="14" t="s">
        <v>124</v>
      </c>
      <c r="C7771" s="17">
        <v>17.0</v>
      </c>
      <c r="D7771" s="8" t="s">
        <v>9022</v>
      </c>
      <c r="E7771" s="8" t="s">
        <v>21</v>
      </c>
      <c r="F7771" s="5" t="s">
        <v>668</v>
      </c>
      <c r="G7771" s="9"/>
      <c r="H7771" s="9"/>
    </row>
    <row r="7772" ht="15.75" customHeight="1">
      <c r="A7772" s="15" t="s">
        <v>9010</v>
      </c>
      <c r="B7772" s="14" t="s">
        <v>124</v>
      </c>
      <c r="C7772" s="17">
        <v>18.0</v>
      </c>
      <c r="D7772" s="8" t="s">
        <v>9023</v>
      </c>
      <c r="E7772" s="8" t="s">
        <v>21</v>
      </c>
      <c r="F7772" s="5" t="s">
        <v>668</v>
      </c>
      <c r="G7772" s="9"/>
      <c r="H7772" s="9"/>
    </row>
    <row r="7773" ht="15.75" customHeight="1">
      <c r="A7773" s="15" t="s">
        <v>9010</v>
      </c>
      <c r="B7773" s="14" t="s">
        <v>144</v>
      </c>
      <c r="C7773" s="17">
        <v>19.0</v>
      </c>
      <c r="D7773" s="8" t="s">
        <v>9024</v>
      </c>
      <c r="E7773" s="8" t="s">
        <v>21</v>
      </c>
      <c r="F7773" s="5" t="s">
        <v>639</v>
      </c>
      <c r="G7773" s="9"/>
      <c r="H7773" s="9"/>
    </row>
    <row r="7774" ht="15.75" customHeight="1">
      <c r="A7774" s="15" t="s">
        <v>9010</v>
      </c>
      <c r="B7774" s="14" t="s">
        <v>137</v>
      </c>
      <c r="C7774" s="17">
        <v>20.0</v>
      </c>
      <c r="D7774" s="8" t="s">
        <v>9025</v>
      </c>
      <c r="E7774" s="8" t="s">
        <v>21</v>
      </c>
      <c r="F7774" s="5" t="s">
        <v>639</v>
      </c>
      <c r="G7774" s="9"/>
      <c r="H7774" s="9"/>
    </row>
    <row r="7775" ht="15.75" customHeight="1">
      <c r="A7775" s="15" t="s">
        <v>9010</v>
      </c>
      <c r="B7775" s="14" t="s">
        <v>139</v>
      </c>
      <c r="C7775" s="17">
        <v>21.0</v>
      </c>
      <c r="D7775" s="8" t="s">
        <v>9026</v>
      </c>
      <c r="E7775" s="8" t="s">
        <v>14</v>
      </c>
      <c r="F7775" s="5" t="s">
        <v>79</v>
      </c>
      <c r="G7775" s="9"/>
      <c r="H7775" s="9"/>
    </row>
    <row r="7776" ht="15.75" customHeight="1">
      <c r="A7776" s="15" t="s">
        <v>9010</v>
      </c>
      <c r="B7776" s="14" t="s">
        <v>124</v>
      </c>
      <c r="C7776" s="17">
        <v>22.0</v>
      </c>
      <c r="D7776" s="8" t="s">
        <v>9027</v>
      </c>
      <c r="E7776" s="8" t="s">
        <v>14</v>
      </c>
      <c r="F7776" s="5" t="s">
        <v>79</v>
      </c>
      <c r="G7776" s="9"/>
      <c r="H7776" s="9"/>
    </row>
    <row r="7777" ht="15.75" customHeight="1">
      <c r="A7777" s="15" t="s">
        <v>9010</v>
      </c>
      <c r="B7777" s="14" t="s">
        <v>560</v>
      </c>
      <c r="C7777" s="17">
        <v>26.0</v>
      </c>
      <c r="D7777" s="8" t="s">
        <v>9028</v>
      </c>
      <c r="E7777" s="8" t="s">
        <v>18</v>
      </c>
      <c r="F7777" s="5" t="s">
        <v>708</v>
      </c>
      <c r="G7777" s="9"/>
      <c r="H7777" s="9"/>
    </row>
    <row r="7778" ht="15.75" customHeight="1">
      <c r="A7778" s="15" t="s">
        <v>9010</v>
      </c>
      <c r="B7778" s="14" t="s">
        <v>37</v>
      </c>
      <c r="C7778" s="17">
        <v>28.0</v>
      </c>
      <c r="D7778" s="8" t="s">
        <v>9029</v>
      </c>
      <c r="E7778" s="8" t="s">
        <v>18</v>
      </c>
      <c r="F7778" s="5" t="s">
        <v>708</v>
      </c>
      <c r="G7778" s="9"/>
      <c r="H7778" s="9"/>
    </row>
    <row r="7779" ht="15.75" customHeight="1">
      <c r="A7779" s="15" t="s">
        <v>9010</v>
      </c>
      <c r="B7779" s="14" t="s">
        <v>137</v>
      </c>
      <c r="C7779" s="17">
        <v>29.0</v>
      </c>
      <c r="D7779" s="8" t="s">
        <v>9030</v>
      </c>
      <c r="E7779" s="8" t="s">
        <v>21</v>
      </c>
      <c r="F7779" s="5" t="s">
        <v>668</v>
      </c>
      <c r="G7779" s="9"/>
      <c r="H7779" s="9"/>
    </row>
    <row r="7780" ht="15.75" customHeight="1">
      <c r="A7780" s="15" t="s">
        <v>9010</v>
      </c>
      <c r="B7780" s="14" t="s">
        <v>139</v>
      </c>
      <c r="C7780" s="17">
        <v>31.0</v>
      </c>
      <c r="D7780" s="8" t="s">
        <v>9031</v>
      </c>
      <c r="E7780" s="8" t="s">
        <v>21</v>
      </c>
      <c r="F7780" s="5" t="s">
        <v>668</v>
      </c>
      <c r="G7780" s="9"/>
      <c r="H7780" s="9"/>
    </row>
    <row r="7781" ht="15.75" customHeight="1">
      <c r="A7781" s="15" t="s">
        <v>9010</v>
      </c>
      <c r="B7781" s="14" t="s">
        <v>37</v>
      </c>
      <c r="C7781" s="17">
        <v>32.0</v>
      </c>
      <c r="D7781" s="8" t="s">
        <v>9032</v>
      </c>
      <c r="E7781" s="8" t="s">
        <v>21</v>
      </c>
      <c r="F7781" s="5" t="s">
        <v>668</v>
      </c>
      <c r="G7781" s="9"/>
      <c r="H7781" s="9"/>
    </row>
    <row r="7782" ht="15.75" customHeight="1">
      <c r="A7782" s="15" t="s">
        <v>9010</v>
      </c>
      <c r="B7782" s="14" t="s">
        <v>137</v>
      </c>
      <c r="C7782" s="17">
        <v>33.0</v>
      </c>
      <c r="D7782" s="8" t="s">
        <v>9033</v>
      </c>
      <c r="E7782" s="8" t="s">
        <v>21</v>
      </c>
      <c r="F7782" s="5" t="s">
        <v>668</v>
      </c>
      <c r="G7782" s="9"/>
      <c r="H7782" s="9"/>
    </row>
    <row r="7783" ht="15.75" customHeight="1">
      <c r="A7783" s="15" t="s">
        <v>9010</v>
      </c>
      <c r="B7783" s="14" t="s">
        <v>9034</v>
      </c>
      <c r="C7783" s="17">
        <v>35.0</v>
      </c>
      <c r="D7783" s="8" t="s">
        <v>9035</v>
      </c>
      <c r="E7783" s="8" t="s">
        <v>21</v>
      </c>
      <c r="F7783" s="5" t="s">
        <v>639</v>
      </c>
      <c r="G7783" s="9"/>
      <c r="H7783" s="9"/>
    </row>
    <row r="7784" ht="15.75" customHeight="1">
      <c r="A7784" s="15" t="s">
        <v>9036</v>
      </c>
      <c r="B7784" s="14" t="s">
        <v>232</v>
      </c>
      <c r="C7784" s="16">
        <v>1.0</v>
      </c>
      <c r="D7784" s="8" t="s">
        <v>9037</v>
      </c>
      <c r="E7784" s="8" t="s">
        <v>21</v>
      </c>
      <c r="F7784" s="5" t="s">
        <v>668</v>
      </c>
      <c r="G7784" s="9"/>
      <c r="H7784" s="9"/>
    </row>
    <row r="7785" ht="15.75" customHeight="1">
      <c r="A7785" s="15" t="s">
        <v>9036</v>
      </c>
      <c r="B7785" s="14" t="s">
        <v>37</v>
      </c>
      <c r="C7785" s="17">
        <v>2.0</v>
      </c>
      <c r="D7785" s="8" t="s">
        <v>9038</v>
      </c>
      <c r="E7785" s="8" t="s">
        <v>14</v>
      </c>
      <c r="F7785" s="5" t="s">
        <v>2409</v>
      </c>
      <c r="G7785" s="9"/>
      <c r="H7785" s="9"/>
    </row>
    <row r="7786" ht="15.75" customHeight="1">
      <c r="A7786" s="15" t="s">
        <v>9036</v>
      </c>
      <c r="B7786" s="14" t="s">
        <v>226</v>
      </c>
      <c r="C7786" s="17">
        <v>3.0</v>
      </c>
      <c r="D7786" s="8" t="s">
        <v>9039</v>
      </c>
      <c r="E7786" s="8" t="s">
        <v>21</v>
      </c>
      <c r="F7786" s="5" t="s">
        <v>668</v>
      </c>
      <c r="G7786" s="9"/>
      <c r="H7786" s="9"/>
    </row>
    <row r="7787" ht="15.75" customHeight="1">
      <c r="A7787" s="15" t="s">
        <v>9036</v>
      </c>
      <c r="B7787" s="14" t="s">
        <v>232</v>
      </c>
      <c r="C7787" s="17">
        <v>4.0</v>
      </c>
      <c r="D7787" s="8" t="s">
        <v>9040</v>
      </c>
      <c r="E7787" s="8" t="s">
        <v>21</v>
      </c>
      <c r="F7787" s="5" t="s">
        <v>668</v>
      </c>
      <c r="G7787" s="9"/>
      <c r="H7787" s="9"/>
    </row>
    <row r="7788" ht="15.75" customHeight="1">
      <c r="A7788" s="15" t="s">
        <v>9036</v>
      </c>
      <c r="B7788" s="14" t="s">
        <v>163</v>
      </c>
      <c r="C7788" s="17">
        <v>5.0</v>
      </c>
      <c r="D7788" s="8" t="s">
        <v>9041</v>
      </c>
      <c r="E7788" s="8" t="s">
        <v>21</v>
      </c>
      <c r="F7788" s="5" t="s">
        <v>133</v>
      </c>
      <c r="G7788" s="9"/>
      <c r="H7788" s="9"/>
    </row>
    <row r="7789" ht="15.75" customHeight="1">
      <c r="A7789" s="15" t="s">
        <v>9036</v>
      </c>
      <c r="B7789" s="14" t="s">
        <v>163</v>
      </c>
      <c r="C7789" s="17">
        <v>6.0</v>
      </c>
      <c r="D7789" s="8" t="s">
        <v>9042</v>
      </c>
      <c r="E7789" s="8" t="s">
        <v>14</v>
      </c>
      <c r="F7789" s="5" t="s">
        <v>1017</v>
      </c>
      <c r="G7789" s="9"/>
      <c r="H7789" s="9"/>
    </row>
    <row r="7790" ht="15.75" customHeight="1">
      <c r="A7790" s="15" t="s">
        <v>9036</v>
      </c>
      <c r="B7790" s="14" t="s">
        <v>1185</v>
      </c>
      <c r="C7790" s="17">
        <v>7.0</v>
      </c>
      <c r="D7790" s="8" t="s">
        <v>9043</v>
      </c>
      <c r="E7790" s="8" t="s">
        <v>14</v>
      </c>
      <c r="F7790" s="5" t="s">
        <v>15</v>
      </c>
      <c r="G7790" s="9"/>
      <c r="H7790" s="9"/>
    </row>
    <row r="7791" ht="15.75" customHeight="1">
      <c r="A7791" s="15" t="s">
        <v>9036</v>
      </c>
      <c r="B7791" s="14" t="s">
        <v>1185</v>
      </c>
      <c r="C7791" s="17">
        <v>9.0</v>
      </c>
      <c r="D7791" s="8" t="s">
        <v>9044</v>
      </c>
      <c r="E7791" s="8" t="s">
        <v>21</v>
      </c>
      <c r="F7791" s="5" t="s">
        <v>668</v>
      </c>
      <c r="G7791" s="9"/>
      <c r="H7791" s="9"/>
    </row>
    <row r="7792" ht="15.75" customHeight="1">
      <c r="A7792" s="15" t="s">
        <v>9036</v>
      </c>
      <c r="B7792" s="18" t="s">
        <v>126</v>
      </c>
      <c r="C7792" s="17">
        <v>11.0</v>
      </c>
      <c r="D7792" s="8" t="s">
        <v>9045</v>
      </c>
      <c r="E7792" s="8" t="s">
        <v>33</v>
      </c>
      <c r="F7792" s="5" t="s">
        <v>971</v>
      </c>
      <c r="G7792" s="9"/>
      <c r="H7792" s="9"/>
    </row>
    <row r="7793" ht="15.75" customHeight="1">
      <c r="A7793" s="15" t="s">
        <v>9036</v>
      </c>
      <c r="B7793" s="14" t="s">
        <v>734</v>
      </c>
      <c r="C7793" s="17">
        <v>12.0</v>
      </c>
      <c r="D7793" s="8" t="s">
        <v>9046</v>
      </c>
      <c r="E7793" s="8" t="s">
        <v>32</v>
      </c>
      <c r="F7793" s="5" t="s">
        <v>22</v>
      </c>
      <c r="G7793" s="9"/>
      <c r="H7793" s="9"/>
    </row>
    <row r="7794" ht="15.75" customHeight="1">
      <c r="A7794" s="15" t="s">
        <v>9036</v>
      </c>
      <c r="B7794" s="14" t="s">
        <v>226</v>
      </c>
      <c r="C7794" s="17">
        <v>14.0</v>
      </c>
      <c r="D7794" s="8" t="s">
        <v>9047</v>
      </c>
      <c r="E7794" s="8" t="s">
        <v>21</v>
      </c>
      <c r="F7794" s="5" t="s">
        <v>668</v>
      </c>
      <c r="G7794" s="9"/>
      <c r="H7794" s="9"/>
    </row>
    <row r="7795" ht="15.75" customHeight="1">
      <c r="A7795" s="15" t="s">
        <v>9036</v>
      </c>
      <c r="B7795" s="14" t="s">
        <v>35</v>
      </c>
      <c r="C7795" s="17">
        <v>16.0</v>
      </c>
      <c r="D7795" s="8" t="s">
        <v>9048</v>
      </c>
      <c r="E7795" s="8" t="s">
        <v>32</v>
      </c>
      <c r="F7795" s="5" t="s">
        <v>22</v>
      </c>
      <c r="G7795" s="9"/>
      <c r="H7795" s="9"/>
    </row>
    <row r="7796" ht="15.75" customHeight="1">
      <c r="A7796" s="15" t="s">
        <v>9036</v>
      </c>
      <c r="B7796" s="18" t="s">
        <v>701</v>
      </c>
      <c r="C7796" s="17">
        <v>17.0</v>
      </c>
      <c r="D7796" s="8" t="s">
        <v>9049</v>
      </c>
      <c r="E7796" s="8" t="s">
        <v>146</v>
      </c>
      <c r="F7796" s="5" t="s">
        <v>22</v>
      </c>
      <c r="G7796" s="9"/>
      <c r="H7796" s="9"/>
    </row>
    <row r="7797" ht="15.75" customHeight="1">
      <c r="A7797" s="15" t="s">
        <v>9036</v>
      </c>
      <c r="B7797" s="14" t="s">
        <v>226</v>
      </c>
      <c r="C7797" s="17">
        <v>19.0</v>
      </c>
      <c r="D7797" s="8" t="s">
        <v>9050</v>
      </c>
      <c r="E7797" s="8" t="s">
        <v>32</v>
      </c>
      <c r="F7797" s="5" t="s">
        <v>22</v>
      </c>
      <c r="G7797" s="9"/>
      <c r="H7797" s="9"/>
    </row>
    <row r="7798" ht="15.75" customHeight="1">
      <c r="A7798" s="15" t="s">
        <v>9036</v>
      </c>
      <c r="B7798" s="14" t="s">
        <v>163</v>
      </c>
      <c r="C7798" s="17">
        <v>20.0</v>
      </c>
      <c r="D7798" s="8" t="s">
        <v>9051</v>
      </c>
      <c r="E7798" s="8" t="s">
        <v>21</v>
      </c>
      <c r="F7798" s="5" t="s">
        <v>22</v>
      </c>
      <c r="G7798" s="9"/>
      <c r="H7798" s="9"/>
    </row>
    <row r="7799" ht="15.75" customHeight="1">
      <c r="A7799" s="15" t="s">
        <v>9052</v>
      </c>
      <c r="B7799" s="14" t="s">
        <v>144</v>
      </c>
      <c r="C7799" s="16">
        <v>1.0</v>
      </c>
      <c r="D7799" s="8" t="s">
        <v>9053</v>
      </c>
      <c r="E7799" s="8" t="s">
        <v>21</v>
      </c>
      <c r="F7799" s="5" t="s">
        <v>123</v>
      </c>
      <c r="G7799" s="9"/>
      <c r="H7799" s="9"/>
    </row>
    <row r="7800" ht="15.75" customHeight="1">
      <c r="A7800" s="15" t="s">
        <v>9052</v>
      </c>
      <c r="B7800" s="14" t="s">
        <v>124</v>
      </c>
      <c r="C7800" s="17">
        <v>4.0</v>
      </c>
      <c r="D7800" s="8" t="s">
        <v>9054</v>
      </c>
      <c r="E7800" s="8" t="s">
        <v>14</v>
      </c>
      <c r="F7800" s="5" t="s">
        <v>15</v>
      </c>
      <c r="G7800" s="9"/>
      <c r="H7800" s="9"/>
    </row>
    <row r="7801" ht="15.75" customHeight="1">
      <c r="A7801" s="15" t="s">
        <v>9052</v>
      </c>
      <c r="B7801" s="14" t="s">
        <v>144</v>
      </c>
      <c r="C7801" s="17">
        <v>5.0</v>
      </c>
      <c r="D7801" s="8" t="s">
        <v>9055</v>
      </c>
      <c r="E7801" s="8" t="s">
        <v>14</v>
      </c>
      <c r="F7801" s="5" t="s">
        <v>15</v>
      </c>
      <c r="G7801" s="9"/>
      <c r="H7801" s="9"/>
    </row>
    <row r="7802" ht="15.75" customHeight="1">
      <c r="A7802" s="15" t="s">
        <v>9052</v>
      </c>
      <c r="B7802" s="14" t="s">
        <v>144</v>
      </c>
      <c r="C7802" s="17">
        <v>7.0</v>
      </c>
      <c r="D7802" s="8" t="s">
        <v>9056</v>
      </c>
      <c r="E7802" s="8" t="s">
        <v>14</v>
      </c>
      <c r="F7802" s="5" t="s">
        <v>15</v>
      </c>
      <c r="G7802" s="9"/>
      <c r="H7802" s="9"/>
    </row>
    <row r="7803" ht="15.75" customHeight="1">
      <c r="A7803" s="15" t="s">
        <v>9052</v>
      </c>
      <c r="B7803" s="18" t="s">
        <v>126</v>
      </c>
      <c r="C7803" s="17">
        <v>9.0</v>
      </c>
      <c r="D7803" s="8" t="s">
        <v>9057</v>
      </c>
      <c r="E7803" s="8" t="s">
        <v>14</v>
      </c>
      <c r="F7803" s="5" t="s">
        <v>15</v>
      </c>
      <c r="G7803" s="9"/>
      <c r="H7803" s="9"/>
    </row>
    <row r="7804" ht="15.75" customHeight="1">
      <c r="A7804" s="15" t="s">
        <v>9052</v>
      </c>
      <c r="B7804" s="18" t="s">
        <v>701</v>
      </c>
      <c r="C7804" s="17">
        <v>10.0</v>
      </c>
      <c r="D7804" s="8" t="s">
        <v>9058</v>
      </c>
      <c r="E7804" s="8" t="s">
        <v>14</v>
      </c>
      <c r="F7804" s="5" t="s">
        <v>15</v>
      </c>
      <c r="G7804" s="9"/>
      <c r="H7804" s="9"/>
    </row>
    <row r="7805" ht="15.75" customHeight="1">
      <c r="A7805" s="15" t="s">
        <v>9052</v>
      </c>
      <c r="B7805" s="18" t="s">
        <v>135</v>
      </c>
      <c r="C7805" s="17">
        <v>12.0</v>
      </c>
      <c r="D7805" s="8" t="s">
        <v>9059</v>
      </c>
      <c r="E7805" s="8" t="s">
        <v>14</v>
      </c>
      <c r="F7805" s="5" t="s">
        <v>15</v>
      </c>
      <c r="G7805" s="9"/>
      <c r="H7805" s="9"/>
    </row>
    <row r="7806" ht="15.75" customHeight="1">
      <c r="A7806" s="15" t="s">
        <v>9052</v>
      </c>
      <c r="B7806" s="14" t="s">
        <v>37</v>
      </c>
      <c r="C7806" s="17">
        <v>13.0</v>
      </c>
      <c r="D7806" s="8" t="s">
        <v>9060</v>
      </c>
      <c r="E7806" s="8" t="s">
        <v>14</v>
      </c>
      <c r="F7806" s="5" t="s">
        <v>15</v>
      </c>
      <c r="G7806" s="9"/>
      <c r="H7806" s="9"/>
    </row>
    <row r="7807" ht="15.75" customHeight="1">
      <c r="A7807" s="15" t="s">
        <v>9052</v>
      </c>
      <c r="B7807" s="14" t="s">
        <v>144</v>
      </c>
      <c r="C7807" s="17">
        <v>16.0</v>
      </c>
      <c r="D7807" s="8" t="s">
        <v>9061</v>
      </c>
      <c r="E7807" s="8" t="s">
        <v>14</v>
      </c>
      <c r="F7807" s="5" t="s">
        <v>916</v>
      </c>
      <c r="G7807" s="9"/>
      <c r="H7807" s="9"/>
    </row>
    <row r="7808" ht="15.75" customHeight="1">
      <c r="A7808" s="15" t="s">
        <v>9052</v>
      </c>
      <c r="B7808" s="14" t="s">
        <v>37</v>
      </c>
      <c r="C7808" s="17">
        <v>18.0</v>
      </c>
      <c r="D7808" s="8" t="s">
        <v>9062</v>
      </c>
      <c r="E7808" s="8" t="s">
        <v>14</v>
      </c>
      <c r="F7808" s="5" t="s">
        <v>28</v>
      </c>
      <c r="G7808" s="9"/>
      <c r="H7808" s="9"/>
    </row>
    <row r="7809" ht="15.75" customHeight="1">
      <c r="A7809" s="15" t="s">
        <v>9052</v>
      </c>
      <c r="B7809" s="14" t="s">
        <v>37</v>
      </c>
      <c r="C7809" s="17">
        <v>20.0</v>
      </c>
      <c r="D7809" s="8" t="s">
        <v>9063</v>
      </c>
      <c r="E7809" s="8" t="s">
        <v>14</v>
      </c>
      <c r="F7809" s="5" t="s">
        <v>28</v>
      </c>
      <c r="G7809" s="9"/>
      <c r="H7809" s="9"/>
    </row>
    <row r="7810" ht="15.75" customHeight="1">
      <c r="A7810" s="15" t="s">
        <v>9052</v>
      </c>
      <c r="B7810" s="18" t="s">
        <v>701</v>
      </c>
      <c r="C7810" s="17">
        <v>21.0</v>
      </c>
      <c r="D7810" s="8" t="s">
        <v>9064</v>
      </c>
      <c r="E7810" s="8" t="s">
        <v>14</v>
      </c>
      <c r="F7810" s="5" t="s">
        <v>28</v>
      </c>
      <c r="G7810" s="9"/>
      <c r="H7810" s="9"/>
    </row>
    <row r="7811" ht="15.75" customHeight="1">
      <c r="A7811" s="15" t="s">
        <v>9052</v>
      </c>
      <c r="B7811" s="14" t="s">
        <v>37</v>
      </c>
      <c r="C7811" s="17">
        <v>23.0</v>
      </c>
      <c r="D7811" s="8" t="s">
        <v>9065</v>
      </c>
      <c r="E7811" s="8" t="s">
        <v>21</v>
      </c>
      <c r="F7811" s="5" t="s">
        <v>123</v>
      </c>
      <c r="G7811" s="9"/>
      <c r="H7811" s="9"/>
    </row>
    <row r="7812" ht="15.75" customHeight="1">
      <c r="A7812" s="15" t="s">
        <v>9052</v>
      </c>
      <c r="B7812" s="18" t="s">
        <v>9066</v>
      </c>
      <c r="C7812" s="17">
        <v>24.0</v>
      </c>
      <c r="D7812" s="8" t="s">
        <v>9067</v>
      </c>
      <c r="E7812" s="8" t="s">
        <v>32</v>
      </c>
      <c r="F7812" s="5" t="s">
        <v>32</v>
      </c>
      <c r="G7812" s="9"/>
      <c r="H7812" s="9"/>
    </row>
    <row r="7813" ht="15.75" customHeight="1">
      <c r="A7813" s="5" t="s">
        <v>9068</v>
      </c>
      <c r="B7813" s="6" t="s">
        <v>9069</v>
      </c>
      <c r="C7813" s="7">
        <v>1.0</v>
      </c>
      <c r="D7813" s="8" t="s">
        <v>9070</v>
      </c>
      <c r="E7813" s="5" t="s">
        <v>21</v>
      </c>
      <c r="F7813" s="5" t="s">
        <v>25</v>
      </c>
      <c r="G7813" s="9"/>
      <c r="H7813" s="9"/>
    </row>
    <row r="7814" ht="15.75" customHeight="1">
      <c r="A7814" s="15" t="s">
        <v>9071</v>
      </c>
      <c r="B7814" s="14" t="s">
        <v>525</v>
      </c>
      <c r="C7814" s="16">
        <v>1.0</v>
      </c>
      <c r="D7814" s="8" t="s">
        <v>9072</v>
      </c>
      <c r="E7814" s="8" t="s">
        <v>21</v>
      </c>
      <c r="F7814" s="5" t="s">
        <v>25</v>
      </c>
      <c r="G7814" s="9"/>
      <c r="H7814" s="9"/>
    </row>
    <row r="7815" ht="15.75" customHeight="1">
      <c r="A7815" s="15" t="s">
        <v>9071</v>
      </c>
      <c r="B7815" s="14" t="s">
        <v>137</v>
      </c>
      <c r="C7815" s="17">
        <v>3.0</v>
      </c>
      <c r="D7815" s="8" t="s">
        <v>9073</v>
      </c>
      <c r="E7815" s="8" t="s">
        <v>14</v>
      </c>
      <c r="F7815" s="5" t="s">
        <v>15</v>
      </c>
      <c r="G7815" s="9"/>
      <c r="H7815" s="9"/>
    </row>
    <row r="7816" ht="15.75" customHeight="1">
      <c r="A7816" s="15" t="s">
        <v>9071</v>
      </c>
      <c r="B7816" s="14" t="s">
        <v>29</v>
      </c>
      <c r="C7816" s="17">
        <v>4.0</v>
      </c>
      <c r="D7816" s="8" t="s">
        <v>9074</v>
      </c>
      <c r="E7816" s="8" t="s">
        <v>14</v>
      </c>
      <c r="F7816" s="5" t="s">
        <v>28</v>
      </c>
      <c r="G7816" s="9"/>
      <c r="H7816" s="9"/>
    </row>
    <row r="7817" ht="15.75" customHeight="1">
      <c r="A7817" s="15" t="s">
        <v>9071</v>
      </c>
      <c r="B7817" s="14" t="s">
        <v>139</v>
      </c>
      <c r="C7817" s="17">
        <v>5.0</v>
      </c>
      <c r="D7817" s="8" t="s">
        <v>9075</v>
      </c>
      <c r="E7817" s="8" t="s">
        <v>21</v>
      </c>
      <c r="F7817" s="5" t="s">
        <v>50</v>
      </c>
      <c r="G7817" s="9"/>
      <c r="H7817" s="9"/>
    </row>
    <row r="7818" ht="15.75" customHeight="1">
      <c r="A7818" s="15" t="s">
        <v>9071</v>
      </c>
      <c r="B7818" s="14" t="s">
        <v>154</v>
      </c>
      <c r="C7818" s="17">
        <v>6.0</v>
      </c>
      <c r="D7818" s="8" t="s">
        <v>9076</v>
      </c>
      <c r="E7818" s="8" t="s">
        <v>32</v>
      </c>
      <c r="F7818" s="5" t="s">
        <v>668</v>
      </c>
      <c r="G7818" s="9"/>
      <c r="H7818" s="9"/>
    </row>
    <row r="7819" ht="15.75" customHeight="1">
      <c r="A7819" s="15" t="s">
        <v>9071</v>
      </c>
      <c r="B7819" s="14" t="s">
        <v>137</v>
      </c>
      <c r="C7819" s="17">
        <v>7.0</v>
      </c>
      <c r="D7819" s="8" t="s">
        <v>9077</v>
      </c>
      <c r="E7819" s="8" t="s">
        <v>21</v>
      </c>
      <c r="F7819" s="5" t="s">
        <v>25</v>
      </c>
      <c r="G7819" s="9"/>
      <c r="H7819" s="9"/>
    </row>
    <row r="7820" ht="15.75" customHeight="1">
      <c r="A7820" s="15" t="s">
        <v>9071</v>
      </c>
      <c r="B7820" s="14" t="s">
        <v>137</v>
      </c>
      <c r="C7820" s="17">
        <v>9.0</v>
      </c>
      <c r="D7820" s="8" t="s">
        <v>9078</v>
      </c>
      <c r="E7820" s="8" t="s">
        <v>21</v>
      </c>
      <c r="F7820" s="5" t="s">
        <v>28</v>
      </c>
      <c r="G7820" s="9"/>
      <c r="H7820" s="9"/>
    </row>
    <row r="7821" ht="15.75" customHeight="1">
      <c r="A7821" s="15" t="s">
        <v>9071</v>
      </c>
      <c r="B7821" s="14" t="s">
        <v>378</v>
      </c>
      <c r="C7821" s="17">
        <v>10.0</v>
      </c>
      <c r="D7821" s="8" t="s">
        <v>9079</v>
      </c>
      <c r="E7821" s="8" t="s">
        <v>11</v>
      </c>
      <c r="F7821" s="5" t="s">
        <v>123</v>
      </c>
      <c r="G7821" s="9"/>
      <c r="H7821" s="9"/>
    </row>
    <row r="7822" ht="15.75" customHeight="1">
      <c r="A7822" s="15" t="s">
        <v>9071</v>
      </c>
      <c r="B7822" s="14" t="s">
        <v>29</v>
      </c>
      <c r="C7822" s="17">
        <v>11.0</v>
      </c>
      <c r="D7822" s="8" t="s">
        <v>9080</v>
      </c>
      <c r="E7822" s="8" t="s">
        <v>14</v>
      </c>
      <c r="F7822" s="5" t="s">
        <v>15</v>
      </c>
      <c r="G7822" s="9"/>
      <c r="H7822" s="9"/>
    </row>
    <row r="7823" ht="15.75" customHeight="1">
      <c r="A7823" s="15" t="s">
        <v>9071</v>
      </c>
      <c r="B7823" s="14" t="s">
        <v>896</v>
      </c>
      <c r="C7823" s="17">
        <v>12.0</v>
      </c>
      <c r="D7823" s="8" t="s">
        <v>9081</v>
      </c>
      <c r="E7823" s="8" t="s">
        <v>33</v>
      </c>
      <c r="F7823" s="5" t="s">
        <v>33</v>
      </c>
      <c r="G7823" s="9"/>
      <c r="H7823" s="9"/>
    </row>
    <row r="7824" ht="15.75" customHeight="1">
      <c r="A7824" s="15" t="s">
        <v>9071</v>
      </c>
      <c r="B7824" s="14" t="s">
        <v>455</v>
      </c>
      <c r="C7824" s="17">
        <v>14.0</v>
      </c>
      <c r="D7824" s="8" t="s">
        <v>9082</v>
      </c>
      <c r="E7824" s="8" t="s">
        <v>33</v>
      </c>
      <c r="F7824" s="5" t="s">
        <v>971</v>
      </c>
      <c r="G7824" s="9"/>
      <c r="H7824" s="9"/>
    </row>
    <row r="7825" ht="15.75" customHeight="1">
      <c r="A7825" s="15" t="s">
        <v>9083</v>
      </c>
      <c r="B7825" s="18" t="s">
        <v>169</v>
      </c>
      <c r="C7825" s="16">
        <v>1.0</v>
      </c>
      <c r="D7825" s="8" t="s">
        <v>9084</v>
      </c>
      <c r="E7825" s="8" t="s">
        <v>14</v>
      </c>
      <c r="F7825" s="5" t="s">
        <v>28</v>
      </c>
      <c r="G7825" s="9"/>
      <c r="H7825" s="9"/>
    </row>
    <row r="7826" ht="15.75" customHeight="1">
      <c r="A7826" s="15" t="s">
        <v>9083</v>
      </c>
      <c r="B7826" s="18" t="s">
        <v>1458</v>
      </c>
      <c r="C7826" s="17">
        <v>2.0</v>
      </c>
      <c r="D7826" s="8" t="s">
        <v>9085</v>
      </c>
      <c r="E7826" s="8" t="s">
        <v>32</v>
      </c>
      <c r="F7826" s="5" t="s">
        <v>133</v>
      </c>
      <c r="G7826" s="9"/>
      <c r="H7826" s="9"/>
    </row>
    <row r="7827" ht="15.75" customHeight="1">
      <c r="A7827" s="15" t="s">
        <v>9083</v>
      </c>
      <c r="B7827" s="18" t="s">
        <v>3432</v>
      </c>
      <c r="C7827" s="17">
        <v>3.0</v>
      </c>
      <c r="D7827" s="8" t="s">
        <v>9086</v>
      </c>
      <c r="E7827" s="8" t="s">
        <v>32</v>
      </c>
      <c r="F7827" s="5" t="s">
        <v>66</v>
      </c>
      <c r="G7827" s="9"/>
      <c r="H7827" s="9"/>
    </row>
    <row r="7828" ht="15.75" customHeight="1">
      <c r="A7828" s="15" t="s">
        <v>9083</v>
      </c>
      <c r="B7828" s="18" t="s">
        <v>3449</v>
      </c>
      <c r="C7828" s="17">
        <v>6.0</v>
      </c>
      <c r="D7828" s="8" t="s">
        <v>9087</v>
      </c>
      <c r="E7828" s="8" t="s">
        <v>32</v>
      </c>
      <c r="F7828" s="5" t="s">
        <v>66</v>
      </c>
      <c r="G7828" s="9"/>
      <c r="H7828" s="9"/>
    </row>
    <row r="7829" ht="15.75" customHeight="1">
      <c r="A7829" s="15" t="s">
        <v>9083</v>
      </c>
      <c r="B7829" s="18" t="s">
        <v>2318</v>
      </c>
      <c r="C7829" s="17">
        <v>9.0</v>
      </c>
      <c r="D7829" s="8" t="s">
        <v>9088</v>
      </c>
      <c r="E7829" s="8" t="s">
        <v>21</v>
      </c>
      <c r="F7829" s="5" t="s">
        <v>22</v>
      </c>
      <c r="G7829" s="9"/>
      <c r="H7829" s="9"/>
    </row>
    <row r="7830" ht="15.75" customHeight="1">
      <c r="A7830" s="15" t="s">
        <v>9083</v>
      </c>
      <c r="B7830" s="18" t="s">
        <v>1458</v>
      </c>
      <c r="C7830" s="17">
        <v>10.0</v>
      </c>
      <c r="D7830" s="8" t="s">
        <v>9089</v>
      </c>
      <c r="E7830" s="8" t="s">
        <v>32</v>
      </c>
      <c r="F7830" s="5" t="s">
        <v>66</v>
      </c>
      <c r="G7830" s="9"/>
      <c r="H7830" s="9"/>
    </row>
    <row r="7831" ht="15.75" customHeight="1">
      <c r="A7831" s="15" t="s">
        <v>9083</v>
      </c>
      <c r="B7831" s="18" t="s">
        <v>3449</v>
      </c>
      <c r="C7831" s="17">
        <v>11.0</v>
      </c>
      <c r="D7831" s="8" t="s">
        <v>9090</v>
      </c>
      <c r="E7831" s="8" t="s">
        <v>146</v>
      </c>
      <c r="F7831" s="5" t="s">
        <v>66</v>
      </c>
      <c r="G7831" s="9"/>
      <c r="H7831" s="9"/>
    </row>
    <row r="7832" ht="15.75" customHeight="1">
      <c r="A7832" s="15" t="s">
        <v>9083</v>
      </c>
      <c r="B7832" s="14" t="s">
        <v>8187</v>
      </c>
      <c r="C7832" s="17">
        <v>14.0</v>
      </c>
      <c r="D7832" s="8" t="s">
        <v>9091</v>
      </c>
      <c r="E7832" s="8" t="s">
        <v>14</v>
      </c>
      <c r="F7832" s="5" t="s">
        <v>15</v>
      </c>
      <c r="G7832" s="9"/>
      <c r="H7832" s="9"/>
    </row>
    <row r="7833" ht="15.75" customHeight="1">
      <c r="A7833" s="15" t="s">
        <v>9083</v>
      </c>
      <c r="B7833" s="18" t="s">
        <v>9092</v>
      </c>
      <c r="C7833" s="17">
        <v>22.0</v>
      </c>
      <c r="D7833" s="8" t="s">
        <v>9093</v>
      </c>
      <c r="E7833" s="8" t="s">
        <v>32</v>
      </c>
      <c r="F7833" s="5" t="s">
        <v>66</v>
      </c>
      <c r="G7833" s="9"/>
      <c r="H7833" s="9"/>
    </row>
    <row r="7834" ht="15.75" customHeight="1">
      <c r="A7834" s="15" t="s">
        <v>9083</v>
      </c>
      <c r="B7834" s="18" t="s">
        <v>679</v>
      </c>
      <c r="C7834" s="17">
        <v>26.0</v>
      </c>
      <c r="D7834" s="8" t="s">
        <v>9094</v>
      </c>
      <c r="E7834" s="8" t="s">
        <v>14</v>
      </c>
      <c r="F7834" s="5" t="s">
        <v>22</v>
      </c>
      <c r="G7834" s="9"/>
      <c r="H7834" s="9"/>
    </row>
    <row r="7835" ht="15.75" customHeight="1">
      <c r="A7835" s="15" t="s">
        <v>9083</v>
      </c>
      <c r="B7835" s="18" t="s">
        <v>9095</v>
      </c>
      <c r="C7835" s="17">
        <v>28.0</v>
      </c>
      <c r="D7835" s="8" t="s">
        <v>9096</v>
      </c>
      <c r="E7835" s="8" t="s">
        <v>32</v>
      </c>
      <c r="F7835" s="5" t="s">
        <v>295</v>
      </c>
      <c r="G7835" s="9"/>
      <c r="H7835" s="9"/>
    </row>
    <row r="7836" ht="15.75" customHeight="1">
      <c r="A7836" s="15" t="s">
        <v>9083</v>
      </c>
      <c r="B7836" s="14" t="s">
        <v>697</v>
      </c>
      <c r="C7836" s="17">
        <v>34.0</v>
      </c>
      <c r="D7836" s="8" t="s">
        <v>9097</v>
      </c>
      <c r="E7836" s="8" t="s">
        <v>21</v>
      </c>
      <c r="F7836" s="5" t="s">
        <v>668</v>
      </c>
      <c r="G7836" s="9"/>
      <c r="H7836" s="9"/>
    </row>
    <row r="7837" ht="15.75" customHeight="1">
      <c r="A7837" s="15" t="s">
        <v>9083</v>
      </c>
      <c r="B7837" s="18" t="s">
        <v>1458</v>
      </c>
      <c r="C7837" s="17">
        <v>41.0</v>
      </c>
      <c r="D7837" s="8" t="s">
        <v>9098</v>
      </c>
      <c r="E7837" s="8" t="s">
        <v>14</v>
      </c>
      <c r="F7837" s="5" t="s">
        <v>28</v>
      </c>
      <c r="G7837" s="9"/>
      <c r="H7837" s="9"/>
    </row>
    <row r="7838" ht="15.75" customHeight="1">
      <c r="A7838" s="15" t="s">
        <v>9083</v>
      </c>
      <c r="B7838" s="18" t="s">
        <v>6267</v>
      </c>
      <c r="C7838" s="17">
        <v>42.0</v>
      </c>
      <c r="D7838" s="8" t="s">
        <v>9099</v>
      </c>
      <c r="E7838" s="8" t="s">
        <v>14</v>
      </c>
      <c r="F7838" s="5" t="s">
        <v>15</v>
      </c>
      <c r="G7838" s="9"/>
      <c r="H7838" s="9"/>
    </row>
    <row r="7839" ht="15.75" customHeight="1">
      <c r="A7839" s="15" t="s">
        <v>9083</v>
      </c>
      <c r="B7839" s="18" t="s">
        <v>6227</v>
      </c>
      <c r="C7839" s="17">
        <v>45.0</v>
      </c>
      <c r="D7839" s="8" t="s">
        <v>9100</v>
      </c>
      <c r="E7839" s="8" t="s">
        <v>14</v>
      </c>
      <c r="F7839" s="5" t="s">
        <v>66</v>
      </c>
      <c r="G7839" s="9"/>
      <c r="H7839" s="9"/>
    </row>
    <row r="7840" ht="15.75" customHeight="1">
      <c r="A7840" s="15" t="s">
        <v>9083</v>
      </c>
      <c r="B7840" s="18" t="s">
        <v>3436</v>
      </c>
      <c r="C7840" s="17">
        <v>47.0</v>
      </c>
      <c r="D7840" s="8" t="s">
        <v>9101</v>
      </c>
      <c r="E7840" s="8" t="s">
        <v>32</v>
      </c>
      <c r="F7840" s="5" t="s">
        <v>15</v>
      </c>
      <c r="G7840" s="9"/>
      <c r="H7840" s="9"/>
    </row>
    <row r="7841" ht="15.75" customHeight="1">
      <c r="A7841" s="15" t="s">
        <v>9083</v>
      </c>
      <c r="B7841" s="18" t="s">
        <v>7776</v>
      </c>
      <c r="C7841" s="17">
        <v>50.0</v>
      </c>
      <c r="D7841" s="8" t="s">
        <v>9102</v>
      </c>
      <c r="E7841" s="8" t="s">
        <v>48</v>
      </c>
      <c r="F7841" s="5" t="s">
        <v>66</v>
      </c>
      <c r="G7841" s="9"/>
      <c r="H7841" s="9"/>
    </row>
    <row r="7842" ht="15.75" customHeight="1">
      <c r="A7842" s="15" t="s">
        <v>9083</v>
      </c>
      <c r="B7842" s="18" t="s">
        <v>6227</v>
      </c>
      <c r="C7842" s="17">
        <v>51.0</v>
      </c>
      <c r="D7842" s="8" t="s">
        <v>9103</v>
      </c>
      <c r="E7842" s="8" t="s">
        <v>32</v>
      </c>
      <c r="F7842" s="5" t="s">
        <v>66</v>
      </c>
      <c r="G7842" s="9"/>
      <c r="H7842" s="9"/>
    </row>
    <row r="7843" ht="15.75" customHeight="1">
      <c r="A7843" s="15" t="s">
        <v>9083</v>
      </c>
      <c r="B7843" s="18" t="s">
        <v>6227</v>
      </c>
      <c r="C7843" s="17">
        <v>53.0</v>
      </c>
      <c r="D7843" s="8" t="s">
        <v>9104</v>
      </c>
      <c r="E7843" s="8" t="s">
        <v>32</v>
      </c>
      <c r="F7843" s="5" t="s">
        <v>66</v>
      </c>
      <c r="G7843" s="9"/>
      <c r="H7843" s="9"/>
    </row>
    <row r="7844" ht="15.75" customHeight="1">
      <c r="A7844" s="15" t="s">
        <v>9083</v>
      </c>
      <c r="B7844" s="18" t="s">
        <v>9092</v>
      </c>
      <c r="C7844" s="17">
        <v>55.0</v>
      </c>
      <c r="D7844" s="8" t="s">
        <v>9105</v>
      </c>
      <c r="E7844" s="8" t="s">
        <v>32</v>
      </c>
      <c r="F7844" s="5" t="s">
        <v>22</v>
      </c>
      <c r="G7844" s="9"/>
      <c r="H7844" s="9"/>
    </row>
    <row r="7845" ht="15.75" customHeight="1">
      <c r="A7845" s="15" t="s">
        <v>9083</v>
      </c>
      <c r="B7845" s="18" t="s">
        <v>6227</v>
      </c>
      <c r="C7845" s="17">
        <v>58.0</v>
      </c>
      <c r="D7845" s="8" t="s">
        <v>9106</v>
      </c>
      <c r="E7845" s="8" t="s">
        <v>21</v>
      </c>
      <c r="F7845" s="5" t="s">
        <v>1454</v>
      </c>
      <c r="G7845" s="9"/>
      <c r="H7845" s="9"/>
    </row>
    <row r="7846" ht="15.75" customHeight="1">
      <c r="A7846" s="15" t="s">
        <v>9083</v>
      </c>
      <c r="B7846" s="18" t="s">
        <v>3432</v>
      </c>
      <c r="C7846" s="17">
        <v>60.0</v>
      </c>
      <c r="D7846" s="8" t="s">
        <v>9107</v>
      </c>
      <c r="E7846" s="8" t="s">
        <v>21</v>
      </c>
      <c r="F7846" s="5" t="s">
        <v>1454</v>
      </c>
      <c r="G7846" s="9"/>
      <c r="H7846" s="9"/>
    </row>
    <row r="7847" ht="15.75" customHeight="1">
      <c r="A7847" s="15" t="s">
        <v>9083</v>
      </c>
      <c r="B7847" s="18" t="s">
        <v>1458</v>
      </c>
      <c r="C7847" s="17">
        <v>64.0</v>
      </c>
      <c r="D7847" s="8" t="s">
        <v>9108</v>
      </c>
      <c r="E7847" s="8" t="s">
        <v>14</v>
      </c>
      <c r="F7847" s="5" t="s">
        <v>25</v>
      </c>
      <c r="G7847" s="9"/>
      <c r="H7847" s="9"/>
    </row>
    <row r="7848" ht="15.75" customHeight="1">
      <c r="A7848" s="15" t="s">
        <v>9083</v>
      </c>
      <c r="B7848" s="18" t="s">
        <v>1458</v>
      </c>
      <c r="C7848" s="17">
        <v>65.0</v>
      </c>
      <c r="D7848" s="8" t="s">
        <v>9109</v>
      </c>
      <c r="E7848" s="8" t="s">
        <v>32</v>
      </c>
      <c r="F7848" s="5" t="s">
        <v>25</v>
      </c>
      <c r="G7848" s="9"/>
      <c r="H7848" s="9"/>
    </row>
    <row r="7849" ht="15.75" customHeight="1">
      <c r="A7849" s="15" t="s">
        <v>9083</v>
      </c>
      <c r="B7849" s="18" t="s">
        <v>6267</v>
      </c>
      <c r="C7849" s="17">
        <v>66.0</v>
      </c>
      <c r="D7849" s="8" t="s">
        <v>9110</v>
      </c>
      <c r="E7849" s="8" t="s">
        <v>21</v>
      </c>
      <c r="F7849" s="5" t="s">
        <v>768</v>
      </c>
      <c r="G7849" s="9"/>
      <c r="H7849" s="9"/>
    </row>
    <row r="7850" ht="15.75" customHeight="1">
      <c r="A7850" s="15" t="s">
        <v>9083</v>
      </c>
      <c r="B7850" s="14" t="s">
        <v>9111</v>
      </c>
      <c r="C7850" s="17">
        <v>69.0</v>
      </c>
      <c r="D7850" s="8" t="s">
        <v>9112</v>
      </c>
      <c r="E7850" s="8" t="s">
        <v>14</v>
      </c>
      <c r="F7850" s="5" t="s">
        <v>15</v>
      </c>
      <c r="G7850" s="9"/>
      <c r="H7850" s="9"/>
    </row>
    <row r="7851" ht="15.75" customHeight="1">
      <c r="A7851" s="15" t="s">
        <v>9083</v>
      </c>
      <c r="B7851" s="14" t="s">
        <v>1474</v>
      </c>
      <c r="C7851" s="17">
        <v>74.0</v>
      </c>
      <c r="D7851" s="8" t="s">
        <v>9113</v>
      </c>
      <c r="E7851" s="8" t="s">
        <v>33</v>
      </c>
      <c r="F7851" s="5" t="s">
        <v>33</v>
      </c>
      <c r="G7851" s="9"/>
      <c r="H7851" s="9"/>
    </row>
    <row r="7852" ht="15.75" customHeight="1">
      <c r="A7852" s="15" t="s">
        <v>9083</v>
      </c>
      <c r="B7852" s="14" t="s">
        <v>3440</v>
      </c>
      <c r="C7852" s="17">
        <v>76.0</v>
      </c>
      <c r="D7852" s="8" t="s">
        <v>9114</v>
      </c>
      <c r="E7852" s="8" t="s">
        <v>33</v>
      </c>
      <c r="F7852" s="5" t="s">
        <v>33</v>
      </c>
      <c r="G7852" s="9"/>
      <c r="H7852" s="9"/>
    </row>
    <row r="7853" ht="15.75" customHeight="1">
      <c r="A7853" s="15" t="s">
        <v>9083</v>
      </c>
      <c r="B7853" s="18" t="s">
        <v>7776</v>
      </c>
      <c r="C7853" s="17">
        <v>78.0</v>
      </c>
      <c r="D7853" s="8" t="s">
        <v>9115</v>
      </c>
      <c r="E7853" s="8" t="s">
        <v>21</v>
      </c>
      <c r="F7853" s="5" t="s">
        <v>25</v>
      </c>
      <c r="G7853" s="9"/>
      <c r="H7853" s="9"/>
    </row>
    <row r="7854" ht="15.75" customHeight="1">
      <c r="A7854" s="15" t="s">
        <v>9083</v>
      </c>
      <c r="B7854" s="18" t="s">
        <v>6227</v>
      </c>
      <c r="C7854" s="17">
        <v>79.0</v>
      </c>
      <c r="D7854" s="8" t="s">
        <v>9116</v>
      </c>
      <c r="E7854" s="8" t="s">
        <v>21</v>
      </c>
      <c r="F7854" s="5" t="s">
        <v>25</v>
      </c>
      <c r="G7854" s="9"/>
      <c r="H7854" s="9"/>
    </row>
    <row r="7855" ht="15.75" customHeight="1">
      <c r="A7855" s="15" t="s">
        <v>9083</v>
      </c>
      <c r="B7855" s="18" t="s">
        <v>3449</v>
      </c>
      <c r="C7855" s="17">
        <v>81.0</v>
      </c>
      <c r="D7855" s="8" t="s">
        <v>9117</v>
      </c>
      <c r="E7855" s="8" t="s">
        <v>21</v>
      </c>
      <c r="F7855" s="5" t="s">
        <v>25</v>
      </c>
      <c r="G7855" s="9"/>
      <c r="H7855" s="9"/>
    </row>
    <row r="7856" ht="15.75" customHeight="1">
      <c r="A7856" s="15" t="s">
        <v>9083</v>
      </c>
      <c r="B7856" s="18" t="s">
        <v>9092</v>
      </c>
      <c r="C7856" s="17">
        <v>84.0</v>
      </c>
      <c r="D7856" s="8" t="s">
        <v>9118</v>
      </c>
      <c r="E7856" s="8" t="s">
        <v>33</v>
      </c>
      <c r="F7856" s="5" t="s">
        <v>33</v>
      </c>
      <c r="G7856" s="9"/>
      <c r="H7856" s="9"/>
    </row>
    <row r="7857" ht="15.75" customHeight="1">
      <c r="A7857" s="15" t="s">
        <v>9083</v>
      </c>
      <c r="B7857" s="18" t="s">
        <v>6225</v>
      </c>
      <c r="C7857" s="17">
        <v>88.0</v>
      </c>
      <c r="D7857" s="8" t="s">
        <v>9119</v>
      </c>
      <c r="E7857" s="8" t="s">
        <v>21</v>
      </c>
      <c r="F7857" s="5" t="s">
        <v>25</v>
      </c>
      <c r="G7857" s="9"/>
      <c r="H7857" s="9"/>
    </row>
    <row r="7858" ht="15.75" customHeight="1">
      <c r="A7858" s="15" t="s">
        <v>9083</v>
      </c>
      <c r="B7858" s="18" t="s">
        <v>3436</v>
      </c>
      <c r="C7858" s="17">
        <v>90.0</v>
      </c>
      <c r="D7858" s="8" t="s">
        <v>9120</v>
      </c>
      <c r="E7858" s="8" t="s">
        <v>32</v>
      </c>
      <c r="F7858" s="5" t="s">
        <v>22</v>
      </c>
      <c r="G7858" s="9"/>
      <c r="H7858" s="9"/>
    </row>
    <row r="7859" ht="15.75" customHeight="1">
      <c r="A7859" s="15" t="s">
        <v>9083</v>
      </c>
      <c r="B7859" s="14" t="s">
        <v>9121</v>
      </c>
      <c r="C7859" s="17">
        <v>92.0</v>
      </c>
      <c r="D7859" s="8" t="s">
        <v>9122</v>
      </c>
      <c r="E7859" s="8" t="s">
        <v>32</v>
      </c>
      <c r="F7859" s="5" t="s">
        <v>33</v>
      </c>
      <c r="G7859" s="9"/>
      <c r="H7859" s="9"/>
    </row>
    <row r="7860" ht="15.75" customHeight="1">
      <c r="A7860" s="15" t="s">
        <v>9083</v>
      </c>
      <c r="B7860" s="18" t="s">
        <v>6227</v>
      </c>
      <c r="C7860" s="17">
        <v>97.0</v>
      </c>
      <c r="D7860" s="8" t="s">
        <v>9123</v>
      </c>
      <c r="E7860" s="8" t="s">
        <v>21</v>
      </c>
      <c r="F7860" s="5" t="s">
        <v>25</v>
      </c>
      <c r="G7860" s="9"/>
      <c r="H7860" s="9"/>
    </row>
    <row r="7861" ht="15.75" customHeight="1">
      <c r="A7861" s="15" t="s">
        <v>9083</v>
      </c>
      <c r="B7861" s="18" t="s">
        <v>6225</v>
      </c>
      <c r="C7861" s="17">
        <v>99.0</v>
      </c>
      <c r="D7861" s="8" t="s">
        <v>9124</v>
      </c>
      <c r="E7861" s="8" t="s">
        <v>14</v>
      </c>
      <c r="F7861" s="5" t="s">
        <v>66</v>
      </c>
      <c r="G7861" s="9"/>
      <c r="H7861" s="9"/>
    </row>
    <row r="7862" ht="15.75" customHeight="1">
      <c r="A7862" s="15" t="s">
        <v>9083</v>
      </c>
      <c r="B7862" s="14" t="s">
        <v>26</v>
      </c>
      <c r="C7862" s="17">
        <v>100.0</v>
      </c>
      <c r="D7862" s="8" t="s">
        <v>9125</v>
      </c>
      <c r="E7862" s="8" t="s">
        <v>21</v>
      </c>
      <c r="F7862" s="5" t="s">
        <v>22</v>
      </c>
      <c r="G7862" s="9"/>
      <c r="H7862" s="9"/>
    </row>
    <row r="7863" ht="15.75" customHeight="1">
      <c r="A7863" s="15" t="s">
        <v>9083</v>
      </c>
      <c r="B7863" s="18" t="s">
        <v>3436</v>
      </c>
      <c r="C7863" s="17">
        <v>101.0</v>
      </c>
      <c r="D7863" s="8" t="s">
        <v>9126</v>
      </c>
      <c r="E7863" s="8" t="s">
        <v>14</v>
      </c>
      <c r="F7863" s="5" t="s">
        <v>15</v>
      </c>
      <c r="G7863" s="9"/>
      <c r="H7863" s="9"/>
    </row>
    <row r="7864" ht="15.75" customHeight="1">
      <c r="A7864" s="15" t="s">
        <v>9083</v>
      </c>
      <c r="B7864" s="18" t="s">
        <v>3436</v>
      </c>
      <c r="C7864" s="17">
        <v>103.0</v>
      </c>
      <c r="D7864" s="8" t="s">
        <v>9127</v>
      </c>
      <c r="E7864" s="8" t="s">
        <v>32</v>
      </c>
      <c r="F7864" s="5" t="s">
        <v>4085</v>
      </c>
      <c r="G7864" s="9"/>
      <c r="H7864" s="9"/>
    </row>
    <row r="7865" ht="15.75" customHeight="1">
      <c r="A7865" s="15" t="s">
        <v>9083</v>
      </c>
      <c r="B7865" s="18" t="s">
        <v>1458</v>
      </c>
      <c r="C7865" s="17">
        <v>105.0</v>
      </c>
      <c r="D7865" s="8" t="s">
        <v>9128</v>
      </c>
      <c r="E7865" s="8" t="s">
        <v>32</v>
      </c>
      <c r="F7865" s="5" t="s">
        <v>295</v>
      </c>
      <c r="G7865" s="9"/>
      <c r="H7865" s="9"/>
    </row>
    <row r="7866" ht="15.75" customHeight="1">
      <c r="A7866" s="15" t="s">
        <v>9083</v>
      </c>
      <c r="B7866" s="18" t="s">
        <v>6227</v>
      </c>
      <c r="C7866" s="17">
        <v>106.0</v>
      </c>
      <c r="D7866" s="8" t="s">
        <v>9129</v>
      </c>
      <c r="E7866" s="8" t="s">
        <v>32</v>
      </c>
      <c r="F7866" s="5" t="s">
        <v>295</v>
      </c>
      <c r="G7866" s="9"/>
      <c r="H7866" s="9"/>
    </row>
    <row r="7867" ht="15.75" customHeight="1">
      <c r="A7867" s="15" t="s">
        <v>9083</v>
      </c>
      <c r="B7867" s="18" t="s">
        <v>1458</v>
      </c>
      <c r="C7867" s="17">
        <v>108.0</v>
      </c>
      <c r="D7867" s="8" t="s">
        <v>9130</v>
      </c>
      <c r="E7867" s="8" t="s">
        <v>32</v>
      </c>
      <c r="F7867" s="5" t="s">
        <v>295</v>
      </c>
      <c r="G7867" s="9"/>
      <c r="H7867" s="9"/>
    </row>
    <row r="7868" ht="15.75" customHeight="1">
      <c r="A7868" s="15" t="s">
        <v>9083</v>
      </c>
      <c r="B7868" s="18" t="s">
        <v>6227</v>
      </c>
      <c r="C7868" s="17">
        <v>109.0</v>
      </c>
      <c r="D7868" s="8" t="s">
        <v>9131</v>
      </c>
      <c r="E7868" s="8" t="s">
        <v>32</v>
      </c>
      <c r="F7868" s="5" t="s">
        <v>295</v>
      </c>
      <c r="G7868" s="9"/>
      <c r="H7868" s="9"/>
    </row>
    <row r="7869" ht="15.75" customHeight="1">
      <c r="A7869" s="15" t="s">
        <v>9083</v>
      </c>
      <c r="B7869" s="18" t="s">
        <v>6227</v>
      </c>
      <c r="C7869" s="17">
        <v>111.0</v>
      </c>
      <c r="D7869" s="8" t="s">
        <v>9132</v>
      </c>
      <c r="E7869" s="8" t="s">
        <v>32</v>
      </c>
      <c r="F7869" s="5" t="s">
        <v>295</v>
      </c>
      <c r="G7869" s="9"/>
      <c r="H7869" s="9"/>
    </row>
    <row r="7870" ht="15.75" customHeight="1">
      <c r="A7870" s="15" t="s">
        <v>9083</v>
      </c>
      <c r="B7870" s="18" t="s">
        <v>6225</v>
      </c>
      <c r="C7870" s="17">
        <v>113.0</v>
      </c>
      <c r="D7870" s="8" t="s">
        <v>9133</v>
      </c>
      <c r="E7870" s="8" t="s">
        <v>14</v>
      </c>
      <c r="F7870" s="5" t="s">
        <v>15</v>
      </c>
      <c r="G7870" s="9"/>
      <c r="H7870" s="9"/>
    </row>
    <row r="7871" ht="15.75" customHeight="1">
      <c r="A7871" s="15" t="s">
        <v>9083</v>
      </c>
      <c r="B7871" s="18" t="s">
        <v>679</v>
      </c>
      <c r="C7871" s="17">
        <v>115.0</v>
      </c>
      <c r="D7871" s="8" t="s">
        <v>9134</v>
      </c>
      <c r="E7871" s="8" t="s">
        <v>21</v>
      </c>
      <c r="F7871" s="5" t="s">
        <v>642</v>
      </c>
      <c r="G7871" s="9"/>
      <c r="H7871" s="9"/>
    </row>
    <row r="7872" ht="15.75" customHeight="1">
      <c r="A7872" s="15" t="s">
        <v>9083</v>
      </c>
      <c r="B7872" s="18" t="s">
        <v>679</v>
      </c>
      <c r="C7872" s="17">
        <v>117.0</v>
      </c>
      <c r="D7872" s="8" t="s">
        <v>9135</v>
      </c>
      <c r="E7872" s="8" t="s">
        <v>14</v>
      </c>
      <c r="F7872" s="5" t="s">
        <v>123</v>
      </c>
      <c r="G7872" s="9"/>
      <c r="H7872" s="9"/>
    </row>
    <row r="7873" ht="15.75" customHeight="1">
      <c r="A7873" s="15" t="s">
        <v>9083</v>
      </c>
      <c r="B7873" s="18" t="s">
        <v>3432</v>
      </c>
      <c r="C7873" s="17">
        <v>119.0</v>
      </c>
      <c r="D7873" s="8" t="s">
        <v>9136</v>
      </c>
      <c r="E7873" s="8" t="s">
        <v>21</v>
      </c>
      <c r="F7873" s="5" t="s">
        <v>50</v>
      </c>
      <c r="G7873" s="9"/>
      <c r="H7873" s="9"/>
    </row>
    <row r="7874" ht="15.75" customHeight="1">
      <c r="A7874" s="15" t="s">
        <v>9083</v>
      </c>
      <c r="B7874" s="18" t="s">
        <v>169</v>
      </c>
      <c r="C7874" s="17">
        <v>122.0</v>
      </c>
      <c r="D7874" s="8" t="s">
        <v>9137</v>
      </c>
      <c r="E7874" s="8" t="s">
        <v>32</v>
      </c>
      <c r="F7874" s="5" t="s">
        <v>22</v>
      </c>
      <c r="G7874" s="9"/>
      <c r="H7874" s="9"/>
    </row>
    <row r="7875" ht="15.75" customHeight="1">
      <c r="A7875" s="15" t="s">
        <v>9083</v>
      </c>
      <c r="B7875" s="14" t="s">
        <v>9111</v>
      </c>
      <c r="C7875" s="17">
        <v>124.0</v>
      </c>
      <c r="D7875" s="8" t="s">
        <v>9138</v>
      </c>
      <c r="E7875" s="8" t="s">
        <v>21</v>
      </c>
      <c r="F7875" s="5" t="s">
        <v>25</v>
      </c>
      <c r="G7875" s="9"/>
      <c r="H7875" s="9"/>
    </row>
    <row r="7876" ht="15.75" customHeight="1">
      <c r="A7876" s="15" t="s">
        <v>9083</v>
      </c>
      <c r="B7876" s="18" t="s">
        <v>169</v>
      </c>
      <c r="C7876" s="17">
        <v>128.0</v>
      </c>
      <c r="D7876" s="8" t="s">
        <v>9139</v>
      </c>
      <c r="E7876" s="8" t="s">
        <v>14</v>
      </c>
      <c r="F7876" s="5" t="s">
        <v>123</v>
      </c>
      <c r="G7876" s="9"/>
      <c r="H7876" s="9"/>
    </row>
    <row r="7877" ht="15.75" customHeight="1">
      <c r="A7877" s="15" t="s">
        <v>9083</v>
      </c>
      <c r="B7877" s="18" t="s">
        <v>1458</v>
      </c>
      <c r="C7877" s="17">
        <v>130.0</v>
      </c>
      <c r="D7877" s="8" t="s">
        <v>9140</v>
      </c>
      <c r="E7877" s="8" t="s">
        <v>32</v>
      </c>
      <c r="F7877" s="5" t="s">
        <v>295</v>
      </c>
      <c r="G7877" s="9"/>
      <c r="H7877" s="9"/>
    </row>
    <row r="7878" ht="15.75" customHeight="1">
      <c r="A7878" s="15" t="s">
        <v>9083</v>
      </c>
      <c r="B7878" s="18" t="s">
        <v>9092</v>
      </c>
      <c r="C7878" s="17">
        <v>131.0</v>
      </c>
      <c r="D7878" s="8" t="s">
        <v>9141</v>
      </c>
      <c r="E7878" s="8" t="s">
        <v>14</v>
      </c>
      <c r="F7878" s="5" t="s">
        <v>79</v>
      </c>
      <c r="G7878" s="9"/>
      <c r="H7878" s="9"/>
    </row>
    <row r="7879" ht="15.75" customHeight="1">
      <c r="A7879" s="15" t="s">
        <v>9083</v>
      </c>
      <c r="B7879" s="14" t="s">
        <v>1770</v>
      </c>
      <c r="C7879" s="17">
        <v>135.0</v>
      </c>
      <c r="D7879" s="8" t="s">
        <v>9142</v>
      </c>
      <c r="E7879" s="8" t="s">
        <v>14</v>
      </c>
      <c r="F7879" s="5" t="s">
        <v>79</v>
      </c>
      <c r="G7879" s="9"/>
      <c r="H7879" s="9"/>
    </row>
    <row r="7880" ht="15.75" customHeight="1">
      <c r="A7880" s="15" t="s">
        <v>9083</v>
      </c>
      <c r="B7880" s="18" t="s">
        <v>679</v>
      </c>
      <c r="C7880" s="17">
        <v>138.0</v>
      </c>
      <c r="D7880" s="8" t="s">
        <v>9143</v>
      </c>
      <c r="E7880" s="8" t="s">
        <v>21</v>
      </c>
      <c r="F7880" s="5" t="s">
        <v>1465</v>
      </c>
      <c r="G7880" s="9"/>
      <c r="H7880" s="9"/>
    </row>
    <row r="7881" ht="15.75" customHeight="1">
      <c r="A7881" s="15" t="s">
        <v>9083</v>
      </c>
      <c r="B7881" s="18" t="s">
        <v>679</v>
      </c>
      <c r="C7881" s="17">
        <v>140.0</v>
      </c>
      <c r="D7881" s="8" t="s">
        <v>9144</v>
      </c>
      <c r="E7881" s="8" t="s">
        <v>32</v>
      </c>
      <c r="F7881" s="5" t="s">
        <v>15</v>
      </c>
      <c r="G7881" s="9"/>
      <c r="H7881" s="9"/>
    </row>
    <row r="7882" ht="15.75" customHeight="1">
      <c r="A7882" s="15" t="s">
        <v>9083</v>
      </c>
      <c r="B7882" s="18" t="s">
        <v>3285</v>
      </c>
      <c r="C7882" s="17">
        <v>142.0</v>
      </c>
      <c r="D7882" s="8" t="s">
        <v>9145</v>
      </c>
      <c r="E7882" s="8" t="s">
        <v>32</v>
      </c>
      <c r="F7882" s="5" t="s">
        <v>15</v>
      </c>
      <c r="G7882" s="9"/>
      <c r="H7882" s="9"/>
    </row>
    <row r="7883" ht="15.75" customHeight="1">
      <c r="A7883" s="15" t="s">
        <v>9083</v>
      </c>
      <c r="B7883" s="14" t="s">
        <v>6952</v>
      </c>
      <c r="C7883" s="17">
        <v>145.0</v>
      </c>
      <c r="D7883" s="8" t="s">
        <v>9146</v>
      </c>
      <c r="E7883" s="8" t="s">
        <v>33</v>
      </c>
      <c r="F7883" s="5" t="s">
        <v>33</v>
      </c>
      <c r="G7883" s="9"/>
      <c r="H7883" s="9"/>
    </row>
    <row r="7884" ht="15.75" customHeight="1">
      <c r="A7884" s="15" t="s">
        <v>9083</v>
      </c>
      <c r="B7884" s="18" t="s">
        <v>6227</v>
      </c>
      <c r="C7884" s="17">
        <v>155.0</v>
      </c>
      <c r="D7884" s="8" t="s">
        <v>9147</v>
      </c>
      <c r="E7884" s="8" t="s">
        <v>32</v>
      </c>
      <c r="F7884" s="5" t="s">
        <v>22</v>
      </c>
      <c r="G7884" s="9"/>
      <c r="H7884" s="9"/>
    </row>
    <row r="7885" ht="15.75" customHeight="1">
      <c r="A7885" s="15" t="s">
        <v>9083</v>
      </c>
      <c r="B7885" s="18" t="s">
        <v>3449</v>
      </c>
      <c r="C7885" s="17">
        <v>157.0</v>
      </c>
      <c r="D7885" s="8" t="s">
        <v>9148</v>
      </c>
      <c r="E7885" s="8" t="s">
        <v>14</v>
      </c>
      <c r="F7885" s="5" t="s">
        <v>25</v>
      </c>
      <c r="G7885" s="9"/>
      <c r="H7885" s="9"/>
    </row>
    <row r="7886" ht="15.75" customHeight="1">
      <c r="A7886" s="15" t="s">
        <v>9083</v>
      </c>
      <c r="B7886" s="18" t="s">
        <v>1458</v>
      </c>
      <c r="C7886" s="17">
        <v>160.0</v>
      </c>
      <c r="D7886" s="8" t="s">
        <v>9149</v>
      </c>
      <c r="E7886" s="8" t="s">
        <v>21</v>
      </c>
      <c r="F7886" s="5" t="s">
        <v>25</v>
      </c>
      <c r="G7886" s="9"/>
      <c r="H7886" s="9"/>
    </row>
    <row r="7887" ht="15.75" customHeight="1">
      <c r="A7887" s="15" t="s">
        <v>9083</v>
      </c>
      <c r="B7887" s="18" t="s">
        <v>6227</v>
      </c>
      <c r="C7887" s="17">
        <v>161.0</v>
      </c>
      <c r="D7887" s="8" t="s">
        <v>9150</v>
      </c>
      <c r="E7887" s="8" t="s">
        <v>14</v>
      </c>
      <c r="F7887" s="5" t="s">
        <v>28</v>
      </c>
      <c r="G7887" s="9"/>
      <c r="H7887" s="9"/>
    </row>
    <row r="7888" ht="15.75" customHeight="1">
      <c r="A7888" s="15" t="s">
        <v>9083</v>
      </c>
      <c r="B7888" s="18" t="s">
        <v>6227</v>
      </c>
      <c r="C7888" s="17">
        <v>163.0</v>
      </c>
      <c r="D7888" s="8" t="s">
        <v>9151</v>
      </c>
      <c r="E7888" s="8" t="s">
        <v>32</v>
      </c>
      <c r="F7888" s="5" t="s">
        <v>33</v>
      </c>
      <c r="G7888" s="9"/>
      <c r="H7888" s="9"/>
    </row>
    <row r="7889" ht="15.75" customHeight="1">
      <c r="A7889" s="15" t="s">
        <v>9083</v>
      </c>
      <c r="B7889" s="18" t="s">
        <v>6227</v>
      </c>
      <c r="C7889" s="17">
        <v>165.0</v>
      </c>
      <c r="D7889" s="8" t="s">
        <v>9152</v>
      </c>
      <c r="E7889" s="8" t="s">
        <v>21</v>
      </c>
      <c r="F7889" s="5" t="s">
        <v>25</v>
      </c>
      <c r="G7889" s="9"/>
      <c r="H7889" s="9"/>
    </row>
    <row r="7890" ht="15.75" customHeight="1">
      <c r="A7890" s="15" t="s">
        <v>9083</v>
      </c>
      <c r="B7890" s="18" t="s">
        <v>6227</v>
      </c>
      <c r="C7890" s="17">
        <v>167.0</v>
      </c>
      <c r="D7890" s="8" t="s">
        <v>9153</v>
      </c>
      <c r="E7890" s="8" t="s">
        <v>14</v>
      </c>
      <c r="F7890" s="5" t="s">
        <v>66</v>
      </c>
      <c r="G7890" s="9"/>
      <c r="H7890" s="9"/>
    </row>
    <row r="7891" ht="15.75" customHeight="1">
      <c r="A7891" s="15" t="s">
        <v>9083</v>
      </c>
      <c r="B7891" s="18" t="s">
        <v>1458</v>
      </c>
      <c r="C7891" s="17">
        <v>169.0</v>
      </c>
      <c r="D7891" s="8" t="s">
        <v>9154</v>
      </c>
      <c r="E7891" s="8" t="s">
        <v>32</v>
      </c>
      <c r="F7891" s="5" t="s">
        <v>66</v>
      </c>
      <c r="G7891" s="9"/>
      <c r="H7891" s="9"/>
    </row>
    <row r="7892" ht="15.75" customHeight="1">
      <c r="A7892" s="15" t="s">
        <v>9083</v>
      </c>
      <c r="B7892" s="18" t="s">
        <v>6227</v>
      </c>
      <c r="C7892" s="17">
        <v>170.0</v>
      </c>
      <c r="D7892" s="8" t="s">
        <v>9155</v>
      </c>
      <c r="E7892" s="8" t="s">
        <v>32</v>
      </c>
      <c r="F7892" s="5" t="s">
        <v>33</v>
      </c>
      <c r="G7892" s="9"/>
      <c r="H7892" s="9"/>
    </row>
    <row r="7893" ht="15.75" customHeight="1">
      <c r="A7893" s="15" t="s">
        <v>9083</v>
      </c>
      <c r="B7893" s="18" t="s">
        <v>6227</v>
      </c>
      <c r="C7893" s="17">
        <v>172.0</v>
      </c>
      <c r="D7893" s="8" t="s">
        <v>9156</v>
      </c>
      <c r="E7893" s="8" t="s">
        <v>21</v>
      </c>
      <c r="F7893" s="5" t="s">
        <v>1265</v>
      </c>
      <c r="G7893" s="9"/>
      <c r="H7893" s="9"/>
    </row>
    <row r="7894" ht="15.75" customHeight="1">
      <c r="A7894" s="15" t="s">
        <v>9083</v>
      </c>
      <c r="B7894" s="18" t="s">
        <v>169</v>
      </c>
      <c r="C7894" s="17">
        <v>174.0</v>
      </c>
      <c r="D7894" s="8" t="s">
        <v>9157</v>
      </c>
      <c r="E7894" s="8" t="s">
        <v>32</v>
      </c>
      <c r="F7894" s="5" t="s">
        <v>295</v>
      </c>
      <c r="G7894" s="9"/>
      <c r="H7894" s="9"/>
    </row>
    <row r="7895" ht="15.75" customHeight="1">
      <c r="A7895" s="15" t="s">
        <v>9083</v>
      </c>
      <c r="B7895" s="18" t="s">
        <v>1458</v>
      </c>
      <c r="C7895" s="17">
        <v>178.0</v>
      </c>
      <c r="D7895" s="8" t="s">
        <v>9158</v>
      </c>
      <c r="E7895" s="8" t="s">
        <v>14</v>
      </c>
      <c r="F7895" s="5" t="s">
        <v>66</v>
      </c>
      <c r="G7895" s="9"/>
      <c r="H7895" s="9"/>
    </row>
    <row r="7896" ht="15.75" customHeight="1">
      <c r="A7896" s="15" t="s">
        <v>9083</v>
      </c>
      <c r="B7896" s="18" t="s">
        <v>1458</v>
      </c>
      <c r="C7896" s="17">
        <v>179.0</v>
      </c>
      <c r="D7896" s="8" t="s">
        <v>9159</v>
      </c>
      <c r="E7896" s="8" t="s">
        <v>32</v>
      </c>
      <c r="F7896" s="5" t="s">
        <v>28</v>
      </c>
      <c r="G7896" s="9"/>
      <c r="H7896" s="9"/>
    </row>
    <row r="7897" ht="15.75" customHeight="1">
      <c r="A7897" s="15" t="s">
        <v>9083</v>
      </c>
      <c r="B7897" s="18" t="s">
        <v>1458</v>
      </c>
      <c r="C7897" s="17">
        <v>180.0</v>
      </c>
      <c r="D7897" s="8" t="s">
        <v>9160</v>
      </c>
      <c r="E7897" s="8" t="s">
        <v>33</v>
      </c>
      <c r="F7897" s="5" t="s">
        <v>33</v>
      </c>
      <c r="G7897" s="9"/>
      <c r="H7897" s="9"/>
    </row>
    <row r="7898" ht="15.75" customHeight="1">
      <c r="A7898" s="15" t="s">
        <v>9083</v>
      </c>
      <c r="B7898" s="18" t="s">
        <v>1458</v>
      </c>
      <c r="C7898" s="17">
        <v>181.0</v>
      </c>
      <c r="D7898" s="8" t="s">
        <v>9161</v>
      </c>
      <c r="E7898" s="8" t="s">
        <v>33</v>
      </c>
      <c r="F7898" s="5" t="s">
        <v>33</v>
      </c>
      <c r="G7898" s="9"/>
      <c r="H7898" s="9"/>
    </row>
    <row r="7899" ht="15.75" customHeight="1">
      <c r="A7899" s="15" t="s">
        <v>9083</v>
      </c>
      <c r="B7899" s="18" t="s">
        <v>679</v>
      </c>
      <c r="C7899" s="17">
        <v>182.0</v>
      </c>
      <c r="D7899" s="8" t="s">
        <v>9162</v>
      </c>
      <c r="E7899" s="8" t="s">
        <v>21</v>
      </c>
      <c r="F7899" s="5" t="s">
        <v>25</v>
      </c>
      <c r="G7899" s="9"/>
      <c r="H7899" s="9"/>
    </row>
    <row r="7900" ht="15.75" customHeight="1">
      <c r="A7900" s="15" t="s">
        <v>9083</v>
      </c>
      <c r="B7900" s="18" t="s">
        <v>6225</v>
      </c>
      <c r="C7900" s="17">
        <v>184.0</v>
      </c>
      <c r="D7900" s="8" t="s">
        <v>9163</v>
      </c>
      <c r="E7900" s="8" t="s">
        <v>21</v>
      </c>
      <c r="F7900" s="5" t="s">
        <v>25</v>
      </c>
      <c r="G7900" s="9"/>
      <c r="H7900" s="9"/>
    </row>
    <row r="7901" ht="15.75" customHeight="1">
      <c r="A7901" s="15" t="s">
        <v>9083</v>
      </c>
      <c r="B7901" s="18" t="s">
        <v>6225</v>
      </c>
      <c r="C7901" s="17">
        <v>186.0</v>
      </c>
      <c r="D7901" s="8" t="s">
        <v>9164</v>
      </c>
      <c r="E7901" s="8" t="s">
        <v>21</v>
      </c>
      <c r="F7901" s="5" t="s">
        <v>25</v>
      </c>
      <c r="G7901" s="9"/>
      <c r="H7901" s="9"/>
    </row>
    <row r="7902" ht="15.75" customHeight="1">
      <c r="A7902" s="15" t="s">
        <v>9083</v>
      </c>
      <c r="B7902" s="14" t="s">
        <v>3440</v>
      </c>
      <c r="C7902" s="17">
        <v>188.0</v>
      </c>
      <c r="D7902" s="8" t="s">
        <v>9165</v>
      </c>
      <c r="E7902" s="8" t="s">
        <v>146</v>
      </c>
      <c r="F7902" s="5" t="s">
        <v>295</v>
      </c>
      <c r="G7902" s="9"/>
      <c r="H7902" s="9"/>
    </row>
    <row r="7903" ht="15.75" customHeight="1">
      <c r="A7903" s="15" t="s">
        <v>9083</v>
      </c>
      <c r="B7903" s="18" t="s">
        <v>169</v>
      </c>
      <c r="C7903" s="17">
        <v>190.0</v>
      </c>
      <c r="D7903" s="8" t="s">
        <v>9166</v>
      </c>
      <c r="E7903" s="8" t="s">
        <v>146</v>
      </c>
      <c r="F7903" s="5" t="s">
        <v>295</v>
      </c>
      <c r="G7903" s="9"/>
      <c r="H7903" s="9"/>
    </row>
    <row r="7904" ht="15.75" customHeight="1">
      <c r="A7904" s="15" t="s">
        <v>9083</v>
      </c>
      <c r="B7904" s="18" t="s">
        <v>6209</v>
      </c>
      <c r="C7904" s="17">
        <v>194.0</v>
      </c>
      <c r="D7904" s="8" t="s">
        <v>9167</v>
      </c>
      <c r="E7904" s="8" t="s">
        <v>32</v>
      </c>
      <c r="F7904" s="5" t="s">
        <v>33</v>
      </c>
      <c r="G7904" s="9"/>
      <c r="H7904" s="9"/>
    </row>
    <row r="7905" ht="15.75" customHeight="1">
      <c r="A7905" s="15" t="s">
        <v>9083</v>
      </c>
      <c r="B7905" s="18" t="s">
        <v>9095</v>
      </c>
      <c r="C7905" s="17">
        <v>199.0</v>
      </c>
      <c r="D7905" s="8" t="s">
        <v>9168</v>
      </c>
      <c r="E7905" s="8" t="s">
        <v>32</v>
      </c>
      <c r="F7905" s="5" t="s">
        <v>33</v>
      </c>
      <c r="G7905" s="9"/>
      <c r="H7905" s="9"/>
    </row>
    <row r="7906" ht="15.75" customHeight="1">
      <c r="A7906" s="15" t="s">
        <v>9083</v>
      </c>
      <c r="B7906" s="14" t="s">
        <v>9169</v>
      </c>
      <c r="C7906" s="17">
        <v>205.0</v>
      </c>
      <c r="D7906" s="8" t="s">
        <v>9170</v>
      </c>
      <c r="E7906" s="8" t="s">
        <v>33</v>
      </c>
      <c r="F7906" s="5" t="s">
        <v>33</v>
      </c>
      <c r="G7906" s="9"/>
      <c r="H7906" s="9"/>
    </row>
    <row r="7907" ht="15.75" customHeight="1">
      <c r="A7907" s="15" t="s">
        <v>9083</v>
      </c>
      <c r="B7907" s="18" t="s">
        <v>3432</v>
      </c>
      <c r="C7907" s="17">
        <v>234.0</v>
      </c>
      <c r="D7907" s="8" t="s">
        <v>9171</v>
      </c>
      <c r="E7907" s="8" t="s">
        <v>21</v>
      </c>
      <c r="F7907" s="5" t="s">
        <v>25</v>
      </c>
      <c r="G7907" s="9"/>
      <c r="H7907" s="9"/>
    </row>
    <row r="7908" ht="15.75" customHeight="1">
      <c r="A7908" s="15" t="s">
        <v>9083</v>
      </c>
      <c r="B7908" s="14" t="s">
        <v>6275</v>
      </c>
      <c r="C7908" s="17">
        <v>238.0</v>
      </c>
      <c r="D7908" s="8" t="s">
        <v>9172</v>
      </c>
      <c r="E7908" s="8" t="s">
        <v>21</v>
      </c>
      <c r="F7908" s="5" t="s">
        <v>25</v>
      </c>
      <c r="G7908" s="9"/>
      <c r="H7908" s="9"/>
    </row>
    <row r="7909" ht="15.75" customHeight="1">
      <c r="A7909" s="15" t="s">
        <v>9083</v>
      </c>
      <c r="B7909" s="18" t="s">
        <v>3432</v>
      </c>
      <c r="C7909" s="17">
        <v>243.0</v>
      </c>
      <c r="D7909" s="8" t="s">
        <v>9173</v>
      </c>
      <c r="E7909" s="8" t="s">
        <v>14</v>
      </c>
      <c r="F7909" s="5" t="s">
        <v>28</v>
      </c>
      <c r="G7909" s="9"/>
      <c r="H7909" s="9"/>
    </row>
    <row r="7910" ht="15.75" customHeight="1">
      <c r="A7910" s="15" t="s">
        <v>9083</v>
      </c>
      <c r="B7910" s="18" t="s">
        <v>679</v>
      </c>
      <c r="C7910" s="17">
        <v>245.0</v>
      </c>
      <c r="D7910" s="8" t="s">
        <v>9174</v>
      </c>
      <c r="E7910" s="8" t="s">
        <v>32</v>
      </c>
      <c r="F7910" s="5" t="s">
        <v>971</v>
      </c>
      <c r="G7910" s="9"/>
      <c r="H7910" s="9"/>
    </row>
    <row r="7911" ht="15.75" customHeight="1">
      <c r="A7911" s="15" t="s">
        <v>9083</v>
      </c>
      <c r="B7911" s="14" t="s">
        <v>6277</v>
      </c>
      <c r="C7911" s="17">
        <v>247.0</v>
      </c>
      <c r="D7911" s="8" t="s">
        <v>9175</v>
      </c>
      <c r="E7911" s="8" t="s">
        <v>21</v>
      </c>
      <c r="F7911" s="5" t="s">
        <v>971</v>
      </c>
      <c r="G7911" s="9"/>
      <c r="H7911" s="9"/>
    </row>
    <row r="7912" ht="15.75" customHeight="1">
      <c r="A7912" s="15" t="s">
        <v>9083</v>
      </c>
      <c r="B7912" s="18" t="s">
        <v>6267</v>
      </c>
      <c r="C7912" s="17">
        <v>253.0</v>
      </c>
      <c r="D7912" s="8" t="s">
        <v>9176</v>
      </c>
      <c r="E7912" s="8" t="s">
        <v>21</v>
      </c>
      <c r="F7912" s="5" t="s">
        <v>25</v>
      </c>
      <c r="G7912" s="9"/>
      <c r="H7912" s="9"/>
    </row>
    <row r="7913" ht="15.75" customHeight="1">
      <c r="A7913" s="15" t="s">
        <v>9083</v>
      </c>
      <c r="B7913" s="18" t="s">
        <v>6227</v>
      </c>
      <c r="C7913" s="17">
        <v>257.0</v>
      </c>
      <c r="D7913" s="8" t="s">
        <v>9177</v>
      </c>
      <c r="E7913" s="8" t="s">
        <v>32</v>
      </c>
      <c r="F7913" s="5" t="s">
        <v>22</v>
      </c>
      <c r="G7913" s="9"/>
      <c r="H7913" s="9"/>
    </row>
    <row r="7914" ht="15.75" customHeight="1">
      <c r="A7914" s="15" t="s">
        <v>9083</v>
      </c>
      <c r="B7914" s="18" t="s">
        <v>6227</v>
      </c>
      <c r="C7914" s="17">
        <v>259.0</v>
      </c>
      <c r="D7914" s="8" t="s">
        <v>9178</v>
      </c>
      <c r="E7914" s="8" t="s">
        <v>21</v>
      </c>
      <c r="F7914" s="5" t="s">
        <v>22</v>
      </c>
      <c r="G7914" s="9"/>
      <c r="H7914" s="9"/>
    </row>
    <row r="7915" ht="15.75" customHeight="1">
      <c r="A7915" s="15" t="s">
        <v>9083</v>
      </c>
      <c r="B7915" s="14" t="s">
        <v>9121</v>
      </c>
      <c r="C7915" s="17">
        <v>261.0</v>
      </c>
      <c r="D7915" s="8" t="s">
        <v>9179</v>
      </c>
      <c r="E7915" s="8" t="s">
        <v>146</v>
      </c>
      <c r="F7915" s="5" t="s">
        <v>146</v>
      </c>
      <c r="G7915" s="9"/>
      <c r="H7915" s="9"/>
    </row>
    <row r="7916" ht="15.75" customHeight="1">
      <c r="A7916" s="15" t="s">
        <v>9083</v>
      </c>
      <c r="B7916" s="18" t="s">
        <v>9180</v>
      </c>
      <c r="C7916" s="17">
        <v>268.0</v>
      </c>
      <c r="D7916" s="8" t="s">
        <v>9181</v>
      </c>
      <c r="E7916" s="8" t="s">
        <v>32</v>
      </c>
      <c r="F7916" s="5" t="s">
        <v>295</v>
      </c>
      <c r="G7916" s="9"/>
      <c r="H7916" s="9"/>
    </row>
    <row r="7917" ht="15.75" customHeight="1">
      <c r="A7917" s="15" t="s">
        <v>9083</v>
      </c>
      <c r="B7917" s="18" t="s">
        <v>6209</v>
      </c>
      <c r="C7917" s="17">
        <v>273.0</v>
      </c>
      <c r="D7917" s="8" t="s">
        <v>9182</v>
      </c>
      <c r="E7917" s="8" t="s">
        <v>146</v>
      </c>
      <c r="F7917" s="5" t="s">
        <v>295</v>
      </c>
      <c r="G7917" s="9"/>
      <c r="H7917" s="9"/>
    </row>
    <row r="7918" ht="15.75" customHeight="1">
      <c r="A7918" s="15" t="s">
        <v>9083</v>
      </c>
      <c r="B7918" s="14" t="s">
        <v>9121</v>
      </c>
      <c r="C7918" s="17">
        <v>278.0</v>
      </c>
      <c r="D7918" s="8" t="s">
        <v>9183</v>
      </c>
      <c r="E7918" s="8" t="s">
        <v>21</v>
      </c>
      <c r="F7918" s="5" t="s">
        <v>22</v>
      </c>
      <c r="G7918" s="9"/>
      <c r="H7918" s="9"/>
    </row>
    <row r="7919" ht="15.75" customHeight="1">
      <c r="A7919" s="15" t="s">
        <v>9083</v>
      </c>
      <c r="B7919" s="18" t="s">
        <v>3432</v>
      </c>
      <c r="C7919" s="17">
        <v>283.0</v>
      </c>
      <c r="D7919" s="8" t="s">
        <v>9184</v>
      </c>
      <c r="E7919" s="8" t="s">
        <v>21</v>
      </c>
      <c r="F7919" s="5" t="s">
        <v>25</v>
      </c>
      <c r="G7919" s="9"/>
      <c r="H7919" s="9"/>
    </row>
    <row r="7920" ht="15.75" customHeight="1">
      <c r="A7920" s="15" t="s">
        <v>9083</v>
      </c>
      <c r="B7920" s="18" t="s">
        <v>6227</v>
      </c>
      <c r="C7920" s="17">
        <v>286.0</v>
      </c>
      <c r="D7920" s="8" t="s">
        <v>9185</v>
      </c>
      <c r="E7920" s="8" t="s">
        <v>21</v>
      </c>
      <c r="F7920" s="5" t="s">
        <v>25</v>
      </c>
      <c r="G7920" s="9"/>
      <c r="H7920" s="9"/>
    </row>
    <row r="7921" ht="15.75" customHeight="1">
      <c r="A7921" s="15" t="s">
        <v>9083</v>
      </c>
      <c r="B7921" s="18" t="s">
        <v>6267</v>
      </c>
      <c r="C7921" s="17">
        <v>288.0</v>
      </c>
      <c r="D7921" s="8" t="s">
        <v>9186</v>
      </c>
      <c r="E7921" s="8" t="s">
        <v>14</v>
      </c>
      <c r="F7921" s="5" t="s">
        <v>151</v>
      </c>
      <c r="G7921" s="9"/>
      <c r="H7921" s="9"/>
    </row>
    <row r="7922" ht="15.75" customHeight="1">
      <c r="A7922" s="15" t="s">
        <v>9083</v>
      </c>
      <c r="B7922" s="14" t="s">
        <v>6277</v>
      </c>
      <c r="C7922" s="17">
        <v>293.0</v>
      </c>
      <c r="D7922" s="8" t="s">
        <v>9187</v>
      </c>
      <c r="E7922" s="8" t="s">
        <v>21</v>
      </c>
      <c r="F7922" s="5" t="s">
        <v>123</v>
      </c>
      <c r="G7922" s="9"/>
      <c r="H7922" s="9"/>
    </row>
    <row r="7923" ht="15.75" customHeight="1">
      <c r="A7923" s="15" t="s">
        <v>9083</v>
      </c>
      <c r="B7923" s="18" t="s">
        <v>6225</v>
      </c>
      <c r="C7923" s="17">
        <v>298.0</v>
      </c>
      <c r="D7923" s="8" t="s">
        <v>9188</v>
      </c>
      <c r="E7923" s="8" t="s">
        <v>21</v>
      </c>
      <c r="F7923" s="5" t="s">
        <v>123</v>
      </c>
      <c r="G7923" s="9"/>
      <c r="H7923" s="9"/>
    </row>
    <row r="7924" ht="15.75" customHeight="1">
      <c r="A7924" s="15" t="s">
        <v>9083</v>
      </c>
      <c r="B7924" s="18" t="s">
        <v>169</v>
      </c>
      <c r="C7924" s="17">
        <v>300.0</v>
      </c>
      <c r="D7924" s="8" t="s">
        <v>9189</v>
      </c>
      <c r="E7924" s="8" t="s">
        <v>32</v>
      </c>
      <c r="F7924" s="5" t="s">
        <v>33</v>
      </c>
      <c r="G7924" s="9"/>
      <c r="H7924" s="9"/>
    </row>
    <row r="7925" ht="15.75" customHeight="1">
      <c r="A7925" s="15" t="s">
        <v>9083</v>
      </c>
      <c r="B7925" s="18" t="s">
        <v>6225</v>
      </c>
      <c r="C7925" s="17">
        <v>302.0</v>
      </c>
      <c r="D7925" s="8" t="s">
        <v>9190</v>
      </c>
      <c r="E7925" s="8" t="s">
        <v>32</v>
      </c>
      <c r="F7925" s="5" t="s">
        <v>33</v>
      </c>
      <c r="G7925" s="9"/>
      <c r="H7925" s="9"/>
    </row>
    <row r="7926" ht="15.75" customHeight="1">
      <c r="A7926" s="15" t="s">
        <v>9083</v>
      </c>
      <c r="B7926" s="18" t="s">
        <v>9092</v>
      </c>
      <c r="C7926" s="17">
        <v>304.0</v>
      </c>
      <c r="D7926" s="8" t="s">
        <v>9191</v>
      </c>
      <c r="E7926" s="8" t="s">
        <v>21</v>
      </c>
      <c r="F7926" s="5" t="s">
        <v>642</v>
      </c>
      <c r="G7926" s="9"/>
      <c r="H7926" s="9"/>
    </row>
    <row r="7927" ht="15.75" customHeight="1">
      <c r="A7927" s="15" t="s">
        <v>9083</v>
      </c>
      <c r="B7927" s="18" t="s">
        <v>3436</v>
      </c>
      <c r="C7927" s="17">
        <v>308.0</v>
      </c>
      <c r="D7927" s="8" t="s">
        <v>9192</v>
      </c>
      <c r="E7927" s="8" t="s">
        <v>21</v>
      </c>
      <c r="F7927" s="5" t="s">
        <v>22</v>
      </c>
      <c r="G7927" s="9"/>
      <c r="H7927" s="9"/>
    </row>
    <row r="7928" ht="15.75" customHeight="1">
      <c r="A7928" s="15" t="s">
        <v>9083</v>
      </c>
      <c r="B7928" s="14" t="s">
        <v>9111</v>
      </c>
      <c r="C7928" s="17">
        <v>311.0</v>
      </c>
      <c r="D7928" s="8" t="s">
        <v>9193</v>
      </c>
      <c r="E7928" s="8" t="s">
        <v>166</v>
      </c>
      <c r="F7928" s="5" t="s">
        <v>22</v>
      </c>
      <c r="G7928" s="9"/>
      <c r="H7928" s="9"/>
    </row>
    <row r="7929" ht="15.75" customHeight="1">
      <c r="A7929" s="15" t="s">
        <v>9083</v>
      </c>
      <c r="B7929" s="14" t="s">
        <v>9194</v>
      </c>
      <c r="C7929" s="17">
        <v>316.0</v>
      </c>
      <c r="D7929" s="8" t="s">
        <v>9195</v>
      </c>
      <c r="E7929" s="8" t="s">
        <v>14</v>
      </c>
      <c r="F7929" s="5" t="s">
        <v>74</v>
      </c>
      <c r="G7929" s="9"/>
      <c r="H7929" s="9"/>
    </row>
    <row r="7930" ht="15.75" customHeight="1">
      <c r="A7930" s="5" t="s">
        <v>9196</v>
      </c>
      <c r="B7930" s="6" t="s">
        <v>9197</v>
      </c>
      <c r="C7930" s="7">
        <v>1.0</v>
      </c>
      <c r="D7930" s="8" t="s">
        <v>9198</v>
      </c>
      <c r="E7930" s="5" t="s">
        <v>14</v>
      </c>
      <c r="F7930" s="5" t="s">
        <v>28</v>
      </c>
      <c r="G7930" s="9"/>
      <c r="H7930" s="9"/>
    </row>
    <row r="7931" ht="15.75" customHeight="1">
      <c r="A7931" s="15" t="s">
        <v>9199</v>
      </c>
      <c r="B7931" s="14" t="s">
        <v>9200</v>
      </c>
      <c r="C7931" s="16">
        <v>1.0</v>
      </c>
      <c r="D7931" s="8" t="s">
        <v>9201</v>
      </c>
      <c r="E7931" s="8" t="s">
        <v>21</v>
      </c>
      <c r="F7931" s="5" t="s">
        <v>25</v>
      </c>
      <c r="G7931" s="9"/>
      <c r="H7931" s="9"/>
    </row>
    <row r="7932" ht="15.75" customHeight="1">
      <c r="A7932" s="15" t="s">
        <v>9199</v>
      </c>
      <c r="B7932" s="14" t="s">
        <v>52</v>
      </c>
      <c r="C7932" s="17">
        <v>2.0</v>
      </c>
      <c r="D7932" s="8" t="s">
        <v>9202</v>
      </c>
      <c r="E7932" s="8" t="s">
        <v>21</v>
      </c>
      <c r="F7932" s="5" t="s">
        <v>25</v>
      </c>
      <c r="G7932" s="9"/>
      <c r="H7932" s="9"/>
    </row>
    <row r="7933" ht="15.75" customHeight="1">
      <c r="A7933" s="15" t="s">
        <v>9199</v>
      </c>
      <c r="B7933" s="14" t="s">
        <v>68</v>
      </c>
      <c r="C7933" s="17">
        <v>3.0</v>
      </c>
      <c r="D7933" s="8" t="s">
        <v>9203</v>
      </c>
      <c r="E7933" s="8" t="s">
        <v>21</v>
      </c>
      <c r="F7933" s="5" t="s">
        <v>25</v>
      </c>
      <c r="G7933" s="9"/>
      <c r="H7933" s="9"/>
    </row>
    <row r="7934" ht="15.75" customHeight="1">
      <c r="A7934" s="15" t="s">
        <v>9199</v>
      </c>
      <c r="B7934" s="14" t="s">
        <v>525</v>
      </c>
      <c r="C7934" s="17">
        <v>4.0</v>
      </c>
      <c r="D7934" s="8" t="s">
        <v>9204</v>
      </c>
      <c r="E7934" s="8" t="s">
        <v>21</v>
      </c>
      <c r="F7934" s="5" t="s">
        <v>25</v>
      </c>
      <c r="G7934" s="9"/>
      <c r="H7934" s="9"/>
    </row>
    <row r="7935" ht="15.75" customHeight="1">
      <c r="A7935" s="15" t="s">
        <v>9199</v>
      </c>
      <c r="B7935" s="14" t="s">
        <v>52</v>
      </c>
      <c r="C7935" s="17">
        <v>5.0</v>
      </c>
      <c r="D7935" s="8" t="s">
        <v>9205</v>
      </c>
      <c r="E7935" s="8" t="s">
        <v>21</v>
      </c>
      <c r="F7935" s="5" t="s">
        <v>25</v>
      </c>
      <c r="G7935" s="9"/>
      <c r="H7935" s="9"/>
    </row>
    <row r="7936" ht="15.75" customHeight="1">
      <c r="A7936" s="15" t="s">
        <v>9199</v>
      </c>
      <c r="B7936" s="14" t="s">
        <v>378</v>
      </c>
      <c r="C7936" s="17">
        <v>6.0</v>
      </c>
      <c r="D7936" s="8" t="s">
        <v>9206</v>
      </c>
      <c r="E7936" s="8" t="s">
        <v>21</v>
      </c>
      <c r="F7936" s="5" t="s">
        <v>1265</v>
      </c>
      <c r="G7936" s="9"/>
      <c r="H7936" s="9"/>
    </row>
    <row r="7937" ht="15.75" customHeight="1">
      <c r="A7937" s="15" t="s">
        <v>9199</v>
      </c>
      <c r="B7937" s="14" t="s">
        <v>9207</v>
      </c>
      <c r="C7937" s="17">
        <v>7.0</v>
      </c>
      <c r="D7937" s="8" t="s">
        <v>9208</v>
      </c>
      <c r="E7937" s="8" t="s">
        <v>21</v>
      </c>
      <c r="F7937" s="5" t="s">
        <v>25</v>
      </c>
      <c r="G7937" s="9"/>
      <c r="H7937" s="9"/>
    </row>
    <row r="7938" ht="15.75" customHeight="1">
      <c r="A7938" s="15" t="s">
        <v>9209</v>
      </c>
      <c r="B7938" s="14" t="s">
        <v>75</v>
      </c>
      <c r="C7938" s="16">
        <v>1.0</v>
      </c>
      <c r="D7938" s="8" t="s">
        <v>9210</v>
      </c>
      <c r="E7938" s="8" t="s">
        <v>14</v>
      </c>
      <c r="F7938" s="5" t="s">
        <v>15</v>
      </c>
      <c r="G7938" s="9"/>
      <c r="H7938" s="9"/>
    </row>
    <row r="7939" ht="15.75" customHeight="1">
      <c r="A7939" s="15" t="s">
        <v>9209</v>
      </c>
      <c r="B7939" s="14" t="s">
        <v>52</v>
      </c>
      <c r="C7939" s="17">
        <v>2.0</v>
      </c>
      <c r="D7939" s="8" t="s">
        <v>9211</v>
      </c>
      <c r="E7939" s="8" t="s">
        <v>14</v>
      </c>
      <c r="F7939" s="5" t="s">
        <v>22</v>
      </c>
      <c r="G7939" s="9"/>
      <c r="H7939" s="9"/>
    </row>
    <row r="7940" ht="15.75" customHeight="1">
      <c r="A7940" s="15" t="s">
        <v>9209</v>
      </c>
      <c r="B7940" s="14" t="s">
        <v>29</v>
      </c>
      <c r="C7940" s="17">
        <v>3.0</v>
      </c>
      <c r="D7940" s="8" t="s">
        <v>9212</v>
      </c>
      <c r="E7940" s="8" t="s">
        <v>14</v>
      </c>
      <c r="F7940" s="5" t="s">
        <v>22</v>
      </c>
      <c r="G7940" s="9"/>
      <c r="H7940" s="9"/>
    </row>
    <row r="7941" ht="15.75" customHeight="1">
      <c r="A7941" s="15" t="s">
        <v>9209</v>
      </c>
      <c r="B7941" s="14" t="s">
        <v>68</v>
      </c>
      <c r="C7941" s="17">
        <v>4.0</v>
      </c>
      <c r="D7941" s="8" t="s">
        <v>9213</v>
      </c>
      <c r="E7941" s="8" t="s">
        <v>14</v>
      </c>
      <c r="F7941" s="5" t="s">
        <v>15</v>
      </c>
      <c r="G7941" s="9"/>
      <c r="H7941" s="9"/>
    </row>
    <row r="7942" ht="15.75" customHeight="1">
      <c r="A7942" s="15" t="s">
        <v>9209</v>
      </c>
      <c r="B7942" s="14" t="s">
        <v>16</v>
      </c>
      <c r="C7942" s="17">
        <v>5.0</v>
      </c>
      <c r="D7942" s="8" t="s">
        <v>9214</v>
      </c>
      <c r="E7942" s="8" t="s">
        <v>14</v>
      </c>
      <c r="F7942" s="5" t="s">
        <v>28</v>
      </c>
      <c r="G7942" s="9"/>
      <c r="H7942" s="9"/>
    </row>
    <row r="7943" ht="15.75" customHeight="1">
      <c r="A7943" s="15" t="s">
        <v>9209</v>
      </c>
      <c r="B7943" s="14" t="s">
        <v>41</v>
      </c>
      <c r="C7943" s="17">
        <v>6.0</v>
      </c>
      <c r="D7943" s="8" t="s">
        <v>9215</v>
      </c>
      <c r="E7943" s="8" t="s">
        <v>14</v>
      </c>
      <c r="F7943" s="5" t="s">
        <v>28</v>
      </c>
      <c r="G7943" s="9"/>
      <c r="H7943" s="9"/>
    </row>
    <row r="7944" ht="15.75" customHeight="1">
      <c r="A7944" s="15" t="s">
        <v>9209</v>
      </c>
      <c r="B7944" s="14" t="s">
        <v>81</v>
      </c>
      <c r="C7944" s="17">
        <v>7.0</v>
      </c>
      <c r="D7944" s="8" t="s">
        <v>9216</v>
      </c>
      <c r="E7944" s="8" t="s">
        <v>33</v>
      </c>
      <c r="F7944" s="5" t="s">
        <v>33</v>
      </c>
      <c r="G7944" s="9"/>
      <c r="H7944" s="9"/>
    </row>
    <row r="7945" ht="15.75" customHeight="1">
      <c r="A7945" s="15" t="s">
        <v>9209</v>
      </c>
      <c r="B7945" s="14" t="s">
        <v>23</v>
      </c>
      <c r="C7945" s="17">
        <v>9.0</v>
      </c>
      <c r="D7945" s="8" t="s">
        <v>9217</v>
      </c>
      <c r="E7945" s="8" t="s">
        <v>32</v>
      </c>
      <c r="F7945" s="5" t="s">
        <v>33</v>
      </c>
      <c r="G7945" s="9"/>
      <c r="H7945" s="9"/>
    </row>
    <row r="7946" ht="15.75" customHeight="1">
      <c r="A7946" s="15" t="s">
        <v>9209</v>
      </c>
      <c r="B7946" s="14" t="s">
        <v>81</v>
      </c>
      <c r="C7946" s="17">
        <v>10.0</v>
      </c>
      <c r="D7946" s="8" t="s">
        <v>9218</v>
      </c>
      <c r="E7946" s="8" t="s">
        <v>14</v>
      </c>
      <c r="F7946" s="5" t="s">
        <v>15</v>
      </c>
      <c r="G7946" s="9"/>
      <c r="H7946" s="9"/>
    </row>
    <row r="7947" ht="15.75" customHeight="1">
      <c r="A7947" s="15" t="s">
        <v>9209</v>
      </c>
      <c r="B7947" s="14" t="s">
        <v>81</v>
      </c>
      <c r="C7947" s="17">
        <v>11.0</v>
      </c>
      <c r="D7947" s="8" t="s">
        <v>9219</v>
      </c>
      <c r="E7947" s="8" t="s">
        <v>14</v>
      </c>
      <c r="F7947" s="5" t="s">
        <v>28</v>
      </c>
      <c r="G7947" s="9"/>
      <c r="H7947" s="9"/>
    </row>
    <row r="7948" ht="15.75" customHeight="1">
      <c r="A7948" s="15" t="s">
        <v>9209</v>
      </c>
      <c r="B7948" s="14" t="s">
        <v>29</v>
      </c>
      <c r="C7948" s="17">
        <v>12.0</v>
      </c>
      <c r="D7948" s="8" t="s">
        <v>9220</v>
      </c>
      <c r="E7948" s="8" t="s">
        <v>21</v>
      </c>
      <c r="F7948" s="5" t="s">
        <v>50</v>
      </c>
      <c r="G7948" s="9"/>
      <c r="H7948" s="9"/>
    </row>
    <row r="7949" ht="15.75" customHeight="1">
      <c r="A7949" s="15" t="s">
        <v>9209</v>
      </c>
      <c r="B7949" s="14" t="s">
        <v>41</v>
      </c>
      <c r="C7949" s="17">
        <v>13.0</v>
      </c>
      <c r="D7949" s="8" t="s">
        <v>9221</v>
      </c>
      <c r="E7949" s="8" t="s">
        <v>21</v>
      </c>
      <c r="F7949" s="5" t="s">
        <v>22</v>
      </c>
      <c r="G7949" s="9"/>
      <c r="H7949" s="9"/>
    </row>
    <row r="7950" ht="15.75" customHeight="1">
      <c r="A7950" s="15" t="s">
        <v>9209</v>
      </c>
      <c r="B7950" s="14" t="s">
        <v>1686</v>
      </c>
      <c r="C7950" s="17">
        <v>14.0</v>
      </c>
      <c r="D7950" s="8" t="s">
        <v>9222</v>
      </c>
      <c r="E7950" s="8" t="s">
        <v>33</v>
      </c>
      <c r="F7950" s="5" t="s">
        <v>33</v>
      </c>
      <c r="G7950" s="9"/>
      <c r="H7950" s="9"/>
    </row>
    <row r="7951" ht="15.75" customHeight="1">
      <c r="A7951" s="15" t="s">
        <v>9209</v>
      </c>
      <c r="B7951" s="14" t="s">
        <v>29</v>
      </c>
      <c r="C7951" s="17">
        <v>15.0</v>
      </c>
      <c r="D7951" s="8" t="s">
        <v>9223</v>
      </c>
      <c r="E7951" s="8" t="s">
        <v>183</v>
      </c>
      <c r="F7951" s="5" t="s">
        <v>166</v>
      </c>
      <c r="G7951" s="9"/>
      <c r="H7951" s="9"/>
    </row>
    <row r="7952" ht="15.75" customHeight="1">
      <c r="A7952" s="15" t="s">
        <v>9209</v>
      </c>
      <c r="B7952" s="14" t="s">
        <v>216</v>
      </c>
      <c r="C7952" s="17">
        <v>16.0</v>
      </c>
      <c r="D7952" s="8" t="s">
        <v>9224</v>
      </c>
      <c r="E7952" s="8" t="s">
        <v>14</v>
      </c>
      <c r="F7952" s="5" t="s">
        <v>28</v>
      </c>
      <c r="G7952" s="9"/>
      <c r="H7952" s="9"/>
    </row>
    <row r="7953" ht="15.75" customHeight="1">
      <c r="A7953" s="15" t="s">
        <v>9209</v>
      </c>
      <c r="B7953" s="14" t="s">
        <v>2897</v>
      </c>
      <c r="C7953" s="17">
        <v>17.0</v>
      </c>
      <c r="D7953" s="8" t="s">
        <v>9225</v>
      </c>
      <c r="E7953" s="8" t="s">
        <v>18</v>
      </c>
      <c r="F7953" s="5" t="s">
        <v>6871</v>
      </c>
      <c r="G7953" s="9"/>
      <c r="H7953" s="9"/>
    </row>
    <row r="7954" ht="15.75" customHeight="1">
      <c r="A7954" s="15" t="s">
        <v>9226</v>
      </c>
      <c r="B7954" s="14" t="s">
        <v>139</v>
      </c>
      <c r="C7954" s="16">
        <v>1.0</v>
      </c>
      <c r="D7954" s="8" t="s">
        <v>9227</v>
      </c>
      <c r="E7954" s="8" t="s">
        <v>21</v>
      </c>
      <c r="F7954" s="5" t="s">
        <v>25</v>
      </c>
      <c r="G7954" s="9"/>
      <c r="H7954" s="9"/>
    </row>
    <row r="7955" ht="15.75" customHeight="1">
      <c r="A7955" s="15" t="s">
        <v>9226</v>
      </c>
      <c r="B7955" s="14" t="s">
        <v>139</v>
      </c>
      <c r="C7955" s="17">
        <v>3.0</v>
      </c>
      <c r="D7955" s="8" t="s">
        <v>9228</v>
      </c>
      <c r="E7955" s="8" t="s">
        <v>14</v>
      </c>
      <c r="F7955" s="5" t="s">
        <v>15</v>
      </c>
      <c r="G7955" s="9"/>
      <c r="H7955" s="9"/>
    </row>
    <row r="7956" ht="15.75" customHeight="1">
      <c r="A7956" s="15" t="s">
        <v>9226</v>
      </c>
      <c r="B7956" s="14" t="s">
        <v>378</v>
      </c>
      <c r="C7956" s="17">
        <v>6.0</v>
      </c>
      <c r="D7956" s="8" t="s">
        <v>9229</v>
      </c>
      <c r="E7956" s="8" t="s">
        <v>21</v>
      </c>
      <c r="F7956" s="5" t="s">
        <v>971</v>
      </c>
      <c r="G7956" s="9"/>
      <c r="H7956" s="9"/>
    </row>
    <row r="7957" ht="15.75" customHeight="1">
      <c r="A7957" s="15" t="s">
        <v>9226</v>
      </c>
      <c r="B7957" s="14" t="s">
        <v>137</v>
      </c>
      <c r="C7957" s="17">
        <v>7.0</v>
      </c>
      <c r="D7957" s="8" t="s">
        <v>9230</v>
      </c>
      <c r="E7957" s="8" t="s">
        <v>21</v>
      </c>
      <c r="F7957" s="5" t="s">
        <v>25</v>
      </c>
      <c r="G7957" s="9"/>
      <c r="H7957" s="9"/>
    </row>
    <row r="7958" ht="15.75" customHeight="1">
      <c r="A7958" s="15" t="s">
        <v>9226</v>
      </c>
      <c r="B7958" s="14" t="s">
        <v>107</v>
      </c>
      <c r="C7958" s="17">
        <v>8.0</v>
      </c>
      <c r="D7958" s="8" t="s">
        <v>9231</v>
      </c>
      <c r="E7958" s="8" t="s">
        <v>14</v>
      </c>
      <c r="F7958" s="5" t="s">
        <v>15</v>
      </c>
      <c r="G7958" s="9"/>
      <c r="H7958" s="9"/>
    </row>
    <row r="7959" ht="15.75" customHeight="1">
      <c r="A7959" s="15" t="s">
        <v>9226</v>
      </c>
      <c r="B7959" s="14" t="s">
        <v>154</v>
      </c>
      <c r="C7959" s="17">
        <v>9.0</v>
      </c>
      <c r="D7959" s="8" t="s">
        <v>9232</v>
      </c>
      <c r="E7959" s="8" t="s">
        <v>21</v>
      </c>
      <c r="F7959" s="5" t="s">
        <v>50</v>
      </c>
      <c r="G7959" s="9"/>
      <c r="H7959" s="9"/>
    </row>
    <row r="7960" ht="15.75" customHeight="1">
      <c r="A7960" s="15" t="s">
        <v>9226</v>
      </c>
      <c r="B7960" s="14" t="s">
        <v>378</v>
      </c>
      <c r="C7960" s="17">
        <v>10.0</v>
      </c>
      <c r="D7960" s="8" t="s">
        <v>9233</v>
      </c>
      <c r="E7960" s="8" t="s">
        <v>33</v>
      </c>
      <c r="F7960" s="5" t="s">
        <v>33</v>
      </c>
      <c r="G7960" s="9"/>
      <c r="H7960" s="9"/>
    </row>
    <row r="7961" ht="15.75" customHeight="1">
      <c r="A7961" s="15" t="s">
        <v>9226</v>
      </c>
      <c r="B7961" s="14" t="s">
        <v>23</v>
      </c>
      <c r="C7961" s="17">
        <v>12.0</v>
      </c>
      <c r="D7961" s="8" t="s">
        <v>9234</v>
      </c>
      <c r="E7961" s="8" t="s">
        <v>21</v>
      </c>
      <c r="F7961" s="5" t="s">
        <v>1265</v>
      </c>
      <c r="G7961" s="9"/>
      <c r="H7961" s="9"/>
    </row>
    <row r="7962" ht="15.75" customHeight="1">
      <c r="A7962" s="15" t="s">
        <v>9235</v>
      </c>
      <c r="B7962" s="14" t="s">
        <v>23</v>
      </c>
      <c r="C7962" s="16">
        <v>1.0</v>
      </c>
      <c r="D7962" s="8" t="s">
        <v>9236</v>
      </c>
      <c r="E7962" s="8" t="s">
        <v>21</v>
      </c>
      <c r="F7962" s="5" t="s">
        <v>25</v>
      </c>
      <c r="G7962" s="9"/>
      <c r="H7962" s="9"/>
    </row>
    <row r="7963" ht="15.75" customHeight="1">
      <c r="A7963" s="15" t="s">
        <v>9235</v>
      </c>
      <c r="B7963" s="14" t="s">
        <v>35</v>
      </c>
      <c r="C7963" s="17">
        <v>3.0</v>
      </c>
      <c r="D7963" s="8" t="s">
        <v>9237</v>
      </c>
      <c r="E7963" s="8" t="s">
        <v>21</v>
      </c>
      <c r="F7963" s="5" t="s">
        <v>25</v>
      </c>
      <c r="G7963" s="9"/>
      <c r="H7963" s="9"/>
    </row>
    <row r="7964" ht="15.75" customHeight="1">
      <c r="A7964" s="15" t="s">
        <v>9235</v>
      </c>
      <c r="B7964" s="14" t="s">
        <v>104</v>
      </c>
      <c r="C7964" s="17">
        <v>4.0</v>
      </c>
      <c r="D7964" s="8" t="s">
        <v>9238</v>
      </c>
      <c r="E7964" s="8" t="s">
        <v>21</v>
      </c>
      <c r="F7964" s="5" t="s">
        <v>25</v>
      </c>
      <c r="G7964" s="9"/>
      <c r="H7964" s="9"/>
    </row>
    <row r="7965" ht="15.75" customHeight="1">
      <c r="A7965" s="15" t="s">
        <v>9235</v>
      </c>
      <c r="B7965" s="14" t="s">
        <v>41</v>
      </c>
      <c r="C7965" s="17">
        <v>6.0</v>
      </c>
      <c r="D7965" s="8" t="s">
        <v>9239</v>
      </c>
      <c r="E7965" s="8" t="s">
        <v>21</v>
      </c>
      <c r="F7965" s="5" t="s">
        <v>25</v>
      </c>
      <c r="G7965" s="9"/>
      <c r="H7965" s="9"/>
    </row>
    <row r="7966" ht="15.75" customHeight="1">
      <c r="A7966" s="15" t="s">
        <v>9235</v>
      </c>
      <c r="B7966" s="14" t="s">
        <v>41</v>
      </c>
      <c r="C7966" s="17">
        <v>7.0</v>
      </c>
      <c r="D7966" s="8" t="s">
        <v>9240</v>
      </c>
      <c r="E7966" s="8" t="s">
        <v>14</v>
      </c>
      <c r="F7966" s="5" t="s">
        <v>28</v>
      </c>
      <c r="G7966" s="9"/>
      <c r="H7966" s="9"/>
    </row>
    <row r="7967" ht="15.75" customHeight="1">
      <c r="A7967" s="15" t="s">
        <v>9235</v>
      </c>
      <c r="B7967" s="14" t="s">
        <v>41</v>
      </c>
      <c r="C7967" s="17">
        <v>8.0</v>
      </c>
      <c r="D7967" s="8" t="s">
        <v>9241</v>
      </c>
      <c r="E7967" s="8" t="s">
        <v>21</v>
      </c>
      <c r="F7967" s="5" t="s">
        <v>133</v>
      </c>
      <c r="G7967" s="9"/>
      <c r="H7967" s="9"/>
    </row>
    <row r="7968" ht="15.75" customHeight="1">
      <c r="A7968" s="15" t="s">
        <v>9235</v>
      </c>
      <c r="B7968" s="14" t="s">
        <v>41</v>
      </c>
      <c r="C7968" s="17">
        <v>10.0</v>
      </c>
      <c r="D7968" s="8" t="s">
        <v>9242</v>
      </c>
      <c r="E7968" s="8" t="s">
        <v>183</v>
      </c>
      <c r="F7968" s="5" t="s">
        <v>909</v>
      </c>
      <c r="G7968" s="9"/>
      <c r="H7968" s="9"/>
    </row>
    <row r="7969" ht="15.75" customHeight="1">
      <c r="A7969" s="15" t="s">
        <v>9235</v>
      </c>
      <c r="B7969" s="14" t="s">
        <v>41</v>
      </c>
      <c r="C7969" s="17">
        <v>11.0</v>
      </c>
      <c r="D7969" s="8" t="s">
        <v>9243</v>
      </c>
      <c r="E7969" s="8" t="s">
        <v>14</v>
      </c>
      <c r="F7969" s="5" t="s">
        <v>15</v>
      </c>
      <c r="G7969" s="9"/>
      <c r="H7969" s="9"/>
    </row>
    <row r="7970" ht="15.75" customHeight="1">
      <c r="A7970" s="15" t="s">
        <v>9235</v>
      </c>
      <c r="B7970" s="14" t="s">
        <v>41</v>
      </c>
      <c r="C7970" s="17">
        <v>12.0</v>
      </c>
      <c r="D7970" s="8" t="s">
        <v>9244</v>
      </c>
      <c r="E7970" s="8" t="s">
        <v>21</v>
      </c>
      <c r="F7970" s="5" t="s">
        <v>22</v>
      </c>
      <c r="G7970" s="9"/>
      <c r="H7970" s="9"/>
    </row>
    <row r="7971" ht="15.75" customHeight="1">
      <c r="A7971" s="15" t="s">
        <v>9235</v>
      </c>
      <c r="B7971" s="14" t="s">
        <v>41</v>
      </c>
      <c r="C7971" s="17">
        <v>13.0</v>
      </c>
      <c r="D7971" s="8" t="s">
        <v>9245</v>
      </c>
      <c r="E7971" s="8" t="s">
        <v>21</v>
      </c>
      <c r="F7971" s="5" t="s">
        <v>22</v>
      </c>
      <c r="G7971" s="9"/>
      <c r="H7971" s="9"/>
    </row>
    <row r="7972" ht="15.75" customHeight="1">
      <c r="A7972" s="15" t="s">
        <v>9235</v>
      </c>
      <c r="B7972" s="14" t="s">
        <v>41</v>
      </c>
      <c r="C7972" s="17">
        <v>15.0</v>
      </c>
      <c r="D7972" s="8" t="s">
        <v>9246</v>
      </c>
      <c r="E7972" s="8" t="s">
        <v>21</v>
      </c>
      <c r="F7972" s="5" t="s">
        <v>22</v>
      </c>
      <c r="G7972" s="9"/>
      <c r="H7972" s="9"/>
    </row>
    <row r="7973" ht="15.75" customHeight="1">
      <c r="A7973" s="15" t="s">
        <v>9235</v>
      </c>
      <c r="B7973" s="14" t="s">
        <v>37</v>
      </c>
      <c r="C7973" s="17">
        <v>16.0</v>
      </c>
      <c r="D7973" s="8" t="s">
        <v>9247</v>
      </c>
      <c r="E7973" s="8" t="s">
        <v>33</v>
      </c>
      <c r="F7973" s="5" t="s">
        <v>33</v>
      </c>
      <c r="G7973" s="9"/>
      <c r="H7973" s="9"/>
    </row>
    <row r="7974" ht="15.75" customHeight="1">
      <c r="A7974" s="15" t="s">
        <v>9235</v>
      </c>
      <c r="B7974" s="14" t="s">
        <v>216</v>
      </c>
      <c r="C7974" s="17">
        <v>17.0</v>
      </c>
      <c r="D7974" s="8" t="s">
        <v>9248</v>
      </c>
      <c r="E7974" s="8" t="s">
        <v>21</v>
      </c>
      <c r="F7974" s="5" t="s">
        <v>6868</v>
      </c>
      <c r="G7974" s="9"/>
      <c r="H7974" s="9"/>
    </row>
    <row r="7975" ht="15.75" customHeight="1">
      <c r="A7975" s="15" t="s">
        <v>9235</v>
      </c>
      <c r="B7975" s="14" t="s">
        <v>23</v>
      </c>
      <c r="C7975" s="17">
        <v>19.0</v>
      </c>
      <c r="D7975" s="8" t="s">
        <v>9249</v>
      </c>
      <c r="E7975" s="8" t="s">
        <v>21</v>
      </c>
      <c r="F7975" s="5" t="s">
        <v>123</v>
      </c>
      <c r="G7975" s="9"/>
      <c r="H7975" s="9"/>
    </row>
    <row r="7976" ht="15.75" customHeight="1">
      <c r="A7976" s="15" t="s">
        <v>9250</v>
      </c>
      <c r="B7976" s="14" t="s">
        <v>70</v>
      </c>
      <c r="C7976" s="16">
        <v>1.0</v>
      </c>
      <c r="D7976" s="8" t="s">
        <v>9251</v>
      </c>
      <c r="E7976" s="8" t="s">
        <v>21</v>
      </c>
      <c r="F7976" s="5" t="s">
        <v>25</v>
      </c>
      <c r="G7976" s="9"/>
      <c r="H7976" s="9"/>
    </row>
    <row r="7977" ht="15.75" customHeight="1">
      <c r="A7977" s="15" t="s">
        <v>9250</v>
      </c>
      <c r="B7977" s="14" t="s">
        <v>68</v>
      </c>
      <c r="C7977" s="17">
        <v>2.0</v>
      </c>
      <c r="D7977" s="8" t="s">
        <v>9252</v>
      </c>
      <c r="E7977" s="8" t="s">
        <v>14</v>
      </c>
      <c r="F7977" s="5" t="s">
        <v>22</v>
      </c>
      <c r="G7977" s="9"/>
      <c r="H7977" s="9"/>
    </row>
    <row r="7978" ht="15.75" customHeight="1">
      <c r="A7978" s="15" t="s">
        <v>9250</v>
      </c>
      <c r="B7978" s="14" t="s">
        <v>68</v>
      </c>
      <c r="C7978" s="17">
        <v>3.0</v>
      </c>
      <c r="D7978" s="8" t="s">
        <v>9253</v>
      </c>
      <c r="E7978" s="8" t="s">
        <v>14</v>
      </c>
      <c r="F7978" s="5" t="s">
        <v>15</v>
      </c>
      <c r="G7978" s="9"/>
      <c r="H7978" s="9"/>
    </row>
    <row r="7979" ht="15.75" customHeight="1">
      <c r="A7979" s="15" t="s">
        <v>9250</v>
      </c>
      <c r="B7979" s="14" t="s">
        <v>81</v>
      </c>
      <c r="C7979" s="17">
        <v>4.0</v>
      </c>
      <c r="D7979" s="8" t="s">
        <v>9254</v>
      </c>
      <c r="E7979" s="8" t="s">
        <v>33</v>
      </c>
      <c r="F7979" s="5" t="s">
        <v>33</v>
      </c>
      <c r="G7979" s="9"/>
      <c r="H7979" s="9"/>
    </row>
    <row r="7980" ht="15.75" customHeight="1">
      <c r="A7980" s="15" t="s">
        <v>9250</v>
      </c>
      <c r="B7980" s="14" t="s">
        <v>81</v>
      </c>
      <c r="C7980" s="17">
        <v>6.0</v>
      </c>
      <c r="D7980" s="8" t="s">
        <v>9255</v>
      </c>
      <c r="E7980" s="8" t="s">
        <v>18</v>
      </c>
      <c r="F7980" s="5" t="s">
        <v>15</v>
      </c>
      <c r="G7980" s="9"/>
      <c r="H7980" s="9"/>
    </row>
    <row r="7981" ht="15.75" customHeight="1">
      <c r="A7981" s="15" t="s">
        <v>9250</v>
      </c>
      <c r="B7981" s="14" t="s">
        <v>68</v>
      </c>
      <c r="C7981" s="17">
        <v>7.0</v>
      </c>
      <c r="D7981" s="8" t="s">
        <v>9256</v>
      </c>
      <c r="E7981" s="8" t="s">
        <v>18</v>
      </c>
      <c r="F7981" s="5" t="s">
        <v>18</v>
      </c>
      <c r="G7981" s="9"/>
      <c r="H7981" s="9"/>
    </row>
    <row r="7982" ht="15.75" customHeight="1">
      <c r="A7982" s="15" t="s">
        <v>9250</v>
      </c>
      <c r="B7982" s="14" t="s">
        <v>107</v>
      </c>
      <c r="C7982" s="17">
        <v>8.0</v>
      </c>
      <c r="D7982" s="8" t="s">
        <v>9257</v>
      </c>
      <c r="E7982" s="8" t="s">
        <v>18</v>
      </c>
      <c r="F7982" s="5" t="s">
        <v>18</v>
      </c>
      <c r="G7982" s="9"/>
      <c r="H7982" s="9"/>
    </row>
    <row r="7983" ht="15.75" customHeight="1">
      <c r="A7983" s="15" t="s">
        <v>9250</v>
      </c>
      <c r="B7983" s="14" t="s">
        <v>9258</v>
      </c>
      <c r="C7983" s="17">
        <v>10.0</v>
      </c>
      <c r="D7983" s="8" t="s">
        <v>9259</v>
      </c>
      <c r="E7983" s="8" t="s">
        <v>21</v>
      </c>
      <c r="F7983" s="5" t="s">
        <v>642</v>
      </c>
      <c r="G7983" s="9"/>
      <c r="H7983" s="9"/>
    </row>
    <row r="7984" ht="15.75" customHeight="1">
      <c r="A7984" s="15" t="s">
        <v>9260</v>
      </c>
      <c r="B7984" s="14" t="s">
        <v>139</v>
      </c>
      <c r="C7984" s="16">
        <v>1.0</v>
      </c>
      <c r="D7984" s="8" t="s">
        <v>9261</v>
      </c>
      <c r="E7984" s="8" t="s">
        <v>21</v>
      </c>
      <c r="F7984" s="5" t="s">
        <v>25</v>
      </c>
      <c r="G7984" s="9"/>
      <c r="H7984" s="9"/>
    </row>
    <row r="7985" ht="15.75" customHeight="1">
      <c r="A7985" s="15" t="s">
        <v>9260</v>
      </c>
      <c r="B7985" s="14" t="s">
        <v>37</v>
      </c>
      <c r="C7985" s="17">
        <v>2.0</v>
      </c>
      <c r="D7985" s="8" t="s">
        <v>9262</v>
      </c>
      <c r="E7985" s="8" t="s">
        <v>21</v>
      </c>
      <c r="F7985" s="5" t="s">
        <v>1265</v>
      </c>
      <c r="G7985" s="9"/>
      <c r="H7985" s="9"/>
    </row>
    <row r="7986" ht="15.75" customHeight="1">
      <c r="A7986" s="15" t="s">
        <v>9260</v>
      </c>
      <c r="B7986" s="14" t="s">
        <v>37</v>
      </c>
      <c r="C7986" s="17">
        <v>3.0</v>
      </c>
      <c r="D7986" s="8" t="s">
        <v>9263</v>
      </c>
      <c r="E7986" s="8" t="s">
        <v>21</v>
      </c>
      <c r="F7986" s="5" t="s">
        <v>1265</v>
      </c>
      <c r="G7986" s="9"/>
      <c r="H7986" s="9"/>
    </row>
    <row r="7987" ht="15.75" customHeight="1">
      <c r="A7987" s="15" t="s">
        <v>9260</v>
      </c>
      <c r="B7987" s="14" t="s">
        <v>37</v>
      </c>
      <c r="C7987" s="17">
        <v>4.0</v>
      </c>
      <c r="D7987" s="8" t="s">
        <v>9264</v>
      </c>
      <c r="E7987" s="8" t="s">
        <v>33</v>
      </c>
      <c r="F7987" s="5" t="s">
        <v>33</v>
      </c>
      <c r="G7987" s="9"/>
      <c r="H7987" s="9"/>
    </row>
    <row r="7988" ht="15.75" customHeight="1">
      <c r="A7988" s="15" t="s">
        <v>9260</v>
      </c>
      <c r="B7988" s="18" t="s">
        <v>135</v>
      </c>
      <c r="C7988" s="17">
        <v>5.0</v>
      </c>
      <c r="D7988" s="8" t="s">
        <v>9265</v>
      </c>
      <c r="E7988" s="8" t="s">
        <v>33</v>
      </c>
      <c r="F7988" s="5" t="s">
        <v>33</v>
      </c>
      <c r="G7988" s="9"/>
      <c r="H7988" s="9"/>
    </row>
    <row r="7989" ht="15.75" customHeight="1">
      <c r="A7989" s="15" t="s">
        <v>9260</v>
      </c>
      <c r="B7989" s="14" t="s">
        <v>144</v>
      </c>
      <c r="C7989" s="17">
        <v>6.0</v>
      </c>
      <c r="D7989" s="8" t="s">
        <v>9266</v>
      </c>
      <c r="E7989" s="8" t="s">
        <v>33</v>
      </c>
      <c r="F7989" s="5" t="s">
        <v>33</v>
      </c>
      <c r="G7989" s="9"/>
      <c r="H7989" s="9"/>
    </row>
    <row r="7990" ht="15.75" customHeight="1">
      <c r="A7990" s="15" t="s">
        <v>9260</v>
      </c>
      <c r="B7990" s="14" t="s">
        <v>144</v>
      </c>
      <c r="C7990" s="17">
        <v>7.0</v>
      </c>
      <c r="D7990" s="8" t="s">
        <v>9267</v>
      </c>
      <c r="E7990" s="8" t="s">
        <v>33</v>
      </c>
      <c r="F7990" s="5" t="s">
        <v>33</v>
      </c>
      <c r="G7990" s="9"/>
      <c r="H7990" s="9"/>
    </row>
    <row r="7991" ht="15.75" customHeight="1">
      <c r="A7991" s="15" t="s">
        <v>9260</v>
      </c>
      <c r="B7991" s="14" t="s">
        <v>37</v>
      </c>
      <c r="C7991" s="17">
        <v>8.0</v>
      </c>
      <c r="D7991" s="8" t="s">
        <v>9268</v>
      </c>
      <c r="E7991" s="8" t="s">
        <v>33</v>
      </c>
      <c r="F7991" s="5" t="s">
        <v>33</v>
      </c>
      <c r="G7991" s="9"/>
      <c r="H7991" s="9"/>
    </row>
    <row r="7992" ht="15.75" customHeight="1">
      <c r="A7992" s="15" t="s">
        <v>9260</v>
      </c>
      <c r="B7992" s="14" t="s">
        <v>968</v>
      </c>
      <c r="C7992" s="17">
        <v>10.0</v>
      </c>
      <c r="D7992" s="8" t="s">
        <v>9269</v>
      </c>
      <c r="E7992" s="8" t="s">
        <v>33</v>
      </c>
      <c r="F7992" s="5" t="s">
        <v>33</v>
      </c>
      <c r="G7992" s="9"/>
      <c r="H7992" s="9"/>
    </row>
    <row r="7993" ht="15.75" customHeight="1">
      <c r="A7993" s="15" t="s">
        <v>9260</v>
      </c>
      <c r="B7993" s="14" t="s">
        <v>124</v>
      </c>
      <c r="C7993" s="17">
        <v>12.0</v>
      </c>
      <c r="D7993" s="8" t="s">
        <v>9270</v>
      </c>
      <c r="E7993" s="8" t="s">
        <v>21</v>
      </c>
      <c r="F7993" s="5" t="s">
        <v>527</v>
      </c>
      <c r="G7993" s="9"/>
      <c r="H7993" s="9"/>
    </row>
    <row r="7994" ht="15.75" customHeight="1">
      <c r="A7994" s="15" t="s">
        <v>9260</v>
      </c>
      <c r="B7994" s="14" t="s">
        <v>144</v>
      </c>
      <c r="C7994" s="17">
        <v>13.0</v>
      </c>
      <c r="D7994" s="8" t="s">
        <v>9271</v>
      </c>
      <c r="E7994" s="8" t="s">
        <v>33</v>
      </c>
      <c r="F7994" s="5" t="s">
        <v>33</v>
      </c>
      <c r="G7994" s="9"/>
      <c r="H7994" s="9"/>
    </row>
    <row r="7995" ht="15.75" customHeight="1">
      <c r="A7995" s="15" t="s">
        <v>9260</v>
      </c>
      <c r="B7995" s="14" t="s">
        <v>144</v>
      </c>
      <c r="C7995" s="17">
        <v>15.0</v>
      </c>
      <c r="D7995" s="8" t="s">
        <v>9272</v>
      </c>
      <c r="E7995" s="8" t="s">
        <v>33</v>
      </c>
      <c r="F7995" s="5" t="s">
        <v>33</v>
      </c>
      <c r="G7995" s="9"/>
      <c r="H7995" s="9"/>
    </row>
    <row r="7996" ht="15.75" customHeight="1">
      <c r="A7996" s="15" t="s">
        <v>9260</v>
      </c>
      <c r="B7996" s="14" t="s">
        <v>37</v>
      </c>
      <c r="C7996" s="17">
        <v>17.0</v>
      </c>
      <c r="D7996" s="8" t="s">
        <v>9273</v>
      </c>
      <c r="E7996" s="8" t="s">
        <v>33</v>
      </c>
      <c r="F7996" s="5" t="s">
        <v>33</v>
      </c>
      <c r="G7996" s="9"/>
      <c r="H7996" s="9"/>
    </row>
    <row r="7997" ht="15.75" customHeight="1">
      <c r="A7997" s="15" t="s">
        <v>9260</v>
      </c>
      <c r="B7997" s="14" t="s">
        <v>144</v>
      </c>
      <c r="C7997" s="17">
        <v>19.0</v>
      </c>
      <c r="D7997" s="8" t="s">
        <v>9274</v>
      </c>
      <c r="E7997" s="8" t="s">
        <v>33</v>
      </c>
      <c r="F7997" s="5" t="s">
        <v>33</v>
      </c>
      <c r="G7997" s="9"/>
      <c r="H7997" s="9"/>
    </row>
    <row r="7998" ht="15.75" customHeight="1">
      <c r="A7998" s="15" t="s">
        <v>9260</v>
      </c>
      <c r="B7998" s="14" t="s">
        <v>37</v>
      </c>
      <c r="C7998" s="17">
        <v>21.0</v>
      </c>
      <c r="D7998" s="8" t="s">
        <v>9275</v>
      </c>
      <c r="E7998" s="8" t="s">
        <v>33</v>
      </c>
      <c r="F7998" s="5" t="s">
        <v>33</v>
      </c>
      <c r="G7998" s="9"/>
      <c r="H7998" s="9"/>
    </row>
    <row r="7999" ht="15.75" customHeight="1">
      <c r="A7999" s="15" t="s">
        <v>9260</v>
      </c>
      <c r="B7999" s="18" t="s">
        <v>126</v>
      </c>
      <c r="C7999" s="17">
        <v>22.0</v>
      </c>
      <c r="D7999" s="8" t="s">
        <v>9276</v>
      </c>
      <c r="E7999" s="8" t="s">
        <v>21</v>
      </c>
      <c r="F7999" s="5" t="s">
        <v>25</v>
      </c>
      <c r="G7999" s="9"/>
      <c r="H7999" s="9"/>
    </row>
    <row r="8000" ht="15.75" customHeight="1">
      <c r="A8000" s="15" t="s">
        <v>9260</v>
      </c>
      <c r="B8000" s="14" t="s">
        <v>37</v>
      </c>
      <c r="C8000" s="17">
        <v>23.0</v>
      </c>
      <c r="D8000" s="8" t="s">
        <v>9277</v>
      </c>
      <c r="E8000" s="8" t="s">
        <v>21</v>
      </c>
      <c r="F8000" s="5" t="s">
        <v>123</v>
      </c>
      <c r="G8000" s="9"/>
      <c r="H8000" s="9"/>
    </row>
    <row r="8001" ht="15.75" customHeight="1">
      <c r="A8001" s="15" t="s">
        <v>9260</v>
      </c>
      <c r="B8001" s="14" t="s">
        <v>124</v>
      </c>
      <c r="C8001" s="17">
        <v>24.0</v>
      </c>
      <c r="D8001" s="8" t="s">
        <v>9278</v>
      </c>
      <c r="E8001" s="8" t="s">
        <v>21</v>
      </c>
      <c r="F8001" s="5" t="s">
        <v>123</v>
      </c>
      <c r="G8001" s="9"/>
      <c r="H8001" s="9"/>
    </row>
    <row r="8002" ht="15.75" customHeight="1">
      <c r="A8002" s="15" t="s">
        <v>9260</v>
      </c>
      <c r="B8002" s="14" t="s">
        <v>144</v>
      </c>
      <c r="C8002" s="17">
        <v>25.0</v>
      </c>
      <c r="D8002" s="8" t="s">
        <v>9279</v>
      </c>
      <c r="E8002" s="8" t="s">
        <v>21</v>
      </c>
      <c r="F8002" s="5" t="s">
        <v>25</v>
      </c>
      <c r="G8002" s="9"/>
      <c r="H8002" s="9"/>
    </row>
    <row r="8003" ht="15.75" customHeight="1">
      <c r="A8003" s="15" t="s">
        <v>9260</v>
      </c>
      <c r="B8003" s="14" t="s">
        <v>124</v>
      </c>
      <c r="C8003" s="17">
        <v>26.0</v>
      </c>
      <c r="D8003" s="8" t="s">
        <v>9280</v>
      </c>
      <c r="E8003" s="8" t="s">
        <v>21</v>
      </c>
      <c r="F8003" s="5" t="s">
        <v>123</v>
      </c>
      <c r="G8003" s="9"/>
      <c r="H8003" s="9"/>
    </row>
    <row r="8004" ht="15.75" customHeight="1">
      <c r="A8004" s="15" t="s">
        <v>9260</v>
      </c>
      <c r="B8004" s="14" t="s">
        <v>37</v>
      </c>
      <c r="C8004" s="17">
        <v>27.0</v>
      </c>
      <c r="D8004" s="8" t="s">
        <v>9281</v>
      </c>
      <c r="E8004" s="8" t="s">
        <v>21</v>
      </c>
      <c r="F8004" s="5" t="s">
        <v>25</v>
      </c>
      <c r="G8004" s="9"/>
      <c r="H8004" s="9"/>
    </row>
    <row r="8005" ht="15.75" customHeight="1">
      <c r="A8005" s="15" t="s">
        <v>9260</v>
      </c>
      <c r="B8005" s="14" t="s">
        <v>124</v>
      </c>
      <c r="C8005" s="17">
        <v>29.0</v>
      </c>
      <c r="D8005" s="8" t="s">
        <v>9282</v>
      </c>
      <c r="E8005" s="8" t="s">
        <v>21</v>
      </c>
      <c r="F8005" s="5" t="s">
        <v>25</v>
      </c>
      <c r="G8005" s="9"/>
      <c r="H8005" s="9"/>
    </row>
    <row r="8006" ht="15.75" customHeight="1">
      <c r="A8006" s="15" t="s">
        <v>9260</v>
      </c>
      <c r="B8006" s="14" t="s">
        <v>137</v>
      </c>
      <c r="C8006" s="17">
        <v>31.0</v>
      </c>
      <c r="D8006" s="8" t="s">
        <v>9283</v>
      </c>
      <c r="E8006" s="8" t="s">
        <v>21</v>
      </c>
      <c r="F8006" s="5" t="s">
        <v>25</v>
      </c>
      <c r="G8006" s="9"/>
      <c r="H8006" s="9"/>
    </row>
    <row r="8007" ht="15.75" customHeight="1">
      <c r="A8007" s="15" t="s">
        <v>9260</v>
      </c>
      <c r="B8007" s="14" t="s">
        <v>81</v>
      </c>
      <c r="C8007" s="17">
        <v>32.0</v>
      </c>
      <c r="D8007" s="8" t="s">
        <v>9284</v>
      </c>
      <c r="E8007" s="8" t="s">
        <v>21</v>
      </c>
      <c r="F8007" s="5" t="s">
        <v>25</v>
      </c>
      <c r="G8007" s="9"/>
      <c r="H8007" s="9"/>
    </row>
    <row r="8008" ht="15.75" customHeight="1">
      <c r="A8008" s="15" t="s">
        <v>9285</v>
      </c>
      <c r="B8008" s="14" t="s">
        <v>239</v>
      </c>
      <c r="C8008" s="16">
        <v>1.0</v>
      </c>
      <c r="D8008" s="8" t="s">
        <v>9286</v>
      </c>
      <c r="E8008" s="8" t="s">
        <v>21</v>
      </c>
      <c r="F8008" s="5" t="s">
        <v>25</v>
      </c>
      <c r="G8008" s="9"/>
      <c r="H8008" s="9"/>
    </row>
    <row r="8009" ht="15.75" customHeight="1">
      <c r="A8009" s="15" t="s">
        <v>9285</v>
      </c>
      <c r="B8009" s="14" t="s">
        <v>52</v>
      </c>
      <c r="C8009" s="17">
        <v>3.0</v>
      </c>
      <c r="D8009" s="8" t="s">
        <v>9287</v>
      </c>
      <c r="E8009" s="8" t="s">
        <v>14</v>
      </c>
      <c r="F8009" s="5" t="s">
        <v>15</v>
      </c>
      <c r="G8009" s="9"/>
      <c r="H8009" s="9"/>
    </row>
    <row r="8010" ht="15.75" customHeight="1">
      <c r="A8010" s="15" t="s">
        <v>9285</v>
      </c>
      <c r="B8010" s="14" t="s">
        <v>26</v>
      </c>
      <c r="C8010" s="17">
        <v>5.0</v>
      </c>
      <c r="D8010" s="8" t="s">
        <v>9288</v>
      </c>
      <c r="E8010" s="8" t="s">
        <v>14</v>
      </c>
      <c r="F8010" s="5" t="s">
        <v>28</v>
      </c>
      <c r="G8010" s="9"/>
      <c r="H8010" s="9"/>
    </row>
    <row r="8011" ht="15.75" customHeight="1">
      <c r="A8011" s="15" t="s">
        <v>9285</v>
      </c>
      <c r="B8011" s="14" t="s">
        <v>226</v>
      </c>
      <c r="C8011" s="17">
        <v>6.0</v>
      </c>
      <c r="D8011" s="8" t="s">
        <v>9289</v>
      </c>
      <c r="E8011" s="8" t="s">
        <v>14</v>
      </c>
      <c r="F8011" s="5" t="s">
        <v>28</v>
      </c>
      <c r="G8011" s="9"/>
      <c r="H8011" s="9"/>
    </row>
    <row r="8012" ht="15.75" customHeight="1">
      <c r="A8012" s="15" t="s">
        <v>9285</v>
      </c>
      <c r="B8012" s="14" t="s">
        <v>37</v>
      </c>
      <c r="C8012" s="17">
        <v>7.0</v>
      </c>
      <c r="D8012" s="8" t="s">
        <v>9290</v>
      </c>
      <c r="E8012" s="8" t="s">
        <v>32</v>
      </c>
      <c r="F8012" s="5" t="s">
        <v>15</v>
      </c>
      <c r="G8012" s="9"/>
      <c r="H8012" s="9"/>
    </row>
    <row r="8013" ht="15.75" customHeight="1">
      <c r="A8013" s="15" t="s">
        <v>9285</v>
      </c>
      <c r="B8013" s="14" t="s">
        <v>235</v>
      </c>
      <c r="C8013" s="17">
        <v>9.0</v>
      </c>
      <c r="D8013" s="8" t="s">
        <v>9291</v>
      </c>
      <c r="E8013" s="8" t="s">
        <v>32</v>
      </c>
      <c r="F8013" s="5" t="s">
        <v>66</v>
      </c>
      <c r="G8013" s="9"/>
      <c r="H8013" s="9"/>
    </row>
    <row r="8014" ht="15.75" customHeight="1">
      <c r="A8014" s="15" t="s">
        <v>9285</v>
      </c>
      <c r="B8014" s="14" t="s">
        <v>139</v>
      </c>
      <c r="C8014" s="17">
        <v>10.0</v>
      </c>
      <c r="D8014" s="8" t="s">
        <v>9292</v>
      </c>
      <c r="E8014" s="8" t="s">
        <v>32</v>
      </c>
      <c r="F8014" s="5" t="s">
        <v>22</v>
      </c>
      <c r="G8014" s="9"/>
      <c r="H8014" s="9"/>
    </row>
    <row r="8015" ht="15.75" customHeight="1">
      <c r="A8015" s="15" t="s">
        <v>9285</v>
      </c>
      <c r="B8015" s="14" t="s">
        <v>235</v>
      </c>
      <c r="C8015" s="17">
        <v>11.0</v>
      </c>
      <c r="D8015" s="8" t="s">
        <v>9293</v>
      </c>
      <c r="E8015" s="8" t="s">
        <v>21</v>
      </c>
      <c r="F8015" s="5" t="s">
        <v>22</v>
      </c>
      <c r="G8015" s="9"/>
      <c r="H8015" s="9"/>
    </row>
    <row r="8016" ht="15.75" customHeight="1">
      <c r="A8016" s="15" t="s">
        <v>9285</v>
      </c>
      <c r="B8016" s="14" t="s">
        <v>52</v>
      </c>
      <c r="C8016" s="17">
        <v>12.0</v>
      </c>
      <c r="D8016" s="8" t="s">
        <v>9294</v>
      </c>
      <c r="E8016" s="8" t="s">
        <v>21</v>
      </c>
      <c r="F8016" s="5" t="s">
        <v>668</v>
      </c>
      <c r="G8016" s="9"/>
      <c r="H8016" s="9"/>
    </row>
    <row r="8017" ht="15.75" customHeight="1">
      <c r="A8017" s="15" t="s">
        <v>9285</v>
      </c>
      <c r="B8017" s="14" t="s">
        <v>216</v>
      </c>
      <c r="C8017" s="17">
        <v>13.0</v>
      </c>
      <c r="D8017" s="8" t="s">
        <v>9295</v>
      </c>
      <c r="E8017" s="8" t="s">
        <v>32</v>
      </c>
      <c r="F8017" s="5" t="s">
        <v>28</v>
      </c>
      <c r="G8017" s="9"/>
      <c r="H8017" s="9"/>
    </row>
    <row r="8018" ht="15.75" customHeight="1">
      <c r="A8018" s="15" t="s">
        <v>9285</v>
      </c>
      <c r="B8018" s="14" t="s">
        <v>37</v>
      </c>
      <c r="C8018" s="17">
        <v>15.0</v>
      </c>
      <c r="D8018" s="8" t="s">
        <v>9296</v>
      </c>
      <c r="E8018" s="8" t="s">
        <v>14</v>
      </c>
      <c r="F8018" s="5" t="s">
        <v>151</v>
      </c>
      <c r="G8018" s="9"/>
      <c r="H8018" s="9"/>
    </row>
    <row r="8019" ht="15.75" customHeight="1">
      <c r="A8019" s="15" t="s">
        <v>9285</v>
      </c>
      <c r="B8019" s="14" t="s">
        <v>37</v>
      </c>
      <c r="C8019" s="17">
        <v>17.0</v>
      </c>
      <c r="D8019" s="8" t="s">
        <v>9297</v>
      </c>
      <c r="E8019" s="8" t="s">
        <v>14</v>
      </c>
      <c r="F8019" s="5" t="s">
        <v>22</v>
      </c>
      <c r="G8019" s="9"/>
      <c r="H8019" s="9"/>
    </row>
    <row r="8020" ht="15.75" customHeight="1">
      <c r="A8020" s="15" t="s">
        <v>9285</v>
      </c>
      <c r="B8020" s="14" t="s">
        <v>1041</v>
      </c>
      <c r="C8020" s="17">
        <v>18.0</v>
      </c>
      <c r="D8020" s="8" t="s">
        <v>9298</v>
      </c>
      <c r="E8020" s="8" t="s">
        <v>21</v>
      </c>
      <c r="F8020" s="5" t="s">
        <v>50</v>
      </c>
      <c r="G8020" s="9"/>
      <c r="H8020" s="9"/>
    </row>
    <row r="8021" ht="15.75" customHeight="1">
      <c r="A8021" s="15" t="s">
        <v>9285</v>
      </c>
      <c r="B8021" s="14" t="s">
        <v>968</v>
      </c>
      <c r="C8021" s="17">
        <v>20.0</v>
      </c>
      <c r="D8021" s="8" t="s">
        <v>9299</v>
      </c>
      <c r="E8021" s="8" t="s">
        <v>21</v>
      </c>
      <c r="F8021" s="5" t="s">
        <v>50</v>
      </c>
      <c r="G8021" s="9"/>
      <c r="H8021" s="9"/>
    </row>
    <row r="8022" ht="15.75" customHeight="1">
      <c r="A8022" s="15" t="s">
        <v>9285</v>
      </c>
      <c r="B8022" s="14" t="s">
        <v>787</v>
      </c>
      <c r="C8022" s="17">
        <v>22.0</v>
      </c>
      <c r="D8022" s="8" t="s">
        <v>9300</v>
      </c>
      <c r="E8022" s="8" t="s">
        <v>21</v>
      </c>
      <c r="F8022" s="5" t="s">
        <v>50</v>
      </c>
      <c r="G8022" s="9"/>
      <c r="H8022" s="9"/>
    </row>
    <row r="8023" ht="15.75" customHeight="1">
      <c r="A8023" s="15" t="s">
        <v>9301</v>
      </c>
      <c r="B8023" s="14" t="s">
        <v>720</v>
      </c>
      <c r="C8023" s="16">
        <v>1.0</v>
      </c>
      <c r="D8023" s="8" t="s">
        <v>9302</v>
      </c>
      <c r="E8023" s="8" t="s">
        <v>21</v>
      </c>
      <c r="F8023" s="5" t="s">
        <v>25</v>
      </c>
      <c r="G8023" s="9"/>
      <c r="H8023" s="9"/>
    </row>
    <row r="8024" ht="15.75" customHeight="1">
      <c r="A8024" s="15" t="s">
        <v>9301</v>
      </c>
      <c r="B8024" s="14" t="s">
        <v>1408</v>
      </c>
      <c r="C8024" s="17">
        <v>3.0</v>
      </c>
      <c r="D8024" s="8" t="s">
        <v>9303</v>
      </c>
      <c r="E8024" s="8" t="s">
        <v>14</v>
      </c>
      <c r="F8024" s="5" t="s">
        <v>22</v>
      </c>
      <c r="G8024" s="9"/>
      <c r="H8024" s="9"/>
    </row>
    <row r="8025" ht="15.75" customHeight="1">
      <c r="A8025" s="15" t="s">
        <v>9301</v>
      </c>
      <c r="B8025" s="14" t="s">
        <v>23</v>
      </c>
      <c r="C8025" s="17">
        <v>5.0</v>
      </c>
      <c r="D8025" s="8" t="s">
        <v>9304</v>
      </c>
      <c r="E8025" s="8" t="s">
        <v>21</v>
      </c>
      <c r="F8025" s="5" t="s">
        <v>50</v>
      </c>
      <c r="G8025" s="9"/>
      <c r="H8025" s="9"/>
    </row>
    <row r="8026" ht="15.75" customHeight="1">
      <c r="A8026" s="15" t="s">
        <v>9301</v>
      </c>
      <c r="B8026" s="14" t="s">
        <v>104</v>
      </c>
      <c r="C8026" s="17">
        <v>7.0</v>
      </c>
      <c r="D8026" s="8" t="s">
        <v>9305</v>
      </c>
      <c r="E8026" s="8" t="s">
        <v>14</v>
      </c>
      <c r="F8026" s="5" t="s">
        <v>15</v>
      </c>
      <c r="G8026" s="9"/>
      <c r="H8026" s="9"/>
    </row>
    <row r="8027" ht="15.75" customHeight="1">
      <c r="A8027" s="15" t="s">
        <v>9301</v>
      </c>
      <c r="B8027" s="14" t="s">
        <v>35</v>
      </c>
      <c r="C8027" s="17">
        <v>8.0</v>
      </c>
      <c r="D8027" s="8" t="s">
        <v>9306</v>
      </c>
      <c r="E8027" s="8" t="s">
        <v>21</v>
      </c>
      <c r="F8027" s="5" t="s">
        <v>1425</v>
      </c>
      <c r="G8027" s="9"/>
      <c r="H8027" s="9"/>
    </row>
    <row r="8028" ht="15.75" customHeight="1">
      <c r="A8028" s="15" t="s">
        <v>9301</v>
      </c>
      <c r="B8028" s="14" t="s">
        <v>41</v>
      </c>
      <c r="C8028" s="17">
        <v>10.0</v>
      </c>
      <c r="D8028" s="8" t="s">
        <v>9307</v>
      </c>
      <c r="E8028" s="8" t="s">
        <v>48</v>
      </c>
      <c r="F8028" s="5" t="s">
        <v>295</v>
      </c>
      <c r="G8028" s="9"/>
      <c r="H8028" s="9"/>
    </row>
    <row r="8029" ht="15.75" customHeight="1">
      <c r="A8029" s="15" t="s">
        <v>9308</v>
      </c>
      <c r="B8029" s="14" t="s">
        <v>1263</v>
      </c>
      <c r="C8029" s="16">
        <v>1.0</v>
      </c>
      <c r="D8029" s="8" t="s">
        <v>9309</v>
      </c>
      <c r="E8029" s="8" t="s">
        <v>14</v>
      </c>
      <c r="F8029" s="5" t="s">
        <v>66</v>
      </c>
      <c r="G8029" s="9"/>
      <c r="H8029" s="9"/>
    </row>
    <row r="8030" ht="15.75" customHeight="1">
      <c r="A8030" s="15" t="s">
        <v>9308</v>
      </c>
      <c r="B8030" s="14" t="s">
        <v>41</v>
      </c>
      <c r="C8030" s="17">
        <v>2.0</v>
      </c>
      <c r="D8030" s="8" t="s">
        <v>9310</v>
      </c>
      <c r="E8030" s="8" t="s">
        <v>18</v>
      </c>
      <c r="F8030" s="5" t="s">
        <v>18</v>
      </c>
      <c r="G8030" s="9"/>
      <c r="H8030" s="9"/>
    </row>
    <row r="8031" ht="15.75" customHeight="1">
      <c r="A8031" s="15" t="s">
        <v>9308</v>
      </c>
      <c r="B8031" s="14" t="s">
        <v>41</v>
      </c>
      <c r="C8031" s="17">
        <v>3.0</v>
      </c>
      <c r="D8031" s="8" t="s">
        <v>9311</v>
      </c>
      <c r="E8031" s="8" t="s">
        <v>21</v>
      </c>
      <c r="F8031" s="5" t="s">
        <v>1281</v>
      </c>
      <c r="G8031" s="9"/>
      <c r="H8031" s="9"/>
    </row>
    <row r="8032" ht="15.75" customHeight="1">
      <c r="A8032" s="15" t="s">
        <v>9308</v>
      </c>
      <c r="B8032" s="14" t="s">
        <v>41</v>
      </c>
      <c r="C8032" s="17">
        <v>4.0</v>
      </c>
      <c r="D8032" s="8" t="s">
        <v>9312</v>
      </c>
      <c r="E8032" s="8" t="s">
        <v>32</v>
      </c>
      <c r="F8032" s="5" t="s">
        <v>15</v>
      </c>
      <c r="G8032" s="9"/>
      <c r="H8032" s="9"/>
    </row>
    <row r="8033" ht="15.75" customHeight="1">
      <c r="A8033" s="15" t="s">
        <v>9308</v>
      </c>
      <c r="B8033" s="14" t="s">
        <v>52</v>
      </c>
      <c r="C8033" s="17">
        <v>6.0</v>
      </c>
      <c r="D8033" s="8" t="s">
        <v>9313</v>
      </c>
      <c r="E8033" s="8" t="s">
        <v>33</v>
      </c>
      <c r="F8033" s="5" t="s">
        <v>33</v>
      </c>
      <c r="G8033" s="9"/>
      <c r="H8033" s="9"/>
    </row>
    <row r="8034" ht="15.75" customHeight="1">
      <c r="A8034" s="15" t="s">
        <v>9308</v>
      </c>
      <c r="B8034" s="14" t="s">
        <v>41</v>
      </c>
      <c r="C8034" s="17">
        <v>7.0</v>
      </c>
      <c r="D8034" s="8" t="s">
        <v>9314</v>
      </c>
      <c r="E8034" s="8" t="s">
        <v>18</v>
      </c>
      <c r="F8034" s="5" t="s">
        <v>15</v>
      </c>
      <c r="G8034" s="9"/>
      <c r="H8034" s="9"/>
    </row>
    <row r="8035" ht="15.75" customHeight="1">
      <c r="A8035" s="15" t="s">
        <v>9308</v>
      </c>
      <c r="B8035" s="14" t="s">
        <v>41</v>
      </c>
      <c r="C8035" s="17">
        <v>9.0</v>
      </c>
      <c r="D8035" s="8" t="s">
        <v>9315</v>
      </c>
      <c r="E8035" s="8" t="s">
        <v>33</v>
      </c>
      <c r="F8035" s="5" t="s">
        <v>33</v>
      </c>
      <c r="G8035" s="9"/>
      <c r="H8035" s="9"/>
    </row>
    <row r="8036" ht="15.75" customHeight="1">
      <c r="A8036" s="15" t="s">
        <v>9308</v>
      </c>
      <c r="B8036" s="14" t="s">
        <v>41</v>
      </c>
      <c r="C8036" s="17">
        <v>11.0</v>
      </c>
      <c r="D8036" s="8" t="s">
        <v>9316</v>
      </c>
      <c r="E8036" s="8" t="s">
        <v>33</v>
      </c>
      <c r="F8036" s="5" t="s">
        <v>33</v>
      </c>
      <c r="G8036" s="9"/>
      <c r="H8036" s="9"/>
    </row>
    <row r="8037" ht="15.75" customHeight="1">
      <c r="A8037" s="15" t="s">
        <v>9308</v>
      </c>
      <c r="B8037" s="14" t="s">
        <v>37</v>
      </c>
      <c r="C8037" s="17">
        <v>12.0</v>
      </c>
      <c r="D8037" s="8" t="s">
        <v>9317</v>
      </c>
      <c r="E8037" s="8" t="s">
        <v>14</v>
      </c>
      <c r="F8037" s="5" t="s">
        <v>1103</v>
      </c>
      <c r="G8037" s="9"/>
      <c r="H8037" s="9"/>
    </row>
    <row r="8038" ht="15.75" customHeight="1">
      <c r="A8038" s="15" t="s">
        <v>9308</v>
      </c>
      <c r="B8038" s="14" t="s">
        <v>232</v>
      </c>
      <c r="C8038" s="17">
        <v>13.0</v>
      </c>
      <c r="D8038" s="8" t="s">
        <v>9318</v>
      </c>
      <c r="E8038" s="8" t="s">
        <v>21</v>
      </c>
      <c r="F8038" s="5" t="s">
        <v>25</v>
      </c>
      <c r="G8038" s="9"/>
      <c r="H8038" s="9"/>
    </row>
    <row r="8039" ht="15.75" customHeight="1">
      <c r="A8039" s="15" t="s">
        <v>9319</v>
      </c>
      <c r="B8039" s="14" t="s">
        <v>851</v>
      </c>
      <c r="C8039" s="16">
        <v>1.0</v>
      </c>
      <c r="D8039" s="8" t="s">
        <v>9320</v>
      </c>
      <c r="E8039" s="8" t="s">
        <v>21</v>
      </c>
      <c r="F8039" s="5" t="s">
        <v>25</v>
      </c>
      <c r="G8039" s="9"/>
      <c r="H8039" s="9"/>
    </row>
    <row r="8040" ht="15.75" customHeight="1">
      <c r="A8040" s="15" t="s">
        <v>9319</v>
      </c>
      <c r="B8040" s="14" t="s">
        <v>68</v>
      </c>
      <c r="C8040" s="17">
        <v>4.0</v>
      </c>
      <c r="D8040" s="8" t="s">
        <v>9321</v>
      </c>
      <c r="E8040" s="8" t="s">
        <v>21</v>
      </c>
      <c r="F8040" s="5" t="s">
        <v>642</v>
      </c>
      <c r="G8040" s="9"/>
      <c r="H8040" s="9"/>
    </row>
    <row r="8041" ht="15.75" customHeight="1">
      <c r="A8041" s="15" t="s">
        <v>9319</v>
      </c>
      <c r="B8041" s="14" t="s">
        <v>68</v>
      </c>
      <c r="C8041" s="17">
        <v>6.0</v>
      </c>
      <c r="D8041" s="8" t="s">
        <v>9322</v>
      </c>
      <c r="E8041" s="8" t="s">
        <v>21</v>
      </c>
      <c r="F8041" s="5" t="s">
        <v>123</v>
      </c>
      <c r="G8041" s="9"/>
      <c r="H8041" s="9"/>
    </row>
    <row r="8042" ht="15.75" customHeight="1">
      <c r="A8042" s="15" t="s">
        <v>9319</v>
      </c>
      <c r="B8042" s="14" t="s">
        <v>41</v>
      </c>
      <c r="C8042" s="17">
        <v>8.0</v>
      </c>
      <c r="D8042" s="8" t="s">
        <v>9323</v>
      </c>
      <c r="E8042" s="8" t="s">
        <v>21</v>
      </c>
      <c r="F8042" s="5" t="s">
        <v>123</v>
      </c>
      <c r="G8042" s="9"/>
      <c r="H8042" s="9"/>
    </row>
    <row r="8043" ht="15.75" customHeight="1">
      <c r="A8043" s="15" t="s">
        <v>9319</v>
      </c>
      <c r="B8043" s="14" t="s">
        <v>68</v>
      </c>
      <c r="C8043" s="17">
        <v>10.0</v>
      </c>
      <c r="D8043" s="8" t="s">
        <v>9324</v>
      </c>
      <c r="E8043" s="8" t="s">
        <v>21</v>
      </c>
      <c r="F8043" s="5" t="s">
        <v>25</v>
      </c>
      <c r="G8043" s="9"/>
      <c r="H8043" s="9"/>
    </row>
    <row r="8044" ht="15.75" customHeight="1">
      <c r="A8044" s="15" t="s">
        <v>9319</v>
      </c>
      <c r="B8044" s="14" t="s">
        <v>23</v>
      </c>
      <c r="C8044" s="17">
        <v>13.0</v>
      </c>
      <c r="D8044" s="8" t="s">
        <v>9325</v>
      </c>
      <c r="E8044" s="8" t="s">
        <v>21</v>
      </c>
      <c r="F8044" s="5" t="s">
        <v>25</v>
      </c>
      <c r="G8044" s="9"/>
      <c r="H8044" s="9"/>
    </row>
    <row r="8045" ht="15.75" customHeight="1">
      <c r="A8045" s="15" t="s">
        <v>9319</v>
      </c>
      <c r="B8045" s="14" t="s">
        <v>68</v>
      </c>
      <c r="C8045" s="17">
        <v>15.0</v>
      </c>
      <c r="D8045" s="8" t="s">
        <v>9326</v>
      </c>
      <c r="E8045" s="8" t="s">
        <v>21</v>
      </c>
      <c r="F8045" s="5" t="s">
        <v>25</v>
      </c>
      <c r="G8045" s="9"/>
      <c r="H8045" s="9"/>
    </row>
    <row r="8046" ht="15.75" customHeight="1">
      <c r="A8046" s="15" t="s">
        <v>9319</v>
      </c>
      <c r="B8046" s="14" t="s">
        <v>68</v>
      </c>
      <c r="C8046" s="17">
        <v>17.0</v>
      </c>
      <c r="D8046" s="8" t="s">
        <v>9327</v>
      </c>
      <c r="E8046" s="8" t="s">
        <v>21</v>
      </c>
      <c r="F8046" s="5" t="s">
        <v>25</v>
      </c>
      <c r="G8046" s="9"/>
      <c r="H8046" s="9"/>
    </row>
    <row r="8047" ht="15.75" customHeight="1">
      <c r="A8047" s="15" t="s">
        <v>9319</v>
      </c>
      <c r="B8047" s="14" t="s">
        <v>68</v>
      </c>
      <c r="C8047" s="17">
        <v>19.0</v>
      </c>
      <c r="D8047" s="8" t="s">
        <v>9328</v>
      </c>
      <c r="E8047" s="8" t="s">
        <v>21</v>
      </c>
      <c r="F8047" s="5" t="s">
        <v>25</v>
      </c>
      <c r="G8047" s="9"/>
      <c r="H8047" s="9"/>
    </row>
    <row r="8048" ht="15.75" customHeight="1">
      <c r="A8048" s="15" t="s">
        <v>9319</v>
      </c>
      <c r="B8048" s="14" t="s">
        <v>851</v>
      </c>
      <c r="C8048" s="17">
        <v>21.0</v>
      </c>
      <c r="D8048" s="8" t="s">
        <v>9329</v>
      </c>
      <c r="E8048" s="8" t="s">
        <v>21</v>
      </c>
      <c r="F8048" s="5" t="s">
        <v>25</v>
      </c>
      <c r="G8048" s="9"/>
      <c r="H8048" s="9"/>
    </row>
    <row r="8049" ht="15.75" customHeight="1">
      <c r="A8049" s="15" t="s">
        <v>9319</v>
      </c>
      <c r="B8049" s="14" t="s">
        <v>26</v>
      </c>
      <c r="C8049" s="17">
        <v>23.0</v>
      </c>
      <c r="D8049" s="8" t="s">
        <v>9330</v>
      </c>
      <c r="E8049" s="8" t="s">
        <v>21</v>
      </c>
      <c r="F8049" s="5" t="s">
        <v>25</v>
      </c>
      <c r="G8049" s="9"/>
      <c r="H8049" s="9"/>
    </row>
    <row r="8050" ht="15.75" customHeight="1">
      <c r="A8050" s="5" t="s">
        <v>9331</v>
      </c>
      <c r="B8050" s="6" t="s">
        <v>124</v>
      </c>
      <c r="C8050" s="7">
        <v>1.0</v>
      </c>
      <c r="D8050" s="8" t="s">
        <v>9332</v>
      </c>
      <c r="E8050" s="5" t="s">
        <v>14</v>
      </c>
      <c r="F8050" s="5" t="s">
        <v>22</v>
      </c>
      <c r="G8050" s="9"/>
      <c r="H8050" s="9"/>
    </row>
    <row r="8051" ht="15.75" customHeight="1">
      <c r="A8051" s="5" t="s">
        <v>9331</v>
      </c>
      <c r="B8051" s="6" t="s">
        <v>124</v>
      </c>
      <c r="C8051" s="10">
        <v>2.0</v>
      </c>
      <c r="D8051" s="8" t="s">
        <v>9333</v>
      </c>
      <c r="E8051" s="5" t="s">
        <v>21</v>
      </c>
      <c r="F8051" s="5" t="s">
        <v>22</v>
      </c>
      <c r="G8051" s="9"/>
      <c r="H8051" s="9"/>
    </row>
    <row r="8052" ht="15.75" customHeight="1">
      <c r="A8052" s="5" t="s">
        <v>9331</v>
      </c>
      <c r="B8052" s="6" t="s">
        <v>124</v>
      </c>
      <c r="C8052" s="10">
        <v>3.0</v>
      </c>
      <c r="D8052" s="8" t="s">
        <v>9334</v>
      </c>
      <c r="E8052" s="5" t="s">
        <v>14</v>
      </c>
      <c r="F8052" s="5" t="s">
        <v>22</v>
      </c>
      <c r="G8052" s="9"/>
      <c r="H8052" s="9"/>
    </row>
    <row r="8053" ht="15.75" customHeight="1">
      <c r="A8053" s="5" t="s">
        <v>9331</v>
      </c>
      <c r="B8053" s="6" t="s">
        <v>124</v>
      </c>
      <c r="C8053" s="10">
        <v>4.0</v>
      </c>
      <c r="D8053" s="8" t="s">
        <v>9335</v>
      </c>
      <c r="E8053" s="5" t="s">
        <v>14</v>
      </c>
      <c r="F8053" s="5" t="s">
        <v>22</v>
      </c>
      <c r="G8053" s="9"/>
      <c r="H8053" s="9"/>
    </row>
    <row r="8054" ht="15.75" customHeight="1">
      <c r="A8054" s="5" t="s">
        <v>9331</v>
      </c>
      <c r="B8054" s="6" t="s">
        <v>124</v>
      </c>
      <c r="C8054" s="10">
        <v>5.0</v>
      </c>
      <c r="D8054" s="8" t="s">
        <v>9336</v>
      </c>
      <c r="E8054" s="5" t="s">
        <v>14</v>
      </c>
      <c r="F8054" s="5" t="s">
        <v>22</v>
      </c>
      <c r="G8054" s="9"/>
      <c r="H8054" s="9"/>
    </row>
    <row r="8055" ht="15.75" customHeight="1">
      <c r="A8055" s="5" t="s">
        <v>9331</v>
      </c>
      <c r="B8055" s="6" t="s">
        <v>37</v>
      </c>
      <c r="C8055" s="10">
        <v>6.0</v>
      </c>
      <c r="D8055" s="8" t="s">
        <v>9337</v>
      </c>
      <c r="E8055" s="5" t="s">
        <v>21</v>
      </c>
      <c r="F8055" s="5" t="s">
        <v>22</v>
      </c>
      <c r="G8055" s="9"/>
      <c r="H8055" s="9"/>
    </row>
    <row r="8056" ht="15.75" customHeight="1">
      <c r="A8056" s="5" t="s">
        <v>9331</v>
      </c>
      <c r="B8056" s="6" t="s">
        <v>124</v>
      </c>
      <c r="C8056" s="10">
        <v>7.0</v>
      </c>
      <c r="D8056" s="8" t="s">
        <v>9338</v>
      </c>
      <c r="E8056" s="5" t="s">
        <v>14</v>
      </c>
      <c r="F8056" s="5" t="s">
        <v>22</v>
      </c>
      <c r="G8056" s="9"/>
      <c r="H8056" s="9"/>
    </row>
    <row r="8057" ht="15.75" customHeight="1">
      <c r="A8057" s="5" t="s">
        <v>9331</v>
      </c>
      <c r="B8057" s="6" t="s">
        <v>124</v>
      </c>
      <c r="C8057" s="10">
        <v>8.0</v>
      </c>
      <c r="D8057" s="8" t="s">
        <v>9339</v>
      </c>
      <c r="E8057" s="5" t="s">
        <v>14</v>
      </c>
      <c r="F8057" s="5" t="s">
        <v>22</v>
      </c>
      <c r="G8057" s="9"/>
      <c r="H8057" s="9"/>
    </row>
    <row r="8058" ht="15.75" customHeight="1">
      <c r="A8058" s="5" t="s">
        <v>9331</v>
      </c>
      <c r="B8058" s="6" t="s">
        <v>37</v>
      </c>
      <c r="C8058" s="10">
        <v>9.0</v>
      </c>
      <c r="D8058" s="8" t="s">
        <v>9340</v>
      </c>
      <c r="E8058" s="5" t="s">
        <v>21</v>
      </c>
      <c r="F8058" s="5" t="s">
        <v>22</v>
      </c>
      <c r="G8058" s="9"/>
      <c r="H8058" s="9"/>
    </row>
    <row r="8059" ht="15.75" customHeight="1">
      <c r="A8059" s="15" t="s">
        <v>9341</v>
      </c>
      <c r="B8059" s="14" t="s">
        <v>216</v>
      </c>
      <c r="C8059" s="16">
        <v>1.0</v>
      </c>
      <c r="D8059" s="8" t="s">
        <v>9342</v>
      </c>
      <c r="E8059" s="8" t="s">
        <v>21</v>
      </c>
      <c r="F8059" s="5" t="s">
        <v>25</v>
      </c>
      <c r="G8059" s="9"/>
      <c r="H8059" s="9"/>
    </row>
    <row r="8060" ht="15.75" customHeight="1">
      <c r="A8060" s="15" t="s">
        <v>9341</v>
      </c>
      <c r="B8060" s="14" t="s">
        <v>41</v>
      </c>
      <c r="C8060" s="17">
        <v>3.0</v>
      </c>
      <c r="D8060" s="8" t="s">
        <v>9343</v>
      </c>
      <c r="E8060" s="8" t="s">
        <v>14</v>
      </c>
      <c r="F8060" s="5" t="s">
        <v>28</v>
      </c>
      <c r="G8060" s="9"/>
      <c r="H8060" s="9"/>
    </row>
    <row r="8061" ht="15.75" customHeight="1">
      <c r="A8061" s="15" t="s">
        <v>9341</v>
      </c>
      <c r="B8061" s="14" t="s">
        <v>41</v>
      </c>
      <c r="C8061" s="17">
        <v>4.0</v>
      </c>
      <c r="D8061" s="8" t="s">
        <v>9344</v>
      </c>
      <c r="E8061" s="8" t="s">
        <v>14</v>
      </c>
      <c r="F8061" s="5" t="s">
        <v>79</v>
      </c>
      <c r="G8061" s="9"/>
      <c r="H8061" s="9"/>
    </row>
    <row r="8062" ht="15.75" customHeight="1">
      <c r="A8062" s="15" t="s">
        <v>9341</v>
      </c>
      <c r="B8062" s="14" t="s">
        <v>41</v>
      </c>
      <c r="C8062" s="17">
        <v>5.0</v>
      </c>
      <c r="D8062" s="8" t="s">
        <v>9345</v>
      </c>
      <c r="E8062" s="8" t="s">
        <v>183</v>
      </c>
      <c r="F8062" s="5" t="s">
        <v>50</v>
      </c>
      <c r="G8062" s="9"/>
      <c r="H8062" s="9"/>
    </row>
    <row r="8063" ht="15.75" customHeight="1">
      <c r="A8063" s="15" t="s">
        <v>9341</v>
      </c>
      <c r="B8063" s="14" t="s">
        <v>41</v>
      </c>
      <c r="C8063" s="17">
        <v>7.0</v>
      </c>
      <c r="D8063" s="8" t="s">
        <v>9346</v>
      </c>
      <c r="E8063" s="8" t="s">
        <v>33</v>
      </c>
      <c r="F8063" s="5" t="s">
        <v>33</v>
      </c>
      <c r="G8063" s="9"/>
      <c r="H8063" s="9"/>
    </row>
    <row r="8064" ht="15.75" customHeight="1">
      <c r="A8064" s="15" t="s">
        <v>9341</v>
      </c>
      <c r="B8064" s="14" t="s">
        <v>216</v>
      </c>
      <c r="C8064" s="17">
        <v>9.0</v>
      </c>
      <c r="D8064" s="8" t="s">
        <v>9347</v>
      </c>
      <c r="E8064" s="8" t="s">
        <v>21</v>
      </c>
      <c r="F8064" s="5" t="s">
        <v>668</v>
      </c>
      <c r="G8064" s="9"/>
      <c r="H8064" s="9"/>
    </row>
    <row r="8065" ht="15.75" customHeight="1">
      <c r="A8065" s="15" t="s">
        <v>9341</v>
      </c>
      <c r="B8065" s="18" t="s">
        <v>1181</v>
      </c>
      <c r="C8065" s="17">
        <v>11.0</v>
      </c>
      <c r="D8065" s="8" t="s">
        <v>9348</v>
      </c>
      <c r="E8065" s="8" t="s">
        <v>21</v>
      </c>
      <c r="F8065" s="5" t="s">
        <v>25</v>
      </c>
      <c r="G8065" s="9"/>
      <c r="H8065" s="9"/>
    </row>
    <row r="8066" ht="15.75" customHeight="1">
      <c r="A8066" s="15" t="s">
        <v>9349</v>
      </c>
      <c r="B8066" s="14" t="s">
        <v>216</v>
      </c>
      <c r="C8066" s="16">
        <v>1.0</v>
      </c>
      <c r="D8066" s="8" t="s">
        <v>9350</v>
      </c>
      <c r="E8066" s="8" t="s">
        <v>21</v>
      </c>
      <c r="F8066" s="5" t="s">
        <v>123</v>
      </c>
      <c r="G8066" s="9"/>
      <c r="H8066" s="9"/>
    </row>
    <row r="8067" ht="15.75" customHeight="1">
      <c r="A8067" s="15" t="s">
        <v>9349</v>
      </c>
      <c r="B8067" s="14" t="s">
        <v>41</v>
      </c>
      <c r="C8067" s="17">
        <v>4.0</v>
      </c>
      <c r="D8067" s="8" t="s">
        <v>9351</v>
      </c>
      <c r="E8067" s="8" t="s">
        <v>21</v>
      </c>
      <c r="F8067" s="5" t="s">
        <v>123</v>
      </c>
      <c r="G8067" s="9"/>
      <c r="H8067" s="9"/>
    </row>
    <row r="8068" ht="15.75" customHeight="1">
      <c r="A8068" s="15" t="s">
        <v>9349</v>
      </c>
      <c r="B8068" s="14" t="s">
        <v>216</v>
      </c>
      <c r="C8068" s="17">
        <v>6.0</v>
      </c>
      <c r="D8068" s="8" t="s">
        <v>9352</v>
      </c>
      <c r="E8068" s="8" t="s">
        <v>21</v>
      </c>
      <c r="F8068" s="5" t="s">
        <v>123</v>
      </c>
      <c r="G8068" s="9"/>
      <c r="H8068" s="9"/>
    </row>
    <row r="8069" ht="15.75" customHeight="1">
      <c r="A8069" s="15" t="s">
        <v>9349</v>
      </c>
      <c r="B8069" s="14" t="s">
        <v>35</v>
      </c>
      <c r="C8069" s="17">
        <v>8.0</v>
      </c>
      <c r="D8069" s="8" t="s">
        <v>9353</v>
      </c>
      <c r="E8069" s="8" t="s">
        <v>21</v>
      </c>
      <c r="F8069" s="5" t="s">
        <v>25</v>
      </c>
      <c r="G8069" s="9"/>
      <c r="H8069" s="9"/>
    </row>
    <row r="8070" ht="15.75" customHeight="1">
      <c r="A8070" s="15" t="s">
        <v>9349</v>
      </c>
      <c r="B8070" s="14" t="s">
        <v>41</v>
      </c>
      <c r="C8070" s="17">
        <v>9.0</v>
      </c>
      <c r="D8070" s="8" t="s">
        <v>9354</v>
      </c>
      <c r="E8070" s="8" t="s">
        <v>14</v>
      </c>
      <c r="F8070" s="5" t="s">
        <v>28</v>
      </c>
      <c r="G8070" s="9"/>
      <c r="H8070" s="9"/>
    </row>
    <row r="8071" ht="15.75" customHeight="1">
      <c r="A8071" s="15" t="s">
        <v>9349</v>
      </c>
      <c r="B8071" s="14" t="s">
        <v>41</v>
      </c>
      <c r="C8071" s="17">
        <v>11.0</v>
      </c>
      <c r="D8071" s="8" t="s">
        <v>9355</v>
      </c>
      <c r="E8071" s="8" t="s">
        <v>14</v>
      </c>
      <c r="F8071" s="5" t="s">
        <v>15</v>
      </c>
      <c r="G8071" s="9"/>
      <c r="H8071" s="9"/>
    </row>
    <row r="8072" ht="15.75" customHeight="1">
      <c r="A8072" s="15" t="s">
        <v>9349</v>
      </c>
      <c r="B8072" s="14" t="s">
        <v>41</v>
      </c>
      <c r="C8072" s="17">
        <v>13.0</v>
      </c>
      <c r="D8072" s="8" t="s">
        <v>9356</v>
      </c>
      <c r="E8072" s="8" t="s">
        <v>14</v>
      </c>
      <c r="F8072" s="5" t="s">
        <v>22</v>
      </c>
      <c r="G8072" s="9"/>
      <c r="H8072" s="9"/>
    </row>
    <row r="8073" ht="15.75" customHeight="1">
      <c r="A8073" s="15" t="s">
        <v>9349</v>
      </c>
      <c r="B8073" s="14" t="s">
        <v>41</v>
      </c>
      <c r="C8073" s="17">
        <v>15.0</v>
      </c>
      <c r="D8073" s="8" t="s">
        <v>9357</v>
      </c>
      <c r="E8073" s="8" t="s">
        <v>14</v>
      </c>
      <c r="F8073" s="5" t="s">
        <v>28</v>
      </c>
      <c r="G8073" s="9"/>
      <c r="H8073" s="9"/>
    </row>
    <row r="8074" ht="15.75" customHeight="1">
      <c r="A8074" s="15" t="s">
        <v>9349</v>
      </c>
      <c r="B8074" s="14" t="s">
        <v>41</v>
      </c>
      <c r="C8074" s="17">
        <v>17.0</v>
      </c>
      <c r="D8074" s="8" t="s">
        <v>9358</v>
      </c>
      <c r="E8074" s="8" t="s">
        <v>14</v>
      </c>
      <c r="F8074" s="5" t="s">
        <v>15</v>
      </c>
      <c r="G8074" s="9"/>
      <c r="H8074" s="9"/>
    </row>
    <row r="8075" ht="15.75" customHeight="1">
      <c r="A8075" s="15" t="s">
        <v>9349</v>
      </c>
      <c r="B8075" s="14" t="s">
        <v>41</v>
      </c>
      <c r="C8075" s="17">
        <v>19.0</v>
      </c>
      <c r="D8075" s="8" t="s">
        <v>9359</v>
      </c>
      <c r="E8075" s="8" t="s">
        <v>18</v>
      </c>
      <c r="F8075" s="5" t="s">
        <v>15</v>
      </c>
      <c r="G8075" s="9"/>
      <c r="H8075" s="9"/>
    </row>
    <row r="8076" ht="15.75" customHeight="1">
      <c r="A8076" s="15" t="s">
        <v>9349</v>
      </c>
      <c r="B8076" s="14" t="s">
        <v>41</v>
      </c>
      <c r="C8076" s="17">
        <v>21.0</v>
      </c>
      <c r="D8076" s="8" t="s">
        <v>9360</v>
      </c>
      <c r="E8076" s="8" t="s">
        <v>14</v>
      </c>
      <c r="F8076" s="5" t="s">
        <v>79</v>
      </c>
      <c r="G8076" s="9"/>
      <c r="H8076" s="9"/>
    </row>
    <row r="8077" ht="15.75" customHeight="1">
      <c r="A8077" s="15" t="s">
        <v>9349</v>
      </c>
      <c r="B8077" s="14" t="s">
        <v>41</v>
      </c>
      <c r="C8077" s="17">
        <v>23.0</v>
      </c>
      <c r="D8077" s="8" t="s">
        <v>9361</v>
      </c>
      <c r="E8077" s="8" t="s">
        <v>18</v>
      </c>
      <c r="F8077" s="5" t="s">
        <v>18</v>
      </c>
      <c r="G8077" s="9"/>
      <c r="H8077" s="9"/>
    </row>
    <row r="8078" ht="15.75" customHeight="1">
      <c r="A8078" s="15" t="s">
        <v>9349</v>
      </c>
      <c r="B8078" s="14" t="s">
        <v>216</v>
      </c>
      <c r="C8078" s="17">
        <v>25.0</v>
      </c>
      <c r="D8078" s="8" t="s">
        <v>9362</v>
      </c>
      <c r="E8078" s="8" t="s">
        <v>18</v>
      </c>
      <c r="F8078" s="5" t="s">
        <v>18</v>
      </c>
      <c r="G8078" s="9"/>
      <c r="H8078" s="9"/>
    </row>
    <row r="8079" ht="15.75" customHeight="1">
      <c r="A8079" s="15" t="s">
        <v>9349</v>
      </c>
      <c r="B8079" s="18" t="s">
        <v>261</v>
      </c>
      <c r="C8079" s="17">
        <v>27.0</v>
      </c>
      <c r="D8079" s="8" t="s">
        <v>9363</v>
      </c>
      <c r="E8079" s="8" t="s">
        <v>18</v>
      </c>
      <c r="F8079" s="5" t="s">
        <v>28</v>
      </c>
      <c r="G8079" s="9"/>
      <c r="H8079" s="9"/>
    </row>
    <row r="8080" ht="15.75" customHeight="1">
      <c r="A8080" s="15" t="s">
        <v>9349</v>
      </c>
      <c r="B8080" s="14" t="s">
        <v>720</v>
      </c>
      <c r="C8080" s="17">
        <v>28.0</v>
      </c>
      <c r="D8080" s="8" t="s">
        <v>9364</v>
      </c>
      <c r="E8080" s="8" t="s">
        <v>18</v>
      </c>
      <c r="F8080" s="5" t="s">
        <v>18</v>
      </c>
      <c r="G8080" s="9"/>
      <c r="H8080" s="9"/>
    </row>
    <row r="8081" ht="15.75" customHeight="1">
      <c r="A8081" s="15" t="s">
        <v>9349</v>
      </c>
      <c r="B8081" s="14" t="s">
        <v>41</v>
      </c>
      <c r="C8081" s="17">
        <v>30.0</v>
      </c>
      <c r="D8081" s="8" t="s">
        <v>9365</v>
      </c>
      <c r="E8081" s="8" t="s">
        <v>21</v>
      </c>
      <c r="F8081" s="5" t="s">
        <v>123</v>
      </c>
      <c r="G8081" s="9"/>
      <c r="H8081" s="9"/>
    </row>
    <row r="8082" ht="15.75" customHeight="1">
      <c r="A8082" s="15" t="s">
        <v>9349</v>
      </c>
      <c r="B8082" s="14" t="s">
        <v>41</v>
      </c>
      <c r="C8082" s="17">
        <v>32.0</v>
      </c>
      <c r="D8082" s="8" t="s">
        <v>9366</v>
      </c>
      <c r="E8082" s="8" t="s">
        <v>21</v>
      </c>
      <c r="F8082" s="5" t="s">
        <v>123</v>
      </c>
      <c r="G8082" s="9"/>
      <c r="H8082" s="9"/>
    </row>
    <row r="8083" ht="15.75" customHeight="1">
      <c r="A8083" s="15" t="s">
        <v>9349</v>
      </c>
      <c r="B8083" s="14" t="s">
        <v>41</v>
      </c>
      <c r="C8083" s="17">
        <v>34.0</v>
      </c>
      <c r="D8083" s="8" t="s">
        <v>9367</v>
      </c>
      <c r="E8083" s="8" t="s">
        <v>21</v>
      </c>
      <c r="F8083" s="5" t="s">
        <v>151</v>
      </c>
      <c r="G8083" s="9"/>
      <c r="H8083" s="9"/>
    </row>
    <row r="8084" ht="15.75" customHeight="1">
      <c r="A8084" s="15" t="s">
        <v>9349</v>
      </c>
      <c r="B8084" s="14" t="s">
        <v>216</v>
      </c>
      <c r="C8084" s="17">
        <v>36.0</v>
      </c>
      <c r="D8084" s="8" t="s">
        <v>9368</v>
      </c>
      <c r="E8084" s="8" t="s">
        <v>21</v>
      </c>
      <c r="F8084" s="5" t="s">
        <v>123</v>
      </c>
      <c r="G8084" s="9"/>
      <c r="H8084" s="9"/>
    </row>
    <row r="8085" ht="15.75" customHeight="1">
      <c r="A8085" s="15" t="s">
        <v>9349</v>
      </c>
      <c r="B8085" s="18" t="s">
        <v>9369</v>
      </c>
      <c r="C8085" s="17">
        <v>38.0</v>
      </c>
      <c r="D8085" s="8" t="s">
        <v>9370</v>
      </c>
      <c r="E8085" s="8" t="s">
        <v>32</v>
      </c>
      <c r="F8085" s="5" t="s">
        <v>123</v>
      </c>
      <c r="G8085" s="9"/>
      <c r="H8085" s="9"/>
    </row>
    <row r="8086" ht="15.75" customHeight="1">
      <c r="A8086" s="5" t="s">
        <v>9371</v>
      </c>
      <c r="B8086" s="6" t="s">
        <v>72</v>
      </c>
      <c r="C8086" s="7">
        <v>1.0</v>
      </c>
      <c r="D8086" s="8" t="s">
        <v>9372</v>
      </c>
      <c r="E8086" s="5" t="s">
        <v>21</v>
      </c>
      <c r="F8086" s="5" t="s">
        <v>25</v>
      </c>
      <c r="G8086" s="9"/>
      <c r="H8086" s="9"/>
    </row>
    <row r="8087" ht="15.75" customHeight="1">
      <c r="A8087" s="5" t="s">
        <v>9371</v>
      </c>
      <c r="B8087" s="6" t="s">
        <v>68</v>
      </c>
      <c r="C8087" s="10">
        <v>2.0</v>
      </c>
      <c r="D8087" s="8" t="s">
        <v>9373</v>
      </c>
      <c r="E8087" s="5" t="s">
        <v>14</v>
      </c>
      <c r="F8087" s="5" t="s">
        <v>15</v>
      </c>
      <c r="G8087" s="9"/>
      <c r="H8087" s="9"/>
    </row>
    <row r="8088" ht="15.75" customHeight="1">
      <c r="A8088" s="5" t="s">
        <v>9371</v>
      </c>
      <c r="B8088" s="6" t="s">
        <v>851</v>
      </c>
      <c r="C8088" s="10">
        <v>3.0</v>
      </c>
      <c r="D8088" s="8" t="s">
        <v>9374</v>
      </c>
      <c r="E8088" s="5" t="s">
        <v>21</v>
      </c>
      <c r="F8088" s="5" t="s">
        <v>22</v>
      </c>
      <c r="G8088" s="9"/>
      <c r="H8088" s="9"/>
    </row>
    <row r="8089" ht="15.75" customHeight="1">
      <c r="A8089" s="5" t="s">
        <v>9371</v>
      </c>
      <c r="B8089" s="6" t="s">
        <v>100</v>
      </c>
      <c r="C8089" s="10">
        <v>4.0</v>
      </c>
      <c r="D8089" s="8" t="s">
        <v>9375</v>
      </c>
      <c r="E8089" s="5" t="s">
        <v>18</v>
      </c>
      <c r="F8089" s="5" t="s">
        <v>18</v>
      </c>
      <c r="G8089" s="9"/>
      <c r="H8089" s="9"/>
    </row>
    <row r="8090" ht="15.75" customHeight="1">
      <c r="A8090" s="5" t="s">
        <v>9371</v>
      </c>
      <c r="B8090" s="6" t="s">
        <v>216</v>
      </c>
      <c r="C8090" s="10">
        <v>5.0</v>
      </c>
      <c r="D8090" s="8" t="s">
        <v>9376</v>
      </c>
      <c r="E8090" s="5" t="s">
        <v>14</v>
      </c>
      <c r="F8090" s="5" t="s">
        <v>22</v>
      </c>
      <c r="G8090" s="9"/>
      <c r="H8090" s="9"/>
    </row>
    <row r="8091" ht="15.75" customHeight="1">
      <c r="A8091" s="5" t="s">
        <v>9371</v>
      </c>
      <c r="B8091" s="6" t="s">
        <v>107</v>
      </c>
      <c r="C8091" s="10">
        <v>6.0</v>
      </c>
      <c r="D8091" s="8" t="s">
        <v>9377</v>
      </c>
      <c r="E8091" s="5" t="s">
        <v>21</v>
      </c>
      <c r="F8091" s="5" t="s">
        <v>89</v>
      </c>
      <c r="G8091" s="9"/>
      <c r="H8091" s="9"/>
    </row>
    <row r="8092" ht="15.75" customHeight="1">
      <c r="A8092" s="5" t="s">
        <v>9371</v>
      </c>
      <c r="B8092" s="6" t="s">
        <v>3786</v>
      </c>
      <c r="C8092" s="10">
        <v>7.0</v>
      </c>
      <c r="D8092" s="8" t="s">
        <v>9378</v>
      </c>
      <c r="E8092" s="5" t="s">
        <v>18</v>
      </c>
      <c r="F8092" s="5" t="s">
        <v>768</v>
      </c>
      <c r="G8092" s="9"/>
      <c r="H8092" s="9"/>
    </row>
    <row r="8093" ht="15.75" customHeight="1">
      <c r="A8093" s="5" t="s">
        <v>9371</v>
      </c>
      <c r="B8093" s="6" t="s">
        <v>37</v>
      </c>
      <c r="C8093" s="10">
        <v>8.0</v>
      </c>
      <c r="D8093" s="8" t="s">
        <v>9379</v>
      </c>
      <c r="E8093" s="5" t="s">
        <v>14</v>
      </c>
      <c r="F8093" s="5" t="s">
        <v>28</v>
      </c>
      <c r="G8093" s="9"/>
      <c r="H8093" s="9"/>
    </row>
    <row r="8094" ht="15.75" customHeight="1">
      <c r="A8094" s="5" t="s">
        <v>9371</v>
      </c>
      <c r="B8094" s="6" t="s">
        <v>113</v>
      </c>
      <c r="C8094" s="10">
        <v>9.0</v>
      </c>
      <c r="D8094" s="8" t="s">
        <v>9380</v>
      </c>
      <c r="E8094" s="5" t="s">
        <v>21</v>
      </c>
      <c r="F8094" s="5" t="s">
        <v>50</v>
      </c>
      <c r="G8094" s="9"/>
      <c r="H8094" s="9"/>
    </row>
    <row r="8095" ht="15.75" customHeight="1">
      <c r="A8095" s="5" t="s">
        <v>9371</v>
      </c>
      <c r="B8095" s="6" t="s">
        <v>760</v>
      </c>
      <c r="C8095" s="10">
        <v>10.0</v>
      </c>
      <c r="D8095" s="8" t="s">
        <v>9381</v>
      </c>
      <c r="E8095" s="5" t="s">
        <v>21</v>
      </c>
      <c r="F8095" s="5" t="s">
        <v>642</v>
      </c>
      <c r="G8095" s="9"/>
      <c r="H8095" s="9"/>
    </row>
    <row r="8096" ht="15.75" customHeight="1">
      <c r="A8096" s="5" t="s">
        <v>9371</v>
      </c>
      <c r="B8096" s="6" t="s">
        <v>81</v>
      </c>
      <c r="C8096" s="10">
        <v>11.0</v>
      </c>
      <c r="D8096" s="8" t="s">
        <v>9382</v>
      </c>
      <c r="E8096" s="5" t="s">
        <v>33</v>
      </c>
      <c r="F8096" s="5" t="s">
        <v>33</v>
      </c>
      <c r="G8096" s="9"/>
      <c r="H8096" s="9"/>
    </row>
    <row r="8097" ht="15.75" customHeight="1">
      <c r="A8097" s="15" t="s">
        <v>9383</v>
      </c>
      <c r="B8097" s="14" t="s">
        <v>144</v>
      </c>
      <c r="C8097" s="16">
        <v>1.0</v>
      </c>
      <c r="D8097" s="8" t="s">
        <v>9384</v>
      </c>
      <c r="E8097" s="8" t="s">
        <v>21</v>
      </c>
      <c r="F8097" s="5" t="s">
        <v>639</v>
      </c>
      <c r="G8097" s="9"/>
      <c r="H8097" s="9"/>
    </row>
    <row r="8098" ht="15.75" customHeight="1">
      <c r="A8098" s="15" t="s">
        <v>9383</v>
      </c>
      <c r="B8098" s="14" t="s">
        <v>144</v>
      </c>
      <c r="C8098" s="17">
        <v>2.0</v>
      </c>
      <c r="D8098" s="8" t="s">
        <v>9385</v>
      </c>
      <c r="E8098" s="8" t="s">
        <v>21</v>
      </c>
      <c r="F8098" s="5" t="s">
        <v>25</v>
      </c>
      <c r="G8098" s="9"/>
      <c r="H8098" s="9"/>
    </row>
    <row r="8099" ht="15.75" customHeight="1">
      <c r="A8099" s="15" t="s">
        <v>9383</v>
      </c>
      <c r="B8099" s="14" t="s">
        <v>139</v>
      </c>
      <c r="C8099" s="17">
        <v>4.0</v>
      </c>
      <c r="D8099" s="8" t="s">
        <v>9386</v>
      </c>
      <c r="E8099" s="8" t="s">
        <v>21</v>
      </c>
      <c r="F8099" s="5" t="s">
        <v>25</v>
      </c>
      <c r="G8099" s="9"/>
      <c r="H8099" s="9"/>
    </row>
    <row r="8100" ht="15.75" customHeight="1">
      <c r="A8100" s="15" t="s">
        <v>9383</v>
      </c>
      <c r="B8100" s="18" t="s">
        <v>701</v>
      </c>
      <c r="C8100" s="17">
        <v>5.0</v>
      </c>
      <c r="D8100" s="8" t="s">
        <v>9387</v>
      </c>
      <c r="E8100" s="8" t="s">
        <v>14</v>
      </c>
      <c r="F8100" s="5" t="s">
        <v>15</v>
      </c>
      <c r="G8100" s="9"/>
      <c r="H8100" s="9"/>
    </row>
    <row r="8101" ht="15.75" customHeight="1">
      <c r="A8101" s="15" t="s">
        <v>9383</v>
      </c>
      <c r="B8101" s="14" t="s">
        <v>144</v>
      </c>
      <c r="C8101" s="17">
        <v>7.0</v>
      </c>
      <c r="D8101" s="8" t="s">
        <v>9388</v>
      </c>
      <c r="E8101" s="8" t="s">
        <v>14</v>
      </c>
      <c r="F8101" s="5" t="s">
        <v>15</v>
      </c>
      <c r="G8101" s="9"/>
      <c r="H8101" s="9"/>
    </row>
    <row r="8102" ht="15.75" customHeight="1">
      <c r="A8102" s="15" t="s">
        <v>9383</v>
      </c>
      <c r="B8102" s="14" t="s">
        <v>144</v>
      </c>
      <c r="C8102" s="17">
        <v>9.0</v>
      </c>
      <c r="D8102" s="8" t="s">
        <v>9389</v>
      </c>
      <c r="E8102" s="8" t="s">
        <v>18</v>
      </c>
      <c r="F8102" s="5" t="s">
        <v>18</v>
      </c>
      <c r="G8102" s="9"/>
      <c r="H8102" s="9"/>
    </row>
    <row r="8103" ht="15.75" customHeight="1">
      <c r="A8103" s="15" t="s">
        <v>9383</v>
      </c>
      <c r="B8103" s="14" t="s">
        <v>144</v>
      </c>
      <c r="C8103" s="17">
        <v>11.0</v>
      </c>
      <c r="D8103" s="8" t="s">
        <v>9390</v>
      </c>
      <c r="E8103" s="8" t="s">
        <v>18</v>
      </c>
      <c r="F8103" s="5" t="s">
        <v>18</v>
      </c>
      <c r="G8103" s="9"/>
      <c r="H8103" s="9"/>
    </row>
    <row r="8104" ht="15.75" customHeight="1">
      <c r="A8104" s="15" t="s">
        <v>9383</v>
      </c>
      <c r="B8104" s="18" t="s">
        <v>126</v>
      </c>
      <c r="C8104" s="17">
        <v>13.0</v>
      </c>
      <c r="D8104" s="8" t="s">
        <v>9391</v>
      </c>
      <c r="E8104" s="8" t="s">
        <v>18</v>
      </c>
      <c r="F8104" s="5" t="s">
        <v>18</v>
      </c>
      <c r="G8104" s="9"/>
      <c r="H8104" s="9"/>
    </row>
    <row r="8105" ht="15.75" customHeight="1">
      <c r="A8105" s="15" t="s">
        <v>9383</v>
      </c>
      <c r="B8105" s="14" t="s">
        <v>37</v>
      </c>
      <c r="C8105" s="17">
        <v>14.0</v>
      </c>
      <c r="D8105" s="8" t="s">
        <v>9392</v>
      </c>
      <c r="E8105" s="8" t="s">
        <v>14</v>
      </c>
      <c r="F8105" s="5" t="s">
        <v>15</v>
      </c>
      <c r="G8105" s="9"/>
      <c r="H8105" s="9"/>
    </row>
    <row r="8106" ht="15.75" customHeight="1">
      <c r="A8106" s="15" t="s">
        <v>9383</v>
      </c>
      <c r="B8106" s="14" t="s">
        <v>124</v>
      </c>
      <c r="C8106" s="17">
        <v>16.0</v>
      </c>
      <c r="D8106" s="8" t="s">
        <v>9393</v>
      </c>
      <c r="E8106" s="8" t="s">
        <v>14</v>
      </c>
      <c r="F8106" s="5" t="s">
        <v>15</v>
      </c>
      <c r="G8106" s="9"/>
      <c r="H8106" s="9"/>
    </row>
    <row r="8107" ht="15.75" customHeight="1">
      <c r="A8107" s="15" t="s">
        <v>9383</v>
      </c>
      <c r="B8107" s="18" t="s">
        <v>701</v>
      </c>
      <c r="C8107" s="17">
        <v>19.0</v>
      </c>
      <c r="D8107" s="8" t="s">
        <v>9394</v>
      </c>
      <c r="E8107" s="8" t="s">
        <v>14</v>
      </c>
      <c r="F8107" s="5" t="s">
        <v>15</v>
      </c>
      <c r="G8107" s="9"/>
      <c r="H8107" s="9"/>
    </row>
    <row r="8108" ht="15.75" customHeight="1">
      <c r="A8108" s="15" t="s">
        <v>9383</v>
      </c>
      <c r="B8108" s="14" t="s">
        <v>37</v>
      </c>
      <c r="C8108" s="17">
        <v>21.0</v>
      </c>
      <c r="D8108" s="8" t="s">
        <v>9395</v>
      </c>
      <c r="E8108" s="8" t="s">
        <v>14</v>
      </c>
      <c r="F8108" s="5" t="s">
        <v>15</v>
      </c>
      <c r="G8108" s="9"/>
      <c r="H8108" s="9"/>
    </row>
    <row r="8109" ht="15.75" customHeight="1">
      <c r="A8109" s="15" t="s">
        <v>9383</v>
      </c>
      <c r="B8109" s="14" t="s">
        <v>144</v>
      </c>
      <c r="C8109" s="17">
        <v>23.0</v>
      </c>
      <c r="D8109" s="8" t="s">
        <v>9396</v>
      </c>
      <c r="E8109" s="8" t="s">
        <v>33</v>
      </c>
      <c r="F8109" s="5" t="s">
        <v>33</v>
      </c>
      <c r="G8109" s="9"/>
      <c r="H8109" s="9"/>
    </row>
    <row r="8110" ht="15.75" customHeight="1">
      <c r="A8110" s="15" t="s">
        <v>9383</v>
      </c>
      <c r="B8110" s="18" t="s">
        <v>126</v>
      </c>
      <c r="C8110" s="17">
        <v>25.0</v>
      </c>
      <c r="D8110" s="8" t="s">
        <v>9397</v>
      </c>
      <c r="E8110" s="8" t="s">
        <v>33</v>
      </c>
      <c r="F8110" s="5" t="s">
        <v>971</v>
      </c>
      <c r="G8110" s="9"/>
      <c r="H8110" s="9"/>
    </row>
    <row r="8111" ht="15.75" customHeight="1">
      <c r="A8111" s="15" t="s">
        <v>9383</v>
      </c>
      <c r="B8111" s="14" t="s">
        <v>560</v>
      </c>
      <c r="C8111" s="17">
        <v>26.0</v>
      </c>
      <c r="D8111" s="8" t="s">
        <v>9398</v>
      </c>
      <c r="E8111" s="8" t="s">
        <v>33</v>
      </c>
      <c r="F8111" s="5" t="s">
        <v>33</v>
      </c>
      <c r="G8111" s="9"/>
      <c r="H8111" s="9"/>
    </row>
    <row r="8112" ht="15.75" customHeight="1">
      <c r="A8112" s="15" t="s">
        <v>9383</v>
      </c>
      <c r="B8112" s="14" t="s">
        <v>37</v>
      </c>
      <c r="C8112" s="17">
        <v>28.0</v>
      </c>
      <c r="D8112" s="8" t="s">
        <v>9399</v>
      </c>
      <c r="E8112" s="8" t="s">
        <v>21</v>
      </c>
      <c r="F8112" s="5" t="s">
        <v>25</v>
      </c>
      <c r="G8112" s="9"/>
      <c r="H8112" s="9"/>
    </row>
    <row r="8113" ht="15.75" customHeight="1">
      <c r="A8113" s="15" t="s">
        <v>9383</v>
      </c>
      <c r="B8113" s="14" t="s">
        <v>144</v>
      </c>
      <c r="C8113" s="17">
        <v>30.0</v>
      </c>
      <c r="D8113" s="8" t="s">
        <v>9400</v>
      </c>
      <c r="E8113" s="8" t="s">
        <v>21</v>
      </c>
      <c r="F8113" s="5" t="s">
        <v>22</v>
      </c>
      <c r="G8113" s="9"/>
      <c r="H8113" s="9"/>
    </row>
    <row r="8114" ht="15.75" customHeight="1">
      <c r="A8114" s="15" t="s">
        <v>9383</v>
      </c>
      <c r="B8114" s="14" t="s">
        <v>144</v>
      </c>
      <c r="C8114" s="17">
        <v>32.0</v>
      </c>
      <c r="D8114" s="8" t="s">
        <v>9401</v>
      </c>
      <c r="E8114" s="8" t="s">
        <v>14</v>
      </c>
      <c r="F8114" s="5" t="s">
        <v>768</v>
      </c>
      <c r="G8114" s="9"/>
      <c r="H8114" s="9"/>
    </row>
    <row r="8115" ht="15.75" customHeight="1">
      <c r="A8115" s="15" t="s">
        <v>9383</v>
      </c>
      <c r="B8115" s="14" t="s">
        <v>144</v>
      </c>
      <c r="C8115" s="17">
        <v>34.0</v>
      </c>
      <c r="D8115" s="8" t="s">
        <v>9402</v>
      </c>
      <c r="E8115" s="8" t="s">
        <v>18</v>
      </c>
      <c r="F8115" s="5" t="s">
        <v>18</v>
      </c>
      <c r="G8115" s="9"/>
      <c r="H8115" s="9"/>
    </row>
    <row r="8116" ht="15.75" customHeight="1">
      <c r="A8116" s="15" t="s">
        <v>9383</v>
      </c>
      <c r="B8116" s="18" t="s">
        <v>701</v>
      </c>
      <c r="C8116" s="17">
        <v>36.0</v>
      </c>
      <c r="D8116" s="8" t="s">
        <v>9403</v>
      </c>
      <c r="E8116" s="8" t="s">
        <v>18</v>
      </c>
      <c r="F8116" s="5" t="s">
        <v>18</v>
      </c>
      <c r="G8116" s="9"/>
      <c r="H8116" s="9"/>
    </row>
    <row r="8117" ht="15.75" customHeight="1">
      <c r="A8117" s="15" t="s">
        <v>9383</v>
      </c>
      <c r="B8117" s="14" t="s">
        <v>560</v>
      </c>
      <c r="C8117" s="17">
        <v>38.0</v>
      </c>
      <c r="D8117" s="8" t="s">
        <v>9404</v>
      </c>
      <c r="E8117" s="8" t="s">
        <v>32</v>
      </c>
      <c r="F8117" s="5" t="s">
        <v>11</v>
      </c>
      <c r="G8117" s="9"/>
      <c r="H8117" s="9"/>
    </row>
    <row r="8118" ht="15.75" customHeight="1">
      <c r="A8118" s="15" t="s">
        <v>9383</v>
      </c>
      <c r="B8118" s="14" t="s">
        <v>144</v>
      </c>
      <c r="C8118" s="17">
        <v>41.0</v>
      </c>
      <c r="D8118" s="8" t="s">
        <v>9405</v>
      </c>
      <c r="E8118" s="8" t="s">
        <v>166</v>
      </c>
      <c r="F8118" s="5" t="s">
        <v>3751</v>
      </c>
      <c r="G8118" s="9"/>
      <c r="H8118" s="9"/>
    </row>
    <row r="8119" ht="15.75" customHeight="1">
      <c r="A8119" s="15" t="s">
        <v>9383</v>
      </c>
      <c r="B8119" s="14" t="s">
        <v>144</v>
      </c>
      <c r="C8119" s="17">
        <v>42.0</v>
      </c>
      <c r="D8119" s="8" t="s">
        <v>9406</v>
      </c>
      <c r="E8119" s="8" t="s">
        <v>14</v>
      </c>
      <c r="F8119" s="5" t="s">
        <v>28</v>
      </c>
      <c r="G8119" s="9"/>
      <c r="H8119" s="9"/>
    </row>
    <row r="8120" ht="15.75" customHeight="1">
      <c r="A8120" s="15" t="s">
        <v>9383</v>
      </c>
      <c r="B8120" s="18" t="s">
        <v>701</v>
      </c>
      <c r="C8120" s="17">
        <v>44.0</v>
      </c>
      <c r="D8120" s="8" t="s">
        <v>9407</v>
      </c>
      <c r="E8120" s="8" t="s">
        <v>21</v>
      </c>
      <c r="F8120" s="5" t="s">
        <v>25</v>
      </c>
      <c r="G8120" s="9"/>
      <c r="H8120" s="9"/>
    </row>
    <row r="8121" ht="15.75" customHeight="1">
      <c r="A8121" s="15" t="s">
        <v>9383</v>
      </c>
      <c r="B8121" s="18" t="s">
        <v>701</v>
      </c>
      <c r="C8121" s="17">
        <v>46.0</v>
      </c>
      <c r="D8121" s="8" t="s">
        <v>9408</v>
      </c>
      <c r="E8121" s="8" t="s">
        <v>21</v>
      </c>
      <c r="F8121" s="5" t="s">
        <v>25</v>
      </c>
      <c r="G8121" s="9"/>
      <c r="H8121" s="9"/>
    </row>
    <row r="8122" ht="15.75" customHeight="1">
      <c r="A8122" s="15" t="s">
        <v>9383</v>
      </c>
      <c r="B8122" s="14" t="s">
        <v>144</v>
      </c>
      <c r="C8122" s="17">
        <v>48.0</v>
      </c>
      <c r="D8122" s="8" t="s">
        <v>9409</v>
      </c>
      <c r="E8122" s="8" t="s">
        <v>21</v>
      </c>
      <c r="F8122" s="5" t="s">
        <v>25</v>
      </c>
      <c r="G8122" s="9"/>
      <c r="H8122" s="9"/>
    </row>
    <row r="8123" ht="15.75" customHeight="1">
      <c r="A8123" s="15" t="s">
        <v>9383</v>
      </c>
      <c r="B8123" s="14" t="s">
        <v>144</v>
      </c>
      <c r="C8123" s="17">
        <v>50.0</v>
      </c>
      <c r="D8123" s="8" t="s">
        <v>9410</v>
      </c>
      <c r="E8123" s="8" t="s">
        <v>32</v>
      </c>
      <c r="F8123" s="5" t="s">
        <v>25</v>
      </c>
      <c r="G8123" s="9"/>
      <c r="H8123" s="9"/>
    </row>
    <row r="8124" ht="15.75" customHeight="1">
      <c r="A8124" s="15" t="s">
        <v>9383</v>
      </c>
      <c r="B8124" s="18" t="s">
        <v>126</v>
      </c>
      <c r="C8124" s="17">
        <v>51.0</v>
      </c>
      <c r="D8124" s="8" t="s">
        <v>9411</v>
      </c>
      <c r="E8124" s="8" t="s">
        <v>21</v>
      </c>
      <c r="F8124" s="5" t="s">
        <v>50</v>
      </c>
      <c r="G8124" s="9"/>
      <c r="H8124" s="9"/>
    </row>
    <row r="8125" ht="15.75" customHeight="1">
      <c r="A8125" s="15" t="s">
        <v>9383</v>
      </c>
      <c r="B8125" s="14" t="s">
        <v>734</v>
      </c>
      <c r="C8125" s="17">
        <v>52.0</v>
      </c>
      <c r="D8125" s="8" t="s">
        <v>9412</v>
      </c>
      <c r="E8125" s="8" t="s">
        <v>21</v>
      </c>
      <c r="F8125" s="5" t="s">
        <v>50</v>
      </c>
      <c r="G8125" s="9"/>
      <c r="H8125" s="9"/>
    </row>
    <row r="8126" ht="15.75" customHeight="1">
      <c r="A8126" s="15" t="s">
        <v>9383</v>
      </c>
      <c r="B8126" s="18" t="s">
        <v>135</v>
      </c>
      <c r="C8126" s="17">
        <v>54.0</v>
      </c>
      <c r="D8126" s="8" t="s">
        <v>9413</v>
      </c>
      <c r="E8126" s="8" t="s">
        <v>21</v>
      </c>
      <c r="F8126" s="5" t="s">
        <v>50</v>
      </c>
      <c r="G8126" s="9"/>
      <c r="H8126" s="9"/>
    </row>
    <row r="8127" ht="15.75" customHeight="1">
      <c r="A8127" s="15" t="s">
        <v>9383</v>
      </c>
      <c r="B8127" s="14" t="s">
        <v>130</v>
      </c>
      <c r="C8127" s="17">
        <v>55.0</v>
      </c>
      <c r="D8127" s="8" t="s">
        <v>9414</v>
      </c>
      <c r="E8127" s="8" t="s">
        <v>21</v>
      </c>
      <c r="F8127" s="5" t="s">
        <v>50</v>
      </c>
      <c r="G8127" s="9"/>
      <c r="H8127" s="9"/>
    </row>
    <row r="8128" ht="15.75" customHeight="1">
      <c r="A8128" s="15" t="s">
        <v>9383</v>
      </c>
      <c r="B8128" s="14" t="s">
        <v>26</v>
      </c>
      <c r="C8128" s="17">
        <v>58.0</v>
      </c>
      <c r="D8128" s="8" t="s">
        <v>9415</v>
      </c>
      <c r="E8128" s="8" t="s">
        <v>21</v>
      </c>
      <c r="F8128" s="5" t="s">
        <v>25</v>
      </c>
      <c r="G8128" s="9"/>
      <c r="H8128" s="9"/>
    </row>
    <row r="8129" ht="15.75" customHeight="1">
      <c r="A8129" s="15" t="s">
        <v>9416</v>
      </c>
      <c r="B8129" s="14" t="s">
        <v>41</v>
      </c>
      <c r="C8129" s="16">
        <v>1.0</v>
      </c>
      <c r="D8129" s="8" t="s">
        <v>9417</v>
      </c>
      <c r="E8129" s="8" t="s">
        <v>21</v>
      </c>
      <c r="F8129" s="5" t="s">
        <v>639</v>
      </c>
      <c r="G8129" s="9"/>
      <c r="H8129" s="9"/>
    </row>
    <row r="8130" ht="15.75" customHeight="1">
      <c r="A8130" s="15" t="s">
        <v>9416</v>
      </c>
      <c r="B8130" s="14" t="s">
        <v>41</v>
      </c>
      <c r="C8130" s="17">
        <v>2.0</v>
      </c>
      <c r="D8130" s="8" t="s">
        <v>9418</v>
      </c>
      <c r="E8130" s="8" t="s">
        <v>21</v>
      </c>
      <c r="F8130" s="5" t="s">
        <v>123</v>
      </c>
      <c r="G8130" s="9"/>
      <c r="H8130" s="9"/>
    </row>
    <row r="8131" ht="15.75" customHeight="1">
      <c r="A8131" s="15" t="s">
        <v>9416</v>
      </c>
      <c r="B8131" s="14" t="s">
        <v>26</v>
      </c>
      <c r="C8131" s="17">
        <v>4.0</v>
      </c>
      <c r="D8131" s="8" t="s">
        <v>9419</v>
      </c>
      <c r="E8131" s="8" t="s">
        <v>21</v>
      </c>
      <c r="F8131" s="5" t="s">
        <v>22</v>
      </c>
      <c r="G8131" s="9"/>
      <c r="H8131" s="9"/>
    </row>
    <row r="8132" ht="15.75" customHeight="1">
      <c r="A8132" s="15" t="s">
        <v>9416</v>
      </c>
      <c r="B8132" s="14" t="s">
        <v>216</v>
      </c>
      <c r="C8132" s="17">
        <v>5.0</v>
      </c>
      <c r="D8132" s="8" t="s">
        <v>9420</v>
      </c>
      <c r="E8132" s="8" t="s">
        <v>21</v>
      </c>
      <c r="F8132" s="5" t="s">
        <v>25</v>
      </c>
      <c r="G8132" s="9"/>
      <c r="H8132" s="9"/>
    </row>
    <row r="8133" ht="15.75" customHeight="1">
      <c r="A8133" s="15" t="s">
        <v>9416</v>
      </c>
      <c r="B8133" s="14" t="s">
        <v>52</v>
      </c>
      <c r="C8133" s="17">
        <v>6.0</v>
      </c>
      <c r="D8133" s="8" t="s">
        <v>9421</v>
      </c>
      <c r="E8133" s="8" t="s">
        <v>21</v>
      </c>
      <c r="F8133" s="5" t="s">
        <v>639</v>
      </c>
      <c r="G8133" s="9"/>
      <c r="H8133" s="9"/>
    </row>
    <row r="8134" ht="15.75" customHeight="1">
      <c r="A8134" s="15" t="s">
        <v>9416</v>
      </c>
      <c r="B8134" s="14" t="s">
        <v>37</v>
      </c>
      <c r="C8134" s="17">
        <v>7.0</v>
      </c>
      <c r="D8134" s="8" t="s">
        <v>9422</v>
      </c>
      <c r="E8134" s="8" t="s">
        <v>21</v>
      </c>
      <c r="F8134" s="5" t="s">
        <v>639</v>
      </c>
      <c r="G8134" s="9"/>
      <c r="H8134" s="9"/>
    </row>
    <row r="8135" ht="15.75" customHeight="1">
      <c r="A8135" s="15" t="s">
        <v>9416</v>
      </c>
      <c r="B8135" s="14" t="s">
        <v>23</v>
      </c>
      <c r="C8135" s="17">
        <v>8.0</v>
      </c>
      <c r="D8135" s="8" t="s">
        <v>9423</v>
      </c>
      <c r="E8135" s="8" t="s">
        <v>21</v>
      </c>
      <c r="F8135" s="5" t="s">
        <v>1782</v>
      </c>
      <c r="G8135" s="9"/>
      <c r="H8135" s="9"/>
    </row>
    <row r="8136" ht="15.75" customHeight="1">
      <c r="A8136" s="15" t="s">
        <v>9416</v>
      </c>
      <c r="B8136" s="14" t="s">
        <v>35</v>
      </c>
      <c r="C8136" s="17">
        <v>10.0</v>
      </c>
      <c r="D8136" s="8" t="s">
        <v>9424</v>
      </c>
      <c r="E8136" s="8" t="s">
        <v>97</v>
      </c>
      <c r="F8136" s="5" t="s">
        <v>25</v>
      </c>
      <c r="G8136" s="9"/>
      <c r="H8136" s="9"/>
    </row>
    <row r="8137" ht="15.75" customHeight="1">
      <c r="A8137" s="15" t="s">
        <v>9416</v>
      </c>
      <c r="B8137" s="14" t="s">
        <v>26</v>
      </c>
      <c r="C8137" s="17">
        <v>11.0</v>
      </c>
      <c r="D8137" s="8" t="s">
        <v>9425</v>
      </c>
      <c r="E8137" s="8" t="s">
        <v>146</v>
      </c>
      <c r="F8137" s="5" t="s">
        <v>66</v>
      </c>
      <c r="G8137" s="9"/>
      <c r="H8137" s="9"/>
    </row>
    <row r="8138" ht="15.75" customHeight="1">
      <c r="A8138" s="15" t="s">
        <v>9416</v>
      </c>
      <c r="B8138" s="14" t="s">
        <v>35</v>
      </c>
      <c r="C8138" s="17">
        <v>12.0</v>
      </c>
      <c r="D8138" s="8" t="s">
        <v>9426</v>
      </c>
      <c r="E8138" s="8" t="s">
        <v>21</v>
      </c>
      <c r="F8138" s="5" t="s">
        <v>66</v>
      </c>
      <c r="G8138" s="9"/>
      <c r="H8138" s="9"/>
    </row>
    <row r="8139" ht="15.75" customHeight="1">
      <c r="A8139" s="15" t="s">
        <v>9416</v>
      </c>
      <c r="B8139" s="14" t="s">
        <v>35</v>
      </c>
      <c r="C8139" s="17">
        <v>14.0</v>
      </c>
      <c r="D8139" s="8" t="s">
        <v>9427</v>
      </c>
      <c r="E8139" s="8" t="s">
        <v>18</v>
      </c>
      <c r="F8139" s="5" t="s">
        <v>731</v>
      </c>
      <c r="G8139" s="9"/>
      <c r="H8139" s="9"/>
    </row>
    <row r="8140" ht="15.75" customHeight="1">
      <c r="A8140" s="15" t="s">
        <v>9416</v>
      </c>
      <c r="B8140" s="14" t="s">
        <v>734</v>
      </c>
      <c r="C8140" s="17">
        <v>15.0</v>
      </c>
      <c r="D8140" s="8" t="s">
        <v>9428</v>
      </c>
      <c r="E8140" s="8" t="s">
        <v>32</v>
      </c>
      <c r="F8140" s="5" t="s">
        <v>28</v>
      </c>
      <c r="G8140" s="9"/>
      <c r="H8140" s="9"/>
    </row>
    <row r="8141" ht="15.75" customHeight="1">
      <c r="A8141" s="15" t="s">
        <v>9416</v>
      </c>
      <c r="B8141" s="14" t="s">
        <v>35</v>
      </c>
      <c r="C8141" s="17">
        <v>17.0</v>
      </c>
      <c r="D8141" s="8" t="s">
        <v>9429</v>
      </c>
      <c r="E8141" s="8" t="s">
        <v>32</v>
      </c>
      <c r="F8141" s="5" t="s">
        <v>18</v>
      </c>
      <c r="G8141" s="9"/>
      <c r="H8141" s="9"/>
    </row>
    <row r="8142" ht="15.75" customHeight="1">
      <c r="A8142" s="15" t="s">
        <v>9416</v>
      </c>
      <c r="B8142" s="14" t="s">
        <v>41</v>
      </c>
      <c r="C8142" s="17">
        <v>18.0</v>
      </c>
      <c r="D8142" s="8" t="s">
        <v>9430</v>
      </c>
      <c r="E8142" s="8" t="s">
        <v>21</v>
      </c>
      <c r="F8142" s="5" t="s">
        <v>22</v>
      </c>
      <c r="G8142" s="9"/>
      <c r="H8142" s="9"/>
    </row>
    <row r="8143" ht="15.75" customHeight="1">
      <c r="A8143" s="15" t="s">
        <v>9416</v>
      </c>
      <c r="B8143" s="14" t="s">
        <v>35</v>
      </c>
      <c r="C8143" s="17">
        <v>19.0</v>
      </c>
      <c r="D8143" s="8" t="s">
        <v>9431</v>
      </c>
      <c r="E8143" s="8" t="s">
        <v>21</v>
      </c>
      <c r="F8143" s="5" t="s">
        <v>22</v>
      </c>
      <c r="G8143" s="9"/>
      <c r="H8143" s="9"/>
    </row>
    <row r="8144" ht="15.75" customHeight="1">
      <c r="A8144" s="15" t="s">
        <v>9416</v>
      </c>
      <c r="B8144" s="14" t="s">
        <v>26</v>
      </c>
      <c r="C8144" s="17">
        <v>20.0</v>
      </c>
      <c r="D8144" s="8" t="s">
        <v>9432</v>
      </c>
      <c r="E8144" s="8" t="s">
        <v>21</v>
      </c>
      <c r="F8144" s="5" t="s">
        <v>639</v>
      </c>
      <c r="G8144" s="9"/>
      <c r="H8144" s="9"/>
    </row>
    <row r="8145" ht="15.75" customHeight="1">
      <c r="A8145" s="15" t="s">
        <v>9416</v>
      </c>
      <c r="B8145" s="14" t="s">
        <v>216</v>
      </c>
      <c r="C8145" s="17">
        <v>21.0</v>
      </c>
      <c r="D8145" s="8" t="s">
        <v>9433</v>
      </c>
      <c r="E8145" s="8" t="s">
        <v>21</v>
      </c>
      <c r="F8145" s="5" t="s">
        <v>639</v>
      </c>
      <c r="G8145" s="9"/>
      <c r="H8145" s="9"/>
    </row>
    <row r="8146" ht="15.75" customHeight="1">
      <c r="A8146" s="15" t="s">
        <v>9416</v>
      </c>
      <c r="B8146" s="14" t="s">
        <v>52</v>
      </c>
      <c r="C8146" s="17">
        <v>22.0</v>
      </c>
      <c r="D8146" s="8" t="s">
        <v>9434</v>
      </c>
      <c r="E8146" s="8" t="s">
        <v>21</v>
      </c>
      <c r="F8146" s="5" t="s">
        <v>639</v>
      </c>
      <c r="G8146" s="9"/>
      <c r="H8146" s="9"/>
    </row>
    <row r="8147" ht="15.75" customHeight="1">
      <c r="A8147" s="15" t="s">
        <v>9416</v>
      </c>
      <c r="B8147" s="14" t="s">
        <v>41</v>
      </c>
      <c r="C8147" s="17">
        <v>23.0</v>
      </c>
      <c r="D8147" s="8" t="s">
        <v>9435</v>
      </c>
      <c r="E8147" s="8" t="s">
        <v>32</v>
      </c>
      <c r="F8147" s="5" t="s">
        <v>22</v>
      </c>
      <c r="G8147" s="9"/>
      <c r="H8147" s="9"/>
    </row>
    <row r="8148" ht="15.75" customHeight="1">
      <c r="A8148" s="15" t="s">
        <v>9416</v>
      </c>
      <c r="B8148" s="14" t="s">
        <v>226</v>
      </c>
      <c r="C8148" s="17">
        <v>25.0</v>
      </c>
      <c r="D8148" s="8" t="s">
        <v>9436</v>
      </c>
      <c r="E8148" s="8" t="s">
        <v>21</v>
      </c>
      <c r="F8148" s="5" t="s">
        <v>639</v>
      </c>
      <c r="G8148" s="9"/>
      <c r="H8148" s="9"/>
    </row>
    <row r="8149" ht="15.75" customHeight="1">
      <c r="A8149" s="15" t="s">
        <v>9437</v>
      </c>
      <c r="B8149" s="14" t="s">
        <v>23</v>
      </c>
      <c r="C8149" s="16">
        <v>1.0</v>
      </c>
      <c r="D8149" s="8" t="s">
        <v>9438</v>
      </c>
      <c r="E8149" s="8" t="s">
        <v>21</v>
      </c>
      <c r="F8149" s="5" t="s">
        <v>25</v>
      </c>
      <c r="G8149" s="9"/>
      <c r="H8149" s="9"/>
    </row>
    <row r="8150" ht="15.75" customHeight="1">
      <c r="A8150" s="15" t="s">
        <v>9437</v>
      </c>
      <c r="B8150" s="14" t="s">
        <v>23</v>
      </c>
      <c r="C8150" s="17">
        <v>2.0</v>
      </c>
      <c r="D8150" s="8" t="s">
        <v>9439</v>
      </c>
      <c r="E8150" s="8" t="s">
        <v>14</v>
      </c>
      <c r="F8150" s="5" t="s">
        <v>15</v>
      </c>
      <c r="G8150" s="9"/>
      <c r="H8150" s="9"/>
    </row>
    <row r="8151" ht="15.75" customHeight="1">
      <c r="A8151" s="15" t="s">
        <v>9437</v>
      </c>
      <c r="B8151" s="14" t="s">
        <v>23</v>
      </c>
      <c r="C8151" s="17">
        <v>4.0</v>
      </c>
      <c r="D8151" s="8" t="s">
        <v>9440</v>
      </c>
      <c r="E8151" s="8" t="s">
        <v>14</v>
      </c>
      <c r="F8151" s="5" t="s">
        <v>79</v>
      </c>
      <c r="G8151" s="9"/>
      <c r="H8151" s="9"/>
    </row>
    <row r="8152" ht="15.75" customHeight="1">
      <c r="A8152" s="15" t="s">
        <v>9437</v>
      </c>
      <c r="B8152" s="14" t="s">
        <v>23</v>
      </c>
      <c r="C8152" s="17">
        <v>6.0</v>
      </c>
      <c r="D8152" s="8" t="s">
        <v>9441</v>
      </c>
      <c r="E8152" s="8" t="s">
        <v>21</v>
      </c>
      <c r="F8152" s="5" t="s">
        <v>25</v>
      </c>
      <c r="G8152" s="9"/>
      <c r="H8152" s="9"/>
    </row>
    <row r="8153" ht="15.75" customHeight="1">
      <c r="A8153" s="15" t="s">
        <v>9437</v>
      </c>
      <c r="B8153" s="14" t="s">
        <v>23</v>
      </c>
      <c r="C8153" s="17">
        <v>7.0</v>
      </c>
      <c r="D8153" s="8" t="s">
        <v>9442</v>
      </c>
      <c r="E8153" s="8" t="s">
        <v>21</v>
      </c>
      <c r="F8153" s="5" t="s">
        <v>25</v>
      </c>
      <c r="G8153" s="9"/>
      <c r="H8153" s="9"/>
    </row>
    <row r="8154" ht="15.75" customHeight="1">
      <c r="A8154" s="15" t="s">
        <v>9443</v>
      </c>
      <c r="B8154" s="14" t="s">
        <v>26</v>
      </c>
      <c r="C8154" s="16">
        <v>1.0</v>
      </c>
      <c r="D8154" s="8" t="s">
        <v>9444</v>
      </c>
      <c r="E8154" s="8" t="s">
        <v>32</v>
      </c>
      <c r="F8154" s="5" t="s">
        <v>15</v>
      </c>
      <c r="G8154" s="9"/>
      <c r="H8154" s="9"/>
    </row>
    <row r="8155" ht="15.75" customHeight="1">
      <c r="A8155" s="15" t="s">
        <v>9443</v>
      </c>
      <c r="B8155" s="14" t="s">
        <v>37</v>
      </c>
      <c r="C8155" s="17">
        <v>2.0</v>
      </c>
      <c r="D8155" s="8" t="s">
        <v>9445</v>
      </c>
      <c r="E8155" s="8" t="s">
        <v>14</v>
      </c>
      <c r="F8155" s="5" t="s">
        <v>151</v>
      </c>
      <c r="G8155" s="9"/>
      <c r="H8155" s="9"/>
    </row>
    <row r="8156" ht="15.75" customHeight="1">
      <c r="A8156" s="15" t="s">
        <v>9443</v>
      </c>
      <c r="B8156" s="14" t="s">
        <v>35</v>
      </c>
      <c r="C8156" s="17">
        <v>3.0</v>
      </c>
      <c r="D8156" s="8" t="s">
        <v>9446</v>
      </c>
      <c r="E8156" s="8" t="s">
        <v>14</v>
      </c>
      <c r="F8156" s="5" t="s">
        <v>22</v>
      </c>
      <c r="G8156" s="9"/>
      <c r="H8156" s="9"/>
    </row>
    <row r="8157" ht="15.75" customHeight="1">
      <c r="A8157" s="15" t="s">
        <v>9443</v>
      </c>
      <c r="B8157" s="14" t="s">
        <v>35</v>
      </c>
      <c r="C8157" s="17">
        <v>4.0</v>
      </c>
      <c r="D8157" s="8" t="s">
        <v>9447</v>
      </c>
      <c r="E8157" s="8" t="s">
        <v>146</v>
      </c>
      <c r="F8157" s="5" t="s">
        <v>22</v>
      </c>
      <c r="G8157" s="9"/>
      <c r="H8157" s="9"/>
    </row>
    <row r="8158" ht="15.75" customHeight="1">
      <c r="A8158" s="15" t="s">
        <v>9443</v>
      </c>
      <c r="B8158" s="14" t="s">
        <v>35</v>
      </c>
      <c r="C8158" s="17">
        <v>5.0</v>
      </c>
      <c r="D8158" s="8" t="s">
        <v>9448</v>
      </c>
      <c r="E8158" s="8" t="s">
        <v>14</v>
      </c>
      <c r="F8158" s="5" t="s">
        <v>28</v>
      </c>
      <c r="G8158" s="9"/>
      <c r="H8158" s="9"/>
    </row>
    <row r="8159" ht="15.75" customHeight="1">
      <c r="A8159" s="15" t="s">
        <v>9443</v>
      </c>
      <c r="B8159" s="14" t="s">
        <v>35</v>
      </c>
      <c r="C8159" s="17">
        <v>6.0</v>
      </c>
      <c r="D8159" s="8" t="s">
        <v>9449</v>
      </c>
      <c r="E8159" s="8" t="s">
        <v>21</v>
      </c>
      <c r="F8159" s="5" t="s">
        <v>66</v>
      </c>
      <c r="G8159" s="9"/>
      <c r="H8159" s="9"/>
    </row>
    <row r="8160" ht="15.75" customHeight="1">
      <c r="A8160" s="15" t="s">
        <v>9443</v>
      </c>
      <c r="B8160" s="14" t="s">
        <v>104</v>
      </c>
      <c r="C8160" s="17">
        <v>8.0</v>
      </c>
      <c r="D8160" s="8" t="s">
        <v>9450</v>
      </c>
      <c r="E8160" s="8" t="s">
        <v>32</v>
      </c>
      <c r="F8160" s="5" t="s">
        <v>15</v>
      </c>
      <c r="G8160" s="9"/>
      <c r="H8160" s="9"/>
    </row>
    <row r="8161" ht="15.75" customHeight="1">
      <c r="A8161" s="15" t="s">
        <v>9443</v>
      </c>
      <c r="B8161" s="14" t="s">
        <v>26</v>
      </c>
      <c r="C8161" s="17">
        <v>10.0</v>
      </c>
      <c r="D8161" s="8" t="s">
        <v>9451</v>
      </c>
      <c r="E8161" s="8" t="s">
        <v>14</v>
      </c>
      <c r="F8161" s="5" t="s">
        <v>79</v>
      </c>
      <c r="G8161" s="9"/>
      <c r="H8161" s="9"/>
    </row>
    <row r="8162" ht="15.75" customHeight="1">
      <c r="A8162" s="15" t="s">
        <v>9443</v>
      </c>
      <c r="B8162" s="14" t="s">
        <v>26</v>
      </c>
      <c r="C8162" s="17">
        <v>11.0</v>
      </c>
      <c r="D8162" s="8" t="s">
        <v>9452</v>
      </c>
      <c r="E8162" s="8" t="s">
        <v>14</v>
      </c>
      <c r="F8162" s="5" t="s">
        <v>15</v>
      </c>
      <c r="G8162" s="9"/>
      <c r="H8162" s="9"/>
    </row>
    <row r="8163" ht="15.75" customHeight="1">
      <c r="A8163" s="15" t="s">
        <v>9443</v>
      </c>
      <c r="B8163" s="18" t="s">
        <v>261</v>
      </c>
      <c r="C8163" s="17">
        <v>12.0</v>
      </c>
      <c r="D8163" s="8" t="s">
        <v>9453</v>
      </c>
      <c r="E8163" s="8" t="s">
        <v>14</v>
      </c>
      <c r="F8163" s="5" t="s">
        <v>66</v>
      </c>
      <c r="G8163" s="9"/>
      <c r="H8163" s="9"/>
    </row>
    <row r="8164" ht="15.75" customHeight="1">
      <c r="A8164" s="15" t="s">
        <v>9443</v>
      </c>
      <c r="B8164" s="14" t="s">
        <v>26</v>
      </c>
      <c r="C8164" s="17">
        <v>13.0</v>
      </c>
      <c r="D8164" s="8" t="s">
        <v>9454</v>
      </c>
      <c r="E8164" s="8" t="s">
        <v>14</v>
      </c>
      <c r="F8164" s="5" t="s">
        <v>66</v>
      </c>
      <c r="G8164" s="9"/>
      <c r="H8164" s="9"/>
    </row>
    <row r="8165" ht="15.75" customHeight="1">
      <c r="A8165" s="15" t="s">
        <v>9443</v>
      </c>
      <c r="B8165" s="18" t="s">
        <v>261</v>
      </c>
      <c r="C8165" s="17">
        <v>14.0</v>
      </c>
      <c r="D8165" s="8" t="s">
        <v>9455</v>
      </c>
      <c r="E8165" s="8" t="s">
        <v>14</v>
      </c>
      <c r="F8165" s="5" t="s">
        <v>66</v>
      </c>
      <c r="G8165" s="9"/>
      <c r="H8165" s="9"/>
    </row>
    <row r="8166" ht="15.75" customHeight="1">
      <c r="A8166" s="15" t="s">
        <v>9443</v>
      </c>
      <c r="B8166" s="14" t="s">
        <v>477</v>
      </c>
      <c r="C8166" s="17">
        <v>15.0</v>
      </c>
      <c r="D8166" s="8" t="s">
        <v>9456</v>
      </c>
      <c r="E8166" s="8" t="s">
        <v>21</v>
      </c>
      <c r="F8166" s="5" t="s">
        <v>25</v>
      </c>
      <c r="G8166" s="9"/>
      <c r="H8166" s="9"/>
    </row>
    <row r="8167" ht="15.75" customHeight="1">
      <c r="A8167" s="15" t="s">
        <v>9457</v>
      </c>
      <c r="B8167" s="14" t="s">
        <v>154</v>
      </c>
      <c r="C8167" s="16">
        <v>1.0</v>
      </c>
      <c r="D8167" s="8" t="s">
        <v>9458</v>
      </c>
      <c r="E8167" s="8" t="s">
        <v>21</v>
      </c>
      <c r="F8167" s="5" t="s">
        <v>540</v>
      </c>
      <c r="G8167" s="9"/>
      <c r="H8167" s="9"/>
    </row>
    <row r="8168" ht="15.75" customHeight="1">
      <c r="A8168" s="15" t="s">
        <v>9457</v>
      </c>
      <c r="B8168" s="14" t="s">
        <v>29</v>
      </c>
      <c r="C8168" s="17">
        <v>2.0</v>
      </c>
      <c r="D8168" s="8" t="s">
        <v>9459</v>
      </c>
      <c r="E8168" s="8" t="s">
        <v>32</v>
      </c>
      <c r="F8168" s="5" t="s">
        <v>639</v>
      </c>
      <c r="G8168" s="9"/>
      <c r="H8168" s="9"/>
    </row>
    <row r="8169" ht="15.75" customHeight="1">
      <c r="A8169" s="15" t="s">
        <v>9457</v>
      </c>
      <c r="B8169" s="14" t="s">
        <v>137</v>
      </c>
      <c r="C8169" s="17">
        <v>3.0</v>
      </c>
      <c r="D8169" s="8" t="s">
        <v>9460</v>
      </c>
      <c r="E8169" s="8" t="s">
        <v>21</v>
      </c>
      <c r="F8169" s="5" t="s">
        <v>25</v>
      </c>
      <c r="G8169" s="9"/>
      <c r="H8169" s="9"/>
    </row>
    <row r="8170" ht="15.75" customHeight="1">
      <c r="A8170" s="15" t="s">
        <v>9457</v>
      </c>
      <c r="B8170" s="14" t="s">
        <v>29</v>
      </c>
      <c r="C8170" s="17">
        <v>5.0</v>
      </c>
      <c r="D8170" s="8" t="s">
        <v>9461</v>
      </c>
      <c r="E8170" s="8" t="s">
        <v>18</v>
      </c>
      <c r="F8170" s="5" t="s">
        <v>4408</v>
      </c>
      <c r="G8170" s="9"/>
      <c r="H8170" s="9"/>
    </row>
    <row r="8171" ht="15.75" customHeight="1">
      <c r="A8171" s="15" t="s">
        <v>9457</v>
      </c>
      <c r="B8171" s="14" t="s">
        <v>37</v>
      </c>
      <c r="C8171" s="17">
        <v>7.0</v>
      </c>
      <c r="D8171" s="8" t="s">
        <v>9462</v>
      </c>
      <c r="E8171" s="8" t="s">
        <v>32</v>
      </c>
      <c r="F8171" s="5" t="s">
        <v>22</v>
      </c>
      <c r="G8171" s="9"/>
      <c r="H8171" s="9"/>
    </row>
    <row r="8172" ht="15.75" customHeight="1">
      <c r="A8172" s="15" t="s">
        <v>9457</v>
      </c>
      <c r="B8172" s="18" t="s">
        <v>701</v>
      </c>
      <c r="C8172" s="17">
        <v>9.0</v>
      </c>
      <c r="D8172" s="8" t="s">
        <v>9463</v>
      </c>
      <c r="E8172" s="8" t="s">
        <v>21</v>
      </c>
      <c r="F8172" s="5" t="s">
        <v>22</v>
      </c>
      <c r="G8172" s="9"/>
      <c r="H8172" s="9"/>
    </row>
    <row r="8173" ht="15.75" customHeight="1">
      <c r="A8173" s="15" t="s">
        <v>9457</v>
      </c>
      <c r="B8173" s="18" t="s">
        <v>701</v>
      </c>
      <c r="C8173" s="17">
        <v>11.0</v>
      </c>
      <c r="D8173" s="8" t="s">
        <v>9464</v>
      </c>
      <c r="E8173" s="8" t="s">
        <v>1850</v>
      </c>
      <c r="F8173" s="5" t="s">
        <v>22</v>
      </c>
      <c r="G8173" s="9"/>
      <c r="H8173" s="9"/>
    </row>
    <row r="8174" ht="15.75" customHeight="1">
      <c r="A8174" s="15" t="s">
        <v>9457</v>
      </c>
      <c r="B8174" s="14" t="s">
        <v>37</v>
      </c>
      <c r="C8174" s="17">
        <v>13.0</v>
      </c>
      <c r="D8174" s="8" t="s">
        <v>9465</v>
      </c>
      <c r="E8174" s="8" t="s">
        <v>21</v>
      </c>
      <c r="F8174" s="5" t="s">
        <v>22</v>
      </c>
      <c r="G8174" s="9"/>
      <c r="H8174" s="9"/>
    </row>
    <row r="8175" ht="15.75" customHeight="1">
      <c r="A8175" s="15" t="s">
        <v>9457</v>
      </c>
      <c r="B8175" s="14" t="s">
        <v>144</v>
      </c>
      <c r="C8175" s="17">
        <v>15.0</v>
      </c>
      <c r="D8175" s="8" t="s">
        <v>9466</v>
      </c>
      <c r="E8175" s="8" t="s">
        <v>21</v>
      </c>
      <c r="F8175" s="5" t="s">
        <v>22</v>
      </c>
      <c r="G8175" s="9"/>
      <c r="H8175" s="9"/>
    </row>
    <row r="8176" ht="15.75" customHeight="1">
      <c r="A8176" s="15" t="s">
        <v>9457</v>
      </c>
      <c r="B8176" s="14" t="s">
        <v>124</v>
      </c>
      <c r="C8176" s="17">
        <v>17.0</v>
      </c>
      <c r="D8176" s="8" t="s">
        <v>9467</v>
      </c>
      <c r="E8176" s="8" t="s">
        <v>21</v>
      </c>
      <c r="F8176" s="5" t="s">
        <v>22</v>
      </c>
      <c r="G8176" s="9"/>
      <c r="H8176" s="9"/>
    </row>
    <row r="8177" ht="15.75" customHeight="1">
      <c r="A8177" s="15" t="s">
        <v>9457</v>
      </c>
      <c r="B8177" s="14" t="s">
        <v>29</v>
      </c>
      <c r="C8177" s="17">
        <v>19.0</v>
      </c>
      <c r="D8177" s="8" t="s">
        <v>9468</v>
      </c>
      <c r="E8177" s="8" t="s">
        <v>32</v>
      </c>
      <c r="F8177" s="5" t="s">
        <v>9469</v>
      </c>
      <c r="G8177" s="9"/>
      <c r="H8177" s="9"/>
    </row>
    <row r="8178" ht="15.75" customHeight="1">
      <c r="A8178" s="15" t="s">
        <v>9457</v>
      </c>
      <c r="B8178" s="14" t="s">
        <v>154</v>
      </c>
      <c r="C8178" s="17">
        <v>21.0</v>
      </c>
      <c r="D8178" s="8" t="s">
        <v>9470</v>
      </c>
      <c r="E8178" s="8" t="s">
        <v>18</v>
      </c>
      <c r="F8178" s="5" t="s">
        <v>22</v>
      </c>
      <c r="G8178" s="9"/>
      <c r="H8178" s="9"/>
    </row>
    <row r="8179" ht="15.75" customHeight="1">
      <c r="A8179" s="15" t="s">
        <v>9457</v>
      </c>
      <c r="B8179" s="14" t="s">
        <v>137</v>
      </c>
      <c r="C8179" s="17">
        <v>22.0</v>
      </c>
      <c r="D8179" s="8" t="s">
        <v>9471</v>
      </c>
      <c r="E8179" s="8" t="s">
        <v>146</v>
      </c>
      <c r="F8179" s="5" t="s">
        <v>9469</v>
      </c>
      <c r="G8179" s="9"/>
      <c r="H8179" s="9"/>
    </row>
    <row r="8180" ht="15.75" customHeight="1">
      <c r="A8180" s="15" t="s">
        <v>9457</v>
      </c>
      <c r="B8180" s="14" t="s">
        <v>37</v>
      </c>
      <c r="C8180" s="17">
        <v>23.0</v>
      </c>
      <c r="D8180" s="8" t="s">
        <v>9472</v>
      </c>
      <c r="E8180" s="8" t="s">
        <v>32</v>
      </c>
      <c r="F8180" s="5" t="s">
        <v>9473</v>
      </c>
      <c r="G8180" s="9"/>
      <c r="H8180" s="9"/>
    </row>
    <row r="8181" ht="15.75" customHeight="1">
      <c r="A8181" s="15" t="s">
        <v>9457</v>
      </c>
      <c r="B8181" s="14" t="s">
        <v>29</v>
      </c>
      <c r="C8181" s="17">
        <v>25.0</v>
      </c>
      <c r="D8181" s="8" t="s">
        <v>9474</v>
      </c>
      <c r="E8181" s="8" t="s">
        <v>32</v>
      </c>
      <c r="F8181" s="5" t="s">
        <v>11</v>
      </c>
      <c r="G8181" s="9"/>
      <c r="H8181" s="9"/>
    </row>
    <row r="8182" ht="15.75" customHeight="1">
      <c r="A8182" s="15" t="s">
        <v>9457</v>
      </c>
      <c r="B8182" s="14" t="s">
        <v>137</v>
      </c>
      <c r="C8182" s="17">
        <v>27.0</v>
      </c>
      <c r="D8182" s="8" t="s">
        <v>9475</v>
      </c>
      <c r="E8182" s="8" t="s">
        <v>21</v>
      </c>
      <c r="F8182" s="5" t="s">
        <v>1782</v>
      </c>
      <c r="G8182" s="9"/>
      <c r="H8182" s="9"/>
    </row>
    <row r="8183" ht="15.75" customHeight="1">
      <c r="A8183" s="15" t="s">
        <v>9457</v>
      </c>
      <c r="B8183" s="14" t="s">
        <v>137</v>
      </c>
      <c r="C8183" s="17">
        <v>29.0</v>
      </c>
      <c r="D8183" s="8" t="s">
        <v>9476</v>
      </c>
      <c r="E8183" s="8" t="s">
        <v>32</v>
      </c>
      <c r="F8183" s="5" t="s">
        <v>9469</v>
      </c>
      <c r="G8183" s="9"/>
      <c r="H8183" s="9"/>
    </row>
    <row r="8184" ht="15.75" customHeight="1">
      <c r="A8184" s="15" t="s">
        <v>9457</v>
      </c>
      <c r="B8184" s="14" t="s">
        <v>124</v>
      </c>
      <c r="C8184" s="17">
        <v>30.0</v>
      </c>
      <c r="D8184" s="8" t="s">
        <v>9477</v>
      </c>
      <c r="E8184" s="8" t="s">
        <v>21</v>
      </c>
      <c r="F8184" s="5" t="s">
        <v>25</v>
      </c>
      <c r="G8184" s="9"/>
      <c r="H8184" s="9"/>
    </row>
    <row r="8185" ht="15.75" customHeight="1">
      <c r="A8185" s="15" t="s">
        <v>9457</v>
      </c>
      <c r="B8185" s="14" t="s">
        <v>896</v>
      </c>
      <c r="C8185" s="17">
        <v>32.0</v>
      </c>
      <c r="D8185" s="8" t="s">
        <v>9478</v>
      </c>
      <c r="E8185" s="8" t="s">
        <v>21</v>
      </c>
      <c r="F8185" s="5" t="s">
        <v>25</v>
      </c>
      <c r="G8185" s="9"/>
      <c r="H8185" s="9"/>
    </row>
    <row r="8186" ht="15.75" customHeight="1">
      <c r="A8186" s="15" t="s">
        <v>9457</v>
      </c>
      <c r="B8186" s="14" t="s">
        <v>37</v>
      </c>
      <c r="C8186" s="17">
        <v>34.0</v>
      </c>
      <c r="D8186" s="8" t="s">
        <v>9479</v>
      </c>
      <c r="E8186" s="8" t="s">
        <v>21</v>
      </c>
      <c r="F8186" s="5" t="s">
        <v>25</v>
      </c>
      <c r="G8186" s="9"/>
      <c r="H8186" s="9"/>
    </row>
    <row r="8187" ht="15.75" customHeight="1">
      <c r="A8187" s="15" t="s">
        <v>9457</v>
      </c>
      <c r="B8187" s="14" t="s">
        <v>37</v>
      </c>
      <c r="C8187" s="17">
        <v>35.0</v>
      </c>
      <c r="D8187" s="8" t="s">
        <v>9480</v>
      </c>
      <c r="E8187" s="8" t="s">
        <v>21</v>
      </c>
      <c r="F8187" s="5" t="s">
        <v>25</v>
      </c>
      <c r="G8187" s="9"/>
      <c r="H8187" s="9"/>
    </row>
    <row r="8188" ht="15.75" customHeight="1">
      <c r="A8188" s="15" t="s">
        <v>9457</v>
      </c>
      <c r="B8188" s="14" t="s">
        <v>130</v>
      </c>
      <c r="C8188" s="17">
        <v>37.0</v>
      </c>
      <c r="D8188" s="8" t="s">
        <v>9481</v>
      </c>
      <c r="E8188" s="8" t="s">
        <v>21</v>
      </c>
      <c r="F8188" s="5" t="s">
        <v>25</v>
      </c>
      <c r="G8188" s="9"/>
      <c r="H8188" s="9"/>
    </row>
    <row r="8189" ht="15.75" customHeight="1">
      <c r="A8189" s="15" t="s">
        <v>9457</v>
      </c>
      <c r="B8189" s="14" t="s">
        <v>137</v>
      </c>
      <c r="C8189" s="17">
        <v>40.0</v>
      </c>
      <c r="D8189" s="8" t="s">
        <v>9482</v>
      </c>
      <c r="E8189" s="8" t="s">
        <v>32</v>
      </c>
      <c r="F8189" s="5" t="s">
        <v>9483</v>
      </c>
      <c r="G8189" s="9"/>
      <c r="H8189" s="9"/>
    </row>
    <row r="8190" ht="15.75" customHeight="1">
      <c r="A8190" s="15" t="s">
        <v>9457</v>
      </c>
      <c r="B8190" s="14" t="s">
        <v>37</v>
      </c>
      <c r="C8190" s="17">
        <v>41.0</v>
      </c>
      <c r="D8190" s="8" t="s">
        <v>9484</v>
      </c>
      <c r="E8190" s="8" t="s">
        <v>32</v>
      </c>
      <c r="F8190" s="5" t="s">
        <v>166</v>
      </c>
      <c r="G8190" s="9"/>
      <c r="H8190" s="9"/>
    </row>
    <row r="8191" ht="15.75" customHeight="1">
      <c r="A8191" s="15" t="s">
        <v>9457</v>
      </c>
      <c r="B8191" s="14" t="s">
        <v>144</v>
      </c>
      <c r="C8191" s="17">
        <v>42.0</v>
      </c>
      <c r="D8191" s="8" t="s">
        <v>9485</v>
      </c>
      <c r="E8191" s="8" t="s">
        <v>14</v>
      </c>
      <c r="F8191" s="5" t="s">
        <v>5935</v>
      </c>
      <c r="G8191" s="9"/>
      <c r="H8191" s="9"/>
    </row>
    <row r="8192" ht="15.75" customHeight="1">
      <c r="A8192" s="15" t="s">
        <v>9457</v>
      </c>
      <c r="B8192" s="14" t="s">
        <v>144</v>
      </c>
      <c r="C8192" s="17">
        <v>44.0</v>
      </c>
      <c r="D8192" s="8" t="s">
        <v>9486</v>
      </c>
      <c r="E8192" s="8" t="s">
        <v>21</v>
      </c>
      <c r="F8192" s="5" t="s">
        <v>22</v>
      </c>
      <c r="G8192" s="9"/>
      <c r="H8192" s="9"/>
    </row>
    <row r="8193" ht="15.75" customHeight="1">
      <c r="A8193" s="15" t="s">
        <v>9457</v>
      </c>
      <c r="B8193" s="14" t="s">
        <v>144</v>
      </c>
      <c r="C8193" s="17">
        <v>46.0</v>
      </c>
      <c r="D8193" s="8" t="s">
        <v>9487</v>
      </c>
      <c r="E8193" s="8" t="s">
        <v>11</v>
      </c>
      <c r="F8193" s="5" t="s">
        <v>267</v>
      </c>
      <c r="G8193" s="9"/>
      <c r="H8193" s="9"/>
    </row>
    <row r="8194" ht="15.75" customHeight="1">
      <c r="A8194" s="15" t="s">
        <v>9457</v>
      </c>
      <c r="B8194" s="18" t="s">
        <v>126</v>
      </c>
      <c r="C8194" s="17">
        <v>47.0</v>
      </c>
      <c r="D8194" s="8" t="s">
        <v>9488</v>
      </c>
      <c r="E8194" s="8" t="s">
        <v>32</v>
      </c>
      <c r="F8194" s="5" t="s">
        <v>267</v>
      </c>
      <c r="G8194" s="9"/>
      <c r="H8194" s="9"/>
    </row>
    <row r="8195" ht="15.75" customHeight="1">
      <c r="A8195" s="15" t="s">
        <v>9457</v>
      </c>
      <c r="B8195" s="14" t="s">
        <v>144</v>
      </c>
      <c r="C8195" s="17">
        <v>48.0</v>
      </c>
      <c r="D8195" s="8" t="s">
        <v>9489</v>
      </c>
      <c r="E8195" s="8" t="s">
        <v>11</v>
      </c>
      <c r="F8195" s="5" t="s">
        <v>22</v>
      </c>
      <c r="G8195" s="9"/>
      <c r="H8195" s="9"/>
    </row>
    <row r="8196" ht="15.75" customHeight="1">
      <c r="A8196" s="15" t="s">
        <v>9457</v>
      </c>
      <c r="B8196" s="14" t="s">
        <v>144</v>
      </c>
      <c r="C8196" s="17">
        <v>49.0</v>
      </c>
      <c r="D8196" s="8" t="s">
        <v>9490</v>
      </c>
      <c r="E8196" s="8" t="s">
        <v>21</v>
      </c>
      <c r="F8196" s="5" t="s">
        <v>28</v>
      </c>
      <c r="G8196" s="9"/>
      <c r="H8196" s="9"/>
    </row>
    <row r="8197" ht="15.75" customHeight="1">
      <c r="A8197" s="15" t="s">
        <v>9457</v>
      </c>
      <c r="B8197" s="14" t="s">
        <v>7331</v>
      </c>
      <c r="C8197" s="17">
        <v>50.0</v>
      </c>
      <c r="D8197" s="8" t="s">
        <v>9491</v>
      </c>
      <c r="E8197" s="8" t="s">
        <v>21</v>
      </c>
      <c r="F8197" s="5" t="s">
        <v>1782</v>
      </c>
      <c r="G8197" s="9"/>
      <c r="H8197" s="9"/>
    </row>
    <row r="8198" ht="15.75" customHeight="1">
      <c r="A8198" s="15" t="s">
        <v>9457</v>
      </c>
      <c r="B8198" s="14" t="s">
        <v>378</v>
      </c>
      <c r="C8198" s="17">
        <v>55.0</v>
      </c>
      <c r="D8198" s="8" t="s">
        <v>9492</v>
      </c>
      <c r="E8198" s="8" t="s">
        <v>97</v>
      </c>
      <c r="F8198" s="5" t="s">
        <v>123</v>
      </c>
      <c r="G8198" s="9"/>
      <c r="H8198" s="9"/>
    </row>
    <row r="8199" ht="15.75" customHeight="1">
      <c r="A8199" s="15" t="s">
        <v>9457</v>
      </c>
      <c r="B8199" s="14" t="s">
        <v>144</v>
      </c>
      <c r="C8199" s="17">
        <v>57.0</v>
      </c>
      <c r="D8199" s="8" t="s">
        <v>9493</v>
      </c>
      <c r="E8199" s="8" t="s">
        <v>21</v>
      </c>
      <c r="F8199" s="5" t="s">
        <v>22</v>
      </c>
      <c r="G8199" s="9"/>
      <c r="H8199" s="9"/>
    </row>
    <row r="8200" ht="15.75" customHeight="1">
      <c r="A8200" s="15" t="s">
        <v>9457</v>
      </c>
      <c r="B8200" s="14" t="s">
        <v>37</v>
      </c>
      <c r="C8200" s="17">
        <v>59.0</v>
      </c>
      <c r="D8200" s="8" t="s">
        <v>9494</v>
      </c>
      <c r="E8200" s="8" t="s">
        <v>21</v>
      </c>
      <c r="F8200" s="5" t="s">
        <v>4408</v>
      </c>
      <c r="G8200" s="9"/>
      <c r="H8200" s="9"/>
    </row>
    <row r="8201" ht="15.75" customHeight="1">
      <c r="A8201" s="15" t="s">
        <v>9457</v>
      </c>
      <c r="B8201" s="14" t="s">
        <v>124</v>
      </c>
      <c r="C8201" s="17">
        <v>60.0</v>
      </c>
      <c r="D8201" s="8" t="s">
        <v>9495</v>
      </c>
      <c r="E8201" s="8" t="s">
        <v>21</v>
      </c>
      <c r="F8201" s="5" t="s">
        <v>4408</v>
      </c>
      <c r="G8201" s="9"/>
      <c r="H8201" s="9"/>
    </row>
    <row r="8202" ht="15.75" customHeight="1">
      <c r="A8202" s="15" t="s">
        <v>9457</v>
      </c>
      <c r="B8202" s="14" t="s">
        <v>9496</v>
      </c>
      <c r="C8202" s="17">
        <v>62.0</v>
      </c>
      <c r="D8202" s="8" t="s">
        <v>9497</v>
      </c>
      <c r="E8202" s="8" t="s">
        <v>21</v>
      </c>
      <c r="F8202" s="5" t="s">
        <v>1048</v>
      </c>
      <c r="G8202" s="9"/>
      <c r="H8202" s="9"/>
    </row>
    <row r="8203" ht="15.75" customHeight="1">
      <c r="A8203" s="5" t="s">
        <v>9498</v>
      </c>
      <c r="B8203" s="6" t="s">
        <v>137</v>
      </c>
      <c r="C8203" s="7">
        <v>1.0</v>
      </c>
      <c r="D8203" s="8" t="s">
        <v>9499</v>
      </c>
      <c r="E8203" s="5" t="s">
        <v>21</v>
      </c>
      <c r="F8203" s="5" t="s">
        <v>123</v>
      </c>
      <c r="G8203" s="9"/>
      <c r="H8203" s="9"/>
    </row>
    <row r="8204" ht="15.75" customHeight="1">
      <c r="A8204" s="5" t="s">
        <v>9498</v>
      </c>
      <c r="B8204" s="6" t="s">
        <v>124</v>
      </c>
      <c r="C8204" s="10">
        <v>2.0</v>
      </c>
      <c r="D8204" s="8" t="s">
        <v>9500</v>
      </c>
      <c r="E8204" s="5" t="s">
        <v>18</v>
      </c>
      <c r="F8204" s="5" t="s">
        <v>708</v>
      </c>
      <c r="G8204" s="9"/>
      <c r="H8204" s="9"/>
    </row>
    <row r="8205" ht="15.75" customHeight="1">
      <c r="A8205" s="5" t="s">
        <v>9498</v>
      </c>
      <c r="B8205" s="6" t="s">
        <v>124</v>
      </c>
      <c r="C8205" s="10">
        <v>3.0</v>
      </c>
      <c r="D8205" s="8" t="s">
        <v>9501</v>
      </c>
      <c r="E8205" s="5" t="s">
        <v>14</v>
      </c>
      <c r="F8205" s="5" t="s">
        <v>79</v>
      </c>
      <c r="G8205" s="9"/>
      <c r="H8205" s="9"/>
    </row>
    <row r="8206" ht="15.75" customHeight="1">
      <c r="A8206" s="5" t="s">
        <v>9498</v>
      </c>
      <c r="B8206" s="6" t="s">
        <v>137</v>
      </c>
      <c r="C8206" s="10">
        <v>4.0</v>
      </c>
      <c r="D8206" s="8" t="s">
        <v>9502</v>
      </c>
      <c r="E8206" s="5" t="s">
        <v>21</v>
      </c>
      <c r="F8206" s="5" t="s">
        <v>28</v>
      </c>
      <c r="G8206" s="9"/>
      <c r="H8206" s="9"/>
    </row>
    <row r="8207" ht="15.75" customHeight="1">
      <c r="A8207" s="5" t="s">
        <v>9498</v>
      </c>
      <c r="B8207" s="6" t="s">
        <v>124</v>
      </c>
      <c r="C8207" s="10">
        <v>5.0</v>
      </c>
      <c r="D8207" s="8" t="s">
        <v>9503</v>
      </c>
      <c r="E8207" s="5" t="s">
        <v>18</v>
      </c>
      <c r="F8207" s="5" t="s">
        <v>18</v>
      </c>
      <c r="G8207" s="9"/>
      <c r="H8207" s="9"/>
    </row>
    <row r="8208" ht="15.75" customHeight="1">
      <c r="A8208" s="5" t="s">
        <v>9498</v>
      </c>
      <c r="B8208" s="6" t="s">
        <v>137</v>
      </c>
      <c r="C8208" s="10">
        <v>6.0</v>
      </c>
      <c r="D8208" s="8" t="s">
        <v>9504</v>
      </c>
      <c r="E8208" s="5" t="s">
        <v>33</v>
      </c>
      <c r="F8208" s="5" t="s">
        <v>33</v>
      </c>
      <c r="G8208" s="9"/>
      <c r="H8208" s="9"/>
    </row>
    <row r="8209" ht="15.75" customHeight="1">
      <c r="A8209" s="5" t="s">
        <v>9498</v>
      </c>
      <c r="B8209" s="6" t="s">
        <v>139</v>
      </c>
      <c r="C8209" s="10">
        <v>7.0</v>
      </c>
      <c r="D8209" s="8" t="s">
        <v>9505</v>
      </c>
      <c r="E8209" s="5" t="s">
        <v>14</v>
      </c>
      <c r="F8209" s="5" t="s">
        <v>15</v>
      </c>
      <c r="G8209" s="9"/>
      <c r="H8209" s="9"/>
    </row>
    <row r="8210" ht="15.75" customHeight="1">
      <c r="A8210" s="5" t="s">
        <v>9498</v>
      </c>
      <c r="B8210" s="6" t="s">
        <v>124</v>
      </c>
      <c r="C8210" s="10">
        <v>8.0</v>
      </c>
      <c r="D8210" s="8" t="s">
        <v>9506</v>
      </c>
      <c r="E8210" s="5" t="s">
        <v>21</v>
      </c>
      <c r="F8210" s="5" t="s">
        <v>2455</v>
      </c>
      <c r="G8210" s="9"/>
      <c r="H8210" s="9"/>
    </row>
    <row r="8211" ht="15.75" customHeight="1">
      <c r="A8211" s="5" t="s">
        <v>9498</v>
      </c>
      <c r="B8211" s="6" t="s">
        <v>37</v>
      </c>
      <c r="C8211" s="10">
        <v>9.0</v>
      </c>
      <c r="D8211" s="8" t="s">
        <v>9507</v>
      </c>
      <c r="E8211" s="5" t="s">
        <v>14</v>
      </c>
      <c r="F8211" s="5" t="s">
        <v>79</v>
      </c>
      <c r="G8211" s="9"/>
      <c r="H8211" s="9"/>
    </row>
    <row r="8212" ht="15.75" customHeight="1">
      <c r="A8212" s="5" t="s">
        <v>9498</v>
      </c>
      <c r="B8212" s="6" t="s">
        <v>139</v>
      </c>
      <c r="C8212" s="10">
        <v>10.0</v>
      </c>
      <c r="D8212" s="8" t="s">
        <v>9508</v>
      </c>
      <c r="E8212" s="5" t="s">
        <v>9509</v>
      </c>
      <c r="F8212" s="5" t="s">
        <v>79</v>
      </c>
      <c r="G8212" s="9"/>
      <c r="H8212" s="9"/>
    </row>
    <row r="8213" ht="15.75" customHeight="1">
      <c r="A8213" s="5" t="s">
        <v>9498</v>
      </c>
      <c r="B8213" s="6" t="s">
        <v>29</v>
      </c>
      <c r="C8213" s="10">
        <v>11.0</v>
      </c>
      <c r="D8213" s="8" t="s">
        <v>9510</v>
      </c>
      <c r="E8213" s="5" t="s">
        <v>21</v>
      </c>
      <c r="F8213" s="5" t="s">
        <v>133</v>
      </c>
      <c r="G8213" s="9"/>
      <c r="H8213" s="9"/>
    </row>
    <row r="8214" ht="15.75" customHeight="1">
      <c r="A8214" s="15" t="s">
        <v>9511</v>
      </c>
      <c r="B8214" s="18" t="s">
        <v>135</v>
      </c>
      <c r="C8214" s="16">
        <v>1.0</v>
      </c>
      <c r="D8214" s="8" t="s">
        <v>9512</v>
      </c>
      <c r="E8214" s="8" t="s">
        <v>14</v>
      </c>
      <c r="F8214" s="5" t="s">
        <v>28</v>
      </c>
      <c r="G8214" s="9"/>
      <c r="H8214" s="9"/>
    </row>
    <row r="8215" ht="15.75" customHeight="1">
      <c r="A8215" s="15" t="s">
        <v>9511</v>
      </c>
      <c r="B8215" s="14" t="s">
        <v>37</v>
      </c>
      <c r="C8215" s="17">
        <v>2.0</v>
      </c>
      <c r="D8215" s="8" t="s">
        <v>9513</v>
      </c>
      <c r="E8215" s="8" t="s">
        <v>14</v>
      </c>
      <c r="F8215" s="5" t="s">
        <v>295</v>
      </c>
      <c r="G8215" s="9"/>
      <c r="H8215" s="9"/>
    </row>
    <row r="8216" ht="15.75" customHeight="1">
      <c r="A8216" s="15" t="s">
        <v>9511</v>
      </c>
      <c r="B8216" s="18" t="s">
        <v>126</v>
      </c>
      <c r="C8216" s="17">
        <v>3.0</v>
      </c>
      <c r="D8216" s="8" t="s">
        <v>9514</v>
      </c>
      <c r="E8216" s="8" t="s">
        <v>14</v>
      </c>
      <c r="F8216" s="5" t="s">
        <v>79</v>
      </c>
      <c r="G8216" s="9"/>
      <c r="H8216" s="9"/>
    </row>
    <row r="8217" ht="15.75" customHeight="1">
      <c r="A8217" s="15" t="s">
        <v>9511</v>
      </c>
      <c r="B8217" s="18" t="s">
        <v>126</v>
      </c>
      <c r="C8217" s="17">
        <v>4.0</v>
      </c>
      <c r="D8217" s="8" t="s">
        <v>9515</v>
      </c>
      <c r="E8217" s="8" t="s">
        <v>21</v>
      </c>
      <c r="F8217" s="5" t="s">
        <v>25</v>
      </c>
      <c r="G8217" s="9"/>
      <c r="H8217" s="9"/>
    </row>
    <row r="8218" ht="15.75" customHeight="1">
      <c r="A8218" s="15" t="s">
        <v>9511</v>
      </c>
      <c r="B8218" s="14" t="s">
        <v>144</v>
      </c>
      <c r="C8218" s="17">
        <v>5.0</v>
      </c>
      <c r="D8218" s="8" t="s">
        <v>9516</v>
      </c>
      <c r="E8218" s="8" t="s">
        <v>21</v>
      </c>
      <c r="F8218" s="5" t="s">
        <v>25</v>
      </c>
      <c r="G8218" s="9"/>
      <c r="H8218" s="9"/>
    </row>
    <row r="8219" ht="15.75" customHeight="1">
      <c r="A8219" s="15" t="s">
        <v>9511</v>
      </c>
      <c r="B8219" s="18" t="s">
        <v>135</v>
      </c>
      <c r="C8219" s="17">
        <v>7.0</v>
      </c>
      <c r="D8219" s="8" t="s">
        <v>9517</v>
      </c>
      <c r="E8219" s="8" t="s">
        <v>21</v>
      </c>
      <c r="F8219" s="5" t="s">
        <v>25</v>
      </c>
      <c r="G8219" s="9"/>
      <c r="H8219" s="9"/>
    </row>
    <row r="8220" ht="15.75" customHeight="1">
      <c r="A8220" s="15" t="s">
        <v>9511</v>
      </c>
      <c r="B8220" s="14" t="s">
        <v>144</v>
      </c>
      <c r="C8220" s="17">
        <v>8.0</v>
      </c>
      <c r="D8220" s="8" t="s">
        <v>9518</v>
      </c>
      <c r="E8220" s="8" t="s">
        <v>18</v>
      </c>
      <c r="F8220" s="5" t="s">
        <v>9519</v>
      </c>
      <c r="G8220" s="9"/>
      <c r="H8220" s="9"/>
    </row>
    <row r="8221" ht="15.75" customHeight="1">
      <c r="A8221" s="15" t="s">
        <v>9511</v>
      </c>
      <c r="B8221" s="18" t="s">
        <v>701</v>
      </c>
      <c r="C8221" s="17">
        <v>9.0</v>
      </c>
      <c r="D8221" s="8" t="s">
        <v>9520</v>
      </c>
      <c r="E8221" s="8" t="s">
        <v>33</v>
      </c>
      <c r="F8221" s="5" t="s">
        <v>971</v>
      </c>
      <c r="G8221" s="9"/>
      <c r="H8221" s="9"/>
    </row>
    <row r="8222" ht="15.75" customHeight="1">
      <c r="A8222" s="15" t="s">
        <v>9511</v>
      </c>
      <c r="B8222" s="18" t="s">
        <v>701</v>
      </c>
      <c r="C8222" s="17">
        <v>11.0</v>
      </c>
      <c r="D8222" s="8" t="s">
        <v>9521</v>
      </c>
      <c r="E8222" s="8" t="s">
        <v>33</v>
      </c>
      <c r="F8222" s="5" t="s">
        <v>971</v>
      </c>
      <c r="G8222" s="9"/>
      <c r="H8222" s="9"/>
    </row>
    <row r="8223" ht="15.75" customHeight="1">
      <c r="A8223" s="15" t="s">
        <v>9511</v>
      </c>
      <c r="B8223" s="18" t="s">
        <v>701</v>
      </c>
      <c r="C8223" s="17">
        <v>13.0</v>
      </c>
      <c r="D8223" s="8" t="s">
        <v>9522</v>
      </c>
      <c r="E8223" s="8" t="s">
        <v>14</v>
      </c>
      <c r="F8223" s="5" t="s">
        <v>28</v>
      </c>
      <c r="G8223" s="9"/>
      <c r="H8223" s="9"/>
    </row>
    <row r="8224" ht="15.75" customHeight="1">
      <c r="A8224" s="15" t="s">
        <v>9511</v>
      </c>
      <c r="B8224" s="14" t="s">
        <v>144</v>
      </c>
      <c r="C8224" s="17">
        <v>15.0</v>
      </c>
      <c r="D8224" s="8" t="s">
        <v>9523</v>
      </c>
      <c r="E8224" s="8" t="s">
        <v>14</v>
      </c>
      <c r="F8224" s="5" t="s">
        <v>79</v>
      </c>
      <c r="G8224" s="9"/>
      <c r="H8224" s="9"/>
    </row>
    <row r="8225" ht="15.75" customHeight="1">
      <c r="A8225" s="15" t="s">
        <v>9511</v>
      </c>
      <c r="B8225" s="18" t="s">
        <v>126</v>
      </c>
      <c r="C8225" s="17">
        <v>17.0</v>
      </c>
      <c r="D8225" s="8" t="s">
        <v>9524</v>
      </c>
      <c r="E8225" s="8" t="s">
        <v>21</v>
      </c>
      <c r="F8225" s="5" t="s">
        <v>25</v>
      </c>
      <c r="G8225" s="9"/>
      <c r="H8225" s="9"/>
    </row>
    <row r="8226" ht="15.75" customHeight="1">
      <c r="A8226" s="15" t="s">
        <v>9511</v>
      </c>
      <c r="B8226" s="14" t="s">
        <v>144</v>
      </c>
      <c r="C8226" s="17">
        <v>18.0</v>
      </c>
      <c r="D8226" s="8" t="s">
        <v>9525</v>
      </c>
      <c r="E8226" s="8" t="s">
        <v>14</v>
      </c>
      <c r="F8226" s="5" t="s">
        <v>79</v>
      </c>
      <c r="G8226" s="9"/>
      <c r="H8226" s="9"/>
    </row>
    <row r="8227" ht="15.75" customHeight="1">
      <c r="A8227" s="15" t="s">
        <v>9511</v>
      </c>
      <c r="B8227" s="14" t="s">
        <v>675</v>
      </c>
      <c r="C8227" s="17">
        <v>20.0</v>
      </c>
      <c r="D8227" s="8" t="s">
        <v>9526</v>
      </c>
      <c r="E8227" s="8" t="s">
        <v>21</v>
      </c>
      <c r="F8227" s="5" t="s">
        <v>22</v>
      </c>
      <c r="G8227" s="9"/>
      <c r="H8227" s="9"/>
    </row>
    <row r="8228" ht="15.75" customHeight="1">
      <c r="A8228" s="11" t="s">
        <v>9527</v>
      </c>
      <c r="B8228" s="6" t="s">
        <v>29</v>
      </c>
      <c r="C8228" s="7">
        <v>1.0</v>
      </c>
      <c r="D8228" s="8" t="s">
        <v>9528</v>
      </c>
      <c r="E8228" s="5" t="s">
        <v>21</v>
      </c>
      <c r="F8228" s="5" t="s">
        <v>22</v>
      </c>
      <c r="G8228" s="9"/>
      <c r="H8228" s="9"/>
    </row>
    <row r="8229" ht="15.75" customHeight="1">
      <c r="A8229" s="11" t="s">
        <v>9527</v>
      </c>
      <c r="B8229" s="6" t="s">
        <v>137</v>
      </c>
      <c r="C8229" s="10">
        <v>3.0</v>
      </c>
      <c r="D8229" s="8" t="s">
        <v>9529</v>
      </c>
      <c r="E8229" s="5" t="s">
        <v>14</v>
      </c>
      <c r="F8229" s="5" t="s">
        <v>651</v>
      </c>
      <c r="G8229" s="9"/>
      <c r="H8229" s="9"/>
    </row>
    <row r="8230" ht="15.75" customHeight="1">
      <c r="A8230" s="11" t="s">
        <v>9527</v>
      </c>
      <c r="B8230" s="6" t="s">
        <v>29</v>
      </c>
      <c r="C8230" s="10">
        <v>4.0</v>
      </c>
      <c r="D8230" s="8" t="s">
        <v>9530</v>
      </c>
      <c r="E8230" s="5" t="s">
        <v>14</v>
      </c>
      <c r="F8230" s="5" t="s">
        <v>15</v>
      </c>
      <c r="G8230" s="9"/>
      <c r="H8230" s="9"/>
    </row>
    <row r="8231" ht="15.75" customHeight="1">
      <c r="A8231" s="11" t="s">
        <v>9527</v>
      </c>
      <c r="B8231" s="6" t="s">
        <v>29</v>
      </c>
      <c r="C8231" s="10">
        <v>5.0</v>
      </c>
      <c r="D8231" s="8" t="s">
        <v>9531</v>
      </c>
      <c r="E8231" s="5" t="s">
        <v>21</v>
      </c>
      <c r="F8231" s="5" t="s">
        <v>11</v>
      </c>
      <c r="G8231" s="9"/>
      <c r="H8231" s="9"/>
    </row>
    <row r="8232" ht="15.75" customHeight="1">
      <c r="A8232" s="15" t="s">
        <v>9532</v>
      </c>
      <c r="B8232" s="14" t="s">
        <v>124</v>
      </c>
      <c r="C8232" s="16">
        <v>1.0</v>
      </c>
      <c r="D8232" s="8" t="s">
        <v>9533</v>
      </c>
      <c r="E8232" s="8" t="s">
        <v>21</v>
      </c>
      <c r="F8232" s="5" t="s">
        <v>25</v>
      </c>
      <c r="G8232" s="9"/>
      <c r="H8232" s="9"/>
    </row>
    <row r="8233" ht="15.75" customHeight="1">
      <c r="A8233" s="15" t="s">
        <v>9532</v>
      </c>
      <c r="B8233" s="14" t="s">
        <v>124</v>
      </c>
      <c r="C8233" s="17">
        <v>3.0</v>
      </c>
      <c r="D8233" s="8" t="s">
        <v>9534</v>
      </c>
      <c r="E8233" s="8" t="s">
        <v>21</v>
      </c>
      <c r="F8233" s="5" t="s">
        <v>123</v>
      </c>
      <c r="G8233" s="9"/>
      <c r="H8233" s="9"/>
    </row>
    <row r="8234" ht="15.75" customHeight="1">
      <c r="A8234" s="15" t="s">
        <v>9532</v>
      </c>
      <c r="B8234" s="14" t="s">
        <v>144</v>
      </c>
      <c r="C8234" s="17">
        <v>7.0</v>
      </c>
      <c r="D8234" s="8" t="s">
        <v>9535</v>
      </c>
      <c r="E8234" s="8" t="s">
        <v>14</v>
      </c>
      <c r="F8234" s="5" t="s">
        <v>79</v>
      </c>
      <c r="G8234" s="9"/>
      <c r="H8234" s="9"/>
    </row>
    <row r="8235" ht="15.75" customHeight="1">
      <c r="A8235" s="15" t="s">
        <v>9532</v>
      </c>
      <c r="B8235" s="14" t="s">
        <v>968</v>
      </c>
      <c r="C8235" s="17">
        <v>9.0</v>
      </c>
      <c r="D8235" s="8" t="s">
        <v>9536</v>
      </c>
      <c r="E8235" s="8" t="s">
        <v>21</v>
      </c>
      <c r="F8235" s="5" t="s">
        <v>25</v>
      </c>
      <c r="G8235" s="9"/>
      <c r="H8235" s="9"/>
    </row>
    <row r="8236" ht="15.75" customHeight="1">
      <c r="A8236" s="15" t="s">
        <v>9532</v>
      </c>
      <c r="B8236" s="14" t="s">
        <v>37</v>
      </c>
      <c r="C8236" s="17">
        <v>12.0</v>
      </c>
      <c r="D8236" s="8" t="s">
        <v>9537</v>
      </c>
      <c r="E8236" s="8" t="s">
        <v>18</v>
      </c>
      <c r="F8236" s="5" t="s">
        <v>18</v>
      </c>
      <c r="G8236" s="9"/>
      <c r="H8236" s="9"/>
    </row>
    <row r="8237" ht="15.75" customHeight="1">
      <c r="A8237" s="15" t="s">
        <v>9532</v>
      </c>
      <c r="B8237" s="14" t="s">
        <v>37</v>
      </c>
      <c r="C8237" s="17">
        <v>13.0</v>
      </c>
      <c r="D8237" s="8" t="s">
        <v>9538</v>
      </c>
      <c r="E8237" s="8" t="s">
        <v>32</v>
      </c>
      <c r="F8237" s="5" t="s">
        <v>33</v>
      </c>
      <c r="G8237" s="9"/>
      <c r="H8237" s="9"/>
    </row>
    <row r="8238" ht="15.75" customHeight="1">
      <c r="A8238" s="15" t="s">
        <v>9532</v>
      </c>
      <c r="B8238" s="14" t="s">
        <v>144</v>
      </c>
      <c r="C8238" s="17">
        <v>14.0</v>
      </c>
      <c r="D8238" s="8" t="s">
        <v>9539</v>
      </c>
      <c r="E8238" s="8" t="s">
        <v>21</v>
      </c>
      <c r="F8238" s="5" t="s">
        <v>25</v>
      </c>
      <c r="G8238" s="9"/>
      <c r="H8238" s="9"/>
    </row>
    <row r="8239" ht="15.75" customHeight="1">
      <c r="A8239" s="15" t="s">
        <v>9532</v>
      </c>
      <c r="B8239" s="14" t="s">
        <v>144</v>
      </c>
      <c r="C8239" s="17">
        <v>15.0</v>
      </c>
      <c r="D8239" s="8" t="s">
        <v>9540</v>
      </c>
      <c r="E8239" s="8" t="s">
        <v>18</v>
      </c>
      <c r="F8239" s="5" t="s">
        <v>18</v>
      </c>
      <c r="G8239" s="9"/>
      <c r="H8239" s="9"/>
    </row>
    <row r="8240" ht="15.75" customHeight="1">
      <c r="A8240" s="15" t="s">
        <v>9532</v>
      </c>
      <c r="B8240" s="14" t="s">
        <v>144</v>
      </c>
      <c r="C8240" s="17">
        <v>16.0</v>
      </c>
      <c r="D8240" s="8" t="s">
        <v>9541</v>
      </c>
      <c r="E8240" s="8" t="s">
        <v>21</v>
      </c>
      <c r="F8240" s="5" t="s">
        <v>25</v>
      </c>
      <c r="G8240" s="9"/>
      <c r="H8240" s="9"/>
    </row>
    <row r="8241" ht="15.75" customHeight="1">
      <c r="A8241" s="15" t="s">
        <v>9532</v>
      </c>
      <c r="B8241" s="14" t="s">
        <v>124</v>
      </c>
      <c r="C8241" s="17">
        <v>18.0</v>
      </c>
      <c r="D8241" s="8" t="s">
        <v>9542</v>
      </c>
      <c r="E8241" s="8" t="s">
        <v>14</v>
      </c>
      <c r="F8241" s="5" t="s">
        <v>28</v>
      </c>
      <c r="G8241" s="9"/>
      <c r="H8241" s="9"/>
    </row>
    <row r="8242" ht="15.75" customHeight="1">
      <c r="A8242" s="15" t="s">
        <v>9532</v>
      </c>
      <c r="B8242" s="14" t="s">
        <v>37</v>
      </c>
      <c r="C8242" s="17">
        <v>21.0</v>
      </c>
      <c r="D8242" s="8" t="s">
        <v>9543</v>
      </c>
      <c r="E8242" s="8" t="s">
        <v>14</v>
      </c>
      <c r="F8242" s="5" t="s">
        <v>15</v>
      </c>
      <c r="G8242" s="9"/>
      <c r="H8242" s="9"/>
    </row>
    <row r="8243" ht="15.75" customHeight="1">
      <c r="A8243" s="15" t="s">
        <v>9532</v>
      </c>
      <c r="B8243" s="18" t="s">
        <v>126</v>
      </c>
      <c r="C8243" s="17">
        <v>23.0</v>
      </c>
      <c r="D8243" s="8" t="s">
        <v>9544</v>
      </c>
      <c r="E8243" s="8" t="s">
        <v>48</v>
      </c>
      <c r="F8243" s="5" t="s">
        <v>28</v>
      </c>
      <c r="G8243" s="9"/>
      <c r="H8243" s="9"/>
    </row>
    <row r="8244" ht="15.75" customHeight="1">
      <c r="A8244" s="15" t="s">
        <v>9532</v>
      </c>
      <c r="B8244" s="18" t="s">
        <v>701</v>
      </c>
      <c r="C8244" s="17">
        <v>24.0</v>
      </c>
      <c r="D8244" s="8" t="s">
        <v>9545</v>
      </c>
      <c r="E8244" s="8" t="s">
        <v>14</v>
      </c>
      <c r="F8244" s="5" t="s">
        <v>28</v>
      </c>
      <c r="G8244" s="9"/>
      <c r="H8244" s="9"/>
    </row>
    <row r="8245" ht="15.75" customHeight="1">
      <c r="A8245" s="15" t="s">
        <v>9532</v>
      </c>
      <c r="B8245" s="14" t="s">
        <v>144</v>
      </c>
      <c r="C8245" s="17">
        <v>26.0</v>
      </c>
      <c r="D8245" s="8" t="s">
        <v>9546</v>
      </c>
      <c r="E8245" s="8" t="s">
        <v>21</v>
      </c>
      <c r="F8245" s="5" t="s">
        <v>25</v>
      </c>
      <c r="G8245" s="9"/>
      <c r="H8245" s="9"/>
    </row>
    <row r="8246" ht="15.75" customHeight="1">
      <c r="A8246" s="15" t="s">
        <v>9532</v>
      </c>
      <c r="B8246" s="18" t="s">
        <v>701</v>
      </c>
      <c r="C8246" s="17">
        <v>28.0</v>
      </c>
      <c r="D8246" s="8" t="s">
        <v>9547</v>
      </c>
      <c r="E8246" s="8" t="s">
        <v>21</v>
      </c>
      <c r="F8246" s="5" t="s">
        <v>1465</v>
      </c>
      <c r="G8246" s="9"/>
      <c r="H8246" s="9"/>
    </row>
    <row r="8247" ht="15.75" customHeight="1">
      <c r="A8247" s="15" t="s">
        <v>9532</v>
      </c>
      <c r="B8247" s="18" t="s">
        <v>135</v>
      </c>
      <c r="C8247" s="17">
        <v>30.0</v>
      </c>
      <c r="D8247" s="8" t="s">
        <v>9548</v>
      </c>
      <c r="E8247" s="8" t="s">
        <v>33</v>
      </c>
      <c r="F8247" s="5" t="s">
        <v>33</v>
      </c>
      <c r="G8247" s="9"/>
      <c r="H8247" s="9"/>
    </row>
    <row r="8248" ht="15.75" customHeight="1">
      <c r="A8248" s="15" t="s">
        <v>9532</v>
      </c>
      <c r="B8248" s="18" t="s">
        <v>701</v>
      </c>
      <c r="C8248" s="17">
        <v>31.0</v>
      </c>
      <c r="D8248" s="8" t="s">
        <v>9549</v>
      </c>
      <c r="E8248" s="8" t="s">
        <v>33</v>
      </c>
      <c r="F8248" s="5" t="s">
        <v>33</v>
      </c>
      <c r="G8248" s="9"/>
      <c r="H8248" s="9"/>
    </row>
    <row r="8249" ht="15.75" customHeight="1">
      <c r="A8249" s="15" t="s">
        <v>9532</v>
      </c>
      <c r="B8249" s="14" t="s">
        <v>1742</v>
      </c>
      <c r="C8249" s="17">
        <v>33.0</v>
      </c>
      <c r="D8249" s="8" t="s">
        <v>9550</v>
      </c>
      <c r="E8249" s="8" t="s">
        <v>21</v>
      </c>
      <c r="F8249" s="5" t="s">
        <v>25</v>
      </c>
      <c r="G8249" s="9"/>
      <c r="H8249" s="9"/>
    </row>
    <row r="8250" ht="15.75" customHeight="1">
      <c r="A8250" s="15" t="s">
        <v>9551</v>
      </c>
      <c r="B8250" s="14" t="s">
        <v>513</v>
      </c>
      <c r="C8250" s="16">
        <v>1.0</v>
      </c>
      <c r="D8250" s="8" t="s">
        <v>9552</v>
      </c>
      <c r="E8250" s="8" t="s">
        <v>14</v>
      </c>
      <c r="F8250" s="5" t="s">
        <v>15</v>
      </c>
      <c r="G8250" s="9"/>
      <c r="H8250" s="9"/>
    </row>
    <row r="8251" ht="15.75" customHeight="1">
      <c r="A8251" s="15" t="s">
        <v>9551</v>
      </c>
      <c r="B8251" s="14" t="s">
        <v>3679</v>
      </c>
      <c r="C8251" s="17">
        <v>3.0</v>
      </c>
      <c r="D8251" s="8" t="s">
        <v>9553</v>
      </c>
      <c r="E8251" s="8" t="s">
        <v>14</v>
      </c>
      <c r="F8251" s="5" t="s">
        <v>15</v>
      </c>
      <c r="G8251" s="9"/>
      <c r="H8251" s="9"/>
    </row>
    <row r="8252" ht="15.75" customHeight="1">
      <c r="A8252" s="15" t="s">
        <v>9551</v>
      </c>
      <c r="B8252" s="14" t="s">
        <v>3679</v>
      </c>
      <c r="C8252" s="17">
        <v>4.0</v>
      </c>
      <c r="D8252" s="8" t="s">
        <v>9554</v>
      </c>
      <c r="E8252" s="8" t="s">
        <v>14</v>
      </c>
      <c r="F8252" s="5" t="s">
        <v>15</v>
      </c>
      <c r="G8252" s="9"/>
      <c r="H8252" s="9"/>
    </row>
    <row r="8253" ht="15.75" customHeight="1">
      <c r="A8253" s="15" t="s">
        <v>9551</v>
      </c>
      <c r="B8253" s="14" t="s">
        <v>522</v>
      </c>
      <c r="C8253" s="17">
        <v>5.0</v>
      </c>
      <c r="D8253" s="8" t="s">
        <v>9555</v>
      </c>
      <c r="E8253" s="8" t="s">
        <v>14</v>
      </c>
      <c r="F8253" s="5" t="s">
        <v>28</v>
      </c>
      <c r="G8253" s="9"/>
      <c r="H8253" s="9"/>
    </row>
    <row r="8254" ht="15.75" customHeight="1">
      <c r="A8254" s="15" t="s">
        <v>9551</v>
      </c>
      <c r="B8254" s="14" t="s">
        <v>595</v>
      </c>
      <c r="C8254" s="17">
        <v>6.0</v>
      </c>
      <c r="D8254" s="8" t="s">
        <v>9556</v>
      </c>
      <c r="E8254" s="8" t="s">
        <v>14</v>
      </c>
      <c r="F8254" s="5" t="s">
        <v>15</v>
      </c>
      <c r="G8254" s="9"/>
      <c r="H8254" s="9"/>
    </row>
    <row r="8255" ht="15.75" customHeight="1">
      <c r="A8255" s="15" t="s">
        <v>9551</v>
      </c>
      <c r="B8255" s="14" t="s">
        <v>513</v>
      </c>
      <c r="C8255" s="17">
        <v>8.0</v>
      </c>
      <c r="D8255" s="8" t="s">
        <v>9557</v>
      </c>
      <c r="E8255" s="8" t="s">
        <v>14</v>
      </c>
      <c r="F8255" s="5" t="s">
        <v>15</v>
      </c>
      <c r="G8255" s="9"/>
      <c r="H8255" s="9"/>
    </row>
    <row r="8256" ht="15.75" customHeight="1">
      <c r="A8256" s="15" t="s">
        <v>9551</v>
      </c>
      <c r="B8256" s="14" t="s">
        <v>513</v>
      </c>
      <c r="C8256" s="17">
        <v>10.0</v>
      </c>
      <c r="D8256" s="8" t="s">
        <v>9558</v>
      </c>
      <c r="E8256" s="8" t="s">
        <v>14</v>
      </c>
      <c r="F8256" s="5" t="s">
        <v>15</v>
      </c>
      <c r="G8256" s="9"/>
      <c r="H8256" s="9"/>
    </row>
    <row r="8257" ht="15.75" customHeight="1">
      <c r="A8257" s="15" t="s">
        <v>9551</v>
      </c>
      <c r="B8257" s="14" t="s">
        <v>513</v>
      </c>
      <c r="C8257" s="17">
        <v>12.0</v>
      </c>
      <c r="D8257" s="8" t="s">
        <v>9559</v>
      </c>
      <c r="E8257" s="8" t="s">
        <v>14</v>
      </c>
      <c r="F8257" s="5" t="s">
        <v>28</v>
      </c>
      <c r="G8257" s="9"/>
      <c r="H8257" s="9"/>
    </row>
    <row r="8258" ht="15.75" customHeight="1">
      <c r="A8258" s="15" t="s">
        <v>9551</v>
      </c>
      <c r="B8258" s="14" t="s">
        <v>130</v>
      </c>
      <c r="C8258" s="17">
        <v>14.0</v>
      </c>
      <c r="D8258" s="8" t="s">
        <v>9560</v>
      </c>
      <c r="E8258" s="8" t="s">
        <v>14</v>
      </c>
      <c r="F8258" s="5" t="s">
        <v>66</v>
      </c>
      <c r="G8258" s="9"/>
      <c r="H8258" s="9"/>
    </row>
    <row r="8259" ht="15.75" customHeight="1">
      <c r="A8259" s="15" t="s">
        <v>9551</v>
      </c>
      <c r="B8259" s="14" t="s">
        <v>3679</v>
      </c>
      <c r="C8259" s="17">
        <v>15.0</v>
      </c>
      <c r="D8259" s="8" t="s">
        <v>9561</v>
      </c>
      <c r="E8259" s="8" t="s">
        <v>14</v>
      </c>
      <c r="F8259" s="5" t="s">
        <v>15</v>
      </c>
      <c r="G8259" s="9"/>
      <c r="H8259" s="9"/>
    </row>
    <row r="8260" ht="15.75" customHeight="1">
      <c r="A8260" s="15" t="s">
        <v>9551</v>
      </c>
      <c r="B8260" s="14" t="s">
        <v>965</v>
      </c>
      <c r="C8260" s="17">
        <v>16.0</v>
      </c>
      <c r="D8260" s="8" t="s">
        <v>9562</v>
      </c>
      <c r="E8260" s="8" t="s">
        <v>14</v>
      </c>
      <c r="F8260" s="5" t="s">
        <v>15</v>
      </c>
      <c r="G8260" s="9"/>
      <c r="H8260" s="9"/>
    </row>
    <row r="8261" ht="15.75" customHeight="1">
      <c r="A8261" s="15" t="s">
        <v>9551</v>
      </c>
      <c r="B8261" s="14" t="s">
        <v>154</v>
      </c>
      <c r="C8261" s="17">
        <v>18.0</v>
      </c>
      <c r="D8261" s="8" t="s">
        <v>9563</v>
      </c>
      <c r="E8261" s="8" t="s">
        <v>14</v>
      </c>
      <c r="F8261" s="5" t="s">
        <v>28</v>
      </c>
      <c r="G8261" s="9"/>
      <c r="H8261" s="9"/>
    </row>
    <row r="8262" ht="15.75" customHeight="1">
      <c r="A8262" s="15" t="s">
        <v>9551</v>
      </c>
      <c r="B8262" s="14" t="s">
        <v>62</v>
      </c>
      <c r="C8262" s="17">
        <v>19.0</v>
      </c>
      <c r="D8262" s="8" t="s">
        <v>9564</v>
      </c>
      <c r="E8262" s="8" t="s">
        <v>14</v>
      </c>
      <c r="F8262" s="5" t="s">
        <v>15</v>
      </c>
      <c r="G8262" s="9"/>
      <c r="H8262" s="9"/>
    </row>
    <row r="8263" ht="15.75" customHeight="1">
      <c r="A8263" s="15" t="s">
        <v>9565</v>
      </c>
      <c r="B8263" s="18" t="s">
        <v>701</v>
      </c>
      <c r="C8263" s="16">
        <v>1.0</v>
      </c>
      <c r="D8263" s="8" t="s">
        <v>9566</v>
      </c>
      <c r="E8263" s="8" t="s">
        <v>21</v>
      </c>
      <c r="F8263" s="5" t="s">
        <v>22</v>
      </c>
      <c r="G8263" s="9"/>
      <c r="H8263" s="9"/>
    </row>
    <row r="8264" ht="15.75" customHeight="1">
      <c r="A8264" s="15" t="s">
        <v>9565</v>
      </c>
      <c r="B8264" s="14" t="s">
        <v>144</v>
      </c>
      <c r="C8264" s="17">
        <v>3.0</v>
      </c>
      <c r="D8264" s="8" t="s">
        <v>9567</v>
      </c>
      <c r="E8264" s="8" t="s">
        <v>21</v>
      </c>
      <c r="F8264" s="5" t="s">
        <v>22</v>
      </c>
      <c r="G8264" s="9"/>
      <c r="H8264" s="9"/>
    </row>
    <row r="8265" ht="15.75" customHeight="1">
      <c r="A8265" s="15" t="s">
        <v>9565</v>
      </c>
      <c r="B8265" s="18" t="s">
        <v>701</v>
      </c>
      <c r="C8265" s="17">
        <v>5.0</v>
      </c>
      <c r="D8265" s="8" t="s">
        <v>9568</v>
      </c>
      <c r="E8265" s="8" t="s">
        <v>21</v>
      </c>
      <c r="F8265" s="5" t="s">
        <v>22</v>
      </c>
      <c r="G8265" s="9"/>
      <c r="H8265" s="9"/>
    </row>
    <row r="8266" ht="15.75" customHeight="1">
      <c r="A8266" s="15" t="s">
        <v>9565</v>
      </c>
      <c r="B8266" s="14" t="s">
        <v>144</v>
      </c>
      <c r="C8266" s="17">
        <v>7.0</v>
      </c>
      <c r="D8266" s="8" t="s">
        <v>9569</v>
      </c>
      <c r="E8266" s="8" t="s">
        <v>21</v>
      </c>
      <c r="F8266" s="5" t="s">
        <v>22</v>
      </c>
      <c r="G8266" s="9"/>
      <c r="H8266" s="9"/>
    </row>
    <row r="8267" ht="15.75" customHeight="1">
      <c r="A8267" s="15" t="s">
        <v>9565</v>
      </c>
      <c r="B8267" s="14" t="s">
        <v>144</v>
      </c>
      <c r="C8267" s="17">
        <v>9.0</v>
      </c>
      <c r="D8267" s="8" t="s">
        <v>9570</v>
      </c>
      <c r="E8267" s="8" t="s">
        <v>21</v>
      </c>
      <c r="F8267" s="5" t="s">
        <v>25</v>
      </c>
      <c r="G8267" s="9"/>
      <c r="H8267" s="9"/>
    </row>
    <row r="8268" ht="15.75" customHeight="1">
      <c r="A8268" s="15" t="s">
        <v>9565</v>
      </c>
      <c r="B8268" s="14" t="s">
        <v>144</v>
      </c>
      <c r="C8268" s="17">
        <v>11.0</v>
      </c>
      <c r="D8268" s="8" t="s">
        <v>9571</v>
      </c>
      <c r="E8268" s="8" t="s">
        <v>32</v>
      </c>
      <c r="F8268" s="5" t="s">
        <v>22</v>
      </c>
      <c r="G8268" s="9"/>
      <c r="H8268" s="9"/>
    </row>
    <row r="8269" ht="15.75" customHeight="1">
      <c r="A8269" s="15" t="s">
        <v>9565</v>
      </c>
      <c r="B8269" s="18" t="s">
        <v>701</v>
      </c>
      <c r="C8269" s="17">
        <v>13.0</v>
      </c>
      <c r="D8269" s="8" t="s">
        <v>9572</v>
      </c>
      <c r="E8269" s="8" t="s">
        <v>21</v>
      </c>
      <c r="F8269" s="5" t="s">
        <v>22</v>
      </c>
      <c r="G8269" s="9"/>
      <c r="H8269" s="9"/>
    </row>
    <row r="8270" ht="15.75" customHeight="1">
      <c r="A8270" s="15" t="s">
        <v>9565</v>
      </c>
      <c r="B8270" s="14" t="s">
        <v>144</v>
      </c>
      <c r="C8270" s="17">
        <v>15.0</v>
      </c>
      <c r="D8270" s="8" t="s">
        <v>9573</v>
      </c>
      <c r="E8270" s="8" t="s">
        <v>21</v>
      </c>
      <c r="F8270" s="5" t="s">
        <v>22</v>
      </c>
      <c r="G8270" s="9"/>
      <c r="H8270" s="9"/>
    </row>
    <row r="8271" ht="15.75" customHeight="1">
      <c r="A8271" s="15" t="s">
        <v>9565</v>
      </c>
      <c r="B8271" s="18" t="s">
        <v>701</v>
      </c>
      <c r="C8271" s="17">
        <v>17.0</v>
      </c>
      <c r="D8271" s="8" t="s">
        <v>9574</v>
      </c>
      <c r="E8271" s="8" t="s">
        <v>21</v>
      </c>
      <c r="F8271" s="5" t="s">
        <v>25</v>
      </c>
      <c r="G8271" s="9"/>
      <c r="H8271" s="9"/>
    </row>
    <row r="8272" ht="15.75" customHeight="1">
      <c r="A8272" s="15" t="s">
        <v>9565</v>
      </c>
      <c r="B8272" s="14" t="s">
        <v>124</v>
      </c>
      <c r="C8272" s="17">
        <v>19.0</v>
      </c>
      <c r="D8272" s="8" t="s">
        <v>9575</v>
      </c>
      <c r="E8272" s="8" t="s">
        <v>21</v>
      </c>
      <c r="F8272" s="5" t="s">
        <v>28</v>
      </c>
      <c r="G8272" s="9"/>
      <c r="H8272" s="9"/>
    </row>
    <row r="8273" ht="15.75" customHeight="1">
      <c r="A8273" s="15" t="s">
        <v>9565</v>
      </c>
      <c r="B8273" s="14" t="s">
        <v>37</v>
      </c>
      <c r="C8273" s="17">
        <v>20.0</v>
      </c>
      <c r="D8273" s="8" t="s">
        <v>9576</v>
      </c>
      <c r="E8273" s="8" t="s">
        <v>14</v>
      </c>
      <c r="F8273" s="5" t="s">
        <v>15</v>
      </c>
      <c r="G8273" s="9"/>
      <c r="H8273" s="9"/>
    </row>
    <row r="8274" ht="15.75" customHeight="1">
      <c r="A8274" s="15" t="s">
        <v>9565</v>
      </c>
      <c r="B8274" s="14" t="s">
        <v>1474</v>
      </c>
      <c r="C8274" s="17">
        <v>21.0</v>
      </c>
      <c r="D8274" s="8" t="s">
        <v>9577</v>
      </c>
      <c r="E8274" s="8" t="s">
        <v>33</v>
      </c>
      <c r="F8274" s="5" t="s">
        <v>33</v>
      </c>
      <c r="G8274" s="9"/>
      <c r="H8274" s="9"/>
    </row>
    <row r="8275" ht="15.75" customHeight="1">
      <c r="A8275" s="15" t="s">
        <v>9578</v>
      </c>
      <c r="B8275" s="14" t="s">
        <v>139</v>
      </c>
      <c r="C8275" s="16">
        <v>1.0</v>
      </c>
      <c r="D8275" s="8" t="s">
        <v>9579</v>
      </c>
      <c r="E8275" s="8" t="s">
        <v>21</v>
      </c>
      <c r="F8275" s="5" t="s">
        <v>651</v>
      </c>
      <c r="G8275" s="9"/>
      <c r="H8275" s="9"/>
    </row>
    <row r="8276" ht="15.75" customHeight="1">
      <c r="A8276" s="15" t="s">
        <v>9578</v>
      </c>
      <c r="B8276" s="14" t="s">
        <v>139</v>
      </c>
      <c r="C8276" s="17">
        <v>2.0</v>
      </c>
      <c r="D8276" s="8" t="s">
        <v>9580</v>
      </c>
      <c r="E8276" s="8" t="s">
        <v>14</v>
      </c>
      <c r="F8276" s="5" t="s">
        <v>15</v>
      </c>
      <c r="G8276" s="9"/>
      <c r="H8276" s="9"/>
    </row>
    <row r="8277" ht="15.75" customHeight="1">
      <c r="A8277" s="15" t="s">
        <v>9578</v>
      </c>
      <c r="B8277" s="18" t="s">
        <v>126</v>
      </c>
      <c r="C8277" s="17">
        <v>4.0</v>
      </c>
      <c r="D8277" s="8" t="s">
        <v>9581</v>
      </c>
      <c r="E8277" s="8" t="s">
        <v>166</v>
      </c>
      <c r="F8277" s="5" t="s">
        <v>28</v>
      </c>
      <c r="G8277" s="9"/>
      <c r="H8277" s="9"/>
    </row>
    <row r="8278" ht="15.75" customHeight="1">
      <c r="A8278" s="15" t="s">
        <v>9578</v>
      </c>
      <c r="B8278" s="14" t="s">
        <v>139</v>
      </c>
      <c r="C8278" s="17">
        <v>5.0</v>
      </c>
      <c r="D8278" s="8" t="s">
        <v>9582</v>
      </c>
      <c r="E8278" s="8" t="s">
        <v>18</v>
      </c>
      <c r="F8278" s="5" t="s">
        <v>708</v>
      </c>
      <c r="G8278" s="9"/>
      <c r="H8278" s="9"/>
    </row>
    <row r="8279" ht="15.75" customHeight="1">
      <c r="A8279" s="15" t="s">
        <v>9578</v>
      </c>
      <c r="B8279" s="14" t="s">
        <v>37</v>
      </c>
      <c r="C8279" s="17">
        <v>7.0</v>
      </c>
      <c r="D8279" s="8" t="s">
        <v>9583</v>
      </c>
      <c r="E8279" s="8" t="s">
        <v>21</v>
      </c>
      <c r="F8279" s="5" t="s">
        <v>768</v>
      </c>
      <c r="G8279" s="9"/>
      <c r="H8279" s="9"/>
    </row>
    <row r="8280" ht="15.75" customHeight="1">
      <c r="A8280" s="15" t="s">
        <v>9578</v>
      </c>
      <c r="B8280" s="14" t="s">
        <v>6301</v>
      </c>
      <c r="C8280" s="17">
        <v>8.0</v>
      </c>
      <c r="D8280" s="8" t="s">
        <v>9584</v>
      </c>
      <c r="E8280" s="8" t="s">
        <v>21</v>
      </c>
      <c r="F8280" s="5" t="s">
        <v>133</v>
      </c>
      <c r="G8280" s="9"/>
      <c r="H8280" s="9"/>
    </row>
    <row r="8281" ht="15.75" customHeight="1">
      <c r="A8281" s="15" t="s">
        <v>9578</v>
      </c>
      <c r="B8281" s="14" t="s">
        <v>139</v>
      </c>
      <c r="C8281" s="17">
        <v>11.0</v>
      </c>
      <c r="D8281" s="8" t="s">
        <v>9585</v>
      </c>
      <c r="E8281" s="8" t="s">
        <v>14</v>
      </c>
      <c r="F8281" s="5" t="s">
        <v>15</v>
      </c>
      <c r="G8281" s="9"/>
      <c r="H8281" s="9"/>
    </row>
    <row r="8282" ht="15.75" customHeight="1">
      <c r="A8282" s="15" t="s">
        <v>9578</v>
      </c>
      <c r="B8282" s="14" t="s">
        <v>139</v>
      </c>
      <c r="C8282" s="17">
        <v>13.0</v>
      </c>
      <c r="D8282" s="8" t="s">
        <v>9586</v>
      </c>
      <c r="E8282" s="8" t="s">
        <v>21</v>
      </c>
      <c r="F8282" s="5" t="s">
        <v>22</v>
      </c>
      <c r="G8282" s="9"/>
      <c r="H8282" s="9"/>
    </row>
    <row r="8283" ht="15.75" customHeight="1">
      <c r="A8283" s="15" t="s">
        <v>9578</v>
      </c>
      <c r="B8283" s="18" t="s">
        <v>126</v>
      </c>
      <c r="C8283" s="17">
        <v>15.0</v>
      </c>
      <c r="D8283" s="8" t="s">
        <v>9587</v>
      </c>
      <c r="E8283" s="8" t="s">
        <v>21</v>
      </c>
      <c r="F8283" s="5" t="s">
        <v>123</v>
      </c>
      <c r="G8283" s="9"/>
      <c r="H8283" s="9"/>
    </row>
    <row r="8284" ht="15.75" customHeight="1">
      <c r="A8284" s="15" t="s">
        <v>9578</v>
      </c>
      <c r="B8284" s="14" t="s">
        <v>139</v>
      </c>
      <c r="C8284" s="17">
        <v>16.0</v>
      </c>
      <c r="D8284" s="8" t="s">
        <v>9588</v>
      </c>
      <c r="E8284" s="8" t="s">
        <v>21</v>
      </c>
      <c r="F8284" s="5" t="s">
        <v>123</v>
      </c>
      <c r="G8284" s="9"/>
      <c r="H8284" s="9"/>
    </row>
    <row r="8285" ht="15.75" customHeight="1">
      <c r="A8285" s="15" t="s">
        <v>9578</v>
      </c>
      <c r="B8285" s="14" t="s">
        <v>378</v>
      </c>
      <c r="C8285" s="17">
        <v>18.0</v>
      </c>
      <c r="D8285" s="8" t="s">
        <v>9589</v>
      </c>
      <c r="E8285" s="8" t="s">
        <v>21</v>
      </c>
      <c r="F8285" s="5" t="s">
        <v>22</v>
      </c>
      <c r="G8285" s="9"/>
      <c r="H8285" s="9"/>
    </row>
    <row r="8286" ht="15.75" customHeight="1">
      <c r="A8286" s="15" t="s">
        <v>9578</v>
      </c>
      <c r="B8286" s="14" t="s">
        <v>5903</v>
      </c>
      <c r="C8286" s="17">
        <v>21.0</v>
      </c>
      <c r="D8286" s="8" t="s">
        <v>9590</v>
      </c>
      <c r="E8286" s="8" t="s">
        <v>32</v>
      </c>
      <c r="F8286" s="5" t="s">
        <v>89</v>
      </c>
      <c r="G8286" s="9"/>
      <c r="H8286" s="9"/>
    </row>
    <row r="8287" ht="15.75" customHeight="1">
      <c r="A8287" s="15" t="s">
        <v>9591</v>
      </c>
      <c r="B8287" s="14" t="s">
        <v>9592</v>
      </c>
      <c r="C8287" s="16">
        <v>1.0</v>
      </c>
      <c r="D8287" s="8" t="s">
        <v>9593</v>
      </c>
      <c r="E8287" s="8" t="s">
        <v>21</v>
      </c>
      <c r="F8287" s="5" t="s">
        <v>642</v>
      </c>
      <c r="G8287" s="9"/>
      <c r="H8287" s="9"/>
    </row>
    <row r="8288" ht="15.75" customHeight="1">
      <c r="A8288" s="15" t="s">
        <v>9591</v>
      </c>
      <c r="B8288" s="14" t="s">
        <v>3679</v>
      </c>
      <c r="C8288" s="17">
        <v>7.0</v>
      </c>
      <c r="D8288" s="8" t="s">
        <v>9594</v>
      </c>
      <c r="E8288" s="8" t="s">
        <v>14</v>
      </c>
      <c r="F8288" s="5" t="s">
        <v>15</v>
      </c>
      <c r="G8288" s="9"/>
      <c r="H8288" s="9"/>
    </row>
    <row r="8289" ht="15.75" customHeight="1">
      <c r="A8289" s="15" t="s">
        <v>9591</v>
      </c>
      <c r="B8289" s="14" t="s">
        <v>378</v>
      </c>
      <c r="C8289" s="17">
        <v>9.0</v>
      </c>
      <c r="D8289" s="8" t="s">
        <v>9595</v>
      </c>
      <c r="E8289" s="8" t="s">
        <v>21</v>
      </c>
      <c r="F8289" s="5" t="s">
        <v>1281</v>
      </c>
      <c r="G8289" s="9"/>
      <c r="H8289" s="9"/>
    </row>
    <row r="8290" ht="15.75" customHeight="1">
      <c r="A8290" s="15" t="s">
        <v>9591</v>
      </c>
      <c r="B8290" s="14" t="s">
        <v>896</v>
      </c>
      <c r="C8290" s="17">
        <v>12.0</v>
      </c>
      <c r="D8290" s="8" t="s">
        <v>9596</v>
      </c>
      <c r="E8290" s="8" t="s">
        <v>21</v>
      </c>
      <c r="F8290" s="5" t="s">
        <v>22</v>
      </c>
      <c r="G8290" s="9"/>
      <c r="H8290" s="9"/>
    </row>
    <row r="8291" ht="15.75" customHeight="1">
      <c r="A8291" s="15" t="s">
        <v>9591</v>
      </c>
      <c r="B8291" s="14" t="s">
        <v>324</v>
      </c>
      <c r="C8291" s="17">
        <v>14.0</v>
      </c>
      <c r="D8291" s="8" t="s">
        <v>9597</v>
      </c>
      <c r="E8291" s="8" t="s">
        <v>14</v>
      </c>
      <c r="F8291" s="5" t="s">
        <v>79</v>
      </c>
      <c r="G8291" s="9"/>
      <c r="H8291" s="9"/>
    </row>
    <row r="8292" ht="15.75" customHeight="1">
      <c r="A8292" s="15" t="s">
        <v>9591</v>
      </c>
      <c r="B8292" s="14" t="s">
        <v>378</v>
      </c>
      <c r="C8292" s="17">
        <v>18.0</v>
      </c>
      <c r="D8292" s="8" t="s">
        <v>9598</v>
      </c>
      <c r="E8292" s="8" t="s">
        <v>21</v>
      </c>
      <c r="F8292" s="5" t="s">
        <v>25</v>
      </c>
      <c r="G8292" s="9"/>
      <c r="H8292" s="9"/>
    </row>
    <row r="8293" ht="15.75" customHeight="1">
      <c r="A8293" s="15" t="s">
        <v>9591</v>
      </c>
      <c r="B8293" s="14" t="s">
        <v>378</v>
      </c>
      <c r="C8293" s="17">
        <v>20.0</v>
      </c>
      <c r="D8293" s="8" t="s">
        <v>9599</v>
      </c>
      <c r="E8293" s="8" t="s">
        <v>21</v>
      </c>
      <c r="F8293" s="5" t="s">
        <v>25</v>
      </c>
      <c r="G8293" s="9"/>
      <c r="H8293" s="9"/>
    </row>
    <row r="8294" ht="15.75" customHeight="1">
      <c r="A8294" s="15" t="s">
        <v>9591</v>
      </c>
      <c r="B8294" s="14" t="s">
        <v>6472</v>
      </c>
      <c r="C8294" s="17">
        <v>22.0</v>
      </c>
      <c r="D8294" s="8" t="s">
        <v>9600</v>
      </c>
      <c r="E8294" s="8" t="s">
        <v>21</v>
      </c>
      <c r="F8294" s="5" t="s">
        <v>50</v>
      </c>
      <c r="G8294" s="9"/>
      <c r="H8294" s="9"/>
    </row>
    <row r="8295" ht="15.75" customHeight="1">
      <c r="A8295" s="15" t="s">
        <v>9591</v>
      </c>
      <c r="B8295" s="14" t="s">
        <v>130</v>
      </c>
      <c r="C8295" s="17">
        <v>30.0</v>
      </c>
      <c r="D8295" s="8" t="s">
        <v>9601</v>
      </c>
      <c r="E8295" s="8" t="s">
        <v>21</v>
      </c>
      <c r="F8295" s="5" t="s">
        <v>50</v>
      </c>
      <c r="G8295" s="9"/>
      <c r="H8295" s="9"/>
    </row>
    <row r="8296" ht="15.75" customHeight="1">
      <c r="A8296" s="15" t="s">
        <v>9591</v>
      </c>
      <c r="B8296" s="14" t="s">
        <v>9602</v>
      </c>
      <c r="C8296" s="17">
        <v>33.0</v>
      </c>
      <c r="D8296" s="8" t="s">
        <v>9603</v>
      </c>
      <c r="E8296" s="8" t="s">
        <v>21</v>
      </c>
      <c r="F8296" s="5" t="s">
        <v>50</v>
      </c>
      <c r="G8296" s="9"/>
      <c r="H8296" s="9"/>
    </row>
    <row r="8297" ht="15.75" customHeight="1">
      <c r="A8297" s="15" t="s">
        <v>9604</v>
      </c>
      <c r="B8297" s="14" t="s">
        <v>41</v>
      </c>
      <c r="C8297" s="16">
        <v>1.0</v>
      </c>
      <c r="D8297" s="8" t="s">
        <v>9605</v>
      </c>
      <c r="E8297" s="8" t="s">
        <v>21</v>
      </c>
      <c r="F8297" s="5" t="s">
        <v>25</v>
      </c>
      <c r="G8297" s="9"/>
      <c r="H8297" s="9"/>
    </row>
    <row r="8298" ht="15.75" customHeight="1">
      <c r="A8298" s="15" t="s">
        <v>9604</v>
      </c>
      <c r="B8298" s="14" t="s">
        <v>555</v>
      </c>
      <c r="C8298" s="17">
        <v>3.0</v>
      </c>
      <c r="D8298" s="8" t="s">
        <v>9606</v>
      </c>
      <c r="E8298" s="8" t="s">
        <v>14</v>
      </c>
      <c r="F8298" s="5" t="s">
        <v>15</v>
      </c>
      <c r="G8298" s="9"/>
      <c r="H8298" s="9"/>
    </row>
    <row r="8299" ht="15.75" customHeight="1">
      <c r="A8299" s="15" t="s">
        <v>9604</v>
      </c>
      <c r="B8299" s="14" t="s">
        <v>806</v>
      </c>
      <c r="C8299" s="17">
        <v>5.0</v>
      </c>
      <c r="D8299" s="8" t="s">
        <v>9607</v>
      </c>
      <c r="E8299" s="8" t="s">
        <v>21</v>
      </c>
      <c r="F8299" s="5" t="s">
        <v>6200</v>
      </c>
      <c r="G8299" s="9"/>
      <c r="H8299" s="9"/>
    </row>
    <row r="8300" ht="15.75" customHeight="1">
      <c r="A8300" s="15" t="s">
        <v>9604</v>
      </c>
      <c r="B8300" s="14" t="s">
        <v>555</v>
      </c>
      <c r="C8300" s="17">
        <v>7.0</v>
      </c>
      <c r="D8300" s="8" t="s">
        <v>9608</v>
      </c>
      <c r="E8300" s="8" t="s">
        <v>21</v>
      </c>
      <c r="F8300" s="5" t="s">
        <v>50</v>
      </c>
      <c r="G8300" s="9"/>
      <c r="H8300" s="9"/>
    </row>
    <row r="8301" ht="15.75" customHeight="1">
      <c r="A8301" s="15" t="s">
        <v>9604</v>
      </c>
      <c r="B8301" s="18" t="s">
        <v>1181</v>
      </c>
      <c r="C8301" s="17">
        <v>9.0</v>
      </c>
      <c r="D8301" s="8" t="s">
        <v>9609</v>
      </c>
      <c r="E8301" s="8" t="s">
        <v>21</v>
      </c>
      <c r="F8301" s="5" t="s">
        <v>50</v>
      </c>
      <c r="G8301" s="9"/>
      <c r="H8301" s="9"/>
    </row>
    <row r="8302" ht="15.75" customHeight="1">
      <c r="A8302" s="15" t="s">
        <v>9604</v>
      </c>
      <c r="B8302" s="14" t="s">
        <v>555</v>
      </c>
      <c r="C8302" s="17">
        <v>11.0</v>
      </c>
      <c r="D8302" s="8" t="s">
        <v>9610</v>
      </c>
      <c r="E8302" s="8" t="s">
        <v>21</v>
      </c>
      <c r="F8302" s="5" t="s">
        <v>25</v>
      </c>
      <c r="G8302" s="9"/>
      <c r="H8302" s="9"/>
    </row>
    <row r="8303" ht="15.75" customHeight="1">
      <c r="A8303" s="15" t="s">
        <v>9604</v>
      </c>
      <c r="B8303" s="18" t="s">
        <v>1181</v>
      </c>
      <c r="C8303" s="17">
        <v>12.0</v>
      </c>
      <c r="D8303" s="8" t="s">
        <v>9611</v>
      </c>
      <c r="E8303" s="8" t="s">
        <v>21</v>
      </c>
      <c r="F8303" s="5" t="s">
        <v>25</v>
      </c>
      <c r="G8303" s="9"/>
      <c r="H8303" s="9"/>
    </row>
    <row r="8304" ht="15.75" customHeight="1">
      <c r="A8304" s="15" t="s">
        <v>9604</v>
      </c>
      <c r="B8304" s="14" t="s">
        <v>806</v>
      </c>
      <c r="C8304" s="17">
        <v>13.0</v>
      </c>
      <c r="D8304" s="8" t="s">
        <v>9612</v>
      </c>
      <c r="E8304" s="8" t="s">
        <v>32</v>
      </c>
      <c r="F8304" s="5" t="s">
        <v>22</v>
      </c>
      <c r="G8304" s="9"/>
      <c r="H8304" s="9"/>
    </row>
    <row r="8305" ht="15.75" customHeight="1">
      <c r="A8305" s="15" t="s">
        <v>9604</v>
      </c>
      <c r="B8305" s="14" t="s">
        <v>41</v>
      </c>
      <c r="C8305" s="17">
        <v>15.0</v>
      </c>
      <c r="D8305" s="8" t="s">
        <v>9613</v>
      </c>
      <c r="E8305" s="8" t="s">
        <v>21</v>
      </c>
      <c r="F8305" s="5" t="s">
        <v>25</v>
      </c>
      <c r="G8305" s="9"/>
      <c r="H8305" s="9"/>
    </row>
    <row r="8306" ht="15.75" customHeight="1">
      <c r="A8306" s="15" t="s">
        <v>9604</v>
      </c>
      <c r="B8306" s="14" t="s">
        <v>41</v>
      </c>
      <c r="C8306" s="17">
        <v>17.0</v>
      </c>
      <c r="D8306" s="8" t="s">
        <v>9614</v>
      </c>
      <c r="E8306" s="8" t="s">
        <v>21</v>
      </c>
      <c r="F8306" s="5" t="s">
        <v>25</v>
      </c>
      <c r="G8306" s="9"/>
      <c r="H8306" s="9"/>
    </row>
    <row r="8307" ht="15.75" customHeight="1">
      <c r="A8307" s="15" t="s">
        <v>9604</v>
      </c>
      <c r="B8307" s="14" t="s">
        <v>555</v>
      </c>
      <c r="C8307" s="17">
        <v>21.0</v>
      </c>
      <c r="D8307" s="8" t="s">
        <v>9615</v>
      </c>
      <c r="E8307" s="8" t="s">
        <v>33</v>
      </c>
      <c r="F8307" s="5" t="s">
        <v>33</v>
      </c>
      <c r="G8307" s="9"/>
      <c r="H8307" s="9"/>
    </row>
    <row r="8308" ht="15.75" customHeight="1">
      <c r="A8308" s="15" t="s">
        <v>9604</v>
      </c>
      <c r="B8308" s="14" t="s">
        <v>806</v>
      </c>
      <c r="C8308" s="17">
        <v>23.0</v>
      </c>
      <c r="D8308" s="8" t="s">
        <v>9616</v>
      </c>
      <c r="E8308" s="8" t="s">
        <v>33</v>
      </c>
      <c r="F8308" s="5" t="s">
        <v>33</v>
      </c>
      <c r="G8308" s="9"/>
      <c r="H8308" s="9"/>
    </row>
    <row r="8309" ht="15.75" customHeight="1">
      <c r="A8309" s="15" t="s">
        <v>9604</v>
      </c>
      <c r="B8309" s="14" t="s">
        <v>41</v>
      </c>
      <c r="C8309" s="17">
        <v>25.0</v>
      </c>
      <c r="D8309" s="8" t="s">
        <v>9617</v>
      </c>
      <c r="E8309" s="8" t="s">
        <v>33</v>
      </c>
      <c r="F8309" s="5" t="s">
        <v>33</v>
      </c>
      <c r="G8309" s="9"/>
      <c r="H8309" s="9"/>
    </row>
    <row r="8310" ht="15.75" customHeight="1">
      <c r="A8310" s="5" t="s">
        <v>9618</v>
      </c>
      <c r="B8310" s="6" t="s">
        <v>9619</v>
      </c>
      <c r="C8310" s="7">
        <v>1.0</v>
      </c>
      <c r="D8310" s="8" t="s">
        <v>9620</v>
      </c>
      <c r="E8310" s="5" t="s">
        <v>21</v>
      </c>
      <c r="F8310" s="5" t="s">
        <v>25</v>
      </c>
      <c r="G8310" s="9"/>
      <c r="H8310" s="9"/>
    </row>
    <row r="8311" ht="15.75" customHeight="1">
      <c r="A8311" s="15" t="s">
        <v>9621</v>
      </c>
      <c r="B8311" s="14" t="s">
        <v>29</v>
      </c>
      <c r="C8311" s="16">
        <v>1.0</v>
      </c>
      <c r="D8311" s="8" t="s">
        <v>9622</v>
      </c>
      <c r="E8311" s="8" t="s">
        <v>21</v>
      </c>
      <c r="F8311" s="5" t="s">
        <v>25</v>
      </c>
      <c r="G8311" s="9"/>
      <c r="H8311" s="9"/>
    </row>
    <row r="8312" ht="15.75" customHeight="1">
      <c r="A8312" s="15" t="s">
        <v>9621</v>
      </c>
      <c r="B8312" s="14" t="s">
        <v>139</v>
      </c>
      <c r="C8312" s="17">
        <v>2.0</v>
      </c>
      <c r="D8312" s="8" t="s">
        <v>9623</v>
      </c>
      <c r="E8312" s="8" t="s">
        <v>21</v>
      </c>
      <c r="F8312" s="5" t="s">
        <v>123</v>
      </c>
      <c r="G8312" s="9"/>
      <c r="H8312" s="9"/>
    </row>
    <row r="8313" ht="15.75" customHeight="1">
      <c r="A8313" s="15" t="s">
        <v>9621</v>
      </c>
      <c r="B8313" s="14" t="s">
        <v>139</v>
      </c>
      <c r="C8313" s="17">
        <v>3.0</v>
      </c>
      <c r="D8313" s="8" t="s">
        <v>9624</v>
      </c>
      <c r="E8313" s="8" t="s">
        <v>21</v>
      </c>
      <c r="F8313" s="5" t="s">
        <v>25</v>
      </c>
      <c r="G8313" s="9"/>
      <c r="H8313" s="9"/>
    </row>
    <row r="8314" ht="15.75" customHeight="1">
      <c r="A8314" s="15" t="s">
        <v>9621</v>
      </c>
      <c r="B8314" s="14" t="s">
        <v>137</v>
      </c>
      <c r="C8314" s="17">
        <v>4.0</v>
      </c>
      <c r="D8314" s="8" t="s">
        <v>9625</v>
      </c>
      <c r="E8314" s="8" t="s">
        <v>21</v>
      </c>
      <c r="F8314" s="5" t="s">
        <v>25</v>
      </c>
      <c r="G8314" s="9"/>
      <c r="H8314" s="9"/>
    </row>
    <row r="8315" ht="15.75" customHeight="1">
      <c r="A8315" s="15" t="s">
        <v>9621</v>
      </c>
      <c r="B8315" s="14" t="s">
        <v>139</v>
      </c>
      <c r="C8315" s="17">
        <v>6.0</v>
      </c>
      <c r="D8315" s="8" t="s">
        <v>9626</v>
      </c>
      <c r="E8315" s="8" t="s">
        <v>21</v>
      </c>
      <c r="F8315" s="5" t="s">
        <v>22</v>
      </c>
      <c r="G8315" s="9"/>
      <c r="H8315" s="9"/>
    </row>
    <row r="8316" ht="15.75" customHeight="1">
      <c r="A8316" s="15" t="s">
        <v>9621</v>
      </c>
      <c r="B8316" s="14" t="s">
        <v>137</v>
      </c>
      <c r="C8316" s="17">
        <v>7.0</v>
      </c>
      <c r="D8316" s="8" t="s">
        <v>9627</v>
      </c>
      <c r="E8316" s="8" t="s">
        <v>14</v>
      </c>
      <c r="F8316" s="5" t="s">
        <v>28</v>
      </c>
      <c r="G8316" s="9"/>
      <c r="H8316" s="9"/>
    </row>
    <row r="8317" ht="15.75" customHeight="1">
      <c r="A8317" s="15" t="s">
        <v>9621</v>
      </c>
      <c r="B8317" s="14" t="s">
        <v>29</v>
      </c>
      <c r="C8317" s="17">
        <v>9.0</v>
      </c>
      <c r="D8317" s="8" t="s">
        <v>9628</v>
      </c>
      <c r="E8317" s="8" t="s">
        <v>21</v>
      </c>
      <c r="F8317" s="5" t="s">
        <v>25</v>
      </c>
      <c r="G8317" s="9"/>
      <c r="H8317" s="9"/>
    </row>
    <row r="8318" ht="15.75" customHeight="1">
      <c r="A8318" s="15" t="s">
        <v>9629</v>
      </c>
      <c r="B8318" s="14" t="s">
        <v>37</v>
      </c>
      <c r="C8318" s="16">
        <v>1.0</v>
      </c>
      <c r="D8318" s="8" t="s">
        <v>9630</v>
      </c>
      <c r="E8318" s="8" t="s">
        <v>21</v>
      </c>
      <c r="F8318" s="5" t="s">
        <v>639</v>
      </c>
      <c r="G8318" s="9"/>
      <c r="H8318" s="9"/>
    </row>
    <row r="8319" ht="15.75" customHeight="1">
      <c r="A8319" s="15" t="s">
        <v>9629</v>
      </c>
      <c r="B8319" s="14" t="s">
        <v>734</v>
      </c>
      <c r="C8319" s="17">
        <v>2.0</v>
      </c>
      <c r="D8319" s="8" t="s">
        <v>9631</v>
      </c>
      <c r="E8319" s="8" t="s">
        <v>21</v>
      </c>
      <c r="F8319" s="5" t="s">
        <v>25</v>
      </c>
      <c r="G8319" s="9"/>
      <c r="H8319" s="9"/>
    </row>
    <row r="8320" ht="15.75" customHeight="1">
      <c r="A8320" s="15" t="s">
        <v>9629</v>
      </c>
      <c r="B8320" s="14" t="s">
        <v>41</v>
      </c>
      <c r="C8320" s="17">
        <v>4.0</v>
      </c>
      <c r="D8320" s="8" t="s">
        <v>9632</v>
      </c>
      <c r="E8320" s="8" t="s">
        <v>14</v>
      </c>
      <c r="F8320" s="5" t="s">
        <v>15</v>
      </c>
      <c r="G8320" s="9"/>
      <c r="H8320" s="9"/>
    </row>
    <row r="8321" ht="15.75" customHeight="1">
      <c r="A8321" s="15" t="s">
        <v>9629</v>
      </c>
      <c r="B8321" s="14" t="s">
        <v>734</v>
      </c>
      <c r="C8321" s="17">
        <v>6.0</v>
      </c>
      <c r="D8321" s="8" t="s">
        <v>9633</v>
      </c>
      <c r="E8321" s="8" t="s">
        <v>14</v>
      </c>
      <c r="F8321" s="5" t="s">
        <v>28</v>
      </c>
      <c r="G8321" s="9"/>
      <c r="H8321" s="9"/>
    </row>
    <row r="8322" ht="15.75" customHeight="1">
      <c r="A8322" s="15" t="s">
        <v>9629</v>
      </c>
      <c r="B8322" s="14" t="s">
        <v>41</v>
      </c>
      <c r="C8322" s="17">
        <v>8.0</v>
      </c>
      <c r="D8322" s="8" t="s">
        <v>9634</v>
      </c>
      <c r="E8322" s="8" t="s">
        <v>14</v>
      </c>
      <c r="F8322" s="5" t="s">
        <v>15</v>
      </c>
      <c r="G8322" s="9"/>
      <c r="H8322" s="9"/>
    </row>
    <row r="8323" ht="15.75" customHeight="1">
      <c r="A8323" s="15" t="s">
        <v>9629</v>
      </c>
      <c r="B8323" s="14" t="s">
        <v>107</v>
      </c>
      <c r="C8323" s="17">
        <v>9.0</v>
      </c>
      <c r="D8323" s="8" t="s">
        <v>9635</v>
      </c>
      <c r="E8323" s="8" t="s">
        <v>33</v>
      </c>
      <c r="F8323" s="5" t="s">
        <v>33</v>
      </c>
      <c r="G8323" s="9"/>
      <c r="H8323" s="9"/>
    </row>
    <row r="8324" ht="15.75" customHeight="1">
      <c r="A8324" s="15" t="s">
        <v>9629</v>
      </c>
      <c r="B8324" s="14" t="s">
        <v>41</v>
      </c>
      <c r="C8324" s="17">
        <v>11.0</v>
      </c>
      <c r="D8324" s="8" t="s">
        <v>9636</v>
      </c>
      <c r="E8324" s="8" t="s">
        <v>33</v>
      </c>
      <c r="F8324" s="5" t="s">
        <v>971</v>
      </c>
      <c r="G8324" s="9"/>
      <c r="H8324" s="9"/>
    </row>
    <row r="8325" ht="15.75" customHeight="1">
      <c r="A8325" s="15" t="s">
        <v>9629</v>
      </c>
      <c r="B8325" s="14" t="s">
        <v>216</v>
      </c>
      <c r="C8325" s="17">
        <v>12.0</v>
      </c>
      <c r="D8325" s="8" t="s">
        <v>9637</v>
      </c>
      <c r="E8325" s="8" t="s">
        <v>33</v>
      </c>
      <c r="F8325" s="5" t="s">
        <v>971</v>
      </c>
      <c r="G8325" s="9"/>
      <c r="H8325" s="9"/>
    </row>
    <row r="8326" ht="15.75" customHeight="1">
      <c r="A8326" s="15" t="s">
        <v>9629</v>
      </c>
      <c r="B8326" s="14" t="s">
        <v>734</v>
      </c>
      <c r="C8326" s="17">
        <v>14.0</v>
      </c>
      <c r="D8326" s="8" t="s">
        <v>9638</v>
      </c>
      <c r="E8326" s="8" t="s">
        <v>14</v>
      </c>
      <c r="F8326" s="5" t="s">
        <v>2075</v>
      </c>
      <c r="G8326" s="9"/>
      <c r="H8326" s="9"/>
    </row>
    <row r="8327" ht="15.75" customHeight="1">
      <c r="A8327" s="15" t="s">
        <v>9629</v>
      </c>
      <c r="B8327" s="14" t="s">
        <v>41</v>
      </c>
      <c r="C8327" s="17">
        <v>16.0</v>
      </c>
      <c r="D8327" s="8" t="s">
        <v>9639</v>
      </c>
      <c r="E8327" s="8" t="s">
        <v>14</v>
      </c>
      <c r="F8327" s="5" t="s">
        <v>2075</v>
      </c>
      <c r="G8327" s="9"/>
      <c r="H8327" s="9"/>
    </row>
    <row r="8328" ht="15.75" customHeight="1">
      <c r="A8328" s="15" t="s">
        <v>9629</v>
      </c>
      <c r="B8328" s="14" t="s">
        <v>41</v>
      </c>
      <c r="C8328" s="17">
        <v>17.0</v>
      </c>
      <c r="D8328" s="8" t="s">
        <v>9640</v>
      </c>
      <c r="E8328" s="8" t="s">
        <v>14</v>
      </c>
      <c r="F8328" s="5" t="s">
        <v>22</v>
      </c>
      <c r="G8328" s="9"/>
      <c r="H8328" s="9"/>
    </row>
    <row r="8329" ht="15.75" customHeight="1">
      <c r="A8329" s="15" t="s">
        <v>9629</v>
      </c>
      <c r="B8329" s="14" t="s">
        <v>104</v>
      </c>
      <c r="C8329" s="17">
        <v>19.0</v>
      </c>
      <c r="D8329" s="8" t="s">
        <v>9641</v>
      </c>
      <c r="E8329" s="8" t="s">
        <v>18</v>
      </c>
      <c r="F8329" s="5" t="s">
        <v>18</v>
      </c>
      <c r="G8329" s="9"/>
      <c r="H8329" s="9"/>
    </row>
    <row r="8330" ht="15.75" customHeight="1">
      <c r="A8330" s="15" t="s">
        <v>9629</v>
      </c>
      <c r="B8330" s="14" t="s">
        <v>216</v>
      </c>
      <c r="C8330" s="17">
        <v>21.0</v>
      </c>
      <c r="D8330" s="8" t="s">
        <v>9642</v>
      </c>
      <c r="E8330" s="8" t="s">
        <v>18</v>
      </c>
      <c r="F8330" s="5" t="s">
        <v>18</v>
      </c>
      <c r="G8330" s="9"/>
      <c r="H8330" s="9"/>
    </row>
    <row r="8331" ht="15.75" customHeight="1">
      <c r="A8331" s="15" t="s">
        <v>9629</v>
      </c>
      <c r="B8331" s="14" t="s">
        <v>41</v>
      </c>
      <c r="C8331" s="17">
        <v>22.0</v>
      </c>
      <c r="D8331" s="8" t="s">
        <v>9643</v>
      </c>
      <c r="E8331" s="8" t="s">
        <v>14</v>
      </c>
      <c r="F8331" s="5" t="s">
        <v>22</v>
      </c>
      <c r="G8331" s="9"/>
      <c r="H8331" s="9"/>
    </row>
    <row r="8332" ht="15.75" customHeight="1">
      <c r="A8332" s="15" t="s">
        <v>9629</v>
      </c>
      <c r="B8332" s="14" t="s">
        <v>52</v>
      </c>
      <c r="C8332" s="17">
        <v>23.0</v>
      </c>
      <c r="D8332" s="8" t="s">
        <v>9644</v>
      </c>
      <c r="E8332" s="8" t="s">
        <v>183</v>
      </c>
      <c r="F8332" s="5" t="s">
        <v>15</v>
      </c>
      <c r="G8332" s="9"/>
      <c r="H8332" s="9"/>
    </row>
    <row r="8333" ht="15.75" customHeight="1">
      <c r="A8333" s="15" t="s">
        <v>9629</v>
      </c>
      <c r="B8333" s="14" t="s">
        <v>81</v>
      </c>
      <c r="C8333" s="17">
        <v>24.0</v>
      </c>
      <c r="D8333" s="8" t="s">
        <v>9645</v>
      </c>
      <c r="E8333" s="8" t="s">
        <v>14</v>
      </c>
      <c r="F8333" s="5" t="s">
        <v>15</v>
      </c>
      <c r="G8333" s="9"/>
      <c r="H8333" s="9"/>
    </row>
    <row r="8334" ht="15.75" customHeight="1">
      <c r="A8334" s="15" t="s">
        <v>9629</v>
      </c>
      <c r="B8334" s="14" t="s">
        <v>216</v>
      </c>
      <c r="C8334" s="17">
        <v>25.0</v>
      </c>
      <c r="D8334" s="8" t="s">
        <v>9646</v>
      </c>
      <c r="E8334" s="8" t="s">
        <v>14</v>
      </c>
      <c r="F8334" s="5" t="s">
        <v>15</v>
      </c>
      <c r="G8334" s="9"/>
      <c r="H8334" s="9"/>
    </row>
    <row r="8335" ht="15.75" customHeight="1">
      <c r="A8335" s="15" t="s">
        <v>9629</v>
      </c>
      <c r="B8335" s="18" t="s">
        <v>330</v>
      </c>
      <c r="C8335" s="17">
        <v>26.0</v>
      </c>
      <c r="D8335" s="8" t="s">
        <v>9647</v>
      </c>
      <c r="E8335" s="8" t="s">
        <v>33</v>
      </c>
      <c r="F8335" s="5" t="s">
        <v>33</v>
      </c>
      <c r="G8335" s="9"/>
      <c r="H8335" s="9"/>
    </row>
    <row r="8336" ht="15.75" customHeight="1">
      <c r="A8336" s="15" t="s">
        <v>9629</v>
      </c>
      <c r="B8336" s="14" t="s">
        <v>23</v>
      </c>
      <c r="C8336" s="17">
        <v>27.0</v>
      </c>
      <c r="D8336" s="8" t="s">
        <v>9648</v>
      </c>
      <c r="E8336" s="8" t="s">
        <v>33</v>
      </c>
      <c r="F8336" s="5" t="s">
        <v>33</v>
      </c>
      <c r="G8336" s="9"/>
      <c r="H8336" s="9"/>
    </row>
    <row r="8337" ht="15.75" customHeight="1">
      <c r="A8337" s="15" t="s">
        <v>9629</v>
      </c>
      <c r="B8337" s="14" t="s">
        <v>216</v>
      </c>
      <c r="C8337" s="17">
        <v>28.0</v>
      </c>
      <c r="D8337" s="8" t="s">
        <v>9649</v>
      </c>
      <c r="E8337" s="8" t="s">
        <v>21</v>
      </c>
      <c r="F8337" s="5" t="s">
        <v>22</v>
      </c>
      <c r="G8337" s="9"/>
      <c r="H8337" s="9"/>
    </row>
    <row r="8338" ht="15.75" customHeight="1">
      <c r="A8338" s="15" t="s">
        <v>9629</v>
      </c>
      <c r="B8338" s="14" t="s">
        <v>37</v>
      </c>
      <c r="C8338" s="17">
        <v>30.0</v>
      </c>
      <c r="D8338" s="8" t="s">
        <v>9650</v>
      </c>
      <c r="E8338" s="8" t="s">
        <v>14</v>
      </c>
      <c r="F8338" s="5" t="s">
        <v>79</v>
      </c>
      <c r="G8338" s="9"/>
      <c r="H8338" s="9"/>
    </row>
    <row r="8339" ht="15.75" customHeight="1">
      <c r="A8339" s="15" t="s">
        <v>9629</v>
      </c>
      <c r="B8339" s="14" t="s">
        <v>35</v>
      </c>
      <c r="C8339" s="17">
        <v>31.0</v>
      </c>
      <c r="D8339" s="8" t="s">
        <v>9651</v>
      </c>
      <c r="E8339" s="8" t="s">
        <v>14</v>
      </c>
      <c r="F8339" s="5" t="s">
        <v>79</v>
      </c>
      <c r="G8339" s="9"/>
      <c r="H8339" s="9"/>
    </row>
    <row r="8340" ht="15.75" customHeight="1">
      <c r="A8340" s="15" t="s">
        <v>9629</v>
      </c>
      <c r="B8340" s="14" t="s">
        <v>37</v>
      </c>
      <c r="C8340" s="17">
        <v>32.0</v>
      </c>
      <c r="D8340" s="8" t="s">
        <v>9652</v>
      </c>
      <c r="E8340" s="8" t="s">
        <v>14</v>
      </c>
      <c r="F8340" s="5" t="s">
        <v>15</v>
      </c>
      <c r="G8340" s="9"/>
      <c r="H8340" s="9"/>
    </row>
    <row r="8341" ht="15.75" customHeight="1">
      <c r="A8341" s="15" t="s">
        <v>9629</v>
      </c>
      <c r="B8341" s="14" t="s">
        <v>734</v>
      </c>
      <c r="C8341" s="17">
        <v>33.0</v>
      </c>
      <c r="D8341" s="8" t="s">
        <v>9653</v>
      </c>
      <c r="E8341" s="8" t="s">
        <v>14</v>
      </c>
      <c r="F8341" s="5" t="s">
        <v>15</v>
      </c>
      <c r="G8341" s="9"/>
      <c r="H8341" s="9"/>
    </row>
    <row r="8342" ht="15.75" customHeight="1">
      <c r="A8342" s="15" t="s">
        <v>9629</v>
      </c>
      <c r="B8342" s="14" t="s">
        <v>41</v>
      </c>
      <c r="C8342" s="17">
        <v>35.0</v>
      </c>
      <c r="D8342" s="8" t="s">
        <v>9654</v>
      </c>
      <c r="E8342" s="8" t="s">
        <v>14</v>
      </c>
      <c r="F8342" s="5" t="s">
        <v>79</v>
      </c>
      <c r="G8342" s="9"/>
      <c r="H8342" s="9"/>
    </row>
    <row r="8343" ht="15.75" customHeight="1">
      <c r="A8343" s="15" t="s">
        <v>9629</v>
      </c>
      <c r="B8343" s="14" t="s">
        <v>216</v>
      </c>
      <c r="C8343" s="17">
        <v>36.0</v>
      </c>
      <c r="D8343" s="8" t="s">
        <v>9655</v>
      </c>
      <c r="E8343" s="8" t="s">
        <v>21</v>
      </c>
      <c r="F8343" s="5" t="s">
        <v>50</v>
      </c>
      <c r="G8343" s="9"/>
      <c r="H8343" s="9"/>
    </row>
    <row r="8344" ht="15.75" customHeight="1">
      <c r="A8344" s="15" t="s">
        <v>9629</v>
      </c>
      <c r="B8344" s="14" t="s">
        <v>4192</v>
      </c>
      <c r="C8344" s="17">
        <v>38.0</v>
      </c>
      <c r="D8344" s="8" t="s">
        <v>9656</v>
      </c>
      <c r="E8344" s="8" t="s">
        <v>21</v>
      </c>
      <c r="F8344" s="5" t="s">
        <v>50</v>
      </c>
      <c r="G8344" s="9"/>
      <c r="H8344" s="9"/>
    </row>
    <row r="8345" ht="15.75" customHeight="1">
      <c r="A8345" s="15" t="s">
        <v>9657</v>
      </c>
      <c r="B8345" s="14" t="s">
        <v>124</v>
      </c>
      <c r="C8345" s="16">
        <v>1.0</v>
      </c>
      <c r="D8345" s="8" t="s">
        <v>9658</v>
      </c>
      <c r="E8345" s="8" t="s">
        <v>21</v>
      </c>
      <c r="F8345" s="5" t="s">
        <v>25</v>
      </c>
      <c r="G8345" s="9"/>
      <c r="H8345" s="9"/>
    </row>
    <row r="8346" ht="15.75" customHeight="1">
      <c r="A8346" s="15" t="s">
        <v>9657</v>
      </c>
      <c r="B8346" s="14" t="s">
        <v>525</v>
      </c>
      <c r="C8346" s="17">
        <v>2.0</v>
      </c>
      <c r="D8346" s="8" t="s">
        <v>9659</v>
      </c>
      <c r="E8346" s="8" t="s">
        <v>32</v>
      </c>
      <c r="F8346" s="5" t="s">
        <v>22</v>
      </c>
      <c r="G8346" s="9"/>
      <c r="H8346" s="9"/>
    </row>
    <row r="8347" ht="15.75" customHeight="1">
      <c r="A8347" s="15" t="s">
        <v>9657</v>
      </c>
      <c r="B8347" s="14" t="s">
        <v>29</v>
      </c>
      <c r="C8347" s="17">
        <v>3.0</v>
      </c>
      <c r="D8347" s="8" t="s">
        <v>9660</v>
      </c>
      <c r="E8347" s="8" t="s">
        <v>32</v>
      </c>
      <c r="F8347" s="5" t="s">
        <v>426</v>
      </c>
      <c r="G8347" s="9"/>
      <c r="H8347" s="9"/>
    </row>
    <row r="8348" ht="15.75" customHeight="1">
      <c r="A8348" s="15" t="s">
        <v>9657</v>
      </c>
      <c r="B8348" s="14" t="s">
        <v>124</v>
      </c>
      <c r="C8348" s="17">
        <v>4.0</v>
      </c>
      <c r="D8348" s="8" t="s">
        <v>9661</v>
      </c>
      <c r="E8348" s="8" t="s">
        <v>32</v>
      </c>
      <c r="F8348" s="5" t="s">
        <v>66</v>
      </c>
      <c r="G8348" s="9"/>
      <c r="H8348" s="9"/>
    </row>
    <row r="8349" ht="15.75" customHeight="1">
      <c r="A8349" s="15" t="s">
        <v>9657</v>
      </c>
      <c r="B8349" s="14" t="s">
        <v>968</v>
      </c>
      <c r="C8349" s="17">
        <v>5.0</v>
      </c>
      <c r="D8349" s="8" t="s">
        <v>9662</v>
      </c>
      <c r="E8349" s="8" t="s">
        <v>14</v>
      </c>
      <c r="F8349" s="5" t="s">
        <v>15</v>
      </c>
      <c r="G8349" s="9"/>
      <c r="H8349" s="9"/>
    </row>
    <row r="8350" ht="15.75" customHeight="1">
      <c r="A8350" s="15" t="s">
        <v>9657</v>
      </c>
      <c r="B8350" s="14" t="s">
        <v>1443</v>
      </c>
      <c r="C8350" s="17">
        <v>6.0</v>
      </c>
      <c r="D8350" s="8" t="s">
        <v>9663</v>
      </c>
      <c r="E8350" s="8" t="s">
        <v>14</v>
      </c>
      <c r="F8350" s="5" t="s">
        <v>15</v>
      </c>
      <c r="G8350" s="9"/>
      <c r="H8350" s="9"/>
    </row>
    <row r="8351" ht="15.75" customHeight="1">
      <c r="A8351" s="15" t="s">
        <v>9657</v>
      </c>
      <c r="B8351" s="14" t="s">
        <v>2311</v>
      </c>
      <c r="C8351" s="17">
        <v>7.0</v>
      </c>
      <c r="D8351" s="8" t="s">
        <v>9664</v>
      </c>
      <c r="E8351" s="8" t="s">
        <v>14</v>
      </c>
      <c r="F8351" s="5" t="s">
        <v>146</v>
      </c>
      <c r="G8351" s="9"/>
      <c r="H8351" s="9"/>
    </row>
    <row r="8352" ht="15.75" customHeight="1">
      <c r="A8352" s="15" t="s">
        <v>9665</v>
      </c>
      <c r="B8352" s="14" t="s">
        <v>2320</v>
      </c>
      <c r="C8352" s="16">
        <v>1.0</v>
      </c>
      <c r="D8352" s="8" t="s">
        <v>9666</v>
      </c>
      <c r="E8352" s="8" t="s">
        <v>21</v>
      </c>
      <c r="F8352" s="5" t="s">
        <v>25</v>
      </c>
      <c r="G8352" s="9"/>
      <c r="H8352" s="9"/>
    </row>
    <row r="8353" ht="15.75" customHeight="1">
      <c r="A8353" s="15" t="s">
        <v>9665</v>
      </c>
      <c r="B8353" s="14" t="s">
        <v>851</v>
      </c>
      <c r="C8353" s="17">
        <v>2.0</v>
      </c>
      <c r="D8353" s="8" t="s">
        <v>9667</v>
      </c>
      <c r="E8353" s="8" t="s">
        <v>21</v>
      </c>
      <c r="F8353" s="5" t="s">
        <v>25</v>
      </c>
      <c r="G8353" s="9"/>
      <c r="H8353" s="9"/>
    </row>
    <row r="8354" ht="15.75" customHeight="1">
      <c r="A8354" s="15" t="s">
        <v>9665</v>
      </c>
      <c r="B8354" s="14" t="s">
        <v>1452</v>
      </c>
      <c r="C8354" s="17">
        <v>3.0</v>
      </c>
      <c r="D8354" s="8" t="s">
        <v>9668</v>
      </c>
      <c r="E8354" s="8" t="s">
        <v>21</v>
      </c>
      <c r="F8354" s="5" t="s">
        <v>25</v>
      </c>
      <c r="G8354" s="9"/>
      <c r="H8354" s="9"/>
    </row>
    <row r="8355" ht="15.75" customHeight="1">
      <c r="A8355" s="15" t="s">
        <v>9665</v>
      </c>
      <c r="B8355" s="14" t="s">
        <v>760</v>
      </c>
      <c r="C8355" s="17">
        <v>4.0</v>
      </c>
      <c r="D8355" s="8" t="s">
        <v>9669</v>
      </c>
      <c r="E8355" s="8" t="s">
        <v>21</v>
      </c>
      <c r="F8355" s="5" t="s">
        <v>25</v>
      </c>
      <c r="G8355" s="9"/>
      <c r="H8355" s="9"/>
    </row>
    <row r="8356" ht="15.75" customHeight="1">
      <c r="A8356" s="15" t="s">
        <v>9665</v>
      </c>
      <c r="B8356" s="14" t="s">
        <v>5267</v>
      </c>
      <c r="C8356" s="17">
        <v>5.0</v>
      </c>
      <c r="D8356" s="8" t="s">
        <v>9670</v>
      </c>
      <c r="E8356" s="8" t="s">
        <v>21</v>
      </c>
      <c r="F8356" s="5" t="s">
        <v>25</v>
      </c>
      <c r="G8356" s="9"/>
      <c r="H8356" s="9"/>
    </row>
    <row r="8357" ht="15.75" customHeight="1">
      <c r="A8357" s="15" t="s">
        <v>9671</v>
      </c>
      <c r="B8357" s="14" t="s">
        <v>41</v>
      </c>
      <c r="C8357" s="16">
        <v>1.0</v>
      </c>
      <c r="D8357" s="8" t="s">
        <v>9672</v>
      </c>
      <c r="E8357" s="8" t="s">
        <v>21</v>
      </c>
      <c r="F8357" s="5" t="s">
        <v>25</v>
      </c>
      <c r="G8357" s="9"/>
      <c r="H8357" s="9"/>
    </row>
    <row r="8358" ht="15.75" customHeight="1">
      <c r="A8358" s="15" t="s">
        <v>9671</v>
      </c>
      <c r="B8358" s="14" t="s">
        <v>216</v>
      </c>
      <c r="C8358" s="17">
        <v>3.0</v>
      </c>
      <c r="D8358" s="8" t="s">
        <v>9673</v>
      </c>
      <c r="E8358" s="8" t="s">
        <v>21</v>
      </c>
      <c r="F8358" s="5" t="s">
        <v>25</v>
      </c>
      <c r="G8358" s="9"/>
      <c r="H8358" s="9"/>
    </row>
    <row r="8359" ht="15.75" customHeight="1">
      <c r="A8359" s="15" t="s">
        <v>9671</v>
      </c>
      <c r="B8359" s="18" t="s">
        <v>261</v>
      </c>
      <c r="C8359" s="17">
        <v>5.0</v>
      </c>
      <c r="D8359" s="8" t="s">
        <v>9674</v>
      </c>
      <c r="E8359" s="8" t="s">
        <v>18</v>
      </c>
      <c r="F8359" s="5" t="s">
        <v>33</v>
      </c>
      <c r="G8359" s="9"/>
      <c r="H8359" s="9"/>
    </row>
    <row r="8360" ht="15.75" customHeight="1">
      <c r="A8360" s="15" t="s">
        <v>9671</v>
      </c>
      <c r="B8360" s="14" t="s">
        <v>205</v>
      </c>
      <c r="C8360" s="17">
        <v>6.0</v>
      </c>
      <c r="D8360" s="8" t="s">
        <v>9675</v>
      </c>
      <c r="E8360" s="8" t="s">
        <v>33</v>
      </c>
      <c r="F8360" s="5" t="s">
        <v>33</v>
      </c>
      <c r="G8360" s="9"/>
      <c r="H8360" s="9"/>
    </row>
    <row r="8361" ht="15.75" customHeight="1">
      <c r="A8361" s="15" t="s">
        <v>9671</v>
      </c>
      <c r="B8361" s="18" t="s">
        <v>261</v>
      </c>
      <c r="C8361" s="17">
        <v>7.0</v>
      </c>
      <c r="D8361" s="8" t="s">
        <v>9676</v>
      </c>
      <c r="E8361" s="8" t="s">
        <v>14</v>
      </c>
      <c r="F8361" s="5" t="s">
        <v>79</v>
      </c>
      <c r="G8361" s="9"/>
      <c r="H8361" s="9"/>
    </row>
    <row r="8362" ht="15.75" customHeight="1">
      <c r="A8362" s="15" t="s">
        <v>9671</v>
      </c>
      <c r="B8362" s="14" t="s">
        <v>1185</v>
      </c>
      <c r="C8362" s="17">
        <v>8.0</v>
      </c>
      <c r="D8362" s="8" t="s">
        <v>9677</v>
      </c>
      <c r="E8362" s="8" t="s">
        <v>14</v>
      </c>
      <c r="F8362" s="5" t="s">
        <v>28</v>
      </c>
      <c r="G8362" s="9"/>
      <c r="H8362" s="9"/>
    </row>
    <row r="8363" ht="15.75" customHeight="1">
      <c r="A8363" s="15" t="s">
        <v>9671</v>
      </c>
      <c r="B8363" s="14" t="s">
        <v>1185</v>
      </c>
      <c r="C8363" s="17">
        <v>10.0</v>
      </c>
      <c r="D8363" s="8" t="s">
        <v>9678</v>
      </c>
      <c r="E8363" s="8" t="s">
        <v>32</v>
      </c>
      <c r="F8363" s="5" t="s">
        <v>33</v>
      </c>
      <c r="G8363" s="9"/>
      <c r="H8363" s="9"/>
    </row>
    <row r="8364" ht="15.75" customHeight="1">
      <c r="A8364" s="15" t="s">
        <v>9671</v>
      </c>
      <c r="B8364" s="14" t="s">
        <v>1185</v>
      </c>
      <c r="C8364" s="17">
        <v>12.0</v>
      </c>
      <c r="D8364" s="8" t="s">
        <v>9679</v>
      </c>
      <c r="E8364" s="8" t="s">
        <v>48</v>
      </c>
      <c r="F8364" s="5" t="s">
        <v>33</v>
      </c>
      <c r="G8364" s="9"/>
      <c r="H8364" s="9"/>
    </row>
    <row r="8365" ht="15.75" customHeight="1">
      <c r="A8365" s="15" t="s">
        <v>9671</v>
      </c>
      <c r="B8365" s="14" t="s">
        <v>1185</v>
      </c>
      <c r="C8365" s="17">
        <v>14.0</v>
      </c>
      <c r="D8365" s="8" t="s">
        <v>9680</v>
      </c>
      <c r="E8365" s="8" t="s">
        <v>21</v>
      </c>
      <c r="F8365" s="5" t="s">
        <v>15</v>
      </c>
      <c r="G8365" s="9"/>
      <c r="H8365" s="9"/>
    </row>
    <row r="8366" ht="15.75" customHeight="1">
      <c r="A8366" s="15" t="s">
        <v>9671</v>
      </c>
      <c r="B8366" s="14" t="s">
        <v>41</v>
      </c>
      <c r="C8366" s="17">
        <v>16.0</v>
      </c>
      <c r="D8366" s="8" t="s">
        <v>9681</v>
      </c>
      <c r="E8366" s="8" t="s">
        <v>33</v>
      </c>
      <c r="F8366" s="5" t="s">
        <v>971</v>
      </c>
      <c r="G8366" s="9"/>
      <c r="H8366" s="9"/>
    </row>
    <row r="8367" ht="15.75" customHeight="1">
      <c r="A8367" s="15" t="s">
        <v>9671</v>
      </c>
      <c r="B8367" s="14" t="s">
        <v>35</v>
      </c>
      <c r="C8367" s="17">
        <v>18.0</v>
      </c>
      <c r="D8367" s="8" t="s">
        <v>9682</v>
      </c>
      <c r="E8367" s="8" t="s">
        <v>33</v>
      </c>
      <c r="F8367" s="5" t="s">
        <v>33</v>
      </c>
      <c r="G8367" s="9"/>
      <c r="H8367" s="9"/>
    </row>
    <row r="8368" ht="15.75" customHeight="1">
      <c r="A8368" s="15" t="s">
        <v>9671</v>
      </c>
      <c r="B8368" s="14" t="s">
        <v>41</v>
      </c>
      <c r="C8368" s="17">
        <v>19.0</v>
      </c>
      <c r="D8368" s="8" t="s">
        <v>9683</v>
      </c>
      <c r="E8368" s="8" t="s">
        <v>33</v>
      </c>
      <c r="F8368" s="5" t="s">
        <v>33</v>
      </c>
      <c r="G8368" s="9"/>
      <c r="H8368" s="9"/>
    </row>
    <row r="8369" ht="15.75" customHeight="1">
      <c r="A8369" s="15" t="s">
        <v>9671</v>
      </c>
      <c r="B8369" s="14" t="s">
        <v>41</v>
      </c>
      <c r="C8369" s="17">
        <v>21.0</v>
      </c>
      <c r="D8369" s="8" t="s">
        <v>9684</v>
      </c>
      <c r="E8369" s="8" t="s">
        <v>21</v>
      </c>
      <c r="F8369" s="5" t="s">
        <v>25</v>
      </c>
      <c r="G8369" s="9"/>
      <c r="H8369" s="9"/>
    </row>
    <row r="8370" ht="15.75" customHeight="1">
      <c r="A8370" s="15" t="s">
        <v>9671</v>
      </c>
      <c r="B8370" s="14" t="s">
        <v>1185</v>
      </c>
      <c r="C8370" s="17">
        <v>23.0</v>
      </c>
      <c r="D8370" s="8" t="s">
        <v>9685</v>
      </c>
      <c r="E8370" s="8" t="s">
        <v>166</v>
      </c>
      <c r="F8370" s="5" t="s">
        <v>28</v>
      </c>
      <c r="G8370" s="9"/>
      <c r="H8370" s="9"/>
    </row>
    <row r="8371" ht="15.75" customHeight="1">
      <c r="A8371" s="15" t="s">
        <v>9671</v>
      </c>
      <c r="B8371" s="14" t="s">
        <v>41</v>
      </c>
      <c r="C8371" s="17">
        <v>25.0</v>
      </c>
      <c r="D8371" s="8" t="s">
        <v>9686</v>
      </c>
      <c r="E8371" s="8" t="s">
        <v>14</v>
      </c>
      <c r="F8371" s="5" t="s">
        <v>15</v>
      </c>
      <c r="G8371" s="9"/>
      <c r="H8371" s="9"/>
    </row>
    <row r="8372" ht="15.75" customHeight="1">
      <c r="A8372" s="15" t="s">
        <v>9671</v>
      </c>
      <c r="B8372" s="14" t="s">
        <v>35</v>
      </c>
      <c r="C8372" s="17">
        <v>27.0</v>
      </c>
      <c r="D8372" s="8" t="s">
        <v>9687</v>
      </c>
      <c r="E8372" s="8" t="s">
        <v>14</v>
      </c>
      <c r="F8372" s="5" t="s">
        <v>15</v>
      </c>
      <c r="G8372" s="9"/>
      <c r="H8372" s="9"/>
    </row>
    <row r="8373" ht="15.75" customHeight="1">
      <c r="A8373" s="15" t="s">
        <v>9671</v>
      </c>
      <c r="B8373" s="14" t="s">
        <v>1185</v>
      </c>
      <c r="C8373" s="17">
        <v>28.0</v>
      </c>
      <c r="D8373" s="8" t="s">
        <v>9688</v>
      </c>
      <c r="E8373" s="8" t="s">
        <v>21</v>
      </c>
      <c r="F8373" s="5" t="s">
        <v>66</v>
      </c>
      <c r="G8373" s="9"/>
      <c r="H8373" s="9"/>
    </row>
    <row r="8374" ht="15.75" customHeight="1">
      <c r="A8374" s="15" t="s">
        <v>9689</v>
      </c>
      <c r="B8374" s="14" t="s">
        <v>29</v>
      </c>
      <c r="C8374" s="16">
        <v>1.0</v>
      </c>
      <c r="D8374" s="8" t="s">
        <v>9690</v>
      </c>
      <c r="E8374" s="8" t="s">
        <v>21</v>
      </c>
      <c r="F8374" s="5" t="s">
        <v>25</v>
      </c>
      <c r="G8374" s="9"/>
      <c r="H8374" s="9"/>
    </row>
    <row r="8375" ht="15.75" customHeight="1">
      <c r="A8375" s="15" t="s">
        <v>9689</v>
      </c>
      <c r="B8375" s="14" t="s">
        <v>23</v>
      </c>
      <c r="C8375" s="17">
        <v>2.0</v>
      </c>
      <c r="D8375" s="8" t="s">
        <v>9691</v>
      </c>
      <c r="E8375" s="8" t="s">
        <v>21</v>
      </c>
      <c r="F8375" s="5" t="s">
        <v>25</v>
      </c>
      <c r="G8375" s="9"/>
      <c r="H8375" s="9"/>
    </row>
    <row r="8376" ht="15.75" customHeight="1">
      <c r="A8376" s="15" t="s">
        <v>9689</v>
      </c>
      <c r="B8376" s="14" t="s">
        <v>23</v>
      </c>
      <c r="C8376" s="17">
        <v>3.0</v>
      </c>
      <c r="D8376" s="8" t="s">
        <v>9692</v>
      </c>
      <c r="E8376" s="8" t="s">
        <v>48</v>
      </c>
      <c r="F8376" s="5" t="s">
        <v>28</v>
      </c>
      <c r="G8376" s="9"/>
      <c r="H8376" s="9"/>
    </row>
    <row r="8377" ht="15.75" customHeight="1">
      <c r="A8377" s="15" t="s">
        <v>9689</v>
      </c>
      <c r="B8377" s="14" t="s">
        <v>81</v>
      </c>
      <c r="C8377" s="17">
        <v>4.0</v>
      </c>
      <c r="D8377" s="8" t="s">
        <v>9693</v>
      </c>
      <c r="E8377" s="8" t="s">
        <v>33</v>
      </c>
      <c r="F8377" s="5" t="s">
        <v>33</v>
      </c>
      <c r="G8377" s="9"/>
      <c r="H8377" s="9"/>
    </row>
    <row r="8378" ht="15.75" customHeight="1">
      <c r="A8378" s="15" t="s">
        <v>9689</v>
      </c>
      <c r="B8378" s="14" t="s">
        <v>68</v>
      </c>
      <c r="C8378" s="17">
        <v>6.0</v>
      </c>
      <c r="D8378" s="8" t="s">
        <v>9694</v>
      </c>
      <c r="E8378" s="8" t="s">
        <v>146</v>
      </c>
      <c r="F8378" s="5" t="s">
        <v>1017</v>
      </c>
      <c r="G8378" s="9"/>
      <c r="H8378" s="9"/>
    </row>
    <row r="8379" ht="15.75" customHeight="1">
      <c r="A8379" s="15" t="s">
        <v>9689</v>
      </c>
      <c r="B8379" s="14" t="s">
        <v>205</v>
      </c>
      <c r="C8379" s="17">
        <v>7.0</v>
      </c>
      <c r="D8379" s="8" t="s">
        <v>9695</v>
      </c>
      <c r="E8379" s="8" t="s">
        <v>18</v>
      </c>
      <c r="F8379" s="5" t="s">
        <v>147</v>
      </c>
      <c r="G8379" s="9"/>
      <c r="H8379" s="9"/>
    </row>
    <row r="8380" ht="15.75" customHeight="1">
      <c r="A8380" s="15" t="s">
        <v>9689</v>
      </c>
      <c r="B8380" s="14" t="s">
        <v>100</v>
      </c>
      <c r="C8380" s="17">
        <v>8.0</v>
      </c>
      <c r="D8380" s="8" t="s">
        <v>9696</v>
      </c>
      <c r="E8380" s="8" t="s">
        <v>14</v>
      </c>
      <c r="F8380" s="5" t="s">
        <v>5102</v>
      </c>
      <c r="G8380" s="9"/>
      <c r="H8380" s="9"/>
    </row>
    <row r="8381" ht="15.75" customHeight="1">
      <c r="A8381" s="15" t="s">
        <v>9689</v>
      </c>
      <c r="B8381" s="14" t="s">
        <v>8257</v>
      </c>
      <c r="C8381" s="17">
        <v>10.0</v>
      </c>
      <c r="D8381" s="8" t="s">
        <v>9697</v>
      </c>
      <c r="E8381" s="8" t="s">
        <v>18</v>
      </c>
      <c r="F8381" s="5" t="s">
        <v>18</v>
      </c>
      <c r="G8381" s="9"/>
      <c r="H8381" s="9"/>
    </row>
    <row r="8382" ht="15.75" customHeight="1">
      <c r="A8382" s="11" t="s">
        <v>9698</v>
      </c>
      <c r="B8382" s="6" t="s">
        <v>896</v>
      </c>
      <c r="C8382" s="7">
        <v>1.0</v>
      </c>
      <c r="D8382" s="8" t="s">
        <v>9699</v>
      </c>
      <c r="E8382" s="5" t="s">
        <v>21</v>
      </c>
      <c r="F8382" s="5" t="s">
        <v>25</v>
      </c>
      <c r="G8382" s="9"/>
      <c r="H8382" s="9"/>
    </row>
    <row r="8383" ht="15.75" customHeight="1">
      <c r="A8383" s="11" t="s">
        <v>9698</v>
      </c>
      <c r="B8383" s="6" t="s">
        <v>37</v>
      </c>
      <c r="C8383" s="10">
        <v>3.0</v>
      </c>
      <c r="D8383" s="8" t="s">
        <v>9700</v>
      </c>
      <c r="E8383" s="5" t="s">
        <v>21</v>
      </c>
      <c r="F8383" s="5" t="s">
        <v>123</v>
      </c>
      <c r="G8383" s="9"/>
      <c r="H8383" s="9"/>
    </row>
    <row r="8384" ht="15.75" customHeight="1">
      <c r="A8384" s="11" t="s">
        <v>9698</v>
      </c>
      <c r="B8384" s="6" t="s">
        <v>139</v>
      </c>
      <c r="C8384" s="10">
        <v>4.0</v>
      </c>
      <c r="D8384" s="8" t="s">
        <v>9701</v>
      </c>
      <c r="E8384" s="5" t="s">
        <v>21</v>
      </c>
      <c r="F8384" s="5" t="s">
        <v>123</v>
      </c>
      <c r="G8384" s="9"/>
      <c r="H8384" s="9"/>
    </row>
    <row r="8385" ht="15.75" customHeight="1">
      <c r="A8385" s="11" t="s">
        <v>9698</v>
      </c>
      <c r="B8385" s="6" t="s">
        <v>139</v>
      </c>
      <c r="C8385" s="10">
        <v>5.0</v>
      </c>
      <c r="D8385" s="8" t="s">
        <v>9702</v>
      </c>
      <c r="E8385" s="5" t="s">
        <v>18</v>
      </c>
      <c r="F8385" s="5" t="s">
        <v>2546</v>
      </c>
      <c r="G8385" s="9"/>
      <c r="H8385" s="9"/>
    </row>
    <row r="8386" ht="15.75" customHeight="1">
      <c r="A8386" s="11" t="s">
        <v>9698</v>
      </c>
      <c r="B8386" s="6" t="s">
        <v>137</v>
      </c>
      <c r="C8386" s="10">
        <v>6.0</v>
      </c>
      <c r="D8386" s="8" t="s">
        <v>9703</v>
      </c>
      <c r="E8386" s="5" t="s">
        <v>21</v>
      </c>
      <c r="F8386" s="5" t="s">
        <v>22</v>
      </c>
      <c r="G8386" s="9"/>
      <c r="H8386" s="9"/>
    </row>
    <row r="8387" ht="15.75" customHeight="1">
      <c r="A8387" s="11" t="s">
        <v>9698</v>
      </c>
      <c r="B8387" s="6" t="s">
        <v>124</v>
      </c>
      <c r="C8387" s="10">
        <v>8.0</v>
      </c>
      <c r="D8387" s="8" t="s">
        <v>9704</v>
      </c>
      <c r="E8387" s="5" t="s">
        <v>21</v>
      </c>
      <c r="F8387" s="5" t="s">
        <v>133</v>
      </c>
      <c r="G8387" s="9"/>
      <c r="H8387" s="9"/>
    </row>
    <row r="8388" ht="15.75" customHeight="1">
      <c r="A8388" s="11" t="s">
        <v>9698</v>
      </c>
      <c r="B8388" s="6" t="s">
        <v>137</v>
      </c>
      <c r="C8388" s="10">
        <v>9.0</v>
      </c>
      <c r="D8388" s="8" t="s">
        <v>9705</v>
      </c>
      <c r="E8388" s="5" t="s">
        <v>21</v>
      </c>
      <c r="F8388" s="5" t="s">
        <v>22</v>
      </c>
      <c r="G8388" s="9"/>
      <c r="H8388" s="9"/>
    </row>
    <row r="8389" ht="15.75" customHeight="1">
      <c r="A8389" s="11" t="s">
        <v>9698</v>
      </c>
      <c r="B8389" s="6" t="s">
        <v>124</v>
      </c>
      <c r="C8389" s="10">
        <v>11.0</v>
      </c>
      <c r="D8389" s="8" t="s">
        <v>9706</v>
      </c>
      <c r="E8389" s="5" t="s">
        <v>21</v>
      </c>
      <c r="F8389" s="5" t="s">
        <v>22</v>
      </c>
      <c r="G8389" s="9"/>
      <c r="H8389" s="9"/>
    </row>
    <row r="8390" ht="15.75" customHeight="1">
      <c r="A8390" s="11" t="s">
        <v>9698</v>
      </c>
      <c r="B8390" s="6" t="s">
        <v>1920</v>
      </c>
      <c r="C8390" s="10">
        <v>13.0</v>
      </c>
      <c r="D8390" s="8" t="s">
        <v>9707</v>
      </c>
      <c r="E8390" s="5" t="s">
        <v>21</v>
      </c>
      <c r="F8390" s="5" t="s">
        <v>9708</v>
      </c>
      <c r="G8390" s="9"/>
      <c r="H8390" s="9"/>
    </row>
    <row r="8391" ht="15.75" customHeight="1">
      <c r="A8391" s="15" t="s">
        <v>9709</v>
      </c>
      <c r="B8391" s="18" t="s">
        <v>6813</v>
      </c>
      <c r="C8391" s="17">
        <v>2.0</v>
      </c>
      <c r="D8391" s="8" t="s">
        <v>9710</v>
      </c>
      <c r="E8391" s="8" t="s">
        <v>21</v>
      </c>
      <c r="F8391" s="5" t="s">
        <v>25</v>
      </c>
      <c r="G8391" s="9"/>
      <c r="H8391" s="9"/>
    </row>
    <row r="8392" ht="15.75" customHeight="1">
      <c r="A8392" s="15" t="s">
        <v>9709</v>
      </c>
      <c r="B8392" s="14" t="s">
        <v>35</v>
      </c>
      <c r="C8392" s="17">
        <v>5.0</v>
      </c>
      <c r="D8392" s="8" t="s">
        <v>9711</v>
      </c>
      <c r="E8392" s="8" t="s">
        <v>14</v>
      </c>
      <c r="F8392" s="5" t="s">
        <v>28</v>
      </c>
      <c r="G8392" s="9"/>
      <c r="H8392" s="9"/>
    </row>
    <row r="8393" ht="15.75" customHeight="1">
      <c r="A8393" s="15" t="s">
        <v>9709</v>
      </c>
      <c r="B8393" s="14" t="s">
        <v>26</v>
      </c>
      <c r="C8393" s="17">
        <v>7.0</v>
      </c>
      <c r="D8393" s="8" t="s">
        <v>9712</v>
      </c>
      <c r="E8393" s="8" t="s">
        <v>33</v>
      </c>
      <c r="F8393" s="5" t="s">
        <v>33</v>
      </c>
      <c r="G8393" s="9"/>
      <c r="H8393" s="9"/>
    </row>
    <row r="8394" ht="15.75" customHeight="1">
      <c r="A8394" s="15" t="s">
        <v>9709</v>
      </c>
      <c r="B8394" s="14" t="s">
        <v>734</v>
      </c>
      <c r="C8394" s="17">
        <v>9.0</v>
      </c>
      <c r="D8394" s="8" t="s">
        <v>9713</v>
      </c>
      <c r="E8394" s="8" t="s">
        <v>14</v>
      </c>
      <c r="F8394" s="5" t="s">
        <v>22</v>
      </c>
      <c r="G8394" s="9"/>
      <c r="H8394" s="9"/>
    </row>
    <row r="8395" ht="15.75" customHeight="1">
      <c r="A8395" s="15" t="s">
        <v>9709</v>
      </c>
      <c r="B8395" s="14" t="s">
        <v>35</v>
      </c>
      <c r="C8395" s="17">
        <v>11.0</v>
      </c>
      <c r="D8395" s="8" t="s">
        <v>9714</v>
      </c>
      <c r="E8395" s="8" t="s">
        <v>33</v>
      </c>
      <c r="F8395" s="5" t="s">
        <v>33</v>
      </c>
      <c r="G8395" s="9"/>
      <c r="H8395" s="9"/>
    </row>
    <row r="8396" ht="15.75" customHeight="1">
      <c r="A8396" s="15" t="s">
        <v>9709</v>
      </c>
      <c r="B8396" s="14" t="s">
        <v>26</v>
      </c>
      <c r="C8396" s="17">
        <v>13.0</v>
      </c>
      <c r="D8396" s="8" t="s">
        <v>9715</v>
      </c>
      <c r="E8396" s="8" t="s">
        <v>14</v>
      </c>
      <c r="F8396" s="5" t="s">
        <v>15</v>
      </c>
      <c r="G8396" s="9"/>
      <c r="H8396" s="9"/>
    </row>
    <row r="8397" ht="15.75" customHeight="1">
      <c r="A8397" s="15" t="s">
        <v>9709</v>
      </c>
      <c r="B8397" s="14" t="s">
        <v>23</v>
      </c>
      <c r="C8397" s="17">
        <v>15.0</v>
      </c>
      <c r="D8397" s="8" t="s">
        <v>9716</v>
      </c>
      <c r="E8397" s="8" t="s">
        <v>33</v>
      </c>
      <c r="F8397" s="5" t="s">
        <v>971</v>
      </c>
      <c r="G8397" s="9"/>
      <c r="H8397" s="9"/>
    </row>
    <row r="8398" ht="15.75" customHeight="1">
      <c r="A8398" s="15" t="s">
        <v>9709</v>
      </c>
      <c r="B8398" s="18" t="s">
        <v>330</v>
      </c>
      <c r="C8398" s="17">
        <v>17.0</v>
      </c>
      <c r="D8398" s="8" t="s">
        <v>9717</v>
      </c>
      <c r="E8398" s="8" t="s">
        <v>33</v>
      </c>
      <c r="F8398" s="5" t="s">
        <v>1265</v>
      </c>
      <c r="G8398" s="9"/>
      <c r="H8398" s="9"/>
    </row>
    <row r="8399" ht="15.75" customHeight="1">
      <c r="A8399" s="11" t="s">
        <v>9718</v>
      </c>
      <c r="B8399" s="6" t="s">
        <v>37</v>
      </c>
      <c r="C8399" s="7">
        <v>1.0</v>
      </c>
      <c r="D8399" s="8" t="s">
        <v>9719</v>
      </c>
      <c r="E8399" s="5" t="s">
        <v>21</v>
      </c>
      <c r="F8399" s="5" t="s">
        <v>639</v>
      </c>
      <c r="G8399" s="9"/>
      <c r="H8399" s="9"/>
    </row>
    <row r="8400" ht="15.75" customHeight="1">
      <c r="A8400" s="11" t="s">
        <v>9718</v>
      </c>
      <c r="B8400" s="6" t="s">
        <v>41</v>
      </c>
      <c r="C8400" s="10">
        <v>2.0</v>
      </c>
      <c r="D8400" s="8" t="s">
        <v>9720</v>
      </c>
      <c r="E8400" s="5" t="s">
        <v>21</v>
      </c>
      <c r="F8400" s="5" t="s">
        <v>25</v>
      </c>
      <c r="G8400" s="9"/>
      <c r="H8400" s="9"/>
    </row>
    <row r="8401" ht="15.75" customHeight="1">
      <c r="A8401" s="11" t="s">
        <v>9718</v>
      </c>
      <c r="B8401" s="6" t="s">
        <v>104</v>
      </c>
      <c r="C8401" s="10">
        <v>3.0</v>
      </c>
      <c r="D8401" s="8" t="s">
        <v>9721</v>
      </c>
      <c r="E8401" s="5" t="s">
        <v>21</v>
      </c>
      <c r="F8401" s="5" t="s">
        <v>123</v>
      </c>
      <c r="G8401" s="9"/>
      <c r="H8401" s="9"/>
    </row>
    <row r="8402" ht="15.75" customHeight="1">
      <c r="A8402" s="11" t="s">
        <v>9718</v>
      </c>
      <c r="B8402" s="6" t="s">
        <v>720</v>
      </c>
      <c r="C8402" s="10">
        <v>5.0</v>
      </c>
      <c r="D8402" s="8" t="s">
        <v>9722</v>
      </c>
      <c r="E8402" s="5" t="s">
        <v>21</v>
      </c>
      <c r="F8402" s="5" t="s">
        <v>33</v>
      </c>
      <c r="G8402" s="9"/>
      <c r="H8402" s="9"/>
    </row>
    <row r="8403" ht="15.75" customHeight="1">
      <c r="A8403" s="11" t="s">
        <v>9718</v>
      </c>
      <c r="B8403" s="6" t="s">
        <v>216</v>
      </c>
      <c r="C8403" s="10">
        <v>7.0</v>
      </c>
      <c r="D8403" s="8" t="s">
        <v>9723</v>
      </c>
      <c r="E8403" s="5" t="s">
        <v>21</v>
      </c>
      <c r="F8403" s="5" t="s">
        <v>639</v>
      </c>
      <c r="G8403" s="9"/>
      <c r="H8403" s="9"/>
    </row>
    <row r="8404" ht="15.75" customHeight="1">
      <c r="A8404" s="11" t="s">
        <v>9718</v>
      </c>
      <c r="B8404" s="6" t="s">
        <v>104</v>
      </c>
      <c r="C8404" s="10">
        <v>8.0</v>
      </c>
      <c r="D8404" s="8" t="s">
        <v>9724</v>
      </c>
      <c r="E8404" s="5" t="s">
        <v>21</v>
      </c>
      <c r="F8404" s="5" t="s">
        <v>639</v>
      </c>
      <c r="G8404" s="9"/>
      <c r="H8404" s="9"/>
    </row>
    <row r="8405" ht="15.75" customHeight="1">
      <c r="A8405" s="11" t="s">
        <v>9718</v>
      </c>
      <c r="B8405" s="12" t="s">
        <v>261</v>
      </c>
      <c r="C8405" s="10">
        <v>9.0</v>
      </c>
      <c r="D8405" s="8" t="s">
        <v>9725</v>
      </c>
      <c r="E8405" s="5" t="s">
        <v>21</v>
      </c>
      <c r="F8405" s="5" t="s">
        <v>639</v>
      </c>
      <c r="G8405" s="9"/>
      <c r="H8405" s="9"/>
    </row>
    <row r="8406" ht="15.75" customHeight="1">
      <c r="A8406" s="11" t="s">
        <v>9718</v>
      </c>
      <c r="B8406" s="12" t="s">
        <v>261</v>
      </c>
      <c r="C8406" s="10">
        <v>10.0</v>
      </c>
      <c r="D8406" s="8" t="s">
        <v>9726</v>
      </c>
      <c r="E8406" s="5" t="s">
        <v>21</v>
      </c>
      <c r="F8406" s="5" t="s">
        <v>639</v>
      </c>
      <c r="G8406" s="9"/>
      <c r="H8406" s="9"/>
    </row>
    <row r="8407" ht="15.75" customHeight="1">
      <c r="A8407" s="11" t="s">
        <v>9718</v>
      </c>
      <c r="B8407" s="12" t="s">
        <v>261</v>
      </c>
      <c r="C8407" s="10">
        <v>11.0</v>
      </c>
      <c r="D8407" s="8" t="s">
        <v>9727</v>
      </c>
      <c r="E8407" s="5" t="s">
        <v>21</v>
      </c>
      <c r="F8407" s="5" t="s">
        <v>639</v>
      </c>
      <c r="G8407" s="9"/>
      <c r="H8407" s="9"/>
    </row>
    <row r="8408" ht="15.75" customHeight="1">
      <c r="A8408" s="11" t="s">
        <v>9718</v>
      </c>
      <c r="B8408" s="6" t="s">
        <v>1954</v>
      </c>
      <c r="C8408" s="10">
        <v>12.0</v>
      </c>
      <c r="D8408" s="8" t="s">
        <v>9728</v>
      </c>
      <c r="E8408" s="5" t="s">
        <v>21</v>
      </c>
      <c r="F8408" s="5" t="s">
        <v>639</v>
      </c>
      <c r="G8408" s="9"/>
      <c r="H8408" s="9"/>
    </row>
    <row r="8409" ht="15.75" customHeight="1">
      <c r="A8409" s="15" t="s">
        <v>9729</v>
      </c>
      <c r="B8409" s="14" t="s">
        <v>29</v>
      </c>
      <c r="C8409" s="16">
        <v>1.0</v>
      </c>
      <c r="D8409" s="8" t="s">
        <v>9730</v>
      </c>
      <c r="E8409" s="8" t="s">
        <v>14</v>
      </c>
      <c r="F8409" s="5" t="s">
        <v>28</v>
      </c>
      <c r="G8409" s="9"/>
      <c r="H8409" s="9"/>
    </row>
    <row r="8410" ht="15.75" customHeight="1">
      <c r="A8410" s="15" t="s">
        <v>9729</v>
      </c>
      <c r="B8410" s="14" t="s">
        <v>23</v>
      </c>
      <c r="C8410" s="17">
        <v>2.0</v>
      </c>
      <c r="D8410" s="8" t="s">
        <v>9731</v>
      </c>
      <c r="E8410" s="8" t="s">
        <v>14</v>
      </c>
      <c r="F8410" s="5" t="s">
        <v>28</v>
      </c>
      <c r="G8410" s="9"/>
      <c r="H8410" s="9"/>
    </row>
    <row r="8411" ht="15.75" customHeight="1">
      <c r="A8411" s="15" t="s">
        <v>9729</v>
      </c>
      <c r="B8411" s="14" t="s">
        <v>216</v>
      </c>
      <c r="C8411" s="17">
        <v>3.0</v>
      </c>
      <c r="D8411" s="8" t="s">
        <v>9732</v>
      </c>
      <c r="E8411" s="8" t="s">
        <v>14</v>
      </c>
      <c r="F8411" s="5" t="s">
        <v>79</v>
      </c>
      <c r="G8411" s="9"/>
      <c r="H8411" s="9"/>
    </row>
    <row r="8412" ht="15.75" customHeight="1">
      <c r="A8412" s="15" t="s">
        <v>9729</v>
      </c>
      <c r="B8412" s="14" t="s">
        <v>607</v>
      </c>
      <c r="C8412" s="17">
        <v>4.0</v>
      </c>
      <c r="D8412" s="8" t="s">
        <v>9733</v>
      </c>
      <c r="E8412" s="8" t="s">
        <v>33</v>
      </c>
      <c r="F8412" s="5" t="s">
        <v>33</v>
      </c>
      <c r="G8412" s="9"/>
      <c r="H8412" s="9"/>
    </row>
    <row r="8413" ht="15.75" customHeight="1">
      <c r="A8413" s="15" t="s">
        <v>9729</v>
      </c>
      <c r="B8413" s="14" t="s">
        <v>23</v>
      </c>
      <c r="C8413" s="17">
        <v>5.0</v>
      </c>
      <c r="D8413" s="8" t="s">
        <v>9734</v>
      </c>
      <c r="E8413" s="8" t="s">
        <v>14</v>
      </c>
      <c r="F8413" s="5" t="s">
        <v>79</v>
      </c>
      <c r="G8413" s="9"/>
      <c r="H8413" s="9"/>
    </row>
    <row r="8414" ht="15.75" customHeight="1">
      <c r="A8414" s="15" t="s">
        <v>9729</v>
      </c>
      <c r="B8414" s="14" t="s">
        <v>29</v>
      </c>
      <c r="C8414" s="17">
        <v>6.0</v>
      </c>
      <c r="D8414" s="8" t="s">
        <v>9735</v>
      </c>
      <c r="E8414" s="8" t="s">
        <v>21</v>
      </c>
      <c r="F8414" s="5" t="s">
        <v>28</v>
      </c>
      <c r="G8414" s="9"/>
      <c r="H8414" s="9"/>
    </row>
    <row r="8415" ht="15.75" customHeight="1">
      <c r="A8415" s="15" t="s">
        <v>9729</v>
      </c>
      <c r="B8415" s="14" t="s">
        <v>23</v>
      </c>
      <c r="C8415" s="17">
        <v>7.0</v>
      </c>
      <c r="D8415" s="8" t="s">
        <v>9736</v>
      </c>
      <c r="E8415" s="8" t="s">
        <v>14</v>
      </c>
      <c r="F8415" s="5" t="s">
        <v>15</v>
      </c>
      <c r="G8415" s="9"/>
      <c r="H8415" s="9"/>
    </row>
    <row r="8416" ht="15.75" customHeight="1">
      <c r="A8416" s="15" t="s">
        <v>9729</v>
      </c>
      <c r="B8416" s="14" t="s">
        <v>9737</v>
      </c>
      <c r="C8416" s="17">
        <v>8.0</v>
      </c>
      <c r="D8416" s="8" t="s">
        <v>9738</v>
      </c>
      <c r="E8416" s="8" t="s">
        <v>33</v>
      </c>
      <c r="F8416" s="5" t="s">
        <v>33</v>
      </c>
      <c r="G8416" s="9"/>
      <c r="H8416" s="9"/>
    </row>
    <row r="8417" ht="15.75" customHeight="1">
      <c r="A8417" s="5" t="s">
        <v>9739</v>
      </c>
      <c r="B8417" s="6" t="s">
        <v>137</v>
      </c>
      <c r="C8417" s="7">
        <v>1.0</v>
      </c>
      <c r="D8417" s="8" t="s">
        <v>9740</v>
      </c>
      <c r="E8417" s="5" t="s">
        <v>21</v>
      </c>
      <c r="F8417" s="5" t="s">
        <v>22</v>
      </c>
      <c r="G8417" s="9"/>
      <c r="H8417" s="9"/>
    </row>
    <row r="8418" ht="15.75" customHeight="1">
      <c r="A8418" s="5" t="s">
        <v>9739</v>
      </c>
      <c r="B8418" s="6" t="s">
        <v>137</v>
      </c>
      <c r="C8418" s="10">
        <v>2.0</v>
      </c>
      <c r="D8418" s="8" t="s">
        <v>9741</v>
      </c>
      <c r="E8418" s="5" t="s">
        <v>14</v>
      </c>
      <c r="F8418" s="5" t="s">
        <v>22</v>
      </c>
      <c r="G8418" s="9"/>
      <c r="H8418" s="9"/>
    </row>
    <row r="8419" ht="15.75" customHeight="1">
      <c r="A8419" s="5" t="s">
        <v>9739</v>
      </c>
      <c r="B8419" s="6" t="s">
        <v>37</v>
      </c>
      <c r="C8419" s="10">
        <v>3.0</v>
      </c>
      <c r="D8419" s="8" t="s">
        <v>9742</v>
      </c>
      <c r="E8419" s="5" t="s">
        <v>14</v>
      </c>
      <c r="F8419" s="5" t="s">
        <v>22</v>
      </c>
      <c r="G8419" s="9"/>
      <c r="H8419" s="9"/>
    </row>
    <row r="8420" ht="15.75" customHeight="1">
      <c r="A8420" s="5" t="s">
        <v>9739</v>
      </c>
      <c r="B8420" s="6" t="s">
        <v>139</v>
      </c>
      <c r="C8420" s="10">
        <v>4.0</v>
      </c>
      <c r="D8420" s="8" t="s">
        <v>9743</v>
      </c>
      <c r="E8420" s="5" t="s">
        <v>183</v>
      </c>
      <c r="F8420" s="5" t="s">
        <v>22</v>
      </c>
      <c r="G8420" s="9"/>
      <c r="H8420" s="9"/>
    </row>
    <row r="8421" ht="15.75" customHeight="1">
      <c r="A8421" s="5" t="s">
        <v>9739</v>
      </c>
      <c r="B8421" s="6" t="s">
        <v>124</v>
      </c>
      <c r="C8421" s="10">
        <v>5.0</v>
      </c>
      <c r="D8421" s="8" t="s">
        <v>9744</v>
      </c>
      <c r="E8421" s="5" t="s">
        <v>21</v>
      </c>
      <c r="F8421" s="5" t="s">
        <v>22</v>
      </c>
      <c r="G8421" s="9"/>
      <c r="H8421" s="9"/>
    </row>
    <row r="8422" ht="15.75" customHeight="1">
      <c r="A8422" s="5" t="s">
        <v>9739</v>
      </c>
      <c r="B8422" s="6" t="s">
        <v>139</v>
      </c>
      <c r="C8422" s="10">
        <v>6.0</v>
      </c>
      <c r="D8422" s="8" t="s">
        <v>9745</v>
      </c>
      <c r="E8422" s="5" t="s">
        <v>14</v>
      </c>
      <c r="F8422" s="5" t="s">
        <v>22</v>
      </c>
      <c r="G8422" s="9"/>
      <c r="H8422" s="9"/>
    </row>
    <row r="8423" ht="15.75" customHeight="1">
      <c r="A8423" s="5" t="s">
        <v>9739</v>
      </c>
      <c r="B8423" s="6" t="s">
        <v>37</v>
      </c>
      <c r="C8423" s="10">
        <v>7.0</v>
      </c>
      <c r="D8423" s="8" t="s">
        <v>9746</v>
      </c>
      <c r="E8423" s="5" t="s">
        <v>21</v>
      </c>
      <c r="F8423" s="5" t="s">
        <v>22</v>
      </c>
      <c r="G8423" s="9"/>
      <c r="H8423" s="9"/>
    </row>
    <row r="8424" ht="15.75" customHeight="1">
      <c r="A8424" s="5" t="s">
        <v>9739</v>
      </c>
      <c r="B8424" s="6" t="s">
        <v>124</v>
      </c>
      <c r="C8424" s="10">
        <v>8.0</v>
      </c>
      <c r="D8424" s="8" t="s">
        <v>9747</v>
      </c>
      <c r="E8424" s="5" t="s">
        <v>14</v>
      </c>
      <c r="F8424" s="5" t="s">
        <v>22</v>
      </c>
      <c r="G8424" s="9"/>
      <c r="H8424" s="9"/>
    </row>
    <row r="8425" ht="15.75" customHeight="1">
      <c r="A8425" s="5" t="s">
        <v>9739</v>
      </c>
      <c r="B8425" s="6" t="s">
        <v>124</v>
      </c>
      <c r="C8425" s="10">
        <v>9.0</v>
      </c>
      <c r="D8425" s="8" t="s">
        <v>9748</v>
      </c>
      <c r="E8425" s="5" t="s">
        <v>21</v>
      </c>
      <c r="F8425" s="5" t="s">
        <v>22</v>
      </c>
      <c r="G8425" s="9"/>
      <c r="H8425" s="9"/>
    </row>
    <row r="8426" ht="15.75" customHeight="1">
      <c r="A8426" s="5" t="s">
        <v>9739</v>
      </c>
      <c r="B8426" s="6" t="s">
        <v>124</v>
      </c>
      <c r="C8426" s="10">
        <v>10.0</v>
      </c>
      <c r="D8426" s="8" t="s">
        <v>9749</v>
      </c>
      <c r="E8426" s="5" t="s">
        <v>14</v>
      </c>
      <c r="F8426" s="5" t="s">
        <v>3413</v>
      </c>
      <c r="G8426" s="9"/>
      <c r="H8426" s="9"/>
    </row>
    <row r="8427" ht="15.75" customHeight="1">
      <c r="A8427" s="5" t="s">
        <v>9739</v>
      </c>
      <c r="B8427" s="6" t="s">
        <v>139</v>
      </c>
      <c r="C8427" s="10">
        <v>11.0</v>
      </c>
      <c r="D8427" s="8" t="s">
        <v>9750</v>
      </c>
      <c r="E8427" s="5" t="s">
        <v>14</v>
      </c>
      <c r="F8427" s="5" t="s">
        <v>22</v>
      </c>
      <c r="G8427" s="9"/>
      <c r="H8427" s="9"/>
    </row>
    <row r="8428" ht="15.75" customHeight="1">
      <c r="A8428" s="5" t="s">
        <v>9739</v>
      </c>
      <c r="B8428" s="6" t="s">
        <v>139</v>
      </c>
      <c r="C8428" s="10">
        <v>12.0</v>
      </c>
      <c r="D8428" s="8" t="s">
        <v>9751</v>
      </c>
      <c r="E8428" s="5" t="s">
        <v>14</v>
      </c>
      <c r="F8428" s="5" t="s">
        <v>3413</v>
      </c>
      <c r="G8428" s="9"/>
      <c r="H8428" s="9"/>
    </row>
    <row r="8429" ht="15.75" customHeight="1">
      <c r="A8429" s="5" t="s">
        <v>9739</v>
      </c>
      <c r="B8429" s="6" t="s">
        <v>124</v>
      </c>
      <c r="C8429" s="10">
        <v>13.0</v>
      </c>
      <c r="D8429" s="8" t="s">
        <v>9752</v>
      </c>
      <c r="E8429" s="5" t="s">
        <v>14</v>
      </c>
      <c r="F8429" s="5" t="s">
        <v>74</v>
      </c>
      <c r="G8429" s="9"/>
      <c r="H8429" s="9"/>
    </row>
    <row r="8430" ht="15.75" customHeight="1">
      <c r="A8430" s="5" t="s">
        <v>9739</v>
      </c>
      <c r="B8430" s="6" t="s">
        <v>139</v>
      </c>
      <c r="C8430" s="10">
        <v>14.0</v>
      </c>
      <c r="D8430" s="8" t="s">
        <v>9753</v>
      </c>
      <c r="E8430" s="5" t="s">
        <v>14</v>
      </c>
      <c r="F8430" s="5" t="s">
        <v>3413</v>
      </c>
      <c r="G8430" s="9"/>
      <c r="H8430" s="9"/>
    </row>
    <row r="8431" ht="15.75" customHeight="1">
      <c r="A8431" s="5" t="s">
        <v>9739</v>
      </c>
      <c r="B8431" s="6" t="s">
        <v>124</v>
      </c>
      <c r="C8431" s="10">
        <v>15.0</v>
      </c>
      <c r="D8431" s="8" t="s">
        <v>9754</v>
      </c>
      <c r="E8431" s="5" t="s">
        <v>14</v>
      </c>
      <c r="F8431" s="5" t="s">
        <v>74</v>
      </c>
      <c r="G8431" s="9"/>
      <c r="H8431" s="9"/>
    </row>
    <row r="8432" ht="15.75" customHeight="1">
      <c r="A8432" s="5" t="s">
        <v>9739</v>
      </c>
      <c r="B8432" s="6" t="s">
        <v>124</v>
      </c>
      <c r="C8432" s="10">
        <v>16.0</v>
      </c>
      <c r="D8432" s="8" t="s">
        <v>9755</v>
      </c>
      <c r="E8432" s="5" t="s">
        <v>14</v>
      </c>
      <c r="F8432" s="5" t="s">
        <v>1281</v>
      </c>
      <c r="G8432" s="9"/>
      <c r="H8432" s="9"/>
    </row>
    <row r="8433" ht="15.75" customHeight="1">
      <c r="A8433" s="5" t="s">
        <v>9739</v>
      </c>
      <c r="B8433" s="6" t="s">
        <v>124</v>
      </c>
      <c r="C8433" s="10">
        <v>17.0</v>
      </c>
      <c r="D8433" s="8" t="s">
        <v>9756</v>
      </c>
      <c r="E8433" s="5" t="s">
        <v>21</v>
      </c>
      <c r="F8433" s="5" t="s">
        <v>22</v>
      </c>
      <c r="G8433" s="9"/>
      <c r="H8433" s="9"/>
    </row>
    <row r="8434" ht="15.75" customHeight="1">
      <c r="A8434" s="5" t="s">
        <v>9739</v>
      </c>
      <c r="B8434" s="6" t="s">
        <v>37</v>
      </c>
      <c r="C8434" s="10">
        <v>18.0</v>
      </c>
      <c r="D8434" s="8" t="s">
        <v>9757</v>
      </c>
      <c r="E8434" s="5" t="s">
        <v>21</v>
      </c>
      <c r="F8434" s="5" t="s">
        <v>22</v>
      </c>
      <c r="G8434" s="9"/>
      <c r="H8434" s="9"/>
    </row>
    <row r="8435" ht="15.75" customHeight="1">
      <c r="A8435" s="5" t="s">
        <v>9739</v>
      </c>
      <c r="B8435" s="6" t="s">
        <v>124</v>
      </c>
      <c r="C8435" s="10">
        <v>19.0</v>
      </c>
      <c r="D8435" s="8" t="s">
        <v>9758</v>
      </c>
      <c r="E8435" s="5" t="s">
        <v>14</v>
      </c>
      <c r="F8435" s="5" t="s">
        <v>3413</v>
      </c>
      <c r="G8435" s="9"/>
      <c r="H8435" s="9"/>
    </row>
    <row r="8436" ht="15.75" customHeight="1">
      <c r="A8436" s="5" t="s">
        <v>9739</v>
      </c>
      <c r="B8436" s="6" t="s">
        <v>124</v>
      </c>
      <c r="C8436" s="10">
        <v>20.0</v>
      </c>
      <c r="D8436" s="8" t="s">
        <v>9759</v>
      </c>
      <c r="E8436" s="5" t="s">
        <v>14</v>
      </c>
      <c r="F8436" s="5" t="s">
        <v>3413</v>
      </c>
      <c r="G8436" s="9"/>
      <c r="H8436" s="9"/>
    </row>
    <row r="8437" ht="15.75" customHeight="1">
      <c r="A8437" s="5" t="s">
        <v>9739</v>
      </c>
      <c r="B8437" s="6" t="s">
        <v>139</v>
      </c>
      <c r="C8437" s="10">
        <v>21.0</v>
      </c>
      <c r="D8437" s="8" t="s">
        <v>9760</v>
      </c>
      <c r="E8437" s="5" t="s">
        <v>14</v>
      </c>
      <c r="F8437" s="5" t="s">
        <v>3413</v>
      </c>
      <c r="G8437" s="9"/>
      <c r="H8437" s="9"/>
    </row>
    <row r="8438" ht="15.75" customHeight="1">
      <c r="A8438" s="5" t="s">
        <v>9739</v>
      </c>
      <c r="B8438" s="6" t="s">
        <v>29</v>
      </c>
      <c r="C8438" s="10">
        <v>22.0</v>
      </c>
      <c r="D8438" s="8" t="s">
        <v>9761</v>
      </c>
      <c r="E8438" s="5" t="s">
        <v>14</v>
      </c>
      <c r="F8438" s="5" t="s">
        <v>3413</v>
      </c>
      <c r="G8438" s="9"/>
      <c r="H8438" s="9"/>
    </row>
    <row r="8439" ht="15.75" customHeight="1">
      <c r="A8439" s="5" t="s">
        <v>9739</v>
      </c>
      <c r="B8439" s="6" t="s">
        <v>124</v>
      </c>
      <c r="C8439" s="10">
        <v>23.0</v>
      </c>
      <c r="D8439" s="8" t="s">
        <v>9762</v>
      </c>
      <c r="E8439" s="5" t="s">
        <v>14</v>
      </c>
      <c r="F8439" s="5" t="s">
        <v>3413</v>
      </c>
      <c r="G8439" s="9"/>
      <c r="H8439" s="9"/>
    </row>
    <row r="8440" ht="15.75" customHeight="1">
      <c r="A8440" s="5" t="s">
        <v>9739</v>
      </c>
      <c r="B8440" s="6" t="s">
        <v>137</v>
      </c>
      <c r="C8440" s="10">
        <v>24.0</v>
      </c>
      <c r="D8440" s="8" t="s">
        <v>9763</v>
      </c>
      <c r="E8440" s="5" t="s">
        <v>14</v>
      </c>
      <c r="F8440" s="5" t="s">
        <v>22</v>
      </c>
      <c r="G8440" s="9"/>
      <c r="H8440" s="9"/>
    </row>
    <row r="8441" ht="15.75" customHeight="1">
      <c r="A8441" s="5" t="s">
        <v>9739</v>
      </c>
      <c r="B8441" s="6" t="s">
        <v>29</v>
      </c>
      <c r="C8441" s="10">
        <v>25.0</v>
      </c>
      <c r="D8441" s="8" t="s">
        <v>9764</v>
      </c>
      <c r="E8441" s="5" t="s">
        <v>14</v>
      </c>
      <c r="F8441" s="5" t="s">
        <v>74</v>
      </c>
      <c r="G8441" s="9"/>
      <c r="H8441" s="9"/>
    </row>
    <row r="8442" ht="15.75" customHeight="1">
      <c r="A8442" s="5" t="s">
        <v>9739</v>
      </c>
      <c r="B8442" s="6" t="s">
        <v>584</v>
      </c>
      <c r="C8442" s="10">
        <v>26.0</v>
      </c>
      <c r="D8442" s="8" t="s">
        <v>9765</v>
      </c>
      <c r="E8442" s="5" t="s">
        <v>14</v>
      </c>
      <c r="F8442" s="5" t="s">
        <v>22</v>
      </c>
      <c r="G8442" s="9"/>
      <c r="H8442" s="9"/>
    </row>
    <row r="8443" ht="15.75" customHeight="1">
      <c r="A8443" s="11" t="s">
        <v>9766</v>
      </c>
      <c r="B8443" s="6" t="s">
        <v>104</v>
      </c>
      <c r="C8443" s="7">
        <v>1.0</v>
      </c>
      <c r="D8443" s="8" t="s">
        <v>9767</v>
      </c>
      <c r="E8443" s="5" t="s">
        <v>21</v>
      </c>
      <c r="F8443" s="5" t="s">
        <v>25</v>
      </c>
      <c r="G8443" s="9"/>
      <c r="H8443" s="9"/>
    </row>
    <row r="8444" ht="15.75" customHeight="1">
      <c r="A8444" s="11" t="s">
        <v>9766</v>
      </c>
      <c r="B8444" s="6" t="s">
        <v>35</v>
      </c>
      <c r="C8444" s="10">
        <v>3.0</v>
      </c>
      <c r="D8444" s="8" t="s">
        <v>9768</v>
      </c>
      <c r="E8444" s="5" t="s">
        <v>21</v>
      </c>
      <c r="F8444" s="5" t="s">
        <v>25</v>
      </c>
      <c r="G8444" s="9"/>
      <c r="H8444" s="9"/>
    </row>
    <row r="8445" ht="15.75" customHeight="1">
      <c r="A8445" s="11" t="s">
        <v>9766</v>
      </c>
      <c r="B8445" s="6" t="s">
        <v>26</v>
      </c>
      <c r="C8445" s="10">
        <v>5.0</v>
      </c>
      <c r="D8445" s="8" t="s">
        <v>9769</v>
      </c>
      <c r="E8445" s="5" t="s">
        <v>21</v>
      </c>
      <c r="F8445" s="5" t="s">
        <v>22</v>
      </c>
      <c r="G8445" s="9"/>
      <c r="H8445" s="9"/>
    </row>
    <row r="8446" ht="15.75" customHeight="1">
      <c r="A8446" s="11" t="s">
        <v>9766</v>
      </c>
      <c r="B8446" s="6" t="s">
        <v>734</v>
      </c>
      <c r="C8446" s="10">
        <v>7.0</v>
      </c>
      <c r="D8446" s="8" t="s">
        <v>9770</v>
      </c>
      <c r="E8446" s="5" t="s">
        <v>21</v>
      </c>
      <c r="F8446" s="5" t="s">
        <v>25</v>
      </c>
      <c r="G8446" s="9"/>
      <c r="H8446" s="9"/>
    </row>
    <row r="8447" ht="15.75" customHeight="1">
      <c r="A8447" s="11" t="s">
        <v>9766</v>
      </c>
      <c r="B8447" s="6" t="s">
        <v>35</v>
      </c>
      <c r="C8447" s="10">
        <v>9.0</v>
      </c>
      <c r="D8447" s="8" t="s">
        <v>9771</v>
      </c>
      <c r="E8447" s="5" t="s">
        <v>21</v>
      </c>
      <c r="F8447" s="5" t="s">
        <v>123</v>
      </c>
      <c r="G8447" s="9"/>
      <c r="H8447" s="9"/>
    </row>
    <row r="8448" ht="15.75" customHeight="1">
      <c r="A8448" s="11" t="s">
        <v>9766</v>
      </c>
      <c r="B8448" s="6" t="s">
        <v>26</v>
      </c>
      <c r="C8448" s="10">
        <v>11.0</v>
      </c>
      <c r="D8448" s="8" t="s">
        <v>9772</v>
      </c>
      <c r="E8448" s="5" t="s">
        <v>14</v>
      </c>
      <c r="F8448" s="5" t="s">
        <v>15</v>
      </c>
      <c r="G8448" s="9"/>
      <c r="H8448" s="9"/>
    </row>
    <row r="8449" ht="15.75" customHeight="1">
      <c r="A8449" s="11" t="s">
        <v>9766</v>
      </c>
      <c r="B8449" s="6" t="s">
        <v>41</v>
      </c>
      <c r="C8449" s="10">
        <v>13.0</v>
      </c>
      <c r="D8449" s="8" t="s">
        <v>9773</v>
      </c>
      <c r="E8449" s="5" t="s">
        <v>21</v>
      </c>
      <c r="F8449" s="5" t="s">
        <v>3751</v>
      </c>
      <c r="G8449" s="9"/>
      <c r="H8449" s="9"/>
    </row>
    <row r="8450" ht="15.75" customHeight="1">
      <c r="A8450" s="11" t="s">
        <v>9766</v>
      </c>
      <c r="B8450" s="6" t="s">
        <v>734</v>
      </c>
      <c r="C8450" s="10">
        <v>16.0</v>
      </c>
      <c r="D8450" s="8" t="s">
        <v>9774</v>
      </c>
      <c r="E8450" s="5" t="s">
        <v>14</v>
      </c>
      <c r="F8450" s="5" t="s">
        <v>15</v>
      </c>
      <c r="G8450" s="9"/>
      <c r="H8450" s="9"/>
    </row>
    <row r="8451" ht="15.75" customHeight="1">
      <c r="A8451" s="11" t="s">
        <v>9766</v>
      </c>
      <c r="B8451" s="6" t="s">
        <v>35</v>
      </c>
      <c r="C8451" s="10">
        <v>18.0</v>
      </c>
      <c r="D8451" s="8" t="s">
        <v>9775</v>
      </c>
      <c r="E8451" s="5" t="s">
        <v>33</v>
      </c>
      <c r="F8451" s="5" t="s">
        <v>33</v>
      </c>
      <c r="G8451" s="9"/>
      <c r="H8451" s="9"/>
    </row>
    <row r="8452" ht="15.75" customHeight="1">
      <c r="A8452" s="11" t="s">
        <v>9766</v>
      </c>
      <c r="B8452" s="6" t="s">
        <v>35</v>
      </c>
      <c r="C8452" s="10">
        <v>20.0</v>
      </c>
      <c r="D8452" s="8" t="s">
        <v>9776</v>
      </c>
      <c r="E8452" s="5" t="s">
        <v>21</v>
      </c>
      <c r="F8452" s="5" t="s">
        <v>25</v>
      </c>
      <c r="G8452" s="9"/>
      <c r="H8452" s="9"/>
    </row>
    <row r="8453" ht="15.75" customHeight="1">
      <c r="A8453" s="11" t="s">
        <v>9766</v>
      </c>
      <c r="B8453" s="6" t="s">
        <v>734</v>
      </c>
      <c r="C8453" s="10">
        <v>22.0</v>
      </c>
      <c r="D8453" s="8" t="s">
        <v>9777</v>
      </c>
      <c r="E8453" s="5" t="s">
        <v>21</v>
      </c>
      <c r="F8453" s="5" t="s">
        <v>25</v>
      </c>
      <c r="G8453" s="9"/>
      <c r="H8453" s="9"/>
    </row>
    <row r="8454" ht="15.75" customHeight="1">
      <c r="A8454" s="11" t="s">
        <v>9766</v>
      </c>
      <c r="B8454" s="6" t="s">
        <v>35</v>
      </c>
      <c r="C8454" s="10">
        <v>24.0</v>
      </c>
      <c r="D8454" s="8" t="s">
        <v>9778</v>
      </c>
      <c r="E8454" s="5" t="s">
        <v>21</v>
      </c>
      <c r="F8454" s="5" t="s">
        <v>25</v>
      </c>
      <c r="G8454" s="9"/>
      <c r="H8454" s="9"/>
    </row>
    <row r="8455" ht="15.75" customHeight="1">
      <c r="A8455" s="11" t="s">
        <v>9766</v>
      </c>
      <c r="B8455" s="6" t="s">
        <v>26</v>
      </c>
      <c r="C8455" s="10">
        <v>26.0</v>
      </c>
      <c r="D8455" s="8" t="s">
        <v>9779</v>
      </c>
      <c r="E8455" s="5" t="s">
        <v>21</v>
      </c>
      <c r="F8455" s="5" t="s">
        <v>25</v>
      </c>
      <c r="G8455" s="9"/>
      <c r="H8455" s="9"/>
    </row>
    <row r="8456" ht="15.75" customHeight="1">
      <c r="A8456" s="11" t="s">
        <v>9766</v>
      </c>
      <c r="B8456" s="6" t="s">
        <v>26</v>
      </c>
      <c r="C8456" s="10">
        <v>28.0</v>
      </c>
      <c r="D8456" s="8" t="s">
        <v>9780</v>
      </c>
      <c r="E8456" s="5" t="s">
        <v>21</v>
      </c>
      <c r="F8456" s="5" t="s">
        <v>25</v>
      </c>
      <c r="G8456" s="9"/>
      <c r="H8456" s="9"/>
    </row>
    <row r="8457" ht="15.75" customHeight="1">
      <c r="A8457" s="11" t="s">
        <v>9766</v>
      </c>
      <c r="B8457" s="6" t="s">
        <v>734</v>
      </c>
      <c r="C8457" s="10">
        <v>30.0</v>
      </c>
      <c r="D8457" s="8" t="s">
        <v>9781</v>
      </c>
      <c r="E8457" s="5" t="s">
        <v>21</v>
      </c>
      <c r="F8457" s="5" t="s">
        <v>25</v>
      </c>
      <c r="G8457" s="9"/>
      <c r="H8457" s="9"/>
    </row>
    <row r="8458" ht="15.75" customHeight="1">
      <c r="A8458" s="11" t="s">
        <v>9766</v>
      </c>
      <c r="B8458" s="6" t="s">
        <v>35</v>
      </c>
      <c r="C8458" s="10">
        <v>32.0</v>
      </c>
      <c r="D8458" s="8" t="s">
        <v>9782</v>
      </c>
      <c r="E8458" s="5" t="s">
        <v>21</v>
      </c>
      <c r="F8458" s="5" t="s">
        <v>3715</v>
      </c>
      <c r="G8458" s="9"/>
      <c r="H8458" s="9"/>
    </row>
    <row r="8459" ht="15.75" customHeight="1">
      <c r="A8459" s="11" t="s">
        <v>9766</v>
      </c>
      <c r="B8459" s="6" t="s">
        <v>104</v>
      </c>
      <c r="C8459" s="10">
        <v>34.0</v>
      </c>
      <c r="D8459" s="8" t="s">
        <v>9783</v>
      </c>
      <c r="E8459" s="5" t="s">
        <v>33</v>
      </c>
      <c r="F8459" s="5" t="s">
        <v>33</v>
      </c>
      <c r="G8459" s="9"/>
      <c r="H8459" s="9"/>
    </row>
    <row r="8460" ht="15.75" customHeight="1">
      <c r="A8460" s="11" t="s">
        <v>9766</v>
      </c>
      <c r="B8460" s="6" t="s">
        <v>26</v>
      </c>
      <c r="C8460" s="10">
        <v>36.0</v>
      </c>
      <c r="D8460" s="8" t="s">
        <v>9784</v>
      </c>
      <c r="E8460" s="5" t="s">
        <v>21</v>
      </c>
      <c r="F8460" s="5" t="s">
        <v>25</v>
      </c>
      <c r="G8460" s="9"/>
      <c r="H8460" s="9"/>
    </row>
    <row r="8461" ht="15.75" customHeight="1">
      <c r="A8461" s="11" t="s">
        <v>9766</v>
      </c>
      <c r="B8461" s="6" t="s">
        <v>734</v>
      </c>
      <c r="C8461" s="10">
        <v>38.0</v>
      </c>
      <c r="D8461" s="8" t="s">
        <v>9785</v>
      </c>
      <c r="E8461" s="5" t="s">
        <v>21</v>
      </c>
      <c r="F8461" s="5" t="s">
        <v>25</v>
      </c>
      <c r="G8461" s="9"/>
      <c r="H8461" s="9"/>
    </row>
    <row r="8462" ht="15.75" customHeight="1">
      <c r="A8462" s="11" t="s">
        <v>9766</v>
      </c>
      <c r="B8462" s="6" t="s">
        <v>23</v>
      </c>
      <c r="C8462" s="10">
        <v>40.0</v>
      </c>
      <c r="D8462" s="8" t="s">
        <v>9786</v>
      </c>
      <c r="E8462" s="5" t="s">
        <v>21</v>
      </c>
      <c r="F8462" s="5" t="s">
        <v>25</v>
      </c>
      <c r="G8462" s="9"/>
      <c r="H8462" s="9"/>
    </row>
    <row r="8463" ht="15.75" customHeight="1">
      <c r="A8463" s="15" t="s">
        <v>9787</v>
      </c>
      <c r="B8463" s="14" t="s">
        <v>595</v>
      </c>
      <c r="C8463" s="16">
        <v>1.0</v>
      </c>
      <c r="D8463" s="8" t="s">
        <v>9788</v>
      </c>
      <c r="E8463" s="8" t="s">
        <v>21</v>
      </c>
      <c r="F8463" s="5" t="s">
        <v>25</v>
      </c>
      <c r="G8463" s="9"/>
      <c r="H8463" s="9"/>
    </row>
    <row r="8464" ht="15.75" customHeight="1">
      <c r="A8464" s="15" t="s">
        <v>9787</v>
      </c>
      <c r="B8464" s="14" t="s">
        <v>37</v>
      </c>
      <c r="C8464" s="17">
        <v>2.0</v>
      </c>
      <c r="D8464" s="8" t="s">
        <v>9789</v>
      </c>
      <c r="E8464" s="8" t="s">
        <v>21</v>
      </c>
      <c r="F8464" s="5" t="s">
        <v>123</v>
      </c>
      <c r="G8464" s="9"/>
      <c r="H8464" s="9"/>
    </row>
    <row r="8465" ht="15.75" customHeight="1">
      <c r="A8465" s="15" t="s">
        <v>9787</v>
      </c>
      <c r="B8465" s="14" t="s">
        <v>37</v>
      </c>
      <c r="C8465" s="17">
        <v>3.0</v>
      </c>
      <c r="D8465" s="8" t="s">
        <v>9790</v>
      </c>
      <c r="E8465" s="8" t="s">
        <v>21</v>
      </c>
      <c r="F8465" s="5" t="s">
        <v>123</v>
      </c>
      <c r="G8465" s="9"/>
      <c r="H8465" s="9"/>
    </row>
    <row r="8466" ht="15.75" customHeight="1">
      <c r="A8466" s="15" t="s">
        <v>9787</v>
      </c>
      <c r="B8466" s="14" t="s">
        <v>23</v>
      </c>
      <c r="C8466" s="17">
        <v>4.0</v>
      </c>
      <c r="D8466" s="8" t="s">
        <v>9791</v>
      </c>
      <c r="E8466" s="8" t="s">
        <v>21</v>
      </c>
      <c r="F8466" s="5" t="s">
        <v>25</v>
      </c>
      <c r="G8466" s="9"/>
      <c r="H8466" s="9"/>
    </row>
    <row r="8467" ht="15.75" customHeight="1">
      <c r="A8467" s="15" t="s">
        <v>9787</v>
      </c>
      <c r="B8467" s="14" t="s">
        <v>216</v>
      </c>
      <c r="C8467" s="17">
        <v>5.0</v>
      </c>
      <c r="D8467" s="8" t="s">
        <v>9792</v>
      </c>
      <c r="E8467" s="8" t="s">
        <v>21</v>
      </c>
      <c r="F8467" s="5" t="s">
        <v>22</v>
      </c>
      <c r="G8467" s="9"/>
      <c r="H8467" s="9"/>
    </row>
    <row r="8468" ht="15.75" customHeight="1">
      <c r="A8468" s="15" t="s">
        <v>9787</v>
      </c>
      <c r="B8468" s="14" t="s">
        <v>23</v>
      </c>
      <c r="C8468" s="17">
        <v>7.0</v>
      </c>
      <c r="D8468" s="8" t="s">
        <v>9793</v>
      </c>
      <c r="E8468" s="8" t="s">
        <v>14</v>
      </c>
      <c r="F8468" s="5" t="s">
        <v>708</v>
      </c>
      <c r="G8468" s="9"/>
      <c r="H8468" s="9"/>
    </row>
    <row r="8469" ht="15.75" customHeight="1">
      <c r="A8469" s="15" t="s">
        <v>9787</v>
      </c>
      <c r="B8469" s="14" t="s">
        <v>23</v>
      </c>
      <c r="C8469" s="17">
        <v>8.0</v>
      </c>
      <c r="D8469" s="8" t="s">
        <v>9794</v>
      </c>
      <c r="E8469" s="8" t="s">
        <v>21</v>
      </c>
      <c r="F8469" s="5" t="s">
        <v>25</v>
      </c>
      <c r="G8469" s="9"/>
      <c r="H8469" s="9"/>
    </row>
    <row r="8470" ht="15.75" customHeight="1">
      <c r="A8470" s="15" t="s">
        <v>9787</v>
      </c>
      <c r="B8470" s="14" t="s">
        <v>216</v>
      </c>
      <c r="C8470" s="17">
        <v>9.0</v>
      </c>
      <c r="D8470" s="8" t="s">
        <v>9795</v>
      </c>
      <c r="E8470" s="8" t="s">
        <v>21</v>
      </c>
      <c r="F8470" s="5" t="s">
        <v>123</v>
      </c>
      <c r="G8470" s="9"/>
      <c r="H8470" s="9"/>
    </row>
    <row r="8471" ht="15.75" customHeight="1">
      <c r="A8471" s="15" t="s">
        <v>9787</v>
      </c>
      <c r="B8471" s="14" t="s">
        <v>81</v>
      </c>
      <c r="C8471" s="17">
        <v>10.0</v>
      </c>
      <c r="D8471" s="8" t="s">
        <v>9796</v>
      </c>
      <c r="E8471" s="8" t="s">
        <v>14</v>
      </c>
      <c r="F8471" s="5" t="s">
        <v>15</v>
      </c>
      <c r="G8471" s="9"/>
      <c r="H8471" s="9"/>
    </row>
    <row r="8472" ht="15.75" customHeight="1">
      <c r="A8472" s="15" t="s">
        <v>9787</v>
      </c>
      <c r="B8472" s="14" t="s">
        <v>41</v>
      </c>
      <c r="C8472" s="17">
        <v>12.0</v>
      </c>
      <c r="D8472" s="8" t="s">
        <v>9797</v>
      </c>
      <c r="E8472" s="8" t="s">
        <v>14</v>
      </c>
      <c r="F8472" s="5" t="s">
        <v>28</v>
      </c>
      <c r="G8472" s="9"/>
      <c r="H8472" s="9"/>
    </row>
    <row r="8473" ht="15.75" customHeight="1">
      <c r="A8473" s="15" t="s">
        <v>9787</v>
      </c>
      <c r="B8473" s="14" t="s">
        <v>107</v>
      </c>
      <c r="C8473" s="17">
        <v>14.0</v>
      </c>
      <c r="D8473" s="8" t="s">
        <v>9798</v>
      </c>
      <c r="E8473" s="8" t="s">
        <v>21</v>
      </c>
      <c r="F8473" s="5" t="s">
        <v>22</v>
      </c>
      <c r="G8473" s="9"/>
      <c r="H8473" s="9"/>
    </row>
    <row r="8474" ht="15.75" customHeight="1">
      <c r="A8474" s="15" t="s">
        <v>9787</v>
      </c>
      <c r="B8474" s="14" t="s">
        <v>555</v>
      </c>
      <c r="C8474" s="17">
        <v>16.0</v>
      </c>
      <c r="D8474" s="8" t="s">
        <v>9799</v>
      </c>
      <c r="E8474" s="8" t="s">
        <v>21</v>
      </c>
      <c r="F8474" s="5" t="s">
        <v>25</v>
      </c>
      <c r="G8474" s="9"/>
      <c r="H8474" s="9"/>
    </row>
    <row r="8475" ht="15.75" customHeight="1">
      <c r="A8475" s="11" t="s">
        <v>9800</v>
      </c>
      <c r="B8475" s="6" t="s">
        <v>216</v>
      </c>
      <c r="C8475" s="7">
        <v>1.0</v>
      </c>
      <c r="D8475" s="8" t="s">
        <v>9801</v>
      </c>
      <c r="E8475" s="5" t="s">
        <v>21</v>
      </c>
      <c r="F8475" s="5" t="s">
        <v>25</v>
      </c>
      <c r="G8475" s="9"/>
      <c r="H8475" s="9"/>
    </row>
    <row r="8476" ht="15.75" customHeight="1">
      <c r="A8476" s="11" t="s">
        <v>9800</v>
      </c>
      <c r="B8476" s="6" t="s">
        <v>35</v>
      </c>
      <c r="C8476" s="10">
        <v>2.0</v>
      </c>
      <c r="D8476" s="8" t="s">
        <v>9802</v>
      </c>
      <c r="E8476" s="5" t="s">
        <v>14</v>
      </c>
      <c r="F8476" s="5" t="s">
        <v>15</v>
      </c>
      <c r="G8476" s="9"/>
      <c r="H8476" s="9"/>
    </row>
    <row r="8477" ht="15.75" customHeight="1">
      <c r="A8477" s="11" t="s">
        <v>9800</v>
      </c>
      <c r="B8477" s="6" t="s">
        <v>100</v>
      </c>
      <c r="C8477" s="10">
        <v>3.0</v>
      </c>
      <c r="D8477" s="8" t="s">
        <v>9803</v>
      </c>
      <c r="E8477" s="5" t="s">
        <v>14</v>
      </c>
      <c r="F8477" s="5" t="s">
        <v>15</v>
      </c>
      <c r="G8477" s="9"/>
      <c r="H8477" s="9"/>
    </row>
    <row r="8478" ht="15.75" customHeight="1">
      <c r="A8478" s="11" t="s">
        <v>9800</v>
      </c>
      <c r="B8478" s="6" t="s">
        <v>68</v>
      </c>
      <c r="C8478" s="10">
        <v>4.0</v>
      </c>
      <c r="D8478" s="8" t="s">
        <v>9804</v>
      </c>
      <c r="E8478" s="5" t="s">
        <v>14</v>
      </c>
      <c r="F8478" s="5" t="s">
        <v>28</v>
      </c>
      <c r="G8478" s="9"/>
      <c r="H8478" s="9"/>
    </row>
    <row r="8479" ht="15.75" customHeight="1">
      <c r="A8479" s="11" t="s">
        <v>9800</v>
      </c>
      <c r="B8479" s="6" t="s">
        <v>104</v>
      </c>
      <c r="C8479" s="10">
        <v>6.0</v>
      </c>
      <c r="D8479" s="8" t="s">
        <v>9805</v>
      </c>
      <c r="E8479" s="5" t="s">
        <v>14</v>
      </c>
      <c r="F8479" s="5" t="s">
        <v>15</v>
      </c>
      <c r="G8479" s="9"/>
      <c r="H8479" s="9"/>
    </row>
    <row r="8480" ht="15.75" customHeight="1">
      <c r="A8480" s="11" t="s">
        <v>9800</v>
      </c>
      <c r="B8480" s="6" t="s">
        <v>720</v>
      </c>
      <c r="C8480" s="10">
        <v>7.0</v>
      </c>
      <c r="D8480" s="8" t="s">
        <v>9806</v>
      </c>
      <c r="E8480" s="5" t="s">
        <v>14</v>
      </c>
      <c r="F8480" s="5" t="s">
        <v>15</v>
      </c>
      <c r="G8480" s="9"/>
      <c r="H8480" s="9"/>
    </row>
    <row r="8481" ht="15.75" customHeight="1">
      <c r="A8481" s="11" t="s">
        <v>9800</v>
      </c>
      <c r="B8481" s="6" t="s">
        <v>35</v>
      </c>
      <c r="C8481" s="10">
        <v>9.0</v>
      </c>
      <c r="D8481" s="8" t="s">
        <v>9807</v>
      </c>
      <c r="E8481" s="5" t="s">
        <v>183</v>
      </c>
      <c r="F8481" s="5" t="s">
        <v>22</v>
      </c>
      <c r="G8481" s="9"/>
      <c r="H8481" s="9"/>
    </row>
    <row r="8482" ht="15.75" customHeight="1">
      <c r="A8482" s="11" t="s">
        <v>9800</v>
      </c>
      <c r="B8482" s="12" t="s">
        <v>330</v>
      </c>
      <c r="C8482" s="10">
        <v>10.0</v>
      </c>
      <c r="D8482" s="8" t="s">
        <v>9808</v>
      </c>
      <c r="E8482" s="5" t="s">
        <v>14</v>
      </c>
      <c r="F8482" s="5" t="s">
        <v>15</v>
      </c>
      <c r="G8482" s="9"/>
      <c r="H8482" s="9"/>
    </row>
    <row r="8483" ht="15.75" customHeight="1">
      <c r="A8483" s="11" t="s">
        <v>9800</v>
      </c>
      <c r="B8483" s="6" t="s">
        <v>720</v>
      </c>
      <c r="C8483" s="10">
        <v>11.0</v>
      </c>
      <c r="D8483" s="8" t="s">
        <v>9809</v>
      </c>
      <c r="E8483" s="5" t="s">
        <v>14</v>
      </c>
      <c r="F8483" s="5" t="s">
        <v>79</v>
      </c>
      <c r="G8483" s="9"/>
      <c r="H8483" s="9"/>
    </row>
    <row r="8484" ht="15.75" customHeight="1">
      <c r="A8484" s="11" t="s">
        <v>9800</v>
      </c>
      <c r="B8484" s="6" t="s">
        <v>41</v>
      </c>
      <c r="C8484" s="10">
        <v>13.0</v>
      </c>
      <c r="D8484" s="8" t="s">
        <v>9810</v>
      </c>
      <c r="E8484" s="5" t="s">
        <v>14</v>
      </c>
      <c r="F8484" s="5" t="s">
        <v>79</v>
      </c>
      <c r="G8484" s="9"/>
      <c r="H8484" s="9"/>
    </row>
    <row r="8485" ht="15.75" customHeight="1">
      <c r="A8485" s="11" t="s">
        <v>9800</v>
      </c>
      <c r="B8485" s="6" t="s">
        <v>35</v>
      </c>
      <c r="C8485" s="10">
        <v>14.0</v>
      </c>
      <c r="D8485" s="8" t="s">
        <v>9811</v>
      </c>
      <c r="E8485" s="5" t="s">
        <v>183</v>
      </c>
      <c r="F8485" s="5" t="s">
        <v>28</v>
      </c>
      <c r="G8485" s="9"/>
      <c r="H8485" s="9"/>
    </row>
    <row r="8486" ht="15.75" customHeight="1">
      <c r="A8486" s="11" t="s">
        <v>9800</v>
      </c>
      <c r="B8486" s="6" t="s">
        <v>104</v>
      </c>
      <c r="C8486" s="10">
        <v>15.0</v>
      </c>
      <c r="D8486" s="8" t="s">
        <v>9812</v>
      </c>
      <c r="E8486" s="5" t="s">
        <v>32</v>
      </c>
      <c r="F8486" s="5" t="s">
        <v>15</v>
      </c>
      <c r="G8486" s="9"/>
      <c r="H8486" s="9"/>
    </row>
    <row r="8487" ht="15.75" customHeight="1">
      <c r="A8487" s="11" t="s">
        <v>9800</v>
      </c>
      <c r="B8487" s="6" t="s">
        <v>37</v>
      </c>
      <c r="C8487" s="10">
        <v>16.0</v>
      </c>
      <c r="D8487" s="8" t="s">
        <v>9813</v>
      </c>
      <c r="E8487" s="5" t="s">
        <v>14</v>
      </c>
      <c r="F8487" s="5" t="s">
        <v>15</v>
      </c>
      <c r="G8487" s="9"/>
      <c r="H8487" s="9"/>
    </row>
    <row r="8488" ht="15.75" customHeight="1">
      <c r="A8488" s="11" t="s">
        <v>9800</v>
      </c>
      <c r="B8488" s="6" t="s">
        <v>81</v>
      </c>
      <c r="C8488" s="10">
        <v>17.0</v>
      </c>
      <c r="D8488" s="8" t="s">
        <v>9814</v>
      </c>
      <c r="E8488" s="5" t="s">
        <v>14</v>
      </c>
      <c r="F8488" s="5" t="s">
        <v>15</v>
      </c>
      <c r="G8488" s="9"/>
      <c r="H8488" s="9"/>
    </row>
    <row r="8489" ht="15.75" customHeight="1">
      <c r="A8489" s="11" t="s">
        <v>9800</v>
      </c>
      <c r="B8489" s="6" t="s">
        <v>216</v>
      </c>
      <c r="C8489" s="10">
        <v>18.0</v>
      </c>
      <c r="D8489" s="8" t="s">
        <v>9815</v>
      </c>
      <c r="E8489" s="5" t="s">
        <v>14</v>
      </c>
      <c r="F8489" s="5" t="s">
        <v>15</v>
      </c>
      <c r="G8489" s="9"/>
      <c r="H8489" s="9"/>
    </row>
    <row r="8490" ht="15.75" customHeight="1">
      <c r="A8490" s="11" t="s">
        <v>9800</v>
      </c>
      <c r="B8490" s="6" t="s">
        <v>23</v>
      </c>
      <c r="C8490" s="10">
        <v>19.0</v>
      </c>
      <c r="D8490" s="8" t="s">
        <v>9816</v>
      </c>
      <c r="E8490" s="5" t="s">
        <v>14</v>
      </c>
      <c r="F8490" s="5" t="s">
        <v>15</v>
      </c>
      <c r="G8490" s="9"/>
      <c r="H8490" s="9"/>
    </row>
    <row r="8491" ht="15.75" customHeight="1">
      <c r="A8491" s="11" t="s">
        <v>9800</v>
      </c>
      <c r="B8491" s="12" t="s">
        <v>330</v>
      </c>
      <c r="C8491" s="10">
        <v>20.0</v>
      </c>
      <c r="D8491" s="8" t="s">
        <v>9817</v>
      </c>
      <c r="E8491" s="5" t="s">
        <v>21</v>
      </c>
      <c r="F8491" s="5" t="s">
        <v>50</v>
      </c>
      <c r="G8491" s="9"/>
      <c r="H8491" s="9"/>
    </row>
    <row r="8492" ht="15.75" customHeight="1">
      <c r="A8492" s="11" t="s">
        <v>9800</v>
      </c>
      <c r="B8492" s="6" t="s">
        <v>107</v>
      </c>
      <c r="C8492" s="10">
        <v>21.0</v>
      </c>
      <c r="D8492" s="8" t="s">
        <v>9818</v>
      </c>
      <c r="E8492" s="5" t="s">
        <v>21</v>
      </c>
      <c r="F8492" s="5" t="s">
        <v>50</v>
      </c>
      <c r="G8492" s="9"/>
      <c r="H8492" s="9"/>
    </row>
    <row r="8493" ht="15.75" customHeight="1">
      <c r="A8493" s="11" t="s">
        <v>9800</v>
      </c>
      <c r="B8493" s="6" t="s">
        <v>104</v>
      </c>
      <c r="C8493" s="10">
        <v>22.0</v>
      </c>
      <c r="D8493" s="8" t="s">
        <v>9819</v>
      </c>
      <c r="E8493" s="5" t="s">
        <v>21</v>
      </c>
      <c r="F8493" s="5" t="s">
        <v>50</v>
      </c>
      <c r="G8493" s="9"/>
      <c r="H8493" s="9"/>
    </row>
    <row r="8494" ht="15.75" customHeight="1">
      <c r="A8494" s="11" t="s">
        <v>9800</v>
      </c>
      <c r="B8494" s="6" t="s">
        <v>720</v>
      </c>
      <c r="C8494" s="10">
        <v>23.0</v>
      </c>
      <c r="D8494" s="8" t="s">
        <v>9820</v>
      </c>
      <c r="E8494" s="5" t="s">
        <v>18</v>
      </c>
      <c r="F8494" s="5" t="s">
        <v>50</v>
      </c>
      <c r="G8494" s="9"/>
      <c r="H8494" s="9"/>
    </row>
    <row r="8495" ht="15.75" customHeight="1">
      <c r="A8495" s="11" t="s">
        <v>9800</v>
      </c>
      <c r="B8495" s="6" t="s">
        <v>104</v>
      </c>
      <c r="C8495" s="10">
        <v>25.0</v>
      </c>
      <c r="D8495" s="8" t="s">
        <v>9821</v>
      </c>
      <c r="E8495" s="5" t="s">
        <v>21</v>
      </c>
      <c r="F8495" s="5" t="s">
        <v>50</v>
      </c>
      <c r="G8495" s="9"/>
      <c r="H8495" s="9"/>
    </row>
    <row r="8496" ht="15.75" customHeight="1">
      <c r="A8496" s="11" t="s">
        <v>9800</v>
      </c>
      <c r="B8496" s="6" t="s">
        <v>41</v>
      </c>
      <c r="C8496" s="10">
        <v>26.0</v>
      </c>
      <c r="D8496" s="8" t="s">
        <v>9822</v>
      </c>
      <c r="E8496" s="5" t="s">
        <v>21</v>
      </c>
      <c r="F8496" s="5" t="s">
        <v>50</v>
      </c>
      <c r="G8496" s="9"/>
      <c r="H8496" s="9"/>
    </row>
    <row r="8497" ht="15.75" customHeight="1">
      <c r="A8497" s="11" t="s">
        <v>9800</v>
      </c>
      <c r="B8497" s="6" t="s">
        <v>1163</v>
      </c>
      <c r="C8497" s="10">
        <v>28.0</v>
      </c>
      <c r="D8497" s="8" t="s">
        <v>9823</v>
      </c>
      <c r="E8497" s="5" t="s">
        <v>21</v>
      </c>
      <c r="F8497" s="5" t="s">
        <v>50</v>
      </c>
      <c r="G8497" s="9"/>
      <c r="H8497" s="9"/>
    </row>
    <row r="8498" ht="15.75" customHeight="1">
      <c r="A8498" s="5" t="s">
        <v>9824</v>
      </c>
      <c r="B8498" s="6" t="s">
        <v>607</v>
      </c>
      <c r="C8498" s="7">
        <v>1.0</v>
      </c>
      <c r="D8498" s="8" t="s">
        <v>9825</v>
      </c>
      <c r="E8498" s="5" t="s">
        <v>21</v>
      </c>
      <c r="F8498" s="5" t="s">
        <v>642</v>
      </c>
      <c r="G8498" s="9"/>
      <c r="H8498" s="9"/>
    </row>
    <row r="8499" ht="15.75" customHeight="1">
      <c r="A8499" s="5" t="s">
        <v>9824</v>
      </c>
      <c r="B8499" s="6" t="s">
        <v>52</v>
      </c>
      <c r="C8499" s="10">
        <v>2.0</v>
      </c>
      <c r="D8499" s="8" t="s">
        <v>9826</v>
      </c>
      <c r="E8499" s="5" t="s">
        <v>21</v>
      </c>
      <c r="F8499" s="5" t="s">
        <v>7362</v>
      </c>
      <c r="G8499" s="9"/>
      <c r="H8499" s="9"/>
    </row>
    <row r="8500" ht="15.75" customHeight="1">
      <c r="A8500" s="5" t="s">
        <v>9824</v>
      </c>
      <c r="B8500" s="6" t="s">
        <v>216</v>
      </c>
      <c r="C8500" s="10">
        <v>3.0</v>
      </c>
      <c r="D8500" s="8" t="s">
        <v>9827</v>
      </c>
      <c r="E8500" s="5" t="s">
        <v>21</v>
      </c>
      <c r="F8500" s="5" t="s">
        <v>2574</v>
      </c>
      <c r="G8500" s="9"/>
      <c r="H8500" s="9"/>
    </row>
    <row r="8501" ht="15.75" customHeight="1">
      <c r="A8501" s="5" t="s">
        <v>9824</v>
      </c>
      <c r="B8501" s="6" t="s">
        <v>52</v>
      </c>
      <c r="C8501" s="10">
        <v>4.0</v>
      </c>
      <c r="D8501" s="8" t="s">
        <v>9828</v>
      </c>
      <c r="E8501" s="5" t="s">
        <v>21</v>
      </c>
      <c r="F8501" s="5" t="s">
        <v>2574</v>
      </c>
      <c r="G8501" s="9"/>
      <c r="H8501" s="9"/>
    </row>
    <row r="8502" ht="15.75" customHeight="1">
      <c r="A8502" s="5" t="s">
        <v>9824</v>
      </c>
      <c r="B8502" s="6" t="s">
        <v>216</v>
      </c>
      <c r="C8502" s="10">
        <v>5.0</v>
      </c>
      <c r="D8502" s="8" t="s">
        <v>9829</v>
      </c>
      <c r="E8502" s="5" t="s">
        <v>21</v>
      </c>
      <c r="F8502" s="5" t="s">
        <v>2574</v>
      </c>
      <c r="G8502" s="9"/>
      <c r="H8502" s="9"/>
    </row>
    <row r="8503" ht="15.75" customHeight="1">
      <c r="A8503" s="5" t="s">
        <v>9824</v>
      </c>
      <c r="B8503" s="6" t="s">
        <v>52</v>
      </c>
      <c r="C8503" s="10">
        <v>6.0</v>
      </c>
      <c r="D8503" s="8" t="s">
        <v>9830</v>
      </c>
      <c r="E8503" s="5" t="s">
        <v>14</v>
      </c>
      <c r="F8503" s="5" t="s">
        <v>9831</v>
      </c>
      <c r="G8503" s="9"/>
      <c r="H8503" s="9"/>
    </row>
    <row r="8504" ht="15.75" customHeight="1">
      <c r="A8504" s="5" t="s">
        <v>9824</v>
      </c>
      <c r="B8504" s="6" t="s">
        <v>216</v>
      </c>
      <c r="C8504" s="10">
        <v>7.0</v>
      </c>
      <c r="D8504" s="8" t="s">
        <v>9832</v>
      </c>
      <c r="E8504" s="5" t="s">
        <v>21</v>
      </c>
      <c r="F8504" s="5" t="s">
        <v>2574</v>
      </c>
      <c r="G8504" s="9"/>
      <c r="H8504" s="9"/>
    </row>
    <row r="8505" ht="15.75" customHeight="1">
      <c r="A8505" s="5" t="s">
        <v>9824</v>
      </c>
      <c r="B8505" s="6" t="s">
        <v>52</v>
      </c>
      <c r="C8505" s="10">
        <v>8.0</v>
      </c>
      <c r="D8505" s="8" t="s">
        <v>9833</v>
      </c>
      <c r="E8505" s="5" t="s">
        <v>14</v>
      </c>
      <c r="F8505" s="5" t="s">
        <v>9834</v>
      </c>
      <c r="G8505" s="9"/>
      <c r="H8505" s="9"/>
    </row>
    <row r="8506" ht="15.75" customHeight="1">
      <c r="A8506" s="5" t="s">
        <v>9824</v>
      </c>
      <c r="B8506" s="6" t="s">
        <v>216</v>
      </c>
      <c r="C8506" s="10">
        <v>9.0</v>
      </c>
      <c r="D8506" s="8" t="s">
        <v>9835</v>
      </c>
      <c r="E8506" s="5" t="s">
        <v>21</v>
      </c>
      <c r="F8506" s="5" t="s">
        <v>642</v>
      </c>
      <c r="G8506" s="9"/>
      <c r="H8506" s="9"/>
    </row>
    <row r="8507" ht="15.75" customHeight="1">
      <c r="A8507" s="5" t="s">
        <v>9824</v>
      </c>
      <c r="B8507" s="6" t="s">
        <v>52</v>
      </c>
      <c r="C8507" s="10">
        <v>10.0</v>
      </c>
      <c r="D8507" s="8" t="s">
        <v>9836</v>
      </c>
      <c r="E8507" s="5" t="s">
        <v>21</v>
      </c>
      <c r="F8507" s="5" t="s">
        <v>1174</v>
      </c>
      <c r="G8507" s="9"/>
      <c r="H8507" s="9"/>
    </row>
    <row r="8508" ht="15.75" customHeight="1">
      <c r="A8508" s="5" t="s">
        <v>9824</v>
      </c>
      <c r="B8508" s="6" t="s">
        <v>216</v>
      </c>
      <c r="C8508" s="10">
        <v>11.0</v>
      </c>
      <c r="D8508" s="8" t="s">
        <v>9837</v>
      </c>
      <c r="E8508" s="5" t="s">
        <v>21</v>
      </c>
      <c r="F8508" s="5" t="s">
        <v>241</v>
      </c>
      <c r="G8508" s="9"/>
      <c r="H8508" s="9"/>
    </row>
    <row r="8509" ht="15.75" customHeight="1">
      <c r="A8509" s="5" t="s">
        <v>9824</v>
      </c>
      <c r="B8509" s="6" t="s">
        <v>52</v>
      </c>
      <c r="C8509" s="10">
        <v>12.0</v>
      </c>
      <c r="D8509" s="8" t="s">
        <v>9838</v>
      </c>
      <c r="E8509" s="5" t="s">
        <v>21</v>
      </c>
      <c r="F8509" s="5" t="s">
        <v>2574</v>
      </c>
      <c r="G8509" s="9"/>
      <c r="H8509" s="9"/>
    </row>
    <row r="8510" ht="15.75" customHeight="1">
      <c r="A8510" s="5" t="s">
        <v>9824</v>
      </c>
      <c r="B8510" s="6" t="s">
        <v>1474</v>
      </c>
      <c r="C8510" s="10">
        <v>13.0</v>
      </c>
      <c r="D8510" s="8" t="s">
        <v>9839</v>
      </c>
      <c r="E8510" s="5" t="s">
        <v>21</v>
      </c>
      <c r="F8510" s="5" t="s">
        <v>3051</v>
      </c>
      <c r="G8510" s="9"/>
      <c r="H8510" s="9"/>
    </row>
    <row r="8511" ht="15.75" customHeight="1">
      <c r="A8511" s="15" t="s">
        <v>9840</v>
      </c>
      <c r="B8511" s="14" t="s">
        <v>37</v>
      </c>
      <c r="C8511" s="16">
        <v>1.0</v>
      </c>
      <c r="D8511" s="8" t="s">
        <v>9841</v>
      </c>
      <c r="E8511" s="8" t="s">
        <v>21</v>
      </c>
      <c r="F8511" s="5" t="s">
        <v>25</v>
      </c>
      <c r="G8511" s="9"/>
      <c r="H8511" s="9"/>
    </row>
    <row r="8512" ht="15.75" customHeight="1">
      <c r="A8512" s="15" t="s">
        <v>9840</v>
      </c>
      <c r="B8512" s="14" t="s">
        <v>37</v>
      </c>
      <c r="C8512" s="17">
        <v>3.0</v>
      </c>
      <c r="D8512" s="8" t="s">
        <v>9842</v>
      </c>
      <c r="E8512" s="8" t="s">
        <v>21</v>
      </c>
      <c r="F8512" s="5" t="s">
        <v>25</v>
      </c>
      <c r="G8512" s="9"/>
      <c r="H8512" s="9"/>
    </row>
    <row r="8513" ht="15.75" customHeight="1">
      <c r="A8513" s="15" t="s">
        <v>9840</v>
      </c>
      <c r="B8513" s="14" t="s">
        <v>37</v>
      </c>
      <c r="C8513" s="17">
        <v>6.0</v>
      </c>
      <c r="D8513" s="8" t="s">
        <v>9843</v>
      </c>
      <c r="E8513" s="8" t="s">
        <v>21</v>
      </c>
      <c r="F8513" s="5" t="s">
        <v>642</v>
      </c>
      <c r="G8513" s="9"/>
      <c r="H8513" s="9"/>
    </row>
    <row r="8514" ht="15.75" customHeight="1">
      <c r="A8514" s="15" t="s">
        <v>9840</v>
      </c>
      <c r="B8514" s="14" t="s">
        <v>144</v>
      </c>
      <c r="C8514" s="17">
        <v>9.0</v>
      </c>
      <c r="D8514" s="8" t="s">
        <v>9844</v>
      </c>
      <c r="E8514" s="8" t="s">
        <v>14</v>
      </c>
      <c r="F8514" s="5" t="s">
        <v>15</v>
      </c>
      <c r="G8514" s="9"/>
      <c r="H8514" s="9"/>
    </row>
    <row r="8515" ht="15.75" customHeight="1">
      <c r="A8515" s="15" t="s">
        <v>9840</v>
      </c>
      <c r="B8515" s="18" t="s">
        <v>135</v>
      </c>
      <c r="C8515" s="17">
        <v>11.0</v>
      </c>
      <c r="D8515" s="8" t="s">
        <v>9845</v>
      </c>
      <c r="E8515" s="8" t="s">
        <v>14</v>
      </c>
      <c r="F8515" s="5" t="s">
        <v>15</v>
      </c>
      <c r="G8515" s="9"/>
      <c r="H8515" s="9"/>
    </row>
    <row r="8516" ht="15.75" customHeight="1">
      <c r="A8516" s="15" t="s">
        <v>9840</v>
      </c>
      <c r="B8516" s="18" t="s">
        <v>135</v>
      </c>
      <c r="C8516" s="17">
        <v>12.0</v>
      </c>
      <c r="D8516" s="8" t="s">
        <v>9846</v>
      </c>
      <c r="E8516" s="8" t="s">
        <v>14</v>
      </c>
      <c r="F8516" s="5" t="s">
        <v>66</v>
      </c>
      <c r="G8516" s="9"/>
      <c r="H8516" s="9"/>
    </row>
    <row r="8517" ht="15.75" customHeight="1">
      <c r="A8517" s="15" t="s">
        <v>9840</v>
      </c>
      <c r="B8517" s="14" t="s">
        <v>1770</v>
      </c>
      <c r="C8517" s="17">
        <v>13.0</v>
      </c>
      <c r="D8517" s="8" t="s">
        <v>9847</v>
      </c>
      <c r="E8517" s="8" t="s">
        <v>14</v>
      </c>
      <c r="F8517" s="5" t="s">
        <v>15</v>
      </c>
      <c r="G8517" s="9"/>
      <c r="H8517" s="9"/>
    </row>
    <row r="8518" ht="15.75" customHeight="1">
      <c r="A8518" s="15" t="s">
        <v>9840</v>
      </c>
      <c r="B8518" s="14" t="s">
        <v>37</v>
      </c>
      <c r="C8518" s="17">
        <v>16.0</v>
      </c>
      <c r="D8518" s="8" t="s">
        <v>9848</v>
      </c>
      <c r="E8518" s="8" t="s">
        <v>14</v>
      </c>
      <c r="F8518" s="5" t="s">
        <v>15</v>
      </c>
      <c r="G8518" s="9"/>
      <c r="H8518" s="9"/>
    </row>
    <row r="8519" ht="15.75" customHeight="1">
      <c r="A8519" s="15" t="s">
        <v>9840</v>
      </c>
      <c r="B8519" s="14" t="s">
        <v>144</v>
      </c>
      <c r="C8519" s="17">
        <v>17.0</v>
      </c>
      <c r="D8519" s="8" t="s">
        <v>9849</v>
      </c>
      <c r="E8519" s="8" t="s">
        <v>14</v>
      </c>
      <c r="F8519" s="5" t="s">
        <v>22</v>
      </c>
      <c r="G8519" s="9"/>
      <c r="H8519" s="9"/>
    </row>
    <row r="8520" ht="15.75" customHeight="1">
      <c r="A8520" s="15" t="s">
        <v>9840</v>
      </c>
      <c r="B8520" s="14" t="s">
        <v>560</v>
      </c>
      <c r="C8520" s="17">
        <v>19.0</v>
      </c>
      <c r="D8520" s="8" t="s">
        <v>9850</v>
      </c>
      <c r="E8520" s="8" t="s">
        <v>21</v>
      </c>
      <c r="F8520" s="5" t="s">
        <v>22</v>
      </c>
      <c r="G8520" s="9"/>
      <c r="H8520" s="9"/>
    </row>
    <row r="8521" ht="15.75" customHeight="1">
      <c r="A8521" s="15" t="s">
        <v>9840</v>
      </c>
      <c r="B8521" s="14" t="s">
        <v>37</v>
      </c>
      <c r="C8521" s="17">
        <v>21.0</v>
      </c>
      <c r="D8521" s="8" t="s">
        <v>9851</v>
      </c>
      <c r="E8521" s="8" t="s">
        <v>14</v>
      </c>
      <c r="F8521" s="5" t="s">
        <v>15</v>
      </c>
      <c r="G8521" s="9"/>
      <c r="H8521" s="9"/>
    </row>
    <row r="8522" ht="15.75" customHeight="1">
      <c r="A8522" s="15" t="s">
        <v>9840</v>
      </c>
      <c r="B8522" s="14" t="s">
        <v>144</v>
      </c>
      <c r="C8522" s="17">
        <v>23.0</v>
      </c>
      <c r="D8522" s="8" t="s">
        <v>9852</v>
      </c>
      <c r="E8522" s="8" t="s">
        <v>14</v>
      </c>
      <c r="F8522" s="5" t="s">
        <v>22</v>
      </c>
      <c r="G8522" s="9"/>
      <c r="H8522" s="9"/>
    </row>
    <row r="8523" ht="15.75" customHeight="1">
      <c r="A8523" s="15" t="s">
        <v>9840</v>
      </c>
      <c r="B8523" s="14" t="s">
        <v>144</v>
      </c>
      <c r="C8523" s="17">
        <v>24.0</v>
      </c>
      <c r="D8523" s="8" t="s">
        <v>9853</v>
      </c>
      <c r="E8523" s="8" t="s">
        <v>14</v>
      </c>
      <c r="F8523" s="5" t="s">
        <v>22</v>
      </c>
      <c r="G8523" s="9"/>
      <c r="H8523" s="9"/>
    </row>
    <row r="8524" ht="15.75" customHeight="1">
      <c r="A8524" s="15" t="s">
        <v>9840</v>
      </c>
      <c r="B8524" s="14" t="s">
        <v>144</v>
      </c>
      <c r="C8524" s="17">
        <v>26.0</v>
      </c>
      <c r="D8524" s="8" t="s">
        <v>9854</v>
      </c>
      <c r="E8524" s="8" t="s">
        <v>14</v>
      </c>
      <c r="F8524" s="5" t="s">
        <v>15</v>
      </c>
      <c r="G8524" s="9"/>
      <c r="H8524" s="9"/>
    </row>
    <row r="8525" ht="15.75" customHeight="1">
      <c r="A8525" s="15" t="s">
        <v>9840</v>
      </c>
      <c r="B8525" s="14" t="s">
        <v>144</v>
      </c>
      <c r="C8525" s="17">
        <v>28.0</v>
      </c>
      <c r="D8525" s="8" t="s">
        <v>9855</v>
      </c>
      <c r="E8525" s="8" t="s">
        <v>14</v>
      </c>
      <c r="F8525" s="5" t="s">
        <v>15</v>
      </c>
      <c r="G8525" s="9"/>
      <c r="H8525" s="9"/>
    </row>
    <row r="8526" ht="15.75" customHeight="1">
      <c r="A8526" s="15" t="s">
        <v>9840</v>
      </c>
      <c r="B8526" s="18" t="s">
        <v>701</v>
      </c>
      <c r="C8526" s="17">
        <v>30.0</v>
      </c>
      <c r="D8526" s="8" t="s">
        <v>9856</v>
      </c>
      <c r="E8526" s="8" t="s">
        <v>21</v>
      </c>
      <c r="F8526" s="5" t="s">
        <v>22</v>
      </c>
      <c r="G8526" s="9"/>
      <c r="H8526" s="9"/>
    </row>
    <row r="8527" ht="15.75" customHeight="1">
      <c r="A8527" s="15" t="s">
        <v>9840</v>
      </c>
      <c r="B8527" s="18" t="s">
        <v>701</v>
      </c>
      <c r="C8527" s="17">
        <v>32.0</v>
      </c>
      <c r="D8527" s="8" t="s">
        <v>9857</v>
      </c>
      <c r="E8527" s="8" t="s">
        <v>14</v>
      </c>
      <c r="F8527" s="5" t="s">
        <v>15</v>
      </c>
      <c r="G8527" s="9"/>
      <c r="H8527" s="9"/>
    </row>
    <row r="8528" ht="15.75" customHeight="1">
      <c r="A8528" s="15" t="s">
        <v>9840</v>
      </c>
      <c r="B8528" s="18" t="s">
        <v>701</v>
      </c>
      <c r="C8528" s="17">
        <v>34.0</v>
      </c>
      <c r="D8528" s="8" t="s">
        <v>9858</v>
      </c>
      <c r="E8528" s="8" t="s">
        <v>14</v>
      </c>
      <c r="F8528" s="5" t="s">
        <v>15</v>
      </c>
      <c r="G8528" s="9"/>
      <c r="H8528" s="9"/>
    </row>
    <row r="8529" ht="15.75" customHeight="1">
      <c r="A8529" s="15" t="s">
        <v>9840</v>
      </c>
      <c r="B8529" s="14" t="s">
        <v>144</v>
      </c>
      <c r="C8529" s="17">
        <v>36.0</v>
      </c>
      <c r="D8529" s="8" t="s">
        <v>9859</v>
      </c>
      <c r="E8529" s="8" t="s">
        <v>14</v>
      </c>
      <c r="F8529" s="5" t="s">
        <v>15</v>
      </c>
      <c r="G8529" s="9"/>
      <c r="H8529" s="9"/>
    </row>
    <row r="8530" ht="15.75" customHeight="1">
      <c r="A8530" s="15" t="s">
        <v>9840</v>
      </c>
      <c r="B8530" s="14" t="s">
        <v>144</v>
      </c>
      <c r="C8530" s="17">
        <v>38.0</v>
      </c>
      <c r="D8530" s="8" t="s">
        <v>9860</v>
      </c>
      <c r="E8530" s="8" t="s">
        <v>14</v>
      </c>
      <c r="F8530" s="5" t="s">
        <v>15</v>
      </c>
      <c r="G8530" s="9"/>
      <c r="H8530" s="9"/>
    </row>
    <row r="8531" ht="15.75" customHeight="1">
      <c r="A8531" s="15" t="s">
        <v>9840</v>
      </c>
      <c r="B8531" s="14" t="s">
        <v>124</v>
      </c>
      <c r="C8531" s="17">
        <v>39.0</v>
      </c>
      <c r="D8531" s="8" t="s">
        <v>9861</v>
      </c>
      <c r="E8531" s="8" t="s">
        <v>14</v>
      </c>
      <c r="F8531" s="5" t="s">
        <v>2269</v>
      </c>
      <c r="G8531" s="9"/>
      <c r="H8531" s="9"/>
    </row>
    <row r="8532" ht="15.75" customHeight="1">
      <c r="A8532" s="15" t="s">
        <v>9840</v>
      </c>
      <c r="B8532" s="14" t="s">
        <v>144</v>
      </c>
      <c r="C8532" s="17">
        <v>43.0</v>
      </c>
      <c r="D8532" s="8" t="s">
        <v>9862</v>
      </c>
      <c r="E8532" s="8" t="s">
        <v>14</v>
      </c>
      <c r="F8532" s="5" t="s">
        <v>66</v>
      </c>
      <c r="G8532" s="9"/>
      <c r="H8532" s="9"/>
    </row>
    <row r="8533" ht="15.75" customHeight="1">
      <c r="A8533" s="15" t="s">
        <v>9840</v>
      </c>
      <c r="B8533" s="18" t="s">
        <v>701</v>
      </c>
      <c r="C8533" s="17">
        <v>45.0</v>
      </c>
      <c r="D8533" s="8" t="s">
        <v>9863</v>
      </c>
      <c r="E8533" s="8" t="s">
        <v>21</v>
      </c>
      <c r="F8533" s="5" t="s">
        <v>22</v>
      </c>
      <c r="G8533" s="9"/>
      <c r="H8533" s="9"/>
    </row>
    <row r="8534" ht="15.75" customHeight="1">
      <c r="A8534" s="15" t="s">
        <v>9840</v>
      </c>
      <c r="B8534" s="14" t="s">
        <v>232</v>
      </c>
      <c r="C8534" s="17">
        <v>47.0</v>
      </c>
      <c r="D8534" s="8" t="s">
        <v>9864</v>
      </c>
      <c r="E8534" s="8" t="s">
        <v>21</v>
      </c>
      <c r="F8534" s="5" t="s">
        <v>22</v>
      </c>
      <c r="G8534" s="9"/>
      <c r="H8534" s="9"/>
    </row>
    <row r="8535" ht="15.75" customHeight="1">
      <c r="A8535" s="15" t="s">
        <v>9865</v>
      </c>
      <c r="B8535" s="14" t="s">
        <v>35</v>
      </c>
      <c r="C8535" s="16">
        <v>1.0</v>
      </c>
      <c r="D8535" s="8" t="s">
        <v>9866</v>
      </c>
      <c r="E8535" s="8" t="s">
        <v>14</v>
      </c>
      <c r="F8535" s="5" t="s">
        <v>79</v>
      </c>
      <c r="G8535" s="9"/>
      <c r="H8535" s="9"/>
    </row>
    <row r="8536" ht="15.75" customHeight="1">
      <c r="A8536" s="15" t="s">
        <v>9865</v>
      </c>
      <c r="B8536" s="14" t="s">
        <v>720</v>
      </c>
      <c r="C8536" s="17">
        <v>4.0</v>
      </c>
      <c r="D8536" s="8" t="s">
        <v>9867</v>
      </c>
      <c r="E8536" s="8" t="s">
        <v>14</v>
      </c>
      <c r="F8536" s="5" t="s">
        <v>15</v>
      </c>
      <c r="G8536" s="9"/>
      <c r="H8536" s="9"/>
    </row>
    <row r="8537" ht="15.75" customHeight="1">
      <c r="A8537" s="15" t="s">
        <v>9865</v>
      </c>
      <c r="B8537" s="14" t="s">
        <v>35</v>
      </c>
      <c r="C8537" s="17">
        <v>7.0</v>
      </c>
      <c r="D8537" s="8" t="s">
        <v>9868</v>
      </c>
      <c r="E8537" s="8" t="s">
        <v>32</v>
      </c>
      <c r="F8537" s="5" t="s">
        <v>22</v>
      </c>
      <c r="G8537" s="9"/>
      <c r="H8537" s="9"/>
    </row>
    <row r="8538" ht="15.75" customHeight="1">
      <c r="A8538" s="15" t="s">
        <v>9865</v>
      </c>
      <c r="B8538" s="14" t="s">
        <v>41</v>
      </c>
      <c r="C8538" s="17">
        <v>9.0</v>
      </c>
      <c r="D8538" s="8" t="s">
        <v>9869</v>
      </c>
      <c r="E8538" s="8" t="s">
        <v>21</v>
      </c>
      <c r="F8538" s="5" t="s">
        <v>22</v>
      </c>
      <c r="G8538" s="9"/>
      <c r="H8538" s="9"/>
    </row>
    <row r="8539" ht="15.75" customHeight="1">
      <c r="A8539" s="15" t="s">
        <v>9865</v>
      </c>
      <c r="B8539" s="14" t="s">
        <v>26</v>
      </c>
      <c r="C8539" s="17">
        <v>13.0</v>
      </c>
      <c r="D8539" s="8" t="s">
        <v>9870</v>
      </c>
      <c r="E8539" s="8" t="s">
        <v>21</v>
      </c>
      <c r="F8539" s="5" t="s">
        <v>22</v>
      </c>
      <c r="G8539" s="9"/>
      <c r="H8539" s="9"/>
    </row>
    <row r="8540" ht="15.75" customHeight="1">
      <c r="A8540" s="15" t="s">
        <v>9865</v>
      </c>
      <c r="B8540" s="14" t="s">
        <v>35</v>
      </c>
      <c r="C8540" s="17">
        <v>14.0</v>
      </c>
      <c r="D8540" s="8" t="s">
        <v>9871</v>
      </c>
      <c r="E8540" s="8" t="s">
        <v>14</v>
      </c>
      <c r="F8540" s="5" t="s">
        <v>28</v>
      </c>
      <c r="G8540" s="9"/>
      <c r="H8540" s="9"/>
    </row>
    <row r="8541" ht="15.75" customHeight="1">
      <c r="A8541" s="15" t="s">
        <v>9865</v>
      </c>
      <c r="B8541" s="14" t="s">
        <v>734</v>
      </c>
      <c r="C8541" s="17">
        <v>17.0</v>
      </c>
      <c r="D8541" s="8" t="s">
        <v>9872</v>
      </c>
      <c r="E8541" s="8" t="s">
        <v>146</v>
      </c>
      <c r="F8541" s="5" t="s">
        <v>28</v>
      </c>
      <c r="G8541" s="9"/>
      <c r="H8541" s="9"/>
    </row>
    <row r="8542" ht="15.75" customHeight="1">
      <c r="A8542" s="15" t="s">
        <v>9865</v>
      </c>
      <c r="B8542" s="14" t="s">
        <v>41</v>
      </c>
      <c r="C8542" s="17">
        <v>20.0</v>
      </c>
      <c r="D8542" s="8" t="s">
        <v>9873</v>
      </c>
      <c r="E8542" s="8" t="s">
        <v>21</v>
      </c>
      <c r="F8542" s="5" t="s">
        <v>22</v>
      </c>
      <c r="G8542" s="9"/>
      <c r="H8542" s="9"/>
    </row>
    <row r="8543" ht="15.75" customHeight="1">
      <c r="A8543" s="15" t="s">
        <v>9865</v>
      </c>
      <c r="B8543" s="14" t="s">
        <v>35</v>
      </c>
      <c r="C8543" s="17">
        <v>23.0</v>
      </c>
      <c r="D8543" s="8" t="s">
        <v>9874</v>
      </c>
      <c r="E8543" s="8" t="s">
        <v>14</v>
      </c>
      <c r="F8543" s="5" t="s">
        <v>15</v>
      </c>
      <c r="G8543" s="9"/>
      <c r="H8543" s="9"/>
    </row>
    <row r="8544" ht="15.75" customHeight="1">
      <c r="A8544" s="15" t="s">
        <v>9865</v>
      </c>
      <c r="B8544" s="14" t="s">
        <v>37</v>
      </c>
      <c r="C8544" s="17">
        <v>26.0</v>
      </c>
      <c r="D8544" s="8" t="s">
        <v>9875</v>
      </c>
      <c r="E8544" s="8" t="s">
        <v>97</v>
      </c>
      <c r="F8544" s="5" t="s">
        <v>22</v>
      </c>
      <c r="G8544" s="9"/>
      <c r="H8544" s="9"/>
    </row>
    <row r="8545" ht="15.75" customHeight="1">
      <c r="A8545" s="15" t="s">
        <v>9865</v>
      </c>
      <c r="B8545" s="14" t="s">
        <v>4468</v>
      </c>
      <c r="C8545" s="17">
        <v>28.0</v>
      </c>
      <c r="D8545" s="8" t="s">
        <v>9876</v>
      </c>
      <c r="E8545" s="8" t="s">
        <v>21</v>
      </c>
      <c r="F8545" s="5" t="s">
        <v>1174</v>
      </c>
      <c r="G8545" s="9"/>
      <c r="H8545" s="9"/>
    </row>
    <row r="8546" ht="15.75" customHeight="1">
      <c r="A8546" s="15" t="s">
        <v>9865</v>
      </c>
      <c r="B8546" s="14" t="s">
        <v>734</v>
      </c>
      <c r="C8546" s="17">
        <v>30.0</v>
      </c>
      <c r="D8546" s="8" t="s">
        <v>9877</v>
      </c>
      <c r="E8546" s="8" t="s">
        <v>18</v>
      </c>
      <c r="F8546" s="5" t="s">
        <v>18</v>
      </c>
      <c r="G8546" s="9"/>
      <c r="H8546" s="9"/>
    </row>
    <row r="8547" ht="15.75" customHeight="1">
      <c r="A8547" s="15" t="s">
        <v>9865</v>
      </c>
      <c r="B8547" s="18" t="s">
        <v>261</v>
      </c>
      <c r="C8547" s="17">
        <v>33.0</v>
      </c>
      <c r="D8547" s="8" t="s">
        <v>9878</v>
      </c>
      <c r="E8547" s="8" t="s">
        <v>21</v>
      </c>
      <c r="F8547" s="5" t="s">
        <v>22</v>
      </c>
      <c r="G8547" s="9"/>
      <c r="H8547" s="9"/>
    </row>
    <row r="8548" ht="15.75" customHeight="1">
      <c r="A8548" s="15" t="s">
        <v>9865</v>
      </c>
      <c r="B8548" s="14" t="s">
        <v>35</v>
      </c>
      <c r="C8548" s="17">
        <v>34.0</v>
      </c>
      <c r="D8548" s="8" t="s">
        <v>9879</v>
      </c>
      <c r="E8548" s="8" t="s">
        <v>21</v>
      </c>
      <c r="F8548" s="5" t="s">
        <v>22</v>
      </c>
      <c r="G8548" s="9"/>
      <c r="H8548" s="9"/>
    </row>
    <row r="8549" ht="15.75" customHeight="1">
      <c r="A8549" s="15" t="s">
        <v>9865</v>
      </c>
      <c r="B8549" s="14" t="s">
        <v>37</v>
      </c>
      <c r="C8549" s="17">
        <v>37.0</v>
      </c>
      <c r="D8549" s="8" t="s">
        <v>9880</v>
      </c>
      <c r="E8549" s="8" t="s">
        <v>14</v>
      </c>
      <c r="F8549" s="5" t="s">
        <v>22</v>
      </c>
      <c r="G8549" s="9"/>
      <c r="H8549" s="9"/>
    </row>
    <row r="8550" ht="15.75" customHeight="1">
      <c r="A8550" s="15" t="s">
        <v>9865</v>
      </c>
      <c r="B8550" s="14" t="s">
        <v>104</v>
      </c>
      <c r="C8550" s="17">
        <v>40.0</v>
      </c>
      <c r="D8550" s="8" t="s">
        <v>9881</v>
      </c>
      <c r="E8550" s="8" t="s">
        <v>21</v>
      </c>
      <c r="F8550" s="5" t="s">
        <v>22</v>
      </c>
      <c r="G8550" s="9"/>
      <c r="H8550" s="9"/>
    </row>
    <row r="8551" ht="15.75" customHeight="1">
      <c r="A8551" s="15" t="s">
        <v>9865</v>
      </c>
      <c r="B8551" s="18" t="s">
        <v>1712</v>
      </c>
      <c r="C8551" s="17">
        <v>42.0</v>
      </c>
      <c r="D8551" s="8" t="s">
        <v>9882</v>
      </c>
      <c r="E8551" s="8" t="s">
        <v>21</v>
      </c>
      <c r="F8551" s="5" t="s">
        <v>25</v>
      </c>
      <c r="G8551" s="9"/>
      <c r="H8551" s="9"/>
    </row>
    <row r="8552" ht="15.75" customHeight="1">
      <c r="A8552" s="15" t="s">
        <v>9865</v>
      </c>
      <c r="B8552" s="14" t="s">
        <v>37</v>
      </c>
      <c r="C8552" s="17">
        <v>44.0</v>
      </c>
      <c r="D8552" s="8" t="s">
        <v>9883</v>
      </c>
      <c r="E8552" s="8" t="s">
        <v>21</v>
      </c>
      <c r="F8552" s="5" t="s">
        <v>22</v>
      </c>
      <c r="G8552" s="9"/>
      <c r="H8552" s="9"/>
    </row>
    <row r="8553" ht="15.75" customHeight="1">
      <c r="A8553" s="15" t="s">
        <v>9865</v>
      </c>
      <c r="B8553" s="14" t="s">
        <v>216</v>
      </c>
      <c r="C8553" s="17">
        <v>45.0</v>
      </c>
      <c r="D8553" s="8" t="s">
        <v>9884</v>
      </c>
      <c r="E8553" s="8" t="s">
        <v>21</v>
      </c>
      <c r="F8553" s="5" t="s">
        <v>22</v>
      </c>
      <c r="G8553" s="9"/>
      <c r="H8553" s="9"/>
    </row>
    <row r="8554" ht="15.75" customHeight="1">
      <c r="A8554" s="15" t="s">
        <v>9865</v>
      </c>
      <c r="B8554" s="18" t="s">
        <v>6231</v>
      </c>
      <c r="C8554" s="17">
        <v>47.0</v>
      </c>
      <c r="D8554" s="8" t="s">
        <v>9885</v>
      </c>
      <c r="E8554" s="8" t="s">
        <v>21</v>
      </c>
      <c r="F8554" s="5" t="s">
        <v>22</v>
      </c>
      <c r="G8554" s="9"/>
      <c r="H8554" s="9"/>
    </row>
    <row r="8555" ht="15.75" customHeight="1">
      <c r="A8555" s="15" t="s">
        <v>9886</v>
      </c>
      <c r="B8555" s="18" t="s">
        <v>701</v>
      </c>
      <c r="C8555" s="16">
        <v>1.0</v>
      </c>
      <c r="D8555" s="8" t="s">
        <v>9887</v>
      </c>
      <c r="E8555" s="8" t="s">
        <v>21</v>
      </c>
      <c r="F8555" s="5" t="s">
        <v>25</v>
      </c>
      <c r="G8555" s="9"/>
      <c r="H8555" s="9"/>
    </row>
    <row r="8556" ht="15.75" customHeight="1">
      <c r="A8556" s="15" t="s">
        <v>9886</v>
      </c>
      <c r="B8556" s="18" t="s">
        <v>701</v>
      </c>
      <c r="C8556" s="17">
        <v>3.0</v>
      </c>
      <c r="D8556" s="8" t="s">
        <v>9888</v>
      </c>
      <c r="E8556" s="8" t="s">
        <v>21</v>
      </c>
      <c r="F8556" s="5" t="s">
        <v>25</v>
      </c>
      <c r="G8556" s="9"/>
      <c r="H8556" s="9"/>
    </row>
    <row r="8557" ht="15.75" customHeight="1">
      <c r="A8557" s="15" t="s">
        <v>9886</v>
      </c>
      <c r="B8557" s="18" t="s">
        <v>135</v>
      </c>
      <c r="C8557" s="17">
        <v>5.0</v>
      </c>
      <c r="D8557" s="8" t="s">
        <v>9889</v>
      </c>
      <c r="E8557" s="8" t="s">
        <v>21</v>
      </c>
      <c r="F8557" s="5" t="s">
        <v>25</v>
      </c>
      <c r="G8557" s="9"/>
      <c r="H8557" s="9"/>
    </row>
    <row r="8558" ht="15.75" customHeight="1">
      <c r="A8558" s="15" t="s">
        <v>9886</v>
      </c>
      <c r="B8558" s="18" t="s">
        <v>126</v>
      </c>
      <c r="C8558" s="17">
        <v>6.0</v>
      </c>
      <c r="D8558" s="8" t="s">
        <v>9890</v>
      </c>
      <c r="E8558" s="8" t="s">
        <v>18</v>
      </c>
      <c r="F8558" s="5" t="s">
        <v>18</v>
      </c>
      <c r="G8558" s="9"/>
      <c r="H8558" s="9"/>
    </row>
    <row r="8559" ht="15.75" customHeight="1">
      <c r="A8559" s="15" t="s">
        <v>9886</v>
      </c>
      <c r="B8559" s="18" t="s">
        <v>135</v>
      </c>
      <c r="C8559" s="17">
        <v>7.0</v>
      </c>
      <c r="D8559" s="8" t="s">
        <v>9891</v>
      </c>
      <c r="E8559" s="8" t="s">
        <v>14</v>
      </c>
      <c r="F8559" s="5" t="s">
        <v>22</v>
      </c>
      <c r="G8559" s="9"/>
      <c r="H8559" s="9"/>
    </row>
    <row r="8560" ht="15.75" customHeight="1">
      <c r="A8560" s="15" t="s">
        <v>9886</v>
      </c>
      <c r="B8560" s="18" t="s">
        <v>126</v>
      </c>
      <c r="C8560" s="17">
        <v>8.0</v>
      </c>
      <c r="D8560" s="8" t="s">
        <v>9892</v>
      </c>
      <c r="E8560" s="8" t="s">
        <v>14</v>
      </c>
      <c r="F8560" s="5" t="s">
        <v>28</v>
      </c>
      <c r="G8560" s="9"/>
      <c r="H8560" s="9"/>
    </row>
    <row r="8561" ht="15.75" customHeight="1">
      <c r="A8561" s="15" t="s">
        <v>9886</v>
      </c>
      <c r="B8561" s="14" t="s">
        <v>37</v>
      </c>
      <c r="C8561" s="17">
        <v>9.0</v>
      </c>
      <c r="D8561" s="8" t="s">
        <v>9893</v>
      </c>
      <c r="E8561" s="8" t="s">
        <v>21</v>
      </c>
      <c r="F8561" s="5" t="s">
        <v>25</v>
      </c>
      <c r="G8561" s="9"/>
      <c r="H8561" s="9"/>
    </row>
    <row r="8562" ht="15.75" customHeight="1">
      <c r="A8562" s="15" t="s">
        <v>9886</v>
      </c>
      <c r="B8562" s="18" t="s">
        <v>135</v>
      </c>
      <c r="C8562" s="17">
        <v>11.0</v>
      </c>
      <c r="D8562" s="8" t="s">
        <v>9894</v>
      </c>
      <c r="E8562" s="8" t="s">
        <v>18</v>
      </c>
      <c r="F8562" s="5" t="s">
        <v>18</v>
      </c>
      <c r="G8562" s="9"/>
      <c r="H8562" s="9"/>
    </row>
    <row r="8563" ht="15.75" customHeight="1">
      <c r="A8563" s="15" t="s">
        <v>9886</v>
      </c>
      <c r="B8563" s="18" t="s">
        <v>135</v>
      </c>
      <c r="C8563" s="17">
        <v>12.0</v>
      </c>
      <c r="D8563" s="8" t="s">
        <v>9895</v>
      </c>
      <c r="E8563" s="8" t="s">
        <v>14</v>
      </c>
      <c r="F8563" s="5" t="s">
        <v>79</v>
      </c>
      <c r="G8563" s="9"/>
      <c r="H8563" s="9"/>
    </row>
    <row r="8564" ht="15.75" customHeight="1">
      <c r="A8564" s="15" t="s">
        <v>9886</v>
      </c>
      <c r="B8564" s="18" t="s">
        <v>135</v>
      </c>
      <c r="C8564" s="17">
        <v>13.0</v>
      </c>
      <c r="D8564" s="8" t="s">
        <v>9896</v>
      </c>
      <c r="E8564" s="8" t="s">
        <v>14</v>
      </c>
      <c r="F8564" s="5" t="s">
        <v>66</v>
      </c>
      <c r="G8564" s="9"/>
      <c r="H8564" s="9"/>
    </row>
    <row r="8565" ht="15.75" customHeight="1">
      <c r="A8565" s="15" t="s">
        <v>9886</v>
      </c>
      <c r="B8565" s="14" t="s">
        <v>144</v>
      </c>
      <c r="C8565" s="17">
        <v>14.0</v>
      </c>
      <c r="D8565" s="8" t="s">
        <v>9897</v>
      </c>
      <c r="E8565" s="8" t="s">
        <v>18</v>
      </c>
      <c r="F8565" s="5" t="s">
        <v>9898</v>
      </c>
      <c r="G8565" s="9"/>
      <c r="H8565" s="9"/>
    </row>
    <row r="8566" ht="15.75" customHeight="1">
      <c r="A8566" s="15" t="s">
        <v>9886</v>
      </c>
      <c r="B8566" s="18" t="s">
        <v>701</v>
      </c>
      <c r="C8566" s="17">
        <v>16.0</v>
      </c>
      <c r="D8566" s="8" t="s">
        <v>9899</v>
      </c>
      <c r="E8566" s="8" t="s">
        <v>48</v>
      </c>
      <c r="F8566" s="5" t="s">
        <v>28</v>
      </c>
      <c r="G8566" s="9"/>
      <c r="H8566" s="9"/>
    </row>
    <row r="8567" ht="15.75" customHeight="1">
      <c r="A8567" s="15" t="s">
        <v>9886</v>
      </c>
      <c r="B8567" s="18" t="s">
        <v>701</v>
      </c>
      <c r="C8567" s="17">
        <v>18.0</v>
      </c>
      <c r="D8567" s="8" t="s">
        <v>9900</v>
      </c>
      <c r="E8567" s="8" t="s">
        <v>14</v>
      </c>
      <c r="F8567" s="5" t="s">
        <v>15</v>
      </c>
      <c r="G8567" s="9"/>
      <c r="H8567" s="9"/>
    </row>
    <row r="8568" ht="15.75" customHeight="1">
      <c r="A8568" s="15" t="s">
        <v>9886</v>
      </c>
      <c r="B8568" s="14" t="s">
        <v>144</v>
      </c>
      <c r="C8568" s="17">
        <v>20.0</v>
      </c>
      <c r="D8568" s="8" t="s">
        <v>9901</v>
      </c>
      <c r="E8568" s="8" t="s">
        <v>18</v>
      </c>
      <c r="F8568" s="5" t="s">
        <v>9898</v>
      </c>
      <c r="G8568" s="9"/>
      <c r="H8568" s="9"/>
    </row>
    <row r="8569" ht="15.75" customHeight="1">
      <c r="A8569" s="15" t="s">
        <v>9886</v>
      </c>
      <c r="B8569" s="18" t="s">
        <v>701</v>
      </c>
      <c r="C8569" s="17">
        <v>22.0</v>
      </c>
      <c r="D8569" s="8" t="s">
        <v>9902</v>
      </c>
      <c r="E8569" s="8" t="s">
        <v>32</v>
      </c>
      <c r="F8569" s="5" t="s">
        <v>66</v>
      </c>
      <c r="G8569" s="9"/>
      <c r="H8569" s="9"/>
    </row>
    <row r="8570" ht="15.75" customHeight="1">
      <c r="A8570" s="15" t="s">
        <v>9886</v>
      </c>
      <c r="B8570" s="18" t="s">
        <v>701</v>
      </c>
      <c r="C8570" s="17">
        <v>24.0</v>
      </c>
      <c r="D8570" s="8" t="s">
        <v>9903</v>
      </c>
      <c r="E8570" s="8" t="s">
        <v>14</v>
      </c>
      <c r="F8570" s="5" t="s">
        <v>28</v>
      </c>
      <c r="G8570" s="9"/>
      <c r="H8570" s="9"/>
    </row>
    <row r="8571" ht="15.75" customHeight="1">
      <c r="A8571" s="15" t="s">
        <v>9886</v>
      </c>
      <c r="B8571" s="18" t="s">
        <v>701</v>
      </c>
      <c r="C8571" s="17">
        <v>26.0</v>
      </c>
      <c r="D8571" s="8" t="s">
        <v>9904</v>
      </c>
      <c r="E8571" s="8" t="s">
        <v>18</v>
      </c>
      <c r="F8571" s="5" t="s">
        <v>1156</v>
      </c>
      <c r="G8571" s="9"/>
      <c r="H8571" s="9"/>
    </row>
    <row r="8572" ht="15.75" customHeight="1">
      <c r="A8572" s="15" t="s">
        <v>9886</v>
      </c>
      <c r="B8572" s="18" t="s">
        <v>701</v>
      </c>
      <c r="C8572" s="17">
        <v>28.0</v>
      </c>
      <c r="D8572" s="8" t="s">
        <v>9905</v>
      </c>
      <c r="E8572" s="8" t="s">
        <v>32</v>
      </c>
      <c r="F8572" s="5" t="s">
        <v>18</v>
      </c>
      <c r="G8572" s="9"/>
      <c r="H8572" s="9"/>
    </row>
    <row r="8573" ht="15.75" customHeight="1">
      <c r="A8573" s="15" t="s">
        <v>9886</v>
      </c>
      <c r="B8573" s="18" t="s">
        <v>135</v>
      </c>
      <c r="C8573" s="17">
        <v>30.0</v>
      </c>
      <c r="D8573" s="8" t="s">
        <v>9906</v>
      </c>
      <c r="E8573" s="8" t="s">
        <v>32</v>
      </c>
      <c r="F8573" s="5" t="s">
        <v>18</v>
      </c>
      <c r="G8573" s="9"/>
      <c r="H8573" s="9"/>
    </row>
    <row r="8574" ht="15.75" customHeight="1">
      <c r="A8574" s="15" t="s">
        <v>9886</v>
      </c>
      <c r="B8574" s="18" t="s">
        <v>701</v>
      </c>
      <c r="C8574" s="17">
        <v>31.0</v>
      </c>
      <c r="D8574" s="8" t="s">
        <v>9907</v>
      </c>
      <c r="E8574" s="8" t="s">
        <v>21</v>
      </c>
      <c r="F8574" s="5" t="s">
        <v>639</v>
      </c>
      <c r="G8574" s="9"/>
      <c r="H8574" s="9"/>
    </row>
    <row r="8575" ht="15.75" customHeight="1">
      <c r="A8575" s="15" t="s">
        <v>9886</v>
      </c>
      <c r="B8575" s="18" t="s">
        <v>701</v>
      </c>
      <c r="C8575" s="17">
        <v>33.0</v>
      </c>
      <c r="D8575" s="8" t="s">
        <v>9908</v>
      </c>
      <c r="E8575" s="8" t="s">
        <v>21</v>
      </c>
      <c r="F8575" s="5" t="s">
        <v>2546</v>
      </c>
      <c r="G8575" s="9"/>
      <c r="H8575" s="9"/>
    </row>
    <row r="8576" ht="15.75" customHeight="1">
      <c r="A8576" s="15" t="s">
        <v>9886</v>
      </c>
      <c r="B8576" s="18" t="s">
        <v>135</v>
      </c>
      <c r="C8576" s="17">
        <v>35.0</v>
      </c>
      <c r="D8576" s="8" t="s">
        <v>9909</v>
      </c>
      <c r="E8576" s="8" t="s">
        <v>21</v>
      </c>
      <c r="F8576" s="5" t="s">
        <v>2546</v>
      </c>
      <c r="G8576" s="9"/>
      <c r="H8576" s="9"/>
    </row>
    <row r="8577" ht="15.75" customHeight="1">
      <c r="A8577" s="15" t="s">
        <v>9886</v>
      </c>
      <c r="B8577" s="18" t="s">
        <v>135</v>
      </c>
      <c r="C8577" s="17">
        <v>36.0</v>
      </c>
      <c r="D8577" s="8" t="s">
        <v>9910</v>
      </c>
      <c r="E8577" s="8" t="s">
        <v>14</v>
      </c>
      <c r="F8577" s="5" t="s">
        <v>15</v>
      </c>
      <c r="G8577" s="9"/>
      <c r="H8577" s="9"/>
    </row>
    <row r="8578" ht="15.75" customHeight="1">
      <c r="A8578" s="15" t="s">
        <v>9886</v>
      </c>
      <c r="B8578" s="18" t="s">
        <v>126</v>
      </c>
      <c r="C8578" s="17">
        <v>37.0</v>
      </c>
      <c r="D8578" s="8" t="s">
        <v>9911</v>
      </c>
      <c r="E8578" s="8" t="s">
        <v>14</v>
      </c>
      <c r="F8578" s="5" t="s">
        <v>28</v>
      </c>
      <c r="G8578" s="9"/>
      <c r="H8578" s="9"/>
    </row>
    <row r="8579" ht="15.75" customHeight="1">
      <c r="A8579" s="15" t="s">
        <v>9886</v>
      </c>
      <c r="B8579" s="14" t="s">
        <v>37</v>
      </c>
      <c r="C8579" s="17">
        <v>38.0</v>
      </c>
      <c r="D8579" s="8" t="s">
        <v>9912</v>
      </c>
      <c r="E8579" s="8" t="s">
        <v>18</v>
      </c>
      <c r="F8579" s="5" t="s">
        <v>9898</v>
      </c>
      <c r="G8579" s="9"/>
      <c r="H8579" s="9"/>
    </row>
    <row r="8580" ht="15.75" customHeight="1">
      <c r="A8580" s="15" t="s">
        <v>9886</v>
      </c>
      <c r="B8580" s="14" t="s">
        <v>144</v>
      </c>
      <c r="C8580" s="17">
        <v>41.0</v>
      </c>
      <c r="D8580" s="8" t="s">
        <v>9913</v>
      </c>
      <c r="E8580" s="8" t="s">
        <v>21</v>
      </c>
      <c r="F8580" s="5" t="s">
        <v>1425</v>
      </c>
      <c r="G8580" s="9"/>
      <c r="H8580" s="9"/>
    </row>
    <row r="8581" ht="15.75" customHeight="1">
      <c r="A8581" s="15" t="s">
        <v>9914</v>
      </c>
      <c r="B8581" s="14" t="s">
        <v>130</v>
      </c>
      <c r="C8581" s="16">
        <v>1.0</v>
      </c>
      <c r="D8581" s="8" t="s">
        <v>9915</v>
      </c>
      <c r="E8581" s="8" t="s">
        <v>21</v>
      </c>
      <c r="F8581" s="5" t="s">
        <v>25</v>
      </c>
      <c r="G8581" s="9"/>
      <c r="H8581" s="9"/>
    </row>
    <row r="8582" ht="15.75" customHeight="1">
      <c r="A8582" s="15" t="s">
        <v>9914</v>
      </c>
      <c r="B8582" s="14" t="s">
        <v>137</v>
      </c>
      <c r="C8582" s="17">
        <v>3.0</v>
      </c>
      <c r="D8582" s="8" t="s">
        <v>9916</v>
      </c>
      <c r="E8582" s="8" t="s">
        <v>21</v>
      </c>
      <c r="F8582" s="5" t="s">
        <v>25</v>
      </c>
      <c r="G8582" s="9"/>
      <c r="H8582" s="9"/>
    </row>
    <row r="8583" ht="15.75" customHeight="1">
      <c r="A8583" s="15" t="s">
        <v>9914</v>
      </c>
      <c r="B8583" s="14" t="s">
        <v>137</v>
      </c>
      <c r="C8583" s="17">
        <v>4.0</v>
      </c>
      <c r="D8583" s="8" t="s">
        <v>9917</v>
      </c>
      <c r="E8583" s="8" t="s">
        <v>21</v>
      </c>
      <c r="F8583" s="5" t="s">
        <v>22</v>
      </c>
      <c r="G8583" s="9"/>
      <c r="H8583" s="9"/>
    </row>
    <row r="8584" ht="15.75" customHeight="1">
      <c r="A8584" s="15" t="s">
        <v>9914</v>
      </c>
      <c r="B8584" s="14" t="s">
        <v>29</v>
      </c>
      <c r="C8584" s="17">
        <v>6.0</v>
      </c>
      <c r="D8584" s="8" t="s">
        <v>9918</v>
      </c>
      <c r="E8584" s="8" t="s">
        <v>14</v>
      </c>
      <c r="F8584" s="5" t="s">
        <v>673</v>
      </c>
      <c r="G8584" s="9"/>
      <c r="H8584" s="9"/>
    </row>
    <row r="8585" ht="15.75" customHeight="1">
      <c r="A8585" s="15" t="s">
        <v>9914</v>
      </c>
      <c r="B8585" s="14" t="s">
        <v>378</v>
      </c>
      <c r="C8585" s="17">
        <v>8.0</v>
      </c>
      <c r="D8585" s="8" t="s">
        <v>9919</v>
      </c>
      <c r="E8585" s="8" t="s">
        <v>32</v>
      </c>
      <c r="F8585" s="5" t="s">
        <v>25</v>
      </c>
      <c r="G8585" s="9"/>
      <c r="H8585" s="9"/>
    </row>
    <row r="8586" ht="15.75" customHeight="1">
      <c r="A8586" s="15" t="s">
        <v>9914</v>
      </c>
      <c r="B8586" s="14" t="s">
        <v>8886</v>
      </c>
      <c r="C8586" s="17">
        <v>9.0</v>
      </c>
      <c r="D8586" s="8" t="s">
        <v>9920</v>
      </c>
      <c r="E8586" s="8" t="s">
        <v>21</v>
      </c>
      <c r="F8586" s="5" t="s">
        <v>123</v>
      </c>
      <c r="G8586" s="9"/>
      <c r="H8586" s="9"/>
    </row>
    <row r="8587" ht="15.75" customHeight="1">
      <c r="A8587" s="15" t="s">
        <v>9921</v>
      </c>
      <c r="B8587" s="14" t="s">
        <v>37</v>
      </c>
      <c r="C8587" s="16">
        <v>1.0</v>
      </c>
      <c r="D8587" s="8" t="s">
        <v>9922</v>
      </c>
      <c r="E8587" s="8" t="s">
        <v>21</v>
      </c>
      <c r="F8587" s="5" t="s">
        <v>25</v>
      </c>
      <c r="G8587" s="9"/>
      <c r="H8587" s="9"/>
    </row>
    <row r="8588" ht="15.75" customHeight="1">
      <c r="A8588" s="15" t="s">
        <v>9921</v>
      </c>
      <c r="B8588" s="18" t="s">
        <v>701</v>
      </c>
      <c r="C8588" s="17">
        <v>2.0</v>
      </c>
      <c r="D8588" s="8" t="s">
        <v>9923</v>
      </c>
      <c r="E8588" s="8" t="s">
        <v>14</v>
      </c>
      <c r="F8588" s="5" t="s">
        <v>28</v>
      </c>
      <c r="G8588" s="9"/>
      <c r="H8588" s="9"/>
    </row>
    <row r="8589" ht="15.75" customHeight="1">
      <c r="A8589" s="15" t="s">
        <v>9921</v>
      </c>
      <c r="B8589" s="14" t="s">
        <v>37</v>
      </c>
      <c r="C8589" s="17">
        <v>4.0</v>
      </c>
      <c r="D8589" s="8" t="s">
        <v>9924</v>
      </c>
      <c r="E8589" s="8" t="s">
        <v>21</v>
      </c>
      <c r="F8589" s="5" t="s">
        <v>22</v>
      </c>
      <c r="G8589" s="9"/>
      <c r="H8589" s="9"/>
    </row>
    <row r="8590" ht="15.75" customHeight="1">
      <c r="A8590" s="15" t="s">
        <v>9921</v>
      </c>
      <c r="B8590" s="14" t="s">
        <v>124</v>
      </c>
      <c r="C8590" s="17">
        <v>6.0</v>
      </c>
      <c r="D8590" s="8" t="s">
        <v>9925</v>
      </c>
      <c r="E8590" s="8" t="s">
        <v>21</v>
      </c>
      <c r="F8590" s="5" t="s">
        <v>133</v>
      </c>
      <c r="G8590" s="9"/>
      <c r="H8590" s="9"/>
    </row>
    <row r="8591" ht="15.75" customHeight="1">
      <c r="A8591" s="15" t="s">
        <v>9921</v>
      </c>
      <c r="B8591" s="18" t="s">
        <v>701</v>
      </c>
      <c r="C8591" s="17">
        <v>8.0</v>
      </c>
      <c r="D8591" s="8" t="s">
        <v>9926</v>
      </c>
      <c r="E8591" s="8" t="s">
        <v>14</v>
      </c>
      <c r="F8591" s="5" t="s">
        <v>15</v>
      </c>
      <c r="G8591" s="9"/>
      <c r="H8591" s="9"/>
    </row>
    <row r="8592" ht="15.75" customHeight="1">
      <c r="A8592" s="15" t="s">
        <v>9921</v>
      </c>
      <c r="B8592" s="18" t="s">
        <v>701</v>
      </c>
      <c r="C8592" s="17">
        <v>10.0</v>
      </c>
      <c r="D8592" s="8" t="s">
        <v>9927</v>
      </c>
      <c r="E8592" s="8" t="s">
        <v>14</v>
      </c>
      <c r="F8592" s="5" t="s">
        <v>28</v>
      </c>
      <c r="G8592" s="9"/>
      <c r="H8592" s="9"/>
    </row>
    <row r="8593" ht="15.75" customHeight="1">
      <c r="A8593" s="15" t="s">
        <v>9921</v>
      </c>
      <c r="B8593" s="14" t="s">
        <v>37</v>
      </c>
      <c r="C8593" s="17">
        <v>12.0</v>
      </c>
      <c r="D8593" s="8" t="s">
        <v>9928</v>
      </c>
      <c r="E8593" s="8" t="s">
        <v>21</v>
      </c>
      <c r="F8593" s="5" t="s">
        <v>123</v>
      </c>
      <c r="G8593" s="9"/>
      <c r="H8593" s="9"/>
    </row>
    <row r="8594" ht="15.75" customHeight="1">
      <c r="A8594" s="15" t="s">
        <v>9921</v>
      </c>
      <c r="B8594" s="18" t="s">
        <v>701</v>
      </c>
      <c r="C8594" s="17">
        <v>14.0</v>
      </c>
      <c r="D8594" s="8" t="s">
        <v>9929</v>
      </c>
      <c r="E8594" s="8" t="s">
        <v>33</v>
      </c>
      <c r="F8594" s="5" t="s">
        <v>33</v>
      </c>
      <c r="G8594" s="9"/>
      <c r="H8594" s="9"/>
    </row>
    <row r="8595" ht="15.75" customHeight="1">
      <c r="A8595" s="15" t="s">
        <v>9921</v>
      </c>
      <c r="B8595" s="18" t="s">
        <v>701</v>
      </c>
      <c r="C8595" s="17">
        <v>16.0</v>
      </c>
      <c r="D8595" s="8" t="s">
        <v>9930</v>
      </c>
      <c r="E8595" s="8" t="s">
        <v>18</v>
      </c>
      <c r="F8595" s="5" t="s">
        <v>25</v>
      </c>
      <c r="G8595" s="9"/>
      <c r="H8595" s="9"/>
    </row>
    <row r="8596" ht="15.75" customHeight="1">
      <c r="A8596" s="15" t="s">
        <v>9921</v>
      </c>
      <c r="B8596" s="14" t="s">
        <v>37</v>
      </c>
      <c r="C8596" s="17">
        <v>18.0</v>
      </c>
      <c r="D8596" s="8" t="s">
        <v>9931</v>
      </c>
      <c r="E8596" s="8" t="s">
        <v>21</v>
      </c>
      <c r="F8596" s="5" t="s">
        <v>668</v>
      </c>
      <c r="G8596" s="9"/>
      <c r="H8596" s="9"/>
    </row>
    <row r="8597" ht="15.75" customHeight="1">
      <c r="A8597" s="15" t="s">
        <v>9921</v>
      </c>
      <c r="B8597" s="14" t="s">
        <v>137</v>
      </c>
      <c r="C8597" s="17">
        <v>20.0</v>
      </c>
      <c r="D8597" s="8" t="s">
        <v>9932</v>
      </c>
      <c r="E8597" s="8" t="s">
        <v>21</v>
      </c>
      <c r="F8597" s="5" t="s">
        <v>668</v>
      </c>
      <c r="G8597" s="9"/>
      <c r="H8597" s="9"/>
    </row>
    <row r="8598" ht="15.75" customHeight="1">
      <c r="A8598" s="15" t="s">
        <v>9921</v>
      </c>
      <c r="B8598" s="14" t="s">
        <v>37</v>
      </c>
      <c r="C8598" s="17">
        <v>22.0</v>
      </c>
      <c r="D8598" s="8" t="s">
        <v>9933</v>
      </c>
      <c r="E8598" s="8" t="s">
        <v>21</v>
      </c>
      <c r="F8598" s="5" t="s">
        <v>133</v>
      </c>
      <c r="G8598" s="9"/>
      <c r="H8598" s="9"/>
    </row>
    <row r="8599" ht="15.75" customHeight="1">
      <c r="A8599" s="15" t="s">
        <v>9921</v>
      </c>
      <c r="B8599" s="14" t="s">
        <v>124</v>
      </c>
      <c r="C8599" s="17">
        <v>25.0</v>
      </c>
      <c r="D8599" s="8" t="s">
        <v>9934</v>
      </c>
      <c r="E8599" s="8" t="s">
        <v>21</v>
      </c>
      <c r="F8599" s="5" t="s">
        <v>22</v>
      </c>
      <c r="G8599" s="9"/>
      <c r="H8599" s="9"/>
    </row>
    <row r="8600" ht="15.75" customHeight="1">
      <c r="A8600" s="15" t="s">
        <v>9921</v>
      </c>
      <c r="B8600" s="14" t="s">
        <v>37</v>
      </c>
      <c r="C8600" s="17">
        <v>27.0</v>
      </c>
      <c r="D8600" s="8" t="s">
        <v>9935</v>
      </c>
      <c r="E8600" s="8" t="s">
        <v>21</v>
      </c>
      <c r="F8600" s="5" t="s">
        <v>25</v>
      </c>
      <c r="G8600" s="9"/>
      <c r="H8600" s="9"/>
    </row>
    <row r="8601" ht="15.75" customHeight="1">
      <c r="A8601" s="15" t="s">
        <v>9921</v>
      </c>
      <c r="B8601" s="14" t="s">
        <v>1770</v>
      </c>
      <c r="C8601" s="17">
        <v>28.0</v>
      </c>
      <c r="D8601" s="8" t="s">
        <v>9936</v>
      </c>
      <c r="E8601" s="8" t="s">
        <v>32</v>
      </c>
      <c r="F8601" s="5" t="s">
        <v>295</v>
      </c>
      <c r="G8601" s="9"/>
      <c r="H8601" s="9"/>
    </row>
    <row r="8602" ht="15.75" customHeight="1">
      <c r="A8602" s="15" t="s">
        <v>9921</v>
      </c>
      <c r="B8602" s="14" t="s">
        <v>1770</v>
      </c>
      <c r="C8602" s="17">
        <v>31.0</v>
      </c>
      <c r="D8602" s="8" t="s">
        <v>9937</v>
      </c>
      <c r="E8602" s="8" t="s">
        <v>21</v>
      </c>
      <c r="F8602" s="5" t="s">
        <v>22</v>
      </c>
      <c r="G8602" s="9"/>
      <c r="H8602" s="9"/>
    </row>
    <row r="8603" ht="15.75" customHeight="1">
      <c r="A8603" s="15" t="s">
        <v>9921</v>
      </c>
      <c r="B8603" s="14" t="s">
        <v>144</v>
      </c>
      <c r="C8603" s="17">
        <v>34.0</v>
      </c>
      <c r="D8603" s="8" t="s">
        <v>9938</v>
      </c>
      <c r="E8603" s="8" t="s">
        <v>21</v>
      </c>
      <c r="F8603" s="5" t="s">
        <v>123</v>
      </c>
      <c r="G8603" s="9"/>
      <c r="H8603" s="9"/>
    </row>
    <row r="8604" ht="15.75" customHeight="1">
      <c r="A8604" s="15" t="s">
        <v>9921</v>
      </c>
      <c r="B8604" s="18" t="s">
        <v>135</v>
      </c>
      <c r="C8604" s="17">
        <v>36.0</v>
      </c>
      <c r="D8604" s="8" t="s">
        <v>9939</v>
      </c>
      <c r="E8604" s="8" t="s">
        <v>21</v>
      </c>
      <c r="F8604" s="5" t="s">
        <v>22</v>
      </c>
      <c r="G8604" s="9"/>
      <c r="H8604" s="9"/>
    </row>
    <row r="8605" ht="15.75" customHeight="1">
      <c r="A8605" s="15" t="s">
        <v>9921</v>
      </c>
      <c r="B8605" s="18" t="s">
        <v>701</v>
      </c>
      <c r="C8605" s="17">
        <v>37.0</v>
      </c>
      <c r="D8605" s="8" t="s">
        <v>9940</v>
      </c>
      <c r="E8605" s="8" t="s">
        <v>33</v>
      </c>
      <c r="F8605" s="5" t="s">
        <v>33</v>
      </c>
      <c r="G8605" s="9"/>
      <c r="H8605" s="9"/>
    </row>
    <row r="8606" ht="15.75" customHeight="1">
      <c r="A8606" s="15" t="s">
        <v>9921</v>
      </c>
      <c r="B8606" s="14" t="s">
        <v>37</v>
      </c>
      <c r="C8606" s="17">
        <v>39.0</v>
      </c>
      <c r="D8606" s="8" t="s">
        <v>9941</v>
      </c>
      <c r="E8606" s="8" t="s">
        <v>32</v>
      </c>
      <c r="F8606" s="5" t="s">
        <v>22</v>
      </c>
      <c r="G8606" s="9"/>
      <c r="H8606" s="9"/>
    </row>
    <row r="8607" ht="15.75" customHeight="1">
      <c r="A8607" s="15" t="s">
        <v>9921</v>
      </c>
      <c r="B8607" s="14" t="s">
        <v>37</v>
      </c>
      <c r="C8607" s="17">
        <v>41.0</v>
      </c>
      <c r="D8607" s="8" t="s">
        <v>9942</v>
      </c>
      <c r="E8607" s="8" t="s">
        <v>21</v>
      </c>
      <c r="F8607" s="5" t="s">
        <v>25</v>
      </c>
      <c r="G8607" s="9"/>
      <c r="H8607" s="9"/>
    </row>
    <row r="8608" ht="15.75" customHeight="1">
      <c r="A8608" s="15" t="s">
        <v>9921</v>
      </c>
      <c r="B8608" s="14" t="s">
        <v>1770</v>
      </c>
      <c r="C8608" s="17">
        <v>43.0</v>
      </c>
      <c r="D8608" s="8" t="s">
        <v>9943</v>
      </c>
      <c r="E8608" s="8" t="s">
        <v>21</v>
      </c>
      <c r="F8608" s="5" t="s">
        <v>22</v>
      </c>
      <c r="G8608" s="9"/>
      <c r="H8608" s="9"/>
    </row>
    <row r="8609" ht="15.75" customHeight="1">
      <c r="A8609" s="15" t="s">
        <v>9921</v>
      </c>
      <c r="B8609" s="14" t="s">
        <v>144</v>
      </c>
      <c r="C8609" s="17">
        <v>46.0</v>
      </c>
      <c r="D8609" s="8" t="s">
        <v>9944</v>
      </c>
      <c r="E8609" s="8" t="s">
        <v>33</v>
      </c>
      <c r="F8609" s="5" t="s">
        <v>971</v>
      </c>
      <c r="G8609" s="9"/>
      <c r="H8609" s="9"/>
    </row>
    <row r="8610" ht="15.75" customHeight="1">
      <c r="A8610" s="15" t="s">
        <v>9921</v>
      </c>
      <c r="B8610" s="14" t="s">
        <v>144</v>
      </c>
      <c r="C8610" s="17">
        <v>47.0</v>
      </c>
      <c r="D8610" s="8" t="s">
        <v>9945</v>
      </c>
      <c r="E8610" s="8" t="s">
        <v>14</v>
      </c>
      <c r="F8610" s="5" t="s">
        <v>28</v>
      </c>
      <c r="G8610" s="9"/>
      <c r="H8610" s="9"/>
    </row>
    <row r="8611" ht="15.75" customHeight="1">
      <c r="A8611" s="15" t="s">
        <v>9921</v>
      </c>
      <c r="B8611" s="14" t="s">
        <v>37</v>
      </c>
      <c r="C8611" s="17">
        <v>49.0</v>
      </c>
      <c r="D8611" s="8" t="s">
        <v>9946</v>
      </c>
      <c r="E8611" s="8" t="s">
        <v>33</v>
      </c>
      <c r="F8611" s="5" t="s">
        <v>33</v>
      </c>
      <c r="G8611" s="9"/>
      <c r="H8611" s="9"/>
    </row>
    <row r="8612" ht="15.75" customHeight="1">
      <c r="A8612" s="15" t="s">
        <v>9921</v>
      </c>
      <c r="B8612" s="14" t="s">
        <v>124</v>
      </c>
      <c r="C8612" s="17">
        <v>51.0</v>
      </c>
      <c r="D8612" s="8" t="s">
        <v>9947</v>
      </c>
      <c r="E8612" s="8" t="s">
        <v>33</v>
      </c>
      <c r="F8612" s="5" t="s">
        <v>33</v>
      </c>
      <c r="G8612" s="9"/>
      <c r="H8612" s="9"/>
    </row>
    <row r="8613" ht="15.75" customHeight="1">
      <c r="A8613" s="15" t="s">
        <v>9921</v>
      </c>
      <c r="B8613" s="18" t="s">
        <v>701</v>
      </c>
      <c r="C8613" s="17">
        <v>55.0</v>
      </c>
      <c r="D8613" s="8" t="s">
        <v>9948</v>
      </c>
      <c r="E8613" s="8" t="s">
        <v>14</v>
      </c>
      <c r="F8613" s="5" t="s">
        <v>15</v>
      </c>
      <c r="G8613" s="9"/>
      <c r="H8613" s="9"/>
    </row>
    <row r="8614" ht="15.75" customHeight="1">
      <c r="A8614" s="15" t="s">
        <v>9921</v>
      </c>
      <c r="B8614" s="14" t="s">
        <v>37</v>
      </c>
      <c r="C8614" s="17">
        <v>57.0</v>
      </c>
      <c r="D8614" s="8" t="s">
        <v>9949</v>
      </c>
      <c r="E8614" s="8" t="s">
        <v>21</v>
      </c>
      <c r="F8614" s="5" t="s">
        <v>133</v>
      </c>
      <c r="G8614" s="9"/>
      <c r="H8614" s="9"/>
    </row>
    <row r="8615" ht="15.75" customHeight="1">
      <c r="A8615" s="15" t="s">
        <v>9921</v>
      </c>
      <c r="B8615" s="14" t="s">
        <v>2301</v>
      </c>
      <c r="C8615" s="17">
        <v>59.0</v>
      </c>
      <c r="D8615" s="8" t="s">
        <v>9950</v>
      </c>
      <c r="E8615" s="8" t="s">
        <v>21</v>
      </c>
      <c r="F8615" s="5" t="s">
        <v>133</v>
      </c>
      <c r="G8615" s="9"/>
      <c r="H8615" s="9"/>
    </row>
    <row r="8616" ht="15.75" customHeight="1">
      <c r="A8616" s="15" t="s">
        <v>9951</v>
      </c>
      <c r="B8616" s="14" t="s">
        <v>124</v>
      </c>
      <c r="C8616" s="16">
        <v>1.0</v>
      </c>
      <c r="D8616" s="8" t="s">
        <v>9952</v>
      </c>
      <c r="E8616" s="8" t="s">
        <v>21</v>
      </c>
      <c r="F8616" s="5" t="s">
        <v>25</v>
      </c>
      <c r="G8616" s="9"/>
      <c r="H8616" s="9"/>
    </row>
    <row r="8617" ht="15.75" customHeight="1">
      <c r="A8617" s="15" t="s">
        <v>9951</v>
      </c>
      <c r="B8617" s="14" t="s">
        <v>37</v>
      </c>
      <c r="C8617" s="17">
        <v>2.0</v>
      </c>
      <c r="D8617" s="8" t="s">
        <v>9953</v>
      </c>
      <c r="E8617" s="8" t="s">
        <v>21</v>
      </c>
      <c r="F8617" s="5" t="s">
        <v>123</v>
      </c>
      <c r="G8617" s="9"/>
      <c r="H8617" s="9"/>
    </row>
    <row r="8618" ht="15.75" customHeight="1">
      <c r="A8618" s="15" t="s">
        <v>9951</v>
      </c>
      <c r="B8618" s="14" t="s">
        <v>124</v>
      </c>
      <c r="C8618" s="17">
        <v>4.0</v>
      </c>
      <c r="D8618" s="8" t="s">
        <v>9954</v>
      </c>
      <c r="E8618" s="8" t="s">
        <v>21</v>
      </c>
      <c r="F8618" s="5" t="s">
        <v>123</v>
      </c>
      <c r="G8618" s="9"/>
      <c r="H8618" s="9"/>
    </row>
    <row r="8619" ht="15.75" customHeight="1">
      <c r="A8619" s="15" t="s">
        <v>9951</v>
      </c>
      <c r="B8619" s="14" t="s">
        <v>144</v>
      </c>
      <c r="C8619" s="17">
        <v>6.0</v>
      </c>
      <c r="D8619" s="8" t="s">
        <v>9955</v>
      </c>
      <c r="E8619" s="8" t="s">
        <v>21</v>
      </c>
      <c r="F8619" s="5" t="s">
        <v>22</v>
      </c>
      <c r="G8619" s="9"/>
      <c r="H8619" s="9"/>
    </row>
    <row r="8620" ht="15.75" customHeight="1">
      <c r="A8620" s="15" t="s">
        <v>9951</v>
      </c>
      <c r="B8620" s="14" t="s">
        <v>124</v>
      </c>
      <c r="C8620" s="17">
        <v>8.0</v>
      </c>
      <c r="D8620" s="8" t="s">
        <v>9956</v>
      </c>
      <c r="E8620" s="8" t="s">
        <v>21</v>
      </c>
      <c r="F8620" s="5" t="s">
        <v>25</v>
      </c>
      <c r="G8620" s="9"/>
      <c r="H8620" s="9"/>
    </row>
    <row r="8621" ht="15.75" customHeight="1">
      <c r="A8621" s="15" t="s">
        <v>9951</v>
      </c>
      <c r="B8621" s="14" t="s">
        <v>37</v>
      </c>
      <c r="C8621" s="17">
        <v>10.0</v>
      </c>
      <c r="D8621" s="8" t="s">
        <v>9957</v>
      </c>
      <c r="E8621" s="8" t="s">
        <v>97</v>
      </c>
      <c r="F8621" s="5" t="s">
        <v>668</v>
      </c>
      <c r="G8621" s="9"/>
      <c r="H8621" s="9"/>
    </row>
    <row r="8622" ht="15.75" customHeight="1">
      <c r="A8622" s="15" t="s">
        <v>9951</v>
      </c>
      <c r="B8622" s="14" t="s">
        <v>144</v>
      </c>
      <c r="C8622" s="17">
        <v>12.0</v>
      </c>
      <c r="D8622" s="8" t="s">
        <v>9958</v>
      </c>
      <c r="E8622" s="8" t="s">
        <v>21</v>
      </c>
      <c r="F8622" s="5" t="s">
        <v>25</v>
      </c>
      <c r="G8622" s="9"/>
      <c r="H8622" s="9"/>
    </row>
    <row r="8623" ht="15.75" customHeight="1">
      <c r="A8623" s="15" t="s">
        <v>9951</v>
      </c>
      <c r="B8623" s="14" t="s">
        <v>37</v>
      </c>
      <c r="C8623" s="17">
        <v>14.0</v>
      </c>
      <c r="D8623" s="8" t="s">
        <v>9959</v>
      </c>
      <c r="E8623" s="8" t="s">
        <v>14</v>
      </c>
      <c r="F8623" s="5" t="s">
        <v>15</v>
      </c>
      <c r="G8623" s="9"/>
      <c r="H8623" s="9"/>
    </row>
    <row r="8624" ht="15.75" customHeight="1">
      <c r="A8624" s="15" t="s">
        <v>9951</v>
      </c>
      <c r="B8624" s="14" t="s">
        <v>2879</v>
      </c>
      <c r="C8624" s="17">
        <v>16.0</v>
      </c>
      <c r="D8624" s="8" t="s">
        <v>9960</v>
      </c>
      <c r="E8624" s="8" t="s">
        <v>21</v>
      </c>
      <c r="F8624" s="5" t="s">
        <v>22</v>
      </c>
      <c r="G8624" s="9"/>
      <c r="H8624" s="9"/>
    </row>
    <row r="8625" ht="15.75" customHeight="1">
      <c r="A8625" s="15" t="s">
        <v>9961</v>
      </c>
      <c r="B8625" s="14" t="s">
        <v>760</v>
      </c>
      <c r="C8625" s="16">
        <v>1.0</v>
      </c>
      <c r="D8625" s="8" t="s">
        <v>9962</v>
      </c>
      <c r="E8625" s="8" t="s">
        <v>21</v>
      </c>
      <c r="F8625" s="5" t="s">
        <v>25</v>
      </c>
      <c r="G8625" s="9"/>
      <c r="H8625" s="9"/>
    </row>
    <row r="8626" ht="15.75" customHeight="1">
      <c r="A8626" s="15" t="s">
        <v>9961</v>
      </c>
      <c r="B8626" s="14" t="s">
        <v>3863</v>
      </c>
      <c r="C8626" s="17">
        <v>3.0</v>
      </c>
      <c r="D8626" s="8" t="s">
        <v>9963</v>
      </c>
      <c r="E8626" s="8" t="s">
        <v>21</v>
      </c>
      <c r="F8626" s="5" t="s">
        <v>123</v>
      </c>
      <c r="G8626" s="9"/>
      <c r="H8626" s="9"/>
    </row>
    <row r="8627" ht="15.75" customHeight="1">
      <c r="A8627" s="15" t="s">
        <v>9961</v>
      </c>
      <c r="B8627" s="14" t="s">
        <v>29</v>
      </c>
      <c r="C8627" s="17">
        <v>6.0</v>
      </c>
      <c r="D8627" s="8" t="s">
        <v>9964</v>
      </c>
      <c r="E8627" s="8" t="s">
        <v>14</v>
      </c>
      <c r="F8627" s="5" t="s">
        <v>79</v>
      </c>
      <c r="G8627" s="9"/>
      <c r="H8627" s="9"/>
    </row>
    <row r="8628" ht="15.75" customHeight="1">
      <c r="A8628" s="15" t="s">
        <v>9961</v>
      </c>
      <c r="B8628" s="14" t="s">
        <v>378</v>
      </c>
      <c r="C8628" s="17">
        <v>10.0</v>
      </c>
      <c r="D8628" s="8" t="s">
        <v>9965</v>
      </c>
      <c r="E8628" s="8" t="s">
        <v>14</v>
      </c>
      <c r="F8628" s="5" t="s">
        <v>79</v>
      </c>
      <c r="G8628" s="9"/>
      <c r="H8628" s="9"/>
    </row>
    <row r="8629" ht="15.75" customHeight="1">
      <c r="A8629" s="15" t="s">
        <v>9961</v>
      </c>
      <c r="B8629" s="14" t="s">
        <v>851</v>
      </c>
      <c r="C8629" s="17">
        <v>13.0</v>
      </c>
      <c r="D8629" s="8" t="s">
        <v>9966</v>
      </c>
      <c r="E8629" s="8" t="s">
        <v>33</v>
      </c>
      <c r="F8629" s="5" t="s">
        <v>33</v>
      </c>
      <c r="G8629" s="9"/>
      <c r="H8629" s="9"/>
    </row>
    <row r="8630" ht="15.75" customHeight="1">
      <c r="A8630" s="15" t="s">
        <v>9961</v>
      </c>
      <c r="B8630" s="14" t="s">
        <v>760</v>
      </c>
      <c r="C8630" s="17">
        <v>15.0</v>
      </c>
      <c r="D8630" s="8" t="s">
        <v>9967</v>
      </c>
      <c r="E8630" s="8" t="s">
        <v>33</v>
      </c>
      <c r="F8630" s="5" t="s">
        <v>33</v>
      </c>
      <c r="G8630" s="9"/>
      <c r="H8630" s="9"/>
    </row>
    <row r="8631" ht="15.75" customHeight="1">
      <c r="A8631" s="15" t="s">
        <v>9961</v>
      </c>
      <c r="B8631" s="14" t="s">
        <v>137</v>
      </c>
      <c r="C8631" s="17">
        <v>20.0</v>
      </c>
      <c r="D8631" s="8" t="s">
        <v>9968</v>
      </c>
      <c r="E8631" s="8" t="s">
        <v>14</v>
      </c>
      <c r="F8631" s="5" t="s">
        <v>2756</v>
      </c>
      <c r="G8631" s="9"/>
      <c r="H8631" s="9"/>
    </row>
    <row r="8632" ht="15.75" customHeight="1">
      <c r="A8632" s="15" t="s">
        <v>9961</v>
      </c>
      <c r="B8632" s="14" t="s">
        <v>137</v>
      </c>
      <c r="C8632" s="17">
        <v>22.0</v>
      </c>
      <c r="D8632" s="8" t="s">
        <v>9969</v>
      </c>
      <c r="E8632" s="8" t="s">
        <v>14</v>
      </c>
      <c r="F8632" s="5" t="s">
        <v>28</v>
      </c>
      <c r="G8632" s="9"/>
      <c r="H8632" s="9"/>
    </row>
    <row r="8633" ht="15.75" customHeight="1">
      <c r="A8633" s="15" t="s">
        <v>9961</v>
      </c>
      <c r="B8633" s="14" t="s">
        <v>2243</v>
      </c>
      <c r="C8633" s="17">
        <v>24.0</v>
      </c>
      <c r="D8633" s="8" t="s">
        <v>9970</v>
      </c>
      <c r="E8633" s="8" t="s">
        <v>21</v>
      </c>
      <c r="F8633" s="5" t="s">
        <v>22</v>
      </c>
      <c r="G8633" s="9"/>
      <c r="H8633" s="9"/>
    </row>
    <row r="8634" ht="15.75" customHeight="1">
      <c r="A8634" s="15" t="s">
        <v>9961</v>
      </c>
      <c r="B8634" s="14" t="s">
        <v>2243</v>
      </c>
      <c r="C8634" s="17">
        <v>29.0</v>
      </c>
      <c r="D8634" s="8" t="s">
        <v>9971</v>
      </c>
      <c r="E8634" s="8" t="s">
        <v>21</v>
      </c>
      <c r="F8634" s="5" t="s">
        <v>133</v>
      </c>
      <c r="G8634" s="9"/>
      <c r="H8634" s="9"/>
    </row>
    <row r="8635" ht="15.75" customHeight="1">
      <c r="A8635" s="15" t="s">
        <v>9961</v>
      </c>
      <c r="B8635" s="14" t="s">
        <v>139</v>
      </c>
      <c r="C8635" s="17">
        <v>31.0</v>
      </c>
      <c r="D8635" s="8" t="s">
        <v>9972</v>
      </c>
      <c r="E8635" s="8" t="s">
        <v>21</v>
      </c>
      <c r="F8635" s="5" t="s">
        <v>9973</v>
      </c>
      <c r="G8635" s="9"/>
      <c r="H8635" s="9"/>
    </row>
    <row r="8636" ht="15.75" customHeight="1">
      <c r="A8636" s="15" t="s">
        <v>9961</v>
      </c>
      <c r="B8636" s="14" t="s">
        <v>130</v>
      </c>
      <c r="C8636" s="17">
        <v>34.0</v>
      </c>
      <c r="D8636" s="8" t="s">
        <v>9974</v>
      </c>
      <c r="E8636" s="8" t="s">
        <v>21</v>
      </c>
      <c r="F8636" s="5" t="s">
        <v>25</v>
      </c>
      <c r="G8636" s="9"/>
      <c r="H8636" s="9"/>
    </row>
    <row r="8637" ht="15.75" customHeight="1">
      <c r="A8637" s="15" t="s">
        <v>9975</v>
      </c>
      <c r="B8637" s="14" t="s">
        <v>1548</v>
      </c>
      <c r="C8637" s="16">
        <v>1.0</v>
      </c>
      <c r="D8637" s="8" t="s">
        <v>9976</v>
      </c>
      <c r="E8637" s="8" t="s">
        <v>21</v>
      </c>
      <c r="F8637" s="5" t="s">
        <v>25</v>
      </c>
      <c r="G8637" s="9"/>
      <c r="H8637" s="9"/>
    </row>
    <row r="8638" ht="15.75" customHeight="1">
      <c r="A8638" s="15" t="s">
        <v>9975</v>
      </c>
      <c r="B8638" s="18" t="s">
        <v>9977</v>
      </c>
      <c r="C8638" s="17">
        <v>3.0</v>
      </c>
      <c r="D8638" s="8" t="s">
        <v>9978</v>
      </c>
      <c r="E8638" s="8" t="s">
        <v>33</v>
      </c>
      <c r="F8638" s="5" t="s">
        <v>33</v>
      </c>
      <c r="G8638" s="9"/>
      <c r="H8638" s="9"/>
    </row>
    <row r="8639" ht="15.75" customHeight="1">
      <c r="A8639" s="15" t="s">
        <v>9975</v>
      </c>
      <c r="B8639" s="14" t="s">
        <v>41</v>
      </c>
      <c r="C8639" s="17">
        <v>4.0</v>
      </c>
      <c r="D8639" s="8" t="s">
        <v>9979</v>
      </c>
      <c r="E8639" s="8" t="s">
        <v>21</v>
      </c>
      <c r="F8639" s="5" t="s">
        <v>22</v>
      </c>
      <c r="G8639" s="9"/>
      <c r="H8639" s="9"/>
    </row>
    <row r="8640" ht="15.75" customHeight="1">
      <c r="A8640" s="15" t="s">
        <v>9975</v>
      </c>
      <c r="B8640" s="14" t="s">
        <v>555</v>
      </c>
      <c r="C8640" s="17">
        <v>6.0</v>
      </c>
      <c r="D8640" s="8" t="s">
        <v>9980</v>
      </c>
      <c r="E8640" s="8" t="s">
        <v>14</v>
      </c>
      <c r="F8640" s="5" t="s">
        <v>15</v>
      </c>
      <c r="G8640" s="9"/>
      <c r="H8640" s="9"/>
    </row>
    <row r="8641" ht="15.75" customHeight="1">
      <c r="A8641" s="15" t="s">
        <v>9975</v>
      </c>
      <c r="B8641" s="14" t="s">
        <v>757</v>
      </c>
      <c r="C8641" s="17">
        <v>7.0</v>
      </c>
      <c r="D8641" s="8" t="s">
        <v>9981</v>
      </c>
      <c r="E8641" s="8" t="s">
        <v>14</v>
      </c>
      <c r="F8641" s="5" t="s">
        <v>28</v>
      </c>
      <c r="G8641" s="9"/>
      <c r="H8641" s="9"/>
    </row>
    <row r="8642" ht="15.75" customHeight="1">
      <c r="A8642" s="15" t="s">
        <v>9975</v>
      </c>
      <c r="B8642" s="14" t="s">
        <v>555</v>
      </c>
      <c r="C8642" s="17">
        <v>8.0</v>
      </c>
      <c r="D8642" s="8" t="s">
        <v>9982</v>
      </c>
      <c r="E8642" s="8" t="s">
        <v>14</v>
      </c>
      <c r="F8642" s="5" t="s">
        <v>15</v>
      </c>
      <c r="G8642" s="9"/>
      <c r="H8642" s="9"/>
    </row>
    <row r="8643" ht="15.75" customHeight="1">
      <c r="A8643" s="15" t="s">
        <v>9975</v>
      </c>
      <c r="B8643" s="14" t="s">
        <v>757</v>
      </c>
      <c r="C8643" s="17">
        <v>10.0</v>
      </c>
      <c r="D8643" s="8" t="s">
        <v>9983</v>
      </c>
      <c r="E8643" s="8" t="s">
        <v>33</v>
      </c>
      <c r="F8643" s="5" t="s">
        <v>33</v>
      </c>
      <c r="G8643" s="9"/>
      <c r="H8643" s="9"/>
    </row>
    <row r="8644" ht="15.75" customHeight="1">
      <c r="A8644" s="15" t="s">
        <v>9975</v>
      </c>
      <c r="B8644" s="14" t="s">
        <v>806</v>
      </c>
      <c r="C8644" s="17">
        <v>12.0</v>
      </c>
      <c r="D8644" s="8" t="s">
        <v>9984</v>
      </c>
      <c r="E8644" s="8" t="s">
        <v>18</v>
      </c>
      <c r="F8644" s="5" t="s">
        <v>18</v>
      </c>
      <c r="G8644" s="9"/>
      <c r="H8644" s="9"/>
    </row>
    <row r="8645" ht="15.75" customHeight="1">
      <c r="A8645" s="15" t="s">
        <v>9975</v>
      </c>
      <c r="B8645" s="14" t="s">
        <v>41</v>
      </c>
      <c r="C8645" s="17">
        <v>13.0</v>
      </c>
      <c r="D8645" s="8" t="s">
        <v>9985</v>
      </c>
      <c r="E8645" s="8" t="s">
        <v>21</v>
      </c>
      <c r="F8645" s="5" t="s">
        <v>768</v>
      </c>
      <c r="G8645" s="9"/>
      <c r="H8645" s="9"/>
    </row>
    <row r="8646" ht="15.75" customHeight="1">
      <c r="A8646" s="15" t="s">
        <v>9975</v>
      </c>
      <c r="B8646" s="14" t="s">
        <v>555</v>
      </c>
      <c r="C8646" s="17">
        <v>15.0</v>
      </c>
      <c r="D8646" s="8" t="s">
        <v>9986</v>
      </c>
      <c r="E8646" s="8" t="s">
        <v>14</v>
      </c>
      <c r="F8646" s="5" t="s">
        <v>28</v>
      </c>
      <c r="G8646" s="9"/>
      <c r="H8646" s="9"/>
    </row>
    <row r="8647" ht="15.75" customHeight="1">
      <c r="A8647" s="15" t="s">
        <v>9975</v>
      </c>
      <c r="B8647" s="14" t="s">
        <v>555</v>
      </c>
      <c r="C8647" s="17">
        <v>17.0</v>
      </c>
      <c r="D8647" s="8" t="s">
        <v>9987</v>
      </c>
      <c r="E8647" s="8" t="s">
        <v>32</v>
      </c>
      <c r="F8647" s="5" t="s">
        <v>22</v>
      </c>
      <c r="G8647" s="9"/>
      <c r="H8647" s="9"/>
    </row>
    <row r="8648" ht="15.75" customHeight="1">
      <c r="A8648" s="15" t="s">
        <v>9975</v>
      </c>
      <c r="B8648" s="14" t="s">
        <v>757</v>
      </c>
      <c r="C8648" s="17">
        <v>18.0</v>
      </c>
      <c r="D8648" s="8" t="s">
        <v>9988</v>
      </c>
      <c r="E8648" s="8" t="s">
        <v>21</v>
      </c>
      <c r="F8648" s="5" t="s">
        <v>25</v>
      </c>
      <c r="G8648" s="9"/>
      <c r="H8648" s="9"/>
    </row>
    <row r="8649" ht="15.75" customHeight="1">
      <c r="A8649" s="15" t="s">
        <v>9975</v>
      </c>
      <c r="B8649" s="14" t="s">
        <v>806</v>
      </c>
      <c r="C8649" s="17">
        <v>20.0</v>
      </c>
      <c r="D8649" s="8" t="s">
        <v>9989</v>
      </c>
      <c r="E8649" s="8" t="s">
        <v>33</v>
      </c>
      <c r="F8649" s="5" t="s">
        <v>33</v>
      </c>
      <c r="G8649" s="9"/>
      <c r="H8649" s="9"/>
    </row>
    <row r="8650" ht="15.75" customHeight="1">
      <c r="A8650" s="15" t="s">
        <v>9975</v>
      </c>
      <c r="B8650" s="14" t="s">
        <v>41</v>
      </c>
      <c r="C8650" s="17">
        <v>22.0</v>
      </c>
      <c r="D8650" s="8" t="s">
        <v>9990</v>
      </c>
      <c r="E8650" s="8" t="s">
        <v>21</v>
      </c>
      <c r="F8650" s="5" t="s">
        <v>971</v>
      </c>
      <c r="G8650" s="9"/>
      <c r="H8650" s="9"/>
    </row>
    <row r="8651" ht="15.75" customHeight="1">
      <c r="A8651" s="15" t="s">
        <v>9975</v>
      </c>
      <c r="B8651" s="14" t="s">
        <v>41</v>
      </c>
      <c r="C8651" s="17">
        <v>23.0</v>
      </c>
      <c r="D8651" s="8" t="s">
        <v>9991</v>
      </c>
      <c r="E8651" s="8" t="s">
        <v>21</v>
      </c>
      <c r="F8651" s="5" t="s">
        <v>25</v>
      </c>
      <c r="G8651" s="9"/>
      <c r="H8651" s="9"/>
    </row>
    <row r="8652" ht="15.75" customHeight="1">
      <c r="A8652" s="15" t="s">
        <v>9975</v>
      </c>
      <c r="B8652" s="14" t="s">
        <v>757</v>
      </c>
      <c r="C8652" s="17">
        <v>25.0</v>
      </c>
      <c r="D8652" s="8" t="s">
        <v>9992</v>
      </c>
      <c r="E8652" s="8" t="s">
        <v>14</v>
      </c>
      <c r="F8652" s="5" t="s">
        <v>22</v>
      </c>
      <c r="G8652" s="9"/>
      <c r="H8652" s="9"/>
    </row>
    <row r="8653" ht="15.75" customHeight="1">
      <c r="A8653" s="15" t="s">
        <v>9975</v>
      </c>
      <c r="B8653" s="14" t="s">
        <v>357</v>
      </c>
      <c r="C8653" s="17">
        <v>27.0</v>
      </c>
      <c r="D8653" s="8" t="s">
        <v>9993</v>
      </c>
      <c r="E8653" s="8" t="s">
        <v>21</v>
      </c>
      <c r="F8653" s="5" t="s">
        <v>22</v>
      </c>
      <c r="G8653" s="9"/>
      <c r="H8653" s="9"/>
    </row>
    <row r="8654" ht="15.75" customHeight="1">
      <c r="A8654" s="15" t="s">
        <v>9994</v>
      </c>
      <c r="B8654" s="14" t="s">
        <v>23</v>
      </c>
      <c r="C8654" s="17">
        <v>2.0</v>
      </c>
      <c r="D8654" s="8" t="s">
        <v>9995</v>
      </c>
      <c r="E8654" s="8" t="s">
        <v>21</v>
      </c>
      <c r="F8654" s="5" t="s">
        <v>25</v>
      </c>
      <c r="G8654" s="9"/>
      <c r="H8654" s="9"/>
    </row>
    <row r="8655" ht="15.75" customHeight="1">
      <c r="A8655" s="15" t="s">
        <v>9994</v>
      </c>
      <c r="B8655" s="14" t="s">
        <v>525</v>
      </c>
      <c r="C8655" s="17">
        <v>5.0</v>
      </c>
      <c r="D8655" s="8" t="s">
        <v>9996</v>
      </c>
      <c r="E8655" s="8" t="s">
        <v>14</v>
      </c>
      <c r="F8655" s="5" t="s">
        <v>15</v>
      </c>
      <c r="G8655" s="9"/>
      <c r="H8655" s="9"/>
    </row>
    <row r="8656" ht="15.75" customHeight="1">
      <c r="A8656" s="15" t="s">
        <v>9994</v>
      </c>
      <c r="B8656" s="14" t="s">
        <v>23</v>
      </c>
      <c r="C8656" s="17">
        <v>7.0</v>
      </c>
      <c r="D8656" s="8" t="s">
        <v>9997</v>
      </c>
      <c r="E8656" s="8" t="s">
        <v>18</v>
      </c>
      <c r="F8656" s="5" t="s">
        <v>9998</v>
      </c>
      <c r="G8656" s="9"/>
      <c r="H8656" s="9"/>
    </row>
    <row r="8657" ht="15.75" customHeight="1">
      <c r="A8657" s="15" t="s">
        <v>9994</v>
      </c>
      <c r="B8657" s="14" t="s">
        <v>216</v>
      </c>
      <c r="C8657" s="17">
        <v>8.0</v>
      </c>
      <c r="D8657" s="8" t="s">
        <v>9999</v>
      </c>
      <c r="E8657" s="8" t="s">
        <v>33</v>
      </c>
      <c r="F8657" s="5" t="s">
        <v>33</v>
      </c>
      <c r="G8657" s="9"/>
      <c r="H8657" s="9"/>
    </row>
    <row r="8658" ht="15.75" customHeight="1">
      <c r="A8658" s="15" t="s">
        <v>9994</v>
      </c>
      <c r="B8658" s="14" t="s">
        <v>216</v>
      </c>
      <c r="C8658" s="17">
        <v>9.0</v>
      </c>
      <c r="D8658" s="8" t="s">
        <v>10000</v>
      </c>
      <c r="E8658" s="8" t="s">
        <v>33</v>
      </c>
      <c r="F8658" s="5" t="s">
        <v>33</v>
      </c>
      <c r="G8658" s="9"/>
      <c r="H8658" s="9"/>
    </row>
    <row r="8659" ht="15.75" customHeight="1">
      <c r="A8659" s="15" t="s">
        <v>9994</v>
      </c>
      <c r="B8659" s="14" t="s">
        <v>216</v>
      </c>
      <c r="C8659" s="17">
        <v>10.0</v>
      </c>
      <c r="D8659" s="8" t="s">
        <v>10001</v>
      </c>
      <c r="E8659" s="8" t="s">
        <v>21</v>
      </c>
      <c r="F8659" s="5" t="s">
        <v>2455</v>
      </c>
      <c r="G8659" s="9"/>
      <c r="H8659" s="9"/>
    </row>
    <row r="8660" ht="15.75" customHeight="1">
      <c r="A8660" s="15" t="s">
        <v>9994</v>
      </c>
      <c r="B8660" s="14" t="s">
        <v>29</v>
      </c>
      <c r="C8660" s="17">
        <v>11.0</v>
      </c>
      <c r="D8660" s="8" t="s">
        <v>10002</v>
      </c>
      <c r="E8660" s="8" t="s">
        <v>21</v>
      </c>
      <c r="F8660" s="5" t="s">
        <v>50</v>
      </c>
      <c r="G8660" s="9"/>
      <c r="H8660" s="9"/>
    </row>
    <row r="8661" ht="15.75" customHeight="1">
      <c r="A8661" s="15" t="s">
        <v>9994</v>
      </c>
      <c r="B8661" s="14" t="s">
        <v>52</v>
      </c>
      <c r="C8661" s="17">
        <v>12.0</v>
      </c>
      <c r="D8661" s="8" t="s">
        <v>10003</v>
      </c>
      <c r="E8661" s="8" t="s">
        <v>21</v>
      </c>
      <c r="F8661" s="5" t="s">
        <v>2355</v>
      </c>
      <c r="G8661" s="9"/>
      <c r="H8661" s="9"/>
    </row>
    <row r="8662" ht="15.75" customHeight="1">
      <c r="A8662" s="15" t="s">
        <v>10004</v>
      </c>
      <c r="B8662" s="18" t="s">
        <v>330</v>
      </c>
      <c r="C8662" s="16">
        <v>1.0</v>
      </c>
      <c r="D8662" s="8" t="s">
        <v>10005</v>
      </c>
      <c r="E8662" s="8" t="s">
        <v>21</v>
      </c>
      <c r="F8662" s="5" t="s">
        <v>25</v>
      </c>
      <c r="G8662" s="9"/>
      <c r="H8662" s="9"/>
    </row>
    <row r="8663" ht="15.75" customHeight="1">
      <c r="A8663" s="15" t="s">
        <v>10004</v>
      </c>
      <c r="B8663" s="14" t="s">
        <v>26</v>
      </c>
      <c r="C8663" s="17">
        <v>2.0</v>
      </c>
      <c r="D8663" s="8" t="s">
        <v>10006</v>
      </c>
      <c r="E8663" s="8" t="s">
        <v>21</v>
      </c>
      <c r="F8663" s="5" t="s">
        <v>25</v>
      </c>
      <c r="G8663" s="9"/>
      <c r="H8663" s="9"/>
    </row>
    <row r="8664" ht="15.75" customHeight="1">
      <c r="A8664" s="15" t="s">
        <v>10004</v>
      </c>
      <c r="B8664" s="14" t="s">
        <v>35</v>
      </c>
      <c r="C8664" s="17">
        <v>3.0</v>
      </c>
      <c r="D8664" s="8" t="s">
        <v>10007</v>
      </c>
      <c r="E8664" s="8" t="s">
        <v>21</v>
      </c>
      <c r="F8664" s="5" t="s">
        <v>133</v>
      </c>
      <c r="G8664" s="9"/>
      <c r="H8664" s="9"/>
    </row>
    <row r="8665" ht="15.75" customHeight="1">
      <c r="A8665" s="15" t="s">
        <v>10004</v>
      </c>
      <c r="B8665" s="14" t="s">
        <v>35</v>
      </c>
      <c r="C8665" s="17">
        <v>4.0</v>
      </c>
      <c r="D8665" s="8" t="s">
        <v>10008</v>
      </c>
      <c r="E8665" s="8" t="s">
        <v>21</v>
      </c>
      <c r="F8665" s="5" t="s">
        <v>133</v>
      </c>
      <c r="G8665" s="9"/>
      <c r="H8665" s="9"/>
    </row>
    <row r="8666" ht="15.75" customHeight="1">
      <c r="A8666" s="15" t="s">
        <v>10004</v>
      </c>
      <c r="B8666" s="14" t="s">
        <v>35</v>
      </c>
      <c r="C8666" s="17">
        <v>5.0</v>
      </c>
      <c r="D8666" s="8" t="s">
        <v>10009</v>
      </c>
      <c r="E8666" s="8" t="s">
        <v>14</v>
      </c>
      <c r="F8666" s="5" t="s">
        <v>5752</v>
      </c>
      <c r="G8666" s="9"/>
      <c r="H8666" s="9"/>
    </row>
    <row r="8667" ht="15.75" customHeight="1">
      <c r="A8667" s="15" t="s">
        <v>10004</v>
      </c>
      <c r="B8667" s="14" t="s">
        <v>216</v>
      </c>
      <c r="C8667" s="17">
        <v>6.0</v>
      </c>
      <c r="D8667" s="8" t="s">
        <v>10010</v>
      </c>
      <c r="E8667" s="8" t="s">
        <v>14</v>
      </c>
      <c r="F8667" s="5" t="s">
        <v>5752</v>
      </c>
      <c r="G8667" s="9"/>
      <c r="H8667" s="9"/>
    </row>
    <row r="8668" ht="15.75" customHeight="1">
      <c r="A8668" s="15" t="s">
        <v>10004</v>
      </c>
      <c r="B8668" s="14" t="s">
        <v>41</v>
      </c>
      <c r="C8668" s="17">
        <v>7.0</v>
      </c>
      <c r="D8668" s="8" t="s">
        <v>10011</v>
      </c>
      <c r="E8668" s="8" t="s">
        <v>14</v>
      </c>
      <c r="F8668" s="5" t="s">
        <v>5752</v>
      </c>
      <c r="G8668" s="9"/>
      <c r="H8668" s="9"/>
    </row>
    <row r="8669" ht="15.75" customHeight="1">
      <c r="A8669" s="15" t="s">
        <v>10004</v>
      </c>
      <c r="B8669" s="14" t="s">
        <v>37</v>
      </c>
      <c r="C8669" s="17">
        <v>8.0</v>
      </c>
      <c r="D8669" s="8" t="s">
        <v>10012</v>
      </c>
      <c r="E8669" s="8" t="s">
        <v>14</v>
      </c>
      <c r="F8669" s="5" t="s">
        <v>5752</v>
      </c>
      <c r="G8669" s="9"/>
      <c r="H8669" s="9"/>
    </row>
    <row r="8670" ht="15.75" customHeight="1">
      <c r="A8670" s="15" t="s">
        <v>10004</v>
      </c>
      <c r="B8670" s="14" t="s">
        <v>35</v>
      </c>
      <c r="C8670" s="17">
        <v>9.0</v>
      </c>
      <c r="D8670" s="8" t="s">
        <v>10013</v>
      </c>
      <c r="E8670" s="8" t="s">
        <v>14</v>
      </c>
      <c r="F8670" s="5" t="s">
        <v>79</v>
      </c>
      <c r="G8670" s="9"/>
      <c r="H8670" s="9"/>
    </row>
    <row r="8671" ht="15.75" customHeight="1">
      <c r="A8671" s="15" t="s">
        <v>10004</v>
      </c>
      <c r="B8671" s="14" t="s">
        <v>734</v>
      </c>
      <c r="C8671" s="17">
        <v>10.0</v>
      </c>
      <c r="D8671" s="8" t="s">
        <v>10014</v>
      </c>
      <c r="E8671" s="8" t="s">
        <v>14</v>
      </c>
      <c r="F8671" s="5" t="s">
        <v>15</v>
      </c>
      <c r="G8671" s="9"/>
      <c r="H8671" s="9"/>
    </row>
    <row r="8672" ht="15.75" customHeight="1">
      <c r="A8672" s="15" t="s">
        <v>10004</v>
      </c>
      <c r="B8672" s="14" t="s">
        <v>37</v>
      </c>
      <c r="C8672" s="17">
        <v>12.0</v>
      </c>
      <c r="D8672" s="8" t="s">
        <v>10015</v>
      </c>
      <c r="E8672" s="8" t="s">
        <v>32</v>
      </c>
      <c r="F8672" s="5" t="s">
        <v>15</v>
      </c>
      <c r="G8672" s="9"/>
      <c r="H8672" s="9"/>
    </row>
    <row r="8673" ht="15.75" customHeight="1">
      <c r="A8673" s="15" t="s">
        <v>10004</v>
      </c>
      <c r="B8673" s="14" t="s">
        <v>216</v>
      </c>
      <c r="C8673" s="17">
        <v>13.0</v>
      </c>
      <c r="D8673" s="8" t="s">
        <v>10016</v>
      </c>
      <c r="E8673" s="8" t="s">
        <v>32</v>
      </c>
      <c r="F8673" s="5" t="s">
        <v>66</v>
      </c>
      <c r="G8673" s="9"/>
      <c r="H8673" s="9"/>
    </row>
    <row r="8674" ht="15.75" customHeight="1">
      <c r="A8674" s="15" t="s">
        <v>10004</v>
      </c>
      <c r="B8674" s="14" t="s">
        <v>41</v>
      </c>
      <c r="C8674" s="17">
        <v>14.0</v>
      </c>
      <c r="D8674" s="8" t="s">
        <v>10017</v>
      </c>
      <c r="E8674" s="8" t="s">
        <v>32</v>
      </c>
      <c r="F8674" s="5" t="s">
        <v>15</v>
      </c>
      <c r="G8674" s="9"/>
      <c r="H8674" s="9"/>
    </row>
    <row r="8675" ht="15.75" customHeight="1">
      <c r="A8675" s="15" t="s">
        <v>10004</v>
      </c>
      <c r="B8675" s="14" t="s">
        <v>104</v>
      </c>
      <c r="C8675" s="17">
        <v>15.0</v>
      </c>
      <c r="D8675" s="8" t="s">
        <v>10018</v>
      </c>
      <c r="E8675" s="8" t="s">
        <v>14</v>
      </c>
      <c r="F8675" s="5" t="s">
        <v>15</v>
      </c>
      <c r="G8675" s="9"/>
      <c r="H8675" s="9"/>
    </row>
    <row r="8676" ht="15.75" customHeight="1">
      <c r="A8676" s="15" t="s">
        <v>10004</v>
      </c>
      <c r="B8676" s="14" t="s">
        <v>37</v>
      </c>
      <c r="C8676" s="17">
        <v>16.0</v>
      </c>
      <c r="D8676" s="8" t="s">
        <v>10019</v>
      </c>
      <c r="E8676" s="8" t="s">
        <v>14</v>
      </c>
      <c r="F8676" s="5" t="s">
        <v>28</v>
      </c>
      <c r="G8676" s="9"/>
      <c r="H8676" s="9"/>
    </row>
    <row r="8677" ht="15.75" customHeight="1">
      <c r="A8677" s="15" t="s">
        <v>10004</v>
      </c>
      <c r="B8677" s="14" t="s">
        <v>734</v>
      </c>
      <c r="C8677" s="17">
        <v>17.0</v>
      </c>
      <c r="D8677" s="8" t="s">
        <v>10020</v>
      </c>
      <c r="E8677" s="8" t="s">
        <v>14</v>
      </c>
      <c r="F8677" s="5" t="s">
        <v>28</v>
      </c>
      <c r="G8677" s="9"/>
      <c r="H8677" s="9"/>
    </row>
    <row r="8678" ht="15.75" customHeight="1">
      <c r="A8678" s="15" t="s">
        <v>10004</v>
      </c>
      <c r="B8678" s="14" t="s">
        <v>104</v>
      </c>
      <c r="C8678" s="17">
        <v>19.0</v>
      </c>
      <c r="D8678" s="8" t="s">
        <v>10021</v>
      </c>
      <c r="E8678" s="8" t="s">
        <v>14</v>
      </c>
      <c r="F8678" s="5" t="s">
        <v>15</v>
      </c>
      <c r="G8678" s="9"/>
      <c r="H8678" s="9"/>
    </row>
    <row r="8679" ht="15.75" customHeight="1">
      <c r="A8679" s="15" t="s">
        <v>10004</v>
      </c>
      <c r="B8679" s="18" t="s">
        <v>261</v>
      </c>
      <c r="C8679" s="17">
        <v>20.0</v>
      </c>
      <c r="D8679" s="8" t="s">
        <v>10022</v>
      </c>
      <c r="E8679" s="8" t="s">
        <v>14</v>
      </c>
      <c r="F8679" s="5" t="s">
        <v>15</v>
      </c>
      <c r="G8679" s="9"/>
      <c r="H8679" s="9"/>
    </row>
    <row r="8680" ht="15.75" customHeight="1">
      <c r="A8680" s="15" t="s">
        <v>10004</v>
      </c>
      <c r="B8680" s="14" t="s">
        <v>35</v>
      </c>
      <c r="C8680" s="17">
        <v>21.0</v>
      </c>
      <c r="D8680" s="8" t="s">
        <v>10023</v>
      </c>
      <c r="E8680" s="8" t="s">
        <v>14</v>
      </c>
      <c r="F8680" s="5" t="s">
        <v>66</v>
      </c>
      <c r="G8680" s="9"/>
      <c r="H8680" s="9"/>
    </row>
    <row r="8681" ht="15.75" customHeight="1">
      <c r="A8681" s="15" t="s">
        <v>10004</v>
      </c>
      <c r="B8681" s="14" t="s">
        <v>35</v>
      </c>
      <c r="C8681" s="17">
        <v>22.0</v>
      </c>
      <c r="D8681" s="8" t="s">
        <v>10024</v>
      </c>
      <c r="E8681" s="8" t="s">
        <v>14</v>
      </c>
      <c r="F8681" s="5" t="s">
        <v>28</v>
      </c>
      <c r="G8681" s="9"/>
      <c r="H8681" s="9"/>
    </row>
    <row r="8682" ht="15.75" customHeight="1">
      <c r="A8682" s="15" t="s">
        <v>10004</v>
      </c>
      <c r="B8682" s="14" t="s">
        <v>104</v>
      </c>
      <c r="C8682" s="17">
        <v>25.0</v>
      </c>
      <c r="D8682" s="8" t="s">
        <v>10025</v>
      </c>
      <c r="E8682" s="8" t="s">
        <v>14</v>
      </c>
      <c r="F8682" s="5" t="s">
        <v>15</v>
      </c>
      <c r="G8682" s="9"/>
      <c r="H8682" s="9"/>
    </row>
    <row r="8683" ht="15.75" customHeight="1">
      <c r="A8683" s="15" t="s">
        <v>10004</v>
      </c>
      <c r="B8683" s="14" t="s">
        <v>26</v>
      </c>
      <c r="C8683" s="17">
        <v>26.0</v>
      </c>
      <c r="D8683" s="8" t="s">
        <v>10026</v>
      </c>
      <c r="E8683" s="8" t="s">
        <v>21</v>
      </c>
      <c r="F8683" s="5" t="s">
        <v>123</v>
      </c>
      <c r="G8683" s="9"/>
      <c r="H8683" s="9"/>
    </row>
    <row r="8684" ht="15.75" customHeight="1">
      <c r="A8684" s="15" t="s">
        <v>10004</v>
      </c>
      <c r="B8684" s="14" t="s">
        <v>216</v>
      </c>
      <c r="C8684" s="17">
        <v>28.0</v>
      </c>
      <c r="D8684" s="8" t="s">
        <v>10027</v>
      </c>
      <c r="E8684" s="8" t="s">
        <v>21</v>
      </c>
      <c r="F8684" s="5" t="s">
        <v>123</v>
      </c>
      <c r="G8684" s="9"/>
      <c r="H8684" s="9"/>
    </row>
    <row r="8685" ht="15.75" customHeight="1">
      <c r="A8685" s="15" t="s">
        <v>10004</v>
      </c>
      <c r="B8685" s="14" t="s">
        <v>26</v>
      </c>
      <c r="C8685" s="17">
        <v>29.0</v>
      </c>
      <c r="D8685" s="8" t="s">
        <v>10028</v>
      </c>
      <c r="E8685" s="8" t="s">
        <v>18</v>
      </c>
      <c r="F8685" s="5" t="s">
        <v>18</v>
      </c>
      <c r="G8685" s="9"/>
      <c r="H8685" s="9"/>
    </row>
    <row r="8686" ht="15.75" customHeight="1">
      <c r="A8686" s="15" t="s">
        <v>10004</v>
      </c>
      <c r="B8686" s="14" t="s">
        <v>35</v>
      </c>
      <c r="C8686" s="17">
        <v>30.0</v>
      </c>
      <c r="D8686" s="8" t="s">
        <v>10029</v>
      </c>
      <c r="E8686" s="8" t="s">
        <v>18</v>
      </c>
      <c r="F8686" s="5" t="s">
        <v>18</v>
      </c>
      <c r="G8686" s="9"/>
      <c r="H8686" s="9"/>
    </row>
    <row r="8687" ht="15.75" customHeight="1">
      <c r="A8687" s="15" t="s">
        <v>10004</v>
      </c>
      <c r="B8687" s="18" t="s">
        <v>261</v>
      </c>
      <c r="C8687" s="17">
        <v>31.0</v>
      </c>
      <c r="D8687" s="8" t="s">
        <v>10030</v>
      </c>
      <c r="E8687" s="8" t="s">
        <v>18</v>
      </c>
      <c r="F8687" s="5" t="s">
        <v>18</v>
      </c>
      <c r="G8687" s="9"/>
      <c r="H8687" s="9"/>
    </row>
    <row r="8688" ht="15.75" customHeight="1">
      <c r="A8688" s="15" t="s">
        <v>10004</v>
      </c>
      <c r="B8688" s="14" t="s">
        <v>26</v>
      </c>
      <c r="C8688" s="17">
        <v>32.0</v>
      </c>
      <c r="D8688" s="8" t="s">
        <v>10031</v>
      </c>
      <c r="E8688" s="8" t="s">
        <v>18</v>
      </c>
      <c r="F8688" s="5" t="s">
        <v>18</v>
      </c>
      <c r="G8688" s="9"/>
      <c r="H8688" s="9"/>
    </row>
    <row r="8689" ht="15.75" customHeight="1">
      <c r="A8689" s="15" t="s">
        <v>10004</v>
      </c>
      <c r="B8689" s="14" t="s">
        <v>35</v>
      </c>
      <c r="C8689" s="17">
        <v>33.0</v>
      </c>
      <c r="D8689" s="8" t="s">
        <v>10032</v>
      </c>
      <c r="E8689" s="8" t="s">
        <v>18</v>
      </c>
      <c r="F8689" s="5" t="s">
        <v>18</v>
      </c>
      <c r="G8689" s="9"/>
      <c r="H8689" s="9"/>
    </row>
    <row r="8690" ht="15.75" customHeight="1">
      <c r="A8690" s="15" t="s">
        <v>10004</v>
      </c>
      <c r="B8690" s="14" t="s">
        <v>37</v>
      </c>
      <c r="C8690" s="17">
        <v>34.0</v>
      </c>
      <c r="D8690" s="8" t="s">
        <v>10033</v>
      </c>
      <c r="E8690" s="8" t="s">
        <v>14</v>
      </c>
      <c r="F8690" s="5" t="s">
        <v>79</v>
      </c>
      <c r="G8690" s="9"/>
      <c r="H8690" s="9"/>
    </row>
    <row r="8691" ht="15.75" customHeight="1">
      <c r="A8691" s="15" t="s">
        <v>10004</v>
      </c>
      <c r="B8691" s="14" t="s">
        <v>104</v>
      </c>
      <c r="C8691" s="17">
        <v>35.0</v>
      </c>
      <c r="D8691" s="8" t="s">
        <v>10034</v>
      </c>
      <c r="E8691" s="8" t="s">
        <v>14</v>
      </c>
      <c r="F8691" s="5" t="s">
        <v>15</v>
      </c>
      <c r="G8691" s="9"/>
      <c r="H8691" s="9"/>
    </row>
    <row r="8692" ht="15.75" customHeight="1">
      <c r="A8692" s="15" t="s">
        <v>10004</v>
      </c>
      <c r="B8692" s="14" t="s">
        <v>37</v>
      </c>
      <c r="C8692" s="17">
        <v>36.0</v>
      </c>
      <c r="D8692" s="8" t="s">
        <v>10035</v>
      </c>
      <c r="E8692" s="8" t="s">
        <v>14</v>
      </c>
      <c r="F8692" s="5" t="s">
        <v>15</v>
      </c>
      <c r="G8692" s="9"/>
      <c r="H8692" s="9"/>
    </row>
    <row r="8693" ht="15.75" customHeight="1">
      <c r="A8693" s="15" t="s">
        <v>10004</v>
      </c>
      <c r="B8693" s="14" t="s">
        <v>26</v>
      </c>
      <c r="C8693" s="17">
        <v>37.0</v>
      </c>
      <c r="D8693" s="8" t="s">
        <v>10036</v>
      </c>
      <c r="E8693" s="8" t="s">
        <v>14</v>
      </c>
      <c r="F8693" s="5" t="s">
        <v>15</v>
      </c>
      <c r="G8693" s="9"/>
      <c r="H8693" s="9"/>
    </row>
    <row r="8694" ht="15.75" customHeight="1">
      <c r="A8694" s="15" t="s">
        <v>10004</v>
      </c>
      <c r="B8694" s="14" t="s">
        <v>41</v>
      </c>
      <c r="C8694" s="17">
        <v>38.0</v>
      </c>
      <c r="D8694" s="8" t="s">
        <v>10037</v>
      </c>
      <c r="E8694" s="8" t="s">
        <v>32</v>
      </c>
      <c r="F8694" s="5" t="s">
        <v>15</v>
      </c>
      <c r="G8694" s="9"/>
      <c r="H8694" s="9"/>
    </row>
    <row r="8695" ht="15.75" customHeight="1">
      <c r="A8695" s="15" t="s">
        <v>10004</v>
      </c>
      <c r="B8695" s="14" t="s">
        <v>104</v>
      </c>
      <c r="C8695" s="17">
        <v>39.0</v>
      </c>
      <c r="D8695" s="8" t="s">
        <v>10038</v>
      </c>
      <c r="E8695" s="8" t="s">
        <v>14</v>
      </c>
      <c r="F8695" s="5" t="s">
        <v>66</v>
      </c>
      <c r="G8695" s="9"/>
      <c r="H8695" s="9"/>
    </row>
    <row r="8696" ht="15.75" customHeight="1">
      <c r="A8696" s="15" t="s">
        <v>10004</v>
      </c>
      <c r="B8696" s="14" t="s">
        <v>37</v>
      </c>
      <c r="C8696" s="17">
        <v>41.0</v>
      </c>
      <c r="D8696" s="8" t="s">
        <v>10039</v>
      </c>
      <c r="E8696" s="8" t="s">
        <v>32</v>
      </c>
      <c r="F8696" s="5" t="s">
        <v>15</v>
      </c>
      <c r="G8696" s="9"/>
      <c r="H8696" s="9"/>
    </row>
    <row r="8697" ht="15.75" customHeight="1">
      <c r="A8697" s="15" t="s">
        <v>10004</v>
      </c>
      <c r="B8697" s="14" t="s">
        <v>41</v>
      </c>
      <c r="C8697" s="17">
        <v>42.0</v>
      </c>
      <c r="D8697" s="8" t="s">
        <v>10040</v>
      </c>
      <c r="E8697" s="8" t="s">
        <v>18</v>
      </c>
      <c r="F8697" s="5" t="s">
        <v>66</v>
      </c>
      <c r="G8697" s="9"/>
      <c r="H8697" s="9"/>
    </row>
    <row r="8698" ht="15.75" customHeight="1">
      <c r="A8698" s="15" t="s">
        <v>10004</v>
      </c>
      <c r="B8698" s="14" t="s">
        <v>107</v>
      </c>
      <c r="C8698" s="17">
        <v>43.0</v>
      </c>
      <c r="D8698" s="8" t="s">
        <v>10041</v>
      </c>
      <c r="E8698" s="8" t="s">
        <v>14</v>
      </c>
      <c r="F8698" s="5" t="s">
        <v>15</v>
      </c>
      <c r="G8698" s="9"/>
      <c r="H8698" s="9"/>
    </row>
    <row r="8699" ht="15.75" customHeight="1">
      <c r="A8699" s="15" t="s">
        <v>10004</v>
      </c>
      <c r="B8699" s="14" t="s">
        <v>107</v>
      </c>
      <c r="C8699" s="17">
        <v>44.0</v>
      </c>
      <c r="D8699" s="8" t="s">
        <v>10042</v>
      </c>
      <c r="E8699" s="8" t="s">
        <v>14</v>
      </c>
      <c r="F8699" s="5" t="s">
        <v>15</v>
      </c>
      <c r="G8699" s="9"/>
      <c r="H8699" s="9"/>
    </row>
    <row r="8700" ht="15.75" customHeight="1">
      <c r="A8700" s="15" t="s">
        <v>10004</v>
      </c>
      <c r="B8700" s="14" t="s">
        <v>37</v>
      </c>
      <c r="C8700" s="17">
        <v>45.0</v>
      </c>
      <c r="D8700" s="8" t="s">
        <v>10043</v>
      </c>
      <c r="E8700" s="8" t="s">
        <v>14</v>
      </c>
      <c r="F8700" s="5" t="s">
        <v>15</v>
      </c>
      <c r="G8700" s="9"/>
      <c r="H8700" s="9"/>
    </row>
    <row r="8701" ht="15.75" customHeight="1">
      <c r="A8701" s="15" t="s">
        <v>10004</v>
      </c>
      <c r="B8701" s="14" t="s">
        <v>81</v>
      </c>
      <c r="C8701" s="17">
        <v>46.0</v>
      </c>
      <c r="D8701" s="8" t="s">
        <v>10044</v>
      </c>
      <c r="E8701" s="8" t="s">
        <v>14</v>
      </c>
      <c r="F8701" s="5" t="s">
        <v>28</v>
      </c>
      <c r="G8701" s="9"/>
      <c r="H8701" s="9"/>
    </row>
    <row r="8702" ht="15.75" customHeight="1">
      <c r="A8702" s="15" t="s">
        <v>10004</v>
      </c>
      <c r="B8702" s="14" t="s">
        <v>23</v>
      </c>
      <c r="C8702" s="17">
        <v>47.0</v>
      </c>
      <c r="D8702" s="8" t="s">
        <v>10045</v>
      </c>
      <c r="E8702" s="8" t="s">
        <v>32</v>
      </c>
      <c r="F8702" s="5" t="s">
        <v>66</v>
      </c>
      <c r="G8702" s="9"/>
      <c r="H8702" s="9"/>
    </row>
    <row r="8703" ht="15.75" customHeight="1">
      <c r="A8703" s="15" t="s">
        <v>10004</v>
      </c>
      <c r="B8703" s="14" t="s">
        <v>104</v>
      </c>
      <c r="C8703" s="17">
        <v>49.0</v>
      </c>
      <c r="D8703" s="8" t="s">
        <v>10046</v>
      </c>
      <c r="E8703" s="8" t="s">
        <v>32</v>
      </c>
      <c r="F8703" s="5" t="s">
        <v>66</v>
      </c>
      <c r="G8703" s="9"/>
      <c r="H8703" s="9"/>
    </row>
    <row r="8704" ht="15.75" customHeight="1">
      <c r="A8704" s="15" t="s">
        <v>10004</v>
      </c>
      <c r="B8704" s="14" t="s">
        <v>216</v>
      </c>
      <c r="C8704" s="17">
        <v>50.0</v>
      </c>
      <c r="D8704" s="8" t="s">
        <v>10047</v>
      </c>
      <c r="E8704" s="8" t="s">
        <v>14</v>
      </c>
      <c r="F8704" s="5" t="s">
        <v>1017</v>
      </c>
      <c r="G8704" s="9"/>
      <c r="H8704" s="9"/>
    </row>
    <row r="8705" ht="15.75" customHeight="1">
      <c r="A8705" s="15" t="s">
        <v>10004</v>
      </c>
      <c r="B8705" s="14" t="s">
        <v>26</v>
      </c>
      <c r="C8705" s="17">
        <v>51.0</v>
      </c>
      <c r="D8705" s="8" t="s">
        <v>10048</v>
      </c>
      <c r="E8705" s="8" t="s">
        <v>14</v>
      </c>
      <c r="F8705" s="5" t="s">
        <v>1017</v>
      </c>
      <c r="G8705" s="9"/>
      <c r="H8705" s="9"/>
    </row>
    <row r="8706" ht="15.75" customHeight="1">
      <c r="A8706" s="15" t="s">
        <v>10004</v>
      </c>
      <c r="B8706" s="14" t="s">
        <v>26</v>
      </c>
      <c r="C8706" s="17">
        <v>52.0</v>
      </c>
      <c r="D8706" s="8" t="s">
        <v>10049</v>
      </c>
      <c r="E8706" s="8" t="s">
        <v>14</v>
      </c>
      <c r="F8706" s="5" t="s">
        <v>1017</v>
      </c>
      <c r="G8706" s="9"/>
      <c r="H8706" s="9"/>
    </row>
    <row r="8707" ht="15.75" customHeight="1">
      <c r="A8707" s="15" t="s">
        <v>10004</v>
      </c>
      <c r="B8707" s="18" t="s">
        <v>261</v>
      </c>
      <c r="C8707" s="17">
        <v>53.0</v>
      </c>
      <c r="D8707" s="8" t="s">
        <v>10050</v>
      </c>
      <c r="E8707" s="8" t="s">
        <v>14</v>
      </c>
      <c r="F8707" s="5" t="s">
        <v>1017</v>
      </c>
      <c r="G8707" s="9"/>
      <c r="H8707" s="9"/>
    </row>
    <row r="8708" ht="15.75" customHeight="1">
      <c r="A8708" s="15" t="s">
        <v>10004</v>
      </c>
      <c r="B8708" s="14" t="s">
        <v>35</v>
      </c>
      <c r="C8708" s="17">
        <v>54.0</v>
      </c>
      <c r="D8708" s="8" t="s">
        <v>10051</v>
      </c>
      <c r="E8708" s="8" t="s">
        <v>21</v>
      </c>
      <c r="F8708" s="5" t="s">
        <v>25</v>
      </c>
      <c r="G8708" s="9"/>
      <c r="H8708" s="9"/>
    </row>
    <row r="8709" ht="15.75" customHeight="1">
      <c r="A8709" s="15" t="s">
        <v>10004</v>
      </c>
      <c r="B8709" s="14" t="s">
        <v>35</v>
      </c>
      <c r="C8709" s="17">
        <v>55.0</v>
      </c>
      <c r="D8709" s="8" t="s">
        <v>10052</v>
      </c>
      <c r="E8709" s="8" t="s">
        <v>14</v>
      </c>
      <c r="F8709" s="5" t="s">
        <v>79</v>
      </c>
      <c r="G8709" s="9"/>
      <c r="H8709" s="9"/>
    </row>
    <row r="8710" ht="15.75" customHeight="1">
      <c r="A8710" s="15" t="s">
        <v>10004</v>
      </c>
      <c r="B8710" s="14" t="s">
        <v>26</v>
      </c>
      <c r="C8710" s="17">
        <v>56.0</v>
      </c>
      <c r="D8710" s="8" t="s">
        <v>10053</v>
      </c>
      <c r="E8710" s="8" t="s">
        <v>32</v>
      </c>
      <c r="F8710" s="5" t="s">
        <v>66</v>
      </c>
      <c r="G8710" s="9"/>
      <c r="H8710" s="9"/>
    </row>
    <row r="8711" ht="15.75" customHeight="1">
      <c r="A8711" s="15" t="s">
        <v>10004</v>
      </c>
      <c r="B8711" s="14" t="s">
        <v>35</v>
      </c>
      <c r="C8711" s="17">
        <v>57.0</v>
      </c>
      <c r="D8711" s="8" t="s">
        <v>10054</v>
      </c>
      <c r="E8711" s="8" t="s">
        <v>14</v>
      </c>
      <c r="F8711" s="5" t="s">
        <v>79</v>
      </c>
      <c r="G8711" s="9"/>
      <c r="H8711" s="9"/>
    </row>
    <row r="8712" ht="15.75" customHeight="1">
      <c r="A8712" s="15" t="s">
        <v>10004</v>
      </c>
      <c r="B8712" s="14" t="s">
        <v>35</v>
      </c>
      <c r="C8712" s="17">
        <v>58.0</v>
      </c>
      <c r="D8712" s="8" t="s">
        <v>10055</v>
      </c>
      <c r="E8712" s="8" t="s">
        <v>14</v>
      </c>
      <c r="F8712" s="5" t="s">
        <v>5752</v>
      </c>
      <c r="G8712" s="9"/>
      <c r="H8712" s="9"/>
    </row>
    <row r="8713" ht="15.75" customHeight="1">
      <c r="A8713" s="15" t="s">
        <v>10004</v>
      </c>
      <c r="B8713" s="14" t="s">
        <v>216</v>
      </c>
      <c r="C8713" s="17">
        <v>59.0</v>
      </c>
      <c r="D8713" s="8" t="s">
        <v>10056</v>
      </c>
      <c r="E8713" s="8" t="s">
        <v>14</v>
      </c>
      <c r="F8713" s="5" t="s">
        <v>79</v>
      </c>
      <c r="G8713" s="9"/>
      <c r="H8713" s="9"/>
    </row>
    <row r="8714" ht="15.75" customHeight="1">
      <c r="A8714" s="15" t="s">
        <v>10004</v>
      </c>
      <c r="B8714" s="14" t="s">
        <v>41</v>
      </c>
      <c r="C8714" s="17">
        <v>60.0</v>
      </c>
      <c r="D8714" s="8" t="s">
        <v>10057</v>
      </c>
      <c r="E8714" s="8" t="s">
        <v>21</v>
      </c>
      <c r="F8714" s="5" t="s">
        <v>123</v>
      </c>
      <c r="G8714" s="9"/>
      <c r="H8714" s="9"/>
    </row>
    <row r="8715" ht="15.75" customHeight="1">
      <c r="A8715" s="15" t="s">
        <v>10004</v>
      </c>
      <c r="B8715" s="14" t="s">
        <v>104</v>
      </c>
      <c r="C8715" s="17">
        <v>61.0</v>
      </c>
      <c r="D8715" s="8" t="s">
        <v>10058</v>
      </c>
      <c r="E8715" s="8" t="s">
        <v>14</v>
      </c>
      <c r="F8715" s="5" t="s">
        <v>123</v>
      </c>
      <c r="G8715" s="9"/>
      <c r="H8715" s="9"/>
    </row>
    <row r="8716" ht="15.75" customHeight="1">
      <c r="A8716" s="15" t="s">
        <v>10004</v>
      </c>
      <c r="B8716" s="18" t="s">
        <v>261</v>
      </c>
      <c r="C8716" s="17">
        <v>62.0</v>
      </c>
      <c r="D8716" s="8" t="s">
        <v>10059</v>
      </c>
      <c r="E8716" s="8" t="s">
        <v>21</v>
      </c>
      <c r="F8716" s="5" t="s">
        <v>25</v>
      </c>
      <c r="G8716" s="9"/>
      <c r="H8716" s="9"/>
    </row>
    <row r="8717" ht="15.75" customHeight="1">
      <c r="A8717" s="15" t="s">
        <v>10004</v>
      </c>
      <c r="B8717" s="18" t="s">
        <v>261</v>
      </c>
      <c r="C8717" s="17">
        <v>63.0</v>
      </c>
      <c r="D8717" s="8" t="s">
        <v>10060</v>
      </c>
      <c r="E8717" s="8" t="s">
        <v>21</v>
      </c>
      <c r="F8717" s="5" t="s">
        <v>25</v>
      </c>
      <c r="G8717" s="9"/>
      <c r="H8717" s="9"/>
    </row>
    <row r="8718" ht="15.75" customHeight="1">
      <c r="A8718" s="15" t="s">
        <v>10004</v>
      </c>
      <c r="B8718" s="18" t="s">
        <v>261</v>
      </c>
      <c r="C8718" s="17">
        <v>64.0</v>
      </c>
      <c r="D8718" s="8" t="s">
        <v>10061</v>
      </c>
      <c r="E8718" s="8" t="s">
        <v>21</v>
      </c>
      <c r="F8718" s="5" t="s">
        <v>25</v>
      </c>
      <c r="G8718" s="9"/>
      <c r="H8718" s="9"/>
    </row>
    <row r="8719" ht="15.75" customHeight="1">
      <c r="A8719" s="15" t="s">
        <v>10004</v>
      </c>
      <c r="B8719" s="14" t="s">
        <v>26</v>
      </c>
      <c r="C8719" s="17">
        <v>65.0</v>
      </c>
      <c r="D8719" s="8" t="s">
        <v>10062</v>
      </c>
      <c r="E8719" s="8" t="s">
        <v>21</v>
      </c>
      <c r="F8719" s="5" t="s">
        <v>25</v>
      </c>
      <c r="G8719" s="9"/>
      <c r="H8719" s="9"/>
    </row>
    <row r="8720" ht="15.75" customHeight="1">
      <c r="A8720" s="15" t="s">
        <v>10004</v>
      </c>
      <c r="B8720" s="18" t="s">
        <v>261</v>
      </c>
      <c r="C8720" s="17">
        <v>67.0</v>
      </c>
      <c r="D8720" s="8" t="s">
        <v>10063</v>
      </c>
      <c r="E8720" s="8" t="s">
        <v>21</v>
      </c>
      <c r="F8720" s="5" t="s">
        <v>25</v>
      </c>
      <c r="G8720" s="9"/>
      <c r="H8720" s="9"/>
    </row>
    <row r="8721" ht="15.75" customHeight="1">
      <c r="A8721" s="15" t="s">
        <v>10004</v>
      </c>
      <c r="B8721" s="14" t="s">
        <v>357</v>
      </c>
      <c r="C8721" s="17">
        <v>68.0</v>
      </c>
      <c r="D8721" s="8" t="s">
        <v>10064</v>
      </c>
      <c r="E8721" s="8" t="s">
        <v>21</v>
      </c>
      <c r="F8721" s="5" t="s">
        <v>25</v>
      </c>
      <c r="G8721" s="9"/>
      <c r="H8721" s="9"/>
    </row>
    <row r="8722" ht="15.75" customHeight="1">
      <c r="A8722" s="15" t="s">
        <v>10065</v>
      </c>
      <c r="B8722" s="18" t="s">
        <v>330</v>
      </c>
      <c r="C8722" s="16">
        <v>1.0</v>
      </c>
      <c r="D8722" s="8" t="s">
        <v>10066</v>
      </c>
      <c r="E8722" s="8" t="s">
        <v>21</v>
      </c>
      <c r="F8722" s="5" t="s">
        <v>22</v>
      </c>
      <c r="G8722" s="9"/>
      <c r="H8722" s="9"/>
    </row>
    <row r="8723" ht="15.75" customHeight="1">
      <c r="A8723" s="15" t="s">
        <v>10065</v>
      </c>
      <c r="B8723" s="14" t="s">
        <v>104</v>
      </c>
      <c r="C8723" s="17">
        <v>2.0</v>
      </c>
      <c r="D8723" s="8" t="s">
        <v>10067</v>
      </c>
      <c r="E8723" s="8" t="s">
        <v>21</v>
      </c>
      <c r="F8723" s="5" t="s">
        <v>10068</v>
      </c>
      <c r="G8723" s="9"/>
      <c r="H8723" s="9"/>
    </row>
    <row r="8724" ht="15.75" customHeight="1">
      <c r="A8724" s="15" t="s">
        <v>10065</v>
      </c>
      <c r="B8724" s="14" t="s">
        <v>216</v>
      </c>
      <c r="C8724" s="17">
        <v>4.0</v>
      </c>
      <c r="D8724" s="8" t="s">
        <v>10069</v>
      </c>
      <c r="E8724" s="8" t="s">
        <v>21</v>
      </c>
      <c r="F8724" s="5" t="s">
        <v>15</v>
      </c>
      <c r="G8724" s="9"/>
      <c r="H8724" s="9"/>
    </row>
    <row r="8725" ht="15.75" customHeight="1">
      <c r="A8725" s="15" t="s">
        <v>10065</v>
      </c>
      <c r="B8725" s="14" t="s">
        <v>81</v>
      </c>
      <c r="C8725" s="17">
        <v>6.0</v>
      </c>
      <c r="D8725" s="8" t="s">
        <v>10070</v>
      </c>
      <c r="E8725" s="8" t="s">
        <v>14</v>
      </c>
      <c r="F8725" s="5" t="s">
        <v>15</v>
      </c>
      <c r="G8725" s="9"/>
      <c r="H8725" s="9"/>
    </row>
    <row r="8726" ht="15.75" customHeight="1">
      <c r="A8726" s="15" t="s">
        <v>10065</v>
      </c>
      <c r="B8726" s="14" t="s">
        <v>70</v>
      </c>
      <c r="C8726" s="17">
        <v>8.0</v>
      </c>
      <c r="D8726" s="8" t="s">
        <v>10071</v>
      </c>
      <c r="E8726" s="8" t="s">
        <v>14</v>
      </c>
      <c r="F8726" s="5" t="s">
        <v>50</v>
      </c>
      <c r="G8726" s="9"/>
      <c r="H8726" s="9"/>
    </row>
    <row r="8727" ht="15.75" customHeight="1">
      <c r="A8727" s="15" t="s">
        <v>10065</v>
      </c>
      <c r="B8727" s="14" t="s">
        <v>41</v>
      </c>
      <c r="C8727" s="17">
        <v>10.0</v>
      </c>
      <c r="D8727" s="8" t="s">
        <v>10072</v>
      </c>
      <c r="E8727" s="8" t="s">
        <v>21</v>
      </c>
      <c r="F8727" s="5" t="s">
        <v>1174</v>
      </c>
      <c r="G8727" s="9"/>
      <c r="H8727" s="9"/>
    </row>
    <row r="8728" ht="15.75" customHeight="1">
      <c r="A8728" s="15" t="s">
        <v>10065</v>
      </c>
      <c r="B8728" s="14" t="s">
        <v>81</v>
      </c>
      <c r="C8728" s="17">
        <v>12.0</v>
      </c>
      <c r="D8728" s="8" t="s">
        <v>10073</v>
      </c>
      <c r="E8728" s="8" t="s">
        <v>21</v>
      </c>
      <c r="F8728" s="5" t="s">
        <v>15</v>
      </c>
      <c r="G8728" s="9"/>
      <c r="H8728" s="9"/>
    </row>
    <row r="8729" ht="15.75" customHeight="1">
      <c r="A8729" s="15" t="s">
        <v>10065</v>
      </c>
      <c r="B8729" s="14" t="s">
        <v>851</v>
      </c>
      <c r="C8729" s="17">
        <v>14.0</v>
      </c>
      <c r="D8729" s="8" t="s">
        <v>10074</v>
      </c>
      <c r="E8729" s="8" t="s">
        <v>32</v>
      </c>
      <c r="F8729" s="5" t="s">
        <v>22</v>
      </c>
      <c r="G8729" s="9"/>
      <c r="H8729" s="9"/>
    </row>
    <row r="8730" ht="15.75" customHeight="1">
      <c r="A8730" s="15" t="s">
        <v>10065</v>
      </c>
      <c r="B8730" s="14" t="s">
        <v>81</v>
      </c>
      <c r="C8730" s="17">
        <v>16.0</v>
      </c>
      <c r="D8730" s="8" t="s">
        <v>10075</v>
      </c>
      <c r="E8730" s="8" t="s">
        <v>32</v>
      </c>
      <c r="F8730" s="5" t="s">
        <v>22</v>
      </c>
      <c r="G8730" s="9"/>
      <c r="H8730" s="9"/>
    </row>
    <row r="8731" ht="15.75" customHeight="1">
      <c r="A8731" s="15" t="s">
        <v>10065</v>
      </c>
      <c r="B8731" s="14" t="s">
        <v>23</v>
      </c>
      <c r="C8731" s="17">
        <v>17.0</v>
      </c>
      <c r="D8731" s="8" t="s">
        <v>10076</v>
      </c>
      <c r="E8731" s="8" t="s">
        <v>21</v>
      </c>
      <c r="F8731" s="5" t="s">
        <v>22</v>
      </c>
      <c r="G8731" s="9"/>
      <c r="H8731" s="9"/>
    </row>
    <row r="8732" ht="15.75" customHeight="1">
      <c r="A8732" s="15" t="s">
        <v>10065</v>
      </c>
      <c r="B8732" s="14" t="s">
        <v>68</v>
      </c>
      <c r="C8732" s="17">
        <v>19.0</v>
      </c>
      <c r="D8732" s="8" t="s">
        <v>10077</v>
      </c>
      <c r="E8732" s="8" t="s">
        <v>14</v>
      </c>
      <c r="F8732" s="5" t="s">
        <v>15</v>
      </c>
      <c r="G8732" s="9"/>
      <c r="H8732" s="9"/>
    </row>
    <row r="8733" ht="15.75" customHeight="1">
      <c r="A8733" s="15" t="s">
        <v>10065</v>
      </c>
      <c r="B8733" s="14" t="s">
        <v>100</v>
      </c>
      <c r="C8733" s="17">
        <v>21.0</v>
      </c>
      <c r="D8733" s="8" t="s">
        <v>10078</v>
      </c>
      <c r="E8733" s="8" t="s">
        <v>14</v>
      </c>
      <c r="F8733" s="5" t="s">
        <v>79</v>
      </c>
      <c r="G8733" s="9"/>
      <c r="H8733" s="9"/>
    </row>
    <row r="8734" ht="15.75" customHeight="1">
      <c r="A8734" s="15" t="s">
        <v>10065</v>
      </c>
      <c r="B8734" s="14" t="s">
        <v>107</v>
      </c>
      <c r="C8734" s="17">
        <v>23.0</v>
      </c>
      <c r="D8734" s="8" t="s">
        <v>10079</v>
      </c>
      <c r="E8734" s="8" t="s">
        <v>14</v>
      </c>
      <c r="F8734" s="5" t="s">
        <v>15</v>
      </c>
      <c r="G8734" s="9"/>
      <c r="H8734" s="9"/>
    </row>
    <row r="8735" ht="15.75" customHeight="1">
      <c r="A8735" s="15" t="s">
        <v>10065</v>
      </c>
      <c r="B8735" s="14" t="s">
        <v>10080</v>
      </c>
      <c r="C8735" s="17">
        <v>25.0</v>
      </c>
      <c r="D8735" s="8" t="s">
        <v>10081</v>
      </c>
      <c r="E8735" s="8" t="s">
        <v>33</v>
      </c>
      <c r="F8735" s="5" t="s">
        <v>33</v>
      </c>
      <c r="G8735" s="9"/>
      <c r="H8735" s="9"/>
    </row>
    <row r="8736" ht="15.75" customHeight="1">
      <c r="A8736" s="15" t="s">
        <v>10065</v>
      </c>
      <c r="B8736" s="14" t="s">
        <v>70</v>
      </c>
      <c r="C8736" s="17">
        <v>30.0</v>
      </c>
      <c r="D8736" s="8" t="s">
        <v>10082</v>
      </c>
      <c r="E8736" s="8" t="s">
        <v>21</v>
      </c>
      <c r="F8736" s="5" t="s">
        <v>25</v>
      </c>
      <c r="G8736" s="9"/>
      <c r="H8736" s="9"/>
    </row>
    <row r="8737" ht="15.75" customHeight="1">
      <c r="A8737" s="15" t="s">
        <v>10065</v>
      </c>
      <c r="B8737" s="14" t="s">
        <v>216</v>
      </c>
      <c r="C8737" s="17">
        <v>31.0</v>
      </c>
      <c r="D8737" s="8" t="s">
        <v>10083</v>
      </c>
      <c r="E8737" s="8" t="s">
        <v>48</v>
      </c>
      <c r="F8737" s="5" t="s">
        <v>28</v>
      </c>
      <c r="G8737" s="9"/>
      <c r="H8737" s="9"/>
    </row>
    <row r="8738" ht="15.75" customHeight="1">
      <c r="A8738" s="15" t="s">
        <v>10065</v>
      </c>
      <c r="B8738" s="14" t="s">
        <v>70</v>
      </c>
      <c r="C8738" s="17">
        <v>33.0</v>
      </c>
      <c r="D8738" s="8" t="s">
        <v>10084</v>
      </c>
      <c r="E8738" s="8" t="s">
        <v>14</v>
      </c>
      <c r="F8738" s="5" t="s">
        <v>15</v>
      </c>
      <c r="G8738" s="9"/>
      <c r="H8738" s="9"/>
    </row>
    <row r="8739" ht="15.75" customHeight="1">
      <c r="A8739" s="15" t="s">
        <v>10065</v>
      </c>
      <c r="B8739" s="14" t="s">
        <v>104</v>
      </c>
      <c r="C8739" s="17">
        <v>35.0</v>
      </c>
      <c r="D8739" s="8" t="s">
        <v>10085</v>
      </c>
      <c r="E8739" s="8" t="s">
        <v>21</v>
      </c>
      <c r="F8739" s="5" t="s">
        <v>123</v>
      </c>
      <c r="G8739" s="9"/>
      <c r="H8739" s="9"/>
    </row>
    <row r="8740" ht="15.75" customHeight="1">
      <c r="A8740" s="15" t="s">
        <v>10065</v>
      </c>
      <c r="B8740" s="14" t="s">
        <v>10086</v>
      </c>
      <c r="C8740" s="17">
        <v>37.0</v>
      </c>
      <c r="D8740" s="8" t="s">
        <v>10087</v>
      </c>
      <c r="E8740" s="8" t="s">
        <v>14</v>
      </c>
      <c r="F8740" s="5" t="s">
        <v>15</v>
      </c>
      <c r="G8740" s="9"/>
      <c r="H8740" s="9"/>
    </row>
    <row r="8741" ht="15.75" customHeight="1">
      <c r="A8741" s="15" t="s">
        <v>10088</v>
      </c>
      <c r="B8741" s="14" t="s">
        <v>29</v>
      </c>
      <c r="C8741" s="16">
        <v>1.0</v>
      </c>
      <c r="D8741" s="8" t="s">
        <v>10089</v>
      </c>
      <c r="E8741" s="8" t="s">
        <v>21</v>
      </c>
      <c r="F8741" s="5" t="s">
        <v>25</v>
      </c>
      <c r="G8741" s="9"/>
      <c r="H8741" s="9"/>
    </row>
    <row r="8742" ht="15.75" customHeight="1">
      <c r="A8742" s="15" t="s">
        <v>10088</v>
      </c>
      <c r="B8742" s="14" t="s">
        <v>23</v>
      </c>
      <c r="C8742" s="17">
        <v>2.0</v>
      </c>
      <c r="D8742" s="8" t="s">
        <v>10090</v>
      </c>
      <c r="E8742" s="8" t="s">
        <v>21</v>
      </c>
      <c r="F8742" s="5" t="s">
        <v>25</v>
      </c>
      <c r="G8742" s="9"/>
      <c r="H8742" s="9"/>
    </row>
    <row r="8743" ht="15.75" customHeight="1">
      <c r="A8743" s="15" t="s">
        <v>10088</v>
      </c>
      <c r="B8743" s="14" t="s">
        <v>29</v>
      </c>
      <c r="C8743" s="17">
        <v>3.0</v>
      </c>
      <c r="D8743" s="8" t="s">
        <v>10091</v>
      </c>
      <c r="E8743" s="8" t="s">
        <v>21</v>
      </c>
      <c r="F8743" s="5" t="s">
        <v>25</v>
      </c>
      <c r="G8743" s="9"/>
      <c r="H8743" s="9"/>
    </row>
    <row r="8744" ht="15.75" customHeight="1">
      <c r="A8744" s="15" t="s">
        <v>10088</v>
      </c>
      <c r="B8744" s="14" t="s">
        <v>3710</v>
      </c>
      <c r="C8744" s="17">
        <v>4.0</v>
      </c>
      <c r="D8744" s="8" t="s">
        <v>10092</v>
      </c>
      <c r="E8744" s="8" t="s">
        <v>21</v>
      </c>
      <c r="F8744" s="5" t="s">
        <v>25</v>
      </c>
      <c r="G8744" s="9"/>
      <c r="H8744" s="9"/>
    </row>
    <row r="8745" ht="15.75" customHeight="1">
      <c r="A8745" s="15" t="s">
        <v>10093</v>
      </c>
      <c r="B8745" s="14" t="s">
        <v>968</v>
      </c>
      <c r="C8745" s="16">
        <v>1.0</v>
      </c>
      <c r="D8745" s="8" t="s">
        <v>10094</v>
      </c>
      <c r="E8745" s="8" t="s">
        <v>21</v>
      </c>
      <c r="F8745" s="5" t="s">
        <v>25</v>
      </c>
      <c r="G8745" s="9"/>
      <c r="H8745" s="9"/>
    </row>
    <row r="8746" ht="15.75" customHeight="1">
      <c r="A8746" s="15" t="s">
        <v>10093</v>
      </c>
      <c r="B8746" s="14" t="s">
        <v>144</v>
      </c>
      <c r="C8746" s="17">
        <v>4.0</v>
      </c>
      <c r="D8746" s="8" t="s">
        <v>10095</v>
      </c>
      <c r="E8746" s="8" t="s">
        <v>21</v>
      </c>
      <c r="F8746" s="5" t="s">
        <v>25</v>
      </c>
      <c r="G8746" s="9"/>
      <c r="H8746" s="9"/>
    </row>
    <row r="8747" ht="15.75" customHeight="1">
      <c r="A8747" s="15" t="s">
        <v>10093</v>
      </c>
      <c r="B8747" s="14" t="s">
        <v>37</v>
      </c>
      <c r="C8747" s="17">
        <v>5.0</v>
      </c>
      <c r="D8747" s="8" t="s">
        <v>10096</v>
      </c>
      <c r="E8747" s="8" t="s">
        <v>21</v>
      </c>
      <c r="F8747" s="5" t="s">
        <v>25</v>
      </c>
      <c r="G8747" s="9"/>
      <c r="H8747" s="9"/>
    </row>
    <row r="8748" ht="15.75" customHeight="1">
      <c r="A8748" s="15" t="s">
        <v>10093</v>
      </c>
      <c r="B8748" s="14" t="s">
        <v>144</v>
      </c>
      <c r="C8748" s="17">
        <v>6.0</v>
      </c>
      <c r="D8748" s="8" t="s">
        <v>10097</v>
      </c>
      <c r="E8748" s="8" t="s">
        <v>21</v>
      </c>
      <c r="F8748" s="5" t="s">
        <v>22</v>
      </c>
      <c r="G8748" s="9"/>
      <c r="H8748" s="9"/>
    </row>
    <row r="8749" ht="15.75" customHeight="1">
      <c r="A8749" s="15" t="s">
        <v>10093</v>
      </c>
      <c r="B8749" s="14" t="s">
        <v>144</v>
      </c>
      <c r="C8749" s="17">
        <v>8.0</v>
      </c>
      <c r="D8749" s="8" t="s">
        <v>10098</v>
      </c>
      <c r="E8749" s="8" t="s">
        <v>21</v>
      </c>
      <c r="F8749" s="5" t="s">
        <v>22</v>
      </c>
      <c r="G8749" s="9"/>
      <c r="H8749" s="9"/>
    </row>
    <row r="8750" ht="15.75" customHeight="1">
      <c r="A8750" s="15" t="s">
        <v>10093</v>
      </c>
      <c r="B8750" s="14" t="s">
        <v>37</v>
      </c>
      <c r="C8750" s="17">
        <v>10.0</v>
      </c>
      <c r="D8750" s="8" t="s">
        <v>10099</v>
      </c>
      <c r="E8750" s="8" t="s">
        <v>14</v>
      </c>
      <c r="F8750" s="5" t="s">
        <v>15</v>
      </c>
      <c r="G8750" s="9"/>
      <c r="H8750" s="9"/>
    </row>
    <row r="8751" ht="15.75" customHeight="1">
      <c r="A8751" s="15" t="s">
        <v>10093</v>
      </c>
      <c r="B8751" s="14" t="s">
        <v>124</v>
      </c>
      <c r="C8751" s="17">
        <v>12.0</v>
      </c>
      <c r="D8751" s="8" t="s">
        <v>10100</v>
      </c>
      <c r="E8751" s="8" t="s">
        <v>14</v>
      </c>
      <c r="F8751" s="5" t="s">
        <v>79</v>
      </c>
      <c r="G8751" s="9"/>
      <c r="H8751" s="9"/>
    </row>
    <row r="8752" ht="15.75" customHeight="1">
      <c r="A8752" s="15" t="s">
        <v>10093</v>
      </c>
      <c r="B8752" s="14" t="s">
        <v>144</v>
      </c>
      <c r="C8752" s="17">
        <v>14.0</v>
      </c>
      <c r="D8752" s="8" t="s">
        <v>10101</v>
      </c>
      <c r="E8752" s="8" t="s">
        <v>183</v>
      </c>
      <c r="F8752" s="5" t="s">
        <v>28</v>
      </c>
      <c r="G8752" s="9"/>
      <c r="H8752" s="9"/>
    </row>
    <row r="8753" ht="15.75" customHeight="1">
      <c r="A8753" s="15" t="s">
        <v>10093</v>
      </c>
      <c r="B8753" s="14" t="s">
        <v>37</v>
      </c>
      <c r="C8753" s="17">
        <v>15.0</v>
      </c>
      <c r="D8753" s="8" t="s">
        <v>10102</v>
      </c>
      <c r="E8753" s="8" t="s">
        <v>21</v>
      </c>
      <c r="F8753" s="5" t="s">
        <v>28</v>
      </c>
      <c r="G8753" s="9"/>
      <c r="H8753" s="9"/>
    </row>
    <row r="8754" ht="15.75" customHeight="1">
      <c r="A8754" s="15" t="s">
        <v>10093</v>
      </c>
      <c r="B8754" s="14" t="s">
        <v>124</v>
      </c>
      <c r="C8754" s="17">
        <v>16.0</v>
      </c>
      <c r="D8754" s="8" t="s">
        <v>10103</v>
      </c>
      <c r="E8754" s="8" t="s">
        <v>14</v>
      </c>
      <c r="F8754" s="5" t="s">
        <v>15</v>
      </c>
      <c r="G8754" s="9"/>
      <c r="H8754" s="9"/>
    </row>
    <row r="8755" ht="15.75" customHeight="1">
      <c r="A8755" s="15" t="s">
        <v>10093</v>
      </c>
      <c r="B8755" s="14" t="s">
        <v>144</v>
      </c>
      <c r="C8755" s="17">
        <v>17.0</v>
      </c>
      <c r="D8755" s="8" t="s">
        <v>10104</v>
      </c>
      <c r="E8755" s="8" t="s">
        <v>14</v>
      </c>
      <c r="F8755" s="5" t="s">
        <v>15</v>
      </c>
      <c r="G8755" s="9"/>
      <c r="H8755" s="9"/>
    </row>
    <row r="8756" ht="15.75" customHeight="1">
      <c r="A8756" s="15" t="s">
        <v>10093</v>
      </c>
      <c r="B8756" s="14" t="s">
        <v>124</v>
      </c>
      <c r="C8756" s="17">
        <v>19.0</v>
      </c>
      <c r="D8756" s="8" t="s">
        <v>10105</v>
      </c>
      <c r="E8756" s="8" t="s">
        <v>14</v>
      </c>
      <c r="F8756" s="5" t="s">
        <v>15</v>
      </c>
      <c r="G8756" s="9"/>
      <c r="H8756" s="9"/>
    </row>
    <row r="8757" ht="15.75" customHeight="1">
      <c r="A8757" s="15" t="s">
        <v>10093</v>
      </c>
      <c r="B8757" s="14" t="s">
        <v>144</v>
      </c>
      <c r="C8757" s="17">
        <v>20.0</v>
      </c>
      <c r="D8757" s="8" t="s">
        <v>10106</v>
      </c>
      <c r="E8757" s="8" t="s">
        <v>14</v>
      </c>
      <c r="F8757" s="5" t="s">
        <v>15</v>
      </c>
      <c r="G8757" s="9"/>
      <c r="H8757" s="9"/>
    </row>
    <row r="8758" ht="15.75" customHeight="1">
      <c r="A8758" s="15" t="s">
        <v>10093</v>
      </c>
      <c r="B8758" s="18" t="s">
        <v>135</v>
      </c>
      <c r="C8758" s="17">
        <v>21.0</v>
      </c>
      <c r="D8758" s="8" t="s">
        <v>10107</v>
      </c>
      <c r="E8758" s="8" t="s">
        <v>14</v>
      </c>
      <c r="F8758" s="5" t="s">
        <v>15</v>
      </c>
      <c r="G8758" s="9"/>
      <c r="H8758" s="9"/>
    </row>
    <row r="8759" ht="15.75" customHeight="1">
      <c r="A8759" s="15" t="s">
        <v>10093</v>
      </c>
      <c r="B8759" s="14" t="s">
        <v>144</v>
      </c>
      <c r="C8759" s="17">
        <v>22.0</v>
      </c>
      <c r="D8759" s="8" t="s">
        <v>10108</v>
      </c>
      <c r="E8759" s="8" t="s">
        <v>14</v>
      </c>
      <c r="F8759" s="5" t="s">
        <v>15</v>
      </c>
      <c r="G8759" s="9"/>
      <c r="H8759" s="9"/>
    </row>
    <row r="8760" ht="15.75" customHeight="1">
      <c r="A8760" s="15" t="s">
        <v>10093</v>
      </c>
      <c r="B8760" s="14" t="s">
        <v>144</v>
      </c>
      <c r="C8760" s="17">
        <v>24.0</v>
      </c>
      <c r="D8760" s="8" t="s">
        <v>10109</v>
      </c>
      <c r="E8760" s="8" t="s">
        <v>146</v>
      </c>
      <c r="F8760" s="5" t="s">
        <v>33</v>
      </c>
      <c r="G8760" s="9"/>
      <c r="H8760" s="9"/>
    </row>
    <row r="8761" ht="15.75" customHeight="1">
      <c r="A8761" s="15" t="s">
        <v>10093</v>
      </c>
      <c r="B8761" s="18" t="s">
        <v>126</v>
      </c>
      <c r="C8761" s="17">
        <v>26.0</v>
      </c>
      <c r="D8761" s="8" t="s">
        <v>10110</v>
      </c>
      <c r="E8761" s="8" t="s">
        <v>32</v>
      </c>
      <c r="F8761" s="5" t="s">
        <v>33</v>
      </c>
      <c r="G8761" s="9"/>
      <c r="H8761" s="9"/>
    </row>
    <row r="8762" ht="15.75" customHeight="1">
      <c r="A8762" s="15" t="s">
        <v>10093</v>
      </c>
      <c r="B8762" s="18" t="s">
        <v>126</v>
      </c>
      <c r="C8762" s="17">
        <v>27.0</v>
      </c>
      <c r="D8762" s="8" t="s">
        <v>10111</v>
      </c>
      <c r="E8762" s="8" t="s">
        <v>146</v>
      </c>
      <c r="F8762" s="5" t="s">
        <v>33</v>
      </c>
      <c r="G8762" s="9"/>
      <c r="H8762" s="9"/>
    </row>
    <row r="8763" ht="15.75" customHeight="1">
      <c r="A8763" s="15" t="s">
        <v>10093</v>
      </c>
      <c r="B8763" s="18" t="s">
        <v>126</v>
      </c>
      <c r="C8763" s="17">
        <v>28.0</v>
      </c>
      <c r="D8763" s="8" t="s">
        <v>10112</v>
      </c>
      <c r="E8763" s="8" t="s">
        <v>48</v>
      </c>
      <c r="F8763" s="5" t="s">
        <v>33</v>
      </c>
      <c r="G8763" s="9"/>
      <c r="H8763" s="9"/>
    </row>
    <row r="8764" ht="15.75" customHeight="1">
      <c r="A8764" s="15" t="s">
        <v>10093</v>
      </c>
      <c r="B8764" s="14" t="s">
        <v>144</v>
      </c>
      <c r="C8764" s="17">
        <v>29.0</v>
      </c>
      <c r="D8764" s="8" t="s">
        <v>10113</v>
      </c>
      <c r="E8764" s="8" t="s">
        <v>146</v>
      </c>
      <c r="F8764" s="5" t="s">
        <v>33</v>
      </c>
      <c r="G8764" s="9"/>
      <c r="H8764" s="9"/>
    </row>
    <row r="8765" ht="15.75" customHeight="1">
      <c r="A8765" s="15" t="s">
        <v>10093</v>
      </c>
      <c r="B8765" s="14" t="s">
        <v>37</v>
      </c>
      <c r="C8765" s="17">
        <v>31.0</v>
      </c>
      <c r="D8765" s="8" t="s">
        <v>10114</v>
      </c>
      <c r="E8765" s="8" t="s">
        <v>146</v>
      </c>
      <c r="F8765" s="5" t="s">
        <v>33</v>
      </c>
      <c r="G8765" s="9"/>
      <c r="H8765" s="9"/>
    </row>
    <row r="8766" ht="15.75" customHeight="1">
      <c r="A8766" s="15" t="s">
        <v>10093</v>
      </c>
      <c r="B8766" s="14" t="s">
        <v>137</v>
      </c>
      <c r="C8766" s="17">
        <v>32.0</v>
      </c>
      <c r="D8766" s="8" t="s">
        <v>10115</v>
      </c>
      <c r="E8766" s="8" t="s">
        <v>32</v>
      </c>
      <c r="F8766" s="5" t="s">
        <v>22</v>
      </c>
      <c r="G8766" s="9"/>
      <c r="H8766" s="9"/>
    </row>
    <row r="8767" ht="15.75" customHeight="1">
      <c r="A8767" s="15" t="s">
        <v>10093</v>
      </c>
      <c r="B8767" s="14" t="s">
        <v>37</v>
      </c>
      <c r="C8767" s="17">
        <v>34.0</v>
      </c>
      <c r="D8767" s="8" t="s">
        <v>10116</v>
      </c>
      <c r="E8767" s="8" t="s">
        <v>21</v>
      </c>
      <c r="F8767" s="5" t="s">
        <v>22</v>
      </c>
      <c r="G8767" s="9"/>
      <c r="H8767" s="9"/>
    </row>
    <row r="8768" ht="15.75" customHeight="1">
      <c r="A8768" s="15" t="s">
        <v>10093</v>
      </c>
      <c r="B8768" s="14" t="s">
        <v>560</v>
      </c>
      <c r="C8768" s="17">
        <v>35.0</v>
      </c>
      <c r="D8768" s="8" t="s">
        <v>10117</v>
      </c>
      <c r="E8768" s="8" t="s">
        <v>18</v>
      </c>
      <c r="F8768" s="5" t="s">
        <v>22</v>
      </c>
      <c r="G8768" s="9"/>
      <c r="H8768" s="9"/>
    </row>
    <row r="8769" ht="15.75" customHeight="1">
      <c r="A8769" s="15" t="s">
        <v>10093</v>
      </c>
      <c r="B8769" s="14" t="s">
        <v>124</v>
      </c>
      <c r="C8769" s="17">
        <v>37.0</v>
      </c>
      <c r="D8769" s="8" t="s">
        <v>10118</v>
      </c>
      <c r="E8769" s="8" t="s">
        <v>18</v>
      </c>
      <c r="F8769" s="5" t="s">
        <v>22</v>
      </c>
      <c r="G8769" s="9"/>
      <c r="H8769" s="9"/>
    </row>
    <row r="8770" ht="15.75" customHeight="1">
      <c r="A8770" s="15" t="s">
        <v>10093</v>
      </c>
      <c r="B8770" s="14" t="s">
        <v>29</v>
      </c>
      <c r="C8770" s="17">
        <v>39.0</v>
      </c>
      <c r="D8770" s="8" t="s">
        <v>10119</v>
      </c>
      <c r="E8770" s="8" t="s">
        <v>18</v>
      </c>
      <c r="F8770" s="5" t="s">
        <v>1465</v>
      </c>
      <c r="G8770" s="9"/>
      <c r="H8770" s="9"/>
    </row>
    <row r="8771" ht="15.75" customHeight="1">
      <c r="A8771" s="15" t="s">
        <v>10093</v>
      </c>
      <c r="B8771" s="14" t="s">
        <v>124</v>
      </c>
      <c r="C8771" s="17">
        <v>42.0</v>
      </c>
      <c r="D8771" s="8" t="s">
        <v>10120</v>
      </c>
      <c r="E8771" s="8" t="s">
        <v>11</v>
      </c>
      <c r="F8771" s="5" t="s">
        <v>22</v>
      </c>
      <c r="G8771" s="9"/>
      <c r="H8771" s="9"/>
    </row>
    <row r="8772" ht="15.75" customHeight="1">
      <c r="A8772" s="15" t="s">
        <v>10093</v>
      </c>
      <c r="B8772" s="14" t="s">
        <v>29</v>
      </c>
      <c r="C8772" s="17">
        <v>45.0</v>
      </c>
      <c r="D8772" s="8" t="s">
        <v>10121</v>
      </c>
      <c r="E8772" s="8" t="s">
        <v>33</v>
      </c>
      <c r="F8772" s="5" t="s">
        <v>33</v>
      </c>
      <c r="G8772" s="9"/>
      <c r="H8772" s="9"/>
    </row>
    <row r="8773" ht="15.75" customHeight="1">
      <c r="A8773" s="15" t="s">
        <v>10093</v>
      </c>
      <c r="B8773" s="14" t="s">
        <v>139</v>
      </c>
      <c r="C8773" s="17">
        <v>48.0</v>
      </c>
      <c r="D8773" s="8" t="s">
        <v>10122</v>
      </c>
      <c r="E8773" s="8" t="s">
        <v>33</v>
      </c>
      <c r="F8773" s="5" t="s">
        <v>33</v>
      </c>
      <c r="G8773" s="9"/>
      <c r="H8773" s="9"/>
    </row>
    <row r="8774" ht="15.75" customHeight="1">
      <c r="A8774" s="15" t="s">
        <v>10093</v>
      </c>
      <c r="B8774" s="14" t="s">
        <v>139</v>
      </c>
      <c r="C8774" s="17">
        <v>49.0</v>
      </c>
      <c r="D8774" s="8" t="s">
        <v>10123</v>
      </c>
      <c r="E8774" s="8" t="s">
        <v>33</v>
      </c>
      <c r="F8774" s="5" t="s">
        <v>33</v>
      </c>
      <c r="G8774" s="9"/>
      <c r="H8774" s="9"/>
    </row>
    <row r="8775" ht="15.75" customHeight="1">
      <c r="A8775" s="15" t="s">
        <v>10093</v>
      </c>
      <c r="B8775" s="14" t="s">
        <v>124</v>
      </c>
      <c r="C8775" s="17">
        <v>52.0</v>
      </c>
      <c r="D8775" s="8" t="s">
        <v>10124</v>
      </c>
      <c r="E8775" s="8" t="s">
        <v>18</v>
      </c>
      <c r="F8775" s="5" t="s">
        <v>33</v>
      </c>
      <c r="G8775" s="9"/>
      <c r="H8775" s="9"/>
    </row>
    <row r="8776" ht="15.75" customHeight="1">
      <c r="A8776" s="15" t="s">
        <v>10093</v>
      </c>
      <c r="B8776" s="14" t="s">
        <v>734</v>
      </c>
      <c r="C8776" s="17">
        <v>56.0</v>
      </c>
      <c r="D8776" s="8" t="s">
        <v>10125</v>
      </c>
      <c r="E8776" s="8" t="s">
        <v>33</v>
      </c>
      <c r="F8776" s="5" t="s">
        <v>33</v>
      </c>
      <c r="G8776" s="9"/>
      <c r="H8776" s="9"/>
    </row>
    <row r="8777" ht="15.75" customHeight="1">
      <c r="A8777" s="15" t="s">
        <v>10093</v>
      </c>
      <c r="B8777" s="18" t="s">
        <v>701</v>
      </c>
      <c r="C8777" s="17">
        <v>58.0</v>
      </c>
      <c r="D8777" s="8" t="s">
        <v>10126</v>
      </c>
      <c r="E8777" s="8" t="s">
        <v>33</v>
      </c>
      <c r="F8777" s="5" t="s">
        <v>33</v>
      </c>
      <c r="G8777" s="9"/>
      <c r="H8777" s="9"/>
    </row>
    <row r="8778" ht="15.75" customHeight="1">
      <c r="A8778" s="15" t="s">
        <v>10093</v>
      </c>
      <c r="B8778" s="14" t="s">
        <v>124</v>
      </c>
      <c r="C8778" s="17">
        <v>60.0</v>
      </c>
      <c r="D8778" s="8" t="s">
        <v>10127</v>
      </c>
      <c r="E8778" s="8" t="s">
        <v>33</v>
      </c>
      <c r="F8778" s="5" t="s">
        <v>33</v>
      </c>
      <c r="G8778" s="9"/>
      <c r="H8778" s="9"/>
    </row>
    <row r="8779" ht="15.75" customHeight="1">
      <c r="A8779" s="15" t="s">
        <v>10093</v>
      </c>
      <c r="B8779" s="14" t="s">
        <v>37</v>
      </c>
      <c r="C8779" s="17">
        <v>63.0</v>
      </c>
      <c r="D8779" s="8" t="s">
        <v>10128</v>
      </c>
      <c r="E8779" s="8" t="s">
        <v>33</v>
      </c>
      <c r="F8779" s="5" t="s">
        <v>33</v>
      </c>
      <c r="G8779" s="9"/>
      <c r="H8779" s="9"/>
    </row>
    <row r="8780" ht="15.75" customHeight="1">
      <c r="A8780" s="15" t="s">
        <v>10093</v>
      </c>
      <c r="B8780" s="14" t="s">
        <v>139</v>
      </c>
      <c r="C8780" s="17">
        <v>64.0</v>
      </c>
      <c r="D8780" s="8" t="s">
        <v>10129</v>
      </c>
      <c r="E8780" s="8" t="s">
        <v>21</v>
      </c>
      <c r="F8780" s="5" t="s">
        <v>25</v>
      </c>
      <c r="G8780" s="9"/>
      <c r="H8780" s="9"/>
    </row>
    <row r="8781" ht="15.75" customHeight="1">
      <c r="A8781" s="15" t="s">
        <v>10093</v>
      </c>
      <c r="B8781" s="14" t="s">
        <v>29</v>
      </c>
      <c r="C8781" s="17">
        <v>65.0</v>
      </c>
      <c r="D8781" s="8" t="s">
        <v>10130</v>
      </c>
      <c r="E8781" s="8" t="s">
        <v>21</v>
      </c>
      <c r="F8781" s="5" t="s">
        <v>25</v>
      </c>
      <c r="G8781" s="9"/>
      <c r="H8781" s="9"/>
    </row>
    <row r="8782" ht="15.75" customHeight="1">
      <c r="A8782" s="15" t="s">
        <v>10093</v>
      </c>
      <c r="B8782" s="14" t="s">
        <v>968</v>
      </c>
      <c r="C8782" s="17">
        <v>67.0</v>
      </c>
      <c r="D8782" s="8" t="s">
        <v>10131</v>
      </c>
      <c r="E8782" s="8" t="s">
        <v>21</v>
      </c>
      <c r="F8782" s="5" t="s">
        <v>25</v>
      </c>
      <c r="G8782" s="9"/>
      <c r="H8782" s="9"/>
    </row>
    <row r="8783" ht="15.75" customHeight="1">
      <c r="A8783" s="15" t="s">
        <v>10132</v>
      </c>
      <c r="B8783" s="14" t="s">
        <v>37</v>
      </c>
      <c r="C8783" s="17">
        <v>2.0</v>
      </c>
      <c r="D8783" s="8" t="s">
        <v>10133</v>
      </c>
      <c r="E8783" s="8" t="s">
        <v>21</v>
      </c>
      <c r="F8783" s="5" t="s">
        <v>25</v>
      </c>
      <c r="G8783" s="9"/>
      <c r="H8783" s="9"/>
    </row>
    <row r="8784" ht="15.75" customHeight="1">
      <c r="A8784" s="15" t="s">
        <v>10132</v>
      </c>
      <c r="B8784" s="14" t="s">
        <v>968</v>
      </c>
      <c r="C8784" s="17">
        <v>4.0</v>
      </c>
      <c r="D8784" s="8" t="s">
        <v>10134</v>
      </c>
      <c r="E8784" s="8" t="s">
        <v>21</v>
      </c>
      <c r="F8784" s="5" t="s">
        <v>25</v>
      </c>
      <c r="G8784" s="9"/>
      <c r="H8784" s="9"/>
    </row>
    <row r="8785" ht="15.75" customHeight="1">
      <c r="A8785" s="15" t="s">
        <v>10132</v>
      </c>
      <c r="B8785" s="14" t="s">
        <v>124</v>
      </c>
      <c r="C8785" s="17">
        <v>6.0</v>
      </c>
      <c r="D8785" s="8" t="s">
        <v>10135</v>
      </c>
      <c r="E8785" s="8" t="s">
        <v>21</v>
      </c>
      <c r="F8785" s="5" t="s">
        <v>642</v>
      </c>
      <c r="G8785" s="9"/>
      <c r="H8785" s="9"/>
    </row>
    <row r="8786" ht="15.75" customHeight="1">
      <c r="A8786" s="15" t="s">
        <v>10132</v>
      </c>
      <c r="B8786" s="14" t="s">
        <v>144</v>
      </c>
      <c r="C8786" s="17">
        <v>8.0</v>
      </c>
      <c r="D8786" s="8" t="s">
        <v>10136</v>
      </c>
      <c r="E8786" s="8" t="s">
        <v>21</v>
      </c>
      <c r="F8786" s="5" t="s">
        <v>22</v>
      </c>
      <c r="G8786" s="9"/>
      <c r="H8786" s="9"/>
    </row>
    <row r="8787" ht="15.75" customHeight="1">
      <c r="A8787" s="15" t="s">
        <v>10132</v>
      </c>
      <c r="B8787" s="14" t="s">
        <v>37</v>
      </c>
      <c r="C8787" s="17">
        <v>10.0</v>
      </c>
      <c r="D8787" s="8" t="s">
        <v>10137</v>
      </c>
      <c r="E8787" s="8" t="s">
        <v>21</v>
      </c>
      <c r="F8787" s="5" t="s">
        <v>25</v>
      </c>
      <c r="G8787" s="9"/>
      <c r="H8787" s="9"/>
    </row>
    <row r="8788" ht="15.75" customHeight="1">
      <c r="A8788" s="15" t="s">
        <v>10132</v>
      </c>
      <c r="B8788" s="14" t="s">
        <v>144</v>
      </c>
      <c r="C8788" s="17">
        <v>12.0</v>
      </c>
      <c r="D8788" s="8" t="s">
        <v>10138</v>
      </c>
      <c r="E8788" s="8" t="s">
        <v>33</v>
      </c>
      <c r="F8788" s="5" t="s">
        <v>1265</v>
      </c>
      <c r="G8788" s="9"/>
      <c r="H8788" s="9"/>
    </row>
    <row r="8789" ht="15.75" customHeight="1">
      <c r="A8789" s="15" t="s">
        <v>10132</v>
      </c>
      <c r="B8789" s="14" t="s">
        <v>37</v>
      </c>
      <c r="C8789" s="17">
        <v>14.0</v>
      </c>
      <c r="D8789" s="8" t="s">
        <v>10139</v>
      </c>
      <c r="E8789" s="8" t="s">
        <v>21</v>
      </c>
      <c r="F8789" s="5" t="s">
        <v>8515</v>
      </c>
      <c r="G8789" s="9"/>
      <c r="H8789" s="9"/>
    </row>
    <row r="8790" ht="15.75" customHeight="1">
      <c r="A8790" s="15" t="s">
        <v>10132</v>
      </c>
      <c r="B8790" s="18" t="s">
        <v>701</v>
      </c>
      <c r="C8790" s="17">
        <v>16.0</v>
      </c>
      <c r="D8790" s="8" t="s">
        <v>10140</v>
      </c>
      <c r="E8790" s="8" t="s">
        <v>14</v>
      </c>
      <c r="F8790" s="5" t="s">
        <v>79</v>
      </c>
      <c r="G8790" s="9"/>
      <c r="H8790" s="9"/>
    </row>
    <row r="8791" ht="15.75" customHeight="1">
      <c r="A8791" s="15" t="s">
        <v>10132</v>
      </c>
      <c r="B8791" s="14" t="s">
        <v>144</v>
      </c>
      <c r="C8791" s="17">
        <v>18.0</v>
      </c>
      <c r="D8791" s="8" t="s">
        <v>10141</v>
      </c>
      <c r="E8791" s="8" t="s">
        <v>33</v>
      </c>
      <c r="F8791" s="5" t="s">
        <v>33</v>
      </c>
      <c r="G8791" s="9"/>
      <c r="H8791" s="9"/>
    </row>
    <row r="8792" ht="15.75" customHeight="1">
      <c r="A8792" s="15" t="s">
        <v>10132</v>
      </c>
      <c r="B8792" s="14" t="s">
        <v>37</v>
      </c>
      <c r="C8792" s="17">
        <v>20.0</v>
      </c>
      <c r="D8792" s="8" t="s">
        <v>10142</v>
      </c>
      <c r="E8792" s="8" t="s">
        <v>32</v>
      </c>
      <c r="F8792" s="5" t="s">
        <v>15</v>
      </c>
      <c r="G8792" s="9"/>
      <c r="H8792" s="9"/>
    </row>
    <row r="8793" ht="15.75" customHeight="1">
      <c r="A8793" s="15" t="s">
        <v>10132</v>
      </c>
      <c r="B8793" s="14" t="s">
        <v>420</v>
      </c>
      <c r="C8793" s="17">
        <v>21.0</v>
      </c>
      <c r="D8793" s="8" t="s">
        <v>10143</v>
      </c>
      <c r="E8793" s="8" t="s">
        <v>21</v>
      </c>
      <c r="F8793" s="5" t="s">
        <v>22</v>
      </c>
      <c r="G8793" s="9"/>
      <c r="H8793" s="9"/>
    </row>
    <row r="8794" ht="15.75" customHeight="1">
      <c r="A8794" s="15" t="s">
        <v>10132</v>
      </c>
      <c r="B8794" s="14" t="s">
        <v>37</v>
      </c>
      <c r="C8794" s="17">
        <v>25.0</v>
      </c>
      <c r="D8794" s="8" t="s">
        <v>10144</v>
      </c>
      <c r="E8794" s="8" t="s">
        <v>33</v>
      </c>
      <c r="F8794" s="5" t="s">
        <v>971</v>
      </c>
      <c r="G8794" s="9"/>
      <c r="H8794" s="9"/>
    </row>
    <row r="8795" ht="15.75" customHeight="1">
      <c r="A8795" s="15" t="s">
        <v>10132</v>
      </c>
      <c r="B8795" s="14" t="s">
        <v>144</v>
      </c>
      <c r="C8795" s="17">
        <v>27.0</v>
      </c>
      <c r="D8795" s="8" t="s">
        <v>10145</v>
      </c>
      <c r="E8795" s="8" t="s">
        <v>32</v>
      </c>
      <c r="F8795" s="5" t="s">
        <v>28</v>
      </c>
      <c r="G8795" s="9"/>
      <c r="H8795" s="9"/>
    </row>
    <row r="8796" ht="15.75" customHeight="1">
      <c r="A8796" s="15" t="s">
        <v>10132</v>
      </c>
      <c r="B8796" s="14" t="s">
        <v>37</v>
      </c>
      <c r="C8796" s="17">
        <v>29.0</v>
      </c>
      <c r="D8796" s="8" t="s">
        <v>10146</v>
      </c>
      <c r="E8796" s="8" t="s">
        <v>21</v>
      </c>
      <c r="F8796" s="5" t="s">
        <v>22</v>
      </c>
      <c r="G8796" s="9"/>
      <c r="H8796" s="9"/>
    </row>
    <row r="8797" ht="15.75" customHeight="1">
      <c r="A8797" s="15" t="s">
        <v>10132</v>
      </c>
      <c r="B8797" s="14" t="s">
        <v>144</v>
      </c>
      <c r="C8797" s="17">
        <v>31.0</v>
      </c>
      <c r="D8797" s="8" t="s">
        <v>10147</v>
      </c>
      <c r="E8797" s="8" t="s">
        <v>21</v>
      </c>
      <c r="F8797" s="5" t="s">
        <v>22</v>
      </c>
      <c r="G8797" s="9"/>
      <c r="H8797" s="9"/>
    </row>
    <row r="8798" ht="15.75" customHeight="1">
      <c r="A8798" s="15" t="s">
        <v>10132</v>
      </c>
      <c r="B8798" s="14" t="s">
        <v>37</v>
      </c>
      <c r="C8798" s="17">
        <v>33.0</v>
      </c>
      <c r="D8798" s="8" t="s">
        <v>10148</v>
      </c>
      <c r="E8798" s="8" t="s">
        <v>33</v>
      </c>
      <c r="F8798" s="5" t="s">
        <v>33</v>
      </c>
      <c r="G8798" s="9"/>
      <c r="H8798" s="9"/>
    </row>
    <row r="8799" ht="15.75" customHeight="1">
      <c r="A8799" s="15" t="s">
        <v>10132</v>
      </c>
      <c r="B8799" s="14" t="s">
        <v>37</v>
      </c>
      <c r="C8799" s="17">
        <v>36.0</v>
      </c>
      <c r="D8799" s="8" t="s">
        <v>10149</v>
      </c>
      <c r="E8799" s="8" t="s">
        <v>18</v>
      </c>
      <c r="F8799" s="5" t="s">
        <v>18</v>
      </c>
      <c r="G8799" s="9"/>
      <c r="H8799" s="9"/>
    </row>
    <row r="8800" ht="15.75" customHeight="1">
      <c r="A8800" s="15" t="s">
        <v>10132</v>
      </c>
      <c r="B8800" s="14" t="s">
        <v>144</v>
      </c>
      <c r="C8800" s="17">
        <v>38.0</v>
      </c>
      <c r="D8800" s="8" t="s">
        <v>10150</v>
      </c>
      <c r="E8800" s="8" t="s">
        <v>18</v>
      </c>
      <c r="F8800" s="5" t="s">
        <v>18</v>
      </c>
      <c r="G8800" s="9"/>
      <c r="H8800" s="9"/>
    </row>
    <row r="8801" ht="15.75" customHeight="1">
      <c r="A8801" s="15" t="s">
        <v>10132</v>
      </c>
      <c r="B8801" s="14" t="s">
        <v>124</v>
      </c>
      <c r="C8801" s="17">
        <v>40.0</v>
      </c>
      <c r="D8801" s="8" t="s">
        <v>10151</v>
      </c>
      <c r="E8801" s="8" t="s">
        <v>21</v>
      </c>
      <c r="F8801" s="5" t="s">
        <v>22</v>
      </c>
      <c r="G8801" s="9"/>
      <c r="H8801" s="9"/>
    </row>
    <row r="8802" ht="15.75" customHeight="1">
      <c r="A8802" s="15" t="s">
        <v>10132</v>
      </c>
      <c r="B8802" s="14" t="s">
        <v>144</v>
      </c>
      <c r="C8802" s="17">
        <v>43.0</v>
      </c>
      <c r="D8802" s="8" t="s">
        <v>10152</v>
      </c>
      <c r="E8802" s="8" t="s">
        <v>21</v>
      </c>
      <c r="F8802" s="5" t="s">
        <v>642</v>
      </c>
      <c r="G8802" s="9"/>
      <c r="H8802" s="9"/>
    </row>
    <row r="8803" ht="15.75" customHeight="1">
      <c r="A8803" s="15" t="s">
        <v>10132</v>
      </c>
      <c r="B8803" s="14" t="s">
        <v>144</v>
      </c>
      <c r="C8803" s="17">
        <v>45.0</v>
      </c>
      <c r="D8803" s="8" t="s">
        <v>10153</v>
      </c>
      <c r="E8803" s="8" t="s">
        <v>21</v>
      </c>
      <c r="F8803" s="5" t="s">
        <v>25</v>
      </c>
      <c r="G8803" s="9"/>
      <c r="H8803" s="9"/>
    </row>
    <row r="8804" ht="15.75" customHeight="1">
      <c r="A8804" s="15" t="s">
        <v>10132</v>
      </c>
      <c r="B8804" s="14" t="s">
        <v>37</v>
      </c>
      <c r="C8804" s="17">
        <v>47.0</v>
      </c>
      <c r="D8804" s="8" t="s">
        <v>10154</v>
      </c>
      <c r="E8804" s="8" t="s">
        <v>21</v>
      </c>
      <c r="F8804" s="5" t="s">
        <v>25</v>
      </c>
      <c r="G8804" s="9"/>
      <c r="H8804" s="9"/>
    </row>
    <row r="8805" ht="15.75" customHeight="1">
      <c r="A8805" s="15" t="s">
        <v>10132</v>
      </c>
      <c r="B8805" s="14" t="s">
        <v>37</v>
      </c>
      <c r="C8805" s="17">
        <v>49.0</v>
      </c>
      <c r="D8805" s="8" t="s">
        <v>10155</v>
      </c>
      <c r="E8805" s="8" t="s">
        <v>14</v>
      </c>
      <c r="F8805" s="5" t="s">
        <v>22</v>
      </c>
      <c r="G8805" s="9"/>
      <c r="H8805" s="9"/>
    </row>
    <row r="8806" ht="15.75" customHeight="1">
      <c r="A8806" s="15" t="s">
        <v>10132</v>
      </c>
      <c r="B8806" s="14" t="s">
        <v>144</v>
      </c>
      <c r="C8806" s="17">
        <v>51.0</v>
      </c>
      <c r="D8806" s="8" t="s">
        <v>10156</v>
      </c>
      <c r="E8806" s="8" t="s">
        <v>21</v>
      </c>
      <c r="F8806" s="5" t="s">
        <v>22</v>
      </c>
      <c r="G8806" s="9"/>
      <c r="H8806" s="9"/>
    </row>
    <row r="8807" ht="15.75" customHeight="1">
      <c r="A8807" s="15" t="s">
        <v>10132</v>
      </c>
      <c r="B8807" s="18" t="s">
        <v>135</v>
      </c>
      <c r="C8807" s="17">
        <v>53.0</v>
      </c>
      <c r="D8807" s="8" t="s">
        <v>10157</v>
      </c>
      <c r="E8807" s="8" t="s">
        <v>21</v>
      </c>
      <c r="F8807" s="5" t="s">
        <v>22</v>
      </c>
      <c r="G8807" s="9"/>
      <c r="H8807" s="9"/>
    </row>
    <row r="8808" ht="15.75" customHeight="1">
      <c r="A8808" s="15" t="s">
        <v>10132</v>
      </c>
      <c r="B8808" s="14" t="s">
        <v>37</v>
      </c>
      <c r="C8808" s="17">
        <v>54.0</v>
      </c>
      <c r="D8808" s="8" t="s">
        <v>10158</v>
      </c>
      <c r="E8808" s="8" t="s">
        <v>21</v>
      </c>
      <c r="F8808" s="5" t="s">
        <v>25</v>
      </c>
      <c r="G8808" s="9"/>
      <c r="H8808" s="9"/>
    </row>
    <row r="8809" ht="15.75" customHeight="1">
      <c r="A8809" s="15" t="s">
        <v>10132</v>
      </c>
      <c r="B8809" s="18" t="s">
        <v>135</v>
      </c>
      <c r="C8809" s="17">
        <v>57.0</v>
      </c>
      <c r="D8809" s="8" t="s">
        <v>10159</v>
      </c>
      <c r="E8809" s="8" t="s">
        <v>18</v>
      </c>
      <c r="F8809" s="5" t="s">
        <v>18</v>
      </c>
      <c r="G8809" s="9"/>
      <c r="H8809" s="9"/>
    </row>
    <row r="8810" ht="15.75" customHeight="1">
      <c r="A8810" s="15" t="s">
        <v>10132</v>
      </c>
      <c r="B8810" s="14" t="s">
        <v>144</v>
      </c>
      <c r="C8810" s="17">
        <v>58.0</v>
      </c>
      <c r="D8810" s="8" t="s">
        <v>10160</v>
      </c>
      <c r="E8810" s="8" t="s">
        <v>18</v>
      </c>
      <c r="F8810" s="5" t="s">
        <v>18</v>
      </c>
      <c r="G8810" s="9"/>
      <c r="H8810" s="9"/>
    </row>
    <row r="8811" ht="15.75" customHeight="1">
      <c r="A8811" s="15" t="s">
        <v>10132</v>
      </c>
      <c r="B8811" s="14" t="s">
        <v>144</v>
      </c>
      <c r="C8811" s="17">
        <v>60.0</v>
      </c>
      <c r="D8811" s="8" t="s">
        <v>10161</v>
      </c>
      <c r="E8811" s="8" t="s">
        <v>18</v>
      </c>
      <c r="F8811" s="5" t="s">
        <v>18</v>
      </c>
      <c r="G8811" s="9"/>
      <c r="H8811" s="9"/>
    </row>
    <row r="8812" ht="15.75" customHeight="1">
      <c r="A8812" s="15" t="s">
        <v>10132</v>
      </c>
      <c r="B8812" s="18" t="s">
        <v>701</v>
      </c>
      <c r="C8812" s="17">
        <v>62.0</v>
      </c>
      <c r="D8812" s="8" t="s">
        <v>10162</v>
      </c>
      <c r="E8812" s="8" t="s">
        <v>18</v>
      </c>
      <c r="F8812" s="5" t="s">
        <v>18</v>
      </c>
      <c r="G8812" s="9"/>
      <c r="H8812" s="9"/>
    </row>
    <row r="8813" ht="15.75" customHeight="1">
      <c r="A8813" s="15" t="s">
        <v>10132</v>
      </c>
      <c r="B8813" s="18" t="s">
        <v>701</v>
      </c>
      <c r="C8813" s="17">
        <v>64.0</v>
      </c>
      <c r="D8813" s="8" t="s">
        <v>10163</v>
      </c>
      <c r="E8813" s="8" t="s">
        <v>21</v>
      </c>
      <c r="F8813" s="5" t="s">
        <v>25</v>
      </c>
      <c r="G8813" s="9"/>
      <c r="H8813" s="9"/>
    </row>
    <row r="8814" ht="15.75" customHeight="1">
      <c r="A8814" s="15" t="s">
        <v>10132</v>
      </c>
      <c r="B8814" s="14" t="s">
        <v>124</v>
      </c>
      <c r="C8814" s="17">
        <v>66.0</v>
      </c>
      <c r="D8814" s="8" t="s">
        <v>10164</v>
      </c>
      <c r="E8814" s="8" t="s">
        <v>33</v>
      </c>
      <c r="F8814" s="5" t="s">
        <v>33</v>
      </c>
      <c r="G8814" s="9"/>
      <c r="H8814" s="9"/>
    </row>
    <row r="8815" ht="15.75" customHeight="1">
      <c r="A8815" s="15" t="s">
        <v>10132</v>
      </c>
      <c r="B8815" s="14" t="s">
        <v>37</v>
      </c>
      <c r="C8815" s="17">
        <v>69.0</v>
      </c>
      <c r="D8815" s="8" t="s">
        <v>10165</v>
      </c>
      <c r="E8815" s="8" t="s">
        <v>21</v>
      </c>
      <c r="F8815" s="5" t="s">
        <v>527</v>
      </c>
      <c r="G8815" s="9"/>
      <c r="H8815" s="9"/>
    </row>
    <row r="8816" ht="15.75" customHeight="1">
      <c r="A8816" s="15" t="s">
        <v>10132</v>
      </c>
      <c r="B8816" s="18" t="s">
        <v>701</v>
      </c>
      <c r="C8816" s="17">
        <v>71.0</v>
      </c>
      <c r="D8816" s="8" t="s">
        <v>10166</v>
      </c>
      <c r="E8816" s="8" t="s">
        <v>21</v>
      </c>
      <c r="F8816" s="5" t="s">
        <v>25</v>
      </c>
      <c r="G8816" s="9"/>
      <c r="H8816" s="9"/>
    </row>
    <row r="8817" ht="15.75" customHeight="1">
      <c r="A8817" s="15" t="s">
        <v>10132</v>
      </c>
      <c r="B8817" s="14" t="s">
        <v>37</v>
      </c>
      <c r="C8817" s="17">
        <v>73.0</v>
      </c>
      <c r="D8817" s="8" t="s">
        <v>10167</v>
      </c>
      <c r="E8817" s="8" t="s">
        <v>21</v>
      </c>
      <c r="F8817" s="5" t="s">
        <v>25</v>
      </c>
      <c r="G8817" s="9"/>
      <c r="H8817" s="9"/>
    </row>
    <row r="8818" ht="15.75" customHeight="1">
      <c r="A8818" s="15" t="s">
        <v>10132</v>
      </c>
      <c r="B8818" s="18" t="s">
        <v>701</v>
      </c>
      <c r="C8818" s="17">
        <v>75.0</v>
      </c>
      <c r="D8818" s="8" t="s">
        <v>10168</v>
      </c>
      <c r="E8818" s="8" t="s">
        <v>18</v>
      </c>
      <c r="F8818" s="5" t="s">
        <v>18</v>
      </c>
      <c r="G8818" s="9"/>
      <c r="H8818" s="9"/>
    </row>
    <row r="8819" ht="15.75" customHeight="1">
      <c r="A8819" s="15" t="s">
        <v>10132</v>
      </c>
      <c r="B8819" s="18" t="s">
        <v>701</v>
      </c>
      <c r="C8819" s="17">
        <v>77.0</v>
      </c>
      <c r="D8819" s="8" t="s">
        <v>10169</v>
      </c>
      <c r="E8819" s="8" t="s">
        <v>18</v>
      </c>
      <c r="F8819" s="5" t="s">
        <v>1465</v>
      </c>
      <c r="G8819" s="9"/>
      <c r="H8819" s="9"/>
    </row>
    <row r="8820" ht="15.75" customHeight="1">
      <c r="A8820" s="15" t="s">
        <v>10132</v>
      </c>
      <c r="B8820" s="14" t="s">
        <v>968</v>
      </c>
      <c r="C8820" s="17">
        <v>79.0</v>
      </c>
      <c r="D8820" s="8" t="s">
        <v>10170</v>
      </c>
      <c r="E8820" s="8" t="s">
        <v>14</v>
      </c>
      <c r="F8820" s="5" t="s">
        <v>6868</v>
      </c>
      <c r="G8820" s="9"/>
      <c r="H8820" s="9"/>
    </row>
    <row r="8821" ht="15.75" customHeight="1">
      <c r="A8821" s="15" t="s">
        <v>10132</v>
      </c>
      <c r="B8821" s="14" t="s">
        <v>37</v>
      </c>
      <c r="C8821" s="17">
        <v>82.0</v>
      </c>
      <c r="D8821" s="8" t="s">
        <v>10171</v>
      </c>
      <c r="E8821" s="8" t="s">
        <v>14</v>
      </c>
      <c r="F8821" s="5" t="s">
        <v>28</v>
      </c>
      <c r="G8821" s="9"/>
      <c r="H8821" s="9"/>
    </row>
    <row r="8822" ht="15.75" customHeight="1">
      <c r="A8822" s="15" t="s">
        <v>10132</v>
      </c>
      <c r="B8822" s="18" t="s">
        <v>701</v>
      </c>
      <c r="C8822" s="17">
        <v>85.0</v>
      </c>
      <c r="D8822" s="8" t="s">
        <v>10172</v>
      </c>
      <c r="E8822" s="8" t="s">
        <v>21</v>
      </c>
      <c r="F8822" s="5" t="s">
        <v>25</v>
      </c>
      <c r="G8822" s="9"/>
      <c r="H8822" s="9"/>
    </row>
    <row r="8823" ht="15.75" customHeight="1">
      <c r="A8823" s="15" t="s">
        <v>10132</v>
      </c>
      <c r="B8823" s="14" t="s">
        <v>968</v>
      </c>
      <c r="C8823" s="17">
        <v>87.0</v>
      </c>
      <c r="D8823" s="8" t="s">
        <v>10173</v>
      </c>
      <c r="E8823" s="8" t="s">
        <v>14</v>
      </c>
      <c r="F8823" s="5" t="s">
        <v>28</v>
      </c>
      <c r="G8823" s="9"/>
      <c r="H8823" s="9"/>
    </row>
    <row r="8824" ht="15.75" customHeight="1">
      <c r="A8824" s="15" t="s">
        <v>10132</v>
      </c>
      <c r="B8824" s="14" t="s">
        <v>144</v>
      </c>
      <c r="C8824" s="17">
        <v>90.0</v>
      </c>
      <c r="D8824" s="8" t="s">
        <v>10174</v>
      </c>
      <c r="E8824" s="8" t="s">
        <v>14</v>
      </c>
      <c r="F8824" s="5" t="s">
        <v>79</v>
      </c>
      <c r="G8824" s="9"/>
      <c r="H8824" s="9"/>
    </row>
    <row r="8825" ht="15.75" customHeight="1">
      <c r="A8825" s="15" t="s">
        <v>10132</v>
      </c>
      <c r="B8825" s="18" t="s">
        <v>701</v>
      </c>
      <c r="C8825" s="17">
        <v>92.0</v>
      </c>
      <c r="D8825" s="8" t="s">
        <v>10175</v>
      </c>
      <c r="E8825" s="8" t="s">
        <v>21</v>
      </c>
      <c r="F8825" s="5" t="s">
        <v>25</v>
      </c>
      <c r="G8825" s="9"/>
      <c r="H8825" s="9"/>
    </row>
    <row r="8826" ht="15.75" customHeight="1">
      <c r="A8826" s="15" t="s">
        <v>10132</v>
      </c>
      <c r="B8826" s="14" t="s">
        <v>144</v>
      </c>
      <c r="C8826" s="17">
        <v>94.0</v>
      </c>
      <c r="D8826" s="8" t="s">
        <v>10176</v>
      </c>
      <c r="E8826" s="8" t="s">
        <v>21</v>
      </c>
      <c r="F8826" s="5" t="s">
        <v>25</v>
      </c>
      <c r="G8826" s="9"/>
      <c r="H8826" s="9"/>
    </row>
    <row r="8827" ht="15.75" customHeight="1">
      <c r="A8827" s="15" t="s">
        <v>10132</v>
      </c>
      <c r="B8827" s="14" t="s">
        <v>124</v>
      </c>
      <c r="C8827" s="17">
        <v>96.0</v>
      </c>
      <c r="D8827" s="8" t="s">
        <v>10177</v>
      </c>
      <c r="E8827" s="8" t="s">
        <v>21</v>
      </c>
      <c r="F8827" s="5" t="s">
        <v>25</v>
      </c>
      <c r="G8827" s="9"/>
      <c r="H8827" s="9"/>
    </row>
    <row r="8828" ht="15.75" customHeight="1">
      <c r="A8828" s="15" t="s">
        <v>10132</v>
      </c>
      <c r="B8828" s="14" t="s">
        <v>37</v>
      </c>
      <c r="C8828" s="17">
        <v>98.0</v>
      </c>
      <c r="D8828" s="8" t="s">
        <v>10178</v>
      </c>
      <c r="E8828" s="8" t="s">
        <v>21</v>
      </c>
      <c r="F8828" s="5" t="s">
        <v>25</v>
      </c>
      <c r="G8828" s="9"/>
      <c r="H8828" s="9"/>
    </row>
    <row r="8829" ht="15.75" customHeight="1">
      <c r="A8829" s="15" t="s">
        <v>10132</v>
      </c>
      <c r="B8829" s="18" t="s">
        <v>135</v>
      </c>
      <c r="C8829" s="17">
        <v>101.0</v>
      </c>
      <c r="D8829" s="8" t="s">
        <v>10179</v>
      </c>
      <c r="E8829" s="8" t="s">
        <v>14</v>
      </c>
      <c r="F8829" s="5" t="s">
        <v>25</v>
      </c>
      <c r="G8829" s="9"/>
      <c r="H8829" s="9"/>
    </row>
    <row r="8830" ht="15.75" customHeight="1">
      <c r="A8830" s="15" t="s">
        <v>10132</v>
      </c>
      <c r="B8830" s="14" t="s">
        <v>37</v>
      </c>
      <c r="C8830" s="17">
        <v>102.0</v>
      </c>
      <c r="D8830" s="8" t="s">
        <v>10180</v>
      </c>
      <c r="E8830" s="8" t="s">
        <v>21</v>
      </c>
      <c r="F8830" s="5" t="s">
        <v>22</v>
      </c>
      <c r="G8830" s="9"/>
      <c r="H8830" s="9"/>
    </row>
    <row r="8831" ht="15.75" customHeight="1">
      <c r="A8831" s="15" t="s">
        <v>10132</v>
      </c>
      <c r="B8831" s="14" t="s">
        <v>420</v>
      </c>
      <c r="C8831" s="17">
        <v>105.0</v>
      </c>
      <c r="D8831" s="8" t="s">
        <v>10181</v>
      </c>
      <c r="E8831" s="8" t="s">
        <v>21</v>
      </c>
      <c r="F8831" s="5" t="s">
        <v>25</v>
      </c>
      <c r="G8831" s="9"/>
      <c r="H8831" s="9"/>
    </row>
    <row r="8832" ht="15.75" customHeight="1">
      <c r="A8832" s="11" t="s">
        <v>10182</v>
      </c>
      <c r="B8832" s="6" t="s">
        <v>525</v>
      </c>
      <c r="C8832" s="7">
        <v>1.0</v>
      </c>
      <c r="D8832" s="8" t="s">
        <v>10183</v>
      </c>
      <c r="E8832" s="5" t="s">
        <v>21</v>
      </c>
      <c r="F8832" s="5" t="s">
        <v>25</v>
      </c>
      <c r="G8832" s="9"/>
      <c r="H8832" s="9"/>
    </row>
    <row r="8833" ht="15.75" customHeight="1">
      <c r="A8833" s="11" t="s">
        <v>10182</v>
      </c>
      <c r="B8833" s="6" t="s">
        <v>130</v>
      </c>
      <c r="C8833" s="10">
        <v>2.0</v>
      </c>
      <c r="D8833" s="8" t="s">
        <v>10184</v>
      </c>
      <c r="E8833" s="5" t="s">
        <v>21</v>
      </c>
      <c r="F8833" s="5" t="s">
        <v>50</v>
      </c>
      <c r="G8833" s="9"/>
      <c r="H8833" s="9"/>
    </row>
    <row r="8834" ht="15.75" customHeight="1">
      <c r="A8834" s="11" t="s">
        <v>10182</v>
      </c>
      <c r="B8834" s="6" t="s">
        <v>378</v>
      </c>
      <c r="C8834" s="10">
        <v>4.0</v>
      </c>
      <c r="D8834" s="8" t="s">
        <v>10185</v>
      </c>
      <c r="E8834" s="5" t="s">
        <v>14</v>
      </c>
      <c r="F8834" s="5" t="s">
        <v>50</v>
      </c>
      <c r="G8834" s="9"/>
      <c r="H8834" s="9"/>
    </row>
    <row r="8835" ht="15.75" customHeight="1">
      <c r="A8835" s="11" t="s">
        <v>10182</v>
      </c>
      <c r="B8835" s="6" t="s">
        <v>851</v>
      </c>
      <c r="C8835" s="10">
        <v>6.0</v>
      </c>
      <c r="D8835" s="8" t="s">
        <v>10186</v>
      </c>
      <c r="E8835" s="5" t="s">
        <v>21</v>
      </c>
      <c r="F8835" s="5" t="s">
        <v>50</v>
      </c>
      <c r="G8835" s="9"/>
      <c r="H8835" s="9"/>
    </row>
    <row r="8836" ht="15.75" customHeight="1">
      <c r="A8836" s="11" t="s">
        <v>10182</v>
      </c>
      <c r="B8836" s="6" t="s">
        <v>378</v>
      </c>
      <c r="C8836" s="10">
        <v>8.0</v>
      </c>
      <c r="D8836" s="8" t="s">
        <v>10187</v>
      </c>
      <c r="E8836" s="5" t="s">
        <v>21</v>
      </c>
      <c r="F8836" s="5" t="s">
        <v>25</v>
      </c>
      <c r="G8836" s="9"/>
      <c r="H8836" s="9"/>
    </row>
    <row r="8837" ht="15.75" customHeight="1">
      <c r="A8837" s="11" t="s">
        <v>10182</v>
      </c>
      <c r="B8837" s="6" t="s">
        <v>29</v>
      </c>
      <c r="C8837" s="10">
        <v>10.0</v>
      </c>
      <c r="D8837" s="8" t="s">
        <v>10188</v>
      </c>
      <c r="E8837" s="5" t="s">
        <v>21</v>
      </c>
      <c r="F8837" s="5" t="s">
        <v>22</v>
      </c>
      <c r="G8837" s="9"/>
      <c r="H8837" s="9"/>
    </row>
    <row r="8838" ht="15.75" customHeight="1">
      <c r="A8838" s="11" t="s">
        <v>10182</v>
      </c>
      <c r="B8838" s="6" t="s">
        <v>378</v>
      </c>
      <c r="C8838" s="10">
        <v>11.0</v>
      </c>
      <c r="D8838" s="8" t="s">
        <v>10189</v>
      </c>
      <c r="E8838" s="5" t="s">
        <v>14</v>
      </c>
      <c r="F8838" s="5" t="s">
        <v>15</v>
      </c>
      <c r="G8838" s="9"/>
      <c r="H8838" s="9"/>
    </row>
    <row r="8839" ht="15.75" customHeight="1">
      <c r="A8839" s="11" t="s">
        <v>10182</v>
      </c>
      <c r="B8839" s="6" t="s">
        <v>6472</v>
      </c>
      <c r="C8839" s="10">
        <v>12.0</v>
      </c>
      <c r="D8839" s="8" t="s">
        <v>10190</v>
      </c>
      <c r="E8839" s="5" t="s">
        <v>14</v>
      </c>
      <c r="F8839" s="5" t="s">
        <v>15</v>
      </c>
      <c r="G8839" s="9"/>
      <c r="H8839" s="9"/>
    </row>
    <row r="8840" ht="15.75" customHeight="1">
      <c r="A8840" s="11" t="s">
        <v>10182</v>
      </c>
      <c r="B8840" s="6" t="s">
        <v>378</v>
      </c>
      <c r="C8840" s="10">
        <v>14.0</v>
      </c>
      <c r="D8840" s="8" t="s">
        <v>10191</v>
      </c>
      <c r="E8840" s="5" t="s">
        <v>14</v>
      </c>
      <c r="F8840" s="5" t="s">
        <v>15</v>
      </c>
      <c r="G8840" s="9"/>
      <c r="H8840" s="9"/>
    </row>
    <row r="8841" ht="15.75" customHeight="1">
      <c r="A8841" s="11" t="s">
        <v>10182</v>
      </c>
      <c r="B8841" s="6" t="s">
        <v>130</v>
      </c>
      <c r="C8841" s="10">
        <v>15.0</v>
      </c>
      <c r="D8841" s="8" t="s">
        <v>10192</v>
      </c>
      <c r="E8841" s="5" t="s">
        <v>14</v>
      </c>
      <c r="F8841" s="5" t="s">
        <v>15</v>
      </c>
      <c r="G8841" s="9"/>
      <c r="H8841" s="9"/>
    </row>
    <row r="8842" ht="15.75" customHeight="1">
      <c r="A8842" s="11" t="s">
        <v>10182</v>
      </c>
      <c r="B8842" s="6" t="s">
        <v>137</v>
      </c>
      <c r="C8842" s="10">
        <v>16.0</v>
      </c>
      <c r="D8842" s="8" t="s">
        <v>10193</v>
      </c>
      <c r="E8842" s="5" t="s">
        <v>21</v>
      </c>
      <c r="F8842" s="5" t="s">
        <v>123</v>
      </c>
      <c r="G8842" s="9"/>
      <c r="H8842" s="9"/>
    </row>
    <row r="8843" ht="15.75" customHeight="1">
      <c r="A8843" s="11" t="s">
        <v>10182</v>
      </c>
      <c r="B8843" s="6" t="s">
        <v>137</v>
      </c>
      <c r="C8843" s="10">
        <v>18.0</v>
      </c>
      <c r="D8843" s="8" t="s">
        <v>10194</v>
      </c>
      <c r="E8843" s="5" t="s">
        <v>14</v>
      </c>
      <c r="F8843" s="5" t="s">
        <v>22</v>
      </c>
      <c r="G8843" s="9"/>
      <c r="H8843" s="9"/>
    </row>
    <row r="8844" ht="15.75" customHeight="1">
      <c r="A8844" s="11" t="s">
        <v>10182</v>
      </c>
      <c r="B8844" s="6" t="s">
        <v>10195</v>
      </c>
      <c r="C8844" s="10">
        <v>20.0</v>
      </c>
      <c r="D8844" s="8" t="s">
        <v>10196</v>
      </c>
      <c r="E8844" s="5" t="s">
        <v>21</v>
      </c>
      <c r="F8844" s="5" t="s">
        <v>25</v>
      </c>
      <c r="G8844" s="9"/>
      <c r="H8844" s="9"/>
    </row>
    <row r="8845" ht="15.75" customHeight="1">
      <c r="A8845" s="5" t="s">
        <v>10197</v>
      </c>
      <c r="B8845" s="6" t="s">
        <v>10198</v>
      </c>
      <c r="C8845" s="7">
        <v>1.0</v>
      </c>
      <c r="D8845" s="8" t="s">
        <v>10199</v>
      </c>
      <c r="E8845" s="5" t="s">
        <v>21</v>
      </c>
      <c r="F8845" s="5" t="s">
        <v>25</v>
      </c>
      <c r="G8845" s="9"/>
      <c r="H8845" s="9"/>
    </row>
    <row r="8846" ht="15.75" customHeight="1">
      <c r="A8846" s="15" t="s">
        <v>10200</v>
      </c>
      <c r="B8846" s="14" t="s">
        <v>443</v>
      </c>
      <c r="C8846" s="17">
        <v>2.0</v>
      </c>
      <c r="D8846" s="8" t="s">
        <v>10201</v>
      </c>
      <c r="E8846" s="8" t="s">
        <v>21</v>
      </c>
      <c r="F8846" s="5" t="s">
        <v>25</v>
      </c>
      <c r="G8846" s="9"/>
      <c r="H8846" s="9"/>
    </row>
    <row r="8847" ht="15.75" customHeight="1">
      <c r="A8847" s="15" t="s">
        <v>10200</v>
      </c>
      <c r="B8847" s="14" t="s">
        <v>10202</v>
      </c>
      <c r="C8847" s="17">
        <v>3.0</v>
      </c>
      <c r="D8847" s="8" t="s">
        <v>10203</v>
      </c>
      <c r="E8847" s="8" t="s">
        <v>21</v>
      </c>
      <c r="F8847" s="5" t="s">
        <v>25</v>
      </c>
      <c r="G8847" s="9"/>
      <c r="H8847" s="9"/>
    </row>
    <row r="8848" ht="15.75" customHeight="1">
      <c r="A8848" s="15" t="s">
        <v>10200</v>
      </c>
      <c r="B8848" s="14" t="s">
        <v>378</v>
      </c>
      <c r="C8848" s="17">
        <v>6.0</v>
      </c>
      <c r="D8848" s="8" t="s">
        <v>10204</v>
      </c>
      <c r="E8848" s="8" t="s">
        <v>21</v>
      </c>
      <c r="F8848" s="5" t="s">
        <v>123</v>
      </c>
      <c r="G8848" s="9"/>
      <c r="H8848" s="9"/>
    </row>
    <row r="8849" ht="15.75" customHeight="1">
      <c r="A8849" s="15" t="s">
        <v>10200</v>
      </c>
      <c r="B8849" s="14" t="s">
        <v>378</v>
      </c>
      <c r="C8849" s="17">
        <v>8.0</v>
      </c>
      <c r="D8849" s="8" t="s">
        <v>10205</v>
      </c>
      <c r="E8849" s="8" t="s">
        <v>21</v>
      </c>
      <c r="F8849" s="5" t="s">
        <v>25</v>
      </c>
      <c r="G8849" s="9"/>
      <c r="H8849" s="9"/>
    </row>
    <row r="8850" ht="15.75" customHeight="1">
      <c r="A8850" s="15" t="s">
        <v>10200</v>
      </c>
      <c r="B8850" s="14" t="s">
        <v>378</v>
      </c>
      <c r="C8850" s="17">
        <v>10.0</v>
      </c>
      <c r="D8850" s="8" t="s">
        <v>10206</v>
      </c>
      <c r="E8850" s="8" t="s">
        <v>14</v>
      </c>
      <c r="F8850" s="5" t="s">
        <v>15</v>
      </c>
      <c r="G8850" s="9"/>
      <c r="H8850" s="9"/>
    </row>
    <row r="8851" ht="15.75" customHeight="1">
      <c r="A8851" s="15" t="s">
        <v>10200</v>
      </c>
      <c r="B8851" s="14" t="s">
        <v>378</v>
      </c>
      <c r="C8851" s="17">
        <v>12.0</v>
      </c>
      <c r="D8851" s="8" t="s">
        <v>10207</v>
      </c>
      <c r="E8851" s="8" t="s">
        <v>14</v>
      </c>
      <c r="F8851" s="5" t="s">
        <v>15</v>
      </c>
      <c r="G8851" s="9"/>
      <c r="H8851" s="9"/>
    </row>
    <row r="8852" ht="15.75" customHeight="1">
      <c r="A8852" s="15" t="s">
        <v>10200</v>
      </c>
      <c r="B8852" s="14" t="s">
        <v>560</v>
      </c>
      <c r="C8852" s="17">
        <v>13.0</v>
      </c>
      <c r="D8852" s="8" t="s">
        <v>10208</v>
      </c>
      <c r="E8852" s="8" t="s">
        <v>14</v>
      </c>
      <c r="F8852" s="5" t="s">
        <v>15</v>
      </c>
      <c r="G8852" s="9"/>
      <c r="H8852" s="9"/>
    </row>
    <row r="8853" ht="15.75" customHeight="1">
      <c r="A8853" s="15" t="s">
        <v>10200</v>
      </c>
      <c r="B8853" s="14" t="s">
        <v>443</v>
      </c>
      <c r="C8853" s="17">
        <v>14.0</v>
      </c>
      <c r="D8853" s="8" t="s">
        <v>10209</v>
      </c>
      <c r="E8853" s="8" t="s">
        <v>21</v>
      </c>
      <c r="F8853" s="5" t="s">
        <v>25</v>
      </c>
      <c r="G8853" s="9"/>
      <c r="H8853" s="9"/>
    </row>
    <row r="8854" ht="15.75" customHeight="1">
      <c r="A8854" s="15" t="s">
        <v>10200</v>
      </c>
      <c r="B8854" s="14" t="s">
        <v>378</v>
      </c>
      <c r="C8854" s="17">
        <v>16.0</v>
      </c>
      <c r="D8854" s="8" t="s">
        <v>10210</v>
      </c>
      <c r="E8854" s="8" t="s">
        <v>14</v>
      </c>
      <c r="F8854" s="5" t="s">
        <v>15</v>
      </c>
      <c r="G8854" s="9"/>
      <c r="H8854" s="9"/>
    </row>
    <row r="8855" ht="15.75" customHeight="1">
      <c r="A8855" s="15" t="s">
        <v>10200</v>
      </c>
      <c r="B8855" s="14" t="s">
        <v>10211</v>
      </c>
      <c r="C8855" s="17">
        <v>18.0</v>
      </c>
      <c r="D8855" s="8" t="s">
        <v>10212</v>
      </c>
      <c r="E8855" s="8" t="s">
        <v>14</v>
      </c>
      <c r="F8855" s="5" t="s">
        <v>15</v>
      </c>
      <c r="G8855" s="9"/>
      <c r="H8855" s="9"/>
    </row>
    <row r="8856" ht="15.75" customHeight="1">
      <c r="A8856" s="15" t="s">
        <v>10200</v>
      </c>
      <c r="B8856" s="14" t="s">
        <v>10213</v>
      </c>
      <c r="C8856" s="17">
        <v>20.0</v>
      </c>
      <c r="D8856" s="8" t="s">
        <v>10214</v>
      </c>
      <c r="E8856" s="8" t="s">
        <v>18</v>
      </c>
      <c r="F8856" s="5" t="s">
        <v>18</v>
      </c>
      <c r="G8856" s="9"/>
      <c r="H8856" s="9"/>
    </row>
    <row r="8857" ht="15.75" customHeight="1">
      <c r="A8857" s="15" t="s">
        <v>10200</v>
      </c>
      <c r="B8857" s="14" t="s">
        <v>10211</v>
      </c>
      <c r="C8857" s="17">
        <v>23.0</v>
      </c>
      <c r="D8857" s="8" t="s">
        <v>10215</v>
      </c>
      <c r="E8857" s="8" t="s">
        <v>14</v>
      </c>
      <c r="F8857" s="5" t="s">
        <v>28</v>
      </c>
      <c r="G8857" s="9"/>
      <c r="H8857" s="9"/>
    </row>
    <row r="8858" ht="15.75" customHeight="1">
      <c r="A8858" s="15" t="s">
        <v>10200</v>
      </c>
      <c r="B8858" s="14" t="s">
        <v>482</v>
      </c>
      <c r="C8858" s="17">
        <v>25.0</v>
      </c>
      <c r="D8858" s="8" t="s">
        <v>10216</v>
      </c>
      <c r="E8858" s="8" t="s">
        <v>33</v>
      </c>
      <c r="F8858" s="5" t="s">
        <v>33</v>
      </c>
      <c r="G8858" s="9"/>
      <c r="H8858" s="9"/>
    </row>
    <row r="8859" ht="15.75" customHeight="1">
      <c r="A8859" s="15" t="s">
        <v>10200</v>
      </c>
      <c r="B8859" s="14" t="s">
        <v>450</v>
      </c>
      <c r="C8859" s="17">
        <v>26.0</v>
      </c>
      <c r="D8859" s="8" t="s">
        <v>10217</v>
      </c>
      <c r="E8859" s="8" t="s">
        <v>33</v>
      </c>
      <c r="F8859" s="5" t="s">
        <v>33</v>
      </c>
      <c r="G8859" s="9"/>
      <c r="H8859" s="9"/>
    </row>
    <row r="8860" ht="15.75" customHeight="1">
      <c r="A8860" s="15" t="s">
        <v>10200</v>
      </c>
      <c r="B8860" s="14" t="s">
        <v>378</v>
      </c>
      <c r="C8860" s="17">
        <v>27.0</v>
      </c>
      <c r="D8860" s="8" t="s">
        <v>10218</v>
      </c>
      <c r="E8860" s="8" t="s">
        <v>14</v>
      </c>
      <c r="F8860" s="5" t="s">
        <v>28</v>
      </c>
      <c r="G8860" s="9"/>
      <c r="H8860" s="9"/>
    </row>
    <row r="8861" ht="15.75" customHeight="1">
      <c r="A8861" s="15" t="s">
        <v>10200</v>
      </c>
      <c r="B8861" s="14" t="s">
        <v>10211</v>
      </c>
      <c r="C8861" s="17">
        <v>29.0</v>
      </c>
      <c r="D8861" s="8" t="s">
        <v>10219</v>
      </c>
      <c r="E8861" s="8" t="s">
        <v>14</v>
      </c>
      <c r="F8861" s="5" t="s">
        <v>15</v>
      </c>
      <c r="G8861" s="9"/>
      <c r="H8861" s="9"/>
    </row>
    <row r="8862" ht="15.75" customHeight="1">
      <c r="A8862" s="15" t="s">
        <v>10200</v>
      </c>
      <c r="B8862" s="14" t="s">
        <v>450</v>
      </c>
      <c r="C8862" s="17">
        <v>31.0</v>
      </c>
      <c r="D8862" s="8" t="s">
        <v>10220</v>
      </c>
      <c r="E8862" s="8" t="s">
        <v>14</v>
      </c>
      <c r="F8862" s="5" t="s">
        <v>15</v>
      </c>
      <c r="G8862" s="9"/>
      <c r="H8862" s="9"/>
    </row>
    <row r="8863" ht="15.75" customHeight="1">
      <c r="A8863" s="15" t="s">
        <v>10200</v>
      </c>
      <c r="B8863" s="14" t="s">
        <v>10211</v>
      </c>
      <c r="C8863" s="17">
        <v>32.0</v>
      </c>
      <c r="D8863" s="8" t="s">
        <v>10221</v>
      </c>
      <c r="E8863" s="8" t="s">
        <v>18</v>
      </c>
      <c r="F8863" s="5" t="s">
        <v>66</v>
      </c>
      <c r="G8863" s="9"/>
      <c r="H8863" s="9"/>
    </row>
    <row r="8864" ht="15.75" customHeight="1">
      <c r="A8864" s="15" t="s">
        <v>10200</v>
      </c>
      <c r="B8864" s="14" t="s">
        <v>10213</v>
      </c>
      <c r="C8864" s="17">
        <v>34.0</v>
      </c>
      <c r="D8864" s="8" t="s">
        <v>10222</v>
      </c>
      <c r="E8864" s="8" t="s">
        <v>18</v>
      </c>
      <c r="F8864" s="5" t="s">
        <v>18</v>
      </c>
      <c r="G8864" s="9"/>
      <c r="H8864" s="9"/>
    </row>
    <row r="8865" ht="15.75" customHeight="1">
      <c r="A8865" s="15" t="s">
        <v>10200</v>
      </c>
      <c r="B8865" s="14" t="s">
        <v>10211</v>
      </c>
      <c r="C8865" s="17">
        <v>37.0</v>
      </c>
      <c r="D8865" s="8" t="s">
        <v>10223</v>
      </c>
      <c r="E8865" s="8" t="s">
        <v>18</v>
      </c>
      <c r="F8865" s="5" t="s">
        <v>18</v>
      </c>
      <c r="G8865" s="9"/>
      <c r="H8865" s="9"/>
    </row>
    <row r="8866" ht="15.75" customHeight="1">
      <c r="A8866" s="15" t="s">
        <v>10200</v>
      </c>
      <c r="B8866" s="14" t="s">
        <v>443</v>
      </c>
      <c r="C8866" s="17">
        <v>39.0</v>
      </c>
      <c r="D8866" s="8" t="s">
        <v>10224</v>
      </c>
      <c r="E8866" s="8" t="s">
        <v>48</v>
      </c>
      <c r="F8866" s="5" t="s">
        <v>66</v>
      </c>
      <c r="G8866" s="9"/>
      <c r="H8866" s="9"/>
    </row>
    <row r="8867" ht="15.75" customHeight="1">
      <c r="A8867" s="15" t="s">
        <v>10200</v>
      </c>
      <c r="B8867" s="14" t="s">
        <v>560</v>
      </c>
      <c r="C8867" s="17">
        <v>40.0</v>
      </c>
      <c r="D8867" s="8" t="s">
        <v>10225</v>
      </c>
      <c r="E8867" s="8" t="s">
        <v>32</v>
      </c>
      <c r="F8867" s="5" t="s">
        <v>66</v>
      </c>
      <c r="G8867" s="9"/>
      <c r="H8867" s="9"/>
    </row>
    <row r="8868" ht="15.75" customHeight="1">
      <c r="A8868" s="15" t="s">
        <v>10200</v>
      </c>
      <c r="B8868" s="18" t="s">
        <v>9066</v>
      </c>
      <c r="C8868" s="17">
        <v>41.0</v>
      </c>
      <c r="D8868" s="8" t="s">
        <v>10226</v>
      </c>
      <c r="E8868" s="8" t="s">
        <v>32</v>
      </c>
      <c r="F8868" s="5" t="s">
        <v>93</v>
      </c>
      <c r="G8868" s="9"/>
      <c r="H8868" s="9"/>
    </row>
    <row r="8869" ht="15.75" customHeight="1">
      <c r="A8869" s="15" t="s">
        <v>10227</v>
      </c>
      <c r="B8869" s="14" t="s">
        <v>37</v>
      </c>
      <c r="C8869" s="16">
        <v>1.0</v>
      </c>
      <c r="D8869" s="8" t="s">
        <v>10228</v>
      </c>
      <c r="E8869" s="8" t="s">
        <v>33</v>
      </c>
      <c r="F8869" s="5" t="s">
        <v>801</v>
      </c>
      <c r="G8869" s="9"/>
      <c r="H8869" s="9"/>
    </row>
    <row r="8870" ht="15.75" customHeight="1">
      <c r="A8870" s="15" t="s">
        <v>10227</v>
      </c>
      <c r="B8870" s="14" t="s">
        <v>37</v>
      </c>
      <c r="C8870" s="17">
        <v>3.0</v>
      </c>
      <c r="D8870" s="8" t="s">
        <v>10229</v>
      </c>
      <c r="E8870" s="8" t="s">
        <v>14</v>
      </c>
      <c r="F8870" s="5" t="s">
        <v>15</v>
      </c>
      <c r="G8870" s="9"/>
      <c r="H8870" s="9"/>
    </row>
    <row r="8871" ht="15.75" customHeight="1">
      <c r="A8871" s="15" t="s">
        <v>10227</v>
      </c>
      <c r="B8871" s="14" t="s">
        <v>37</v>
      </c>
      <c r="C8871" s="17">
        <v>5.0</v>
      </c>
      <c r="D8871" s="8" t="s">
        <v>10230</v>
      </c>
      <c r="E8871" s="8" t="s">
        <v>21</v>
      </c>
      <c r="F8871" s="5" t="s">
        <v>25</v>
      </c>
      <c r="G8871" s="9"/>
      <c r="H8871" s="9"/>
    </row>
    <row r="8872" ht="15.75" customHeight="1">
      <c r="A8872" s="15" t="s">
        <v>10227</v>
      </c>
      <c r="B8872" s="14" t="s">
        <v>37</v>
      </c>
      <c r="C8872" s="17">
        <v>6.0</v>
      </c>
      <c r="D8872" s="8" t="s">
        <v>10231</v>
      </c>
      <c r="E8872" s="8" t="s">
        <v>33</v>
      </c>
      <c r="F8872" s="5" t="s">
        <v>929</v>
      </c>
      <c r="G8872" s="9"/>
      <c r="H8872" s="9"/>
    </row>
    <row r="8873" ht="15.75" customHeight="1">
      <c r="A8873" s="15" t="s">
        <v>10227</v>
      </c>
      <c r="B8873" s="14" t="s">
        <v>124</v>
      </c>
      <c r="C8873" s="17">
        <v>8.0</v>
      </c>
      <c r="D8873" s="8" t="s">
        <v>10232</v>
      </c>
      <c r="E8873" s="8" t="s">
        <v>14</v>
      </c>
      <c r="F8873" s="5" t="s">
        <v>28</v>
      </c>
      <c r="G8873" s="9"/>
      <c r="H8873" s="9"/>
    </row>
    <row r="8874" ht="15.75" customHeight="1">
      <c r="A8874" s="15" t="s">
        <v>10227</v>
      </c>
      <c r="B8874" s="14" t="s">
        <v>144</v>
      </c>
      <c r="C8874" s="17">
        <v>10.0</v>
      </c>
      <c r="D8874" s="8" t="s">
        <v>10233</v>
      </c>
      <c r="E8874" s="8" t="s">
        <v>21</v>
      </c>
      <c r="F8874" s="5" t="s">
        <v>22</v>
      </c>
      <c r="G8874" s="9"/>
      <c r="H8874" s="9"/>
    </row>
    <row r="8875" ht="15.75" customHeight="1">
      <c r="A8875" s="15" t="s">
        <v>10227</v>
      </c>
      <c r="B8875" s="14" t="s">
        <v>124</v>
      </c>
      <c r="C8875" s="17">
        <v>11.0</v>
      </c>
      <c r="D8875" s="8" t="s">
        <v>10234</v>
      </c>
      <c r="E8875" s="8" t="s">
        <v>14</v>
      </c>
      <c r="F8875" s="5" t="s">
        <v>15</v>
      </c>
      <c r="G8875" s="9"/>
      <c r="H8875" s="9"/>
    </row>
    <row r="8876" ht="15.75" customHeight="1">
      <c r="A8876" s="15" t="s">
        <v>10227</v>
      </c>
      <c r="B8876" s="14" t="s">
        <v>124</v>
      </c>
      <c r="C8876" s="17">
        <v>13.0</v>
      </c>
      <c r="D8876" s="8" t="s">
        <v>10235</v>
      </c>
      <c r="E8876" s="8" t="s">
        <v>21</v>
      </c>
      <c r="F8876" s="5" t="s">
        <v>801</v>
      </c>
      <c r="G8876" s="9"/>
      <c r="H8876" s="9"/>
    </row>
    <row r="8877" ht="15.75" customHeight="1">
      <c r="A8877" s="15" t="s">
        <v>10227</v>
      </c>
      <c r="B8877" s="14" t="s">
        <v>124</v>
      </c>
      <c r="C8877" s="17">
        <v>15.0</v>
      </c>
      <c r="D8877" s="8" t="s">
        <v>10236</v>
      </c>
      <c r="E8877" s="8" t="s">
        <v>146</v>
      </c>
      <c r="F8877" s="5" t="s">
        <v>1017</v>
      </c>
      <c r="G8877" s="9"/>
      <c r="H8877" s="9"/>
    </row>
    <row r="8878" ht="15.75" customHeight="1">
      <c r="A8878" s="15" t="s">
        <v>10227</v>
      </c>
      <c r="B8878" s="14" t="s">
        <v>124</v>
      </c>
      <c r="C8878" s="17">
        <v>16.0</v>
      </c>
      <c r="D8878" s="8" t="s">
        <v>10237</v>
      </c>
      <c r="E8878" s="8" t="s">
        <v>14</v>
      </c>
      <c r="F8878" s="5" t="s">
        <v>79</v>
      </c>
      <c r="G8878" s="9"/>
      <c r="H8878" s="9"/>
    </row>
    <row r="8879" ht="15.75" customHeight="1">
      <c r="A8879" s="15" t="s">
        <v>10227</v>
      </c>
      <c r="B8879" s="14" t="s">
        <v>124</v>
      </c>
      <c r="C8879" s="17">
        <v>18.0</v>
      </c>
      <c r="D8879" s="8" t="s">
        <v>10238</v>
      </c>
      <c r="E8879" s="8" t="s">
        <v>21</v>
      </c>
      <c r="F8879" s="5" t="s">
        <v>123</v>
      </c>
      <c r="G8879" s="9"/>
      <c r="H8879" s="9"/>
    </row>
    <row r="8880" ht="15.75" customHeight="1">
      <c r="A8880" s="15" t="s">
        <v>10227</v>
      </c>
      <c r="B8880" s="14" t="s">
        <v>29</v>
      </c>
      <c r="C8880" s="17">
        <v>19.0</v>
      </c>
      <c r="D8880" s="8" t="s">
        <v>10239</v>
      </c>
      <c r="E8880" s="8" t="s">
        <v>14</v>
      </c>
      <c r="F8880" s="5" t="s">
        <v>15</v>
      </c>
      <c r="G8880" s="9"/>
      <c r="H8880" s="9"/>
    </row>
    <row r="8881" ht="15.75" customHeight="1">
      <c r="A8881" s="15" t="s">
        <v>10227</v>
      </c>
      <c r="B8881" s="14" t="s">
        <v>124</v>
      </c>
      <c r="C8881" s="17">
        <v>20.0</v>
      </c>
      <c r="D8881" s="8" t="s">
        <v>10240</v>
      </c>
      <c r="E8881" s="8" t="s">
        <v>14</v>
      </c>
      <c r="F8881" s="5" t="s">
        <v>15</v>
      </c>
      <c r="G8881" s="9"/>
      <c r="H8881" s="9"/>
    </row>
    <row r="8882" ht="15.75" customHeight="1">
      <c r="A8882" s="15" t="s">
        <v>10227</v>
      </c>
      <c r="B8882" s="14" t="s">
        <v>124</v>
      </c>
      <c r="C8882" s="17">
        <v>22.0</v>
      </c>
      <c r="D8882" s="8" t="s">
        <v>10241</v>
      </c>
      <c r="E8882" s="8" t="s">
        <v>21</v>
      </c>
      <c r="F8882" s="5" t="s">
        <v>25</v>
      </c>
      <c r="G8882" s="9"/>
      <c r="H8882" s="9"/>
    </row>
    <row r="8883" ht="15.75" customHeight="1">
      <c r="A8883" s="15" t="s">
        <v>10227</v>
      </c>
      <c r="B8883" s="14" t="s">
        <v>3018</v>
      </c>
      <c r="C8883" s="17">
        <v>24.0</v>
      </c>
      <c r="D8883" s="8" t="s">
        <v>10242</v>
      </c>
      <c r="E8883" s="8" t="s">
        <v>14</v>
      </c>
      <c r="F8883" s="5" t="s">
        <v>22</v>
      </c>
      <c r="G8883" s="9"/>
      <c r="H8883" s="9"/>
    </row>
    <row r="8884" ht="15.75" customHeight="1">
      <c r="A8884" s="15" t="s">
        <v>10243</v>
      </c>
      <c r="B8884" s="14" t="s">
        <v>68</v>
      </c>
      <c r="C8884" s="16">
        <v>1.0</v>
      </c>
      <c r="D8884" s="8" t="s">
        <v>10244</v>
      </c>
      <c r="E8884" s="8" t="s">
        <v>21</v>
      </c>
      <c r="F8884" s="5" t="s">
        <v>25</v>
      </c>
      <c r="G8884" s="9"/>
      <c r="H8884" s="9"/>
    </row>
    <row r="8885" ht="15.75" customHeight="1">
      <c r="A8885" s="15" t="s">
        <v>10243</v>
      </c>
      <c r="B8885" s="14" t="s">
        <v>68</v>
      </c>
      <c r="C8885" s="17">
        <v>3.0</v>
      </c>
      <c r="D8885" s="8" t="s">
        <v>10245</v>
      </c>
      <c r="E8885" s="8" t="s">
        <v>146</v>
      </c>
      <c r="F8885" s="5" t="s">
        <v>146</v>
      </c>
      <c r="G8885" s="9"/>
      <c r="H8885" s="9"/>
    </row>
    <row r="8886" ht="15.75" customHeight="1">
      <c r="A8886" s="15" t="s">
        <v>10243</v>
      </c>
      <c r="B8886" s="14" t="s">
        <v>104</v>
      </c>
      <c r="C8886" s="17">
        <v>4.0</v>
      </c>
      <c r="D8886" s="8" t="s">
        <v>10246</v>
      </c>
      <c r="E8886" s="8" t="s">
        <v>18</v>
      </c>
      <c r="F8886" s="5" t="s">
        <v>66</v>
      </c>
      <c r="G8886" s="9"/>
      <c r="H8886" s="9"/>
    </row>
    <row r="8887" ht="15.75" customHeight="1">
      <c r="A8887" s="15" t="s">
        <v>10243</v>
      </c>
      <c r="B8887" s="14" t="s">
        <v>216</v>
      </c>
      <c r="C8887" s="17">
        <v>6.0</v>
      </c>
      <c r="D8887" s="8" t="s">
        <v>10247</v>
      </c>
      <c r="E8887" s="8" t="s">
        <v>18</v>
      </c>
      <c r="F8887" s="5" t="s">
        <v>18</v>
      </c>
      <c r="G8887" s="9"/>
      <c r="H8887" s="9"/>
    </row>
    <row r="8888" ht="15.75" customHeight="1">
      <c r="A8888" s="15" t="s">
        <v>10243</v>
      </c>
      <c r="B8888" s="14" t="s">
        <v>734</v>
      </c>
      <c r="C8888" s="17">
        <v>8.0</v>
      </c>
      <c r="D8888" s="8" t="s">
        <v>10248</v>
      </c>
      <c r="E8888" s="8" t="s">
        <v>18</v>
      </c>
      <c r="F8888" s="5" t="s">
        <v>18</v>
      </c>
      <c r="G8888" s="9"/>
      <c r="H8888" s="9"/>
    </row>
    <row r="8889" ht="15.75" customHeight="1">
      <c r="A8889" s="15" t="s">
        <v>10243</v>
      </c>
      <c r="B8889" s="14" t="s">
        <v>1722</v>
      </c>
      <c r="C8889" s="17">
        <v>10.0</v>
      </c>
      <c r="D8889" s="8" t="s">
        <v>10249</v>
      </c>
      <c r="E8889" s="8" t="s">
        <v>21</v>
      </c>
      <c r="F8889" s="5" t="s">
        <v>2246</v>
      </c>
      <c r="G8889" s="9"/>
      <c r="H8889" s="9"/>
    </row>
    <row r="8890" ht="15.75" customHeight="1">
      <c r="A8890" s="15" t="s">
        <v>10243</v>
      </c>
      <c r="B8890" s="14" t="s">
        <v>35</v>
      </c>
      <c r="C8890" s="17">
        <v>13.0</v>
      </c>
      <c r="D8890" s="8" t="s">
        <v>10250</v>
      </c>
      <c r="E8890" s="8" t="s">
        <v>146</v>
      </c>
      <c r="F8890" s="5" t="s">
        <v>66</v>
      </c>
      <c r="G8890" s="9"/>
      <c r="H8890" s="9"/>
    </row>
    <row r="8891" ht="15.75" customHeight="1">
      <c r="A8891" s="15" t="s">
        <v>10243</v>
      </c>
      <c r="B8891" s="14" t="s">
        <v>216</v>
      </c>
      <c r="C8891" s="17">
        <v>15.0</v>
      </c>
      <c r="D8891" s="8" t="s">
        <v>10251</v>
      </c>
      <c r="E8891" s="8" t="s">
        <v>18</v>
      </c>
      <c r="F8891" s="5" t="s">
        <v>66</v>
      </c>
      <c r="G8891" s="9"/>
      <c r="H8891" s="9"/>
    </row>
    <row r="8892" ht="15.75" customHeight="1">
      <c r="A8892" s="15" t="s">
        <v>10243</v>
      </c>
      <c r="B8892" s="14" t="s">
        <v>81</v>
      </c>
      <c r="C8892" s="17">
        <v>17.0</v>
      </c>
      <c r="D8892" s="8" t="s">
        <v>10252</v>
      </c>
      <c r="E8892" s="8" t="s">
        <v>18</v>
      </c>
      <c r="F8892" s="5" t="s">
        <v>18</v>
      </c>
      <c r="G8892" s="9"/>
      <c r="H8892" s="9"/>
    </row>
    <row r="8893" ht="15.75" customHeight="1">
      <c r="A8893" s="15" t="s">
        <v>10243</v>
      </c>
      <c r="B8893" s="14" t="s">
        <v>68</v>
      </c>
      <c r="C8893" s="17">
        <v>21.0</v>
      </c>
      <c r="D8893" s="8" t="s">
        <v>10253</v>
      </c>
      <c r="E8893" s="8" t="s">
        <v>97</v>
      </c>
      <c r="F8893" s="5" t="s">
        <v>2840</v>
      </c>
      <c r="G8893" s="9"/>
      <c r="H8893" s="9"/>
    </row>
    <row r="8894" ht="15.75" customHeight="1">
      <c r="A8894" s="15" t="s">
        <v>10243</v>
      </c>
      <c r="B8894" s="14" t="s">
        <v>107</v>
      </c>
      <c r="C8894" s="17">
        <v>22.0</v>
      </c>
      <c r="D8894" s="8" t="s">
        <v>10254</v>
      </c>
      <c r="E8894" s="8" t="s">
        <v>21</v>
      </c>
      <c r="F8894" s="5" t="s">
        <v>2840</v>
      </c>
      <c r="G8894" s="9"/>
      <c r="H8894" s="9"/>
    </row>
    <row r="8895" ht="15.75" customHeight="1">
      <c r="A8895" s="15" t="s">
        <v>10243</v>
      </c>
      <c r="B8895" s="14" t="s">
        <v>100</v>
      </c>
      <c r="C8895" s="17">
        <v>24.0</v>
      </c>
      <c r="D8895" s="8" t="s">
        <v>10255</v>
      </c>
      <c r="E8895" s="8" t="s">
        <v>21</v>
      </c>
      <c r="F8895" s="5" t="s">
        <v>22</v>
      </c>
      <c r="G8895" s="9"/>
      <c r="H8895" s="9"/>
    </row>
    <row r="8896" ht="15.75" customHeight="1">
      <c r="A8896" s="15" t="s">
        <v>10243</v>
      </c>
      <c r="B8896" s="14" t="s">
        <v>8242</v>
      </c>
      <c r="C8896" s="17">
        <v>26.0</v>
      </c>
      <c r="D8896" s="8" t="s">
        <v>10256</v>
      </c>
      <c r="E8896" s="8" t="s">
        <v>21</v>
      </c>
      <c r="F8896" s="5" t="s">
        <v>295</v>
      </c>
      <c r="G8896" s="9"/>
      <c r="H8896" s="9"/>
    </row>
    <row r="8897" ht="15.75" customHeight="1">
      <c r="A8897" s="15" t="s">
        <v>10257</v>
      </c>
      <c r="B8897" s="14" t="s">
        <v>37</v>
      </c>
      <c r="C8897" s="16">
        <v>1.0</v>
      </c>
      <c r="D8897" s="8" t="s">
        <v>10258</v>
      </c>
      <c r="E8897" s="8" t="s">
        <v>21</v>
      </c>
      <c r="F8897" s="5" t="s">
        <v>25</v>
      </c>
      <c r="G8897" s="9"/>
      <c r="H8897" s="9"/>
    </row>
    <row r="8898" ht="15.75" customHeight="1">
      <c r="A8898" s="15" t="s">
        <v>10257</v>
      </c>
      <c r="B8898" s="14" t="s">
        <v>124</v>
      </c>
      <c r="C8898" s="17">
        <v>2.0</v>
      </c>
      <c r="D8898" s="8" t="s">
        <v>10259</v>
      </c>
      <c r="E8898" s="8" t="s">
        <v>21</v>
      </c>
      <c r="F8898" s="5" t="s">
        <v>25</v>
      </c>
      <c r="G8898" s="9"/>
      <c r="H8898" s="9"/>
    </row>
    <row r="8899" ht="15.75" customHeight="1">
      <c r="A8899" s="15" t="s">
        <v>10257</v>
      </c>
      <c r="B8899" s="14" t="s">
        <v>144</v>
      </c>
      <c r="C8899" s="17">
        <v>4.0</v>
      </c>
      <c r="D8899" s="8" t="s">
        <v>10260</v>
      </c>
      <c r="E8899" s="8" t="s">
        <v>21</v>
      </c>
      <c r="F8899" s="5" t="s">
        <v>642</v>
      </c>
      <c r="G8899" s="9"/>
      <c r="H8899" s="9"/>
    </row>
    <row r="8900" ht="15.75" customHeight="1">
      <c r="A8900" s="15" t="s">
        <v>10257</v>
      </c>
      <c r="B8900" s="18" t="s">
        <v>126</v>
      </c>
      <c r="C8900" s="17">
        <v>6.0</v>
      </c>
      <c r="D8900" s="8" t="s">
        <v>10261</v>
      </c>
      <c r="E8900" s="8" t="s">
        <v>14</v>
      </c>
      <c r="F8900" s="5" t="s">
        <v>15</v>
      </c>
      <c r="G8900" s="9"/>
      <c r="H8900" s="9"/>
    </row>
    <row r="8901" ht="15.75" customHeight="1">
      <c r="A8901" s="15" t="s">
        <v>10257</v>
      </c>
      <c r="B8901" s="14" t="s">
        <v>144</v>
      </c>
      <c r="C8901" s="17">
        <v>7.0</v>
      </c>
      <c r="D8901" s="8" t="s">
        <v>10262</v>
      </c>
      <c r="E8901" s="8" t="s">
        <v>14</v>
      </c>
      <c r="F8901" s="5" t="s">
        <v>15</v>
      </c>
      <c r="G8901" s="9"/>
      <c r="H8901" s="9"/>
    </row>
    <row r="8902" ht="15.75" customHeight="1">
      <c r="A8902" s="15" t="s">
        <v>10257</v>
      </c>
      <c r="B8902" s="14" t="s">
        <v>144</v>
      </c>
      <c r="C8902" s="17">
        <v>8.0</v>
      </c>
      <c r="D8902" s="8" t="s">
        <v>10263</v>
      </c>
      <c r="E8902" s="8" t="s">
        <v>14</v>
      </c>
      <c r="F8902" s="5" t="s">
        <v>15</v>
      </c>
      <c r="G8902" s="9"/>
      <c r="H8902" s="9"/>
    </row>
    <row r="8903" ht="15.75" customHeight="1">
      <c r="A8903" s="15" t="s">
        <v>10257</v>
      </c>
      <c r="B8903" s="18" t="s">
        <v>701</v>
      </c>
      <c r="C8903" s="17">
        <v>9.0</v>
      </c>
      <c r="D8903" s="8" t="s">
        <v>10264</v>
      </c>
      <c r="E8903" s="8" t="s">
        <v>14</v>
      </c>
      <c r="F8903" s="5" t="s">
        <v>15</v>
      </c>
      <c r="G8903" s="9"/>
      <c r="H8903" s="9"/>
    </row>
    <row r="8904" ht="15.75" customHeight="1">
      <c r="A8904" s="15" t="s">
        <v>10257</v>
      </c>
      <c r="B8904" s="18" t="s">
        <v>701</v>
      </c>
      <c r="C8904" s="17">
        <v>11.0</v>
      </c>
      <c r="D8904" s="8" t="s">
        <v>10265</v>
      </c>
      <c r="E8904" s="8" t="s">
        <v>21</v>
      </c>
      <c r="F8904" s="5" t="s">
        <v>25</v>
      </c>
      <c r="G8904" s="9"/>
      <c r="H8904" s="9"/>
    </row>
    <row r="8905" ht="15.75" customHeight="1">
      <c r="A8905" s="15" t="s">
        <v>10257</v>
      </c>
      <c r="B8905" s="14" t="s">
        <v>144</v>
      </c>
      <c r="C8905" s="17">
        <v>13.0</v>
      </c>
      <c r="D8905" s="8" t="s">
        <v>10266</v>
      </c>
      <c r="E8905" s="8" t="s">
        <v>21</v>
      </c>
      <c r="F8905" s="5" t="s">
        <v>25</v>
      </c>
      <c r="G8905" s="9"/>
      <c r="H8905" s="9"/>
    </row>
    <row r="8906" ht="15.75" customHeight="1">
      <c r="A8906" s="15" t="s">
        <v>10257</v>
      </c>
      <c r="B8906" s="18" t="s">
        <v>126</v>
      </c>
      <c r="C8906" s="17">
        <v>15.0</v>
      </c>
      <c r="D8906" s="8" t="s">
        <v>10267</v>
      </c>
      <c r="E8906" s="8" t="s">
        <v>21</v>
      </c>
      <c r="F8906" s="5" t="s">
        <v>25</v>
      </c>
      <c r="G8906" s="9"/>
      <c r="H8906" s="9"/>
    </row>
    <row r="8907" ht="15.75" customHeight="1">
      <c r="A8907" s="15" t="s">
        <v>10257</v>
      </c>
      <c r="B8907" s="14" t="s">
        <v>144</v>
      </c>
      <c r="C8907" s="17">
        <v>16.0</v>
      </c>
      <c r="D8907" s="8" t="s">
        <v>10268</v>
      </c>
      <c r="E8907" s="8" t="s">
        <v>21</v>
      </c>
      <c r="F8907" s="5" t="s">
        <v>123</v>
      </c>
      <c r="G8907" s="9"/>
      <c r="H8907" s="9"/>
    </row>
    <row r="8908" ht="15.75" customHeight="1">
      <c r="A8908" s="15" t="s">
        <v>10257</v>
      </c>
      <c r="B8908" s="18" t="s">
        <v>126</v>
      </c>
      <c r="C8908" s="17">
        <v>18.0</v>
      </c>
      <c r="D8908" s="8" t="s">
        <v>10269</v>
      </c>
      <c r="E8908" s="8" t="s">
        <v>21</v>
      </c>
      <c r="F8908" s="5" t="s">
        <v>123</v>
      </c>
      <c r="G8908" s="9"/>
      <c r="H8908" s="9"/>
    </row>
    <row r="8909" ht="15.75" customHeight="1">
      <c r="A8909" s="15" t="s">
        <v>10257</v>
      </c>
      <c r="B8909" s="18" t="s">
        <v>126</v>
      </c>
      <c r="C8909" s="17">
        <v>19.0</v>
      </c>
      <c r="D8909" s="8" t="s">
        <v>10270</v>
      </c>
      <c r="E8909" s="8" t="s">
        <v>146</v>
      </c>
      <c r="F8909" s="5" t="s">
        <v>971</v>
      </c>
      <c r="G8909" s="9"/>
      <c r="H8909" s="9"/>
    </row>
    <row r="8910" ht="15.75" customHeight="1">
      <c r="A8910" s="15" t="s">
        <v>10257</v>
      </c>
      <c r="B8910" s="14" t="s">
        <v>144</v>
      </c>
      <c r="C8910" s="17">
        <v>20.0</v>
      </c>
      <c r="D8910" s="8" t="s">
        <v>10271</v>
      </c>
      <c r="E8910" s="8" t="s">
        <v>21</v>
      </c>
      <c r="F8910" s="5" t="s">
        <v>22</v>
      </c>
      <c r="G8910" s="9"/>
      <c r="H8910" s="9"/>
    </row>
    <row r="8911" ht="15.75" customHeight="1">
      <c r="A8911" s="15" t="s">
        <v>10257</v>
      </c>
      <c r="B8911" s="18" t="s">
        <v>701</v>
      </c>
      <c r="C8911" s="17">
        <v>21.0</v>
      </c>
      <c r="D8911" s="8" t="s">
        <v>10272</v>
      </c>
      <c r="E8911" s="8" t="s">
        <v>21</v>
      </c>
      <c r="F8911" s="5" t="s">
        <v>22</v>
      </c>
      <c r="G8911" s="9"/>
      <c r="H8911" s="9"/>
    </row>
    <row r="8912" ht="15.75" customHeight="1">
      <c r="A8912" s="15" t="s">
        <v>10257</v>
      </c>
      <c r="B8912" s="14" t="s">
        <v>144</v>
      </c>
      <c r="C8912" s="17">
        <v>23.0</v>
      </c>
      <c r="D8912" s="8" t="s">
        <v>10273</v>
      </c>
      <c r="E8912" s="8" t="s">
        <v>21</v>
      </c>
      <c r="F8912" s="5" t="s">
        <v>22</v>
      </c>
      <c r="G8912" s="9"/>
      <c r="H8912" s="9"/>
    </row>
    <row r="8913" ht="15.75" customHeight="1">
      <c r="A8913" s="15" t="s">
        <v>10257</v>
      </c>
      <c r="B8913" s="18" t="s">
        <v>126</v>
      </c>
      <c r="C8913" s="17">
        <v>25.0</v>
      </c>
      <c r="D8913" s="8" t="s">
        <v>10274</v>
      </c>
      <c r="E8913" s="8" t="s">
        <v>21</v>
      </c>
      <c r="F8913" s="5" t="s">
        <v>22</v>
      </c>
      <c r="G8913" s="9"/>
      <c r="H8913" s="9"/>
    </row>
    <row r="8914" ht="15.75" customHeight="1">
      <c r="A8914" s="15" t="s">
        <v>10257</v>
      </c>
      <c r="B8914" s="18" t="s">
        <v>126</v>
      </c>
      <c r="C8914" s="17">
        <v>26.0</v>
      </c>
      <c r="D8914" s="8" t="s">
        <v>10275</v>
      </c>
      <c r="E8914" s="8" t="s">
        <v>14</v>
      </c>
      <c r="F8914" s="5" t="s">
        <v>28</v>
      </c>
      <c r="G8914" s="9"/>
      <c r="H8914" s="9"/>
    </row>
    <row r="8915" ht="15.75" customHeight="1">
      <c r="A8915" s="15" t="s">
        <v>10257</v>
      </c>
      <c r="B8915" s="14" t="s">
        <v>144</v>
      </c>
      <c r="C8915" s="17">
        <v>27.0</v>
      </c>
      <c r="D8915" s="8" t="s">
        <v>10276</v>
      </c>
      <c r="E8915" s="8" t="s">
        <v>14</v>
      </c>
      <c r="F8915" s="5" t="s">
        <v>15</v>
      </c>
      <c r="G8915" s="9"/>
      <c r="H8915" s="9"/>
    </row>
    <row r="8916" ht="15.75" customHeight="1">
      <c r="A8916" s="15" t="s">
        <v>10257</v>
      </c>
      <c r="B8916" s="18" t="s">
        <v>701</v>
      </c>
      <c r="C8916" s="17">
        <v>29.0</v>
      </c>
      <c r="D8916" s="8" t="s">
        <v>10277</v>
      </c>
      <c r="E8916" s="8" t="s">
        <v>21</v>
      </c>
      <c r="F8916" s="5" t="s">
        <v>25</v>
      </c>
      <c r="G8916" s="9"/>
      <c r="H8916" s="9"/>
    </row>
    <row r="8917" ht="15.75" customHeight="1">
      <c r="A8917" s="15" t="s">
        <v>10257</v>
      </c>
      <c r="B8917" s="14" t="s">
        <v>144</v>
      </c>
      <c r="C8917" s="17">
        <v>31.0</v>
      </c>
      <c r="D8917" s="8" t="s">
        <v>10278</v>
      </c>
      <c r="E8917" s="8" t="s">
        <v>14</v>
      </c>
      <c r="F8917" s="5" t="s">
        <v>22</v>
      </c>
      <c r="G8917" s="9"/>
      <c r="H8917" s="9"/>
    </row>
    <row r="8918" ht="15.75" customHeight="1">
      <c r="A8918" s="15" t="s">
        <v>10257</v>
      </c>
      <c r="B8918" s="18" t="s">
        <v>135</v>
      </c>
      <c r="C8918" s="17">
        <v>33.0</v>
      </c>
      <c r="D8918" s="8" t="s">
        <v>10279</v>
      </c>
      <c r="E8918" s="8" t="s">
        <v>33</v>
      </c>
      <c r="F8918" s="5" t="s">
        <v>929</v>
      </c>
      <c r="G8918" s="9"/>
      <c r="H8918" s="9"/>
    </row>
    <row r="8919" ht="15.75" customHeight="1">
      <c r="A8919" s="15" t="s">
        <v>10257</v>
      </c>
      <c r="B8919" s="14" t="s">
        <v>137</v>
      </c>
      <c r="C8919" s="17">
        <v>34.0</v>
      </c>
      <c r="D8919" s="8" t="s">
        <v>10280</v>
      </c>
      <c r="E8919" s="8" t="s">
        <v>33</v>
      </c>
      <c r="F8919" s="5" t="s">
        <v>33</v>
      </c>
      <c r="G8919" s="9"/>
      <c r="H8919" s="9"/>
    </row>
    <row r="8920" ht="15.75" customHeight="1">
      <c r="A8920" s="15" t="s">
        <v>10257</v>
      </c>
      <c r="B8920" s="14" t="s">
        <v>29</v>
      </c>
      <c r="C8920" s="17">
        <v>35.0</v>
      </c>
      <c r="D8920" s="8" t="s">
        <v>10281</v>
      </c>
      <c r="E8920" s="8" t="s">
        <v>33</v>
      </c>
      <c r="F8920" s="5" t="s">
        <v>801</v>
      </c>
      <c r="G8920" s="9"/>
      <c r="H8920" s="9"/>
    </row>
    <row r="8921" ht="15.75" customHeight="1">
      <c r="A8921" s="15" t="s">
        <v>10282</v>
      </c>
      <c r="B8921" s="14" t="s">
        <v>482</v>
      </c>
      <c r="C8921" s="16">
        <v>1.0</v>
      </c>
      <c r="D8921" s="8" t="s">
        <v>10283</v>
      </c>
      <c r="E8921" s="8" t="s">
        <v>21</v>
      </c>
      <c r="F8921" s="5" t="s">
        <v>123</v>
      </c>
      <c r="G8921" s="9"/>
      <c r="H8921" s="9"/>
    </row>
    <row r="8922" ht="15.75" customHeight="1">
      <c r="A8922" s="15" t="s">
        <v>10282</v>
      </c>
      <c r="B8922" s="18" t="s">
        <v>701</v>
      </c>
      <c r="C8922" s="17">
        <v>3.0</v>
      </c>
      <c r="D8922" s="8" t="s">
        <v>10284</v>
      </c>
      <c r="E8922" s="8" t="s">
        <v>21</v>
      </c>
      <c r="F8922" s="5" t="s">
        <v>22</v>
      </c>
      <c r="G8922" s="9"/>
      <c r="H8922" s="9"/>
    </row>
    <row r="8923" ht="15.75" customHeight="1">
      <c r="A8923" s="15" t="s">
        <v>10282</v>
      </c>
      <c r="B8923" s="14" t="s">
        <v>482</v>
      </c>
      <c r="C8923" s="17">
        <v>5.0</v>
      </c>
      <c r="D8923" s="8" t="s">
        <v>10285</v>
      </c>
      <c r="E8923" s="8" t="s">
        <v>21</v>
      </c>
      <c r="F8923" s="5" t="s">
        <v>25</v>
      </c>
      <c r="G8923" s="9"/>
      <c r="H8923" s="9"/>
    </row>
    <row r="8924" ht="15.75" customHeight="1">
      <c r="A8924" s="15" t="s">
        <v>10282</v>
      </c>
      <c r="B8924" s="14" t="s">
        <v>1482</v>
      </c>
      <c r="C8924" s="17">
        <v>7.0</v>
      </c>
      <c r="D8924" s="8" t="s">
        <v>10286</v>
      </c>
      <c r="E8924" s="8" t="s">
        <v>32</v>
      </c>
      <c r="F8924" s="5" t="s">
        <v>28</v>
      </c>
      <c r="G8924" s="9"/>
      <c r="H8924" s="9"/>
    </row>
    <row r="8925" ht="15.75" customHeight="1">
      <c r="A8925" s="15" t="s">
        <v>10282</v>
      </c>
      <c r="B8925" s="18" t="s">
        <v>701</v>
      </c>
      <c r="C8925" s="17">
        <v>11.0</v>
      </c>
      <c r="D8925" s="8" t="s">
        <v>10287</v>
      </c>
      <c r="E8925" s="8" t="s">
        <v>21</v>
      </c>
      <c r="F8925" s="5" t="s">
        <v>123</v>
      </c>
      <c r="G8925" s="9"/>
      <c r="H8925" s="9"/>
    </row>
    <row r="8926" ht="15.75" customHeight="1">
      <c r="A8926" s="15" t="s">
        <v>10282</v>
      </c>
      <c r="B8926" s="18" t="s">
        <v>135</v>
      </c>
      <c r="C8926" s="17">
        <v>13.0</v>
      </c>
      <c r="D8926" s="8" t="s">
        <v>10288</v>
      </c>
      <c r="E8926" s="8" t="s">
        <v>18</v>
      </c>
      <c r="F8926" s="5" t="s">
        <v>18</v>
      </c>
      <c r="G8926" s="9"/>
      <c r="H8926" s="9"/>
    </row>
    <row r="8927" ht="15.75" customHeight="1">
      <c r="A8927" s="15" t="s">
        <v>10282</v>
      </c>
      <c r="B8927" s="18" t="s">
        <v>135</v>
      </c>
      <c r="C8927" s="17">
        <v>14.0</v>
      </c>
      <c r="D8927" s="8" t="s">
        <v>10289</v>
      </c>
      <c r="E8927" s="8" t="s">
        <v>32</v>
      </c>
      <c r="F8927" s="5" t="s">
        <v>1349</v>
      </c>
      <c r="G8927" s="9"/>
      <c r="H8927" s="9"/>
    </row>
    <row r="8928" ht="15.75" customHeight="1">
      <c r="A8928" s="15" t="s">
        <v>10282</v>
      </c>
      <c r="B8928" s="14" t="s">
        <v>482</v>
      </c>
      <c r="C8928" s="17">
        <v>16.0</v>
      </c>
      <c r="D8928" s="8" t="s">
        <v>10290</v>
      </c>
      <c r="E8928" s="8" t="s">
        <v>18</v>
      </c>
      <c r="F8928" s="5" t="s">
        <v>18</v>
      </c>
      <c r="G8928" s="9"/>
      <c r="H8928" s="9"/>
    </row>
    <row r="8929" ht="15.75" customHeight="1">
      <c r="A8929" s="15" t="s">
        <v>10282</v>
      </c>
      <c r="B8929" s="14" t="s">
        <v>500</v>
      </c>
      <c r="C8929" s="17">
        <v>17.0</v>
      </c>
      <c r="D8929" s="8" t="s">
        <v>10291</v>
      </c>
      <c r="E8929" s="8" t="s">
        <v>21</v>
      </c>
      <c r="F8929" s="5" t="s">
        <v>22</v>
      </c>
      <c r="G8929" s="9"/>
      <c r="H8929" s="9"/>
    </row>
    <row r="8930" ht="15.75" customHeight="1">
      <c r="A8930" s="15" t="s">
        <v>10282</v>
      </c>
      <c r="B8930" s="18" t="s">
        <v>679</v>
      </c>
      <c r="C8930" s="17">
        <v>19.0</v>
      </c>
      <c r="D8930" s="8" t="s">
        <v>10292</v>
      </c>
      <c r="E8930" s="8" t="s">
        <v>21</v>
      </c>
      <c r="F8930" s="5" t="s">
        <v>22</v>
      </c>
      <c r="G8930" s="9"/>
      <c r="H8930" s="9"/>
    </row>
    <row r="8931" ht="15.75" customHeight="1">
      <c r="A8931" s="15" t="s">
        <v>10282</v>
      </c>
      <c r="B8931" s="14" t="s">
        <v>482</v>
      </c>
      <c r="C8931" s="17">
        <v>21.0</v>
      </c>
      <c r="D8931" s="8" t="s">
        <v>10293</v>
      </c>
      <c r="E8931" s="8" t="s">
        <v>14</v>
      </c>
      <c r="F8931" s="5" t="s">
        <v>22</v>
      </c>
      <c r="G8931" s="9"/>
      <c r="H8931" s="9"/>
    </row>
    <row r="8932" ht="15.75" customHeight="1">
      <c r="A8932" s="15" t="s">
        <v>10282</v>
      </c>
      <c r="B8932" s="18" t="s">
        <v>679</v>
      </c>
      <c r="C8932" s="17">
        <v>23.0</v>
      </c>
      <c r="D8932" s="8" t="s">
        <v>10294</v>
      </c>
      <c r="E8932" s="8" t="s">
        <v>14</v>
      </c>
      <c r="F8932" s="5" t="s">
        <v>15</v>
      </c>
      <c r="G8932" s="9"/>
      <c r="H8932" s="9"/>
    </row>
    <row r="8933" ht="15.75" customHeight="1">
      <c r="A8933" s="15" t="s">
        <v>10282</v>
      </c>
      <c r="B8933" s="18" t="s">
        <v>701</v>
      </c>
      <c r="C8933" s="17">
        <v>25.0</v>
      </c>
      <c r="D8933" s="8" t="s">
        <v>10295</v>
      </c>
      <c r="E8933" s="8" t="s">
        <v>21</v>
      </c>
      <c r="F8933" s="5" t="s">
        <v>25</v>
      </c>
      <c r="G8933" s="9"/>
      <c r="H8933" s="9"/>
    </row>
    <row r="8934" ht="15.75" customHeight="1">
      <c r="A8934" s="15" t="s">
        <v>10282</v>
      </c>
      <c r="B8934" s="18" t="s">
        <v>126</v>
      </c>
      <c r="C8934" s="17">
        <v>27.0</v>
      </c>
      <c r="D8934" s="8" t="s">
        <v>10296</v>
      </c>
      <c r="E8934" s="8" t="s">
        <v>14</v>
      </c>
      <c r="F8934" s="5" t="s">
        <v>28</v>
      </c>
      <c r="G8934" s="9"/>
      <c r="H8934" s="9"/>
    </row>
    <row r="8935" ht="15.75" customHeight="1">
      <c r="A8935" s="15" t="s">
        <v>10282</v>
      </c>
      <c r="B8935" s="14" t="s">
        <v>144</v>
      </c>
      <c r="C8935" s="17">
        <v>28.0</v>
      </c>
      <c r="D8935" s="8" t="s">
        <v>10297</v>
      </c>
      <c r="E8935" s="8" t="s">
        <v>14</v>
      </c>
      <c r="F8935" s="5" t="s">
        <v>28</v>
      </c>
      <c r="G8935" s="9"/>
      <c r="H8935" s="9"/>
    </row>
    <row r="8936" ht="15.75" customHeight="1">
      <c r="A8936" s="15" t="s">
        <v>10282</v>
      </c>
      <c r="B8936" s="14" t="s">
        <v>482</v>
      </c>
      <c r="C8936" s="17">
        <v>29.0</v>
      </c>
      <c r="D8936" s="8" t="s">
        <v>10298</v>
      </c>
      <c r="E8936" s="8" t="s">
        <v>21</v>
      </c>
      <c r="F8936" s="5" t="s">
        <v>22</v>
      </c>
      <c r="G8936" s="9"/>
      <c r="H8936" s="9"/>
    </row>
    <row r="8937" ht="15.75" customHeight="1">
      <c r="A8937" s="15" t="s">
        <v>10282</v>
      </c>
      <c r="B8937" s="18" t="s">
        <v>701</v>
      </c>
      <c r="C8937" s="17">
        <v>31.0</v>
      </c>
      <c r="D8937" s="8" t="s">
        <v>10299</v>
      </c>
      <c r="E8937" s="8" t="s">
        <v>32</v>
      </c>
      <c r="F8937" s="5" t="s">
        <v>22</v>
      </c>
      <c r="G8937" s="9"/>
      <c r="H8937" s="9"/>
    </row>
    <row r="8938" ht="15.75" customHeight="1">
      <c r="A8938" s="15" t="s">
        <v>10282</v>
      </c>
      <c r="B8938" s="14" t="s">
        <v>144</v>
      </c>
      <c r="C8938" s="17">
        <v>33.0</v>
      </c>
      <c r="D8938" s="8" t="s">
        <v>10300</v>
      </c>
      <c r="E8938" s="8" t="s">
        <v>33</v>
      </c>
      <c r="F8938" s="5" t="s">
        <v>871</v>
      </c>
      <c r="G8938" s="9"/>
      <c r="H8938" s="9"/>
    </row>
    <row r="8939" ht="15.75" customHeight="1">
      <c r="A8939" s="15" t="s">
        <v>10282</v>
      </c>
      <c r="B8939" s="18" t="s">
        <v>10301</v>
      </c>
      <c r="C8939" s="17">
        <v>36.0</v>
      </c>
      <c r="D8939" s="8" t="s">
        <v>10302</v>
      </c>
      <c r="E8939" s="8" t="s">
        <v>21</v>
      </c>
      <c r="F8939" s="5" t="s">
        <v>22</v>
      </c>
      <c r="G8939" s="9"/>
      <c r="H8939" s="9"/>
    </row>
    <row r="8940" ht="15.75" customHeight="1">
      <c r="A8940" s="15" t="s">
        <v>10303</v>
      </c>
      <c r="B8940" s="14" t="s">
        <v>137</v>
      </c>
      <c r="C8940" s="16">
        <v>1.0</v>
      </c>
      <c r="D8940" s="8" t="s">
        <v>10304</v>
      </c>
      <c r="E8940" s="8" t="s">
        <v>21</v>
      </c>
      <c r="F8940" s="5" t="s">
        <v>2358</v>
      </c>
      <c r="G8940" s="9"/>
      <c r="H8940" s="9"/>
    </row>
    <row r="8941" ht="15.75" customHeight="1">
      <c r="A8941" s="15" t="s">
        <v>10303</v>
      </c>
      <c r="B8941" s="14" t="s">
        <v>144</v>
      </c>
      <c r="C8941" s="17">
        <v>2.0</v>
      </c>
      <c r="D8941" s="8" t="s">
        <v>10305</v>
      </c>
      <c r="E8941" s="8" t="s">
        <v>33</v>
      </c>
      <c r="F8941" s="5" t="s">
        <v>8345</v>
      </c>
      <c r="G8941" s="9"/>
      <c r="H8941" s="9"/>
    </row>
    <row r="8942" ht="15.75" customHeight="1">
      <c r="A8942" s="15" t="s">
        <v>10303</v>
      </c>
      <c r="B8942" s="14" t="s">
        <v>144</v>
      </c>
      <c r="C8942" s="17">
        <v>3.0</v>
      </c>
      <c r="D8942" s="8" t="s">
        <v>10306</v>
      </c>
      <c r="E8942" s="8" t="s">
        <v>14</v>
      </c>
      <c r="F8942" s="5" t="s">
        <v>1633</v>
      </c>
      <c r="G8942" s="9"/>
      <c r="H8942" s="9"/>
    </row>
    <row r="8943" ht="15.75" customHeight="1">
      <c r="A8943" s="15" t="s">
        <v>10303</v>
      </c>
      <c r="B8943" s="14" t="s">
        <v>37</v>
      </c>
      <c r="C8943" s="17">
        <v>4.0</v>
      </c>
      <c r="D8943" s="8" t="s">
        <v>10307</v>
      </c>
      <c r="E8943" s="8" t="s">
        <v>14</v>
      </c>
      <c r="F8943" s="5" t="s">
        <v>6091</v>
      </c>
      <c r="G8943" s="9"/>
      <c r="H8943" s="9"/>
    </row>
    <row r="8944" ht="15.75" customHeight="1">
      <c r="A8944" s="15" t="s">
        <v>10303</v>
      </c>
      <c r="B8944" s="18" t="s">
        <v>126</v>
      </c>
      <c r="C8944" s="17">
        <v>5.0</v>
      </c>
      <c r="D8944" s="8" t="s">
        <v>10308</v>
      </c>
      <c r="E8944" s="8" t="s">
        <v>14</v>
      </c>
      <c r="F8944" s="5" t="s">
        <v>10309</v>
      </c>
      <c r="G8944" s="9"/>
      <c r="H8944" s="9"/>
    </row>
    <row r="8945" ht="15.75" customHeight="1">
      <c r="A8945" s="15" t="s">
        <v>10303</v>
      </c>
      <c r="B8945" s="14" t="s">
        <v>144</v>
      </c>
      <c r="C8945" s="17">
        <v>6.0</v>
      </c>
      <c r="D8945" s="8" t="s">
        <v>10310</v>
      </c>
      <c r="E8945" s="8" t="s">
        <v>18</v>
      </c>
      <c r="F8945" s="5" t="s">
        <v>6000</v>
      </c>
      <c r="G8945" s="9"/>
      <c r="H8945" s="9"/>
    </row>
    <row r="8946" ht="15.75" customHeight="1">
      <c r="A8946" s="15" t="s">
        <v>10303</v>
      </c>
      <c r="B8946" s="14" t="s">
        <v>144</v>
      </c>
      <c r="C8946" s="17">
        <v>7.0</v>
      </c>
      <c r="D8946" s="8" t="s">
        <v>10311</v>
      </c>
      <c r="E8946" s="8" t="s">
        <v>14</v>
      </c>
      <c r="F8946" s="5" t="s">
        <v>1633</v>
      </c>
      <c r="G8946" s="9"/>
      <c r="H8946" s="9"/>
    </row>
    <row r="8947" ht="15.75" customHeight="1">
      <c r="A8947" s="15" t="s">
        <v>10303</v>
      </c>
      <c r="B8947" s="14" t="s">
        <v>144</v>
      </c>
      <c r="C8947" s="17">
        <v>8.0</v>
      </c>
      <c r="D8947" s="8" t="s">
        <v>10312</v>
      </c>
      <c r="E8947" s="8" t="s">
        <v>14</v>
      </c>
      <c r="F8947" s="5" t="s">
        <v>15</v>
      </c>
      <c r="G8947" s="9"/>
      <c r="H8947" s="9"/>
    </row>
    <row r="8948" ht="15.75" customHeight="1">
      <c r="A8948" s="15" t="s">
        <v>10303</v>
      </c>
      <c r="B8948" s="14" t="s">
        <v>37</v>
      </c>
      <c r="C8948" s="17">
        <v>9.0</v>
      </c>
      <c r="D8948" s="8" t="s">
        <v>10313</v>
      </c>
      <c r="E8948" s="8" t="s">
        <v>32</v>
      </c>
      <c r="F8948" s="5" t="s">
        <v>33</v>
      </c>
      <c r="G8948" s="9"/>
      <c r="H8948" s="9"/>
    </row>
    <row r="8949" ht="15.75" customHeight="1">
      <c r="A8949" s="15" t="s">
        <v>10303</v>
      </c>
      <c r="B8949" s="14" t="s">
        <v>144</v>
      </c>
      <c r="C8949" s="17">
        <v>10.0</v>
      </c>
      <c r="D8949" s="8" t="s">
        <v>10314</v>
      </c>
      <c r="E8949" s="8" t="s">
        <v>18</v>
      </c>
      <c r="F8949" s="5" t="s">
        <v>18</v>
      </c>
      <c r="G8949" s="9"/>
      <c r="H8949" s="9"/>
    </row>
    <row r="8950" ht="15.75" customHeight="1">
      <c r="A8950" s="15" t="s">
        <v>10303</v>
      </c>
      <c r="B8950" s="18" t="s">
        <v>701</v>
      </c>
      <c r="C8950" s="17">
        <v>11.0</v>
      </c>
      <c r="D8950" s="8" t="s">
        <v>10315</v>
      </c>
      <c r="E8950" s="8" t="s">
        <v>18</v>
      </c>
      <c r="F8950" s="5" t="s">
        <v>10316</v>
      </c>
      <c r="G8950" s="9"/>
      <c r="H8950" s="9"/>
    </row>
    <row r="8951" ht="15.75" customHeight="1">
      <c r="A8951" s="15" t="s">
        <v>10303</v>
      </c>
      <c r="B8951" s="14" t="s">
        <v>144</v>
      </c>
      <c r="C8951" s="17">
        <v>13.0</v>
      </c>
      <c r="D8951" s="8" t="s">
        <v>10317</v>
      </c>
      <c r="E8951" s="8" t="s">
        <v>14</v>
      </c>
      <c r="F8951" s="5" t="s">
        <v>15</v>
      </c>
      <c r="G8951" s="9"/>
      <c r="H8951" s="9"/>
    </row>
    <row r="8952" ht="15.75" customHeight="1">
      <c r="A8952" s="15" t="s">
        <v>10303</v>
      </c>
      <c r="B8952" s="14" t="s">
        <v>10318</v>
      </c>
      <c r="C8952" s="17">
        <v>14.0</v>
      </c>
      <c r="D8952" s="8" t="s">
        <v>10319</v>
      </c>
      <c r="E8952" s="8" t="s">
        <v>21</v>
      </c>
      <c r="F8952" s="5" t="s">
        <v>1637</v>
      </c>
      <c r="G8952" s="9"/>
      <c r="H8952" s="9"/>
    </row>
    <row r="8953" ht="15.75" customHeight="1">
      <c r="A8953" s="15" t="s">
        <v>10320</v>
      </c>
      <c r="B8953" s="14" t="s">
        <v>26</v>
      </c>
      <c r="C8953" s="16">
        <v>1.0</v>
      </c>
      <c r="D8953" s="8" t="s">
        <v>10321</v>
      </c>
      <c r="E8953" s="8" t="s">
        <v>21</v>
      </c>
      <c r="F8953" s="5" t="s">
        <v>25</v>
      </c>
      <c r="G8953" s="9"/>
      <c r="H8953" s="9"/>
    </row>
    <row r="8954" ht="15.75" customHeight="1">
      <c r="A8954" s="15" t="s">
        <v>10320</v>
      </c>
      <c r="B8954" s="14" t="s">
        <v>734</v>
      </c>
      <c r="C8954" s="17">
        <v>3.0</v>
      </c>
      <c r="D8954" s="8" t="s">
        <v>10322</v>
      </c>
      <c r="E8954" s="8" t="s">
        <v>21</v>
      </c>
      <c r="F8954" s="5" t="s">
        <v>25</v>
      </c>
      <c r="G8954" s="9"/>
      <c r="H8954" s="9"/>
    </row>
    <row r="8955" ht="15.75" customHeight="1">
      <c r="A8955" s="15" t="s">
        <v>10320</v>
      </c>
      <c r="B8955" s="14" t="s">
        <v>23</v>
      </c>
      <c r="C8955" s="17">
        <v>5.0</v>
      </c>
      <c r="D8955" s="8" t="s">
        <v>10323</v>
      </c>
      <c r="E8955" s="8" t="s">
        <v>21</v>
      </c>
      <c r="F8955" s="5" t="s">
        <v>25</v>
      </c>
      <c r="G8955" s="9"/>
      <c r="H8955" s="9"/>
    </row>
    <row r="8956" ht="15.75" customHeight="1">
      <c r="A8956" s="15" t="s">
        <v>10320</v>
      </c>
      <c r="B8956" s="14" t="s">
        <v>579</v>
      </c>
      <c r="C8956" s="17">
        <v>6.0</v>
      </c>
      <c r="D8956" s="8" t="s">
        <v>10324</v>
      </c>
      <c r="E8956" s="8" t="s">
        <v>21</v>
      </c>
      <c r="F8956" s="5" t="s">
        <v>25</v>
      </c>
      <c r="G8956" s="9"/>
      <c r="H8956" s="9"/>
    </row>
    <row r="8957" ht="15.75" customHeight="1">
      <c r="A8957" s="11" t="s">
        <v>10325</v>
      </c>
      <c r="B8957" s="6" t="s">
        <v>139</v>
      </c>
      <c r="C8957" s="7">
        <v>1.0</v>
      </c>
      <c r="D8957" s="8" t="s">
        <v>10326</v>
      </c>
      <c r="E8957" s="5" t="s">
        <v>21</v>
      </c>
      <c r="F8957" s="5" t="s">
        <v>25</v>
      </c>
      <c r="G8957" s="9"/>
      <c r="H8957" s="9"/>
    </row>
    <row r="8958" ht="15.75" customHeight="1">
      <c r="A8958" s="11" t="s">
        <v>10325</v>
      </c>
      <c r="B8958" s="6" t="s">
        <v>968</v>
      </c>
      <c r="C8958" s="10">
        <v>2.0</v>
      </c>
      <c r="D8958" s="8" t="s">
        <v>10327</v>
      </c>
      <c r="E8958" s="5" t="s">
        <v>14</v>
      </c>
      <c r="F8958" s="5" t="s">
        <v>15</v>
      </c>
      <c r="G8958" s="9"/>
      <c r="H8958" s="9"/>
    </row>
    <row r="8959" ht="15.75" customHeight="1">
      <c r="A8959" s="11" t="s">
        <v>10325</v>
      </c>
      <c r="B8959" s="6" t="s">
        <v>124</v>
      </c>
      <c r="C8959" s="10">
        <v>4.0</v>
      </c>
      <c r="D8959" s="8" t="s">
        <v>10328</v>
      </c>
      <c r="E8959" s="5" t="s">
        <v>14</v>
      </c>
      <c r="F8959" s="5" t="s">
        <v>15</v>
      </c>
      <c r="G8959" s="9"/>
      <c r="H8959" s="9"/>
    </row>
    <row r="8960" ht="15.75" customHeight="1">
      <c r="A8960" s="11" t="s">
        <v>10325</v>
      </c>
      <c r="B8960" s="6" t="s">
        <v>37</v>
      </c>
      <c r="C8960" s="10">
        <v>5.0</v>
      </c>
      <c r="D8960" s="8" t="s">
        <v>10329</v>
      </c>
      <c r="E8960" s="5" t="s">
        <v>11</v>
      </c>
      <c r="F8960" s="5" t="s">
        <v>15</v>
      </c>
      <c r="G8960" s="9"/>
      <c r="H8960" s="9"/>
    </row>
    <row r="8961" ht="15.75" customHeight="1">
      <c r="A8961" s="11" t="s">
        <v>10325</v>
      </c>
      <c r="B8961" s="6" t="s">
        <v>144</v>
      </c>
      <c r="C8961" s="10">
        <v>6.0</v>
      </c>
      <c r="D8961" s="8" t="s">
        <v>10330</v>
      </c>
      <c r="E8961" s="5" t="s">
        <v>14</v>
      </c>
      <c r="F8961" s="5" t="s">
        <v>15</v>
      </c>
      <c r="G8961" s="9"/>
      <c r="H8961" s="9"/>
    </row>
    <row r="8962" ht="15.75" customHeight="1">
      <c r="A8962" s="11" t="s">
        <v>10325</v>
      </c>
      <c r="B8962" s="6" t="s">
        <v>37</v>
      </c>
      <c r="C8962" s="10">
        <v>7.0</v>
      </c>
      <c r="D8962" s="8" t="s">
        <v>10331</v>
      </c>
      <c r="E8962" s="5" t="s">
        <v>14</v>
      </c>
      <c r="F8962" s="5" t="s">
        <v>15</v>
      </c>
      <c r="G8962" s="9"/>
      <c r="H8962" s="9"/>
    </row>
    <row r="8963" ht="15.75" customHeight="1">
      <c r="A8963" s="11" t="s">
        <v>10325</v>
      </c>
      <c r="B8963" s="6" t="s">
        <v>37</v>
      </c>
      <c r="C8963" s="10">
        <v>8.0</v>
      </c>
      <c r="D8963" s="8" t="s">
        <v>10332</v>
      </c>
      <c r="E8963" s="5" t="s">
        <v>21</v>
      </c>
      <c r="F8963" s="5" t="s">
        <v>50</v>
      </c>
      <c r="G8963" s="9"/>
      <c r="H8963" s="9"/>
    </row>
    <row r="8964" ht="15.75" customHeight="1">
      <c r="A8964" s="11" t="s">
        <v>10325</v>
      </c>
      <c r="B8964" s="6" t="s">
        <v>139</v>
      </c>
      <c r="C8964" s="10">
        <v>9.0</v>
      </c>
      <c r="D8964" s="8" t="s">
        <v>10333</v>
      </c>
      <c r="E8964" s="5" t="s">
        <v>21</v>
      </c>
      <c r="F8964" s="5" t="s">
        <v>50</v>
      </c>
      <c r="G8964" s="9"/>
      <c r="H8964" s="9"/>
    </row>
    <row r="8965" ht="15.75" customHeight="1">
      <c r="A8965" s="11" t="s">
        <v>10325</v>
      </c>
      <c r="B8965" s="6" t="s">
        <v>235</v>
      </c>
      <c r="C8965" s="10">
        <v>10.0</v>
      </c>
      <c r="D8965" s="8" t="s">
        <v>10334</v>
      </c>
      <c r="E8965" s="5" t="s">
        <v>21</v>
      </c>
      <c r="F8965" s="5" t="s">
        <v>642</v>
      </c>
      <c r="G8965" s="9"/>
      <c r="H8965" s="9"/>
    </row>
    <row r="8966" ht="15.75" customHeight="1">
      <c r="A8966" s="5" t="s">
        <v>10335</v>
      </c>
      <c r="B8966" s="6" t="s">
        <v>23</v>
      </c>
      <c r="C8966" s="7">
        <v>1.0</v>
      </c>
      <c r="D8966" s="8" t="s">
        <v>10336</v>
      </c>
      <c r="E8966" s="5" t="s">
        <v>21</v>
      </c>
      <c r="F8966" s="5" t="s">
        <v>25</v>
      </c>
      <c r="G8966" s="9"/>
      <c r="H8966" s="9"/>
    </row>
    <row r="8967" ht="15.75" customHeight="1">
      <c r="A8967" s="5" t="s">
        <v>10335</v>
      </c>
      <c r="B8967" s="6" t="s">
        <v>70</v>
      </c>
      <c r="C8967" s="10">
        <v>2.0</v>
      </c>
      <c r="D8967" s="8" t="s">
        <v>10337</v>
      </c>
      <c r="E8967" s="5" t="s">
        <v>14</v>
      </c>
      <c r="F8967" s="5" t="s">
        <v>15</v>
      </c>
      <c r="G8967" s="9"/>
      <c r="H8967" s="9"/>
    </row>
    <row r="8968" ht="15.75" customHeight="1">
      <c r="A8968" s="5" t="s">
        <v>10335</v>
      </c>
      <c r="B8968" s="6" t="s">
        <v>68</v>
      </c>
      <c r="C8968" s="10">
        <v>3.0</v>
      </c>
      <c r="D8968" s="8" t="s">
        <v>10338</v>
      </c>
      <c r="E8968" s="5" t="s">
        <v>21</v>
      </c>
      <c r="F8968" s="5" t="s">
        <v>25</v>
      </c>
      <c r="G8968" s="9"/>
      <c r="H8968" s="9"/>
    </row>
    <row r="8969" ht="15.75" customHeight="1">
      <c r="A8969" s="5" t="s">
        <v>10335</v>
      </c>
      <c r="B8969" s="6" t="s">
        <v>35</v>
      </c>
      <c r="C8969" s="10">
        <v>4.0</v>
      </c>
      <c r="D8969" s="8" t="s">
        <v>10339</v>
      </c>
      <c r="E8969" s="5" t="s">
        <v>14</v>
      </c>
      <c r="F8969" s="5" t="s">
        <v>79</v>
      </c>
      <c r="G8969" s="9"/>
      <c r="H8969" s="9"/>
    </row>
    <row r="8970" ht="15.75" customHeight="1">
      <c r="A8970" s="5" t="s">
        <v>10335</v>
      </c>
      <c r="B8970" s="6" t="s">
        <v>37</v>
      </c>
      <c r="C8970" s="10">
        <v>5.0</v>
      </c>
      <c r="D8970" s="8" t="s">
        <v>10340</v>
      </c>
      <c r="E8970" s="5" t="s">
        <v>14</v>
      </c>
      <c r="F8970" s="5" t="s">
        <v>79</v>
      </c>
      <c r="G8970" s="9"/>
      <c r="H8970" s="9"/>
    </row>
    <row r="8971" ht="15.75" customHeight="1">
      <c r="A8971" s="5" t="s">
        <v>10335</v>
      </c>
      <c r="B8971" s="6" t="s">
        <v>52</v>
      </c>
      <c r="C8971" s="10">
        <v>6.0</v>
      </c>
      <c r="D8971" s="8" t="s">
        <v>10341</v>
      </c>
      <c r="E8971" s="5" t="s">
        <v>14</v>
      </c>
      <c r="F8971" s="5" t="s">
        <v>79</v>
      </c>
      <c r="G8971" s="9"/>
      <c r="H8971" s="9"/>
    </row>
    <row r="8972" ht="15.75" customHeight="1">
      <c r="A8972" s="5" t="s">
        <v>10335</v>
      </c>
      <c r="B8972" s="6" t="s">
        <v>68</v>
      </c>
      <c r="C8972" s="10">
        <v>7.0</v>
      </c>
      <c r="D8972" s="8" t="s">
        <v>10342</v>
      </c>
      <c r="E8972" s="5" t="s">
        <v>14</v>
      </c>
      <c r="F8972" s="5" t="s">
        <v>79</v>
      </c>
      <c r="G8972" s="9"/>
      <c r="H8972" s="9"/>
    </row>
    <row r="8973" ht="15.75" customHeight="1">
      <c r="A8973" s="5" t="s">
        <v>10335</v>
      </c>
      <c r="B8973" s="6" t="s">
        <v>607</v>
      </c>
      <c r="C8973" s="10">
        <v>8.0</v>
      </c>
      <c r="D8973" s="8" t="s">
        <v>10343</v>
      </c>
      <c r="E8973" s="5" t="s">
        <v>21</v>
      </c>
      <c r="F8973" s="5" t="s">
        <v>25</v>
      </c>
      <c r="G8973" s="9"/>
      <c r="H8973" s="9"/>
    </row>
    <row r="8974" ht="15.75" customHeight="1">
      <c r="A8974" s="5" t="s">
        <v>10335</v>
      </c>
      <c r="B8974" s="6" t="s">
        <v>70</v>
      </c>
      <c r="C8974" s="10">
        <v>9.0</v>
      </c>
      <c r="D8974" s="8" t="s">
        <v>10344</v>
      </c>
      <c r="E8974" s="5" t="s">
        <v>21</v>
      </c>
      <c r="F8974" s="5" t="s">
        <v>25</v>
      </c>
      <c r="G8974" s="9"/>
      <c r="H8974" s="9"/>
    </row>
    <row r="8975" ht="15.75" customHeight="1">
      <c r="A8975" s="5" t="s">
        <v>10335</v>
      </c>
      <c r="B8975" s="6" t="s">
        <v>10345</v>
      </c>
      <c r="C8975" s="10">
        <v>10.0</v>
      </c>
      <c r="D8975" s="8" t="s">
        <v>10346</v>
      </c>
      <c r="E8975" s="5" t="s">
        <v>21</v>
      </c>
      <c r="F8975" s="5" t="s">
        <v>25</v>
      </c>
      <c r="G8975" s="9"/>
      <c r="H8975" s="9"/>
    </row>
    <row r="8976" ht="15.75" customHeight="1">
      <c r="A8976" s="15" t="s">
        <v>10347</v>
      </c>
      <c r="B8976" s="14" t="s">
        <v>124</v>
      </c>
      <c r="C8976" s="16">
        <v>1.0</v>
      </c>
      <c r="D8976" s="8" t="s">
        <v>10348</v>
      </c>
      <c r="E8976" s="8" t="s">
        <v>21</v>
      </c>
      <c r="F8976" s="5" t="s">
        <v>25</v>
      </c>
      <c r="G8976" s="9"/>
      <c r="H8976" s="9"/>
    </row>
    <row r="8977" ht="15.75" customHeight="1">
      <c r="A8977" s="15" t="s">
        <v>10347</v>
      </c>
      <c r="B8977" s="18" t="s">
        <v>135</v>
      </c>
      <c r="C8977" s="17">
        <v>2.0</v>
      </c>
      <c r="D8977" s="8" t="s">
        <v>10349</v>
      </c>
      <c r="E8977" s="8" t="s">
        <v>21</v>
      </c>
      <c r="F8977" s="5" t="s">
        <v>25</v>
      </c>
      <c r="G8977" s="9"/>
      <c r="H8977" s="9"/>
    </row>
    <row r="8978" ht="15.75" customHeight="1">
      <c r="A8978" s="15" t="s">
        <v>10347</v>
      </c>
      <c r="B8978" s="14" t="s">
        <v>144</v>
      </c>
      <c r="C8978" s="17">
        <v>3.0</v>
      </c>
      <c r="D8978" s="8" t="s">
        <v>10350</v>
      </c>
      <c r="E8978" s="8" t="s">
        <v>21</v>
      </c>
      <c r="F8978" s="5" t="s">
        <v>123</v>
      </c>
      <c r="G8978" s="9"/>
      <c r="H8978" s="9"/>
    </row>
    <row r="8979" ht="15.75" customHeight="1">
      <c r="A8979" s="15" t="s">
        <v>10347</v>
      </c>
      <c r="B8979" s="14" t="s">
        <v>37</v>
      </c>
      <c r="C8979" s="17">
        <v>6.0</v>
      </c>
      <c r="D8979" s="8" t="s">
        <v>10351</v>
      </c>
      <c r="E8979" s="8" t="s">
        <v>21</v>
      </c>
      <c r="F8979" s="5" t="s">
        <v>22</v>
      </c>
      <c r="G8979" s="9"/>
      <c r="H8979" s="9"/>
    </row>
    <row r="8980" ht="15.75" customHeight="1">
      <c r="A8980" s="15" t="s">
        <v>10347</v>
      </c>
      <c r="B8980" s="14" t="s">
        <v>37</v>
      </c>
      <c r="C8980" s="17">
        <v>7.0</v>
      </c>
      <c r="D8980" s="8" t="s">
        <v>10352</v>
      </c>
      <c r="E8980" s="8" t="s">
        <v>21</v>
      </c>
      <c r="F8980" s="5" t="s">
        <v>123</v>
      </c>
      <c r="G8980" s="9"/>
      <c r="H8980" s="9"/>
    </row>
    <row r="8981" ht="15.75" customHeight="1">
      <c r="A8981" s="15" t="s">
        <v>10347</v>
      </c>
      <c r="B8981" s="14" t="s">
        <v>37</v>
      </c>
      <c r="C8981" s="17">
        <v>9.0</v>
      </c>
      <c r="D8981" s="8" t="s">
        <v>10353</v>
      </c>
      <c r="E8981" s="8" t="s">
        <v>21</v>
      </c>
      <c r="F8981" s="5" t="s">
        <v>25</v>
      </c>
      <c r="G8981" s="9"/>
      <c r="H8981" s="9"/>
    </row>
    <row r="8982" ht="15.75" customHeight="1">
      <c r="A8982" s="15" t="s">
        <v>10347</v>
      </c>
      <c r="B8982" s="14" t="s">
        <v>37</v>
      </c>
      <c r="C8982" s="17">
        <v>11.0</v>
      </c>
      <c r="D8982" s="8" t="s">
        <v>10354</v>
      </c>
      <c r="E8982" s="8" t="s">
        <v>21</v>
      </c>
      <c r="F8982" s="5" t="s">
        <v>25</v>
      </c>
      <c r="G8982" s="9"/>
      <c r="H8982" s="9"/>
    </row>
    <row r="8983" ht="15.75" customHeight="1">
      <c r="A8983" s="15" t="s">
        <v>10347</v>
      </c>
      <c r="B8983" s="14" t="s">
        <v>144</v>
      </c>
      <c r="C8983" s="17">
        <v>13.0</v>
      </c>
      <c r="D8983" s="8" t="s">
        <v>10355</v>
      </c>
      <c r="E8983" s="8" t="s">
        <v>21</v>
      </c>
      <c r="F8983" s="5" t="s">
        <v>123</v>
      </c>
      <c r="G8983" s="9"/>
      <c r="H8983" s="9"/>
    </row>
    <row r="8984" ht="15.75" customHeight="1">
      <c r="A8984" s="15" t="s">
        <v>10347</v>
      </c>
      <c r="B8984" s="14" t="s">
        <v>144</v>
      </c>
      <c r="C8984" s="17">
        <v>15.0</v>
      </c>
      <c r="D8984" s="8" t="s">
        <v>10356</v>
      </c>
      <c r="E8984" s="8" t="s">
        <v>21</v>
      </c>
      <c r="F8984" s="5" t="s">
        <v>25</v>
      </c>
      <c r="G8984" s="9"/>
      <c r="H8984" s="9"/>
    </row>
    <row r="8985" ht="15.75" customHeight="1">
      <c r="A8985" s="15" t="s">
        <v>10347</v>
      </c>
      <c r="B8985" s="14" t="s">
        <v>144</v>
      </c>
      <c r="C8985" s="17">
        <v>17.0</v>
      </c>
      <c r="D8985" s="8" t="s">
        <v>10357</v>
      </c>
      <c r="E8985" s="8" t="s">
        <v>21</v>
      </c>
      <c r="F8985" s="5" t="s">
        <v>25</v>
      </c>
      <c r="G8985" s="9"/>
      <c r="H8985" s="9"/>
    </row>
    <row r="8986" ht="15.75" customHeight="1">
      <c r="A8986" s="15" t="s">
        <v>10347</v>
      </c>
      <c r="B8986" s="14" t="s">
        <v>37</v>
      </c>
      <c r="C8986" s="17">
        <v>19.0</v>
      </c>
      <c r="D8986" s="8" t="s">
        <v>10358</v>
      </c>
      <c r="E8986" s="8" t="s">
        <v>21</v>
      </c>
      <c r="F8986" s="5" t="s">
        <v>133</v>
      </c>
      <c r="G8986" s="9"/>
      <c r="H8986" s="9"/>
    </row>
    <row r="8987" ht="15.75" customHeight="1">
      <c r="A8987" s="15" t="s">
        <v>10347</v>
      </c>
      <c r="B8987" s="14" t="s">
        <v>37</v>
      </c>
      <c r="C8987" s="17">
        <v>21.0</v>
      </c>
      <c r="D8987" s="8" t="s">
        <v>10359</v>
      </c>
      <c r="E8987" s="8" t="s">
        <v>21</v>
      </c>
      <c r="F8987" s="5" t="s">
        <v>25</v>
      </c>
      <c r="G8987" s="9"/>
      <c r="H8987" s="9"/>
    </row>
    <row r="8988" ht="15.75" customHeight="1">
      <c r="A8988" s="15" t="s">
        <v>10347</v>
      </c>
      <c r="B8988" s="14" t="s">
        <v>144</v>
      </c>
      <c r="C8988" s="17">
        <v>23.0</v>
      </c>
      <c r="D8988" s="8" t="s">
        <v>10360</v>
      </c>
      <c r="E8988" s="8" t="s">
        <v>18</v>
      </c>
      <c r="F8988" s="5" t="s">
        <v>25</v>
      </c>
      <c r="G8988" s="9"/>
      <c r="H8988" s="9"/>
    </row>
    <row r="8989" ht="15.75" customHeight="1">
      <c r="A8989" s="15" t="s">
        <v>10361</v>
      </c>
      <c r="B8989" s="14" t="s">
        <v>6086</v>
      </c>
      <c r="C8989" s="16">
        <v>1.0</v>
      </c>
      <c r="D8989" s="8" t="s">
        <v>10362</v>
      </c>
      <c r="E8989" s="8" t="s">
        <v>21</v>
      </c>
      <c r="F8989" s="5" t="s">
        <v>25</v>
      </c>
      <c r="G8989" s="9"/>
      <c r="H8989" s="9"/>
    </row>
    <row r="8990" ht="15.75" customHeight="1">
      <c r="A8990" s="15" t="s">
        <v>10361</v>
      </c>
      <c r="B8990" s="14" t="s">
        <v>35</v>
      </c>
      <c r="C8990" s="17">
        <v>6.0</v>
      </c>
      <c r="D8990" s="8" t="s">
        <v>10363</v>
      </c>
      <c r="E8990" s="8" t="s">
        <v>21</v>
      </c>
      <c r="F8990" s="5" t="s">
        <v>1425</v>
      </c>
      <c r="G8990" s="9"/>
      <c r="H8990" s="9"/>
    </row>
    <row r="8991" ht="15.75" customHeight="1">
      <c r="A8991" s="15" t="s">
        <v>10361</v>
      </c>
      <c r="B8991" s="14" t="s">
        <v>35</v>
      </c>
      <c r="C8991" s="17">
        <v>7.0</v>
      </c>
      <c r="D8991" s="8" t="s">
        <v>10364</v>
      </c>
      <c r="E8991" s="8" t="s">
        <v>21</v>
      </c>
      <c r="F8991" s="5" t="s">
        <v>1425</v>
      </c>
      <c r="G8991" s="9"/>
      <c r="H8991" s="9"/>
    </row>
    <row r="8992" ht="15.75" customHeight="1">
      <c r="A8992" s="15" t="s">
        <v>10361</v>
      </c>
      <c r="B8992" s="14" t="s">
        <v>29</v>
      </c>
      <c r="C8992" s="17">
        <v>8.0</v>
      </c>
      <c r="D8992" s="8" t="s">
        <v>10365</v>
      </c>
      <c r="E8992" s="8" t="s">
        <v>18</v>
      </c>
      <c r="F8992" s="5" t="s">
        <v>18</v>
      </c>
      <c r="G8992" s="9"/>
      <c r="H8992" s="9"/>
    </row>
    <row r="8993" ht="15.75" customHeight="1">
      <c r="A8993" s="15" t="s">
        <v>10361</v>
      </c>
      <c r="B8993" s="14" t="s">
        <v>68</v>
      </c>
      <c r="C8993" s="17">
        <v>11.0</v>
      </c>
      <c r="D8993" s="8" t="s">
        <v>10366</v>
      </c>
      <c r="E8993" s="8" t="s">
        <v>33</v>
      </c>
      <c r="F8993" s="5" t="s">
        <v>33</v>
      </c>
      <c r="G8993" s="9"/>
      <c r="H8993" s="9"/>
    </row>
    <row r="8994" ht="15.75" customHeight="1">
      <c r="A8994" s="15" t="s">
        <v>10361</v>
      </c>
      <c r="B8994" s="14" t="s">
        <v>29</v>
      </c>
      <c r="C8994" s="17">
        <v>14.0</v>
      </c>
      <c r="D8994" s="8" t="s">
        <v>10367</v>
      </c>
      <c r="E8994" s="8" t="s">
        <v>14</v>
      </c>
      <c r="F8994" s="5" t="s">
        <v>15</v>
      </c>
      <c r="G8994" s="9"/>
      <c r="H8994" s="9"/>
    </row>
    <row r="8995" ht="15.75" customHeight="1">
      <c r="A8995" s="15" t="s">
        <v>10361</v>
      </c>
      <c r="B8995" s="18" t="s">
        <v>261</v>
      </c>
      <c r="C8995" s="17">
        <v>16.0</v>
      </c>
      <c r="D8995" s="8" t="s">
        <v>10368</v>
      </c>
      <c r="E8995" s="8" t="s">
        <v>14</v>
      </c>
      <c r="F8995" s="5" t="s">
        <v>28</v>
      </c>
      <c r="G8995" s="9"/>
      <c r="H8995" s="9"/>
    </row>
    <row r="8996" ht="15.75" customHeight="1">
      <c r="A8996" s="15" t="s">
        <v>10361</v>
      </c>
      <c r="B8996" s="14" t="s">
        <v>10369</v>
      </c>
      <c r="C8996" s="17">
        <v>17.0</v>
      </c>
      <c r="D8996" s="8" t="s">
        <v>10370</v>
      </c>
      <c r="E8996" s="8" t="s">
        <v>33</v>
      </c>
      <c r="F8996" s="5" t="s">
        <v>33</v>
      </c>
      <c r="G8996" s="9"/>
      <c r="H8996" s="9"/>
    </row>
    <row r="8997" ht="15.75" customHeight="1">
      <c r="A8997" s="15" t="s">
        <v>10361</v>
      </c>
      <c r="B8997" s="14" t="s">
        <v>1185</v>
      </c>
      <c r="C8997" s="17">
        <v>23.0</v>
      </c>
      <c r="D8997" s="8" t="s">
        <v>10371</v>
      </c>
      <c r="E8997" s="8" t="s">
        <v>21</v>
      </c>
      <c r="F8997" s="5" t="s">
        <v>33</v>
      </c>
      <c r="G8997" s="9"/>
      <c r="H8997" s="9"/>
    </row>
    <row r="8998" ht="15.75" customHeight="1">
      <c r="A8998" s="15" t="s">
        <v>10361</v>
      </c>
      <c r="B8998" s="14" t="s">
        <v>6086</v>
      </c>
      <c r="C8998" s="17">
        <v>25.0</v>
      </c>
      <c r="D8998" s="8" t="s">
        <v>10372</v>
      </c>
      <c r="E8998" s="8" t="s">
        <v>33</v>
      </c>
      <c r="F8998" s="5" t="s">
        <v>33</v>
      </c>
      <c r="G8998" s="9"/>
      <c r="H8998" s="9"/>
    </row>
    <row r="8999" ht="15.75" customHeight="1">
      <c r="A8999" s="15" t="s">
        <v>10361</v>
      </c>
      <c r="B8999" s="14" t="s">
        <v>29</v>
      </c>
      <c r="C8999" s="17">
        <v>29.0</v>
      </c>
      <c r="D8999" s="8" t="s">
        <v>10373</v>
      </c>
      <c r="E8999" s="8" t="s">
        <v>32</v>
      </c>
      <c r="F8999" s="5" t="s">
        <v>295</v>
      </c>
      <c r="G8999" s="9"/>
      <c r="H8999" s="9"/>
    </row>
    <row r="9000" ht="15.75" customHeight="1">
      <c r="A9000" s="15" t="s">
        <v>10361</v>
      </c>
      <c r="B9000" s="14" t="s">
        <v>216</v>
      </c>
      <c r="C9000" s="17">
        <v>32.0</v>
      </c>
      <c r="D9000" s="8" t="s">
        <v>10374</v>
      </c>
      <c r="E9000" s="8" t="s">
        <v>21</v>
      </c>
      <c r="F9000" s="5" t="s">
        <v>295</v>
      </c>
      <c r="G9000" s="9"/>
      <c r="H9000" s="9"/>
    </row>
    <row r="9001" ht="15.75" customHeight="1">
      <c r="A9001" s="15" t="s">
        <v>10361</v>
      </c>
      <c r="B9001" s="14" t="s">
        <v>41</v>
      </c>
      <c r="C9001" s="17">
        <v>34.0</v>
      </c>
      <c r="D9001" s="8" t="s">
        <v>10375</v>
      </c>
      <c r="E9001" s="8" t="s">
        <v>21</v>
      </c>
      <c r="F9001" s="5" t="s">
        <v>639</v>
      </c>
      <c r="G9001" s="9"/>
      <c r="H9001" s="9"/>
    </row>
    <row r="9002" ht="15.75" customHeight="1">
      <c r="A9002" s="15" t="s">
        <v>10361</v>
      </c>
      <c r="B9002" s="14" t="s">
        <v>70</v>
      </c>
      <c r="C9002" s="17">
        <v>36.0</v>
      </c>
      <c r="D9002" s="8" t="s">
        <v>10376</v>
      </c>
      <c r="E9002" s="8" t="s">
        <v>21</v>
      </c>
      <c r="F9002" s="5" t="s">
        <v>25</v>
      </c>
      <c r="G9002" s="9"/>
      <c r="H9002" s="9"/>
    </row>
    <row r="9003" ht="15.75" customHeight="1">
      <c r="A9003" s="15" t="s">
        <v>10361</v>
      </c>
      <c r="B9003" s="14" t="s">
        <v>532</v>
      </c>
      <c r="C9003" s="17">
        <v>39.0</v>
      </c>
      <c r="D9003" s="8" t="s">
        <v>10377</v>
      </c>
      <c r="E9003" s="8" t="s">
        <v>18</v>
      </c>
      <c r="F9003" s="5" t="s">
        <v>11</v>
      </c>
      <c r="G9003" s="9"/>
      <c r="H9003" s="9"/>
    </row>
    <row r="9004" ht="15.75" customHeight="1">
      <c r="A9004" s="15" t="s">
        <v>10361</v>
      </c>
      <c r="B9004" s="14" t="s">
        <v>216</v>
      </c>
      <c r="C9004" s="17">
        <v>42.0</v>
      </c>
      <c r="D9004" s="8" t="s">
        <v>10378</v>
      </c>
      <c r="E9004" s="8" t="s">
        <v>21</v>
      </c>
      <c r="F9004" s="5" t="s">
        <v>22</v>
      </c>
      <c r="G9004" s="9"/>
      <c r="H9004" s="9"/>
    </row>
    <row r="9005" ht="15.75" customHeight="1">
      <c r="A9005" s="15" t="s">
        <v>10361</v>
      </c>
      <c r="B9005" s="18" t="s">
        <v>261</v>
      </c>
      <c r="C9005" s="17">
        <v>44.0</v>
      </c>
      <c r="D9005" s="8" t="s">
        <v>10379</v>
      </c>
      <c r="E9005" s="8" t="s">
        <v>11</v>
      </c>
      <c r="F9005" s="5" t="s">
        <v>11</v>
      </c>
      <c r="G9005" s="9"/>
      <c r="H9005" s="9"/>
    </row>
    <row r="9006" ht="15.75" customHeight="1">
      <c r="A9006" s="15" t="s">
        <v>10361</v>
      </c>
      <c r="B9006" s="18" t="s">
        <v>261</v>
      </c>
      <c r="C9006" s="17">
        <v>45.0</v>
      </c>
      <c r="D9006" s="8" t="s">
        <v>10380</v>
      </c>
      <c r="E9006" s="8" t="s">
        <v>18</v>
      </c>
      <c r="F9006" s="5" t="s">
        <v>22</v>
      </c>
      <c r="G9006" s="9"/>
      <c r="H9006" s="9"/>
    </row>
    <row r="9007" ht="15.75" customHeight="1">
      <c r="A9007" s="15" t="s">
        <v>10361</v>
      </c>
      <c r="B9007" s="14" t="s">
        <v>532</v>
      </c>
      <c r="C9007" s="17">
        <v>46.0</v>
      </c>
      <c r="D9007" s="8" t="s">
        <v>10381</v>
      </c>
      <c r="E9007" s="8" t="s">
        <v>21</v>
      </c>
      <c r="F9007" s="5" t="s">
        <v>22</v>
      </c>
      <c r="G9007" s="9"/>
      <c r="H9007" s="9"/>
    </row>
    <row r="9008" ht="15.75" customHeight="1">
      <c r="A9008" s="15" t="s">
        <v>10361</v>
      </c>
      <c r="B9008" s="14" t="s">
        <v>216</v>
      </c>
      <c r="C9008" s="17">
        <v>49.0</v>
      </c>
      <c r="D9008" s="8" t="s">
        <v>10382</v>
      </c>
      <c r="E9008" s="8" t="s">
        <v>146</v>
      </c>
      <c r="F9008" s="5" t="s">
        <v>22</v>
      </c>
      <c r="G9008" s="9"/>
      <c r="H9008" s="9"/>
    </row>
    <row r="9009" ht="15.75" customHeight="1">
      <c r="A9009" s="15" t="s">
        <v>10361</v>
      </c>
      <c r="B9009" s="14" t="s">
        <v>720</v>
      </c>
      <c r="C9009" s="17">
        <v>51.0</v>
      </c>
      <c r="D9009" s="8" t="s">
        <v>10383</v>
      </c>
      <c r="E9009" s="8" t="s">
        <v>33</v>
      </c>
      <c r="F9009" s="5" t="s">
        <v>33</v>
      </c>
      <c r="G9009" s="9"/>
      <c r="H9009" s="9"/>
    </row>
    <row r="9010" ht="15.75" customHeight="1">
      <c r="A9010" s="15" t="s">
        <v>10361</v>
      </c>
      <c r="B9010" s="14" t="s">
        <v>35</v>
      </c>
      <c r="C9010" s="17">
        <v>53.0</v>
      </c>
      <c r="D9010" s="8" t="s">
        <v>10384</v>
      </c>
      <c r="E9010" s="8" t="s">
        <v>32</v>
      </c>
      <c r="F9010" s="5" t="s">
        <v>15</v>
      </c>
      <c r="G9010" s="9"/>
      <c r="H9010" s="9"/>
    </row>
    <row r="9011" ht="15.75" customHeight="1">
      <c r="A9011" s="15" t="s">
        <v>10361</v>
      </c>
      <c r="B9011" s="14" t="s">
        <v>532</v>
      </c>
      <c r="C9011" s="17">
        <v>54.0</v>
      </c>
      <c r="D9011" s="8" t="s">
        <v>10385</v>
      </c>
      <c r="E9011" s="8" t="s">
        <v>14</v>
      </c>
      <c r="F9011" s="5" t="s">
        <v>15</v>
      </c>
      <c r="G9011" s="9"/>
      <c r="H9011" s="9"/>
    </row>
    <row r="9012" ht="15.75" customHeight="1">
      <c r="A9012" s="15" t="s">
        <v>10361</v>
      </c>
      <c r="B9012" s="14" t="s">
        <v>35</v>
      </c>
      <c r="C9012" s="17">
        <v>57.0</v>
      </c>
      <c r="D9012" s="8" t="s">
        <v>10386</v>
      </c>
      <c r="E9012" s="8" t="s">
        <v>32</v>
      </c>
      <c r="F9012" s="5" t="s">
        <v>33</v>
      </c>
      <c r="G9012" s="9"/>
      <c r="H9012" s="9"/>
    </row>
    <row r="9013" ht="15.75" customHeight="1">
      <c r="A9013" s="15" t="s">
        <v>10361</v>
      </c>
      <c r="B9013" s="14" t="s">
        <v>35</v>
      </c>
      <c r="C9013" s="17">
        <v>58.0</v>
      </c>
      <c r="D9013" s="8" t="s">
        <v>10387</v>
      </c>
      <c r="E9013" s="8" t="s">
        <v>14</v>
      </c>
      <c r="F9013" s="5" t="s">
        <v>1281</v>
      </c>
      <c r="G9013" s="9"/>
      <c r="H9013" s="9"/>
    </row>
    <row r="9014" ht="15.75" customHeight="1">
      <c r="A9014" s="15" t="s">
        <v>10361</v>
      </c>
      <c r="B9014" s="18" t="s">
        <v>261</v>
      </c>
      <c r="C9014" s="17">
        <v>59.0</v>
      </c>
      <c r="D9014" s="8" t="s">
        <v>10388</v>
      </c>
      <c r="E9014" s="8" t="s">
        <v>14</v>
      </c>
      <c r="F9014" s="5" t="s">
        <v>22</v>
      </c>
      <c r="G9014" s="9"/>
      <c r="H9014" s="9"/>
    </row>
    <row r="9015" ht="15.75" customHeight="1">
      <c r="A9015" s="15" t="s">
        <v>10361</v>
      </c>
      <c r="B9015" s="18" t="s">
        <v>261</v>
      </c>
      <c r="C9015" s="17">
        <v>60.0</v>
      </c>
      <c r="D9015" s="8" t="s">
        <v>10389</v>
      </c>
      <c r="E9015" s="8" t="s">
        <v>21</v>
      </c>
      <c r="F9015" s="5" t="s">
        <v>22</v>
      </c>
      <c r="G9015" s="9"/>
      <c r="H9015" s="9"/>
    </row>
    <row r="9016" ht="15.75" customHeight="1">
      <c r="A9016" s="15" t="s">
        <v>10361</v>
      </c>
      <c r="B9016" s="14" t="s">
        <v>532</v>
      </c>
      <c r="C9016" s="17">
        <v>61.0</v>
      </c>
      <c r="D9016" s="8" t="s">
        <v>10390</v>
      </c>
      <c r="E9016" s="8" t="s">
        <v>32</v>
      </c>
      <c r="F9016" s="5" t="s">
        <v>22</v>
      </c>
      <c r="G9016" s="9"/>
      <c r="H9016" s="9"/>
    </row>
    <row r="9017" ht="15.75" customHeight="1">
      <c r="A9017" s="15" t="s">
        <v>10361</v>
      </c>
      <c r="B9017" s="18" t="s">
        <v>261</v>
      </c>
      <c r="C9017" s="17">
        <v>64.0</v>
      </c>
      <c r="D9017" s="8" t="s">
        <v>10391</v>
      </c>
      <c r="E9017" s="8" t="s">
        <v>21</v>
      </c>
      <c r="F9017" s="5" t="s">
        <v>25</v>
      </c>
      <c r="G9017" s="9"/>
      <c r="H9017" s="9"/>
    </row>
    <row r="9018" ht="15.75" customHeight="1">
      <c r="A9018" s="15" t="s">
        <v>10361</v>
      </c>
      <c r="B9018" s="14" t="s">
        <v>532</v>
      </c>
      <c r="C9018" s="17">
        <v>65.0</v>
      </c>
      <c r="D9018" s="8" t="s">
        <v>10392</v>
      </c>
      <c r="E9018" s="8" t="s">
        <v>33</v>
      </c>
      <c r="F9018" s="5" t="s">
        <v>33</v>
      </c>
      <c r="G9018" s="9"/>
      <c r="H9018" s="9"/>
    </row>
    <row r="9019" ht="15.75" customHeight="1">
      <c r="A9019" s="15" t="s">
        <v>10361</v>
      </c>
      <c r="B9019" s="14" t="s">
        <v>1185</v>
      </c>
      <c r="C9019" s="17">
        <v>68.0</v>
      </c>
      <c r="D9019" s="8" t="s">
        <v>10393</v>
      </c>
      <c r="E9019" s="8" t="s">
        <v>33</v>
      </c>
      <c r="F9019" s="5" t="s">
        <v>33</v>
      </c>
      <c r="G9019" s="9"/>
      <c r="H9019" s="9"/>
    </row>
    <row r="9020" ht="15.75" customHeight="1">
      <c r="A9020" s="15" t="s">
        <v>10361</v>
      </c>
      <c r="B9020" s="14" t="s">
        <v>1185</v>
      </c>
      <c r="C9020" s="17">
        <v>70.0</v>
      </c>
      <c r="D9020" s="8" t="s">
        <v>10394</v>
      </c>
      <c r="E9020" s="8" t="s">
        <v>33</v>
      </c>
      <c r="F9020" s="5" t="s">
        <v>33</v>
      </c>
      <c r="G9020" s="9"/>
      <c r="H9020" s="9"/>
    </row>
    <row r="9021" ht="15.75" customHeight="1">
      <c r="A9021" s="15" t="s">
        <v>10361</v>
      </c>
      <c r="B9021" s="18" t="s">
        <v>261</v>
      </c>
      <c r="C9021" s="17">
        <v>72.0</v>
      </c>
      <c r="D9021" s="8" t="s">
        <v>10395</v>
      </c>
      <c r="E9021" s="8" t="s">
        <v>33</v>
      </c>
      <c r="F9021" s="5" t="s">
        <v>33</v>
      </c>
      <c r="G9021" s="9"/>
      <c r="H9021" s="9"/>
    </row>
    <row r="9022" ht="15.75" customHeight="1">
      <c r="A9022" s="15" t="s">
        <v>10361</v>
      </c>
      <c r="B9022" s="14" t="s">
        <v>1185</v>
      </c>
      <c r="C9022" s="17">
        <v>73.0</v>
      </c>
      <c r="D9022" s="8" t="s">
        <v>10396</v>
      </c>
      <c r="E9022" s="8" t="s">
        <v>33</v>
      </c>
      <c r="F9022" s="5" t="s">
        <v>33</v>
      </c>
      <c r="G9022" s="9"/>
      <c r="H9022" s="9"/>
    </row>
    <row r="9023" ht="15.75" customHeight="1">
      <c r="A9023" s="15" t="s">
        <v>10361</v>
      </c>
      <c r="B9023" s="18" t="s">
        <v>261</v>
      </c>
      <c r="C9023" s="17">
        <v>75.0</v>
      </c>
      <c r="D9023" s="8" t="s">
        <v>10397</v>
      </c>
      <c r="E9023" s="8" t="s">
        <v>21</v>
      </c>
      <c r="F9023" s="5" t="s">
        <v>33</v>
      </c>
      <c r="G9023" s="9"/>
      <c r="H9023" s="9"/>
    </row>
    <row r="9024" ht="15.75" customHeight="1">
      <c r="A9024" s="15" t="s">
        <v>10361</v>
      </c>
      <c r="B9024" s="18" t="s">
        <v>261</v>
      </c>
      <c r="C9024" s="17">
        <v>76.0</v>
      </c>
      <c r="D9024" s="8" t="s">
        <v>10398</v>
      </c>
      <c r="E9024" s="8" t="s">
        <v>33</v>
      </c>
      <c r="F9024" s="5" t="s">
        <v>33</v>
      </c>
      <c r="G9024" s="9"/>
      <c r="H9024" s="9"/>
    </row>
    <row r="9025" ht="15.75" customHeight="1">
      <c r="A9025" s="15" t="s">
        <v>10361</v>
      </c>
      <c r="B9025" s="14" t="s">
        <v>1185</v>
      </c>
      <c r="C9025" s="17">
        <v>77.0</v>
      </c>
      <c r="D9025" s="8" t="s">
        <v>10399</v>
      </c>
      <c r="E9025" s="8" t="s">
        <v>33</v>
      </c>
      <c r="F9025" s="5" t="s">
        <v>33</v>
      </c>
      <c r="G9025" s="9"/>
      <c r="H9025" s="9"/>
    </row>
    <row r="9026" ht="15.75" customHeight="1">
      <c r="A9026" s="15" t="s">
        <v>10361</v>
      </c>
      <c r="B9026" s="18" t="s">
        <v>261</v>
      </c>
      <c r="C9026" s="17">
        <v>79.0</v>
      </c>
      <c r="D9026" s="8" t="s">
        <v>10400</v>
      </c>
      <c r="E9026" s="8" t="s">
        <v>33</v>
      </c>
      <c r="F9026" s="5" t="s">
        <v>33</v>
      </c>
      <c r="G9026" s="9"/>
      <c r="H9026" s="9"/>
    </row>
    <row r="9027" ht="15.75" customHeight="1">
      <c r="A9027" s="15" t="s">
        <v>10361</v>
      </c>
      <c r="B9027" s="14" t="s">
        <v>1185</v>
      </c>
      <c r="C9027" s="17">
        <v>80.0</v>
      </c>
      <c r="D9027" s="8" t="s">
        <v>10401</v>
      </c>
      <c r="E9027" s="8" t="s">
        <v>33</v>
      </c>
      <c r="F9027" s="5" t="s">
        <v>33</v>
      </c>
      <c r="G9027" s="9"/>
      <c r="H9027" s="9"/>
    </row>
    <row r="9028" ht="15.75" customHeight="1">
      <c r="A9028" s="15" t="s">
        <v>10361</v>
      </c>
      <c r="B9028" s="14" t="s">
        <v>1185</v>
      </c>
      <c r="C9028" s="17">
        <v>82.0</v>
      </c>
      <c r="D9028" s="8" t="s">
        <v>10402</v>
      </c>
      <c r="E9028" s="8" t="s">
        <v>21</v>
      </c>
      <c r="F9028" s="5" t="s">
        <v>33</v>
      </c>
      <c r="G9028" s="9"/>
      <c r="H9028" s="9"/>
    </row>
    <row r="9029" ht="15.75" customHeight="1">
      <c r="A9029" s="15" t="s">
        <v>10361</v>
      </c>
      <c r="B9029" s="14" t="s">
        <v>35</v>
      </c>
      <c r="C9029" s="17">
        <v>84.0</v>
      </c>
      <c r="D9029" s="8" t="s">
        <v>10403</v>
      </c>
      <c r="E9029" s="8" t="s">
        <v>33</v>
      </c>
      <c r="F9029" s="5" t="s">
        <v>33</v>
      </c>
      <c r="G9029" s="9"/>
      <c r="H9029" s="9"/>
    </row>
    <row r="9030" ht="15.75" customHeight="1">
      <c r="A9030" s="15" t="s">
        <v>10361</v>
      </c>
      <c r="B9030" s="18" t="s">
        <v>261</v>
      </c>
      <c r="C9030" s="17">
        <v>85.0</v>
      </c>
      <c r="D9030" s="8" t="s">
        <v>10404</v>
      </c>
      <c r="E9030" s="8" t="s">
        <v>33</v>
      </c>
      <c r="F9030" s="5" t="s">
        <v>33</v>
      </c>
      <c r="G9030" s="9"/>
      <c r="H9030" s="9"/>
    </row>
    <row r="9031" ht="15.75" customHeight="1">
      <c r="A9031" s="15" t="s">
        <v>10361</v>
      </c>
      <c r="B9031" s="18" t="s">
        <v>261</v>
      </c>
      <c r="C9031" s="17">
        <v>86.0</v>
      </c>
      <c r="D9031" s="8" t="s">
        <v>10405</v>
      </c>
      <c r="E9031" s="8" t="s">
        <v>33</v>
      </c>
      <c r="F9031" s="5" t="s">
        <v>33</v>
      </c>
      <c r="G9031" s="9"/>
      <c r="H9031" s="9"/>
    </row>
    <row r="9032" ht="15.75" customHeight="1">
      <c r="A9032" s="15" t="s">
        <v>10361</v>
      </c>
      <c r="B9032" s="14" t="s">
        <v>216</v>
      </c>
      <c r="C9032" s="17">
        <v>87.0</v>
      </c>
      <c r="D9032" s="8" t="s">
        <v>10406</v>
      </c>
      <c r="E9032" s="8" t="s">
        <v>21</v>
      </c>
      <c r="F9032" s="5" t="s">
        <v>10407</v>
      </c>
      <c r="G9032" s="9"/>
      <c r="H9032" s="9"/>
    </row>
    <row r="9033" ht="15.75" customHeight="1">
      <c r="A9033" s="15" t="s">
        <v>10361</v>
      </c>
      <c r="B9033" s="14" t="s">
        <v>10408</v>
      </c>
      <c r="C9033" s="17">
        <v>88.0</v>
      </c>
      <c r="D9033" s="8" t="s">
        <v>10409</v>
      </c>
      <c r="E9033" s="8" t="s">
        <v>21</v>
      </c>
      <c r="F9033" s="5" t="s">
        <v>89</v>
      </c>
      <c r="G9033" s="9"/>
      <c r="H9033" s="9"/>
    </row>
    <row r="9034" ht="15.75" customHeight="1">
      <c r="A9034" s="5" t="s">
        <v>10410</v>
      </c>
      <c r="B9034" s="12" t="s">
        <v>330</v>
      </c>
      <c r="C9034" s="7">
        <v>1.0</v>
      </c>
      <c r="D9034" s="8" t="s">
        <v>10411</v>
      </c>
      <c r="E9034" s="5" t="s">
        <v>32</v>
      </c>
      <c r="F9034" s="5" t="s">
        <v>1633</v>
      </c>
      <c r="G9034" s="9"/>
      <c r="H9034" s="9"/>
    </row>
    <row r="9035" ht="15.75" customHeight="1">
      <c r="A9035" s="5" t="s">
        <v>10410</v>
      </c>
      <c r="B9035" s="6" t="s">
        <v>37</v>
      </c>
      <c r="C9035" s="10">
        <v>2.0</v>
      </c>
      <c r="D9035" s="8" t="s">
        <v>10412</v>
      </c>
      <c r="E9035" s="5" t="s">
        <v>14</v>
      </c>
      <c r="F9035" s="5" t="s">
        <v>1633</v>
      </c>
      <c r="G9035" s="9"/>
      <c r="H9035" s="9"/>
    </row>
    <row r="9036" ht="15.75" customHeight="1">
      <c r="A9036" s="5" t="s">
        <v>10410</v>
      </c>
      <c r="B9036" s="6" t="s">
        <v>41</v>
      </c>
      <c r="C9036" s="10">
        <v>3.0</v>
      </c>
      <c r="D9036" s="8" t="s">
        <v>10413</v>
      </c>
      <c r="E9036" s="5" t="s">
        <v>14</v>
      </c>
      <c r="F9036" s="5" t="s">
        <v>1633</v>
      </c>
      <c r="G9036" s="9"/>
      <c r="H9036" s="9"/>
    </row>
    <row r="9037" ht="15.75" customHeight="1">
      <c r="A9037" s="5" t="s">
        <v>10410</v>
      </c>
      <c r="B9037" s="6" t="s">
        <v>23</v>
      </c>
      <c r="C9037" s="10">
        <v>4.0</v>
      </c>
      <c r="D9037" s="8" t="s">
        <v>10414</v>
      </c>
      <c r="E9037" s="5" t="s">
        <v>14</v>
      </c>
      <c r="F9037" s="5" t="s">
        <v>1633</v>
      </c>
      <c r="G9037" s="9"/>
      <c r="H9037" s="9"/>
    </row>
    <row r="9038" ht="15.75" customHeight="1">
      <c r="A9038" s="5" t="s">
        <v>10410</v>
      </c>
      <c r="B9038" s="6" t="s">
        <v>10415</v>
      </c>
      <c r="C9038" s="10">
        <v>5.0</v>
      </c>
      <c r="D9038" s="8" t="s">
        <v>10416</v>
      </c>
      <c r="E9038" s="5" t="s">
        <v>32</v>
      </c>
      <c r="F9038" s="5" t="s">
        <v>1924</v>
      </c>
      <c r="G9038" s="9"/>
      <c r="H9038" s="9"/>
    </row>
    <row r="9039" ht="15.75" customHeight="1">
      <c r="A9039" s="15" t="s">
        <v>10417</v>
      </c>
      <c r="B9039" s="14" t="s">
        <v>124</v>
      </c>
      <c r="C9039" s="16">
        <v>1.0</v>
      </c>
      <c r="D9039" s="8" t="s">
        <v>10418</v>
      </c>
      <c r="E9039" s="8" t="s">
        <v>21</v>
      </c>
      <c r="F9039" s="5" t="s">
        <v>25</v>
      </c>
      <c r="G9039" s="9"/>
      <c r="H9039" s="9"/>
    </row>
    <row r="9040" ht="15.75" customHeight="1">
      <c r="A9040" s="15" t="s">
        <v>10417</v>
      </c>
      <c r="B9040" s="14" t="s">
        <v>37</v>
      </c>
      <c r="C9040" s="17">
        <v>2.0</v>
      </c>
      <c r="D9040" s="8" t="s">
        <v>10419</v>
      </c>
      <c r="E9040" s="8" t="s">
        <v>21</v>
      </c>
      <c r="F9040" s="5" t="s">
        <v>25</v>
      </c>
      <c r="G9040" s="9"/>
      <c r="H9040" s="9"/>
    </row>
    <row r="9041" ht="15.75" customHeight="1">
      <c r="A9041" s="15" t="s">
        <v>10417</v>
      </c>
      <c r="B9041" s="14" t="s">
        <v>124</v>
      </c>
      <c r="C9041" s="17">
        <v>4.0</v>
      </c>
      <c r="D9041" s="8" t="s">
        <v>10420</v>
      </c>
      <c r="E9041" s="8" t="s">
        <v>21</v>
      </c>
      <c r="F9041" s="5" t="s">
        <v>639</v>
      </c>
      <c r="G9041" s="9"/>
      <c r="H9041" s="9"/>
    </row>
    <row r="9042" ht="15.75" customHeight="1">
      <c r="A9042" s="15" t="s">
        <v>10417</v>
      </c>
      <c r="B9042" s="14" t="s">
        <v>37</v>
      </c>
      <c r="C9042" s="17">
        <v>5.0</v>
      </c>
      <c r="D9042" s="8" t="s">
        <v>10421</v>
      </c>
      <c r="E9042" s="8" t="s">
        <v>21</v>
      </c>
      <c r="F9042" s="5" t="s">
        <v>639</v>
      </c>
      <c r="G9042" s="9"/>
      <c r="H9042" s="9"/>
    </row>
    <row r="9043" ht="15.75" customHeight="1">
      <c r="A9043" s="15" t="s">
        <v>10417</v>
      </c>
      <c r="B9043" s="14" t="s">
        <v>144</v>
      </c>
      <c r="C9043" s="17">
        <v>6.0</v>
      </c>
      <c r="D9043" s="8" t="s">
        <v>10422</v>
      </c>
      <c r="E9043" s="8" t="s">
        <v>14</v>
      </c>
      <c r="F9043" s="5" t="s">
        <v>15</v>
      </c>
      <c r="G9043" s="9"/>
      <c r="H9043" s="9"/>
    </row>
    <row r="9044" ht="15.75" customHeight="1">
      <c r="A9044" s="15" t="s">
        <v>10417</v>
      </c>
      <c r="B9044" s="14" t="s">
        <v>37</v>
      </c>
      <c r="C9044" s="17">
        <v>7.0</v>
      </c>
      <c r="D9044" s="8" t="s">
        <v>10423</v>
      </c>
      <c r="E9044" s="8" t="s">
        <v>14</v>
      </c>
      <c r="F9044" s="5" t="s">
        <v>909</v>
      </c>
      <c r="G9044" s="9"/>
      <c r="H9044" s="9"/>
    </row>
    <row r="9045" ht="15.75" customHeight="1">
      <c r="A9045" s="15" t="s">
        <v>10417</v>
      </c>
      <c r="B9045" s="14" t="s">
        <v>144</v>
      </c>
      <c r="C9045" s="17">
        <v>8.0</v>
      </c>
      <c r="D9045" s="8" t="s">
        <v>10424</v>
      </c>
      <c r="E9045" s="8" t="s">
        <v>21</v>
      </c>
      <c r="F9045" s="5" t="s">
        <v>909</v>
      </c>
      <c r="G9045" s="9"/>
      <c r="H9045" s="9"/>
    </row>
    <row r="9046" ht="15.75" customHeight="1">
      <c r="A9046" s="15" t="s">
        <v>10417</v>
      </c>
      <c r="B9046" s="14" t="s">
        <v>37</v>
      </c>
      <c r="C9046" s="17">
        <v>9.0</v>
      </c>
      <c r="D9046" s="8" t="s">
        <v>10425</v>
      </c>
      <c r="E9046" s="8" t="s">
        <v>14</v>
      </c>
      <c r="F9046" s="5" t="s">
        <v>28</v>
      </c>
      <c r="G9046" s="9"/>
      <c r="H9046" s="9"/>
    </row>
    <row r="9047" ht="15.75" customHeight="1">
      <c r="A9047" s="15" t="s">
        <v>10417</v>
      </c>
      <c r="B9047" s="14" t="s">
        <v>37</v>
      </c>
      <c r="C9047" s="17">
        <v>10.0</v>
      </c>
      <c r="D9047" s="8" t="s">
        <v>10426</v>
      </c>
      <c r="E9047" s="8" t="s">
        <v>21</v>
      </c>
      <c r="F9047" s="5" t="s">
        <v>6868</v>
      </c>
      <c r="G9047" s="9"/>
      <c r="H9047" s="9"/>
    </row>
    <row r="9048" ht="15.75" customHeight="1">
      <c r="A9048" s="15" t="s">
        <v>10417</v>
      </c>
      <c r="B9048" s="14" t="s">
        <v>968</v>
      </c>
      <c r="C9048" s="17">
        <v>11.0</v>
      </c>
      <c r="D9048" s="8" t="s">
        <v>10427</v>
      </c>
      <c r="E9048" s="8" t="s">
        <v>21</v>
      </c>
      <c r="F9048" s="5" t="s">
        <v>6868</v>
      </c>
      <c r="G9048" s="9"/>
      <c r="H9048" s="9"/>
    </row>
    <row r="9049" ht="15.75" customHeight="1">
      <c r="A9049" s="15" t="s">
        <v>10417</v>
      </c>
      <c r="B9049" s="14" t="s">
        <v>37</v>
      </c>
      <c r="C9049" s="17">
        <v>13.0</v>
      </c>
      <c r="D9049" s="8" t="s">
        <v>10428</v>
      </c>
      <c r="E9049" s="8" t="s">
        <v>21</v>
      </c>
      <c r="F9049" s="5" t="s">
        <v>133</v>
      </c>
      <c r="G9049" s="9"/>
      <c r="H9049" s="9"/>
    </row>
    <row r="9050" ht="15.75" customHeight="1">
      <c r="A9050" s="15" t="s">
        <v>10417</v>
      </c>
      <c r="B9050" s="14" t="s">
        <v>124</v>
      </c>
      <c r="C9050" s="17">
        <v>14.0</v>
      </c>
      <c r="D9050" s="8" t="s">
        <v>10429</v>
      </c>
      <c r="E9050" s="8" t="s">
        <v>21</v>
      </c>
      <c r="F9050" s="5" t="s">
        <v>639</v>
      </c>
      <c r="G9050" s="9"/>
      <c r="H9050" s="9"/>
    </row>
    <row r="9051" ht="15.75" customHeight="1">
      <c r="A9051" s="15" t="s">
        <v>10417</v>
      </c>
      <c r="B9051" s="14" t="s">
        <v>37</v>
      </c>
      <c r="C9051" s="17">
        <v>15.0</v>
      </c>
      <c r="D9051" s="8" t="s">
        <v>10430</v>
      </c>
      <c r="E9051" s="8" t="s">
        <v>18</v>
      </c>
      <c r="F9051" s="5" t="s">
        <v>18</v>
      </c>
      <c r="G9051" s="9"/>
      <c r="H9051" s="9"/>
    </row>
    <row r="9052" ht="15.75" customHeight="1">
      <c r="A9052" s="15" t="s">
        <v>10417</v>
      </c>
      <c r="B9052" s="14" t="s">
        <v>139</v>
      </c>
      <c r="C9052" s="17">
        <v>16.0</v>
      </c>
      <c r="D9052" s="8" t="s">
        <v>10431</v>
      </c>
      <c r="E9052" s="8" t="s">
        <v>18</v>
      </c>
      <c r="F9052" s="5" t="s">
        <v>18</v>
      </c>
      <c r="G9052" s="9"/>
      <c r="H9052" s="9"/>
    </row>
    <row r="9053" ht="15.75" customHeight="1">
      <c r="A9053" s="15" t="s">
        <v>10417</v>
      </c>
      <c r="B9053" s="14" t="s">
        <v>37</v>
      </c>
      <c r="C9053" s="17">
        <v>17.0</v>
      </c>
      <c r="D9053" s="8" t="s">
        <v>10432</v>
      </c>
      <c r="E9053" s="8" t="s">
        <v>33</v>
      </c>
      <c r="F9053" s="5" t="s">
        <v>33</v>
      </c>
      <c r="G9053" s="9"/>
      <c r="H9053" s="9"/>
    </row>
    <row r="9054" ht="15.75" customHeight="1">
      <c r="A9054" s="15" t="s">
        <v>10417</v>
      </c>
      <c r="B9054" s="14" t="s">
        <v>124</v>
      </c>
      <c r="C9054" s="17">
        <v>19.0</v>
      </c>
      <c r="D9054" s="8" t="s">
        <v>10433</v>
      </c>
      <c r="E9054" s="8" t="s">
        <v>18</v>
      </c>
      <c r="F9054" s="5" t="s">
        <v>18</v>
      </c>
      <c r="G9054" s="9"/>
      <c r="H9054" s="9"/>
    </row>
    <row r="9055" ht="15.75" customHeight="1">
      <c r="A9055" s="15" t="s">
        <v>10417</v>
      </c>
      <c r="B9055" s="18" t="s">
        <v>126</v>
      </c>
      <c r="C9055" s="17">
        <v>21.0</v>
      </c>
      <c r="D9055" s="8" t="s">
        <v>10434</v>
      </c>
      <c r="E9055" s="8" t="s">
        <v>33</v>
      </c>
      <c r="F9055" s="5" t="s">
        <v>33</v>
      </c>
      <c r="G9055" s="9"/>
      <c r="H9055" s="9"/>
    </row>
    <row r="9056" ht="15.75" customHeight="1">
      <c r="A9056" s="15" t="s">
        <v>10417</v>
      </c>
      <c r="B9056" s="14" t="s">
        <v>37</v>
      </c>
      <c r="C9056" s="17">
        <v>22.0</v>
      </c>
      <c r="D9056" s="8" t="s">
        <v>10435</v>
      </c>
      <c r="E9056" s="8" t="s">
        <v>21</v>
      </c>
      <c r="F9056" s="5" t="s">
        <v>33</v>
      </c>
      <c r="G9056" s="9"/>
      <c r="H9056" s="9"/>
    </row>
    <row r="9057" ht="15.75" customHeight="1">
      <c r="A9057" s="15" t="s">
        <v>10417</v>
      </c>
      <c r="B9057" s="18" t="s">
        <v>701</v>
      </c>
      <c r="C9057" s="17">
        <v>23.0</v>
      </c>
      <c r="D9057" s="8" t="s">
        <v>10436</v>
      </c>
      <c r="E9057" s="8" t="s">
        <v>32</v>
      </c>
      <c r="F9057" s="5" t="s">
        <v>22</v>
      </c>
      <c r="G9057" s="9"/>
      <c r="H9057" s="9"/>
    </row>
    <row r="9058" ht="15.75" customHeight="1">
      <c r="A9058" s="15" t="s">
        <v>10417</v>
      </c>
      <c r="B9058" s="18" t="s">
        <v>701</v>
      </c>
      <c r="C9058" s="17">
        <v>25.0</v>
      </c>
      <c r="D9058" s="8" t="s">
        <v>10437</v>
      </c>
      <c r="E9058" s="8" t="s">
        <v>14</v>
      </c>
      <c r="F9058" s="5" t="s">
        <v>15</v>
      </c>
      <c r="G9058" s="9"/>
      <c r="H9058" s="9"/>
    </row>
    <row r="9059" ht="15.75" customHeight="1">
      <c r="A9059" s="15" t="s">
        <v>10417</v>
      </c>
      <c r="B9059" s="14" t="s">
        <v>144</v>
      </c>
      <c r="C9059" s="17">
        <v>27.0</v>
      </c>
      <c r="D9059" s="8" t="s">
        <v>10438</v>
      </c>
      <c r="E9059" s="8" t="s">
        <v>14</v>
      </c>
      <c r="F9059" s="5" t="s">
        <v>15</v>
      </c>
      <c r="G9059" s="9"/>
      <c r="H9059" s="9"/>
    </row>
    <row r="9060" ht="15.75" customHeight="1">
      <c r="A9060" s="15" t="s">
        <v>10417</v>
      </c>
      <c r="B9060" s="18" t="s">
        <v>701</v>
      </c>
      <c r="C9060" s="17">
        <v>28.0</v>
      </c>
      <c r="D9060" s="8" t="s">
        <v>10439</v>
      </c>
      <c r="E9060" s="8" t="s">
        <v>14</v>
      </c>
      <c r="F9060" s="5" t="s">
        <v>15</v>
      </c>
      <c r="G9060" s="9"/>
      <c r="H9060" s="9"/>
    </row>
    <row r="9061" ht="15.75" customHeight="1">
      <c r="A9061" s="15" t="s">
        <v>10417</v>
      </c>
      <c r="B9061" s="14" t="s">
        <v>37</v>
      </c>
      <c r="C9061" s="17">
        <v>30.0</v>
      </c>
      <c r="D9061" s="8" t="s">
        <v>10440</v>
      </c>
      <c r="E9061" s="8" t="s">
        <v>14</v>
      </c>
      <c r="F9061" s="5" t="s">
        <v>15</v>
      </c>
      <c r="G9061" s="9"/>
      <c r="H9061" s="9"/>
    </row>
    <row r="9062" ht="15.75" customHeight="1">
      <c r="A9062" s="15" t="s">
        <v>10417</v>
      </c>
      <c r="B9062" s="14" t="s">
        <v>144</v>
      </c>
      <c r="C9062" s="17">
        <v>32.0</v>
      </c>
      <c r="D9062" s="8" t="s">
        <v>10441</v>
      </c>
      <c r="E9062" s="8" t="s">
        <v>14</v>
      </c>
      <c r="F9062" s="5" t="s">
        <v>28</v>
      </c>
      <c r="G9062" s="9"/>
      <c r="H9062" s="9"/>
    </row>
    <row r="9063" ht="15.75" customHeight="1">
      <c r="A9063" s="15" t="s">
        <v>10417</v>
      </c>
      <c r="B9063" s="14" t="s">
        <v>124</v>
      </c>
      <c r="C9063" s="17">
        <v>34.0</v>
      </c>
      <c r="D9063" s="8" t="s">
        <v>10442</v>
      </c>
      <c r="E9063" s="8" t="s">
        <v>32</v>
      </c>
      <c r="F9063" s="5" t="s">
        <v>22</v>
      </c>
      <c r="G9063" s="9"/>
      <c r="H9063" s="9"/>
    </row>
    <row r="9064" ht="15.75" customHeight="1">
      <c r="A9064" s="15" t="s">
        <v>10417</v>
      </c>
      <c r="B9064" s="14" t="s">
        <v>37</v>
      </c>
      <c r="C9064" s="17">
        <v>35.0</v>
      </c>
      <c r="D9064" s="8" t="s">
        <v>10443</v>
      </c>
      <c r="E9064" s="8" t="s">
        <v>14</v>
      </c>
      <c r="F9064" s="5" t="s">
        <v>28</v>
      </c>
      <c r="G9064" s="9"/>
      <c r="H9064" s="9"/>
    </row>
    <row r="9065" ht="15.75" customHeight="1">
      <c r="A9065" s="15" t="s">
        <v>10417</v>
      </c>
      <c r="B9065" s="14" t="s">
        <v>124</v>
      </c>
      <c r="C9065" s="17">
        <v>37.0</v>
      </c>
      <c r="D9065" s="8" t="s">
        <v>10444</v>
      </c>
      <c r="E9065" s="8" t="s">
        <v>14</v>
      </c>
      <c r="F9065" s="5" t="s">
        <v>28</v>
      </c>
      <c r="G9065" s="9"/>
      <c r="H9065" s="9"/>
    </row>
    <row r="9066" ht="15.75" customHeight="1">
      <c r="A9066" s="15" t="s">
        <v>10417</v>
      </c>
      <c r="B9066" s="14" t="s">
        <v>124</v>
      </c>
      <c r="C9066" s="17">
        <v>38.0</v>
      </c>
      <c r="D9066" s="8" t="s">
        <v>10445</v>
      </c>
      <c r="E9066" s="8" t="s">
        <v>14</v>
      </c>
      <c r="F9066" s="5" t="s">
        <v>28</v>
      </c>
      <c r="G9066" s="9"/>
      <c r="H9066" s="9"/>
    </row>
    <row r="9067" ht="15.75" customHeight="1">
      <c r="A9067" s="15" t="s">
        <v>10417</v>
      </c>
      <c r="B9067" s="14" t="s">
        <v>525</v>
      </c>
      <c r="C9067" s="17">
        <v>39.0</v>
      </c>
      <c r="D9067" s="8" t="s">
        <v>10446</v>
      </c>
      <c r="E9067" s="8" t="s">
        <v>21</v>
      </c>
      <c r="F9067" s="5" t="s">
        <v>25</v>
      </c>
      <c r="G9067" s="9"/>
      <c r="H9067" s="9"/>
    </row>
    <row r="9068" ht="15.75" customHeight="1">
      <c r="A9068" s="15" t="s">
        <v>10417</v>
      </c>
      <c r="B9068" s="14" t="s">
        <v>688</v>
      </c>
      <c r="C9068" s="17">
        <v>41.0</v>
      </c>
      <c r="D9068" s="8" t="s">
        <v>10447</v>
      </c>
      <c r="E9068" s="8" t="s">
        <v>21</v>
      </c>
      <c r="F9068" s="5" t="s">
        <v>25</v>
      </c>
      <c r="G9068" s="9"/>
      <c r="H9068" s="9"/>
    </row>
    <row r="9069" ht="15.75" customHeight="1">
      <c r="A9069" s="15" t="s">
        <v>10448</v>
      </c>
      <c r="B9069" s="14" t="s">
        <v>23</v>
      </c>
      <c r="C9069" s="16">
        <v>1.0</v>
      </c>
      <c r="D9069" s="8" t="s">
        <v>10449</v>
      </c>
      <c r="E9069" s="8" t="s">
        <v>21</v>
      </c>
      <c r="F9069" s="5" t="s">
        <v>25</v>
      </c>
      <c r="G9069" s="9"/>
      <c r="H9069" s="9"/>
    </row>
    <row r="9070" ht="15.75" customHeight="1">
      <c r="A9070" s="15" t="s">
        <v>10448</v>
      </c>
      <c r="B9070" s="14" t="s">
        <v>139</v>
      </c>
      <c r="C9070" s="17">
        <v>3.0</v>
      </c>
      <c r="D9070" s="8" t="s">
        <v>10450</v>
      </c>
      <c r="E9070" s="8" t="s">
        <v>21</v>
      </c>
      <c r="F9070" s="5" t="s">
        <v>25</v>
      </c>
      <c r="G9070" s="9"/>
      <c r="H9070" s="9"/>
    </row>
    <row r="9071" ht="15.75" customHeight="1">
      <c r="A9071" s="15" t="s">
        <v>10448</v>
      </c>
      <c r="B9071" s="14" t="s">
        <v>139</v>
      </c>
      <c r="C9071" s="17">
        <v>5.0</v>
      </c>
      <c r="D9071" s="8" t="s">
        <v>10451</v>
      </c>
      <c r="E9071" s="8" t="s">
        <v>21</v>
      </c>
      <c r="F9071" s="5" t="s">
        <v>25</v>
      </c>
      <c r="G9071" s="9"/>
      <c r="H9071" s="9"/>
    </row>
    <row r="9072" ht="15.75" customHeight="1">
      <c r="A9072" s="15" t="s">
        <v>10448</v>
      </c>
      <c r="B9072" s="14" t="s">
        <v>68</v>
      </c>
      <c r="C9072" s="17">
        <v>7.0</v>
      </c>
      <c r="D9072" s="8" t="s">
        <v>10452</v>
      </c>
      <c r="E9072" s="8" t="s">
        <v>21</v>
      </c>
      <c r="F9072" s="5" t="s">
        <v>25</v>
      </c>
      <c r="G9072" s="9"/>
      <c r="H9072" s="9"/>
    </row>
    <row r="9073" ht="15.75" customHeight="1">
      <c r="A9073" s="15" t="s">
        <v>10448</v>
      </c>
      <c r="B9073" s="14" t="s">
        <v>68</v>
      </c>
      <c r="C9073" s="17">
        <v>9.0</v>
      </c>
      <c r="D9073" s="8" t="s">
        <v>10453</v>
      </c>
      <c r="E9073" s="8" t="s">
        <v>21</v>
      </c>
      <c r="F9073" s="5" t="s">
        <v>25</v>
      </c>
      <c r="G9073" s="9"/>
      <c r="H9073" s="9"/>
    </row>
    <row r="9074" ht="15.75" customHeight="1">
      <c r="A9074" s="15" t="s">
        <v>10448</v>
      </c>
      <c r="B9074" s="18" t="s">
        <v>695</v>
      </c>
      <c r="C9074" s="17">
        <v>12.0</v>
      </c>
      <c r="D9074" s="8" t="s">
        <v>10454</v>
      </c>
      <c r="E9074" s="8" t="s">
        <v>21</v>
      </c>
      <c r="F9074" s="5" t="s">
        <v>25</v>
      </c>
      <c r="G9074" s="9"/>
      <c r="H9074" s="9"/>
    </row>
    <row r="9075" ht="15.75" customHeight="1">
      <c r="A9075" s="15" t="s">
        <v>10455</v>
      </c>
      <c r="B9075" s="14" t="s">
        <v>137</v>
      </c>
      <c r="C9075" s="17">
        <v>2.0</v>
      </c>
      <c r="D9075" s="8" t="s">
        <v>10456</v>
      </c>
      <c r="E9075" s="8" t="s">
        <v>21</v>
      </c>
      <c r="F9075" s="5" t="s">
        <v>25</v>
      </c>
      <c r="G9075" s="9"/>
      <c r="H9075" s="9"/>
    </row>
    <row r="9076" ht="15.75" customHeight="1">
      <c r="A9076" s="15" t="s">
        <v>10455</v>
      </c>
      <c r="B9076" s="14" t="s">
        <v>37</v>
      </c>
      <c r="C9076" s="17">
        <v>5.0</v>
      </c>
      <c r="D9076" s="8" t="s">
        <v>10457</v>
      </c>
      <c r="E9076" s="8" t="s">
        <v>21</v>
      </c>
      <c r="F9076" s="5" t="s">
        <v>123</v>
      </c>
      <c r="G9076" s="9"/>
      <c r="H9076" s="9"/>
    </row>
    <row r="9077" ht="15.75" customHeight="1">
      <c r="A9077" s="15" t="s">
        <v>10455</v>
      </c>
      <c r="B9077" s="14" t="s">
        <v>37</v>
      </c>
      <c r="C9077" s="17">
        <v>8.0</v>
      </c>
      <c r="D9077" s="8" t="s">
        <v>10458</v>
      </c>
      <c r="E9077" s="8" t="s">
        <v>21</v>
      </c>
      <c r="F9077" s="5" t="s">
        <v>22</v>
      </c>
      <c r="G9077" s="9"/>
      <c r="H9077" s="9"/>
    </row>
    <row r="9078" ht="15.75" customHeight="1">
      <c r="A9078" s="15" t="s">
        <v>10455</v>
      </c>
      <c r="B9078" s="14" t="s">
        <v>144</v>
      </c>
      <c r="C9078" s="17">
        <v>10.0</v>
      </c>
      <c r="D9078" s="8" t="s">
        <v>10459</v>
      </c>
      <c r="E9078" s="8" t="s">
        <v>14</v>
      </c>
      <c r="F9078" s="5" t="s">
        <v>25</v>
      </c>
      <c r="G9078" s="9"/>
      <c r="H9078" s="9"/>
    </row>
    <row r="9079" ht="15.75" customHeight="1">
      <c r="A9079" s="15" t="s">
        <v>10455</v>
      </c>
      <c r="B9079" s="14" t="s">
        <v>968</v>
      </c>
      <c r="C9079" s="17">
        <v>12.0</v>
      </c>
      <c r="D9079" s="8" t="s">
        <v>10460</v>
      </c>
      <c r="E9079" s="8" t="s">
        <v>21</v>
      </c>
      <c r="F9079" s="5" t="s">
        <v>1281</v>
      </c>
      <c r="G9079" s="9"/>
      <c r="H9079" s="9"/>
    </row>
    <row r="9080" ht="15.75" customHeight="1">
      <c r="A9080" s="15" t="s">
        <v>10455</v>
      </c>
      <c r="B9080" s="14" t="s">
        <v>144</v>
      </c>
      <c r="C9080" s="17">
        <v>14.0</v>
      </c>
      <c r="D9080" s="8" t="s">
        <v>10461</v>
      </c>
      <c r="E9080" s="8" t="s">
        <v>21</v>
      </c>
      <c r="F9080" s="5" t="s">
        <v>123</v>
      </c>
      <c r="G9080" s="9"/>
      <c r="H9080" s="9"/>
    </row>
    <row r="9081" ht="15.75" customHeight="1">
      <c r="A9081" s="15" t="s">
        <v>10455</v>
      </c>
      <c r="B9081" s="14" t="s">
        <v>37</v>
      </c>
      <c r="C9081" s="17">
        <v>16.0</v>
      </c>
      <c r="D9081" s="8" t="s">
        <v>10462</v>
      </c>
      <c r="E9081" s="8" t="s">
        <v>14</v>
      </c>
      <c r="F9081" s="5" t="s">
        <v>28</v>
      </c>
      <c r="G9081" s="9"/>
      <c r="H9081" s="9"/>
    </row>
    <row r="9082" ht="15.75" customHeight="1">
      <c r="A9082" s="15" t="s">
        <v>10455</v>
      </c>
      <c r="B9082" s="14" t="s">
        <v>968</v>
      </c>
      <c r="C9082" s="17">
        <v>18.0</v>
      </c>
      <c r="D9082" s="8" t="s">
        <v>10463</v>
      </c>
      <c r="E9082" s="8" t="s">
        <v>21</v>
      </c>
      <c r="F9082" s="5" t="s">
        <v>123</v>
      </c>
      <c r="G9082" s="9"/>
      <c r="H9082" s="9"/>
    </row>
    <row r="9083" ht="15.75" customHeight="1">
      <c r="A9083" s="5" t="s">
        <v>10464</v>
      </c>
      <c r="B9083" s="6" t="s">
        <v>2921</v>
      </c>
      <c r="C9083" s="7">
        <v>1.0</v>
      </c>
      <c r="D9083" s="8" t="s">
        <v>10465</v>
      </c>
      <c r="E9083" s="5" t="s">
        <v>21</v>
      </c>
      <c r="F9083" s="5" t="s">
        <v>25</v>
      </c>
      <c r="G9083" s="9"/>
      <c r="H9083" s="9"/>
    </row>
    <row r="9084" ht="15.75" customHeight="1">
      <c r="A9084" s="15" t="s">
        <v>10466</v>
      </c>
      <c r="B9084" s="18" t="s">
        <v>701</v>
      </c>
      <c r="C9084" s="16">
        <v>1.0</v>
      </c>
      <c r="D9084" s="8" t="s">
        <v>10467</v>
      </c>
      <c r="E9084" s="8" t="s">
        <v>21</v>
      </c>
      <c r="F9084" s="5" t="s">
        <v>22</v>
      </c>
      <c r="G9084" s="9"/>
      <c r="H9084" s="9"/>
    </row>
    <row r="9085" ht="15.75" customHeight="1">
      <c r="A9085" s="15" t="s">
        <v>10466</v>
      </c>
      <c r="B9085" s="18" t="s">
        <v>701</v>
      </c>
      <c r="C9085" s="17">
        <v>3.0</v>
      </c>
      <c r="D9085" s="8" t="s">
        <v>10468</v>
      </c>
      <c r="E9085" s="8" t="s">
        <v>18</v>
      </c>
      <c r="F9085" s="5" t="s">
        <v>18</v>
      </c>
      <c r="G9085" s="9"/>
      <c r="H9085" s="9"/>
    </row>
    <row r="9086" ht="15.75" customHeight="1">
      <c r="A9086" s="15" t="s">
        <v>10466</v>
      </c>
      <c r="B9086" s="14" t="s">
        <v>37</v>
      </c>
      <c r="C9086" s="17">
        <v>5.0</v>
      </c>
      <c r="D9086" s="8" t="s">
        <v>10469</v>
      </c>
      <c r="E9086" s="8" t="s">
        <v>32</v>
      </c>
      <c r="F9086" s="5" t="s">
        <v>22</v>
      </c>
      <c r="G9086" s="9"/>
      <c r="H9086" s="9"/>
    </row>
    <row r="9087" ht="15.75" customHeight="1">
      <c r="A9087" s="15" t="s">
        <v>10466</v>
      </c>
      <c r="B9087" s="14" t="s">
        <v>144</v>
      </c>
      <c r="C9087" s="17">
        <v>7.0</v>
      </c>
      <c r="D9087" s="8" t="s">
        <v>10470</v>
      </c>
      <c r="E9087" s="8" t="s">
        <v>32</v>
      </c>
      <c r="F9087" s="5" t="s">
        <v>18</v>
      </c>
      <c r="G9087" s="9"/>
      <c r="H9087" s="9"/>
    </row>
    <row r="9088" ht="15.75" customHeight="1">
      <c r="A9088" s="15" t="s">
        <v>10466</v>
      </c>
      <c r="B9088" s="14" t="s">
        <v>1770</v>
      </c>
      <c r="C9088" s="17">
        <v>9.0</v>
      </c>
      <c r="D9088" s="8" t="s">
        <v>10471</v>
      </c>
      <c r="E9088" s="8" t="s">
        <v>14</v>
      </c>
      <c r="F9088" s="5" t="s">
        <v>28</v>
      </c>
      <c r="G9088" s="9"/>
      <c r="H9088" s="9"/>
    </row>
    <row r="9089" ht="15.75" customHeight="1">
      <c r="A9089" s="15" t="s">
        <v>10466</v>
      </c>
      <c r="B9089" s="14" t="s">
        <v>37</v>
      </c>
      <c r="C9089" s="17">
        <v>12.0</v>
      </c>
      <c r="D9089" s="8" t="s">
        <v>10472</v>
      </c>
      <c r="E9089" s="8" t="s">
        <v>33</v>
      </c>
      <c r="F9089" s="5" t="s">
        <v>929</v>
      </c>
      <c r="G9089" s="9"/>
      <c r="H9089" s="9"/>
    </row>
    <row r="9090" ht="15.75" customHeight="1">
      <c r="A9090" s="15" t="s">
        <v>10466</v>
      </c>
      <c r="B9090" s="18" t="s">
        <v>135</v>
      </c>
      <c r="C9090" s="17">
        <v>14.0</v>
      </c>
      <c r="D9090" s="8" t="s">
        <v>10473</v>
      </c>
      <c r="E9090" s="8" t="s">
        <v>33</v>
      </c>
      <c r="F9090" s="5" t="s">
        <v>33</v>
      </c>
      <c r="G9090" s="9"/>
      <c r="H9090" s="9"/>
    </row>
    <row r="9091" ht="15.75" customHeight="1">
      <c r="A9091" s="15" t="s">
        <v>10466</v>
      </c>
      <c r="B9091" s="14" t="s">
        <v>37</v>
      </c>
      <c r="C9091" s="17">
        <v>15.0</v>
      </c>
      <c r="D9091" s="8" t="s">
        <v>10474</v>
      </c>
      <c r="E9091" s="8" t="s">
        <v>33</v>
      </c>
      <c r="F9091" s="5" t="s">
        <v>971</v>
      </c>
      <c r="G9091" s="9"/>
      <c r="H9091" s="9"/>
    </row>
    <row r="9092" ht="15.75" customHeight="1">
      <c r="A9092" s="15" t="s">
        <v>10466</v>
      </c>
      <c r="B9092" s="14" t="s">
        <v>734</v>
      </c>
      <c r="C9092" s="17">
        <v>18.0</v>
      </c>
      <c r="D9092" s="8" t="s">
        <v>10475</v>
      </c>
      <c r="E9092" s="8" t="s">
        <v>33</v>
      </c>
      <c r="F9092" s="5" t="s">
        <v>33</v>
      </c>
      <c r="G9092" s="9"/>
      <c r="H9092" s="9"/>
    </row>
    <row r="9093" ht="15.75" customHeight="1">
      <c r="A9093" s="15" t="s">
        <v>10466</v>
      </c>
      <c r="B9093" s="14" t="s">
        <v>144</v>
      </c>
      <c r="C9093" s="17">
        <v>20.0</v>
      </c>
      <c r="D9093" s="8" t="s">
        <v>10476</v>
      </c>
      <c r="E9093" s="8" t="s">
        <v>14</v>
      </c>
      <c r="F9093" s="5" t="s">
        <v>6868</v>
      </c>
      <c r="G9093" s="9"/>
      <c r="H9093" s="9"/>
    </row>
    <row r="9094" ht="15.75" customHeight="1">
      <c r="A9094" s="15" t="s">
        <v>10466</v>
      </c>
      <c r="B9094" s="14" t="s">
        <v>37</v>
      </c>
      <c r="C9094" s="17">
        <v>22.0</v>
      </c>
      <c r="D9094" s="8" t="s">
        <v>10477</v>
      </c>
      <c r="E9094" s="8" t="s">
        <v>14</v>
      </c>
      <c r="F9094" s="5" t="s">
        <v>1103</v>
      </c>
      <c r="G9094" s="9"/>
      <c r="H9094" s="9"/>
    </row>
    <row r="9095" ht="15.75" customHeight="1">
      <c r="A9095" s="15" t="s">
        <v>10466</v>
      </c>
      <c r="B9095" s="14" t="s">
        <v>37</v>
      </c>
      <c r="C9095" s="17">
        <v>25.0</v>
      </c>
      <c r="D9095" s="8" t="s">
        <v>10478</v>
      </c>
      <c r="E9095" s="8" t="s">
        <v>48</v>
      </c>
      <c r="F9095" s="5" t="s">
        <v>28</v>
      </c>
      <c r="G9095" s="9"/>
      <c r="H9095" s="9"/>
    </row>
    <row r="9096" ht="15.75" customHeight="1">
      <c r="A9096" s="15" t="s">
        <v>10466</v>
      </c>
      <c r="B9096" s="14" t="s">
        <v>144</v>
      </c>
      <c r="C9096" s="17">
        <v>28.0</v>
      </c>
      <c r="D9096" s="8" t="s">
        <v>10479</v>
      </c>
      <c r="E9096" s="8" t="s">
        <v>18</v>
      </c>
      <c r="F9096" s="5" t="s">
        <v>18</v>
      </c>
      <c r="G9096" s="9"/>
      <c r="H9096" s="9"/>
    </row>
    <row r="9097" ht="15.75" customHeight="1">
      <c r="A9097" s="15" t="s">
        <v>10466</v>
      </c>
      <c r="B9097" s="18" t="s">
        <v>701</v>
      </c>
      <c r="C9097" s="17">
        <v>30.0</v>
      </c>
      <c r="D9097" s="8" t="s">
        <v>10480</v>
      </c>
      <c r="E9097" s="8" t="s">
        <v>18</v>
      </c>
      <c r="F9097" s="5" t="s">
        <v>18</v>
      </c>
      <c r="G9097" s="9"/>
      <c r="H9097" s="9"/>
    </row>
    <row r="9098" ht="15.75" customHeight="1">
      <c r="A9098" s="15" t="s">
        <v>10466</v>
      </c>
      <c r="B9098" s="14" t="s">
        <v>734</v>
      </c>
      <c r="C9098" s="17">
        <v>32.0</v>
      </c>
      <c r="D9098" s="8" t="s">
        <v>10481</v>
      </c>
      <c r="E9098" s="8" t="s">
        <v>21</v>
      </c>
      <c r="F9098" s="5" t="s">
        <v>668</v>
      </c>
      <c r="G9098" s="9"/>
      <c r="H9098" s="9"/>
    </row>
    <row r="9099" ht="15.75" customHeight="1">
      <c r="A9099" s="15" t="s">
        <v>10466</v>
      </c>
      <c r="B9099" s="14" t="s">
        <v>968</v>
      </c>
      <c r="C9099" s="17">
        <v>34.0</v>
      </c>
      <c r="D9099" s="8" t="s">
        <v>10482</v>
      </c>
      <c r="E9099" s="8" t="s">
        <v>32</v>
      </c>
      <c r="F9099" s="5" t="s">
        <v>22</v>
      </c>
      <c r="G9099" s="9"/>
      <c r="H9099" s="9"/>
    </row>
    <row r="9100" ht="15.75" customHeight="1">
      <c r="A9100" s="15" t="s">
        <v>10466</v>
      </c>
      <c r="B9100" s="14" t="s">
        <v>144</v>
      </c>
      <c r="C9100" s="17">
        <v>39.0</v>
      </c>
      <c r="D9100" s="8" t="s">
        <v>10483</v>
      </c>
      <c r="E9100" s="8" t="s">
        <v>146</v>
      </c>
      <c r="F9100" s="5" t="s">
        <v>66</v>
      </c>
      <c r="G9100" s="9"/>
      <c r="H9100" s="9"/>
    </row>
    <row r="9101" ht="15.75" customHeight="1">
      <c r="A9101" s="15" t="s">
        <v>10466</v>
      </c>
      <c r="B9101" s="14" t="s">
        <v>197</v>
      </c>
      <c r="C9101" s="17">
        <v>40.0</v>
      </c>
      <c r="D9101" s="8" t="s">
        <v>10484</v>
      </c>
      <c r="E9101" s="8" t="s">
        <v>18</v>
      </c>
      <c r="F9101" s="5" t="s">
        <v>66</v>
      </c>
      <c r="G9101" s="9"/>
      <c r="H9101" s="9"/>
    </row>
    <row r="9102" ht="15.75" customHeight="1">
      <c r="A9102" s="15" t="s">
        <v>10485</v>
      </c>
      <c r="B9102" s="14" t="s">
        <v>29</v>
      </c>
      <c r="C9102" s="16">
        <v>1.0</v>
      </c>
      <c r="D9102" s="8" t="s">
        <v>10486</v>
      </c>
      <c r="E9102" s="8" t="s">
        <v>21</v>
      </c>
      <c r="F9102" s="5" t="s">
        <v>25</v>
      </c>
      <c r="G9102" s="9"/>
      <c r="H9102" s="9"/>
    </row>
    <row r="9103" ht="15.75" customHeight="1">
      <c r="A9103" s="15" t="s">
        <v>10485</v>
      </c>
      <c r="B9103" s="18" t="s">
        <v>126</v>
      </c>
      <c r="C9103" s="17">
        <v>2.0</v>
      </c>
      <c r="D9103" s="8" t="s">
        <v>10487</v>
      </c>
      <c r="E9103" s="8" t="s">
        <v>14</v>
      </c>
      <c r="F9103" s="5" t="s">
        <v>15</v>
      </c>
      <c r="G9103" s="9"/>
      <c r="H9103" s="9"/>
    </row>
    <row r="9104" ht="15.75" customHeight="1">
      <c r="A9104" s="15" t="s">
        <v>10485</v>
      </c>
      <c r="B9104" s="14" t="s">
        <v>124</v>
      </c>
      <c r="C9104" s="17">
        <v>3.0</v>
      </c>
      <c r="D9104" s="8" t="s">
        <v>10488</v>
      </c>
      <c r="E9104" s="8" t="s">
        <v>14</v>
      </c>
      <c r="F9104" s="5" t="s">
        <v>28</v>
      </c>
      <c r="G9104" s="9"/>
      <c r="H9104" s="9"/>
    </row>
    <row r="9105" ht="15.75" customHeight="1">
      <c r="A9105" s="15" t="s">
        <v>10485</v>
      </c>
      <c r="B9105" s="14" t="s">
        <v>124</v>
      </c>
      <c r="C9105" s="17">
        <v>4.0</v>
      </c>
      <c r="D9105" s="8" t="s">
        <v>10489</v>
      </c>
      <c r="E9105" s="8" t="s">
        <v>21</v>
      </c>
      <c r="F9105" s="5" t="s">
        <v>25</v>
      </c>
      <c r="G9105" s="9"/>
      <c r="H9105" s="9"/>
    </row>
    <row r="9106" ht="15.75" customHeight="1">
      <c r="A9106" s="15" t="s">
        <v>10485</v>
      </c>
      <c r="B9106" s="14" t="s">
        <v>37</v>
      </c>
      <c r="C9106" s="17">
        <v>5.0</v>
      </c>
      <c r="D9106" s="8" t="s">
        <v>10490</v>
      </c>
      <c r="E9106" s="8" t="s">
        <v>146</v>
      </c>
      <c r="F9106" s="5" t="s">
        <v>146</v>
      </c>
      <c r="G9106" s="9"/>
      <c r="H9106" s="9"/>
    </row>
    <row r="9107" ht="15.75" customHeight="1">
      <c r="A9107" s="15" t="s">
        <v>10485</v>
      </c>
      <c r="B9107" s="14" t="s">
        <v>137</v>
      </c>
      <c r="C9107" s="17">
        <v>6.0</v>
      </c>
      <c r="D9107" s="8" t="s">
        <v>10491</v>
      </c>
      <c r="E9107" s="8" t="s">
        <v>21</v>
      </c>
      <c r="F9107" s="5" t="s">
        <v>25</v>
      </c>
      <c r="G9107" s="9"/>
      <c r="H9107" s="9"/>
    </row>
    <row r="9108" ht="15.75" customHeight="1">
      <c r="A9108" s="15" t="s">
        <v>10485</v>
      </c>
      <c r="B9108" s="14" t="s">
        <v>37</v>
      </c>
      <c r="C9108" s="17">
        <v>7.0</v>
      </c>
      <c r="D9108" s="8" t="s">
        <v>10492</v>
      </c>
      <c r="E9108" s="8" t="s">
        <v>14</v>
      </c>
      <c r="F9108" s="5" t="s">
        <v>25</v>
      </c>
      <c r="G9108" s="9"/>
      <c r="H9108" s="9"/>
    </row>
    <row r="9109" ht="15.75" customHeight="1">
      <c r="A9109" s="15" t="s">
        <v>10485</v>
      </c>
      <c r="B9109" s="14" t="s">
        <v>137</v>
      </c>
      <c r="C9109" s="17">
        <v>9.0</v>
      </c>
      <c r="D9109" s="8" t="s">
        <v>10493</v>
      </c>
      <c r="E9109" s="8" t="s">
        <v>146</v>
      </c>
      <c r="F9109" s="5" t="s">
        <v>5102</v>
      </c>
      <c r="G9109" s="9"/>
      <c r="H9109" s="9"/>
    </row>
    <row r="9110" ht="15.75" customHeight="1">
      <c r="A9110" s="15" t="s">
        <v>10485</v>
      </c>
      <c r="B9110" s="18" t="s">
        <v>126</v>
      </c>
      <c r="C9110" s="17">
        <v>10.0</v>
      </c>
      <c r="D9110" s="8" t="s">
        <v>10494</v>
      </c>
      <c r="E9110" s="8" t="s">
        <v>14</v>
      </c>
      <c r="F9110" s="5" t="s">
        <v>79</v>
      </c>
      <c r="G9110" s="9"/>
      <c r="H9110" s="9"/>
    </row>
    <row r="9111" ht="15.75" customHeight="1">
      <c r="A9111" s="15" t="s">
        <v>10485</v>
      </c>
      <c r="B9111" s="18" t="s">
        <v>126</v>
      </c>
      <c r="C9111" s="17">
        <v>11.0</v>
      </c>
      <c r="D9111" s="8" t="s">
        <v>10495</v>
      </c>
      <c r="E9111" s="8" t="s">
        <v>14</v>
      </c>
      <c r="F9111" s="5" t="s">
        <v>79</v>
      </c>
      <c r="G9111" s="9"/>
      <c r="H9111" s="9"/>
    </row>
    <row r="9112" ht="15.75" customHeight="1">
      <c r="A9112" s="15" t="s">
        <v>10485</v>
      </c>
      <c r="B9112" s="18" t="s">
        <v>126</v>
      </c>
      <c r="C9112" s="17">
        <v>12.0</v>
      </c>
      <c r="D9112" s="8" t="s">
        <v>10496</v>
      </c>
      <c r="E9112" s="8" t="s">
        <v>14</v>
      </c>
      <c r="F9112" s="5" t="s">
        <v>79</v>
      </c>
      <c r="G9112" s="9"/>
      <c r="H9112" s="9"/>
    </row>
    <row r="9113" ht="15.75" customHeight="1">
      <c r="A9113" s="15" t="s">
        <v>10485</v>
      </c>
      <c r="B9113" s="14" t="s">
        <v>37</v>
      </c>
      <c r="C9113" s="17">
        <v>13.0</v>
      </c>
      <c r="D9113" s="8" t="s">
        <v>10497</v>
      </c>
      <c r="E9113" s="8" t="s">
        <v>14</v>
      </c>
      <c r="F9113" s="5" t="s">
        <v>79</v>
      </c>
      <c r="G9113" s="9"/>
      <c r="H9113" s="9"/>
    </row>
    <row r="9114" ht="15.75" customHeight="1">
      <c r="A9114" s="15" t="s">
        <v>10485</v>
      </c>
      <c r="B9114" s="14" t="s">
        <v>144</v>
      </c>
      <c r="C9114" s="17">
        <v>14.0</v>
      </c>
      <c r="D9114" s="8" t="s">
        <v>10498</v>
      </c>
      <c r="E9114" s="8" t="s">
        <v>14</v>
      </c>
      <c r="F9114" s="5" t="s">
        <v>79</v>
      </c>
      <c r="G9114" s="9"/>
      <c r="H9114" s="9"/>
    </row>
    <row r="9115" ht="15.75" customHeight="1">
      <c r="A9115" s="15" t="s">
        <v>10485</v>
      </c>
      <c r="B9115" s="14" t="s">
        <v>139</v>
      </c>
      <c r="C9115" s="17">
        <v>15.0</v>
      </c>
      <c r="D9115" s="8" t="s">
        <v>10499</v>
      </c>
      <c r="E9115" s="8" t="s">
        <v>7525</v>
      </c>
      <c r="F9115" s="5" t="s">
        <v>25</v>
      </c>
      <c r="G9115" s="9"/>
      <c r="H9115" s="9"/>
    </row>
    <row r="9116" ht="15.75" customHeight="1">
      <c r="A9116" s="15" t="s">
        <v>10485</v>
      </c>
      <c r="B9116" s="14" t="s">
        <v>37</v>
      </c>
      <c r="C9116" s="17">
        <v>16.0</v>
      </c>
      <c r="D9116" s="8" t="s">
        <v>10500</v>
      </c>
      <c r="E9116" s="8" t="s">
        <v>14</v>
      </c>
      <c r="F9116" s="5" t="s">
        <v>79</v>
      </c>
      <c r="G9116" s="9"/>
      <c r="H9116" s="9"/>
    </row>
    <row r="9117" ht="15.75" customHeight="1">
      <c r="A9117" s="15" t="s">
        <v>10485</v>
      </c>
      <c r="B9117" s="14" t="s">
        <v>144</v>
      </c>
      <c r="C9117" s="17">
        <v>17.0</v>
      </c>
      <c r="D9117" s="8" t="s">
        <v>10501</v>
      </c>
      <c r="E9117" s="8" t="s">
        <v>48</v>
      </c>
      <c r="F9117" s="5" t="s">
        <v>79</v>
      </c>
      <c r="G9117" s="9"/>
      <c r="H9117" s="9"/>
    </row>
    <row r="9118" ht="15.75" customHeight="1">
      <c r="A9118" s="15" t="s">
        <v>10485</v>
      </c>
      <c r="B9118" s="14" t="s">
        <v>144</v>
      </c>
      <c r="C9118" s="17">
        <v>18.0</v>
      </c>
      <c r="D9118" s="8" t="s">
        <v>10502</v>
      </c>
      <c r="E9118" s="8" t="s">
        <v>146</v>
      </c>
      <c r="F9118" s="5" t="s">
        <v>79</v>
      </c>
      <c r="G9118" s="9"/>
      <c r="H9118" s="9"/>
    </row>
    <row r="9119" ht="15.75" customHeight="1">
      <c r="A9119" s="15" t="s">
        <v>10485</v>
      </c>
      <c r="B9119" s="14" t="s">
        <v>124</v>
      </c>
      <c r="C9119" s="17">
        <v>19.0</v>
      </c>
      <c r="D9119" s="8" t="s">
        <v>10503</v>
      </c>
      <c r="E9119" s="8" t="s">
        <v>14</v>
      </c>
      <c r="F9119" s="5" t="s">
        <v>79</v>
      </c>
      <c r="G9119" s="9"/>
      <c r="H9119" s="9"/>
    </row>
    <row r="9120" ht="15.75" customHeight="1">
      <c r="A9120" s="15" t="s">
        <v>10485</v>
      </c>
      <c r="B9120" s="14" t="s">
        <v>37</v>
      </c>
      <c r="C9120" s="17">
        <v>20.0</v>
      </c>
      <c r="D9120" s="8" t="s">
        <v>10504</v>
      </c>
      <c r="E9120" s="8" t="s">
        <v>14</v>
      </c>
      <c r="F9120" s="5" t="s">
        <v>79</v>
      </c>
      <c r="G9120" s="9"/>
      <c r="H9120" s="9"/>
    </row>
    <row r="9121" ht="15.75" customHeight="1">
      <c r="A9121" s="15" t="s">
        <v>10485</v>
      </c>
      <c r="B9121" s="14" t="s">
        <v>144</v>
      </c>
      <c r="C9121" s="17">
        <v>21.0</v>
      </c>
      <c r="D9121" s="8" t="s">
        <v>10505</v>
      </c>
      <c r="E9121" s="8" t="s">
        <v>14</v>
      </c>
      <c r="F9121" s="5" t="s">
        <v>79</v>
      </c>
      <c r="G9121" s="9"/>
      <c r="H9121" s="9"/>
    </row>
    <row r="9122" ht="15.75" customHeight="1">
      <c r="A9122" s="15" t="s">
        <v>10485</v>
      </c>
      <c r="B9122" s="14" t="s">
        <v>10506</v>
      </c>
      <c r="C9122" s="17">
        <v>22.0</v>
      </c>
      <c r="D9122" s="8" t="s">
        <v>10507</v>
      </c>
      <c r="E9122" s="8" t="s">
        <v>14</v>
      </c>
      <c r="F9122" s="5" t="s">
        <v>79</v>
      </c>
      <c r="G9122" s="9"/>
      <c r="H9122" s="9"/>
    </row>
    <row r="9123" ht="15.75" customHeight="1">
      <c r="A9123" s="15" t="s">
        <v>10508</v>
      </c>
      <c r="B9123" s="14" t="s">
        <v>29</v>
      </c>
      <c r="C9123" s="16">
        <v>1.0</v>
      </c>
      <c r="D9123" s="8" t="s">
        <v>10509</v>
      </c>
      <c r="E9123" s="8" t="s">
        <v>21</v>
      </c>
      <c r="F9123" s="5" t="s">
        <v>25</v>
      </c>
      <c r="G9123" s="9"/>
      <c r="H9123" s="9"/>
    </row>
    <row r="9124" ht="15.75" customHeight="1">
      <c r="A9124" s="15" t="s">
        <v>10508</v>
      </c>
      <c r="B9124" s="14" t="s">
        <v>137</v>
      </c>
      <c r="C9124" s="17">
        <v>3.0</v>
      </c>
      <c r="D9124" s="8" t="s">
        <v>10510</v>
      </c>
      <c r="E9124" s="8" t="s">
        <v>21</v>
      </c>
      <c r="F9124" s="5" t="s">
        <v>25</v>
      </c>
      <c r="G9124" s="9"/>
      <c r="H9124" s="9"/>
    </row>
    <row r="9125" ht="15.75" customHeight="1">
      <c r="A9125" s="15" t="s">
        <v>10508</v>
      </c>
      <c r="B9125" s="14" t="s">
        <v>137</v>
      </c>
      <c r="C9125" s="17">
        <v>5.0</v>
      </c>
      <c r="D9125" s="8" t="s">
        <v>10511</v>
      </c>
      <c r="E9125" s="8" t="s">
        <v>21</v>
      </c>
      <c r="F9125" s="5" t="s">
        <v>25</v>
      </c>
      <c r="G9125" s="9"/>
      <c r="H9125" s="9"/>
    </row>
    <row r="9126" ht="15.75" customHeight="1">
      <c r="A9126" s="15" t="s">
        <v>10508</v>
      </c>
      <c r="B9126" s="14" t="s">
        <v>1503</v>
      </c>
      <c r="C9126" s="17">
        <v>6.0</v>
      </c>
      <c r="D9126" s="8" t="s">
        <v>10512</v>
      </c>
      <c r="E9126" s="8" t="s">
        <v>21</v>
      </c>
      <c r="F9126" s="5" t="s">
        <v>133</v>
      </c>
      <c r="G9126" s="9"/>
      <c r="H9126" s="9"/>
    </row>
    <row r="9127" ht="15.75" customHeight="1">
      <c r="A9127" s="15" t="s">
        <v>10508</v>
      </c>
      <c r="B9127" s="14" t="s">
        <v>137</v>
      </c>
      <c r="C9127" s="17">
        <v>9.0</v>
      </c>
      <c r="D9127" s="8" t="s">
        <v>10513</v>
      </c>
      <c r="E9127" s="8" t="s">
        <v>14</v>
      </c>
      <c r="F9127" s="5" t="s">
        <v>79</v>
      </c>
      <c r="G9127" s="9"/>
      <c r="H9127" s="9"/>
    </row>
    <row r="9128" ht="15.75" customHeight="1">
      <c r="A9128" s="15" t="s">
        <v>10508</v>
      </c>
      <c r="B9128" s="18" t="s">
        <v>135</v>
      </c>
      <c r="C9128" s="17">
        <v>11.0</v>
      </c>
      <c r="D9128" s="8" t="s">
        <v>10514</v>
      </c>
      <c r="E9128" s="8" t="s">
        <v>21</v>
      </c>
      <c r="F9128" s="5" t="s">
        <v>25</v>
      </c>
      <c r="G9128" s="9"/>
      <c r="H9128" s="9"/>
    </row>
    <row r="9129" ht="15.75" customHeight="1">
      <c r="A9129" s="15" t="s">
        <v>10508</v>
      </c>
      <c r="B9129" s="14" t="s">
        <v>3679</v>
      </c>
      <c r="C9129" s="17">
        <v>12.0</v>
      </c>
      <c r="D9129" s="8" t="s">
        <v>10515</v>
      </c>
      <c r="E9129" s="8" t="s">
        <v>21</v>
      </c>
      <c r="F9129" s="5" t="s">
        <v>133</v>
      </c>
      <c r="G9129" s="9"/>
      <c r="H9129" s="9"/>
    </row>
    <row r="9130" ht="15.75" customHeight="1">
      <c r="A9130" s="15" t="s">
        <v>10508</v>
      </c>
      <c r="B9130" s="14" t="s">
        <v>1295</v>
      </c>
      <c r="C9130" s="17">
        <v>13.0</v>
      </c>
      <c r="D9130" s="8" t="s">
        <v>10516</v>
      </c>
      <c r="E9130" s="8" t="s">
        <v>21</v>
      </c>
      <c r="F9130" s="5" t="s">
        <v>25</v>
      </c>
      <c r="G9130" s="9"/>
      <c r="H9130" s="9"/>
    </row>
    <row r="9131" ht="15.75" customHeight="1">
      <c r="A9131" s="15" t="s">
        <v>10517</v>
      </c>
      <c r="B9131" s="14" t="s">
        <v>100</v>
      </c>
      <c r="C9131" s="16">
        <v>1.0</v>
      </c>
      <c r="D9131" s="8" t="s">
        <v>10518</v>
      </c>
      <c r="E9131" s="8" t="s">
        <v>21</v>
      </c>
      <c r="F9131" s="5" t="s">
        <v>123</v>
      </c>
      <c r="G9131" s="9"/>
      <c r="H9131" s="9"/>
    </row>
    <row r="9132" ht="15.75" customHeight="1">
      <c r="A9132" s="15" t="s">
        <v>10517</v>
      </c>
      <c r="B9132" s="14" t="s">
        <v>68</v>
      </c>
      <c r="C9132" s="17">
        <v>3.0</v>
      </c>
      <c r="D9132" s="8" t="s">
        <v>10519</v>
      </c>
      <c r="E9132" s="8" t="s">
        <v>32</v>
      </c>
      <c r="F9132" s="5" t="s">
        <v>123</v>
      </c>
      <c r="G9132" s="9"/>
      <c r="H9132" s="9"/>
    </row>
    <row r="9133" ht="15.75" customHeight="1">
      <c r="A9133" s="15" t="s">
        <v>10517</v>
      </c>
      <c r="B9133" s="14" t="s">
        <v>68</v>
      </c>
      <c r="C9133" s="17">
        <v>4.0</v>
      </c>
      <c r="D9133" s="8" t="s">
        <v>10520</v>
      </c>
      <c r="E9133" s="8" t="s">
        <v>21</v>
      </c>
      <c r="F9133" s="5" t="s">
        <v>50</v>
      </c>
      <c r="G9133" s="9"/>
      <c r="H9133" s="9"/>
    </row>
    <row r="9134" ht="15.75" customHeight="1">
      <c r="A9134" s="15" t="s">
        <v>10517</v>
      </c>
      <c r="B9134" s="14" t="s">
        <v>68</v>
      </c>
      <c r="C9134" s="17">
        <v>6.0</v>
      </c>
      <c r="D9134" s="8" t="s">
        <v>10521</v>
      </c>
      <c r="E9134" s="8" t="s">
        <v>14</v>
      </c>
      <c r="F9134" s="5" t="s">
        <v>15</v>
      </c>
      <c r="G9134" s="9"/>
      <c r="H9134" s="9"/>
    </row>
    <row r="9135" ht="15.75" customHeight="1">
      <c r="A9135" s="15" t="s">
        <v>10517</v>
      </c>
      <c r="B9135" s="14" t="s">
        <v>68</v>
      </c>
      <c r="C9135" s="17">
        <v>7.0</v>
      </c>
      <c r="D9135" s="8" t="s">
        <v>10522</v>
      </c>
      <c r="E9135" s="8" t="s">
        <v>21</v>
      </c>
      <c r="F9135" s="5" t="s">
        <v>4408</v>
      </c>
      <c r="G9135" s="9"/>
      <c r="H9135" s="9"/>
    </row>
    <row r="9136" ht="15.75" customHeight="1">
      <c r="A9136" s="15" t="s">
        <v>10517</v>
      </c>
      <c r="B9136" s="14" t="s">
        <v>68</v>
      </c>
      <c r="C9136" s="17">
        <v>9.0</v>
      </c>
      <c r="D9136" s="8" t="s">
        <v>10523</v>
      </c>
      <c r="E9136" s="8" t="s">
        <v>21</v>
      </c>
      <c r="F9136" s="5" t="s">
        <v>25</v>
      </c>
      <c r="G9136" s="9"/>
      <c r="H9136" s="9"/>
    </row>
    <row r="9137" ht="15.75" customHeight="1">
      <c r="A9137" s="15" t="s">
        <v>10517</v>
      </c>
      <c r="B9137" s="14" t="s">
        <v>70</v>
      </c>
      <c r="C9137" s="17">
        <v>10.0</v>
      </c>
      <c r="D9137" s="8" t="s">
        <v>10524</v>
      </c>
      <c r="E9137" s="8" t="s">
        <v>21</v>
      </c>
      <c r="F9137" s="5" t="s">
        <v>123</v>
      </c>
      <c r="G9137" s="9"/>
      <c r="H9137" s="9"/>
    </row>
    <row r="9138" ht="15.75" customHeight="1">
      <c r="A9138" s="15" t="s">
        <v>10517</v>
      </c>
      <c r="B9138" s="14" t="s">
        <v>68</v>
      </c>
      <c r="C9138" s="17">
        <v>11.0</v>
      </c>
      <c r="D9138" s="8" t="s">
        <v>10525</v>
      </c>
      <c r="E9138" s="8" t="s">
        <v>14</v>
      </c>
      <c r="F9138" s="5" t="s">
        <v>28</v>
      </c>
      <c r="G9138" s="9"/>
      <c r="H9138" s="9"/>
    </row>
    <row r="9139" ht="15.75" customHeight="1">
      <c r="A9139" s="15" t="s">
        <v>10526</v>
      </c>
      <c r="B9139" s="14" t="s">
        <v>70</v>
      </c>
      <c r="C9139" s="16">
        <v>1.0</v>
      </c>
      <c r="D9139" s="8" t="s">
        <v>10527</v>
      </c>
      <c r="E9139" s="8" t="s">
        <v>21</v>
      </c>
      <c r="F9139" s="5" t="s">
        <v>25</v>
      </c>
      <c r="G9139" s="9"/>
      <c r="H9139" s="9"/>
    </row>
    <row r="9140" ht="15.75" customHeight="1">
      <c r="A9140" s="15" t="s">
        <v>10526</v>
      </c>
      <c r="B9140" s="14" t="s">
        <v>607</v>
      </c>
      <c r="C9140" s="17">
        <v>3.0</v>
      </c>
      <c r="D9140" s="8" t="s">
        <v>10528</v>
      </c>
      <c r="E9140" s="8" t="s">
        <v>14</v>
      </c>
      <c r="F9140" s="5" t="s">
        <v>79</v>
      </c>
      <c r="G9140" s="9"/>
      <c r="H9140" s="9"/>
    </row>
    <row r="9141" ht="15.75" customHeight="1">
      <c r="A9141" s="15" t="s">
        <v>10526</v>
      </c>
      <c r="B9141" s="14" t="s">
        <v>19</v>
      </c>
      <c r="C9141" s="17">
        <v>4.0</v>
      </c>
      <c r="D9141" s="8" t="s">
        <v>10529</v>
      </c>
      <c r="E9141" s="8" t="s">
        <v>21</v>
      </c>
      <c r="F9141" s="5" t="s">
        <v>22</v>
      </c>
      <c r="G9141" s="9"/>
      <c r="H9141" s="9"/>
    </row>
    <row r="9142" ht="15.75" customHeight="1">
      <c r="A9142" s="15" t="s">
        <v>10526</v>
      </c>
      <c r="B9142" s="14" t="s">
        <v>107</v>
      </c>
      <c r="C9142" s="17">
        <v>6.0</v>
      </c>
      <c r="D9142" s="8" t="s">
        <v>10530</v>
      </c>
      <c r="E9142" s="8" t="s">
        <v>33</v>
      </c>
      <c r="F9142" s="5" t="s">
        <v>33</v>
      </c>
      <c r="G9142" s="9"/>
      <c r="H9142" s="9"/>
    </row>
    <row r="9143" ht="15.75" customHeight="1">
      <c r="A9143" s="15" t="s">
        <v>10526</v>
      </c>
      <c r="B9143" s="14" t="s">
        <v>29</v>
      </c>
      <c r="C9143" s="17">
        <v>8.0</v>
      </c>
      <c r="D9143" s="8" t="s">
        <v>10531</v>
      </c>
      <c r="E9143" s="8" t="s">
        <v>21</v>
      </c>
      <c r="F9143" s="5" t="s">
        <v>22</v>
      </c>
      <c r="G9143" s="9"/>
      <c r="H9143" s="9"/>
    </row>
    <row r="9144" ht="15.75" customHeight="1">
      <c r="A9144" s="15" t="s">
        <v>10526</v>
      </c>
      <c r="B9144" s="14" t="s">
        <v>81</v>
      </c>
      <c r="C9144" s="17">
        <v>9.0</v>
      </c>
      <c r="D9144" s="8" t="s">
        <v>10532</v>
      </c>
      <c r="E9144" s="8" t="s">
        <v>14</v>
      </c>
      <c r="F9144" s="5" t="s">
        <v>768</v>
      </c>
      <c r="G9144" s="9"/>
      <c r="H9144" s="9"/>
    </row>
    <row r="9145" ht="15.75" customHeight="1">
      <c r="A9145" s="15" t="s">
        <v>10526</v>
      </c>
      <c r="B9145" s="14" t="s">
        <v>23</v>
      </c>
      <c r="C9145" s="17">
        <v>10.0</v>
      </c>
      <c r="D9145" s="8" t="s">
        <v>10533</v>
      </c>
      <c r="E9145" s="8" t="s">
        <v>18</v>
      </c>
      <c r="F9145" s="5" t="s">
        <v>18</v>
      </c>
      <c r="G9145" s="9"/>
      <c r="H9145" s="9"/>
    </row>
    <row r="9146" ht="15.75" customHeight="1">
      <c r="A9146" s="15" t="s">
        <v>10526</v>
      </c>
      <c r="B9146" s="14" t="s">
        <v>68</v>
      </c>
      <c r="C9146" s="17">
        <v>12.0</v>
      </c>
      <c r="D9146" s="8" t="s">
        <v>10534</v>
      </c>
      <c r="E9146" s="8" t="s">
        <v>21</v>
      </c>
      <c r="F9146" s="5" t="s">
        <v>25</v>
      </c>
      <c r="G9146" s="9"/>
      <c r="H9146" s="9"/>
    </row>
    <row r="9147" ht="15.75" customHeight="1">
      <c r="A9147" s="15" t="s">
        <v>10526</v>
      </c>
      <c r="B9147" s="14" t="s">
        <v>70</v>
      </c>
      <c r="C9147" s="17">
        <v>13.0</v>
      </c>
      <c r="D9147" s="8" t="s">
        <v>10535</v>
      </c>
      <c r="E9147" s="8" t="s">
        <v>14</v>
      </c>
      <c r="F9147" s="5" t="s">
        <v>28</v>
      </c>
      <c r="G9147" s="9"/>
      <c r="H9147" s="9"/>
    </row>
    <row r="9148" ht="15.75" customHeight="1">
      <c r="A9148" s="15" t="s">
        <v>10526</v>
      </c>
      <c r="B9148" s="14" t="s">
        <v>216</v>
      </c>
      <c r="C9148" s="17">
        <v>15.0</v>
      </c>
      <c r="D9148" s="8" t="s">
        <v>10536</v>
      </c>
      <c r="E9148" s="8" t="s">
        <v>33</v>
      </c>
      <c r="F9148" s="5" t="s">
        <v>18</v>
      </c>
      <c r="G9148" s="9"/>
      <c r="H9148" s="9"/>
    </row>
    <row r="9149" ht="15.75" customHeight="1">
      <c r="A9149" s="15" t="s">
        <v>10526</v>
      </c>
      <c r="B9149" s="14" t="s">
        <v>104</v>
      </c>
      <c r="C9149" s="17">
        <v>17.0</v>
      </c>
      <c r="D9149" s="8" t="s">
        <v>10537</v>
      </c>
      <c r="E9149" s="8" t="s">
        <v>21</v>
      </c>
      <c r="F9149" s="5" t="s">
        <v>1349</v>
      </c>
      <c r="G9149" s="9"/>
      <c r="H9149" s="9"/>
    </row>
    <row r="9150" ht="15.75" customHeight="1">
      <c r="A9150" s="15" t="s">
        <v>10526</v>
      </c>
      <c r="B9150" s="14" t="s">
        <v>100</v>
      </c>
      <c r="C9150" s="17">
        <v>19.0</v>
      </c>
      <c r="D9150" s="8" t="s">
        <v>10538</v>
      </c>
      <c r="E9150" s="8" t="s">
        <v>21</v>
      </c>
      <c r="F9150" s="5" t="s">
        <v>22</v>
      </c>
      <c r="G9150" s="9"/>
      <c r="H9150" s="9"/>
    </row>
    <row r="9151" ht="15.75" customHeight="1">
      <c r="A9151" s="15" t="s">
        <v>10526</v>
      </c>
      <c r="B9151" s="14" t="s">
        <v>19</v>
      </c>
      <c r="C9151" s="17">
        <v>21.0</v>
      </c>
      <c r="D9151" s="8" t="s">
        <v>10539</v>
      </c>
      <c r="E9151" s="8" t="s">
        <v>33</v>
      </c>
      <c r="F9151" s="5" t="s">
        <v>33</v>
      </c>
      <c r="G9151" s="9"/>
      <c r="H9151" s="9"/>
    </row>
    <row r="9152" ht="15.75" customHeight="1">
      <c r="A9152" s="15" t="s">
        <v>10526</v>
      </c>
      <c r="B9152" s="14" t="s">
        <v>607</v>
      </c>
      <c r="C9152" s="17">
        <v>23.0</v>
      </c>
      <c r="D9152" s="8" t="s">
        <v>10540</v>
      </c>
      <c r="E9152" s="8" t="s">
        <v>21</v>
      </c>
      <c r="F9152" s="5" t="s">
        <v>25</v>
      </c>
      <c r="G9152" s="9"/>
      <c r="H9152" s="9"/>
    </row>
    <row r="9153" ht="15.75" customHeight="1">
      <c r="A9153" s="15" t="s">
        <v>10541</v>
      </c>
      <c r="B9153" s="14" t="s">
        <v>41</v>
      </c>
      <c r="C9153" s="16">
        <v>1.0</v>
      </c>
      <c r="D9153" s="8" t="s">
        <v>10542</v>
      </c>
      <c r="E9153" s="8" t="s">
        <v>21</v>
      </c>
      <c r="F9153" s="5" t="s">
        <v>25</v>
      </c>
      <c r="G9153" s="9"/>
      <c r="H9153" s="9"/>
    </row>
    <row r="9154" ht="15.75" customHeight="1">
      <c r="A9154" s="15" t="s">
        <v>10541</v>
      </c>
      <c r="B9154" s="14" t="s">
        <v>216</v>
      </c>
      <c r="C9154" s="17">
        <v>3.0</v>
      </c>
      <c r="D9154" s="8" t="s">
        <v>10543</v>
      </c>
      <c r="E9154" s="8" t="s">
        <v>14</v>
      </c>
      <c r="F9154" s="5" t="s">
        <v>79</v>
      </c>
      <c r="G9154" s="9"/>
      <c r="H9154" s="9"/>
    </row>
    <row r="9155" ht="15.75" customHeight="1">
      <c r="A9155" s="15" t="s">
        <v>10541</v>
      </c>
      <c r="B9155" s="14" t="s">
        <v>734</v>
      </c>
      <c r="C9155" s="17">
        <v>4.0</v>
      </c>
      <c r="D9155" s="8" t="s">
        <v>10544</v>
      </c>
      <c r="E9155" s="8" t="s">
        <v>14</v>
      </c>
      <c r="F9155" s="5" t="s">
        <v>28</v>
      </c>
      <c r="G9155" s="9"/>
      <c r="H9155" s="9"/>
    </row>
    <row r="9156" ht="15.75" customHeight="1">
      <c r="A9156" s="15" t="s">
        <v>10541</v>
      </c>
      <c r="B9156" s="14" t="s">
        <v>104</v>
      </c>
      <c r="C9156" s="17">
        <v>6.0</v>
      </c>
      <c r="D9156" s="8" t="s">
        <v>10545</v>
      </c>
      <c r="E9156" s="8" t="s">
        <v>11</v>
      </c>
      <c r="F9156" s="5" t="s">
        <v>28</v>
      </c>
      <c r="G9156" s="9"/>
      <c r="H9156" s="9"/>
    </row>
    <row r="9157" ht="15.75" customHeight="1">
      <c r="A9157" s="15" t="s">
        <v>10541</v>
      </c>
      <c r="B9157" s="14" t="s">
        <v>104</v>
      </c>
      <c r="C9157" s="17">
        <v>7.0</v>
      </c>
      <c r="D9157" s="8" t="s">
        <v>10546</v>
      </c>
      <c r="E9157" s="8" t="s">
        <v>18</v>
      </c>
      <c r="F9157" s="5" t="s">
        <v>18</v>
      </c>
      <c r="G9157" s="9"/>
      <c r="H9157" s="9"/>
    </row>
    <row r="9158" ht="15.75" customHeight="1">
      <c r="A9158" s="15" t="s">
        <v>10541</v>
      </c>
      <c r="B9158" s="14" t="s">
        <v>720</v>
      </c>
      <c r="C9158" s="17">
        <v>9.0</v>
      </c>
      <c r="D9158" s="8" t="s">
        <v>10547</v>
      </c>
      <c r="E9158" s="8" t="s">
        <v>21</v>
      </c>
      <c r="F9158" s="5" t="s">
        <v>50</v>
      </c>
      <c r="G9158" s="9"/>
      <c r="H9158" s="9"/>
    </row>
    <row r="9159" ht="15.75" customHeight="1">
      <c r="A9159" s="15" t="s">
        <v>10541</v>
      </c>
      <c r="B9159" s="14" t="s">
        <v>104</v>
      </c>
      <c r="C9159" s="17">
        <v>11.0</v>
      </c>
      <c r="D9159" s="8" t="s">
        <v>10548</v>
      </c>
      <c r="E9159" s="8" t="s">
        <v>18</v>
      </c>
      <c r="F9159" s="5" t="s">
        <v>18</v>
      </c>
      <c r="G9159" s="9"/>
      <c r="H9159" s="9"/>
    </row>
    <row r="9160" ht="15.75" customHeight="1">
      <c r="A9160" s="15" t="s">
        <v>10541</v>
      </c>
      <c r="B9160" s="14" t="s">
        <v>104</v>
      </c>
      <c r="C9160" s="17">
        <v>12.0</v>
      </c>
      <c r="D9160" s="8" t="s">
        <v>10549</v>
      </c>
      <c r="E9160" s="8" t="s">
        <v>14</v>
      </c>
      <c r="F9160" s="5" t="s">
        <v>166</v>
      </c>
      <c r="G9160" s="9"/>
      <c r="H9160" s="9"/>
    </row>
    <row r="9161" ht="15.75" customHeight="1">
      <c r="A9161" s="15" t="s">
        <v>10541</v>
      </c>
      <c r="B9161" s="14" t="s">
        <v>107</v>
      </c>
      <c r="C9161" s="17">
        <v>13.0</v>
      </c>
      <c r="D9161" s="8" t="s">
        <v>10550</v>
      </c>
      <c r="E9161" s="8" t="s">
        <v>33</v>
      </c>
      <c r="F9161" s="5" t="s">
        <v>22</v>
      </c>
      <c r="G9161" s="9"/>
      <c r="H9161" s="9"/>
    </row>
    <row r="9162" ht="15.75" customHeight="1">
      <c r="A9162" s="15" t="s">
        <v>10541</v>
      </c>
      <c r="B9162" s="14" t="s">
        <v>23</v>
      </c>
      <c r="C9162" s="17">
        <v>15.0</v>
      </c>
      <c r="D9162" s="8" t="s">
        <v>10551</v>
      </c>
      <c r="E9162" s="8" t="s">
        <v>33</v>
      </c>
      <c r="F9162" s="5" t="s">
        <v>33</v>
      </c>
      <c r="G9162" s="9"/>
      <c r="H9162" s="9"/>
    </row>
    <row r="9163" ht="15.75" customHeight="1">
      <c r="A9163" s="15" t="s">
        <v>10541</v>
      </c>
      <c r="B9163" s="14" t="s">
        <v>81</v>
      </c>
      <c r="C9163" s="17">
        <v>17.0</v>
      </c>
      <c r="D9163" s="8" t="s">
        <v>10552</v>
      </c>
      <c r="E9163" s="8" t="s">
        <v>33</v>
      </c>
      <c r="F9163" s="5" t="s">
        <v>33</v>
      </c>
      <c r="G9163" s="9"/>
      <c r="H9163" s="9"/>
    </row>
    <row r="9164" ht="15.75" customHeight="1">
      <c r="A9164" s="15" t="s">
        <v>10541</v>
      </c>
      <c r="B9164" s="14" t="s">
        <v>107</v>
      </c>
      <c r="C9164" s="17">
        <v>22.0</v>
      </c>
      <c r="D9164" s="8" t="s">
        <v>10553</v>
      </c>
      <c r="E9164" s="8" t="s">
        <v>21</v>
      </c>
      <c r="F9164" s="5" t="s">
        <v>22</v>
      </c>
      <c r="G9164" s="9"/>
      <c r="H9164" s="9"/>
    </row>
    <row r="9165" ht="15.75" customHeight="1">
      <c r="A9165" s="15" t="s">
        <v>10541</v>
      </c>
      <c r="B9165" s="14" t="s">
        <v>7700</v>
      </c>
      <c r="C9165" s="17">
        <v>23.0</v>
      </c>
      <c r="D9165" s="8" t="s">
        <v>10554</v>
      </c>
      <c r="E9165" s="8" t="s">
        <v>21</v>
      </c>
      <c r="F9165" s="5" t="s">
        <v>50</v>
      </c>
      <c r="G9165" s="9"/>
      <c r="H9165" s="9"/>
    </row>
    <row r="9166" ht="15.75" customHeight="1">
      <c r="A9166" s="15" t="s">
        <v>10555</v>
      </c>
      <c r="B9166" s="14" t="s">
        <v>378</v>
      </c>
      <c r="C9166" s="16">
        <v>1.0</v>
      </c>
      <c r="D9166" s="8" t="s">
        <v>10556</v>
      </c>
      <c r="E9166" s="8" t="s">
        <v>21</v>
      </c>
      <c r="F9166" s="5" t="s">
        <v>25</v>
      </c>
      <c r="G9166" s="9"/>
      <c r="H9166" s="9"/>
    </row>
    <row r="9167" ht="15.75" customHeight="1">
      <c r="A9167" s="15" t="s">
        <v>10555</v>
      </c>
      <c r="B9167" s="14" t="s">
        <v>29</v>
      </c>
      <c r="C9167" s="17">
        <v>3.0</v>
      </c>
      <c r="D9167" s="8" t="s">
        <v>10557</v>
      </c>
      <c r="E9167" s="8" t="s">
        <v>21</v>
      </c>
      <c r="F9167" s="5" t="s">
        <v>25</v>
      </c>
      <c r="G9167" s="9"/>
      <c r="H9167" s="9"/>
    </row>
    <row r="9168" ht="15.75" customHeight="1">
      <c r="A9168" s="15" t="s">
        <v>10555</v>
      </c>
      <c r="B9168" s="14" t="s">
        <v>10558</v>
      </c>
      <c r="C9168" s="17">
        <v>5.0</v>
      </c>
      <c r="D9168" s="8" t="s">
        <v>10559</v>
      </c>
      <c r="E9168" s="8" t="s">
        <v>21</v>
      </c>
      <c r="F9168" s="5" t="s">
        <v>22</v>
      </c>
      <c r="G9168" s="9"/>
      <c r="H9168" s="9"/>
    </row>
    <row r="9169" ht="15.75" customHeight="1">
      <c r="A9169" s="15" t="s">
        <v>10555</v>
      </c>
      <c r="B9169" s="14" t="s">
        <v>124</v>
      </c>
      <c r="C9169" s="17">
        <v>8.0</v>
      </c>
      <c r="D9169" s="8" t="s">
        <v>10560</v>
      </c>
      <c r="E9169" s="8" t="s">
        <v>14</v>
      </c>
      <c r="F9169" s="5" t="s">
        <v>22</v>
      </c>
      <c r="G9169" s="9"/>
      <c r="H9169" s="9"/>
    </row>
    <row r="9170" ht="15.75" customHeight="1">
      <c r="A9170" s="15" t="s">
        <v>10555</v>
      </c>
      <c r="B9170" s="14" t="s">
        <v>137</v>
      </c>
      <c r="C9170" s="17">
        <v>10.0</v>
      </c>
      <c r="D9170" s="8" t="s">
        <v>10561</v>
      </c>
      <c r="E9170" s="8" t="s">
        <v>21</v>
      </c>
      <c r="F9170" s="5" t="s">
        <v>25</v>
      </c>
      <c r="G9170" s="9"/>
      <c r="H9170" s="9"/>
    </row>
    <row r="9171" ht="15.75" customHeight="1">
      <c r="A9171" s="15" t="s">
        <v>10555</v>
      </c>
      <c r="B9171" s="14" t="s">
        <v>29</v>
      </c>
      <c r="C9171" s="17">
        <v>11.0</v>
      </c>
      <c r="D9171" s="8" t="s">
        <v>10562</v>
      </c>
      <c r="E9171" s="8" t="s">
        <v>21</v>
      </c>
      <c r="F9171" s="5" t="s">
        <v>123</v>
      </c>
      <c r="G9171" s="9"/>
      <c r="H9171" s="9"/>
    </row>
    <row r="9172" ht="15.75" customHeight="1">
      <c r="A9172" s="15" t="s">
        <v>10555</v>
      </c>
      <c r="B9172" s="14" t="s">
        <v>137</v>
      </c>
      <c r="C9172" s="17">
        <v>13.0</v>
      </c>
      <c r="D9172" s="8" t="s">
        <v>10563</v>
      </c>
      <c r="E9172" s="8" t="s">
        <v>21</v>
      </c>
      <c r="F9172" s="5" t="s">
        <v>123</v>
      </c>
      <c r="G9172" s="9"/>
      <c r="H9172" s="9"/>
    </row>
    <row r="9173" ht="15.75" customHeight="1">
      <c r="A9173" s="15" t="s">
        <v>10555</v>
      </c>
      <c r="B9173" s="14" t="s">
        <v>37</v>
      </c>
      <c r="C9173" s="17">
        <v>15.0</v>
      </c>
      <c r="D9173" s="8" t="s">
        <v>10564</v>
      </c>
      <c r="E9173" s="8" t="s">
        <v>14</v>
      </c>
      <c r="F9173" s="5" t="s">
        <v>15</v>
      </c>
      <c r="G9173" s="9"/>
      <c r="H9173" s="9"/>
    </row>
    <row r="9174" ht="15.75" customHeight="1">
      <c r="A9174" s="15" t="s">
        <v>10555</v>
      </c>
      <c r="B9174" s="14" t="s">
        <v>124</v>
      </c>
      <c r="C9174" s="17">
        <v>17.0</v>
      </c>
      <c r="D9174" s="8" t="s">
        <v>10565</v>
      </c>
      <c r="E9174" s="8" t="s">
        <v>14</v>
      </c>
      <c r="F9174" s="5" t="s">
        <v>15</v>
      </c>
      <c r="G9174" s="9"/>
      <c r="H9174" s="9"/>
    </row>
    <row r="9175" ht="15.75" customHeight="1">
      <c r="A9175" s="15" t="s">
        <v>10555</v>
      </c>
      <c r="B9175" s="14" t="s">
        <v>525</v>
      </c>
      <c r="C9175" s="17">
        <v>19.0</v>
      </c>
      <c r="D9175" s="8" t="s">
        <v>10566</v>
      </c>
      <c r="E9175" s="8" t="s">
        <v>33</v>
      </c>
      <c r="F9175" s="5" t="s">
        <v>33</v>
      </c>
      <c r="G9175" s="9"/>
      <c r="H9175" s="9"/>
    </row>
    <row r="9176" ht="15.75" customHeight="1">
      <c r="A9176" s="15" t="s">
        <v>10555</v>
      </c>
      <c r="B9176" s="14" t="s">
        <v>124</v>
      </c>
      <c r="C9176" s="17">
        <v>21.0</v>
      </c>
      <c r="D9176" s="8" t="s">
        <v>10567</v>
      </c>
      <c r="E9176" s="8" t="s">
        <v>32</v>
      </c>
      <c r="F9176" s="5" t="s">
        <v>33</v>
      </c>
      <c r="G9176" s="9"/>
      <c r="H9176" s="9"/>
    </row>
    <row r="9177" ht="15.75" customHeight="1">
      <c r="A9177" s="15" t="s">
        <v>10555</v>
      </c>
      <c r="B9177" s="14" t="s">
        <v>124</v>
      </c>
      <c r="C9177" s="17">
        <v>24.0</v>
      </c>
      <c r="D9177" s="8" t="s">
        <v>10568</v>
      </c>
      <c r="E9177" s="8" t="s">
        <v>21</v>
      </c>
      <c r="F9177" s="5" t="s">
        <v>133</v>
      </c>
      <c r="G9177" s="9"/>
      <c r="H9177" s="9"/>
    </row>
    <row r="9178" ht="15.75" customHeight="1">
      <c r="A9178" s="15" t="s">
        <v>10555</v>
      </c>
      <c r="B9178" s="14" t="s">
        <v>896</v>
      </c>
      <c r="C9178" s="17">
        <v>26.0</v>
      </c>
      <c r="D9178" s="8" t="s">
        <v>10569</v>
      </c>
      <c r="E9178" s="8" t="s">
        <v>146</v>
      </c>
      <c r="F9178" s="5" t="s">
        <v>15</v>
      </c>
      <c r="G9178" s="9"/>
      <c r="H9178" s="9"/>
    </row>
    <row r="9179" ht="15.75" customHeight="1">
      <c r="A9179" s="15" t="s">
        <v>10555</v>
      </c>
      <c r="B9179" s="14" t="s">
        <v>144</v>
      </c>
      <c r="C9179" s="17">
        <v>28.0</v>
      </c>
      <c r="D9179" s="8" t="s">
        <v>10570</v>
      </c>
      <c r="E9179" s="8" t="s">
        <v>146</v>
      </c>
      <c r="F9179" s="5" t="s">
        <v>15</v>
      </c>
      <c r="G9179" s="9"/>
      <c r="H9179" s="9"/>
    </row>
    <row r="9180" ht="15.75" customHeight="1">
      <c r="A9180" s="15" t="s">
        <v>10555</v>
      </c>
      <c r="B9180" s="14" t="s">
        <v>124</v>
      </c>
      <c r="C9180" s="17">
        <v>30.0</v>
      </c>
      <c r="D9180" s="8" t="s">
        <v>10571</v>
      </c>
      <c r="E9180" s="8" t="s">
        <v>21</v>
      </c>
      <c r="F9180" s="5" t="s">
        <v>15</v>
      </c>
      <c r="G9180" s="9"/>
      <c r="H9180" s="9"/>
    </row>
    <row r="9181" ht="15.75" customHeight="1">
      <c r="A9181" s="15" t="s">
        <v>10555</v>
      </c>
      <c r="B9181" s="14" t="s">
        <v>1503</v>
      </c>
      <c r="C9181" s="17">
        <v>31.0</v>
      </c>
      <c r="D9181" s="8" t="s">
        <v>10572</v>
      </c>
      <c r="E9181" s="8" t="s">
        <v>14</v>
      </c>
      <c r="F9181" s="5" t="s">
        <v>18</v>
      </c>
      <c r="G9181" s="9"/>
      <c r="H9181" s="9"/>
    </row>
    <row r="9182" ht="15.75" customHeight="1">
      <c r="A9182" s="15" t="s">
        <v>10555</v>
      </c>
      <c r="B9182" s="14" t="s">
        <v>968</v>
      </c>
      <c r="C9182" s="17">
        <v>34.0</v>
      </c>
      <c r="D9182" s="8" t="s">
        <v>10573</v>
      </c>
      <c r="E9182" s="8" t="s">
        <v>21</v>
      </c>
      <c r="F9182" s="5" t="s">
        <v>22</v>
      </c>
      <c r="G9182" s="9"/>
      <c r="H9182" s="9"/>
    </row>
    <row r="9183" ht="15.75" customHeight="1">
      <c r="A9183" s="15" t="s">
        <v>10555</v>
      </c>
      <c r="B9183" s="14" t="s">
        <v>137</v>
      </c>
      <c r="C9183" s="17">
        <v>36.0</v>
      </c>
      <c r="D9183" s="8" t="s">
        <v>10574</v>
      </c>
      <c r="E9183" s="8" t="s">
        <v>14</v>
      </c>
      <c r="F9183" s="5" t="s">
        <v>22</v>
      </c>
      <c r="G9183" s="9"/>
      <c r="H9183" s="9"/>
    </row>
    <row r="9184" ht="15.75" customHeight="1">
      <c r="A9184" s="15" t="s">
        <v>10555</v>
      </c>
      <c r="B9184" s="14" t="s">
        <v>968</v>
      </c>
      <c r="C9184" s="17">
        <v>38.0</v>
      </c>
      <c r="D9184" s="8" t="s">
        <v>10575</v>
      </c>
      <c r="E9184" s="8" t="s">
        <v>14</v>
      </c>
      <c r="F9184" s="5" t="s">
        <v>28</v>
      </c>
      <c r="G9184" s="9"/>
      <c r="H9184" s="9"/>
    </row>
    <row r="9185" ht="15.75" customHeight="1">
      <c r="A9185" s="15" t="s">
        <v>10555</v>
      </c>
      <c r="B9185" s="14" t="s">
        <v>525</v>
      </c>
      <c r="C9185" s="17">
        <v>41.0</v>
      </c>
      <c r="D9185" s="8" t="s">
        <v>10576</v>
      </c>
      <c r="E9185" s="8" t="s">
        <v>32</v>
      </c>
      <c r="F9185" s="5" t="s">
        <v>22</v>
      </c>
      <c r="G9185" s="9"/>
      <c r="H9185" s="9"/>
    </row>
    <row r="9186" ht="15.75" customHeight="1">
      <c r="A9186" s="15" t="s">
        <v>10555</v>
      </c>
      <c r="B9186" s="14" t="s">
        <v>29</v>
      </c>
      <c r="C9186" s="17">
        <v>43.0</v>
      </c>
      <c r="D9186" s="8" t="s">
        <v>10577</v>
      </c>
      <c r="E9186" s="8" t="s">
        <v>14</v>
      </c>
      <c r="F9186" s="5" t="s">
        <v>22</v>
      </c>
      <c r="G9186" s="9"/>
      <c r="H9186" s="9"/>
    </row>
    <row r="9187" ht="15.75" customHeight="1">
      <c r="A9187" s="15" t="s">
        <v>10555</v>
      </c>
      <c r="B9187" s="14" t="s">
        <v>29</v>
      </c>
      <c r="C9187" s="17">
        <v>45.0</v>
      </c>
      <c r="D9187" s="8" t="s">
        <v>10578</v>
      </c>
      <c r="E9187" s="8" t="s">
        <v>14</v>
      </c>
      <c r="F9187" s="5" t="s">
        <v>74</v>
      </c>
      <c r="G9187" s="9"/>
      <c r="H9187" s="9"/>
    </row>
    <row r="9188" ht="15.75" customHeight="1">
      <c r="A9188" s="15" t="s">
        <v>10555</v>
      </c>
      <c r="B9188" s="14" t="s">
        <v>124</v>
      </c>
      <c r="C9188" s="17">
        <v>46.0</v>
      </c>
      <c r="D9188" s="8" t="s">
        <v>10579</v>
      </c>
      <c r="E9188" s="8" t="s">
        <v>32</v>
      </c>
      <c r="F9188" s="5" t="s">
        <v>22</v>
      </c>
      <c r="G9188" s="9"/>
      <c r="H9188" s="9"/>
    </row>
    <row r="9189" ht="15.75" customHeight="1">
      <c r="A9189" s="15" t="s">
        <v>10555</v>
      </c>
      <c r="B9189" s="14" t="s">
        <v>124</v>
      </c>
      <c r="C9189" s="17">
        <v>48.0</v>
      </c>
      <c r="D9189" s="8" t="s">
        <v>10580</v>
      </c>
      <c r="E9189" s="8" t="s">
        <v>33</v>
      </c>
      <c r="F9189" s="5" t="s">
        <v>22</v>
      </c>
      <c r="G9189" s="9"/>
      <c r="H9189" s="9"/>
    </row>
    <row r="9190" ht="15.75" customHeight="1">
      <c r="A9190" s="15" t="s">
        <v>10555</v>
      </c>
      <c r="B9190" s="14" t="s">
        <v>968</v>
      </c>
      <c r="C9190" s="17">
        <v>50.0</v>
      </c>
      <c r="D9190" s="8" t="s">
        <v>10581</v>
      </c>
      <c r="E9190" s="8" t="s">
        <v>21</v>
      </c>
      <c r="F9190" s="5" t="s">
        <v>22</v>
      </c>
      <c r="G9190" s="9"/>
      <c r="H9190" s="9"/>
    </row>
    <row r="9191" ht="15.75" customHeight="1">
      <c r="A9191" s="15" t="s">
        <v>10555</v>
      </c>
      <c r="B9191" s="14" t="s">
        <v>124</v>
      </c>
      <c r="C9191" s="17">
        <v>52.0</v>
      </c>
      <c r="D9191" s="8" t="s">
        <v>10582</v>
      </c>
      <c r="E9191" s="8" t="s">
        <v>32</v>
      </c>
      <c r="F9191" s="5" t="s">
        <v>22</v>
      </c>
      <c r="G9191" s="9"/>
      <c r="H9191" s="9"/>
    </row>
    <row r="9192" ht="15.75" customHeight="1">
      <c r="A9192" s="15" t="s">
        <v>10555</v>
      </c>
      <c r="B9192" s="14" t="s">
        <v>137</v>
      </c>
      <c r="C9192" s="17">
        <v>53.0</v>
      </c>
      <c r="D9192" s="8" t="s">
        <v>10583</v>
      </c>
      <c r="E9192" s="8" t="s">
        <v>21</v>
      </c>
      <c r="F9192" s="5" t="s">
        <v>22</v>
      </c>
      <c r="G9192" s="9"/>
      <c r="H9192" s="9"/>
    </row>
    <row r="9193" ht="15.75" customHeight="1">
      <c r="A9193" s="15" t="s">
        <v>10555</v>
      </c>
      <c r="B9193" s="14" t="s">
        <v>896</v>
      </c>
      <c r="C9193" s="17">
        <v>55.0</v>
      </c>
      <c r="D9193" s="8" t="s">
        <v>10584</v>
      </c>
      <c r="E9193" s="8" t="s">
        <v>32</v>
      </c>
      <c r="F9193" s="5" t="s">
        <v>639</v>
      </c>
      <c r="G9193" s="9"/>
      <c r="H9193" s="9"/>
    </row>
    <row r="9194" ht="15.75" customHeight="1">
      <c r="A9194" s="15" t="s">
        <v>10555</v>
      </c>
      <c r="B9194" s="14" t="s">
        <v>154</v>
      </c>
      <c r="C9194" s="17">
        <v>57.0</v>
      </c>
      <c r="D9194" s="8" t="s">
        <v>10585</v>
      </c>
      <c r="E9194" s="8" t="s">
        <v>21</v>
      </c>
      <c r="F9194" s="5" t="s">
        <v>639</v>
      </c>
      <c r="G9194" s="9"/>
      <c r="H9194" s="9"/>
    </row>
    <row r="9195" ht="15.75" customHeight="1">
      <c r="A9195" s="15" t="s">
        <v>10555</v>
      </c>
      <c r="B9195" s="14" t="s">
        <v>29</v>
      </c>
      <c r="C9195" s="17">
        <v>58.0</v>
      </c>
      <c r="D9195" s="8" t="s">
        <v>10586</v>
      </c>
      <c r="E9195" s="8" t="s">
        <v>14</v>
      </c>
      <c r="F9195" s="5" t="s">
        <v>15</v>
      </c>
      <c r="G9195" s="9"/>
      <c r="H9195" s="9"/>
    </row>
    <row r="9196" ht="15.75" customHeight="1">
      <c r="A9196" s="15" t="s">
        <v>10555</v>
      </c>
      <c r="B9196" s="14" t="s">
        <v>29</v>
      </c>
      <c r="C9196" s="17">
        <v>60.0</v>
      </c>
      <c r="D9196" s="8" t="s">
        <v>10587</v>
      </c>
      <c r="E9196" s="8" t="s">
        <v>14</v>
      </c>
      <c r="F9196" s="5" t="s">
        <v>15</v>
      </c>
      <c r="G9196" s="9"/>
      <c r="H9196" s="9"/>
    </row>
    <row r="9197" ht="15.75" customHeight="1">
      <c r="A9197" s="15" t="s">
        <v>10555</v>
      </c>
      <c r="B9197" s="14" t="s">
        <v>968</v>
      </c>
      <c r="C9197" s="17">
        <v>63.0</v>
      </c>
      <c r="D9197" s="8" t="s">
        <v>10588</v>
      </c>
      <c r="E9197" s="8" t="s">
        <v>14</v>
      </c>
      <c r="F9197" s="5" t="s">
        <v>15</v>
      </c>
      <c r="G9197" s="9"/>
      <c r="H9197" s="9"/>
    </row>
    <row r="9198" ht="15.75" customHeight="1">
      <c r="A9198" s="15" t="s">
        <v>10555</v>
      </c>
      <c r="B9198" s="14" t="s">
        <v>968</v>
      </c>
      <c r="C9198" s="17">
        <v>65.0</v>
      </c>
      <c r="D9198" s="8" t="s">
        <v>10589</v>
      </c>
      <c r="E9198" s="8" t="s">
        <v>32</v>
      </c>
      <c r="F9198" s="5" t="s">
        <v>28</v>
      </c>
      <c r="G9198" s="9"/>
      <c r="H9198" s="9"/>
    </row>
    <row r="9199" ht="15.75" customHeight="1">
      <c r="A9199" s="15" t="s">
        <v>10555</v>
      </c>
      <c r="B9199" s="14" t="s">
        <v>968</v>
      </c>
      <c r="C9199" s="17">
        <v>67.0</v>
      </c>
      <c r="D9199" s="8" t="s">
        <v>10590</v>
      </c>
      <c r="E9199" s="8" t="s">
        <v>32</v>
      </c>
      <c r="F9199" s="5" t="s">
        <v>28</v>
      </c>
      <c r="G9199" s="9"/>
      <c r="H9199" s="9"/>
    </row>
    <row r="9200" ht="15.75" customHeight="1">
      <c r="A9200" s="15" t="s">
        <v>10555</v>
      </c>
      <c r="B9200" s="14" t="s">
        <v>124</v>
      </c>
      <c r="C9200" s="17">
        <v>70.0</v>
      </c>
      <c r="D9200" s="8" t="s">
        <v>10591</v>
      </c>
      <c r="E9200" s="8" t="s">
        <v>14</v>
      </c>
      <c r="F9200" s="5" t="s">
        <v>15</v>
      </c>
      <c r="G9200" s="9"/>
      <c r="H9200" s="9"/>
    </row>
    <row r="9201" ht="15.75" customHeight="1">
      <c r="A9201" s="15" t="s">
        <v>10555</v>
      </c>
      <c r="B9201" s="14" t="s">
        <v>124</v>
      </c>
      <c r="C9201" s="17">
        <v>72.0</v>
      </c>
      <c r="D9201" s="8" t="s">
        <v>10592</v>
      </c>
      <c r="E9201" s="8" t="s">
        <v>21</v>
      </c>
      <c r="F9201" s="5" t="s">
        <v>15</v>
      </c>
      <c r="G9201" s="9"/>
      <c r="H9201" s="9"/>
    </row>
    <row r="9202" ht="15.75" customHeight="1">
      <c r="A9202" s="15" t="s">
        <v>10555</v>
      </c>
      <c r="B9202" s="14" t="s">
        <v>144</v>
      </c>
      <c r="C9202" s="17">
        <v>74.0</v>
      </c>
      <c r="D9202" s="8" t="s">
        <v>10593</v>
      </c>
      <c r="E9202" s="8" t="s">
        <v>18</v>
      </c>
      <c r="F9202" s="5" t="s">
        <v>8963</v>
      </c>
      <c r="G9202" s="9"/>
      <c r="H9202" s="9"/>
    </row>
    <row r="9203" ht="15.75" customHeight="1">
      <c r="A9203" s="15" t="s">
        <v>10555</v>
      </c>
      <c r="B9203" s="14" t="s">
        <v>37</v>
      </c>
      <c r="C9203" s="17">
        <v>75.0</v>
      </c>
      <c r="D9203" s="8" t="s">
        <v>10594</v>
      </c>
      <c r="E9203" s="8" t="s">
        <v>33</v>
      </c>
      <c r="F9203" s="5" t="s">
        <v>33</v>
      </c>
      <c r="G9203" s="9"/>
      <c r="H9203" s="9"/>
    </row>
    <row r="9204" ht="15.75" customHeight="1">
      <c r="A9204" s="15" t="s">
        <v>10555</v>
      </c>
      <c r="B9204" s="14" t="s">
        <v>139</v>
      </c>
      <c r="C9204" s="17">
        <v>77.0</v>
      </c>
      <c r="D9204" s="8" t="s">
        <v>10595</v>
      </c>
      <c r="E9204" s="8" t="s">
        <v>33</v>
      </c>
      <c r="F9204" s="5" t="s">
        <v>33</v>
      </c>
      <c r="G9204" s="9"/>
      <c r="H9204" s="9"/>
    </row>
    <row r="9205" ht="15.75" customHeight="1">
      <c r="A9205" s="15" t="s">
        <v>10555</v>
      </c>
      <c r="B9205" s="14" t="s">
        <v>37</v>
      </c>
      <c r="C9205" s="17">
        <v>78.0</v>
      </c>
      <c r="D9205" s="8" t="s">
        <v>10596</v>
      </c>
      <c r="E9205" s="8" t="s">
        <v>21</v>
      </c>
      <c r="F9205" s="5" t="s">
        <v>971</v>
      </c>
      <c r="G9205" s="9"/>
      <c r="H9205" s="9"/>
    </row>
    <row r="9206" ht="15.75" customHeight="1">
      <c r="A9206" s="15" t="s">
        <v>10555</v>
      </c>
      <c r="B9206" s="14" t="s">
        <v>29</v>
      </c>
      <c r="C9206" s="17">
        <v>80.0</v>
      </c>
      <c r="D9206" s="8" t="s">
        <v>10597</v>
      </c>
      <c r="E9206" s="8" t="s">
        <v>33</v>
      </c>
      <c r="F9206" s="5" t="s">
        <v>33</v>
      </c>
      <c r="G9206" s="9"/>
      <c r="H9206" s="9"/>
    </row>
    <row r="9207" ht="15.75" customHeight="1">
      <c r="A9207" s="15" t="s">
        <v>10555</v>
      </c>
      <c r="B9207" s="14" t="s">
        <v>896</v>
      </c>
      <c r="C9207" s="17">
        <v>81.0</v>
      </c>
      <c r="D9207" s="8" t="s">
        <v>10598</v>
      </c>
      <c r="E9207" s="8" t="s">
        <v>33</v>
      </c>
      <c r="F9207" s="5" t="s">
        <v>33</v>
      </c>
      <c r="G9207" s="9"/>
      <c r="H9207" s="9"/>
    </row>
    <row r="9208" ht="15.75" customHeight="1">
      <c r="A9208" s="15" t="s">
        <v>10555</v>
      </c>
      <c r="B9208" s="14" t="s">
        <v>124</v>
      </c>
      <c r="C9208" s="17">
        <v>83.0</v>
      </c>
      <c r="D9208" s="8" t="s">
        <v>10599</v>
      </c>
      <c r="E9208" s="8" t="s">
        <v>14</v>
      </c>
      <c r="F9208" s="5" t="s">
        <v>79</v>
      </c>
      <c r="G9208" s="9"/>
      <c r="H9208" s="9"/>
    </row>
    <row r="9209" ht="15.75" customHeight="1">
      <c r="A9209" s="15" t="s">
        <v>10555</v>
      </c>
      <c r="B9209" s="14" t="s">
        <v>137</v>
      </c>
      <c r="C9209" s="17">
        <v>84.0</v>
      </c>
      <c r="D9209" s="8" t="s">
        <v>10600</v>
      </c>
      <c r="E9209" s="8" t="s">
        <v>14</v>
      </c>
      <c r="F9209" s="5" t="s">
        <v>15</v>
      </c>
      <c r="G9209" s="9"/>
      <c r="H9209" s="9"/>
    </row>
    <row r="9210" ht="15.75" customHeight="1">
      <c r="A9210" s="15" t="s">
        <v>10555</v>
      </c>
      <c r="B9210" s="14" t="s">
        <v>968</v>
      </c>
      <c r="C9210" s="17">
        <v>86.0</v>
      </c>
      <c r="D9210" s="8" t="s">
        <v>10601</v>
      </c>
      <c r="E9210" s="8" t="s">
        <v>146</v>
      </c>
      <c r="F9210" s="5" t="s">
        <v>33</v>
      </c>
      <c r="G9210" s="9"/>
      <c r="H9210" s="9"/>
    </row>
    <row r="9211" ht="15.75" customHeight="1">
      <c r="A9211" s="15" t="s">
        <v>10555</v>
      </c>
      <c r="B9211" s="14" t="s">
        <v>29</v>
      </c>
      <c r="C9211" s="17">
        <v>88.0</v>
      </c>
      <c r="D9211" s="8" t="s">
        <v>10602</v>
      </c>
      <c r="E9211" s="8" t="s">
        <v>32</v>
      </c>
      <c r="F9211" s="5" t="s">
        <v>33</v>
      </c>
      <c r="G9211" s="9"/>
      <c r="H9211" s="9"/>
    </row>
    <row r="9212" ht="15.75" customHeight="1">
      <c r="A9212" s="15" t="s">
        <v>10555</v>
      </c>
      <c r="B9212" s="14" t="s">
        <v>139</v>
      </c>
      <c r="C9212" s="17">
        <v>92.0</v>
      </c>
      <c r="D9212" s="8" t="s">
        <v>10603</v>
      </c>
      <c r="E9212" s="8" t="s">
        <v>33</v>
      </c>
      <c r="F9212" s="5" t="s">
        <v>33</v>
      </c>
      <c r="G9212" s="9"/>
      <c r="H9212" s="9"/>
    </row>
    <row r="9213" ht="15.75" customHeight="1">
      <c r="A9213" s="15" t="s">
        <v>10555</v>
      </c>
      <c r="B9213" s="14" t="s">
        <v>124</v>
      </c>
      <c r="C9213" s="17">
        <v>93.0</v>
      </c>
      <c r="D9213" s="8" t="s">
        <v>10604</v>
      </c>
      <c r="E9213" s="8" t="s">
        <v>14</v>
      </c>
      <c r="F9213" s="5" t="s">
        <v>10605</v>
      </c>
      <c r="G9213" s="9"/>
      <c r="H9213" s="9"/>
    </row>
    <row r="9214" ht="15.75" customHeight="1">
      <c r="A9214" s="15" t="s">
        <v>10555</v>
      </c>
      <c r="B9214" s="14" t="s">
        <v>124</v>
      </c>
      <c r="C9214" s="17">
        <v>94.0</v>
      </c>
      <c r="D9214" s="8" t="s">
        <v>10606</v>
      </c>
      <c r="E9214" s="8" t="s">
        <v>32</v>
      </c>
      <c r="F9214" s="5" t="s">
        <v>971</v>
      </c>
      <c r="G9214" s="9"/>
      <c r="H9214" s="9"/>
    </row>
    <row r="9215" ht="15.75" customHeight="1">
      <c r="A9215" s="15" t="s">
        <v>10555</v>
      </c>
      <c r="B9215" s="14" t="s">
        <v>124</v>
      </c>
      <c r="C9215" s="17">
        <v>96.0</v>
      </c>
      <c r="D9215" s="8" t="s">
        <v>10607</v>
      </c>
      <c r="E9215" s="8" t="s">
        <v>32</v>
      </c>
      <c r="F9215" s="5" t="s">
        <v>22</v>
      </c>
      <c r="G9215" s="9"/>
      <c r="H9215" s="9"/>
    </row>
    <row r="9216" ht="15.75" customHeight="1">
      <c r="A9216" s="15" t="s">
        <v>10555</v>
      </c>
      <c r="B9216" s="14" t="s">
        <v>139</v>
      </c>
      <c r="C9216" s="17">
        <v>98.0</v>
      </c>
      <c r="D9216" s="8" t="s">
        <v>10608</v>
      </c>
      <c r="E9216" s="8" t="s">
        <v>14</v>
      </c>
      <c r="F9216" s="5" t="s">
        <v>22</v>
      </c>
      <c r="G9216" s="9"/>
      <c r="H9216" s="9"/>
    </row>
    <row r="9217" ht="15.75" customHeight="1">
      <c r="A9217" s="15" t="s">
        <v>10555</v>
      </c>
      <c r="B9217" s="14" t="s">
        <v>124</v>
      </c>
      <c r="C9217" s="17">
        <v>99.0</v>
      </c>
      <c r="D9217" s="8" t="s">
        <v>10609</v>
      </c>
      <c r="E9217" s="8" t="s">
        <v>32</v>
      </c>
      <c r="F9217" s="5" t="s">
        <v>22</v>
      </c>
      <c r="G9217" s="9"/>
      <c r="H9217" s="9"/>
    </row>
    <row r="9218" ht="15.75" customHeight="1">
      <c r="A9218" s="15" t="s">
        <v>10555</v>
      </c>
      <c r="B9218" s="14" t="s">
        <v>144</v>
      </c>
      <c r="C9218" s="17">
        <v>101.0</v>
      </c>
      <c r="D9218" s="8" t="s">
        <v>10610</v>
      </c>
      <c r="E9218" s="8" t="s">
        <v>14</v>
      </c>
      <c r="F9218" s="5" t="s">
        <v>15</v>
      </c>
      <c r="G9218" s="9"/>
      <c r="H9218" s="9"/>
    </row>
    <row r="9219" ht="15.75" customHeight="1">
      <c r="A9219" s="15" t="s">
        <v>10555</v>
      </c>
      <c r="B9219" s="14" t="s">
        <v>1770</v>
      </c>
      <c r="C9219" s="17">
        <v>103.0</v>
      </c>
      <c r="D9219" s="8" t="s">
        <v>10611</v>
      </c>
      <c r="E9219" s="8" t="s">
        <v>18</v>
      </c>
      <c r="F9219" s="5" t="s">
        <v>66</v>
      </c>
      <c r="G9219" s="9"/>
      <c r="H9219" s="9"/>
    </row>
    <row r="9220" ht="15.75" customHeight="1">
      <c r="A9220" s="15" t="s">
        <v>10555</v>
      </c>
      <c r="B9220" s="14" t="s">
        <v>29</v>
      </c>
      <c r="C9220" s="17">
        <v>106.0</v>
      </c>
      <c r="D9220" s="8" t="s">
        <v>10612</v>
      </c>
      <c r="E9220" s="8" t="s">
        <v>21</v>
      </c>
      <c r="F9220" s="5" t="s">
        <v>28</v>
      </c>
      <c r="G9220" s="9"/>
      <c r="H9220" s="9"/>
    </row>
    <row r="9221" ht="15.75" customHeight="1">
      <c r="A9221" s="15" t="s">
        <v>10555</v>
      </c>
      <c r="B9221" s="14" t="s">
        <v>130</v>
      </c>
      <c r="C9221" s="17">
        <v>108.0</v>
      </c>
      <c r="D9221" s="8" t="s">
        <v>10613</v>
      </c>
      <c r="E9221" s="8" t="s">
        <v>21</v>
      </c>
      <c r="F9221" s="5" t="s">
        <v>22</v>
      </c>
      <c r="G9221" s="9"/>
      <c r="H9221" s="9"/>
    </row>
    <row r="9222" ht="15.75" customHeight="1">
      <c r="A9222" s="15" t="s">
        <v>10555</v>
      </c>
      <c r="B9222" s="14" t="s">
        <v>137</v>
      </c>
      <c r="C9222" s="17">
        <v>110.0</v>
      </c>
      <c r="D9222" s="8" t="s">
        <v>10614</v>
      </c>
      <c r="E9222" s="8" t="s">
        <v>32</v>
      </c>
      <c r="F9222" s="5" t="s">
        <v>66</v>
      </c>
      <c r="G9222" s="9"/>
      <c r="H9222" s="9"/>
    </row>
    <row r="9223" ht="15.75" customHeight="1">
      <c r="A9223" s="15" t="s">
        <v>10555</v>
      </c>
      <c r="B9223" s="14" t="s">
        <v>137</v>
      </c>
      <c r="C9223" s="17">
        <v>112.0</v>
      </c>
      <c r="D9223" s="8" t="s">
        <v>10615</v>
      </c>
      <c r="E9223" s="8" t="s">
        <v>32</v>
      </c>
      <c r="F9223" s="5" t="s">
        <v>66</v>
      </c>
      <c r="G9223" s="9"/>
      <c r="H9223" s="9"/>
    </row>
    <row r="9224" ht="15.75" customHeight="1">
      <c r="A9224" s="15" t="s">
        <v>10555</v>
      </c>
      <c r="B9224" s="14" t="s">
        <v>124</v>
      </c>
      <c r="C9224" s="17">
        <v>113.0</v>
      </c>
      <c r="D9224" s="8" t="s">
        <v>10616</v>
      </c>
      <c r="E9224" s="8" t="s">
        <v>33</v>
      </c>
      <c r="F9224" s="5" t="s">
        <v>33</v>
      </c>
      <c r="G9224" s="9"/>
      <c r="H9224" s="9"/>
    </row>
    <row r="9225" ht="15.75" customHeight="1">
      <c r="A9225" s="15" t="s">
        <v>10555</v>
      </c>
      <c r="B9225" s="14" t="s">
        <v>37</v>
      </c>
      <c r="C9225" s="17">
        <v>115.0</v>
      </c>
      <c r="D9225" s="8" t="s">
        <v>10617</v>
      </c>
      <c r="E9225" s="8" t="s">
        <v>21</v>
      </c>
      <c r="F9225" s="5" t="s">
        <v>50</v>
      </c>
      <c r="G9225" s="9"/>
      <c r="H9225" s="9"/>
    </row>
    <row r="9226" ht="15.75" customHeight="1">
      <c r="A9226" s="15" t="s">
        <v>10555</v>
      </c>
      <c r="B9226" s="14" t="s">
        <v>2311</v>
      </c>
      <c r="C9226" s="17">
        <v>116.0</v>
      </c>
      <c r="D9226" s="8" t="s">
        <v>10618</v>
      </c>
      <c r="E9226" s="8" t="s">
        <v>21</v>
      </c>
      <c r="F9226" s="5" t="s">
        <v>50</v>
      </c>
      <c r="G9226" s="9"/>
      <c r="H9226" s="9"/>
    </row>
    <row r="9227" ht="15.75" customHeight="1">
      <c r="A9227" s="15" t="s">
        <v>10619</v>
      </c>
      <c r="B9227" s="14" t="s">
        <v>525</v>
      </c>
      <c r="C9227" s="16">
        <v>1.0</v>
      </c>
      <c r="D9227" s="8" t="s">
        <v>10620</v>
      </c>
      <c r="E9227" s="8" t="s">
        <v>21</v>
      </c>
      <c r="F9227" s="5" t="s">
        <v>25</v>
      </c>
      <c r="G9227" s="9"/>
      <c r="H9227" s="9"/>
    </row>
    <row r="9228" ht="15.75" customHeight="1">
      <c r="A9228" s="15" t="s">
        <v>10619</v>
      </c>
      <c r="B9228" s="14" t="s">
        <v>378</v>
      </c>
      <c r="C9228" s="17">
        <v>3.0</v>
      </c>
      <c r="D9228" s="8" t="s">
        <v>10621</v>
      </c>
      <c r="E9228" s="8" t="s">
        <v>21</v>
      </c>
      <c r="F9228" s="5" t="s">
        <v>25</v>
      </c>
      <c r="G9228" s="9"/>
      <c r="H9228" s="9"/>
    </row>
    <row r="9229" ht="15.75" customHeight="1">
      <c r="A9229" s="15" t="s">
        <v>10619</v>
      </c>
      <c r="B9229" s="14" t="s">
        <v>965</v>
      </c>
      <c r="C9229" s="17">
        <v>5.0</v>
      </c>
      <c r="D9229" s="8" t="s">
        <v>10622</v>
      </c>
      <c r="E9229" s="8" t="s">
        <v>21</v>
      </c>
      <c r="F9229" s="5" t="s">
        <v>25</v>
      </c>
      <c r="G9229" s="9"/>
      <c r="H9229" s="9"/>
    </row>
    <row r="9230" ht="15.75" customHeight="1">
      <c r="A9230" s="15" t="s">
        <v>10619</v>
      </c>
      <c r="B9230" s="14" t="s">
        <v>1317</v>
      </c>
      <c r="C9230" s="17">
        <v>7.0</v>
      </c>
      <c r="D9230" s="8" t="s">
        <v>10623</v>
      </c>
      <c r="E9230" s="8" t="s">
        <v>21</v>
      </c>
      <c r="F9230" s="5" t="s">
        <v>25</v>
      </c>
      <c r="G9230" s="9"/>
      <c r="H9230" s="9"/>
    </row>
    <row r="9231" ht="15.75" customHeight="1">
      <c r="A9231" s="15" t="s">
        <v>10619</v>
      </c>
      <c r="B9231" s="14" t="s">
        <v>965</v>
      </c>
      <c r="C9231" s="17">
        <v>9.0</v>
      </c>
      <c r="D9231" s="8" t="s">
        <v>10624</v>
      </c>
      <c r="E9231" s="8" t="s">
        <v>33</v>
      </c>
      <c r="F9231" s="5" t="s">
        <v>25</v>
      </c>
      <c r="G9231" s="9"/>
      <c r="H9231" s="9"/>
    </row>
    <row r="9232" ht="15.75" customHeight="1">
      <c r="A9232" s="15" t="s">
        <v>10619</v>
      </c>
      <c r="B9232" s="14" t="s">
        <v>488</v>
      </c>
      <c r="C9232" s="17">
        <v>11.0</v>
      </c>
      <c r="D9232" s="8" t="s">
        <v>10625</v>
      </c>
      <c r="E9232" s="8" t="s">
        <v>33</v>
      </c>
      <c r="F9232" s="5" t="s">
        <v>25</v>
      </c>
      <c r="G9232" s="9"/>
      <c r="H9232" s="9"/>
    </row>
    <row r="9233" ht="15.75" customHeight="1">
      <c r="A9233" s="15" t="s">
        <v>10619</v>
      </c>
      <c r="B9233" s="14" t="s">
        <v>3679</v>
      </c>
      <c r="C9233" s="17">
        <v>13.0</v>
      </c>
      <c r="D9233" s="8" t="s">
        <v>10626</v>
      </c>
      <c r="E9233" s="8" t="s">
        <v>32</v>
      </c>
      <c r="F9233" s="5" t="s">
        <v>25</v>
      </c>
      <c r="G9233" s="9"/>
      <c r="H9233" s="9"/>
    </row>
    <row r="9234" ht="15.75" customHeight="1">
      <c r="A9234" s="15" t="s">
        <v>10619</v>
      </c>
      <c r="B9234" s="14" t="s">
        <v>4738</v>
      </c>
      <c r="C9234" s="17">
        <v>15.0</v>
      </c>
      <c r="D9234" s="8" t="s">
        <v>10627</v>
      </c>
      <c r="E9234" s="8" t="s">
        <v>21</v>
      </c>
      <c r="F9234" s="5" t="s">
        <v>25</v>
      </c>
      <c r="G9234" s="9"/>
      <c r="H9234" s="9"/>
    </row>
    <row r="9235" ht="15.75" customHeight="1">
      <c r="A9235" s="15" t="s">
        <v>10619</v>
      </c>
      <c r="B9235" s="14" t="s">
        <v>10628</v>
      </c>
      <c r="C9235" s="17">
        <v>17.0</v>
      </c>
      <c r="D9235" s="8" t="s">
        <v>10629</v>
      </c>
      <c r="E9235" s="8" t="s">
        <v>21</v>
      </c>
      <c r="F9235" s="5" t="s">
        <v>25</v>
      </c>
      <c r="G9235" s="9"/>
      <c r="H9235" s="9"/>
    </row>
    <row r="9236" ht="15.75" customHeight="1">
      <c r="A9236" s="15" t="s">
        <v>10630</v>
      </c>
      <c r="B9236" s="14" t="s">
        <v>104</v>
      </c>
      <c r="C9236" s="16">
        <v>1.0</v>
      </c>
      <c r="D9236" s="8" t="s">
        <v>10631</v>
      </c>
      <c r="E9236" s="8" t="s">
        <v>21</v>
      </c>
      <c r="F9236" s="5" t="s">
        <v>25</v>
      </c>
      <c r="G9236" s="9"/>
      <c r="H9236" s="9"/>
    </row>
    <row r="9237" ht="15.75" customHeight="1">
      <c r="A9237" s="15" t="s">
        <v>10630</v>
      </c>
      <c r="B9237" s="14" t="s">
        <v>216</v>
      </c>
      <c r="C9237" s="17">
        <v>3.0</v>
      </c>
      <c r="D9237" s="8" t="s">
        <v>10632</v>
      </c>
      <c r="E9237" s="8" t="s">
        <v>21</v>
      </c>
      <c r="F9237" s="5" t="s">
        <v>1425</v>
      </c>
      <c r="G9237" s="9"/>
      <c r="H9237" s="9"/>
    </row>
    <row r="9238" ht="15.75" customHeight="1">
      <c r="A9238" s="15" t="s">
        <v>10630</v>
      </c>
      <c r="B9238" s="14" t="s">
        <v>16</v>
      </c>
      <c r="C9238" s="17">
        <v>4.0</v>
      </c>
      <c r="D9238" s="8" t="s">
        <v>10633</v>
      </c>
      <c r="E9238" s="8" t="s">
        <v>21</v>
      </c>
      <c r="F9238" s="5" t="s">
        <v>25</v>
      </c>
      <c r="G9238" s="9"/>
      <c r="H9238" s="9"/>
    </row>
    <row r="9239" ht="15.75" customHeight="1">
      <c r="A9239" s="15" t="s">
        <v>10630</v>
      </c>
      <c r="B9239" s="14" t="s">
        <v>104</v>
      </c>
      <c r="C9239" s="17">
        <v>6.0</v>
      </c>
      <c r="D9239" s="8" t="s">
        <v>10634</v>
      </c>
      <c r="E9239" s="8" t="s">
        <v>14</v>
      </c>
      <c r="F9239" s="5" t="s">
        <v>15</v>
      </c>
      <c r="G9239" s="9"/>
      <c r="H9239" s="9"/>
    </row>
    <row r="9240" ht="15.75" customHeight="1">
      <c r="A9240" s="15" t="s">
        <v>10630</v>
      </c>
      <c r="B9240" s="14" t="s">
        <v>216</v>
      </c>
      <c r="C9240" s="17">
        <v>8.0</v>
      </c>
      <c r="D9240" s="8" t="s">
        <v>10635</v>
      </c>
      <c r="E9240" s="8" t="s">
        <v>14</v>
      </c>
      <c r="F9240" s="5" t="s">
        <v>15</v>
      </c>
      <c r="G9240" s="9"/>
      <c r="H9240" s="9"/>
    </row>
    <row r="9241" ht="15.75" customHeight="1">
      <c r="A9241" s="15" t="s">
        <v>10630</v>
      </c>
      <c r="B9241" s="14" t="s">
        <v>81</v>
      </c>
      <c r="C9241" s="17">
        <v>10.0</v>
      </c>
      <c r="D9241" s="8" t="s">
        <v>10636</v>
      </c>
      <c r="E9241" s="8" t="s">
        <v>14</v>
      </c>
      <c r="F9241" s="5" t="s">
        <v>28</v>
      </c>
      <c r="G9241" s="9"/>
      <c r="H9241" s="9"/>
    </row>
    <row r="9242" ht="15.75" customHeight="1">
      <c r="A9242" s="15" t="s">
        <v>10630</v>
      </c>
      <c r="B9242" s="14" t="s">
        <v>216</v>
      </c>
      <c r="C9242" s="17">
        <v>12.0</v>
      </c>
      <c r="D9242" s="8" t="s">
        <v>10637</v>
      </c>
      <c r="E9242" s="8" t="s">
        <v>21</v>
      </c>
      <c r="F9242" s="5" t="s">
        <v>15</v>
      </c>
      <c r="G9242" s="9"/>
      <c r="H9242" s="9"/>
    </row>
    <row r="9243" ht="15.75" customHeight="1">
      <c r="A9243" s="15" t="s">
        <v>10630</v>
      </c>
      <c r="B9243" s="14" t="s">
        <v>205</v>
      </c>
      <c r="C9243" s="17">
        <v>14.0</v>
      </c>
      <c r="D9243" s="8" t="s">
        <v>10638</v>
      </c>
      <c r="E9243" s="8" t="s">
        <v>21</v>
      </c>
      <c r="F9243" s="5" t="s">
        <v>15</v>
      </c>
      <c r="G9243" s="9"/>
      <c r="H9243" s="9"/>
    </row>
    <row r="9244" ht="15.75" customHeight="1">
      <c r="A9244" s="15" t="s">
        <v>10630</v>
      </c>
      <c r="B9244" s="14" t="s">
        <v>216</v>
      </c>
      <c r="C9244" s="17">
        <v>15.0</v>
      </c>
      <c r="D9244" s="8" t="s">
        <v>10639</v>
      </c>
      <c r="E9244" s="8" t="s">
        <v>14</v>
      </c>
      <c r="F9244" s="5" t="s">
        <v>15</v>
      </c>
      <c r="G9244" s="9"/>
      <c r="H9244" s="9"/>
    </row>
    <row r="9245" ht="15.75" customHeight="1">
      <c r="A9245" s="15" t="s">
        <v>10630</v>
      </c>
      <c r="B9245" s="14" t="s">
        <v>41</v>
      </c>
      <c r="C9245" s="17">
        <v>17.0</v>
      </c>
      <c r="D9245" s="8" t="s">
        <v>10640</v>
      </c>
      <c r="E9245" s="8" t="s">
        <v>14</v>
      </c>
      <c r="F9245" s="5" t="s">
        <v>15</v>
      </c>
      <c r="G9245" s="9"/>
      <c r="H9245" s="9"/>
    </row>
    <row r="9246" ht="15.75" customHeight="1">
      <c r="A9246" s="15" t="s">
        <v>10630</v>
      </c>
      <c r="B9246" s="14" t="s">
        <v>8064</v>
      </c>
      <c r="C9246" s="17">
        <v>18.0</v>
      </c>
      <c r="D9246" s="8" t="s">
        <v>10641</v>
      </c>
      <c r="E9246" s="8" t="s">
        <v>14</v>
      </c>
      <c r="F9246" s="5" t="s">
        <v>15</v>
      </c>
      <c r="G9246" s="9"/>
      <c r="H9246" s="9"/>
    </row>
    <row r="9247" ht="15.75" customHeight="1">
      <c r="A9247" s="15" t="s">
        <v>10642</v>
      </c>
      <c r="B9247" s="14" t="s">
        <v>137</v>
      </c>
      <c r="C9247" s="16">
        <v>1.0</v>
      </c>
      <c r="D9247" s="8" t="s">
        <v>10643</v>
      </c>
      <c r="E9247" s="8" t="s">
        <v>21</v>
      </c>
      <c r="F9247" s="5" t="s">
        <v>25</v>
      </c>
      <c r="G9247" s="9"/>
      <c r="H9247" s="9"/>
    </row>
    <row r="9248" ht="15.75" customHeight="1">
      <c r="A9248" s="15" t="s">
        <v>10642</v>
      </c>
      <c r="B9248" s="14" t="s">
        <v>968</v>
      </c>
      <c r="C9248" s="17">
        <v>2.0</v>
      </c>
      <c r="D9248" s="8" t="s">
        <v>10644</v>
      </c>
      <c r="E9248" s="8" t="s">
        <v>21</v>
      </c>
      <c r="F9248" s="5" t="s">
        <v>25</v>
      </c>
      <c r="G9248" s="9"/>
      <c r="H9248" s="9"/>
    </row>
    <row r="9249" ht="15.75" customHeight="1">
      <c r="A9249" s="15" t="s">
        <v>10642</v>
      </c>
      <c r="B9249" s="14" t="s">
        <v>124</v>
      </c>
      <c r="C9249" s="17">
        <v>4.0</v>
      </c>
      <c r="D9249" s="8" t="s">
        <v>10645</v>
      </c>
      <c r="E9249" s="8" t="s">
        <v>21</v>
      </c>
      <c r="F9249" s="5" t="s">
        <v>25</v>
      </c>
      <c r="G9249" s="9"/>
      <c r="H9249" s="9"/>
    </row>
    <row r="9250" ht="15.75" customHeight="1">
      <c r="A9250" s="15" t="s">
        <v>10642</v>
      </c>
      <c r="B9250" s="14" t="s">
        <v>968</v>
      </c>
      <c r="C9250" s="17">
        <v>6.0</v>
      </c>
      <c r="D9250" s="8" t="s">
        <v>10646</v>
      </c>
      <c r="E9250" s="8" t="s">
        <v>21</v>
      </c>
      <c r="F9250" s="5" t="s">
        <v>22</v>
      </c>
      <c r="G9250" s="9"/>
      <c r="H9250" s="9"/>
    </row>
    <row r="9251" ht="15.75" customHeight="1">
      <c r="A9251" s="15" t="s">
        <v>10642</v>
      </c>
      <c r="B9251" s="14" t="s">
        <v>124</v>
      </c>
      <c r="C9251" s="17">
        <v>8.0</v>
      </c>
      <c r="D9251" s="8" t="s">
        <v>10647</v>
      </c>
      <c r="E9251" s="8" t="s">
        <v>21</v>
      </c>
      <c r="F9251" s="5" t="s">
        <v>25</v>
      </c>
      <c r="G9251" s="9"/>
      <c r="H9251" s="9"/>
    </row>
    <row r="9252" ht="15.75" customHeight="1">
      <c r="A9252" s="15" t="s">
        <v>10642</v>
      </c>
      <c r="B9252" s="14" t="s">
        <v>124</v>
      </c>
      <c r="C9252" s="17">
        <v>9.0</v>
      </c>
      <c r="D9252" s="8" t="s">
        <v>10648</v>
      </c>
      <c r="E9252" s="8" t="s">
        <v>21</v>
      </c>
      <c r="F9252" s="5" t="s">
        <v>22</v>
      </c>
      <c r="G9252" s="9"/>
      <c r="H9252" s="9"/>
    </row>
    <row r="9253" ht="15.75" customHeight="1">
      <c r="A9253" s="15" t="s">
        <v>10642</v>
      </c>
      <c r="B9253" s="14" t="s">
        <v>37</v>
      </c>
      <c r="C9253" s="17">
        <v>11.0</v>
      </c>
      <c r="D9253" s="8" t="s">
        <v>10649</v>
      </c>
      <c r="E9253" s="8" t="s">
        <v>21</v>
      </c>
      <c r="F9253" s="5" t="s">
        <v>25</v>
      </c>
      <c r="G9253" s="9"/>
      <c r="H9253" s="9"/>
    </row>
    <row r="9254" ht="15.75" customHeight="1">
      <c r="A9254" s="15" t="s">
        <v>10642</v>
      </c>
      <c r="B9254" s="14" t="s">
        <v>124</v>
      </c>
      <c r="C9254" s="17">
        <v>13.0</v>
      </c>
      <c r="D9254" s="8" t="s">
        <v>10650</v>
      </c>
      <c r="E9254" s="8" t="s">
        <v>14</v>
      </c>
      <c r="F9254" s="5" t="s">
        <v>22</v>
      </c>
      <c r="G9254" s="9"/>
      <c r="H9254" s="9"/>
    </row>
    <row r="9255" ht="15.75" customHeight="1">
      <c r="A9255" s="15" t="s">
        <v>10642</v>
      </c>
      <c r="B9255" s="14" t="s">
        <v>144</v>
      </c>
      <c r="C9255" s="17">
        <v>15.0</v>
      </c>
      <c r="D9255" s="8" t="s">
        <v>10651</v>
      </c>
      <c r="E9255" s="8" t="s">
        <v>21</v>
      </c>
      <c r="F9255" s="5" t="s">
        <v>22</v>
      </c>
      <c r="G9255" s="9"/>
      <c r="H9255" s="9"/>
    </row>
    <row r="9256" ht="15.75" customHeight="1">
      <c r="A9256" s="15" t="s">
        <v>10642</v>
      </c>
      <c r="B9256" s="14" t="s">
        <v>560</v>
      </c>
      <c r="C9256" s="17">
        <v>16.0</v>
      </c>
      <c r="D9256" s="8" t="s">
        <v>10652</v>
      </c>
      <c r="E9256" s="8" t="s">
        <v>21</v>
      </c>
      <c r="F9256" s="5" t="s">
        <v>22</v>
      </c>
      <c r="G9256" s="9"/>
      <c r="H9256" s="9"/>
    </row>
    <row r="9257" ht="15.75" customHeight="1">
      <c r="A9257" s="15" t="s">
        <v>10642</v>
      </c>
      <c r="B9257" s="14" t="s">
        <v>37</v>
      </c>
      <c r="C9257" s="17">
        <v>19.0</v>
      </c>
      <c r="D9257" s="8" t="s">
        <v>10653</v>
      </c>
      <c r="E9257" s="8" t="s">
        <v>21</v>
      </c>
      <c r="F9257" s="5" t="s">
        <v>22</v>
      </c>
      <c r="G9257" s="9"/>
      <c r="H9257" s="9"/>
    </row>
    <row r="9258" ht="15.75" customHeight="1">
      <c r="A9258" s="15" t="s">
        <v>10642</v>
      </c>
      <c r="B9258" s="14" t="s">
        <v>144</v>
      </c>
      <c r="C9258" s="17">
        <v>20.0</v>
      </c>
      <c r="D9258" s="8" t="s">
        <v>10654</v>
      </c>
      <c r="E9258" s="8" t="s">
        <v>21</v>
      </c>
      <c r="F9258" s="5" t="s">
        <v>22</v>
      </c>
      <c r="G9258" s="9"/>
      <c r="H9258" s="9"/>
    </row>
    <row r="9259" ht="15.75" customHeight="1">
      <c r="A9259" s="15" t="s">
        <v>10642</v>
      </c>
      <c r="B9259" s="14" t="s">
        <v>124</v>
      </c>
      <c r="C9259" s="17">
        <v>22.0</v>
      </c>
      <c r="D9259" s="8" t="s">
        <v>10655</v>
      </c>
      <c r="E9259" s="8" t="s">
        <v>21</v>
      </c>
      <c r="F9259" s="5" t="s">
        <v>1629</v>
      </c>
      <c r="G9259" s="9"/>
      <c r="H9259" s="9"/>
    </row>
    <row r="9260" ht="15.75" customHeight="1">
      <c r="A9260" s="15" t="s">
        <v>10642</v>
      </c>
      <c r="B9260" s="14" t="s">
        <v>124</v>
      </c>
      <c r="C9260" s="17">
        <v>24.0</v>
      </c>
      <c r="D9260" s="8" t="s">
        <v>10656</v>
      </c>
      <c r="E9260" s="8" t="s">
        <v>21</v>
      </c>
      <c r="F9260" s="5" t="s">
        <v>22</v>
      </c>
      <c r="G9260" s="9"/>
      <c r="H9260" s="9"/>
    </row>
    <row r="9261" ht="15.75" customHeight="1">
      <c r="A9261" s="15" t="s">
        <v>10642</v>
      </c>
      <c r="B9261" s="14" t="s">
        <v>124</v>
      </c>
      <c r="C9261" s="17">
        <v>26.0</v>
      </c>
      <c r="D9261" s="8" t="s">
        <v>10657</v>
      </c>
      <c r="E9261" s="8" t="s">
        <v>21</v>
      </c>
      <c r="F9261" s="5" t="s">
        <v>642</v>
      </c>
      <c r="G9261" s="9"/>
      <c r="H9261" s="9"/>
    </row>
    <row r="9262" ht="15.75" customHeight="1">
      <c r="A9262" s="15" t="s">
        <v>10642</v>
      </c>
      <c r="B9262" s="14" t="s">
        <v>124</v>
      </c>
      <c r="C9262" s="17">
        <v>28.0</v>
      </c>
      <c r="D9262" s="8" t="s">
        <v>10658</v>
      </c>
      <c r="E9262" s="8" t="s">
        <v>21</v>
      </c>
      <c r="F9262" s="5" t="s">
        <v>15</v>
      </c>
      <c r="G9262" s="9"/>
      <c r="H9262" s="9"/>
    </row>
    <row r="9263" ht="15.75" customHeight="1">
      <c r="A9263" s="15" t="s">
        <v>10642</v>
      </c>
      <c r="B9263" s="14" t="s">
        <v>968</v>
      </c>
      <c r="C9263" s="17">
        <v>30.0</v>
      </c>
      <c r="D9263" s="8" t="s">
        <v>10659</v>
      </c>
      <c r="E9263" s="8" t="s">
        <v>33</v>
      </c>
      <c r="F9263" s="5" t="s">
        <v>33</v>
      </c>
      <c r="G9263" s="9"/>
      <c r="H9263" s="9"/>
    </row>
    <row r="9264" ht="15.75" customHeight="1">
      <c r="A9264" s="15" t="s">
        <v>10642</v>
      </c>
      <c r="B9264" s="14" t="s">
        <v>560</v>
      </c>
      <c r="C9264" s="17">
        <v>32.0</v>
      </c>
      <c r="D9264" s="8" t="s">
        <v>10660</v>
      </c>
      <c r="E9264" s="8" t="s">
        <v>33</v>
      </c>
      <c r="F9264" s="5" t="s">
        <v>33</v>
      </c>
      <c r="G9264" s="9"/>
      <c r="H9264" s="9"/>
    </row>
    <row r="9265" ht="15.75" customHeight="1">
      <c r="A9265" s="15" t="s">
        <v>10642</v>
      </c>
      <c r="B9265" s="14" t="s">
        <v>137</v>
      </c>
      <c r="C9265" s="17">
        <v>35.0</v>
      </c>
      <c r="D9265" s="8" t="s">
        <v>10661</v>
      </c>
      <c r="E9265" s="8" t="s">
        <v>21</v>
      </c>
      <c r="F9265" s="5" t="s">
        <v>25</v>
      </c>
      <c r="G9265" s="9"/>
      <c r="H9265" s="9"/>
    </row>
    <row r="9266" ht="15.75" customHeight="1">
      <c r="A9266" s="15" t="s">
        <v>10642</v>
      </c>
      <c r="B9266" s="14" t="s">
        <v>37</v>
      </c>
      <c r="C9266" s="17">
        <v>37.0</v>
      </c>
      <c r="D9266" s="8" t="s">
        <v>10662</v>
      </c>
      <c r="E9266" s="8" t="s">
        <v>21</v>
      </c>
      <c r="F9266" s="5" t="s">
        <v>22</v>
      </c>
      <c r="G9266" s="9"/>
      <c r="H9266" s="9"/>
    </row>
    <row r="9267" ht="15.75" customHeight="1">
      <c r="A9267" s="15" t="s">
        <v>10642</v>
      </c>
      <c r="B9267" s="14" t="s">
        <v>10663</v>
      </c>
      <c r="C9267" s="17">
        <v>39.0</v>
      </c>
      <c r="D9267" s="8" t="s">
        <v>10664</v>
      </c>
      <c r="E9267" s="8" t="s">
        <v>21</v>
      </c>
      <c r="F9267" s="5" t="s">
        <v>25</v>
      </c>
      <c r="G9267" s="9"/>
      <c r="H9267" s="9"/>
    </row>
    <row r="9268" ht="15.75" customHeight="1">
      <c r="A9268" s="5" t="s">
        <v>10665</v>
      </c>
      <c r="B9268" s="6" t="s">
        <v>216</v>
      </c>
      <c r="C9268" s="7">
        <v>1.0</v>
      </c>
      <c r="D9268" s="8" t="s">
        <v>10666</v>
      </c>
      <c r="E9268" s="5" t="s">
        <v>21</v>
      </c>
      <c r="F9268" s="5" t="s">
        <v>642</v>
      </c>
      <c r="G9268" s="9"/>
      <c r="H9268" s="9"/>
    </row>
    <row r="9269" ht="15.75" customHeight="1">
      <c r="A9269" s="5" t="s">
        <v>10665</v>
      </c>
      <c r="B9269" s="6" t="s">
        <v>41</v>
      </c>
      <c r="C9269" s="10">
        <v>2.0</v>
      </c>
      <c r="D9269" s="8" t="s">
        <v>10667</v>
      </c>
      <c r="E9269" s="5" t="s">
        <v>14</v>
      </c>
      <c r="F9269" s="5" t="s">
        <v>15</v>
      </c>
      <c r="G9269" s="9"/>
      <c r="H9269" s="9"/>
    </row>
    <row r="9270" ht="15.75" customHeight="1">
      <c r="A9270" s="5" t="s">
        <v>10665</v>
      </c>
      <c r="B9270" s="6" t="s">
        <v>41</v>
      </c>
      <c r="C9270" s="10">
        <v>3.0</v>
      </c>
      <c r="D9270" s="8" t="s">
        <v>10668</v>
      </c>
      <c r="E9270" s="5" t="s">
        <v>14</v>
      </c>
      <c r="F9270" s="5" t="s">
        <v>15</v>
      </c>
      <c r="G9270" s="9"/>
      <c r="H9270" s="9"/>
    </row>
    <row r="9271" ht="15.75" customHeight="1">
      <c r="A9271" s="5" t="s">
        <v>10665</v>
      </c>
      <c r="B9271" s="6" t="s">
        <v>235</v>
      </c>
      <c r="C9271" s="10">
        <v>4.0</v>
      </c>
      <c r="D9271" s="8" t="s">
        <v>10669</v>
      </c>
      <c r="E9271" s="5" t="s">
        <v>14</v>
      </c>
      <c r="F9271" s="5" t="s">
        <v>15</v>
      </c>
      <c r="G9271" s="9"/>
      <c r="H9271" s="9"/>
    </row>
    <row r="9272" ht="15.75" customHeight="1">
      <c r="A9272" s="5" t="s">
        <v>10665</v>
      </c>
      <c r="B9272" s="6" t="s">
        <v>235</v>
      </c>
      <c r="C9272" s="10">
        <v>5.0</v>
      </c>
      <c r="D9272" s="8" t="s">
        <v>10670</v>
      </c>
      <c r="E9272" s="5" t="s">
        <v>21</v>
      </c>
      <c r="F9272" s="5" t="s">
        <v>25</v>
      </c>
      <c r="G9272" s="9"/>
      <c r="H9272" s="9"/>
    </row>
    <row r="9273" ht="15.75" customHeight="1">
      <c r="A9273" s="5" t="s">
        <v>10665</v>
      </c>
      <c r="B9273" s="6" t="s">
        <v>41</v>
      </c>
      <c r="C9273" s="10">
        <v>6.0</v>
      </c>
      <c r="D9273" s="8" t="s">
        <v>10671</v>
      </c>
      <c r="E9273" s="5" t="s">
        <v>14</v>
      </c>
      <c r="F9273" s="5" t="s">
        <v>28</v>
      </c>
      <c r="G9273" s="9"/>
      <c r="H9273" s="9"/>
    </row>
    <row r="9274" ht="15.75" customHeight="1">
      <c r="A9274" s="5" t="s">
        <v>10665</v>
      </c>
      <c r="B9274" s="6" t="s">
        <v>232</v>
      </c>
      <c r="C9274" s="10">
        <v>7.0</v>
      </c>
      <c r="D9274" s="8" t="s">
        <v>10672</v>
      </c>
      <c r="E9274" s="5" t="s">
        <v>14</v>
      </c>
      <c r="F9274" s="5" t="s">
        <v>28</v>
      </c>
      <c r="G9274" s="9"/>
      <c r="H9274" s="9"/>
    </row>
    <row r="9275" ht="15.75" customHeight="1">
      <c r="A9275" s="5" t="s">
        <v>10665</v>
      </c>
      <c r="B9275" s="6" t="s">
        <v>41</v>
      </c>
      <c r="C9275" s="10">
        <v>8.0</v>
      </c>
      <c r="D9275" s="8" t="s">
        <v>10673</v>
      </c>
      <c r="E9275" s="5" t="s">
        <v>18</v>
      </c>
      <c r="F9275" s="5" t="s">
        <v>18</v>
      </c>
      <c r="G9275" s="9"/>
      <c r="H9275" s="9"/>
    </row>
    <row r="9276" ht="15.75" customHeight="1">
      <c r="A9276" s="5" t="s">
        <v>10665</v>
      </c>
      <c r="B9276" s="6" t="s">
        <v>216</v>
      </c>
      <c r="C9276" s="10">
        <v>9.0</v>
      </c>
      <c r="D9276" s="8" t="s">
        <v>10674</v>
      </c>
      <c r="E9276" s="5" t="s">
        <v>21</v>
      </c>
      <c r="F9276" s="5" t="s">
        <v>22</v>
      </c>
      <c r="G9276" s="9"/>
      <c r="H9276" s="9"/>
    </row>
    <row r="9277" ht="15.75" customHeight="1">
      <c r="A9277" s="5" t="s">
        <v>10665</v>
      </c>
      <c r="B9277" s="6" t="s">
        <v>41</v>
      </c>
      <c r="C9277" s="10">
        <v>10.0</v>
      </c>
      <c r="D9277" s="8" t="s">
        <v>10675</v>
      </c>
      <c r="E9277" s="5" t="s">
        <v>32</v>
      </c>
      <c r="F9277" s="5" t="s">
        <v>22</v>
      </c>
      <c r="G9277" s="9"/>
      <c r="H9277" s="9"/>
    </row>
    <row r="9278" ht="15.75" customHeight="1">
      <c r="A9278" s="5" t="s">
        <v>10665</v>
      </c>
      <c r="B9278" s="6" t="s">
        <v>216</v>
      </c>
      <c r="C9278" s="10">
        <v>11.0</v>
      </c>
      <c r="D9278" s="8" t="s">
        <v>10676</v>
      </c>
      <c r="E9278" s="5" t="s">
        <v>21</v>
      </c>
      <c r="F9278" s="5" t="s">
        <v>25</v>
      </c>
      <c r="G9278" s="9"/>
      <c r="H9278" s="9"/>
    </row>
    <row r="9279" ht="15.75" customHeight="1">
      <c r="A9279" s="5" t="s">
        <v>10665</v>
      </c>
      <c r="B9279" s="6" t="s">
        <v>81</v>
      </c>
      <c r="C9279" s="10">
        <v>12.0</v>
      </c>
      <c r="D9279" s="8" t="s">
        <v>10677</v>
      </c>
      <c r="E9279" s="5" t="s">
        <v>21</v>
      </c>
      <c r="F9279" s="5" t="s">
        <v>22</v>
      </c>
      <c r="G9279" s="9"/>
      <c r="H9279" s="9"/>
    </row>
    <row r="9280" ht="15.75" customHeight="1">
      <c r="A9280" s="5" t="s">
        <v>10665</v>
      </c>
      <c r="B9280" s="6" t="s">
        <v>6770</v>
      </c>
      <c r="C9280" s="10">
        <v>13.0</v>
      </c>
      <c r="D9280" s="8" t="s">
        <v>10678</v>
      </c>
      <c r="E9280" s="5" t="s">
        <v>21</v>
      </c>
      <c r="F9280" s="5" t="s">
        <v>25</v>
      </c>
      <c r="G9280" s="9"/>
      <c r="H9280" s="9"/>
    </row>
    <row r="9281" ht="15.75" customHeight="1">
      <c r="A9281" s="15" t="s">
        <v>10679</v>
      </c>
      <c r="B9281" s="14" t="s">
        <v>41</v>
      </c>
      <c r="C9281" s="16">
        <v>1.0</v>
      </c>
      <c r="D9281" s="8" t="s">
        <v>10680</v>
      </c>
      <c r="E9281" s="8" t="s">
        <v>14</v>
      </c>
      <c r="F9281" s="5" t="s">
        <v>15</v>
      </c>
      <c r="G9281" s="9"/>
      <c r="H9281" s="9"/>
    </row>
    <row r="9282" ht="15.75" customHeight="1">
      <c r="A9282" s="15" t="s">
        <v>10679</v>
      </c>
      <c r="B9282" s="14" t="s">
        <v>216</v>
      </c>
      <c r="C9282" s="17">
        <v>3.0</v>
      </c>
      <c r="D9282" s="8" t="s">
        <v>10681</v>
      </c>
      <c r="E9282" s="8" t="s">
        <v>32</v>
      </c>
      <c r="F9282" s="5" t="s">
        <v>15</v>
      </c>
      <c r="G9282" s="9"/>
      <c r="H9282" s="9"/>
    </row>
    <row r="9283" ht="15.75" customHeight="1">
      <c r="A9283" s="15" t="s">
        <v>10679</v>
      </c>
      <c r="B9283" s="14" t="s">
        <v>35</v>
      </c>
      <c r="C9283" s="17">
        <v>4.0</v>
      </c>
      <c r="D9283" s="8" t="s">
        <v>10682</v>
      </c>
      <c r="E9283" s="8" t="s">
        <v>14</v>
      </c>
      <c r="F9283" s="5" t="s">
        <v>15</v>
      </c>
      <c r="G9283" s="9"/>
      <c r="H9283" s="9"/>
    </row>
    <row r="9284" ht="15.75" customHeight="1">
      <c r="A9284" s="15" t="s">
        <v>10679</v>
      </c>
      <c r="B9284" s="14" t="s">
        <v>35</v>
      </c>
      <c r="C9284" s="17">
        <v>5.0</v>
      </c>
      <c r="D9284" s="8" t="s">
        <v>10683</v>
      </c>
      <c r="E9284" s="8" t="s">
        <v>14</v>
      </c>
      <c r="F9284" s="5" t="s">
        <v>15</v>
      </c>
      <c r="G9284" s="9"/>
      <c r="H9284" s="9"/>
    </row>
    <row r="9285" ht="15.75" customHeight="1">
      <c r="A9285" s="15" t="s">
        <v>10679</v>
      </c>
      <c r="B9285" s="14" t="s">
        <v>107</v>
      </c>
      <c r="C9285" s="17">
        <v>6.0</v>
      </c>
      <c r="D9285" s="8" t="s">
        <v>10684</v>
      </c>
      <c r="E9285" s="8" t="s">
        <v>14</v>
      </c>
      <c r="F9285" s="5" t="s">
        <v>15</v>
      </c>
      <c r="G9285" s="9"/>
      <c r="H9285" s="9"/>
    </row>
    <row r="9286" ht="15.75" customHeight="1">
      <c r="A9286" s="15" t="s">
        <v>10679</v>
      </c>
      <c r="B9286" s="14" t="s">
        <v>41</v>
      </c>
      <c r="C9286" s="17">
        <v>8.0</v>
      </c>
      <c r="D9286" s="8" t="s">
        <v>10685</v>
      </c>
      <c r="E9286" s="8" t="s">
        <v>14</v>
      </c>
      <c r="F9286" s="5" t="s">
        <v>15</v>
      </c>
      <c r="G9286" s="9"/>
      <c r="H9286" s="9"/>
    </row>
    <row r="9287" ht="15.75" customHeight="1">
      <c r="A9287" s="15" t="s">
        <v>10679</v>
      </c>
      <c r="B9287" s="14" t="s">
        <v>380</v>
      </c>
      <c r="C9287" s="17">
        <v>10.0</v>
      </c>
      <c r="D9287" s="8" t="s">
        <v>10686</v>
      </c>
      <c r="E9287" s="8" t="s">
        <v>21</v>
      </c>
      <c r="F9287" s="5" t="s">
        <v>133</v>
      </c>
      <c r="G9287" s="9"/>
      <c r="H9287" s="9"/>
    </row>
    <row r="9288" ht="15.75" customHeight="1">
      <c r="A9288" s="15" t="s">
        <v>10679</v>
      </c>
      <c r="B9288" s="14" t="s">
        <v>734</v>
      </c>
      <c r="C9288" s="17">
        <v>12.0</v>
      </c>
      <c r="D9288" s="8" t="s">
        <v>10687</v>
      </c>
      <c r="E9288" s="8" t="s">
        <v>21</v>
      </c>
      <c r="F9288" s="5" t="s">
        <v>133</v>
      </c>
      <c r="G9288" s="9"/>
      <c r="H9288" s="9"/>
    </row>
    <row r="9289" ht="15.75" customHeight="1">
      <c r="A9289" s="15" t="s">
        <v>10679</v>
      </c>
      <c r="B9289" s="14" t="s">
        <v>41</v>
      </c>
      <c r="C9289" s="17">
        <v>14.0</v>
      </c>
      <c r="D9289" s="8" t="s">
        <v>10688</v>
      </c>
      <c r="E9289" s="8" t="s">
        <v>14</v>
      </c>
      <c r="F9289" s="5" t="s">
        <v>133</v>
      </c>
      <c r="G9289" s="9"/>
      <c r="H9289" s="9"/>
    </row>
    <row r="9290" ht="15.75" customHeight="1">
      <c r="A9290" s="15" t="s">
        <v>10679</v>
      </c>
      <c r="B9290" s="14" t="s">
        <v>216</v>
      </c>
      <c r="C9290" s="17">
        <v>16.0</v>
      </c>
      <c r="D9290" s="8" t="s">
        <v>10689</v>
      </c>
      <c r="E9290" s="8" t="s">
        <v>32</v>
      </c>
      <c r="F9290" s="5" t="s">
        <v>15</v>
      </c>
      <c r="G9290" s="9"/>
      <c r="H9290" s="9"/>
    </row>
    <row r="9291" ht="15.75" customHeight="1">
      <c r="A9291" s="15" t="s">
        <v>10679</v>
      </c>
      <c r="B9291" s="14" t="s">
        <v>37</v>
      </c>
      <c r="C9291" s="17">
        <v>18.0</v>
      </c>
      <c r="D9291" s="8" t="s">
        <v>10690</v>
      </c>
      <c r="E9291" s="8" t="s">
        <v>14</v>
      </c>
      <c r="F9291" s="5" t="s">
        <v>15</v>
      </c>
      <c r="G9291" s="9"/>
      <c r="H9291" s="9"/>
    </row>
    <row r="9292" ht="15.75" customHeight="1">
      <c r="A9292" s="15" t="s">
        <v>10679</v>
      </c>
      <c r="B9292" s="14" t="s">
        <v>734</v>
      </c>
      <c r="C9292" s="17">
        <v>19.0</v>
      </c>
      <c r="D9292" s="8" t="s">
        <v>10691</v>
      </c>
      <c r="E9292" s="8" t="s">
        <v>14</v>
      </c>
      <c r="F9292" s="5" t="s">
        <v>28</v>
      </c>
      <c r="G9292" s="9"/>
      <c r="H9292" s="9"/>
    </row>
    <row r="9293" ht="15.75" customHeight="1">
      <c r="A9293" s="15" t="s">
        <v>10679</v>
      </c>
      <c r="B9293" s="14" t="s">
        <v>2301</v>
      </c>
      <c r="C9293" s="17">
        <v>21.0</v>
      </c>
      <c r="D9293" s="8" t="s">
        <v>10692</v>
      </c>
      <c r="E9293" s="8" t="s">
        <v>14</v>
      </c>
      <c r="F9293" s="5" t="s">
        <v>28</v>
      </c>
      <c r="G9293" s="9"/>
      <c r="H9293" s="9"/>
    </row>
    <row r="9294" ht="15.75" customHeight="1">
      <c r="A9294" s="5" t="s">
        <v>10693</v>
      </c>
      <c r="B9294" s="12" t="s">
        <v>330</v>
      </c>
      <c r="C9294" s="7">
        <v>1.0</v>
      </c>
      <c r="D9294" s="8" t="s">
        <v>10694</v>
      </c>
      <c r="E9294" s="5" t="s">
        <v>21</v>
      </c>
      <c r="F9294" s="5" t="s">
        <v>642</v>
      </c>
      <c r="G9294" s="9"/>
      <c r="H9294" s="9"/>
    </row>
    <row r="9295" ht="15.75" customHeight="1">
      <c r="A9295" s="15" t="s">
        <v>10695</v>
      </c>
      <c r="B9295" s="14" t="s">
        <v>29</v>
      </c>
      <c r="C9295" s="16">
        <v>1.0</v>
      </c>
      <c r="D9295" s="8" t="s">
        <v>10696</v>
      </c>
      <c r="E9295" s="8" t="s">
        <v>21</v>
      </c>
      <c r="F9295" s="5" t="s">
        <v>642</v>
      </c>
      <c r="G9295" s="9"/>
      <c r="H9295" s="9"/>
    </row>
    <row r="9296" ht="15.75" customHeight="1">
      <c r="A9296" s="15" t="s">
        <v>10695</v>
      </c>
      <c r="B9296" s="14" t="s">
        <v>37</v>
      </c>
      <c r="C9296" s="17">
        <v>2.0</v>
      </c>
      <c r="D9296" s="8" t="s">
        <v>10697</v>
      </c>
      <c r="E9296" s="8" t="s">
        <v>21</v>
      </c>
      <c r="F9296" s="5" t="s">
        <v>25</v>
      </c>
      <c r="G9296" s="9"/>
      <c r="H9296" s="9"/>
    </row>
    <row r="9297" ht="15.75" customHeight="1">
      <c r="A9297" s="15" t="s">
        <v>10695</v>
      </c>
      <c r="B9297" s="14" t="s">
        <v>124</v>
      </c>
      <c r="C9297" s="17">
        <v>3.0</v>
      </c>
      <c r="D9297" s="8" t="s">
        <v>10698</v>
      </c>
      <c r="E9297" s="8" t="s">
        <v>21</v>
      </c>
      <c r="F9297" s="5" t="s">
        <v>642</v>
      </c>
      <c r="G9297" s="9"/>
      <c r="H9297" s="9"/>
    </row>
    <row r="9298" ht="15.75" customHeight="1">
      <c r="A9298" s="15" t="s">
        <v>10695</v>
      </c>
      <c r="B9298" s="14" t="s">
        <v>37</v>
      </c>
      <c r="C9298" s="17">
        <v>4.0</v>
      </c>
      <c r="D9298" s="8" t="s">
        <v>10699</v>
      </c>
      <c r="E9298" s="8" t="s">
        <v>14</v>
      </c>
      <c r="F9298" s="5" t="s">
        <v>15</v>
      </c>
      <c r="G9298" s="9"/>
      <c r="H9298" s="9"/>
    </row>
    <row r="9299" ht="15.75" customHeight="1">
      <c r="A9299" s="15" t="s">
        <v>10695</v>
      </c>
      <c r="B9299" s="14" t="s">
        <v>124</v>
      </c>
      <c r="C9299" s="17">
        <v>5.0</v>
      </c>
      <c r="D9299" s="8" t="s">
        <v>10700</v>
      </c>
      <c r="E9299" s="8" t="s">
        <v>14</v>
      </c>
      <c r="F9299" s="5" t="s">
        <v>15</v>
      </c>
      <c r="G9299" s="9"/>
      <c r="H9299" s="9"/>
    </row>
    <row r="9300" ht="15.75" customHeight="1">
      <c r="A9300" s="15" t="s">
        <v>10695</v>
      </c>
      <c r="B9300" s="14" t="s">
        <v>37</v>
      </c>
      <c r="C9300" s="17">
        <v>6.0</v>
      </c>
      <c r="D9300" s="8" t="s">
        <v>10701</v>
      </c>
      <c r="E9300" s="8" t="s">
        <v>14</v>
      </c>
      <c r="F9300" s="5" t="s">
        <v>15</v>
      </c>
      <c r="G9300" s="9"/>
      <c r="H9300" s="9"/>
    </row>
    <row r="9301" ht="15.75" customHeight="1">
      <c r="A9301" s="15" t="s">
        <v>10695</v>
      </c>
      <c r="B9301" s="14" t="s">
        <v>688</v>
      </c>
      <c r="C9301" s="17">
        <v>7.0</v>
      </c>
      <c r="D9301" s="8" t="s">
        <v>10702</v>
      </c>
      <c r="E9301" s="8" t="s">
        <v>21</v>
      </c>
      <c r="F9301" s="5" t="s">
        <v>25</v>
      </c>
      <c r="G9301" s="9"/>
      <c r="H9301" s="9"/>
    </row>
    <row r="9302" ht="15.75" customHeight="1">
      <c r="A9302" s="15" t="s">
        <v>10703</v>
      </c>
      <c r="B9302" s="14" t="s">
        <v>23</v>
      </c>
      <c r="C9302" s="16">
        <v>1.0</v>
      </c>
      <c r="D9302" s="8" t="s">
        <v>10704</v>
      </c>
      <c r="E9302" s="8" t="s">
        <v>21</v>
      </c>
      <c r="F9302" s="5" t="s">
        <v>25</v>
      </c>
      <c r="G9302" s="9"/>
      <c r="H9302" s="9"/>
    </row>
    <row r="9303" ht="15.75" customHeight="1">
      <c r="A9303" s="15" t="s">
        <v>10703</v>
      </c>
      <c r="B9303" s="14" t="s">
        <v>23</v>
      </c>
      <c r="C9303" s="17">
        <v>2.0</v>
      </c>
      <c r="D9303" s="8" t="s">
        <v>10705</v>
      </c>
      <c r="E9303" s="8" t="s">
        <v>14</v>
      </c>
      <c r="F9303" s="5" t="s">
        <v>15</v>
      </c>
      <c r="G9303" s="9"/>
      <c r="H9303" s="9"/>
    </row>
    <row r="9304" ht="15.75" customHeight="1">
      <c r="A9304" s="15" t="s">
        <v>10703</v>
      </c>
      <c r="B9304" s="14" t="s">
        <v>23</v>
      </c>
      <c r="C9304" s="17">
        <v>4.0</v>
      </c>
      <c r="D9304" s="8" t="s">
        <v>10706</v>
      </c>
      <c r="E9304" s="8" t="s">
        <v>33</v>
      </c>
      <c r="F9304" s="5" t="s">
        <v>33</v>
      </c>
      <c r="G9304" s="9"/>
      <c r="H9304" s="9"/>
    </row>
    <row r="9305" ht="15.75" customHeight="1">
      <c r="A9305" s="15" t="s">
        <v>10703</v>
      </c>
      <c r="B9305" s="14" t="s">
        <v>23</v>
      </c>
      <c r="C9305" s="17">
        <v>5.0</v>
      </c>
      <c r="D9305" s="8" t="s">
        <v>10707</v>
      </c>
      <c r="E9305" s="8" t="s">
        <v>14</v>
      </c>
      <c r="F9305" s="5" t="s">
        <v>15</v>
      </c>
      <c r="G9305" s="9"/>
      <c r="H9305" s="9"/>
    </row>
    <row r="9306" ht="15.75" customHeight="1">
      <c r="A9306" s="15" t="s">
        <v>10703</v>
      </c>
      <c r="B9306" s="14" t="s">
        <v>23</v>
      </c>
      <c r="C9306" s="17">
        <v>7.0</v>
      </c>
      <c r="D9306" s="8" t="s">
        <v>10708</v>
      </c>
      <c r="E9306" s="8" t="s">
        <v>21</v>
      </c>
      <c r="F9306" s="5" t="s">
        <v>10709</v>
      </c>
      <c r="G9306" s="9"/>
      <c r="H9306" s="9"/>
    </row>
    <row r="9307" ht="15.75" customHeight="1">
      <c r="A9307" s="15" t="s">
        <v>10710</v>
      </c>
      <c r="B9307" s="14" t="s">
        <v>205</v>
      </c>
      <c r="C9307" s="16">
        <v>1.0</v>
      </c>
      <c r="D9307" s="8" t="s">
        <v>10711</v>
      </c>
      <c r="E9307" s="8" t="s">
        <v>21</v>
      </c>
      <c r="F9307" s="5" t="s">
        <v>642</v>
      </c>
      <c r="G9307" s="9"/>
      <c r="H9307" s="9"/>
    </row>
    <row r="9308" ht="15.75" customHeight="1">
      <c r="A9308" s="15" t="s">
        <v>10710</v>
      </c>
      <c r="B9308" s="14" t="s">
        <v>107</v>
      </c>
      <c r="C9308" s="17">
        <v>6.0</v>
      </c>
      <c r="D9308" s="8" t="s">
        <v>10712</v>
      </c>
      <c r="E9308" s="8" t="s">
        <v>21</v>
      </c>
      <c r="F9308" s="5" t="s">
        <v>2745</v>
      </c>
      <c r="G9308" s="9"/>
      <c r="H9308" s="9"/>
    </row>
    <row r="9309" ht="15.75" customHeight="1">
      <c r="A9309" s="15" t="s">
        <v>10710</v>
      </c>
      <c r="B9309" s="14" t="s">
        <v>760</v>
      </c>
      <c r="C9309" s="17">
        <v>8.0</v>
      </c>
      <c r="D9309" s="8" t="s">
        <v>10713</v>
      </c>
      <c r="E9309" s="8" t="s">
        <v>21</v>
      </c>
      <c r="F9309" s="5" t="s">
        <v>25</v>
      </c>
      <c r="G9309" s="9"/>
      <c r="H9309" s="9"/>
    </row>
    <row r="9310" ht="15.75" customHeight="1">
      <c r="A9310" s="15" t="s">
        <v>10710</v>
      </c>
      <c r="B9310" s="14" t="s">
        <v>70</v>
      </c>
      <c r="C9310" s="17">
        <v>9.0</v>
      </c>
      <c r="D9310" s="8" t="s">
        <v>10714</v>
      </c>
      <c r="E9310" s="8" t="s">
        <v>21</v>
      </c>
      <c r="F9310" s="5" t="s">
        <v>25</v>
      </c>
      <c r="G9310" s="9"/>
      <c r="H9310" s="9"/>
    </row>
    <row r="9311" ht="15.75" customHeight="1">
      <c r="A9311" s="15" t="s">
        <v>10715</v>
      </c>
      <c r="B9311" s="18" t="s">
        <v>261</v>
      </c>
      <c r="C9311" s="16">
        <v>1.0</v>
      </c>
      <c r="D9311" s="8" t="s">
        <v>10716</v>
      </c>
      <c r="E9311" s="8" t="s">
        <v>14</v>
      </c>
      <c r="F9311" s="5" t="s">
        <v>32</v>
      </c>
      <c r="G9311" s="9"/>
      <c r="H9311" s="9"/>
    </row>
    <row r="9312" ht="15.75" customHeight="1">
      <c r="A9312" s="15" t="s">
        <v>10715</v>
      </c>
      <c r="B9312" s="14" t="s">
        <v>23</v>
      </c>
      <c r="C9312" s="17">
        <v>2.0</v>
      </c>
      <c r="D9312" s="8" t="s">
        <v>10717</v>
      </c>
      <c r="E9312" s="8" t="s">
        <v>21</v>
      </c>
      <c r="F9312" s="5" t="s">
        <v>22</v>
      </c>
      <c r="G9312" s="9"/>
      <c r="H9312" s="9"/>
    </row>
    <row r="9313" ht="15.75" customHeight="1">
      <c r="A9313" s="15" t="s">
        <v>10715</v>
      </c>
      <c r="B9313" s="14" t="s">
        <v>107</v>
      </c>
      <c r="C9313" s="17">
        <v>4.0</v>
      </c>
      <c r="D9313" s="8" t="s">
        <v>10718</v>
      </c>
      <c r="E9313" s="8" t="s">
        <v>21</v>
      </c>
      <c r="F9313" s="5" t="s">
        <v>22</v>
      </c>
      <c r="G9313" s="9"/>
      <c r="H9313" s="9"/>
    </row>
    <row r="9314" ht="15.75" customHeight="1">
      <c r="A9314" s="15" t="s">
        <v>10715</v>
      </c>
      <c r="B9314" s="14" t="s">
        <v>100</v>
      </c>
      <c r="C9314" s="17">
        <v>6.0</v>
      </c>
      <c r="D9314" s="8" t="s">
        <v>10719</v>
      </c>
      <c r="E9314" s="8" t="s">
        <v>146</v>
      </c>
      <c r="F9314" s="5" t="s">
        <v>1112</v>
      </c>
      <c r="G9314" s="9"/>
      <c r="H9314" s="9"/>
    </row>
    <row r="9315" ht="15.75" customHeight="1">
      <c r="A9315" s="15" t="s">
        <v>10715</v>
      </c>
      <c r="B9315" s="14" t="s">
        <v>2420</v>
      </c>
      <c r="C9315" s="17">
        <v>10.0</v>
      </c>
      <c r="D9315" s="8" t="s">
        <v>10720</v>
      </c>
      <c r="E9315" s="8" t="s">
        <v>33</v>
      </c>
      <c r="F9315" s="5" t="s">
        <v>971</v>
      </c>
      <c r="G9315" s="9"/>
      <c r="H9315" s="9"/>
    </row>
    <row r="9316" ht="15.75" customHeight="1">
      <c r="A9316" s="15" t="s">
        <v>10715</v>
      </c>
      <c r="B9316" s="14" t="s">
        <v>720</v>
      </c>
      <c r="C9316" s="17">
        <v>14.0</v>
      </c>
      <c r="D9316" s="8" t="s">
        <v>10721</v>
      </c>
      <c r="E9316" s="8" t="s">
        <v>18</v>
      </c>
      <c r="F9316" s="5" t="s">
        <v>971</v>
      </c>
      <c r="G9316" s="9"/>
      <c r="H9316" s="9"/>
    </row>
    <row r="9317" ht="15.75" customHeight="1">
      <c r="A9317" s="15" t="s">
        <v>10715</v>
      </c>
      <c r="B9317" s="14" t="s">
        <v>68</v>
      </c>
      <c r="C9317" s="17">
        <v>16.0</v>
      </c>
      <c r="D9317" s="8" t="s">
        <v>10722</v>
      </c>
      <c r="E9317" s="8" t="s">
        <v>21</v>
      </c>
      <c r="F9317" s="5" t="s">
        <v>22</v>
      </c>
      <c r="G9317" s="9"/>
      <c r="H9317" s="9"/>
    </row>
    <row r="9318" ht="15.75" customHeight="1">
      <c r="A9318" s="15" t="s">
        <v>10715</v>
      </c>
      <c r="B9318" s="14" t="s">
        <v>720</v>
      </c>
      <c r="C9318" s="17">
        <v>18.0</v>
      </c>
      <c r="D9318" s="8" t="s">
        <v>10723</v>
      </c>
      <c r="E9318" s="8" t="s">
        <v>21</v>
      </c>
      <c r="F9318" s="5" t="s">
        <v>133</v>
      </c>
      <c r="G9318" s="9"/>
      <c r="H9318" s="9"/>
    </row>
    <row r="9319" ht="15.75" customHeight="1">
      <c r="A9319" s="15" t="s">
        <v>10715</v>
      </c>
      <c r="B9319" s="14" t="s">
        <v>1523</v>
      </c>
      <c r="C9319" s="17">
        <v>20.0</v>
      </c>
      <c r="D9319" s="8" t="s">
        <v>10724</v>
      </c>
      <c r="E9319" s="8" t="s">
        <v>21</v>
      </c>
      <c r="F9319" s="5" t="s">
        <v>642</v>
      </c>
      <c r="G9319" s="9"/>
      <c r="H9319" s="9"/>
    </row>
    <row r="9320" ht="15.75" customHeight="1">
      <c r="A9320" s="15" t="s">
        <v>10725</v>
      </c>
      <c r="B9320" s="14" t="s">
        <v>525</v>
      </c>
      <c r="C9320" s="16">
        <v>1.0</v>
      </c>
      <c r="D9320" s="8" t="s">
        <v>10726</v>
      </c>
      <c r="E9320" s="8" t="s">
        <v>21</v>
      </c>
      <c r="F9320" s="5" t="s">
        <v>1265</v>
      </c>
      <c r="G9320" s="9"/>
      <c r="H9320" s="9"/>
    </row>
    <row r="9321" ht="15.75" customHeight="1">
      <c r="A9321" s="15" t="s">
        <v>10725</v>
      </c>
      <c r="B9321" s="14" t="s">
        <v>104</v>
      </c>
      <c r="C9321" s="17">
        <v>2.0</v>
      </c>
      <c r="D9321" s="8" t="s">
        <v>10727</v>
      </c>
      <c r="E9321" s="8" t="s">
        <v>21</v>
      </c>
      <c r="F9321" s="5" t="s">
        <v>123</v>
      </c>
      <c r="G9321" s="9"/>
      <c r="H9321" s="9"/>
    </row>
    <row r="9322" ht="15.75" customHeight="1">
      <c r="A9322" s="15" t="s">
        <v>10725</v>
      </c>
      <c r="B9322" s="14" t="s">
        <v>216</v>
      </c>
      <c r="C9322" s="17">
        <v>4.0</v>
      </c>
      <c r="D9322" s="8" t="s">
        <v>10728</v>
      </c>
      <c r="E9322" s="8" t="s">
        <v>14</v>
      </c>
      <c r="F9322" s="5" t="s">
        <v>15</v>
      </c>
      <c r="G9322" s="9"/>
      <c r="H9322" s="9"/>
    </row>
    <row r="9323" ht="15.75" customHeight="1">
      <c r="A9323" s="15" t="s">
        <v>10725</v>
      </c>
      <c r="B9323" s="14" t="s">
        <v>41</v>
      </c>
      <c r="C9323" s="17">
        <v>5.0</v>
      </c>
      <c r="D9323" s="8" t="s">
        <v>10729</v>
      </c>
      <c r="E9323" s="8" t="s">
        <v>14</v>
      </c>
      <c r="F9323" s="5" t="s">
        <v>15</v>
      </c>
      <c r="G9323" s="9"/>
      <c r="H9323" s="9"/>
    </row>
    <row r="9324" ht="15.75" customHeight="1">
      <c r="A9324" s="15" t="s">
        <v>10725</v>
      </c>
      <c r="B9324" s="14" t="s">
        <v>52</v>
      </c>
      <c r="C9324" s="17">
        <v>6.0</v>
      </c>
      <c r="D9324" s="8" t="s">
        <v>10730</v>
      </c>
      <c r="E9324" s="8" t="s">
        <v>14</v>
      </c>
      <c r="F9324" s="5" t="s">
        <v>15</v>
      </c>
      <c r="G9324" s="9"/>
      <c r="H9324" s="9"/>
    </row>
    <row r="9325" ht="15.75" customHeight="1">
      <c r="A9325" s="15" t="s">
        <v>10725</v>
      </c>
      <c r="B9325" s="14" t="s">
        <v>52</v>
      </c>
      <c r="C9325" s="17">
        <v>7.0</v>
      </c>
      <c r="D9325" s="8" t="s">
        <v>10731</v>
      </c>
      <c r="E9325" s="8" t="s">
        <v>14</v>
      </c>
      <c r="F9325" s="5" t="s">
        <v>15</v>
      </c>
      <c r="G9325" s="9"/>
      <c r="H9325" s="9"/>
    </row>
    <row r="9326" ht="15.75" customHeight="1">
      <c r="A9326" s="15" t="s">
        <v>10725</v>
      </c>
      <c r="B9326" s="14" t="s">
        <v>216</v>
      </c>
      <c r="C9326" s="17">
        <v>8.0</v>
      </c>
      <c r="D9326" s="8" t="s">
        <v>10732</v>
      </c>
      <c r="E9326" s="8" t="s">
        <v>21</v>
      </c>
      <c r="F9326" s="5" t="s">
        <v>151</v>
      </c>
      <c r="G9326" s="9"/>
      <c r="H9326" s="9"/>
    </row>
    <row r="9327" ht="15.75" customHeight="1">
      <c r="A9327" s="15" t="s">
        <v>10725</v>
      </c>
      <c r="B9327" s="14" t="s">
        <v>41</v>
      </c>
      <c r="C9327" s="17">
        <v>9.0</v>
      </c>
      <c r="D9327" s="8" t="s">
        <v>10733</v>
      </c>
      <c r="E9327" s="8" t="s">
        <v>21</v>
      </c>
      <c r="F9327" s="5" t="s">
        <v>22</v>
      </c>
      <c r="G9327" s="9"/>
      <c r="H9327" s="9"/>
    </row>
    <row r="9328" ht="15.75" customHeight="1">
      <c r="A9328" s="15" t="s">
        <v>10725</v>
      </c>
      <c r="B9328" s="14" t="s">
        <v>216</v>
      </c>
      <c r="C9328" s="17">
        <v>10.0</v>
      </c>
      <c r="D9328" s="8" t="s">
        <v>10734</v>
      </c>
      <c r="E9328" s="8" t="s">
        <v>18</v>
      </c>
      <c r="F9328" s="5" t="s">
        <v>18</v>
      </c>
      <c r="G9328" s="9"/>
      <c r="H9328" s="9"/>
    </row>
    <row r="9329" ht="15.75" customHeight="1">
      <c r="A9329" s="15" t="s">
        <v>10725</v>
      </c>
      <c r="B9329" s="14" t="s">
        <v>52</v>
      </c>
      <c r="C9329" s="17">
        <v>11.0</v>
      </c>
      <c r="D9329" s="8" t="s">
        <v>10735</v>
      </c>
      <c r="E9329" s="8" t="s">
        <v>18</v>
      </c>
      <c r="F9329" s="5" t="s">
        <v>18</v>
      </c>
      <c r="G9329" s="9"/>
      <c r="H9329" s="9"/>
    </row>
    <row r="9330" ht="15.75" customHeight="1">
      <c r="A9330" s="15" t="s">
        <v>10725</v>
      </c>
      <c r="B9330" s="14" t="s">
        <v>216</v>
      </c>
      <c r="C9330" s="17">
        <v>12.0</v>
      </c>
      <c r="D9330" s="8" t="s">
        <v>10736</v>
      </c>
      <c r="E9330" s="8" t="s">
        <v>18</v>
      </c>
      <c r="F9330" s="5" t="s">
        <v>18</v>
      </c>
      <c r="G9330" s="9"/>
      <c r="H9330" s="9"/>
    </row>
    <row r="9331" ht="15.75" customHeight="1">
      <c r="A9331" s="15" t="s">
        <v>10725</v>
      </c>
      <c r="B9331" s="14" t="s">
        <v>216</v>
      </c>
      <c r="C9331" s="17">
        <v>13.0</v>
      </c>
      <c r="D9331" s="8" t="s">
        <v>10737</v>
      </c>
      <c r="E9331" s="8" t="s">
        <v>21</v>
      </c>
      <c r="F9331" s="5" t="s">
        <v>1265</v>
      </c>
      <c r="G9331" s="9"/>
      <c r="H9331" s="9"/>
    </row>
    <row r="9332" ht="15.75" customHeight="1">
      <c r="A9332" s="15" t="s">
        <v>10725</v>
      </c>
      <c r="B9332" s="14" t="s">
        <v>41</v>
      </c>
      <c r="C9332" s="17">
        <v>14.0</v>
      </c>
      <c r="D9332" s="8" t="s">
        <v>10738</v>
      </c>
      <c r="E9332" s="8" t="s">
        <v>33</v>
      </c>
      <c r="F9332" s="5" t="s">
        <v>33</v>
      </c>
      <c r="G9332" s="9"/>
      <c r="H9332" s="9"/>
    </row>
    <row r="9333" ht="15.75" customHeight="1">
      <c r="A9333" s="15" t="s">
        <v>10725</v>
      </c>
      <c r="B9333" s="14" t="s">
        <v>52</v>
      </c>
      <c r="C9333" s="17">
        <v>15.0</v>
      </c>
      <c r="D9333" s="8" t="s">
        <v>10739</v>
      </c>
      <c r="E9333" s="8" t="s">
        <v>33</v>
      </c>
      <c r="F9333" s="5" t="s">
        <v>33</v>
      </c>
      <c r="G9333" s="9"/>
      <c r="H9333" s="9"/>
    </row>
    <row r="9334" ht="15.75" customHeight="1">
      <c r="A9334" s="15" t="s">
        <v>10725</v>
      </c>
      <c r="B9334" s="14" t="s">
        <v>1722</v>
      </c>
      <c r="C9334" s="17">
        <v>16.0</v>
      </c>
      <c r="D9334" s="8" t="s">
        <v>10740</v>
      </c>
      <c r="E9334" s="8" t="s">
        <v>33</v>
      </c>
      <c r="F9334" s="5" t="s">
        <v>33</v>
      </c>
      <c r="G9334" s="9"/>
      <c r="H9334" s="9"/>
    </row>
    <row r="9335" ht="15.75" customHeight="1">
      <c r="A9335" s="15" t="s">
        <v>10725</v>
      </c>
      <c r="B9335" s="14" t="s">
        <v>1976</v>
      </c>
      <c r="C9335" s="17">
        <v>19.0</v>
      </c>
      <c r="D9335" s="8" t="s">
        <v>10741</v>
      </c>
      <c r="E9335" s="8" t="s">
        <v>21</v>
      </c>
      <c r="F9335" s="5" t="s">
        <v>25</v>
      </c>
      <c r="G9335" s="9"/>
      <c r="H9335" s="9"/>
    </row>
    <row r="9336" ht="15.75" customHeight="1">
      <c r="A9336" s="15" t="s">
        <v>10742</v>
      </c>
      <c r="B9336" s="14" t="s">
        <v>3679</v>
      </c>
      <c r="C9336" s="16">
        <v>1.0</v>
      </c>
      <c r="D9336" s="8" t="s">
        <v>10743</v>
      </c>
      <c r="E9336" s="8" t="s">
        <v>21</v>
      </c>
      <c r="F9336" s="5" t="s">
        <v>25</v>
      </c>
      <c r="G9336" s="9"/>
      <c r="H9336" s="9"/>
    </row>
    <row r="9337" ht="15.75" customHeight="1">
      <c r="A9337" s="15" t="s">
        <v>10742</v>
      </c>
      <c r="B9337" s="14" t="s">
        <v>2247</v>
      </c>
      <c r="C9337" s="17">
        <v>3.0</v>
      </c>
      <c r="D9337" s="8" t="s">
        <v>10744</v>
      </c>
      <c r="E9337" s="8" t="s">
        <v>21</v>
      </c>
      <c r="F9337" s="5" t="s">
        <v>25</v>
      </c>
      <c r="G9337" s="9"/>
      <c r="H9337" s="9"/>
    </row>
    <row r="9338" ht="15.75" customHeight="1">
      <c r="A9338" s="15" t="s">
        <v>10742</v>
      </c>
      <c r="B9338" s="14" t="s">
        <v>851</v>
      </c>
      <c r="C9338" s="17">
        <v>5.0</v>
      </c>
      <c r="D9338" s="8" t="s">
        <v>10745</v>
      </c>
      <c r="E9338" s="8" t="s">
        <v>21</v>
      </c>
      <c r="F9338" s="5" t="s">
        <v>28</v>
      </c>
      <c r="G9338" s="9"/>
      <c r="H9338" s="9"/>
    </row>
    <row r="9339" ht="15.75" customHeight="1">
      <c r="A9339" s="15" t="s">
        <v>10742</v>
      </c>
      <c r="B9339" s="14" t="s">
        <v>851</v>
      </c>
      <c r="C9339" s="17">
        <v>7.0</v>
      </c>
      <c r="D9339" s="8" t="s">
        <v>10746</v>
      </c>
      <c r="E9339" s="8" t="s">
        <v>14</v>
      </c>
      <c r="F9339" s="5" t="s">
        <v>15</v>
      </c>
      <c r="G9339" s="9"/>
      <c r="H9339" s="9"/>
    </row>
    <row r="9340" ht="15.75" customHeight="1">
      <c r="A9340" s="15" t="s">
        <v>10742</v>
      </c>
      <c r="B9340" s="14" t="s">
        <v>2247</v>
      </c>
      <c r="C9340" s="17">
        <v>9.0</v>
      </c>
      <c r="D9340" s="8" t="s">
        <v>10747</v>
      </c>
      <c r="E9340" s="8" t="s">
        <v>21</v>
      </c>
      <c r="F9340" s="5" t="s">
        <v>28</v>
      </c>
      <c r="G9340" s="9"/>
      <c r="H9340" s="9"/>
    </row>
    <row r="9341" ht="15.75" customHeight="1">
      <c r="A9341" s="15" t="s">
        <v>10742</v>
      </c>
      <c r="B9341" s="14" t="s">
        <v>10748</v>
      </c>
      <c r="C9341" s="17">
        <v>10.0</v>
      </c>
      <c r="D9341" s="8" t="s">
        <v>10749</v>
      </c>
      <c r="E9341" s="8" t="s">
        <v>21</v>
      </c>
      <c r="F9341" s="5" t="s">
        <v>25</v>
      </c>
      <c r="G9341" s="9"/>
      <c r="H9341" s="9"/>
    </row>
    <row r="9342" ht="15.75" customHeight="1">
      <c r="A9342" s="5" t="s">
        <v>10750</v>
      </c>
      <c r="B9342" s="6" t="s">
        <v>525</v>
      </c>
      <c r="C9342" s="7">
        <v>1.0</v>
      </c>
      <c r="D9342" s="8" t="s">
        <v>10751</v>
      </c>
      <c r="E9342" s="5" t="s">
        <v>21</v>
      </c>
      <c r="F9342" s="5" t="s">
        <v>25</v>
      </c>
      <c r="G9342" s="9"/>
      <c r="H9342" s="9"/>
    </row>
    <row r="9343" ht="15.75" customHeight="1">
      <c r="A9343" s="5" t="s">
        <v>10750</v>
      </c>
      <c r="B9343" s="6" t="s">
        <v>378</v>
      </c>
      <c r="C9343" s="10">
        <v>2.0</v>
      </c>
      <c r="D9343" s="8" t="s">
        <v>10752</v>
      </c>
      <c r="E9343" s="5" t="s">
        <v>14</v>
      </c>
      <c r="F9343" s="5" t="s">
        <v>15</v>
      </c>
      <c r="G9343" s="9"/>
      <c r="H9343" s="9"/>
    </row>
    <row r="9344" ht="15.75" customHeight="1">
      <c r="A9344" s="5" t="s">
        <v>10750</v>
      </c>
      <c r="B9344" s="6" t="s">
        <v>154</v>
      </c>
      <c r="C9344" s="10">
        <v>3.0</v>
      </c>
      <c r="D9344" s="8" t="s">
        <v>10753</v>
      </c>
      <c r="E9344" s="5" t="s">
        <v>33</v>
      </c>
      <c r="F9344" s="5" t="s">
        <v>33</v>
      </c>
      <c r="G9344" s="9"/>
      <c r="H9344" s="9"/>
    </row>
    <row r="9345" ht="15.75" customHeight="1">
      <c r="A9345" s="5" t="s">
        <v>10750</v>
      </c>
      <c r="B9345" s="6" t="s">
        <v>29</v>
      </c>
      <c r="C9345" s="10">
        <v>4.0</v>
      </c>
      <c r="D9345" s="8" t="s">
        <v>10754</v>
      </c>
      <c r="E9345" s="5" t="s">
        <v>33</v>
      </c>
      <c r="F9345" s="5" t="s">
        <v>971</v>
      </c>
      <c r="G9345" s="9"/>
      <c r="H9345" s="9"/>
    </row>
    <row r="9346" ht="15.75" customHeight="1">
      <c r="A9346" s="5" t="s">
        <v>10750</v>
      </c>
      <c r="B9346" s="6" t="s">
        <v>525</v>
      </c>
      <c r="C9346" s="10">
        <v>5.0</v>
      </c>
      <c r="D9346" s="8" t="s">
        <v>10755</v>
      </c>
      <c r="E9346" s="5" t="s">
        <v>14</v>
      </c>
      <c r="F9346" s="5" t="s">
        <v>15</v>
      </c>
      <c r="G9346" s="9"/>
      <c r="H9346" s="9"/>
    </row>
    <row r="9347" ht="15.75" customHeight="1">
      <c r="A9347" s="5" t="s">
        <v>10750</v>
      </c>
      <c r="B9347" s="6" t="s">
        <v>1905</v>
      </c>
      <c r="C9347" s="10">
        <v>6.0</v>
      </c>
      <c r="D9347" s="8" t="s">
        <v>10756</v>
      </c>
      <c r="E9347" s="5" t="s">
        <v>14</v>
      </c>
      <c r="F9347" s="5" t="s">
        <v>79</v>
      </c>
      <c r="G9347" s="9"/>
      <c r="H9347" s="9"/>
    </row>
    <row r="9348" ht="15.75" customHeight="1">
      <c r="A9348" s="15" t="s">
        <v>10757</v>
      </c>
      <c r="B9348" s="14" t="s">
        <v>124</v>
      </c>
      <c r="C9348" s="16">
        <v>1.0</v>
      </c>
      <c r="D9348" s="8" t="s">
        <v>10758</v>
      </c>
      <c r="E9348" s="8" t="s">
        <v>21</v>
      </c>
      <c r="F9348" s="5" t="s">
        <v>133</v>
      </c>
      <c r="G9348" s="9"/>
      <c r="H9348" s="9"/>
    </row>
    <row r="9349" ht="15.75" customHeight="1">
      <c r="A9349" s="15" t="s">
        <v>10757</v>
      </c>
      <c r="B9349" s="14" t="s">
        <v>144</v>
      </c>
      <c r="C9349" s="17">
        <v>3.0</v>
      </c>
      <c r="D9349" s="8" t="s">
        <v>10759</v>
      </c>
      <c r="E9349" s="8" t="s">
        <v>14</v>
      </c>
      <c r="F9349" s="5" t="s">
        <v>79</v>
      </c>
      <c r="G9349" s="9"/>
      <c r="H9349" s="9"/>
    </row>
    <row r="9350" ht="15.75" customHeight="1">
      <c r="A9350" s="15" t="s">
        <v>10757</v>
      </c>
      <c r="B9350" s="14" t="s">
        <v>37</v>
      </c>
      <c r="C9350" s="17">
        <v>5.0</v>
      </c>
      <c r="D9350" s="8" t="s">
        <v>10760</v>
      </c>
      <c r="E9350" s="8" t="s">
        <v>21</v>
      </c>
      <c r="F9350" s="5" t="s">
        <v>22</v>
      </c>
      <c r="G9350" s="9"/>
      <c r="H9350" s="9"/>
    </row>
    <row r="9351" ht="15.75" customHeight="1">
      <c r="A9351" s="15" t="s">
        <v>10757</v>
      </c>
      <c r="B9351" s="18" t="s">
        <v>126</v>
      </c>
      <c r="C9351" s="17">
        <v>7.0</v>
      </c>
      <c r="D9351" s="8" t="s">
        <v>10761</v>
      </c>
      <c r="E9351" s="8" t="s">
        <v>21</v>
      </c>
      <c r="F9351" s="5" t="s">
        <v>22</v>
      </c>
      <c r="G9351" s="9"/>
      <c r="H9351" s="9"/>
    </row>
    <row r="9352" ht="15.75" customHeight="1">
      <c r="A9352" s="15" t="s">
        <v>10757</v>
      </c>
      <c r="B9352" s="14" t="s">
        <v>968</v>
      </c>
      <c r="C9352" s="17">
        <v>8.0</v>
      </c>
      <c r="D9352" s="8" t="s">
        <v>10762</v>
      </c>
      <c r="E9352" s="8" t="s">
        <v>21</v>
      </c>
      <c r="F9352" s="5" t="s">
        <v>50</v>
      </c>
      <c r="G9352" s="9"/>
      <c r="H9352" s="9"/>
    </row>
    <row r="9353" ht="15.75" customHeight="1">
      <c r="A9353" s="15" t="s">
        <v>10757</v>
      </c>
      <c r="B9353" s="14" t="s">
        <v>37</v>
      </c>
      <c r="C9353" s="17">
        <v>10.0</v>
      </c>
      <c r="D9353" s="8" t="s">
        <v>10763</v>
      </c>
      <c r="E9353" s="8" t="s">
        <v>21</v>
      </c>
      <c r="F9353" s="5" t="s">
        <v>642</v>
      </c>
      <c r="G9353" s="9"/>
      <c r="H9353" s="9"/>
    </row>
    <row r="9354" ht="15.75" customHeight="1">
      <c r="A9354" s="15" t="s">
        <v>10757</v>
      </c>
      <c r="B9354" s="14" t="s">
        <v>37</v>
      </c>
      <c r="C9354" s="17">
        <v>12.0</v>
      </c>
      <c r="D9354" s="8" t="s">
        <v>10764</v>
      </c>
      <c r="E9354" s="8" t="s">
        <v>21</v>
      </c>
      <c r="F9354" s="5" t="s">
        <v>25</v>
      </c>
      <c r="G9354" s="9"/>
      <c r="H9354" s="9"/>
    </row>
    <row r="9355" ht="15.75" customHeight="1">
      <c r="A9355" s="15" t="s">
        <v>10757</v>
      </c>
      <c r="B9355" s="14" t="s">
        <v>37</v>
      </c>
      <c r="C9355" s="17">
        <v>13.0</v>
      </c>
      <c r="D9355" s="8" t="s">
        <v>10765</v>
      </c>
      <c r="E9355" s="8" t="s">
        <v>21</v>
      </c>
      <c r="F9355" s="5" t="s">
        <v>7362</v>
      </c>
      <c r="G9355" s="9"/>
      <c r="H9355" s="9"/>
    </row>
    <row r="9356" ht="15.75" customHeight="1">
      <c r="A9356" s="15" t="s">
        <v>10757</v>
      </c>
      <c r="B9356" s="14" t="s">
        <v>37</v>
      </c>
      <c r="C9356" s="17">
        <v>15.0</v>
      </c>
      <c r="D9356" s="8" t="s">
        <v>10766</v>
      </c>
      <c r="E9356" s="8" t="s">
        <v>14</v>
      </c>
      <c r="F9356" s="5" t="s">
        <v>5102</v>
      </c>
      <c r="G9356" s="9"/>
      <c r="H9356" s="9"/>
    </row>
    <row r="9357" ht="15.75" customHeight="1">
      <c r="A9357" s="15" t="s">
        <v>10757</v>
      </c>
      <c r="B9357" s="14" t="s">
        <v>144</v>
      </c>
      <c r="C9357" s="17">
        <v>16.0</v>
      </c>
      <c r="D9357" s="8" t="s">
        <v>10767</v>
      </c>
      <c r="E9357" s="8" t="s">
        <v>18</v>
      </c>
      <c r="F9357" s="5" t="s">
        <v>22</v>
      </c>
      <c r="G9357" s="9"/>
      <c r="H9357" s="9"/>
    </row>
    <row r="9358" ht="15.75" customHeight="1">
      <c r="A9358" s="15" t="s">
        <v>10757</v>
      </c>
      <c r="B9358" s="14" t="s">
        <v>124</v>
      </c>
      <c r="C9358" s="17">
        <v>18.0</v>
      </c>
      <c r="D9358" s="8" t="s">
        <v>10768</v>
      </c>
      <c r="E9358" s="8" t="s">
        <v>32</v>
      </c>
      <c r="F9358" s="5" t="s">
        <v>25</v>
      </c>
      <c r="G9358" s="9"/>
      <c r="H9358" s="9"/>
    </row>
    <row r="9359" ht="15.75" customHeight="1">
      <c r="A9359" s="15" t="s">
        <v>10757</v>
      </c>
      <c r="B9359" s="14" t="s">
        <v>144</v>
      </c>
      <c r="C9359" s="17">
        <v>19.0</v>
      </c>
      <c r="D9359" s="8" t="s">
        <v>10769</v>
      </c>
      <c r="E9359" s="8" t="s">
        <v>18</v>
      </c>
      <c r="F9359" s="5" t="s">
        <v>2546</v>
      </c>
      <c r="G9359" s="9"/>
      <c r="H9359" s="9"/>
    </row>
    <row r="9360" ht="15.75" customHeight="1">
      <c r="A9360" s="15" t="s">
        <v>10757</v>
      </c>
      <c r="B9360" s="14" t="s">
        <v>144</v>
      </c>
      <c r="C9360" s="17">
        <v>20.0</v>
      </c>
      <c r="D9360" s="8" t="s">
        <v>10770</v>
      </c>
      <c r="E9360" s="8" t="s">
        <v>21</v>
      </c>
      <c r="F9360" s="5" t="s">
        <v>123</v>
      </c>
      <c r="G9360" s="9"/>
      <c r="H9360" s="9"/>
    </row>
    <row r="9361" ht="15.75" customHeight="1">
      <c r="A9361" s="15" t="s">
        <v>10757</v>
      </c>
      <c r="B9361" s="14" t="s">
        <v>144</v>
      </c>
      <c r="C9361" s="17">
        <v>22.0</v>
      </c>
      <c r="D9361" s="8" t="s">
        <v>10771</v>
      </c>
      <c r="E9361" s="8" t="s">
        <v>14</v>
      </c>
      <c r="F9361" s="5" t="s">
        <v>123</v>
      </c>
      <c r="G9361" s="9"/>
      <c r="H9361" s="9"/>
    </row>
    <row r="9362" ht="15.75" customHeight="1">
      <c r="A9362" s="15" t="s">
        <v>10757</v>
      </c>
      <c r="B9362" s="14" t="s">
        <v>124</v>
      </c>
      <c r="C9362" s="17">
        <v>23.0</v>
      </c>
      <c r="D9362" s="8" t="s">
        <v>10772</v>
      </c>
      <c r="E9362" s="8" t="s">
        <v>32</v>
      </c>
      <c r="F9362" s="5" t="s">
        <v>146</v>
      </c>
      <c r="G9362" s="9"/>
      <c r="H9362" s="9"/>
    </row>
    <row r="9363" ht="15.75" customHeight="1">
      <c r="A9363" s="15" t="s">
        <v>10757</v>
      </c>
      <c r="B9363" s="14" t="s">
        <v>144</v>
      </c>
      <c r="C9363" s="17">
        <v>24.0</v>
      </c>
      <c r="D9363" s="8" t="s">
        <v>10773</v>
      </c>
      <c r="E9363" s="8" t="s">
        <v>14</v>
      </c>
      <c r="F9363" s="5" t="s">
        <v>28</v>
      </c>
      <c r="G9363" s="9"/>
      <c r="H9363" s="9"/>
    </row>
    <row r="9364" ht="15.75" customHeight="1">
      <c r="A9364" s="15" t="s">
        <v>10757</v>
      </c>
      <c r="B9364" s="18" t="s">
        <v>701</v>
      </c>
      <c r="C9364" s="17">
        <v>25.0</v>
      </c>
      <c r="D9364" s="8" t="s">
        <v>10774</v>
      </c>
      <c r="E9364" s="8" t="s">
        <v>21</v>
      </c>
      <c r="F9364" s="5" t="s">
        <v>50</v>
      </c>
      <c r="G9364" s="9"/>
      <c r="H9364" s="9"/>
    </row>
    <row r="9365" ht="15.75" customHeight="1">
      <c r="A9365" s="15" t="s">
        <v>10757</v>
      </c>
      <c r="B9365" s="14" t="s">
        <v>124</v>
      </c>
      <c r="C9365" s="17">
        <v>27.0</v>
      </c>
      <c r="D9365" s="8" t="s">
        <v>10775</v>
      </c>
      <c r="E9365" s="8" t="s">
        <v>21</v>
      </c>
      <c r="F9365" s="5" t="s">
        <v>22</v>
      </c>
      <c r="G9365" s="9"/>
      <c r="H9365" s="9"/>
    </row>
    <row r="9366" ht="15.75" customHeight="1">
      <c r="A9366" s="15" t="s">
        <v>10757</v>
      </c>
      <c r="B9366" s="14" t="s">
        <v>124</v>
      </c>
      <c r="C9366" s="17">
        <v>29.0</v>
      </c>
      <c r="D9366" s="8" t="s">
        <v>10776</v>
      </c>
      <c r="E9366" s="8" t="s">
        <v>21</v>
      </c>
      <c r="F9366" s="5" t="s">
        <v>123</v>
      </c>
      <c r="G9366" s="9"/>
      <c r="H9366" s="9"/>
    </row>
    <row r="9367" ht="15.75" customHeight="1">
      <c r="A9367" s="15" t="s">
        <v>10757</v>
      </c>
      <c r="B9367" s="18" t="s">
        <v>10301</v>
      </c>
      <c r="C9367" s="17">
        <v>31.0</v>
      </c>
      <c r="D9367" s="8" t="s">
        <v>10777</v>
      </c>
      <c r="E9367" s="8" t="s">
        <v>21</v>
      </c>
      <c r="F9367" s="5" t="s">
        <v>25</v>
      </c>
      <c r="G9367" s="9"/>
      <c r="H9367" s="9"/>
    </row>
    <row r="9368" ht="15.75" customHeight="1">
      <c r="A9368" s="15" t="s">
        <v>10778</v>
      </c>
      <c r="B9368" s="14" t="s">
        <v>124</v>
      </c>
      <c r="C9368" s="16">
        <v>1.0</v>
      </c>
      <c r="D9368" s="8" t="s">
        <v>10779</v>
      </c>
      <c r="E9368" s="8" t="s">
        <v>21</v>
      </c>
      <c r="F9368" s="5" t="s">
        <v>25</v>
      </c>
      <c r="G9368" s="9"/>
      <c r="H9368" s="9"/>
    </row>
    <row r="9369" ht="15.75" customHeight="1">
      <c r="A9369" s="15" t="s">
        <v>10778</v>
      </c>
      <c r="B9369" s="14" t="s">
        <v>144</v>
      </c>
      <c r="C9369" s="17">
        <v>3.0</v>
      </c>
      <c r="D9369" s="8" t="s">
        <v>10780</v>
      </c>
      <c r="E9369" s="8" t="s">
        <v>97</v>
      </c>
      <c r="F9369" s="5" t="s">
        <v>25</v>
      </c>
      <c r="G9369" s="9"/>
      <c r="H9369" s="9"/>
    </row>
    <row r="9370" ht="15.75" customHeight="1">
      <c r="A9370" s="15" t="s">
        <v>10778</v>
      </c>
      <c r="B9370" s="14" t="s">
        <v>124</v>
      </c>
      <c r="C9370" s="17">
        <v>5.0</v>
      </c>
      <c r="D9370" s="8" t="s">
        <v>10781</v>
      </c>
      <c r="E9370" s="8" t="s">
        <v>14</v>
      </c>
      <c r="F9370" s="5" t="s">
        <v>79</v>
      </c>
      <c r="G9370" s="9"/>
      <c r="H9370" s="9"/>
    </row>
    <row r="9371" ht="15.75" customHeight="1">
      <c r="A9371" s="15" t="s">
        <v>10778</v>
      </c>
      <c r="B9371" s="14" t="s">
        <v>37</v>
      </c>
      <c r="C9371" s="17">
        <v>6.0</v>
      </c>
      <c r="D9371" s="8" t="s">
        <v>10782</v>
      </c>
      <c r="E9371" s="8" t="s">
        <v>18</v>
      </c>
      <c r="F9371" s="5" t="s">
        <v>18</v>
      </c>
      <c r="G9371" s="9"/>
      <c r="H9371" s="9"/>
    </row>
    <row r="9372" ht="15.75" customHeight="1">
      <c r="A9372" s="15" t="s">
        <v>10778</v>
      </c>
      <c r="B9372" s="14" t="s">
        <v>37</v>
      </c>
      <c r="C9372" s="17">
        <v>8.0</v>
      </c>
      <c r="D9372" s="8" t="s">
        <v>10783</v>
      </c>
      <c r="E9372" s="8" t="s">
        <v>21</v>
      </c>
      <c r="F9372" s="5" t="s">
        <v>1425</v>
      </c>
      <c r="G9372" s="9"/>
      <c r="H9372" s="9"/>
    </row>
    <row r="9373" ht="15.75" customHeight="1">
      <c r="A9373" s="15" t="s">
        <v>10778</v>
      </c>
      <c r="B9373" s="14" t="s">
        <v>124</v>
      </c>
      <c r="C9373" s="17">
        <v>10.0</v>
      </c>
      <c r="D9373" s="8" t="s">
        <v>10784</v>
      </c>
      <c r="E9373" s="8" t="s">
        <v>32</v>
      </c>
      <c r="F9373" s="5" t="s">
        <v>639</v>
      </c>
      <c r="G9373" s="9"/>
      <c r="H9373" s="9"/>
    </row>
    <row r="9374" ht="15.75" customHeight="1">
      <c r="A9374" s="15" t="s">
        <v>10778</v>
      </c>
      <c r="B9374" s="14" t="s">
        <v>144</v>
      </c>
      <c r="C9374" s="17">
        <v>12.0</v>
      </c>
      <c r="D9374" s="8" t="s">
        <v>10785</v>
      </c>
      <c r="E9374" s="8" t="s">
        <v>146</v>
      </c>
      <c r="F9374" s="5" t="s">
        <v>1112</v>
      </c>
      <c r="G9374" s="9"/>
      <c r="H9374" s="9"/>
    </row>
    <row r="9375" ht="15.75" customHeight="1">
      <c r="A9375" s="15" t="s">
        <v>10778</v>
      </c>
      <c r="B9375" s="14" t="s">
        <v>968</v>
      </c>
      <c r="C9375" s="17">
        <v>14.0</v>
      </c>
      <c r="D9375" s="8" t="s">
        <v>10786</v>
      </c>
      <c r="E9375" s="8" t="s">
        <v>14</v>
      </c>
      <c r="F9375" s="5" t="s">
        <v>79</v>
      </c>
      <c r="G9375" s="9"/>
      <c r="H9375" s="9"/>
    </row>
    <row r="9376" ht="15.75" customHeight="1">
      <c r="A9376" s="15" t="s">
        <v>10778</v>
      </c>
      <c r="B9376" s="14" t="s">
        <v>3679</v>
      </c>
      <c r="C9376" s="17">
        <v>16.0</v>
      </c>
      <c r="D9376" s="8" t="s">
        <v>10787</v>
      </c>
      <c r="E9376" s="8" t="s">
        <v>33</v>
      </c>
      <c r="F9376" s="5" t="s">
        <v>33</v>
      </c>
      <c r="G9376" s="9"/>
      <c r="H9376" s="9"/>
    </row>
    <row r="9377" ht="15.75" customHeight="1">
      <c r="A9377" s="15" t="s">
        <v>10778</v>
      </c>
      <c r="B9377" s="14" t="s">
        <v>37</v>
      </c>
      <c r="C9377" s="17">
        <v>17.0</v>
      </c>
      <c r="D9377" s="8" t="s">
        <v>10788</v>
      </c>
      <c r="E9377" s="8" t="s">
        <v>14</v>
      </c>
      <c r="F9377" s="5" t="s">
        <v>79</v>
      </c>
      <c r="G9377" s="9"/>
      <c r="H9377" s="9"/>
    </row>
    <row r="9378" ht="15.75" customHeight="1">
      <c r="A9378" s="15" t="s">
        <v>10778</v>
      </c>
      <c r="B9378" s="18" t="s">
        <v>701</v>
      </c>
      <c r="C9378" s="17">
        <v>18.0</v>
      </c>
      <c r="D9378" s="8" t="s">
        <v>10789</v>
      </c>
      <c r="E9378" s="8" t="s">
        <v>14</v>
      </c>
      <c r="F9378" s="5" t="s">
        <v>79</v>
      </c>
      <c r="G9378" s="9"/>
      <c r="H9378" s="9"/>
    </row>
    <row r="9379" ht="15.75" customHeight="1">
      <c r="A9379" s="15" t="s">
        <v>10778</v>
      </c>
      <c r="B9379" s="14" t="s">
        <v>144</v>
      </c>
      <c r="C9379" s="17">
        <v>20.0</v>
      </c>
      <c r="D9379" s="8" t="s">
        <v>10790</v>
      </c>
      <c r="E9379" s="8" t="s">
        <v>14</v>
      </c>
      <c r="F9379" s="5" t="s">
        <v>28</v>
      </c>
      <c r="G9379" s="9"/>
      <c r="H9379" s="9"/>
    </row>
    <row r="9380" ht="15.75" customHeight="1">
      <c r="A9380" s="15" t="s">
        <v>10778</v>
      </c>
      <c r="B9380" s="14" t="s">
        <v>144</v>
      </c>
      <c r="C9380" s="17">
        <v>22.0</v>
      </c>
      <c r="D9380" s="8" t="s">
        <v>10791</v>
      </c>
      <c r="E9380" s="8" t="s">
        <v>14</v>
      </c>
      <c r="F9380" s="5" t="s">
        <v>79</v>
      </c>
      <c r="G9380" s="9"/>
      <c r="H9380" s="9"/>
    </row>
    <row r="9381" ht="15.75" customHeight="1">
      <c r="A9381" s="15" t="s">
        <v>10778</v>
      </c>
      <c r="B9381" s="14" t="s">
        <v>37</v>
      </c>
      <c r="C9381" s="17">
        <v>24.0</v>
      </c>
      <c r="D9381" s="8" t="s">
        <v>10792</v>
      </c>
      <c r="E9381" s="8" t="s">
        <v>14</v>
      </c>
      <c r="F9381" s="5" t="s">
        <v>79</v>
      </c>
      <c r="G9381" s="9"/>
      <c r="H9381" s="9"/>
    </row>
    <row r="9382" ht="15.75" customHeight="1">
      <c r="A9382" s="15" t="s">
        <v>10778</v>
      </c>
      <c r="B9382" s="14" t="s">
        <v>37</v>
      </c>
      <c r="C9382" s="17">
        <v>26.0</v>
      </c>
      <c r="D9382" s="8" t="s">
        <v>10793</v>
      </c>
      <c r="E9382" s="8" t="s">
        <v>21</v>
      </c>
      <c r="F9382" s="5" t="s">
        <v>50</v>
      </c>
      <c r="G9382" s="9"/>
      <c r="H9382" s="9"/>
    </row>
    <row r="9383" ht="15.75" customHeight="1">
      <c r="A9383" s="15" t="s">
        <v>10778</v>
      </c>
      <c r="B9383" s="14" t="s">
        <v>37</v>
      </c>
      <c r="C9383" s="17">
        <v>28.0</v>
      </c>
      <c r="D9383" s="8" t="s">
        <v>10794</v>
      </c>
      <c r="E9383" s="8" t="s">
        <v>33</v>
      </c>
      <c r="F9383" s="5" t="s">
        <v>33</v>
      </c>
      <c r="G9383" s="9"/>
      <c r="H9383" s="9"/>
    </row>
    <row r="9384" ht="15.75" customHeight="1">
      <c r="A9384" s="15" t="s">
        <v>10778</v>
      </c>
      <c r="B9384" s="14" t="s">
        <v>3744</v>
      </c>
      <c r="C9384" s="17">
        <v>31.0</v>
      </c>
      <c r="D9384" s="8" t="s">
        <v>10795</v>
      </c>
      <c r="E9384" s="8" t="s">
        <v>21</v>
      </c>
      <c r="F9384" s="5" t="s">
        <v>123</v>
      </c>
      <c r="G9384" s="9"/>
      <c r="H9384" s="9"/>
    </row>
    <row r="9385" ht="15.75" customHeight="1">
      <c r="A9385" s="5" t="s">
        <v>10796</v>
      </c>
      <c r="B9385" s="6" t="s">
        <v>216</v>
      </c>
      <c r="C9385" s="7">
        <v>1.0</v>
      </c>
      <c r="D9385" s="8" t="s">
        <v>10797</v>
      </c>
      <c r="E9385" s="5" t="s">
        <v>21</v>
      </c>
      <c r="F9385" s="5" t="s">
        <v>25</v>
      </c>
      <c r="G9385" s="9"/>
      <c r="H9385" s="9"/>
    </row>
    <row r="9386" ht="15.75" customHeight="1">
      <c r="A9386" s="5" t="s">
        <v>10796</v>
      </c>
      <c r="B9386" s="6" t="s">
        <v>216</v>
      </c>
      <c r="C9386" s="10">
        <v>2.0</v>
      </c>
      <c r="D9386" s="8" t="s">
        <v>10798</v>
      </c>
      <c r="E9386" s="5" t="s">
        <v>14</v>
      </c>
      <c r="F9386" s="5" t="s">
        <v>15</v>
      </c>
      <c r="G9386" s="9"/>
      <c r="H9386" s="9"/>
    </row>
    <row r="9387" ht="15.75" customHeight="1">
      <c r="A9387" s="5" t="s">
        <v>10796</v>
      </c>
      <c r="B9387" s="6" t="s">
        <v>41</v>
      </c>
      <c r="C9387" s="10">
        <v>3.0</v>
      </c>
      <c r="D9387" s="8" t="s">
        <v>10799</v>
      </c>
      <c r="E9387" s="5" t="s">
        <v>14</v>
      </c>
      <c r="F9387" s="5" t="s">
        <v>15</v>
      </c>
      <c r="G9387" s="9"/>
      <c r="H9387" s="9"/>
    </row>
    <row r="9388" ht="15.75" customHeight="1">
      <c r="A9388" s="5" t="s">
        <v>10796</v>
      </c>
      <c r="B9388" s="6" t="s">
        <v>41</v>
      </c>
      <c r="C9388" s="10">
        <v>4.0</v>
      </c>
      <c r="D9388" s="8" t="s">
        <v>10800</v>
      </c>
      <c r="E9388" s="5" t="s">
        <v>14</v>
      </c>
      <c r="F9388" s="5" t="s">
        <v>15</v>
      </c>
      <c r="G9388" s="9"/>
      <c r="H9388" s="9"/>
    </row>
    <row r="9389" ht="15.75" customHeight="1">
      <c r="A9389" s="5" t="s">
        <v>10796</v>
      </c>
      <c r="B9389" s="6" t="s">
        <v>41</v>
      </c>
      <c r="C9389" s="10">
        <v>5.0</v>
      </c>
      <c r="D9389" s="8" t="s">
        <v>10801</v>
      </c>
      <c r="E9389" s="5" t="s">
        <v>14</v>
      </c>
      <c r="F9389" s="5" t="s">
        <v>15</v>
      </c>
      <c r="G9389" s="9"/>
      <c r="H9389" s="9"/>
    </row>
    <row r="9390" ht="15.75" customHeight="1">
      <c r="A9390" s="5" t="s">
        <v>10796</v>
      </c>
      <c r="B9390" s="6" t="s">
        <v>41</v>
      </c>
      <c r="C9390" s="10">
        <v>6.0</v>
      </c>
      <c r="D9390" s="8" t="s">
        <v>10802</v>
      </c>
      <c r="E9390" s="5" t="s">
        <v>14</v>
      </c>
      <c r="F9390" s="5" t="s">
        <v>15</v>
      </c>
      <c r="G9390" s="9"/>
      <c r="H9390" s="9"/>
    </row>
    <row r="9391" ht="15.75" customHeight="1">
      <c r="A9391" s="15" t="s">
        <v>10803</v>
      </c>
      <c r="B9391" s="14" t="s">
        <v>139</v>
      </c>
      <c r="C9391" s="16">
        <v>1.0</v>
      </c>
      <c r="D9391" s="8" t="s">
        <v>10804</v>
      </c>
      <c r="E9391" s="8" t="s">
        <v>21</v>
      </c>
      <c r="F9391" s="5" t="s">
        <v>25</v>
      </c>
      <c r="G9391" s="9"/>
      <c r="H9391" s="9"/>
    </row>
    <row r="9392" ht="15.75" customHeight="1">
      <c r="A9392" s="15" t="s">
        <v>10803</v>
      </c>
      <c r="B9392" s="14" t="s">
        <v>107</v>
      </c>
      <c r="C9392" s="17">
        <v>3.0</v>
      </c>
      <c r="D9392" s="8" t="s">
        <v>10805</v>
      </c>
      <c r="E9392" s="8" t="s">
        <v>21</v>
      </c>
      <c r="F9392" s="5" t="s">
        <v>25</v>
      </c>
      <c r="G9392" s="9"/>
      <c r="H9392" s="9"/>
    </row>
    <row r="9393" ht="15.75" customHeight="1">
      <c r="A9393" s="15" t="s">
        <v>10803</v>
      </c>
      <c r="B9393" s="14" t="s">
        <v>139</v>
      </c>
      <c r="C9393" s="17">
        <v>5.0</v>
      </c>
      <c r="D9393" s="8" t="s">
        <v>10806</v>
      </c>
      <c r="E9393" s="8" t="s">
        <v>21</v>
      </c>
      <c r="F9393" s="5" t="s">
        <v>642</v>
      </c>
      <c r="G9393" s="9"/>
      <c r="H9393" s="9"/>
    </row>
    <row r="9394" ht="15.75" customHeight="1">
      <c r="A9394" s="15" t="s">
        <v>10803</v>
      </c>
      <c r="B9394" s="14" t="s">
        <v>734</v>
      </c>
      <c r="C9394" s="17">
        <v>7.0</v>
      </c>
      <c r="D9394" s="8" t="s">
        <v>10807</v>
      </c>
      <c r="E9394" s="8" t="s">
        <v>21</v>
      </c>
      <c r="F9394" s="5" t="s">
        <v>123</v>
      </c>
      <c r="G9394" s="9"/>
      <c r="H9394" s="9"/>
    </row>
    <row r="9395" ht="15.75" customHeight="1">
      <c r="A9395" s="15" t="s">
        <v>10803</v>
      </c>
      <c r="B9395" s="14" t="s">
        <v>734</v>
      </c>
      <c r="C9395" s="17">
        <v>9.0</v>
      </c>
      <c r="D9395" s="8" t="s">
        <v>10808</v>
      </c>
      <c r="E9395" s="8" t="s">
        <v>21</v>
      </c>
      <c r="F9395" s="5" t="s">
        <v>123</v>
      </c>
      <c r="G9395" s="9"/>
      <c r="H9395" s="9"/>
    </row>
    <row r="9396" ht="15.75" customHeight="1">
      <c r="A9396" s="15" t="s">
        <v>10803</v>
      </c>
      <c r="B9396" s="14" t="s">
        <v>107</v>
      </c>
      <c r="C9396" s="17">
        <v>11.0</v>
      </c>
      <c r="D9396" s="8" t="s">
        <v>10809</v>
      </c>
      <c r="E9396" s="8" t="s">
        <v>166</v>
      </c>
      <c r="F9396" s="5" t="s">
        <v>22</v>
      </c>
      <c r="G9396" s="9"/>
      <c r="H9396" s="9"/>
    </row>
    <row r="9397" ht="15.75" customHeight="1">
      <c r="A9397" s="15" t="s">
        <v>10803</v>
      </c>
      <c r="B9397" s="14" t="s">
        <v>139</v>
      </c>
      <c r="C9397" s="17">
        <v>13.0</v>
      </c>
      <c r="D9397" s="8" t="s">
        <v>10810</v>
      </c>
      <c r="E9397" s="8" t="s">
        <v>21</v>
      </c>
      <c r="F9397" s="5" t="s">
        <v>25</v>
      </c>
      <c r="G9397" s="9"/>
      <c r="H9397" s="9"/>
    </row>
    <row r="9398" ht="15.75" customHeight="1">
      <c r="A9398" s="15" t="s">
        <v>10803</v>
      </c>
      <c r="B9398" s="14" t="s">
        <v>107</v>
      </c>
      <c r="C9398" s="17">
        <v>15.0</v>
      </c>
      <c r="D9398" s="8" t="s">
        <v>10811</v>
      </c>
      <c r="E9398" s="8" t="s">
        <v>21</v>
      </c>
      <c r="F9398" s="5" t="s">
        <v>25</v>
      </c>
      <c r="G9398" s="9"/>
      <c r="H9398" s="9"/>
    </row>
    <row r="9399" ht="15.75" customHeight="1">
      <c r="A9399" s="15" t="s">
        <v>10803</v>
      </c>
      <c r="B9399" s="14" t="s">
        <v>378</v>
      </c>
      <c r="C9399" s="17">
        <v>17.0</v>
      </c>
      <c r="D9399" s="8" t="s">
        <v>10812</v>
      </c>
      <c r="E9399" s="8" t="s">
        <v>14</v>
      </c>
      <c r="F9399" s="5" t="s">
        <v>15</v>
      </c>
      <c r="G9399" s="9"/>
      <c r="H9399" s="9"/>
    </row>
    <row r="9400" ht="15.75" customHeight="1">
      <c r="A9400" s="15" t="s">
        <v>10803</v>
      </c>
      <c r="B9400" s="14" t="s">
        <v>10813</v>
      </c>
      <c r="C9400" s="17">
        <v>19.0</v>
      </c>
      <c r="D9400" s="8" t="s">
        <v>10814</v>
      </c>
      <c r="E9400" s="8" t="s">
        <v>14</v>
      </c>
      <c r="F9400" s="5" t="s">
        <v>15</v>
      </c>
      <c r="G9400" s="9"/>
      <c r="H9400" s="9"/>
    </row>
    <row r="9401" ht="15.75" customHeight="1">
      <c r="A9401" s="15" t="s">
        <v>10803</v>
      </c>
      <c r="B9401" s="14" t="s">
        <v>3679</v>
      </c>
      <c r="C9401" s="17">
        <v>22.0</v>
      </c>
      <c r="D9401" s="8" t="s">
        <v>10815</v>
      </c>
      <c r="E9401" s="8" t="s">
        <v>14</v>
      </c>
      <c r="F9401" s="5" t="s">
        <v>15</v>
      </c>
      <c r="G9401" s="9"/>
      <c r="H9401" s="9"/>
    </row>
    <row r="9402" ht="15.75" customHeight="1">
      <c r="A9402" s="15" t="s">
        <v>10803</v>
      </c>
      <c r="B9402" s="14" t="s">
        <v>378</v>
      </c>
      <c r="C9402" s="17">
        <v>24.0</v>
      </c>
      <c r="D9402" s="8" t="s">
        <v>10816</v>
      </c>
      <c r="E9402" s="8" t="s">
        <v>14</v>
      </c>
      <c r="F9402" s="5" t="s">
        <v>15</v>
      </c>
      <c r="G9402" s="9"/>
      <c r="H9402" s="9"/>
    </row>
    <row r="9403" ht="15.75" customHeight="1">
      <c r="A9403" s="15" t="s">
        <v>10803</v>
      </c>
      <c r="B9403" s="14" t="s">
        <v>107</v>
      </c>
      <c r="C9403" s="17">
        <v>25.0</v>
      </c>
      <c r="D9403" s="8" t="s">
        <v>10817</v>
      </c>
      <c r="E9403" s="8" t="s">
        <v>14</v>
      </c>
      <c r="F9403" s="5" t="s">
        <v>15</v>
      </c>
      <c r="G9403" s="9"/>
      <c r="H9403" s="9"/>
    </row>
    <row r="9404" ht="15.75" customHeight="1">
      <c r="A9404" s="15" t="s">
        <v>10803</v>
      </c>
      <c r="B9404" s="14" t="s">
        <v>107</v>
      </c>
      <c r="C9404" s="17">
        <v>27.0</v>
      </c>
      <c r="D9404" s="8" t="s">
        <v>10818</v>
      </c>
      <c r="E9404" s="8" t="s">
        <v>21</v>
      </c>
      <c r="F9404" s="5" t="s">
        <v>50</v>
      </c>
      <c r="G9404" s="9"/>
      <c r="H9404" s="9"/>
    </row>
    <row r="9405" ht="15.75" customHeight="1">
      <c r="A9405" s="15" t="s">
        <v>10803</v>
      </c>
      <c r="B9405" s="14" t="s">
        <v>378</v>
      </c>
      <c r="C9405" s="17">
        <v>29.0</v>
      </c>
      <c r="D9405" s="8" t="s">
        <v>10819</v>
      </c>
      <c r="E9405" s="8" t="s">
        <v>21</v>
      </c>
      <c r="F9405" s="5" t="s">
        <v>25</v>
      </c>
      <c r="G9405" s="9"/>
      <c r="H9405" s="9"/>
    </row>
    <row r="9406" ht="15.75" customHeight="1">
      <c r="A9406" s="15" t="s">
        <v>10803</v>
      </c>
      <c r="B9406" s="14" t="s">
        <v>23</v>
      </c>
      <c r="C9406" s="17">
        <v>31.0</v>
      </c>
      <c r="D9406" s="8" t="s">
        <v>10820</v>
      </c>
      <c r="E9406" s="8" t="s">
        <v>21</v>
      </c>
      <c r="F9406" s="5" t="s">
        <v>89</v>
      </c>
      <c r="G9406" s="9"/>
      <c r="H9406" s="9"/>
    </row>
    <row r="9407" ht="15.75" customHeight="1">
      <c r="A9407" s="15" t="s">
        <v>10821</v>
      </c>
      <c r="B9407" s="14" t="s">
        <v>144</v>
      </c>
      <c r="C9407" s="16">
        <v>1.0</v>
      </c>
      <c r="D9407" s="8" t="s">
        <v>10822</v>
      </c>
      <c r="E9407" s="8" t="s">
        <v>146</v>
      </c>
      <c r="F9407" s="5" t="s">
        <v>8340</v>
      </c>
      <c r="G9407" s="9"/>
      <c r="H9407" s="9"/>
    </row>
    <row r="9408" ht="15.75" customHeight="1">
      <c r="A9408" s="15" t="s">
        <v>10821</v>
      </c>
      <c r="B9408" s="14" t="s">
        <v>124</v>
      </c>
      <c r="C9408" s="17">
        <v>3.0</v>
      </c>
      <c r="D9408" s="8" t="s">
        <v>10823</v>
      </c>
      <c r="E9408" s="8" t="s">
        <v>14</v>
      </c>
      <c r="F9408" s="5" t="s">
        <v>6091</v>
      </c>
      <c r="G9408" s="9"/>
      <c r="H9408" s="9"/>
    </row>
    <row r="9409" ht="15.75" customHeight="1">
      <c r="A9409" s="15" t="s">
        <v>10821</v>
      </c>
      <c r="B9409" s="14" t="s">
        <v>37</v>
      </c>
      <c r="C9409" s="17">
        <v>6.0</v>
      </c>
      <c r="D9409" s="8" t="s">
        <v>10824</v>
      </c>
      <c r="E9409" s="8" t="s">
        <v>146</v>
      </c>
      <c r="F9409" s="5" t="s">
        <v>8340</v>
      </c>
      <c r="G9409" s="9"/>
      <c r="H9409" s="9"/>
    </row>
    <row r="9410" ht="15.75" customHeight="1">
      <c r="A9410" s="15" t="s">
        <v>10821</v>
      </c>
      <c r="B9410" s="14" t="s">
        <v>968</v>
      </c>
      <c r="C9410" s="17">
        <v>8.0</v>
      </c>
      <c r="D9410" s="8" t="s">
        <v>10825</v>
      </c>
      <c r="E9410" s="8" t="s">
        <v>146</v>
      </c>
      <c r="F9410" s="5" t="s">
        <v>8340</v>
      </c>
      <c r="G9410" s="9"/>
      <c r="H9410" s="9"/>
    </row>
    <row r="9411" ht="15.75" customHeight="1">
      <c r="A9411" s="15" t="s">
        <v>10821</v>
      </c>
      <c r="B9411" s="18" t="s">
        <v>135</v>
      </c>
      <c r="C9411" s="17">
        <v>10.0</v>
      </c>
      <c r="D9411" s="8" t="s">
        <v>10826</v>
      </c>
      <c r="E9411" s="8" t="s">
        <v>32</v>
      </c>
      <c r="F9411" s="5" t="s">
        <v>8340</v>
      </c>
      <c r="G9411" s="9"/>
      <c r="H9411" s="9"/>
    </row>
    <row r="9412" ht="15.75" customHeight="1">
      <c r="A9412" s="15" t="s">
        <v>10821</v>
      </c>
      <c r="B9412" s="14" t="s">
        <v>144</v>
      </c>
      <c r="C9412" s="17">
        <v>11.0</v>
      </c>
      <c r="D9412" s="8" t="s">
        <v>10827</v>
      </c>
      <c r="E9412" s="8" t="s">
        <v>32</v>
      </c>
      <c r="F9412" s="5" t="s">
        <v>8340</v>
      </c>
      <c r="G9412" s="9"/>
      <c r="H9412" s="9"/>
    </row>
    <row r="9413" ht="15.75" customHeight="1">
      <c r="A9413" s="15" t="s">
        <v>10821</v>
      </c>
      <c r="B9413" s="14" t="s">
        <v>41</v>
      </c>
      <c r="C9413" s="17">
        <v>13.0</v>
      </c>
      <c r="D9413" s="8" t="s">
        <v>10828</v>
      </c>
      <c r="E9413" s="8" t="s">
        <v>146</v>
      </c>
      <c r="F9413" s="5" t="s">
        <v>8340</v>
      </c>
      <c r="G9413" s="9"/>
      <c r="H9413" s="9"/>
    </row>
    <row r="9414" ht="15.75" customHeight="1">
      <c r="A9414" s="15" t="s">
        <v>10829</v>
      </c>
      <c r="B9414" s="14" t="s">
        <v>607</v>
      </c>
      <c r="C9414" s="16">
        <v>1.0</v>
      </c>
      <c r="D9414" s="8" t="s">
        <v>10830</v>
      </c>
      <c r="E9414" s="8" t="s">
        <v>21</v>
      </c>
      <c r="F9414" s="5" t="s">
        <v>25</v>
      </c>
      <c r="G9414" s="9"/>
      <c r="H9414" s="9"/>
    </row>
    <row r="9415" ht="15.75" customHeight="1">
      <c r="A9415" s="15" t="s">
        <v>10829</v>
      </c>
      <c r="B9415" s="14" t="s">
        <v>68</v>
      </c>
      <c r="C9415" s="17">
        <v>2.0</v>
      </c>
      <c r="D9415" s="8" t="s">
        <v>10831</v>
      </c>
      <c r="E9415" s="8" t="s">
        <v>21</v>
      </c>
      <c r="F9415" s="5" t="s">
        <v>22</v>
      </c>
      <c r="G9415" s="9"/>
      <c r="H9415" s="9"/>
    </row>
    <row r="9416" ht="15.75" customHeight="1">
      <c r="A9416" s="15" t="s">
        <v>10829</v>
      </c>
      <c r="B9416" s="14" t="s">
        <v>81</v>
      </c>
      <c r="C9416" s="17">
        <v>4.0</v>
      </c>
      <c r="D9416" s="8" t="s">
        <v>10832</v>
      </c>
      <c r="E9416" s="8" t="s">
        <v>21</v>
      </c>
      <c r="F9416" s="5" t="s">
        <v>25</v>
      </c>
      <c r="G9416" s="9"/>
      <c r="H9416" s="9"/>
    </row>
    <row r="9417" ht="15.75" customHeight="1">
      <c r="A9417" s="15" t="s">
        <v>10829</v>
      </c>
      <c r="B9417" s="14" t="s">
        <v>68</v>
      </c>
      <c r="C9417" s="17">
        <v>5.0</v>
      </c>
      <c r="D9417" s="8" t="s">
        <v>10833</v>
      </c>
      <c r="E9417" s="8" t="s">
        <v>21</v>
      </c>
      <c r="F9417" s="5" t="s">
        <v>18</v>
      </c>
      <c r="G9417" s="9"/>
      <c r="H9417" s="9"/>
    </row>
    <row r="9418" ht="15.75" customHeight="1">
      <c r="A9418" s="15" t="s">
        <v>10829</v>
      </c>
      <c r="B9418" s="14" t="s">
        <v>607</v>
      </c>
      <c r="C9418" s="17">
        <v>8.0</v>
      </c>
      <c r="D9418" s="8" t="s">
        <v>10834</v>
      </c>
      <c r="E9418" s="8" t="s">
        <v>14</v>
      </c>
      <c r="F9418" s="5" t="s">
        <v>15</v>
      </c>
      <c r="G9418" s="9"/>
      <c r="H9418" s="9"/>
    </row>
    <row r="9419" ht="15.75" customHeight="1">
      <c r="A9419" s="15" t="s">
        <v>10829</v>
      </c>
      <c r="B9419" s="14" t="s">
        <v>68</v>
      </c>
      <c r="C9419" s="17">
        <v>11.0</v>
      </c>
      <c r="D9419" s="8" t="s">
        <v>10835</v>
      </c>
      <c r="E9419" s="8" t="s">
        <v>32</v>
      </c>
      <c r="F9419" s="5" t="s">
        <v>22</v>
      </c>
      <c r="G9419" s="9"/>
      <c r="H9419" s="9"/>
    </row>
    <row r="9420" ht="15.75" customHeight="1">
      <c r="A9420" s="15" t="s">
        <v>10829</v>
      </c>
      <c r="B9420" s="14" t="s">
        <v>607</v>
      </c>
      <c r="C9420" s="17">
        <v>13.0</v>
      </c>
      <c r="D9420" s="8" t="s">
        <v>10836</v>
      </c>
      <c r="E9420" s="8" t="s">
        <v>33</v>
      </c>
      <c r="F9420" s="5" t="s">
        <v>33</v>
      </c>
      <c r="G9420" s="9"/>
      <c r="H9420" s="9"/>
    </row>
    <row r="9421" ht="15.75" customHeight="1">
      <c r="A9421" s="15" t="s">
        <v>10829</v>
      </c>
      <c r="B9421" s="14" t="s">
        <v>70</v>
      </c>
      <c r="C9421" s="17">
        <v>16.0</v>
      </c>
      <c r="D9421" s="8" t="s">
        <v>10837</v>
      </c>
      <c r="E9421" s="8" t="s">
        <v>21</v>
      </c>
      <c r="F9421" s="5" t="s">
        <v>2840</v>
      </c>
      <c r="G9421" s="9"/>
      <c r="H9421" s="9"/>
    </row>
    <row r="9422" ht="15.75" customHeight="1">
      <c r="A9422" s="15" t="s">
        <v>10829</v>
      </c>
      <c r="B9422" s="14" t="s">
        <v>70</v>
      </c>
      <c r="C9422" s="17">
        <v>17.0</v>
      </c>
      <c r="D9422" s="8" t="s">
        <v>10838</v>
      </c>
      <c r="E9422" s="8" t="s">
        <v>21</v>
      </c>
      <c r="F9422" s="5" t="s">
        <v>25</v>
      </c>
      <c r="G9422" s="9"/>
      <c r="H9422" s="9"/>
    </row>
    <row r="9423" ht="15.75" customHeight="1">
      <c r="A9423" s="15" t="s">
        <v>10829</v>
      </c>
      <c r="B9423" s="14" t="s">
        <v>100</v>
      </c>
      <c r="C9423" s="17">
        <v>19.0</v>
      </c>
      <c r="D9423" s="8" t="s">
        <v>10839</v>
      </c>
      <c r="E9423" s="8" t="s">
        <v>14</v>
      </c>
      <c r="F9423" s="5" t="s">
        <v>25</v>
      </c>
      <c r="G9423" s="9"/>
      <c r="H9423" s="9"/>
    </row>
    <row r="9424" ht="15.75" customHeight="1">
      <c r="A9424" s="15" t="s">
        <v>10829</v>
      </c>
      <c r="B9424" s="14" t="s">
        <v>205</v>
      </c>
      <c r="C9424" s="17">
        <v>21.0</v>
      </c>
      <c r="D9424" s="8" t="s">
        <v>10840</v>
      </c>
      <c r="E9424" s="8" t="s">
        <v>33</v>
      </c>
      <c r="F9424" s="5" t="s">
        <v>33</v>
      </c>
      <c r="G9424" s="9"/>
      <c r="H9424" s="9"/>
    </row>
    <row r="9425" ht="15.75" customHeight="1">
      <c r="A9425" s="15" t="s">
        <v>10829</v>
      </c>
      <c r="B9425" s="14" t="s">
        <v>10841</v>
      </c>
      <c r="C9425" s="17">
        <v>23.0</v>
      </c>
      <c r="D9425" s="8" t="s">
        <v>10842</v>
      </c>
      <c r="E9425" s="8" t="s">
        <v>32</v>
      </c>
      <c r="F9425" s="5" t="s">
        <v>768</v>
      </c>
      <c r="G9425" s="9"/>
      <c r="H9425" s="9"/>
    </row>
    <row r="9426" ht="15.75" customHeight="1">
      <c r="A9426" s="15" t="s">
        <v>10843</v>
      </c>
      <c r="B9426" s="14" t="s">
        <v>555</v>
      </c>
      <c r="C9426" s="16">
        <v>1.0</v>
      </c>
      <c r="D9426" s="8" t="s">
        <v>10844</v>
      </c>
      <c r="E9426" s="8" t="s">
        <v>21</v>
      </c>
      <c r="F9426" s="5" t="s">
        <v>25</v>
      </c>
      <c r="G9426" s="9"/>
      <c r="H9426" s="9"/>
    </row>
    <row r="9427" ht="15.75" customHeight="1">
      <c r="A9427" s="15" t="s">
        <v>10843</v>
      </c>
      <c r="B9427" s="14" t="s">
        <v>237</v>
      </c>
      <c r="C9427" s="17">
        <v>3.0</v>
      </c>
      <c r="D9427" s="8" t="s">
        <v>10845</v>
      </c>
      <c r="E9427" s="8" t="s">
        <v>21</v>
      </c>
      <c r="F9427" s="5" t="s">
        <v>25</v>
      </c>
      <c r="G9427" s="9"/>
      <c r="H9427" s="9"/>
    </row>
    <row r="9428" ht="15.75" customHeight="1">
      <c r="A9428" s="15" t="s">
        <v>10843</v>
      </c>
      <c r="B9428" s="14" t="s">
        <v>562</v>
      </c>
      <c r="C9428" s="17">
        <v>4.0</v>
      </c>
      <c r="D9428" s="8" t="s">
        <v>10846</v>
      </c>
      <c r="E9428" s="8" t="s">
        <v>21</v>
      </c>
      <c r="F9428" s="5" t="s">
        <v>25</v>
      </c>
      <c r="G9428" s="9"/>
      <c r="H9428" s="9"/>
    </row>
    <row r="9429" ht="15.75" customHeight="1">
      <c r="A9429" s="15" t="s">
        <v>10843</v>
      </c>
      <c r="B9429" s="14" t="s">
        <v>237</v>
      </c>
      <c r="C9429" s="17">
        <v>6.0</v>
      </c>
      <c r="D9429" s="8" t="s">
        <v>10847</v>
      </c>
      <c r="E9429" s="8" t="s">
        <v>21</v>
      </c>
      <c r="F9429" s="5" t="s">
        <v>25</v>
      </c>
      <c r="G9429" s="9"/>
      <c r="H9429" s="9"/>
    </row>
    <row r="9430" ht="15.75" customHeight="1">
      <c r="A9430" s="15" t="s">
        <v>10843</v>
      </c>
      <c r="B9430" s="14" t="s">
        <v>562</v>
      </c>
      <c r="C9430" s="17">
        <v>8.0</v>
      </c>
      <c r="D9430" s="8" t="s">
        <v>10848</v>
      </c>
      <c r="E9430" s="8" t="s">
        <v>21</v>
      </c>
      <c r="F9430" s="5" t="s">
        <v>123</v>
      </c>
      <c r="G9430" s="9"/>
      <c r="H9430" s="9"/>
    </row>
    <row r="9431" ht="15.75" customHeight="1">
      <c r="A9431" s="15" t="s">
        <v>10843</v>
      </c>
      <c r="B9431" s="18" t="s">
        <v>1460</v>
      </c>
      <c r="C9431" s="17">
        <v>9.0</v>
      </c>
      <c r="D9431" s="8" t="s">
        <v>10849</v>
      </c>
      <c r="E9431" s="8" t="s">
        <v>32</v>
      </c>
      <c r="F9431" s="5" t="s">
        <v>18</v>
      </c>
      <c r="G9431" s="9"/>
      <c r="H9431" s="9"/>
    </row>
    <row r="9432" ht="15.75" customHeight="1">
      <c r="A9432" s="15" t="s">
        <v>10843</v>
      </c>
      <c r="B9432" s="18" t="s">
        <v>1460</v>
      </c>
      <c r="C9432" s="17">
        <v>10.0</v>
      </c>
      <c r="D9432" s="8" t="s">
        <v>10850</v>
      </c>
      <c r="E9432" s="8" t="s">
        <v>18</v>
      </c>
      <c r="F9432" s="5" t="s">
        <v>18</v>
      </c>
      <c r="G9432" s="9"/>
      <c r="H9432" s="9"/>
    </row>
    <row r="9433" ht="15.75" customHeight="1">
      <c r="A9433" s="15" t="s">
        <v>10843</v>
      </c>
      <c r="B9433" s="18" t="s">
        <v>10851</v>
      </c>
      <c r="C9433" s="17">
        <v>11.0</v>
      </c>
      <c r="D9433" s="8" t="s">
        <v>10852</v>
      </c>
      <c r="E9433" s="8" t="s">
        <v>14</v>
      </c>
      <c r="F9433" s="5" t="s">
        <v>28</v>
      </c>
      <c r="G9433" s="9"/>
      <c r="H9433" s="9"/>
    </row>
    <row r="9434" ht="15.75" customHeight="1">
      <c r="A9434" s="15" t="s">
        <v>10843</v>
      </c>
      <c r="B9434" s="14" t="s">
        <v>10853</v>
      </c>
      <c r="C9434" s="17">
        <v>12.0</v>
      </c>
      <c r="D9434" s="8" t="s">
        <v>10854</v>
      </c>
      <c r="E9434" s="8" t="s">
        <v>33</v>
      </c>
      <c r="F9434" s="5" t="s">
        <v>33</v>
      </c>
      <c r="G9434" s="9"/>
      <c r="H9434" s="9"/>
    </row>
    <row r="9435" ht="15.75" customHeight="1">
      <c r="A9435" s="15" t="s">
        <v>10843</v>
      </c>
      <c r="B9435" s="18" t="s">
        <v>10855</v>
      </c>
      <c r="C9435" s="17">
        <v>14.0</v>
      </c>
      <c r="D9435" s="8" t="s">
        <v>10856</v>
      </c>
      <c r="E9435" s="8" t="s">
        <v>33</v>
      </c>
      <c r="F9435" s="5" t="s">
        <v>33</v>
      </c>
      <c r="G9435" s="9"/>
      <c r="H9435" s="9"/>
    </row>
    <row r="9436" ht="15.75" customHeight="1">
      <c r="A9436" s="15" t="s">
        <v>10843</v>
      </c>
      <c r="B9436" s="18" t="s">
        <v>695</v>
      </c>
      <c r="C9436" s="17">
        <v>16.0</v>
      </c>
      <c r="D9436" s="8" t="s">
        <v>10857</v>
      </c>
      <c r="E9436" s="8" t="s">
        <v>33</v>
      </c>
      <c r="F9436" s="5" t="s">
        <v>33</v>
      </c>
      <c r="G9436" s="9"/>
      <c r="H9436" s="9"/>
    </row>
    <row r="9437" ht="15.75" customHeight="1">
      <c r="A9437" s="15" t="s">
        <v>10843</v>
      </c>
      <c r="B9437" s="18" t="s">
        <v>346</v>
      </c>
      <c r="C9437" s="17">
        <v>18.0</v>
      </c>
      <c r="D9437" s="8" t="s">
        <v>10858</v>
      </c>
      <c r="E9437" s="8" t="s">
        <v>21</v>
      </c>
      <c r="F9437" s="5" t="s">
        <v>708</v>
      </c>
      <c r="G9437" s="9"/>
      <c r="H9437" s="9"/>
    </row>
    <row r="9438" ht="15.75" customHeight="1">
      <c r="A9438" s="15" t="s">
        <v>10843</v>
      </c>
      <c r="B9438" s="18" t="s">
        <v>10855</v>
      </c>
      <c r="C9438" s="17">
        <v>20.0</v>
      </c>
      <c r="D9438" s="8" t="s">
        <v>10859</v>
      </c>
      <c r="E9438" s="8" t="s">
        <v>21</v>
      </c>
      <c r="F9438" s="5" t="s">
        <v>18</v>
      </c>
      <c r="G9438" s="9"/>
      <c r="H9438" s="9"/>
    </row>
    <row r="9439" ht="15.75" customHeight="1">
      <c r="A9439" s="15" t="s">
        <v>10843</v>
      </c>
      <c r="B9439" s="18" t="s">
        <v>695</v>
      </c>
      <c r="C9439" s="17">
        <v>21.0</v>
      </c>
      <c r="D9439" s="8" t="s">
        <v>10860</v>
      </c>
      <c r="E9439" s="8" t="s">
        <v>32</v>
      </c>
      <c r="F9439" s="5" t="s">
        <v>15</v>
      </c>
      <c r="G9439" s="9"/>
      <c r="H9439" s="9"/>
    </row>
    <row r="9440" ht="15.75" customHeight="1">
      <c r="A9440" s="15" t="s">
        <v>10843</v>
      </c>
      <c r="B9440" s="18" t="s">
        <v>10855</v>
      </c>
      <c r="C9440" s="17">
        <v>22.0</v>
      </c>
      <c r="D9440" s="8" t="s">
        <v>10861</v>
      </c>
      <c r="E9440" s="8" t="s">
        <v>14</v>
      </c>
      <c r="F9440" s="5" t="s">
        <v>15</v>
      </c>
      <c r="G9440" s="9"/>
      <c r="H9440" s="9"/>
    </row>
    <row r="9441" ht="15.75" customHeight="1">
      <c r="A9441" s="15" t="s">
        <v>10843</v>
      </c>
      <c r="B9441" s="18" t="s">
        <v>695</v>
      </c>
      <c r="C9441" s="17">
        <v>24.0</v>
      </c>
      <c r="D9441" s="8" t="s">
        <v>10862</v>
      </c>
      <c r="E9441" s="8" t="s">
        <v>32</v>
      </c>
      <c r="F9441" s="5" t="s">
        <v>18</v>
      </c>
      <c r="G9441" s="9"/>
      <c r="H9441" s="9"/>
    </row>
    <row r="9442" ht="15.75" customHeight="1">
      <c r="A9442" s="15" t="s">
        <v>10843</v>
      </c>
      <c r="B9442" s="18" t="s">
        <v>10855</v>
      </c>
      <c r="C9442" s="17">
        <v>25.0</v>
      </c>
      <c r="D9442" s="8" t="s">
        <v>10863</v>
      </c>
      <c r="E9442" s="8" t="s">
        <v>32</v>
      </c>
      <c r="F9442" s="5" t="s">
        <v>18</v>
      </c>
      <c r="G9442" s="9"/>
      <c r="H9442" s="9"/>
    </row>
    <row r="9443" ht="15.75" customHeight="1">
      <c r="A9443" s="15" t="s">
        <v>10843</v>
      </c>
      <c r="B9443" s="18" t="s">
        <v>10855</v>
      </c>
      <c r="C9443" s="17">
        <v>27.0</v>
      </c>
      <c r="D9443" s="8" t="s">
        <v>10864</v>
      </c>
      <c r="E9443" s="8" t="s">
        <v>14</v>
      </c>
      <c r="F9443" s="5" t="s">
        <v>15</v>
      </c>
      <c r="G9443" s="9"/>
      <c r="H9443" s="9"/>
    </row>
    <row r="9444" ht="15.75" customHeight="1">
      <c r="A9444" s="15" t="s">
        <v>10843</v>
      </c>
      <c r="B9444" s="18" t="s">
        <v>695</v>
      </c>
      <c r="C9444" s="17">
        <v>28.0</v>
      </c>
      <c r="D9444" s="8" t="s">
        <v>10865</v>
      </c>
      <c r="E9444" s="8" t="s">
        <v>14</v>
      </c>
      <c r="F9444" s="5" t="s">
        <v>15</v>
      </c>
      <c r="G9444" s="9"/>
      <c r="H9444" s="9"/>
    </row>
    <row r="9445" ht="15.75" customHeight="1">
      <c r="A9445" s="15" t="s">
        <v>10843</v>
      </c>
      <c r="B9445" s="18" t="s">
        <v>10855</v>
      </c>
      <c r="C9445" s="17">
        <v>29.0</v>
      </c>
      <c r="D9445" s="8" t="s">
        <v>10866</v>
      </c>
      <c r="E9445" s="8" t="s">
        <v>32</v>
      </c>
      <c r="F9445" s="5" t="s">
        <v>22</v>
      </c>
      <c r="G9445" s="9"/>
      <c r="H9445" s="9"/>
    </row>
    <row r="9446" ht="15.75" customHeight="1">
      <c r="A9446" s="15" t="s">
        <v>10843</v>
      </c>
      <c r="B9446" s="18" t="s">
        <v>346</v>
      </c>
      <c r="C9446" s="17">
        <v>30.0</v>
      </c>
      <c r="D9446" s="8" t="s">
        <v>10867</v>
      </c>
      <c r="E9446" s="8" t="s">
        <v>48</v>
      </c>
      <c r="F9446" s="5" t="s">
        <v>22</v>
      </c>
      <c r="G9446" s="9"/>
      <c r="H9446" s="9"/>
    </row>
    <row r="9447" ht="15.75" customHeight="1">
      <c r="A9447" s="15" t="s">
        <v>10843</v>
      </c>
      <c r="B9447" s="18" t="s">
        <v>695</v>
      </c>
      <c r="C9447" s="17">
        <v>31.0</v>
      </c>
      <c r="D9447" s="8" t="s">
        <v>10868</v>
      </c>
      <c r="E9447" s="8" t="s">
        <v>14</v>
      </c>
      <c r="F9447" s="5" t="s">
        <v>28</v>
      </c>
      <c r="G9447" s="9"/>
      <c r="H9447" s="9"/>
    </row>
    <row r="9448" ht="15.75" customHeight="1">
      <c r="A9448" s="15" t="s">
        <v>10843</v>
      </c>
      <c r="B9448" s="18" t="s">
        <v>10855</v>
      </c>
      <c r="C9448" s="17">
        <v>32.0</v>
      </c>
      <c r="D9448" s="8" t="s">
        <v>10869</v>
      </c>
      <c r="E9448" s="8" t="s">
        <v>14</v>
      </c>
      <c r="F9448" s="5" t="s">
        <v>28</v>
      </c>
      <c r="G9448" s="9"/>
      <c r="H9448" s="9"/>
    </row>
    <row r="9449" ht="15.75" customHeight="1">
      <c r="A9449" s="15" t="s">
        <v>10843</v>
      </c>
      <c r="B9449" s="18" t="s">
        <v>346</v>
      </c>
      <c r="C9449" s="17">
        <v>33.0</v>
      </c>
      <c r="D9449" s="8" t="s">
        <v>10870</v>
      </c>
      <c r="E9449" s="8" t="s">
        <v>14</v>
      </c>
      <c r="F9449" s="5" t="s">
        <v>15</v>
      </c>
      <c r="G9449" s="9"/>
      <c r="H9449" s="9"/>
    </row>
    <row r="9450" ht="15.75" customHeight="1">
      <c r="A9450" s="15" t="s">
        <v>10843</v>
      </c>
      <c r="B9450" s="18" t="s">
        <v>10855</v>
      </c>
      <c r="C9450" s="17">
        <v>34.0</v>
      </c>
      <c r="D9450" s="8" t="s">
        <v>10871</v>
      </c>
      <c r="E9450" s="8" t="s">
        <v>14</v>
      </c>
      <c r="F9450" s="5" t="s">
        <v>15</v>
      </c>
      <c r="G9450" s="9"/>
      <c r="H9450" s="9"/>
    </row>
    <row r="9451" ht="15.75" customHeight="1">
      <c r="A9451" s="15" t="s">
        <v>10843</v>
      </c>
      <c r="B9451" s="18" t="s">
        <v>695</v>
      </c>
      <c r="C9451" s="17">
        <v>35.0</v>
      </c>
      <c r="D9451" s="8" t="s">
        <v>10872</v>
      </c>
      <c r="E9451" s="8" t="s">
        <v>14</v>
      </c>
      <c r="F9451" s="5" t="s">
        <v>15</v>
      </c>
      <c r="G9451" s="9"/>
      <c r="H9451" s="9"/>
    </row>
    <row r="9452" ht="15.75" customHeight="1">
      <c r="A9452" s="15" t="s">
        <v>10843</v>
      </c>
      <c r="B9452" s="18" t="s">
        <v>695</v>
      </c>
      <c r="C9452" s="17">
        <v>36.0</v>
      </c>
      <c r="D9452" s="8" t="s">
        <v>10873</v>
      </c>
      <c r="E9452" s="8" t="s">
        <v>14</v>
      </c>
      <c r="F9452" s="5" t="s">
        <v>673</v>
      </c>
      <c r="G9452" s="9"/>
      <c r="H9452" s="9"/>
    </row>
    <row r="9453" ht="15.75" customHeight="1">
      <c r="A9453" s="15" t="s">
        <v>10843</v>
      </c>
      <c r="B9453" s="18" t="s">
        <v>695</v>
      </c>
      <c r="C9453" s="17">
        <v>37.0</v>
      </c>
      <c r="D9453" s="8" t="s">
        <v>10874</v>
      </c>
      <c r="E9453" s="8" t="s">
        <v>14</v>
      </c>
      <c r="F9453" s="5" t="s">
        <v>79</v>
      </c>
      <c r="G9453" s="9"/>
      <c r="H9453" s="9"/>
    </row>
    <row r="9454" ht="15.75" customHeight="1">
      <c r="A9454" s="15" t="s">
        <v>10843</v>
      </c>
      <c r="B9454" s="18" t="s">
        <v>695</v>
      </c>
      <c r="C9454" s="17">
        <v>38.0</v>
      </c>
      <c r="D9454" s="8" t="s">
        <v>10875</v>
      </c>
      <c r="E9454" s="8" t="s">
        <v>32</v>
      </c>
      <c r="F9454" s="5" t="s">
        <v>79</v>
      </c>
      <c r="G9454" s="9"/>
      <c r="H9454" s="9"/>
    </row>
    <row r="9455" ht="15.75" customHeight="1">
      <c r="A9455" s="15" t="s">
        <v>10843</v>
      </c>
      <c r="B9455" s="18" t="s">
        <v>10855</v>
      </c>
      <c r="C9455" s="17">
        <v>39.0</v>
      </c>
      <c r="D9455" s="8" t="s">
        <v>10876</v>
      </c>
      <c r="E9455" s="8" t="s">
        <v>32</v>
      </c>
      <c r="F9455" s="5" t="s">
        <v>66</v>
      </c>
      <c r="G9455" s="9"/>
      <c r="H9455" s="9"/>
    </row>
    <row r="9456" ht="15.75" customHeight="1">
      <c r="A9456" s="15" t="s">
        <v>10843</v>
      </c>
      <c r="B9456" s="18" t="s">
        <v>10855</v>
      </c>
      <c r="C9456" s="17">
        <v>40.0</v>
      </c>
      <c r="D9456" s="8" t="s">
        <v>10877</v>
      </c>
      <c r="E9456" s="8" t="s">
        <v>21</v>
      </c>
      <c r="F9456" s="5" t="s">
        <v>25</v>
      </c>
      <c r="G9456" s="9"/>
      <c r="H9456" s="9"/>
    </row>
    <row r="9457" ht="15.75" customHeight="1">
      <c r="A9457" s="15" t="s">
        <v>10843</v>
      </c>
      <c r="B9457" s="18" t="s">
        <v>10855</v>
      </c>
      <c r="C9457" s="17">
        <v>41.0</v>
      </c>
      <c r="D9457" s="8" t="s">
        <v>10878</v>
      </c>
      <c r="E9457" s="8" t="s">
        <v>21</v>
      </c>
      <c r="F9457" s="5" t="s">
        <v>25</v>
      </c>
      <c r="G9457" s="9"/>
      <c r="H9457" s="9"/>
    </row>
    <row r="9458" ht="15.75" customHeight="1">
      <c r="A9458" s="15" t="s">
        <v>10843</v>
      </c>
      <c r="B9458" s="18" t="s">
        <v>10855</v>
      </c>
      <c r="C9458" s="17">
        <v>42.0</v>
      </c>
      <c r="D9458" s="8" t="s">
        <v>10879</v>
      </c>
      <c r="E9458" s="8" t="s">
        <v>21</v>
      </c>
      <c r="F9458" s="5" t="s">
        <v>79</v>
      </c>
      <c r="G9458" s="9"/>
      <c r="H9458" s="9"/>
    </row>
    <row r="9459" ht="15.75" customHeight="1">
      <c r="A9459" s="15" t="s">
        <v>10843</v>
      </c>
      <c r="B9459" s="18" t="s">
        <v>695</v>
      </c>
      <c r="C9459" s="17">
        <v>44.0</v>
      </c>
      <c r="D9459" s="8" t="s">
        <v>10880</v>
      </c>
      <c r="E9459" s="8" t="s">
        <v>32</v>
      </c>
      <c r="F9459" s="5" t="s">
        <v>79</v>
      </c>
      <c r="G9459" s="9"/>
      <c r="H9459" s="9"/>
    </row>
    <row r="9460" ht="15.75" customHeight="1">
      <c r="A9460" s="15" t="s">
        <v>10843</v>
      </c>
      <c r="B9460" s="18" t="s">
        <v>695</v>
      </c>
      <c r="C9460" s="17">
        <v>45.0</v>
      </c>
      <c r="D9460" s="8" t="s">
        <v>10881</v>
      </c>
      <c r="E9460" s="8" t="s">
        <v>33</v>
      </c>
      <c r="F9460" s="5" t="s">
        <v>33</v>
      </c>
      <c r="G9460" s="9"/>
      <c r="H9460" s="9"/>
    </row>
    <row r="9461" ht="15.75" customHeight="1">
      <c r="A9461" s="15" t="s">
        <v>10843</v>
      </c>
      <c r="B9461" s="18" t="s">
        <v>10855</v>
      </c>
      <c r="C9461" s="17">
        <v>46.0</v>
      </c>
      <c r="D9461" s="8" t="s">
        <v>10882</v>
      </c>
      <c r="E9461" s="8" t="s">
        <v>33</v>
      </c>
      <c r="F9461" s="5" t="s">
        <v>33</v>
      </c>
      <c r="G9461" s="9"/>
      <c r="H9461" s="9"/>
    </row>
    <row r="9462" ht="15.75" customHeight="1">
      <c r="A9462" s="15" t="s">
        <v>10843</v>
      </c>
      <c r="B9462" s="18" t="s">
        <v>695</v>
      </c>
      <c r="C9462" s="17">
        <v>48.0</v>
      </c>
      <c r="D9462" s="8" t="s">
        <v>10883</v>
      </c>
      <c r="E9462" s="8" t="s">
        <v>146</v>
      </c>
      <c r="F9462" s="5" t="s">
        <v>66</v>
      </c>
      <c r="G9462" s="9"/>
      <c r="H9462" s="9"/>
    </row>
    <row r="9463" ht="15.75" customHeight="1">
      <c r="A9463" s="15" t="s">
        <v>10843</v>
      </c>
      <c r="B9463" s="18" t="s">
        <v>9977</v>
      </c>
      <c r="C9463" s="17">
        <v>49.0</v>
      </c>
      <c r="D9463" s="8" t="s">
        <v>10884</v>
      </c>
      <c r="E9463" s="8" t="s">
        <v>32</v>
      </c>
      <c r="F9463" s="5" t="s">
        <v>66</v>
      </c>
      <c r="G9463" s="9"/>
      <c r="H9463" s="9"/>
    </row>
    <row r="9464" ht="15.75" customHeight="1">
      <c r="A9464" s="15" t="s">
        <v>10843</v>
      </c>
      <c r="B9464" s="18" t="s">
        <v>9977</v>
      </c>
      <c r="C9464" s="17">
        <v>50.0</v>
      </c>
      <c r="D9464" s="8" t="s">
        <v>10885</v>
      </c>
      <c r="E9464" s="8" t="s">
        <v>21</v>
      </c>
      <c r="F9464" s="5" t="s">
        <v>2358</v>
      </c>
      <c r="G9464" s="9"/>
      <c r="H9464" s="9"/>
    </row>
    <row r="9465" ht="15.75" customHeight="1">
      <c r="A9465" s="15" t="s">
        <v>10843</v>
      </c>
      <c r="B9465" s="18" t="s">
        <v>10851</v>
      </c>
      <c r="C9465" s="17">
        <v>52.0</v>
      </c>
      <c r="D9465" s="8" t="s">
        <v>10886</v>
      </c>
      <c r="E9465" s="8" t="s">
        <v>21</v>
      </c>
      <c r="F9465" s="5" t="s">
        <v>642</v>
      </c>
      <c r="G9465" s="9"/>
      <c r="H9465" s="9"/>
    </row>
    <row r="9466" ht="15.75" customHeight="1">
      <c r="A9466" s="15" t="s">
        <v>10843</v>
      </c>
      <c r="B9466" s="14" t="s">
        <v>23</v>
      </c>
      <c r="C9466" s="17">
        <v>53.0</v>
      </c>
      <c r="D9466" s="8" t="s">
        <v>10887</v>
      </c>
      <c r="E9466" s="8" t="s">
        <v>21</v>
      </c>
      <c r="F9466" s="5" t="s">
        <v>89</v>
      </c>
      <c r="G9466" s="9"/>
      <c r="H9466" s="9"/>
    </row>
    <row r="9467" ht="15.75" customHeight="1">
      <c r="A9467" s="15" t="s">
        <v>10888</v>
      </c>
      <c r="B9467" s="14" t="s">
        <v>968</v>
      </c>
      <c r="C9467" s="16">
        <v>1.0</v>
      </c>
      <c r="D9467" s="8" t="s">
        <v>10889</v>
      </c>
      <c r="E9467" s="8" t="s">
        <v>21</v>
      </c>
      <c r="F9467" s="5" t="s">
        <v>25</v>
      </c>
      <c r="G9467" s="9"/>
      <c r="H9467" s="9"/>
    </row>
    <row r="9468" ht="15.75" customHeight="1">
      <c r="A9468" s="15" t="s">
        <v>10888</v>
      </c>
      <c r="B9468" s="14" t="s">
        <v>968</v>
      </c>
      <c r="C9468" s="17">
        <v>3.0</v>
      </c>
      <c r="D9468" s="8" t="s">
        <v>10890</v>
      </c>
      <c r="E9468" s="8" t="s">
        <v>21</v>
      </c>
      <c r="F9468" s="5" t="s">
        <v>25</v>
      </c>
      <c r="G9468" s="9"/>
      <c r="H9468" s="9"/>
    </row>
    <row r="9469" ht="15.75" customHeight="1">
      <c r="A9469" s="15" t="s">
        <v>10888</v>
      </c>
      <c r="B9469" s="14" t="s">
        <v>124</v>
      </c>
      <c r="C9469" s="17">
        <v>5.0</v>
      </c>
      <c r="D9469" s="8" t="s">
        <v>10891</v>
      </c>
      <c r="E9469" s="8" t="s">
        <v>21</v>
      </c>
      <c r="F9469" s="5" t="s">
        <v>89</v>
      </c>
      <c r="G9469" s="9"/>
      <c r="H9469" s="9"/>
    </row>
    <row r="9470" ht="15.75" customHeight="1">
      <c r="A9470" s="15" t="s">
        <v>10888</v>
      </c>
      <c r="B9470" s="14" t="s">
        <v>37</v>
      </c>
      <c r="C9470" s="17">
        <v>7.0</v>
      </c>
      <c r="D9470" s="8" t="s">
        <v>10892</v>
      </c>
      <c r="E9470" s="8" t="s">
        <v>33</v>
      </c>
      <c r="F9470" s="5" t="s">
        <v>33</v>
      </c>
      <c r="G9470" s="9"/>
      <c r="H9470" s="9"/>
    </row>
    <row r="9471" ht="15.75" customHeight="1">
      <c r="A9471" s="15" t="s">
        <v>10888</v>
      </c>
      <c r="B9471" s="14" t="s">
        <v>29</v>
      </c>
      <c r="C9471" s="17">
        <v>10.0</v>
      </c>
      <c r="D9471" s="8" t="s">
        <v>10893</v>
      </c>
      <c r="E9471" s="8" t="s">
        <v>33</v>
      </c>
      <c r="F9471" s="5" t="s">
        <v>33</v>
      </c>
      <c r="G9471" s="9"/>
      <c r="H9471" s="9"/>
    </row>
    <row r="9472" ht="15.75" customHeight="1">
      <c r="A9472" s="15" t="s">
        <v>10888</v>
      </c>
      <c r="B9472" s="14" t="s">
        <v>37</v>
      </c>
      <c r="C9472" s="17">
        <v>12.0</v>
      </c>
      <c r="D9472" s="8" t="s">
        <v>10894</v>
      </c>
      <c r="E9472" s="8" t="s">
        <v>14</v>
      </c>
      <c r="F9472" s="5" t="s">
        <v>28</v>
      </c>
      <c r="G9472" s="9"/>
      <c r="H9472" s="9"/>
    </row>
    <row r="9473" ht="15.75" customHeight="1">
      <c r="A9473" s="15" t="s">
        <v>10888</v>
      </c>
      <c r="B9473" s="14" t="s">
        <v>144</v>
      </c>
      <c r="C9473" s="17">
        <v>13.0</v>
      </c>
      <c r="D9473" s="8" t="s">
        <v>10895</v>
      </c>
      <c r="E9473" s="8" t="s">
        <v>14</v>
      </c>
      <c r="F9473" s="5" t="s">
        <v>15</v>
      </c>
      <c r="G9473" s="9"/>
      <c r="H9473" s="9"/>
    </row>
    <row r="9474" ht="15.75" customHeight="1">
      <c r="A9474" s="15" t="s">
        <v>10888</v>
      </c>
      <c r="B9474" s="14" t="s">
        <v>124</v>
      </c>
      <c r="C9474" s="17">
        <v>14.0</v>
      </c>
      <c r="D9474" s="8" t="s">
        <v>10896</v>
      </c>
      <c r="E9474" s="8" t="s">
        <v>32</v>
      </c>
      <c r="F9474" s="5" t="s">
        <v>22</v>
      </c>
      <c r="G9474" s="9"/>
      <c r="H9474" s="9"/>
    </row>
    <row r="9475" ht="15.75" customHeight="1">
      <c r="A9475" s="15" t="s">
        <v>10888</v>
      </c>
      <c r="B9475" s="14" t="s">
        <v>968</v>
      </c>
      <c r="C9475" s="17">
        <v>16.0</v>
      </c>
      <c r="D9475" s="8" t="s">
        <v>10897</v>
      </c>
      <c r="E9475" s="8" t="s">
        <v>18</v>
      </c>
      <c r="F9475" s="5" t="s">
        <v>18</v>
      </c>
      <c r="G9475" s="9"/>
      <c r="H9475" s="9"/>
    </row>
    <row r="9476" ht="15.75" customHeight="1">
      <c r="A9476" s="15" t="s">
        <v>10888</v>
      </c>
      <c r="B9476" s="14" t="s">
        <v>968</v>
      </c>
      <c r="C9476" s="17">
        <v>18.0</v>
      </c>
      <c r="D9476" s="8" t="s">
        <v>10898</v>
      </c>
      <c r="E9476" s="8" t="s">
        <v>21</v>
      </c>
      <c r="F9476" s="5" t="s">
        <v>25</v>
      </c>
      <c r="G9476" s="9"/>
      <c r="H9476" s="9"/>
    </row>
    <row r="9477" ht="15.75" customHeight="1">
      <c r="A9477" s="15" t="s">
        <v>10888</v>
      </c>
      <c r="B9477" s="18" t="s">
        <v>701</v>
      </c>
      <c r="C9477" s="17">
        <v>20.0</v>
      </c>
      <c r="D9477" s="8" t="s">
        <v>10899</v>
      </c>
      <c r="E9477" s="8" t="s">
        <v>14</v>
      </c>
      <c r="F9477" s="5" t="s">
        <v>79</v>
      </c>
      <c r="G9477" s="9"/>
      <c r="H9477" s="9"/>
    </row>
    <row r="9478" ht="15.75" customHeight="1">
      <c r="A9478" s="15" t="s">
        <v>10888</v>
      </c>
      <c r="B9478" s="14" t="s">
        <v>37</v>
      </c>
      <c r="C9478" s="17">
        <v>22.0</v>
      </c>
      <c r="D9478" s="8" t="s">
        <v>10900</v>
      </c>
      <c r="E9478" s="8" t="s">
        <v>14</v>
      </c>
      <c r="F9478" s="5" t="s">
        <v>79</v>
      </c>
      <c r="G9478" s="9"/>
      <c r="H9478" s="9"/>
    </row>
    <row r="9479" ht="15.75" customHeight="1">
      <c r="A9479" s="15" t="s">
        <v>10888</v>
      </c>
      <c r="B9479" s="14" t="s">
        <v>560</v>
      </c>
      <c r="C9479" s="17">
        <v>23.0</v>
      </c>
      <c r="D9479" s="8" t="s">
        <v>10901</v>
      </c>
      <c r="E9479" s="8" t="s">
        <v>18</v>
      </c>
      <c r="F9479" s="5" t="s">
        <v>18</v>
      </c>
      <c r="G9479" s="9"/>
      <c r="H9479" s="9"/>
    </row>
    <row r="9480" ht="15.75" customHeight="1">
      <c r="A9480" s="15" t="s">
        <v>10888</v>
      </c>
      <c r="B9480" s="14" t="s">
        <v>137</v>
      </c>
      <c r="C9480" s="17">
        <v>26.0</v>
      </c>
      <c r="D9480" s="8" t="s">
        <v>10902</v>
      </c>
      <c r="E9480" s="8" t="s">
        <v>21</v>
      </c>
      <c r="F9480" s="5" t="s">
        <v>22</v>
      </c>
      <c r="G9480" s="9"/>
      <c r="H9480" s="9"/>
    </row>
    <row r="9481" ht="15.75" customHeight="1">
      <c r="A9481" s="15" t="s">
        <v>10888</v>
      </c>
      <c r="B9481" s="14" t="s">
        <v>37</v>
      </c>
      <c r="C9481" s="17">
        <v>28.0</v>
      </c>
      <c r="D9481" s="8" t="s">
        <v>10903</v>
      </c>
      <c r="E9481" s="8" t="s">
        <v>21</v>
      </c>
      <c r="F9481" s="5" t="s">
        <v>25</v>
      </c>
      <c r="G9481" s="9"/>
      <c r="H9481" s="9"/>
    </row>
    <row r="9482" ht="15.75" customHeight="1">
      <c r="A9482" s="15" t="s">
        <v>10888</v>
      </c>
      <c r="B9482" s="14" t="s">
        <v>137</v>
      </c>
      <c r="C9482" s="17">
        <v>30.0</v>
      </c>
      <c r="D9482" s="8" t="s">
        <v>10904</v>
      </c>
      <c r="E9482" s="8" t="s">
        <v>21</v>
      </c>
      <c r="F9482" s="5" t="s">
        <v>123</v>
      </c>
      <c r="G9482" s="9"/>
      <c r="H9482" s="9"/>
    </row>
    <row r="9483" ht="15.75" customHeight="1">
      <c r="A9483" s="15" t="s">
        <v>10888</v>
      </c>
      <c r="B9483" s="14" t="s">
        <v>124</v>
      </c>
      <c r="C9483" s="17">
        <v>32.0</v>
      </c>
      <c r="D9483" s="8" t="s">
        <v>10905</v>
      </c>
      <c r="E9483" s="8" t="s">
        <v>33</v>
      </c>
      <c r="F9483" s="5" t="s">
        <v>33</v>
      </c>
      <c r="G9483" s="9"/>
      <c r="H9483" s="9"/>
    </row>
    <row r="9484" ht="15.75" customHeight="1">
      <c r="A9484" s="15" t="s">
        <v>10888</v>
      </c>
      <c r="B9484" s="14" t="s">
        <v>37</v>
      </c>
      <c r="C9484" s="17">
        <v>34.0</v>
      </c>
      <c r="D9484" s="8" t="s">
        <v>10906</v>
      </c>
      <c r="E9484" s="8" t="s">
        <v>18</v>
      </c>
      <c r="F9484" s="5" t="s">
        <v>18</v>
      </c>
      <c r="G9484" s="9"/>
      <c r="H9484" s="9"/>
    </row>
    <row r="9485" ht="15.75" customHeight="1">
      <c r="A9485" s="15" t="s">
        <v>10888</v>
      </c>
      <c r="B9485" s="14" t="s">
        <v>37</v>
      </c>
      <c r="C9485" s="17">
        <v>35.0</v>
      </c>
      <c r="D9485" s="8" t="s">
        <v>10907</v>
      </c>
      <c r="E9485" s="8" t="s">
        <v>18</v>
      </c>
      <c r="F9485" s="5" t="s">
        <v>18</v>
      </c>
      <c r="G9485" s="9"/>
      <c r="H9485" s="9"/>
    </row>
    <row r="9486" ht="15.75" customHeight="1">
      <c r="A9486" s="15" t="s">
        <v>10888</v>
      </c>
      <c r="B9486" s="14" t="s">
        <v>124</v>
      </c>
      <c r="C9486" s="17">
        <v>37.0</v>
      </c>
      <c r="D9486" s="8" t="s">
        <v>10908</v>
      </c>
      <c r="E9486" s="8" t="s">
        <v>21</v>
      </c>
      <c r="F9486" s="5" t="s">
        <v>25</v>
      </c>
      <c r="G9486" s="9"/>
      <c r="H9486" s="9"/>
    </row>
    <row r="9487" ht="15.75" customHeight="1">
      <c r="A9487" s="15" t="s">
        <v>10888</v>
      </c>
      <c r="B9487" s="14" t="s">
        <v>144</v>
      </c>
      <c r="C9487" s="17">
        <v>39.0</v>
      </c>
      <c r="D9487" s="8" t="s">
        <v>10909</v>
      </c>
      <c r="E9487" s="8" t="s">
        <v>21</v>
      </c>
      <c r="F9487" s="5" t="s">
        <v>25</v>
      </c>
      <c r="G9487" s="9"/>
      <c r="H9487" s="9"/>
    </row>
    <row r="9488" ht="15.75" customHeight="1">
      <c r="A9488" s="15" t="s">
        <v>10888</v>
      </c>
      <c r="B9488" s="14" t="s">
        <v>144</v>
      </c>
      <c r="C9488" s="17">
        <v>41.0</v>
      </c>
      <c r="D9488" s="8" t="s">
        <v>10910</v>
      </c>
      <c r="E9488" s="8" t="s">
        <v>14</v>
      </c>
      <c r="F9488" s="5" t="s">
        <v>28</v>
      </c>
      <c r="G9488" s="9"/>
      <c r="H9488" s="9"/>
    </row>
    <row r="9489" ht="15.75" customHeight="1">
      <c r="A9489" s="15" t="s">
        <v>10888</v>
      </c>
      <c r="B9489" s="14" t="s">
        <v>144</v>
      </c>
      <c r="C9489" s="17">
        <v>43.0</v>
      </c>
      <c r="D9489" s="8" t="s">
        <v>10911</v>
      </c>
      <c r="E9489" s="8" t="s">
        <v>21</v>
      </c>
      <c r="F9489" s="5" t="s">
        <v>22</v>
      </c>
      <c r="G9489" s="9"/>
      <c r="H9489" s="9"/>
    </row>
    <row r="9490" ht="15.75" customHeight="1">
      <c r="A9490" s="15" t="s">
        <v>10888</v>
      </c>
      <c r="B9490" s="14" t="s">
        <v>37</v>
      </c>
      <c r="C9490" s="17">
        <v>45.0</v>
      </c>
      <c r="D9490" s="8" t="s">
        <v>10912</v>
      </c>
      <c r="E9490" s="8" t="s">
        <v>14</v>
      </c>
      <c r="F9490" s="5" t="s">
        <v>79</v>
      </c>
      <c r="G9490" s="9"/>
      <c r="H9490" s="9"/>
    </row>
    <row r="9491" ht="15.75" customHeight="1">
      <c r="A9491" s="15" t="s">
        <v>10888</v>
      </c>
      <c r="B9491" s="14" t="s">
        <v>896</v>
      </c>
      <c r="C9491" s="17">
        <v>47.0</v>
      </c>
      <c r="D9491" s="8" t="s">
        <v>10913</v>
      </c>
      <c r="E9491" s="8" t="s">
        <v>33</v>
      </c>
      <c r="F9491" s="5" t="s">
        <v>33</v>
      </c>
      <c r="G9491" s="9"/>
      <c r="H9491" s="9"/>
    </row>
    <row r="9492" ht="15.75" customHeight="1">
      <c r="A9492" s="15" t="s">
        <v>10888</v>
      </c>
      <c r="B9492" s="14" t="s">
        <v>968</v>
      </c>
      <c r="C9492" s="17">
        <v>54.0</v>
      </c>
      <c r="D9492" s="8" t="s">
        <v>10914</v>
      </c>
      <c r="E9492" s="8" t="s">
        <v>21</v>
      </c>
      <c r="F9492" s="5" t="s">
        <v>25</v>
      </c>
      <c r="G9492" s="9"/>
      <c r="H9492" s="9"/>
    </row>
    <row r="9493" ht="15.75" customHeight="1">
      <c r="A9493" s="15" t="s">
        <v>10888</v>
      </c>
      <c r="B9493" s="14" t="s">
        <v>124</v>
      </c>
      <c r="C9493" s="17">
        <v>56.0</v>
      </c>
      <c r="D9493" s="8" t="s">
        <v>10915</v>
      </c>
      <c r="E9493" s="8" t="s">
        <v>14</v>
      </c>
      <c r="F9493" s="5" t="s">
        <v>18</v>
      </c>
      <c r="G9493" s="9"/>
      <c r="H9493" s="9"/>
    </row>
    <row r="9494" ht="15.75" customHeight="1">
      <c r="A9494" s="15" t="s">
        <v>10888</v>
      </c>
      <c r="B9494" s="14" t="s">
        <v>124</v>
      </c>
      <c r="C9494" s="17">
        <v>58.0</v>
      </c>
      <c r="D9494" s="8" t="s">
        <v>10916</v>
      </c>
      <c r="E9494" s="8" t="s">
        <v>14</v>
      </c>
      <c r="F9494" s="5" t="s">
        <v>28</v>
      </c>
      <c r="G9494" s="9"/>
      <c r="H9494" s="9"/>
    </row>
    <row r="9495" ht="15.75" customHeight="1">
      <c r="A9495" s="15" t="s">
        <v>10888</v>
      </c>
      <c r="B9495" s="14" t="s">
        <v>137</v>
      </c>
      <c r="C9495" s="17">
        <v>60.0</v>
      </c>
      <c r="D9495" s="8" t="s">
        <v>10917</v>
      </c>
      <c r="E9495" s="8" t="s">
        <v>21</v>
      </c>
      <c r="F9495" s="5" t="s">
        <v>22</v>
      </c>
      <c r="G9495" s="9"/>
      <c r="H9495" s="9"/>
    </row>
    <row r="9496" ht="15.75" customHeight="1">
      <c r="A9496" s="15" t="s">
        <v>10888</v>
      </c>
      <c r="B9496" s="14" t="s">
        <v>3574</v>
      </c>
      <c r="C9496" s="17">
        <v>62.0</v>
      </c>
      <c r="D9496" s="8" t="s">
        <v>10918</v>
      </c>
      <c r="E9496" s="8" t="s">
        <v>21</v>
      </c>
      <c r="F9496" s="5" t="s">
        <v>50</v>
      </c>
      <c r="G9496" s="9"/>
      <c r="H9496" s="9"/>
    </row>
    <row r="9497" ht="15.75" customHeight="1">
      <c r="A9497" s="15" t="s">
        <v>10919</v>
      </c>
      <c r="B9497" s="14" t="s">
        <v>5227</v>
      </c>
      <c r="C9497" s="16">
        <v>1.0</v>
      </c>
      <c r="D9497" s="8" t="s">
        <v>10920</v>
      </c>
      <c r="E9497" s="8" t="s">
        <v>21</v>
      </c>
      <c r="F9497" s="5" t="s">
        <v>25</v>
      </c>
      <c r="G9497" s="9"/>
      <c r="H9497" s="9"/>
    </row>
    <row r="9498" ht="15.75" customHeight="1">
      <c r="A9498" s="15" t="s">
        <v>10919</v>
      </c>
      <c r="B9498" s="14" t="s">
        <v>23</v>
      </c>
      <c r="C9498" s="17">
        <v>3.0</v>
      </c>
      <c r="D9498" s="8" t="s">
        <v>10921</v>
      </c>
      <c r="E9498" s="8" t="s">
        <v>14</v>
      </c>
      <c r="F9498" s="5" t="s">
        <v>15</v>
      </c>
      <c r="G9498" s="9"/>
      <c r="H9498" s="9"/>
    </row>
    <row r="9499" ht="15.75" customHeight="1">
      <c r="A9499" s="15" t="s">
        <v>10919</v>
      </c>
      <c r="B9499" s="14" t="s">
        <v>104</v>
      </c>
      <c r="C9499" s="17">
        <v>4.0</v>
      </c>
      <c r="D9499" s="8" t="s">
        <v>10922</v>
      </c>
      <c r="E9499" s="8" t="s">
        <v>21</v>
      </c>
      <c r="F9499" s="5" t="s">
        <v>50</v>
      </c>
      <c r="G9499" s="9"/>
      <c r="H9499" s="9"/>
    </row>
    <row r="9500" ht="15.75" customHeight="1">
      <c r="A9500" s="15" t="s">
        <v>10919</v>
      </c>
      <c r="B9500" s="14" t="s">
        <v>370</v>
      </c>
      <c r="C9500" s="17">
        <v>5.0</v>
      </c>
      <c r="D9500" s="8" t="s">
        <v>10923</v>
      </c>
      <c r="E9500" s="8" t="s">
        <v>14</v>
      </c>
      <c r="F9500" s="5" t="s">
        <v>15</v>
      </c>
      <c r="G9500" s="9"/>
      <c r="H9500" s="9"/>
    </row>
    <row r="9501" ht="15.75" customHeight="1">
      <c r="A9501" s="15" t="s">
        <v>10919</v>
      </c>
      <c r="B9501" s="14" t="s">
        <v>10924</v>
      </c>
      <c r="C9501" s="17">
        <v>6.0</v>
      </c>
      <c r="D9501" s="8" t="s">
        <v>10925</v>
      </c>
      <c r="E9501" s="8" t="s">
        <v>21</v>
      </c>
      <c r="F9501" s="5" t="s">
        <v>50</v>
      </c>
      <c r="G9501" s="9"/>
      <c r="H9501" s="9"/>
    </row>
    <row r="9502" ht="15.75" customHeight="1">
      <c r="A9502" s="15" t="s">
        <v>10919</v>
      </c>
      <c r="B9502" s="14" t="s">
        <v>104</v>
      </c>
      <c r="C9502" s="17">
        <v>8.0</v>
      </c>
      <c r="D9502" s="8" t="s">
        <v>10926</v>
      </c>
      <c r="E9502" s="8" t="s">
        <v>14</v>
      </c>
      <c r="F9502" s="5" t="s">
        <v>15</v>
      </c>
      <c r="G9502" s="9"/>
      <c r="H9502" s="9"/>
    </row>
    <row r="9503" ht="15.75" customHeight="1">
      <c r="A9503" s="15" t="s">
        <v>10919</v>
      </c>
      <c r="B9503" s="14" t="s">
        <v>52</v>
      </c>
      <c r="C9503" s="17">
        <v>10.0</v>
      </c>
      <c r="D9503" s="8" t="s">
        <v>10927</v>
      </c>
      <c r="E9503" s="8" t="s">
        <v>21</v>
      </c>
      <c r="F9503" s="5" t="s">
        <v>22</v>
      </c>
      <c r="G9503" s="9"/>
      <c r="H9503" s="9"/>
    </row>
    <row r="9504" ht="15.75" customHeight="1">
      <c r="A9504" s="15" t="s">
        <v>10919</v>
      </c>
      <c r="B9504" s="14" t="s">
        <v>2463</v>
      </c>
      <c r="C9504" s="17">
        <v>12.0</v>
      </c>
      <c r="D9504" s="8" t="s">
        <v>10928</v>
      </c>
      <c r="E9504" s="8" t="s">
        <v>21</v>
      </c>
      <c r="F9504" s="5" t="s">
        <v>50</v>
      </c>
      <c r="G9504" s="9"/>
      <c r="H9504" s="9"/>
    </row>
    <row r="9505" ht="15.75" customHeight="1">
      <c r="A9505" s="15" t="s">
        <v>10919</v>
      </c>
      <c r="B9505" s="14" t="s">
        <v>10929</v>
      </c>
      <c r="C9505" s="17">
        <v>13.0</v>
      </c>
      <c r="D9505" s="8" t="s">
        <v>10930</v>
      </c>
      <c r="E9505" s="8" t="s">
        <v>14</v>
      </c>
      <c r="F9505" s="5" t="s">
        <v>15</v>
      </c>
      <c r="G9505" s="9"/>
      <c r="H9505" s="9"/>
    </row>
    <row r="9506" ht="15.75" customHeight="1">
      <c r="A9506" s="15" t="s">
        <v>10919</v>
      </c>
      <c r="B9506" s="14" t="s">
        <v>2463</v>
      </c>
      <c r="C9506" s="17">
        <v>14.0</v>
      </c>
      <c r="D9506" s="8" t="s">
        <v>10931</v>
      </c>
      <c r="E9506" s="8" t="s">
        <v>21</v>
      </c>
      <c r="F9506" s="5" t="s">
        <v>50</v>
      </c>
      <c r="G9506" s="9"/>
      <c r="H9506" s="9"/>
    </row>
    <row r="9507" ht="15.75" customHeight="1">
      <c r="A9507" s="15" t="s">
        <v>10919</v>
      </c>
      <c r="B9507" s="14" t="s">
        <v>10929</v>
      </c>
      <c r="C9507" s="17">
        <v>16.0</v>
      </c>
      <c r="D9507" s="8" t="s">
        <v>10932</v>
      </c>
      <c r="E9507" s="8" t="s">
        <v>21</v>
      </c>
      <c r="F9507" s="5" t="s">
        <v>22</v>
      </c>
      <c r="G9507" s="9"/>
      <c r="H9507" s="9"/>
    </row>
    <row r="9508" ht="15.75" customHeight="1">
      <c r="A9508" s="15" t="s">
        <v>10919</v>
      </c>
      <c r="B9508" s="14" t="s">
        <v>2463</v>
      </c>
      <c r="C9508" s="17">
        <v>17.0</v>
      </c>
      <c r="D9508" s="8" t="s">
        <v>10933</v>
      </c>
      <c r="E9508" s="8" t="s">
        <v>21</v>
      </c>
      <c r="F9508" s="5" t="s">
        <v>22</v>
      </c>
      <c r="G9508" s="9"/>
      <c r="H9508" s="9"/>
    </row>
    <row r="9509" ht="15.75" customHeight="1">
      <c r="A9509" s="15" t="s">
        <v>10919</v>
      </c>
      <c r="B9509" s="14" t="s">
        <v>41</v>
      </c>
      <c r="C9509" s="17">
        <v>19.0</v>
      </c>
      <c r="D9509" s="8" t="s">
        <v>10934</v>
      </c>
      <c r="E9509" s="8" t="s">
        <v>18</v>
      </c>
      <c r="F9509" s="5" t="s">
        <v>18</v>
      </c>
      <c r="G9509" s="9"/>
      <c r="H9509" s="9"/>
    </row>
    <row r="9510" ht="15.75" customHeight="1">
      <c r="A9510" s="15" t="s">
        <v>10919</v>
      </c>
      <c r="B9510" s="14" t="s">
        <v>370</v>
      </c>
      <c r="C9510" s="17">
        <v>21.0</v>
      </c>
      <c r="D9510" s="8" t="s">
        <v>10935</v>
      </c>
      <c r="E9510" s="8" t="s">
        <v>14</v>
      </c>
      <c r="F9510" s="5" t="s">
        <v>22</v>
      </c>
      <c r="G9510" s="9"/>
      <c r="H9510" s="9"/>
    </row>
    <row r="9511" ht="15.75" customHeight="1">
      <c r="A9511" s="15" t="s">
        <v>10919</v>
      </c>
      <c r="B9511" s="14" t="s">
        <v>370</v>
      </c>
      <c r="C9511" s="17">
        <v>22.0</v>
      </c>
      <c r="D9511" s="8" t="s">
        <v>10936</v>
      </c>
      <c r="E9511" s="8" t="s">
        <v>21</v>
      </c>
      <c r="F9511" s="5" t="s">
        <v>50</v>
      </c>
      <c r="G9511" s="9"/>
      <c r="H9511" s="9"/>
    </row>
    <row r="9512" ht="15.75" customHeight="1">
      <c r="A9512" s="15" t="s">
        <v>10919</v>
      </c>
      <c r="B9512" s="14" t="s">
        <v>10937</v>
      </c>
      <c r="C9512" s="17">
        <v>23.0</v>
      </c>
      <c r="D9512" s="8" t="s">
        <v>10938</v>
      </c>
      <c r="E9512" s="8" t="s">
        <v>21</v>
      </c>
      <c r="F9512" s="5" t="s">
        <v>25</v>
      </c>
      <c r="G9512" s="9"/>
      <c r="H9512" s="9"/>
    </row>
    <row r="9513" ht="15.75" customHeight="1">
      <c r="A9513" s="5" t="s">
        <v>10939</v>
      </c>
      <c r="B9513" s="6" t="s">
        <v>100</v>
      </c>
      <c r="C9513" s="7">
        <v>1.0</v>
      </c>
      <c r="D9513" s="8" t="s">
        <v>10940</v>
      </c>
      <c r="E9513" s="5" t="s">
        <v>21</v>
      </c>
      <c r="F9513" s="5" t="s">
        <v>25</v>
      </c>
      <c r="G9513" s="9"/>
      <c r="H9513" s="9"/>
    </row>
    <row r="9514" ht="15.75" customHeight="1">
      <c r="A9514" s="5" t="s">
        <v>10939</v>
      </c>
      <c r="B9514" s="6" t="s">
        <v>81</v>
      </c>
      <c r="C9514" s="10">
        <v>2.0</v>
      </c>
      <c r="D9514" s="8" t="s">
        <v>10941</v>
      </c>
      <c r="E9514" s="5" t="s">
        <v>14</v>
      </c>
      <c r="F9514" s="5" t="s">
        <v>15</v>
      </c>
      <c r="G9514" s="9"/>
      <c r="H9514" s="9"/>
    </row>
    <row r="9515" ht="15.75" customHeight="1">
      <c r="A9515" s="5" t="s">
        <v>10939</v>
      </c>
      <c r="B9515" s="6" t="s">
        <v>100</v>
      </c>
      <c r="C9515" s="10">
        <v>3.0</v>
      </c>
      <c r="D9515" s="8" t="s">
        <v>10942</v>
      </c>
      <c r="E9515" s="5" t="s">
        <v>21</v>
      </c>
      <c r="F9515" s="5" t="s">
        <v>25</v>
      </c>
      <c r="G9515" s="9"/>
      <c r="H9515" s="9"/>
    </row>
    <row r="9516" ht="15.75" customHeight="1">
      <c r="A9516" s="5" t="s">
        <v>10939</v>
      </c>
      <c r="B9516" s="6" t="s">
        <v>68</v>
      </c>
      <c r="C9516" s="10">
        <v>4.0</v>
      </c>
      <c r="D9516" s="8" t="s">
        <v>10943</v>
      </c>
      <c r="E9516" s="5" t="s">
        <v>14</v>
      </c>
      <c r="F9516" s="5" t="s">
        <v>28</v>
      </c>
      <c r="G9516" s="9"/>
      <c r="H9516" s="9"/>
    </row>
    <row r="9517" ht="15.75" customHeight="1">
      <c r="A9517" s="5" t="s">
        <v>10939</v>
      </c>
      <c r="B9517" s="6" t="s">
        <v>68</v>
      </c>
      <c r="C9517" s="10">
        <v>5.0</v>
      </c>
      <c r="D9517" s="8" t="s">
        <v>10944</v>
      </c>
      <c r="E9517" s="5" t="s">
        <v>21</v>
      </c>
      <c r="F9517" s="5" t="s">
        <v>25</v>
      </c>
      <c r="G9517" s="9"/>
      <c r="H9517" s="9"/>
    </row>
    <row r="9518" ht="15.75" customHeight="1">
      <c r="A9518" s="5" t="s">
        <v>10939</v>
      </c>
      <c r="B9518" s="6" t="s">
        <v>68</v>
      </c>
      <c r="C9518" s="10">
        <v>6.0</v>
      </c>
      <c r="D9518" s="8" t="s">
        <v>10945</v>
      </c>
      <c r="E9518" s="5" t="s">
        <v>14</v>
      </c>
      <c r="F9518" s="5" t="s">
        <v>15</v>
      </c>
      <c r="G9518" s="9"/>
      <c r="H9518" s="9"/>
    </row>
    <row r="9519" ht="15.75" customHeight="1">
      <c r="A9519" s="5" t="s">
        <v>10939</v>
      </c>
      <c r="B9519" s="6" t="s">
        <v>68</v>
      </c>
      <c r="C9519" s="10">
        <v>7.0</v>
      </c>
      <c r="D9519" s="8" t="s">
        <v>10946</v>
      </c>
      <c r="E9519" s="5" t="s">
        <v>33</v>
      </c>
      <c r="F9519" s="5" t="s">
        <v>33</v>
      </c>
      <c r="G9519" s="9"/>
      <c r="H9519" s="9"/>
    </row>
    <row r="9520" ht="15.75" customHeight="1">
      <c r="A9520" s="15" t="s">
        <v>10947</v>
      </c>
      <c r="B9520" s="14" t="s">
        <v>318</v>
      </c>
      <c r="C9520" s="16">
        <v>1.0</v>
      </c>
      <c r="D9520" s="8" t="s">
        <v>10948</v>
      </c>
      <c r="E9520" s="8" t="s">
        <v>21</v>
      </c>
      <c r="F9520" s="5" t="s">
        <v>25</v>
      </c>
      <c r="G9520" s="9"/>
      <c r="H9520" s="9"/>
    </row>
    <row r="9521" ht="15.75" customHeight="1">
      <c r="A9521" s="15" t="s">
        <v>10947</v>
      </c>
      <c r="B9521" s="14" t="s">
        <v>311</v>
      </c>
      <c r="C9521" s="17">
        <v>4.0</v>
      </c>
      <c r="D9521" s="8" t="s">
        <v>10949</v>
      </c>
      <c r="E9521" s="8" t="s">
        <v>1850</v>
      </c>
      <c r="F9521" s="5" t="s">
        <v>166</v>
      </c>
      <c r="G9521" s="9"/>
      <c r="H9521" s="9"/>
    </row>
    <row r="9522" ht="15.75" customHeight="1">
      <c r="A9522" s="15" t="s">
        <v>10947</v>
      </c>
      <c r="B9522" s="14" t="s">
        <v>23</v>
      </c>
      <c r="C9522" s="17">
        <v>9.0</v>
      </c>
      <c r="D9522" s="8" t="s">
        <v>10950</v>
      </c>
      <c r="E9522" s="8" t="s">
        <v>21</v>
      </c>
      <c r="F9522" s="5" t="s">
        <v>133</v>
      </c>
      <c r="G9522" s="9"/>
      <c r="H9522" s="9"/>
    </row>
    <row r="9523" ht="15.75" customHeight="1">
      <c r="A9523" s="15" t="s">
        <v>10947</v>
      </c>
      <c r="B9523" s="14" t="s">
        <v>311</v>
      </c>
      <c r="C9523" s="17">
        <v>12.0</v>
      </c>
      <c r="D9523" s="8" t="s">
        <v>10951</v>
      </c>
      <c r="E9523" s="8" t="s">
        <v>21</v>
      </c>
      <c r="F9523" s="5" t="s">
        <v>15</v>
      </c>
      <c r="G9523" s="9"/>
      <c r="H9523" s="9"/>
    </row>
    <row r="9524" ht="15.75" customHeight="1">
      <c r="A9524" s="15" t="s">
        <v>10947</v>
      </c>
      <c r="B9524" s="14" t="s">
        <v>41</v>
      </c>
      <c r="C9524" s="17">
        <v>15.0</v>
      </c>
      <c r="D9524" s="8" t="s">
        <v>10952</v>
      </c>
      <c r="E9524" s="8" t="s">
        <v>32</v>
      </c>
      <c r="F9524" s="5" t="s">
        <v>66</v>
      </c>
      <c r="G9524" s="9"/>
      <c r="H9524" s="9"/>
    </row>
    <row r="9525" ht="15.75" customHeight="1">
      <c r="A9525" s="15" t="s">
        <v>10947</v>
      </c>
      <c r="B9525" s="14" t="s">
        <v>311</v>
      </c>
      <c r="C9525" s="17">
        <v>17.0</v>
      </c>
      <c r="D9525" s="8" t="s">
        <v>10953</v>
      </c>
      <c r="E9525" s="8" t="s">
        <v>14</v>
      </c>
      <c r="F9525" s="5" t="s">
        <v>15</v>
      </c>
      <c r="G9525" s="9"/>
      <c r="H9525" s="9"/>
    </row>
    <row r="9526" ht="15.75" customHeight="1">
      <c r="A9526" s="15" t="s">
        <v>10947</v>
      </c>
      <c r="B9526" s="14" t="s">
        <v>311</v>
      </c>
      <c r="C9526" s="17">
        <v>18.0</v>
      </c>
      <c r="D9526" s="8" t="s">
        <v>10954</v>
      </c>
      <c r="E9526" s="8" t="s">
        <v>14</v>
      </c>
      <c r="F9526" s="5" t="s">
        <v>15</v>
      </c>
      <c r="G9526" s="9"/>
      <c r="H9526" s="9"/>
    </row>
    <row r="9527" ht="15.75" customHeight="1">
      <c r="A9527" s="15" t="s">
        <v>10947</v>
      </c>
      <c r="B9527" s="14" t="s">
        <v>139</v>
      </c>
      <c r="C9527" s="17">
        <v>22.0</v>
      </c>
      <c r="D9527" s="8" t="s">
        <v>10955</v>
      </c>
      <c r="E9527" s="8" t="s">
        <v>14</v>
      </c>
      <c r="F9527" s="5" t="s">
        <v>15</v>
      </c>
      <c r="G9527" s="9"/>
      <c r="H9527" s="9"/>
    </row>
    <row r="9528" ht="15.75" customHeight="1">
      <c r="A9528" s="15" t="s">
        <v>10947</v>
      </c>
      <c r="B9528" s="14" t="s">
        <v>851</v>
      </c>
      <c r="C9528" s="17">
        <v>24.0</v>
      </c>
      <c r="D9528" s="8" t="s">
        <v>10956</v>
      </c>
      <c r="E9528" s="8" t="s">
        <v>21</v>
      </c>
      <c r="F9528" s="5" t="s">
        <v>25</v>
      </c>
      <c r="G9528" s="9"/>
      <c r="H9528" s="9"/>
    </row>
    <row r="9529" ht="15.75" customHeight="1">
      <c r="A9529" s="15" t="s">
        <v>10947</v>
      </c>
      <c r="B9529" s="14" t="s">
        <v>139</v>
      </c>
      <c r="C9529" s="17">
        <v>26.0</v>
      </c>
      <c r="D9529" s="8" t="s">
        <v>10957</v>
      </c>
      <c r="E9529" s="8" t="s">
        <v>21</v>
      </c>
      <c r="F9529" s="5" t="s">
        <v>929</v>
      </c>
      <c r="G9529" s="9"/>
      <c r="H9529" s="9"/>
    </row>
    <row r="9530" ht="15.75" customHeight="1">
      <c r="A9530" s="15" t="s">
        <v>10947</v>
      </c>
      <c r="B9530" s="14" t="s">
        <v>23</v>
      </c>
      <c r="C9530" s="17">
        <v>30.0</v>
      </c>
      <c r="D9530" s="8" t="s">
        <v>10958</v>
      </c>
      <c r="E9530" s="8" t="s">
        <v>21</v>
      </c>
      <c r="F9530" s="5" t="s">
        <v>25</v>
      </c>
      <c r="G9530" s="9"/>
      <c r="H9530" s="9"/>
    </row>
    <row r="9531" ht="15.75" customHeight="1">
      <c r="A9531" s="15" t="s">
        <v>10947</v>
      </c>
      <c r="B9531" s="14" t="s">
        <v>41</v>
      </c>
      <c r="C9531" s="17">
        <v>32.0</v>
      </c>
      <c r="D9531" s="8" t="s">
        <v>10959</v>
      </c>
      <c r="E9531" s="8" t="s">
        <v>32</v>
      </c>
      <c r="F9531" s="5" t="s">
        <v>22</v>
      </c>
      <c r="G9531" s="9"/>
      <c r="H9531" s="9"/>
    </row>
    <row r="9532" ht="15.75" customHeight="1">
      <c r="A9532" s="15" t="s">
        <v>10960</v>
      </c>
      <c r="B9532" s="14" t="s">
        <v>144</v>
      </c>
      <c r="C9532" s="16">
        <v>1.0</v>
      </c>
      <c r="D9532" s="8" t="s">
        <v>10961</v>
      </c>
      <c r="E9532" s="8" t="s">
        <v>166</v>
      </c>
      <c r="F9532" s="5" t="s">
        <v>22</v>
      </c>
      <c r="G9532" s="9"/>
      <c r="H9532" s="9"/>
    </row>
    <row r="9533" ht="15.75" customHeight="1">
      <c r="A9533" s="15" t="s">
        <v>10960</v>
      </c>
      <c r="B9533" s="18" t="s">
        <v>126</v>
      </c>
      <c r="C9533" s="17">
        <v>2.0</v>
      </c>
      <c r="D9533" s="8" t="s">
        <v>10962</v>
      </c>
      <c r="E9533" s="8" t="s">
        <v>14</v>
      </c>
      <c r="F9533" s="5" t="s">
        <v>15</v>
      </c>
      <c r="G9533" s="9"/>
      <c r="H9533" s="9"/>
    </row>
    <row r="9534" ht="15.75" customHeight="1">
      <c r="A9534" s="15" t="s">
        <v>10960</v>
      </c>
      <c r="B9534" s="14" t="s">
        <v>144</v>
      </c>
      <c r="C9534" s="17">
        <v>3.0</v>
      </c>
      <c r="D9534" s="8" t="s">
        <v>10963</v>
      </c>
      <c r="E9534" s="8" t="s">
        <v>146</v>
      </c>
      <c r="F9534" s="5" t="s">
        <v>146</v>
      </c>
      <c r="G9534" s="9"/>
      <c r="H9534" s="9"/>
    </row>
    <row r="9535" ht="15.75" customHeight="1">
      <c r="A9535" s="15" t="s">
        <v>10960</v>
      </c>
      <c r="B9535" s="18" t="s">
        <v>701</v>
      </c>
      <c r="C9535" s="17">
        <v>5.0</v>
      </c>
      <c r="D9535" s="8" t="s">
        <v>10964</v>
      </c>
      <c r="E9535" s="8" t="s">
        <v>14</v>
      </c>
      <c r="F9535" s="5" t="s">
        <v>28</v>
      </c>
      <c r="G9535" s="9"/>
      <c r="H9535" s="9"/>
    </row>
    <row r="9536" ht="15.75" customHeight="1">
      <c r="A9536" s="15" t="s">
        <v>10960</v>
      </c>
      <c r="B9536" s="18" t="s">
        <v>126</v>
      </c>
      <c r="C9536" s="17">
        <v>7.0</v>
      </c>
      <c r="D9536" s="8" t="s">
        <v>10965</v>
      </c>
      <c r="E9536" s="8" t="s">
        <v>14</v>
      </c>
      <c r="F9536" s="5" t="s">
        <v>15</v>
      </c>
      <c r="G9536" s="9"/>
      <c r="H9536" s="9"/>
    </row>
    <row r="9537" ht="15.75" customHeight="1">
      <c r="A9537" s="15" t="s">
        <v>10960</v>
      </c>
      <c r="B9537" s="14" t="s">
        <v>144</v>
      </c>
      <c r="C9537" s="17">
        <v>8.0</v>
      </c>
      <c r="D9537" s="8" t="s">
        <v>10966</v>
      </c>
      <c r="E9537" s="8" t="s">
        <v>48</v>
      </c>
      <c r="F9537" s="5" t="s">
        <v>15</v>
      </c>
      <c r="G9537" s="9"/>
      <c r="H9537" s="9"/>
    </row>
    <row r="9538" ht="15.75" customHeight="1">
      <c r="A9538" s="15" t="s">
        <v>10960</v>
      </c>
      <c r="B9538" s="18" t="s">
        <v>701</v>
      </c>
      <c r="C9538" s="17">
        <v>10.0</v>
      </c>
      <c r="D9538" s="8" t="s">
        <v>10967</v>
      </c>
      <c r="E9538" s="8" t="s">
        <v>14</v>
      </c>
      <c r="F9538" s="5" t="s">
        <v>15</v>
      </c>
      <c r="G9538" s="9"/>
      <c r="H9538" s="9"/>
    </row>
    <row r="9539" ht="15.75" customHeight="1">
      <c r="A9539" s="15" t="s">
        <v>10960</v>
      </c>
      <c r="B9539" s="14" t="s">
        <v>144</v>
      </c>
      <c r="C9539" s="17">
        <v>12.0</v>
      </c>
      <c r="D9539" s="8" t="s">
        <v>10968</v>
      </c>
      <c r="E9539" s="8" t="s">
        <v>14</v>
      </c>
      <c r="F9539" s="5" t="s">
        <v>79</v>
      </c>
      <c r="G9539" s="9"/>
      <c r="H9539" s="9"/>
    </row>
    <row r="9540" ht="15.75" customHeight="1">
      <c r="A9540" s="15" t="s">
        <v>10960</v>
      </c>
      <c r="B9540" s="18" t="s">
        <v>701</v>
      </c>
      <c r="C9540" s="17">
        <v>13.0</v>
      </c>
      <c r="D9540" s="8" t="s">
        <v>10969</v>
      </c>
      <c r="E9540" s="8" t="s">
        <v>14</v>
      </c>
      <c r="F9540" s="5" t="s">
        <v>79</v>
      </c>
      <c r="G9540" s="9"/>
      <c r="H9540" s="9"/>
    </row>
    <row r="9541" ht="15.75" customHeight="1">
      <c r="A9541" s="15" t="s">
        <v>10960</v>
      </c>
      <c r="B9541" s="18" t="s">
        <v>126</v>
      </c>
      <c r="C9541" s="17">
        <v>15.0</v>
      </c>
      <c r="D9541" s="8" t="s">
        <v>10970</v>
      </c>
      <c r="E9541" s="8" t="s">
        <v>146</v>
      </c>
      <c r="F9541" s="5" t="s">
        <v>33</v>
      </c>
      <c r="G9541" s="9"/>
      <c r="H9541" s="9"/>
    </row>
    <row r="9542" ht="15.75" customHeight="1">
      <c r="A9542" s="15" t="s">
        <v>10960</v>
      </c>
      <c r="B9542" s="14" t="s">
        <v>144</v>
      </c>
      <c r="C9542" s="17">
        <v>16.0</v>
      </c>
      <c r="D9542" s="8" t="s">
        <v>10971</v>
      </c>
      <c r="E9542" s="8" t="s">
        <v>33</v>
      </c>
      <c r="F9542" s="5" t="s">
        <v>33</v>
      </c>
      <c r="G9542" s="9"/>
      <c r="H9542" s="9"/>
    </row>
    <row r="9543" ht="15.75" customHeight="1">
      <c r="A9543" s="15" t="s">
        <v>10960</v>
      </c>
      <c r="B9543" s="18" t="s">
        <v>126</v>
      </c>
      <c r="C9543" s="17">
        <v>18.0</v>
      </c>
      <c r="D9543" s="8" t="s">
        <v>10972</v>
      </c>
      <c r="E9543" s="8" t="s">
        <v>33</v>
      </c>
      <c r="F9543" s="5" t="s">
        <v>33</v>
      </c>
      <c r="G9543" s="9"/>
      <c r="H9543" s="9"/>
    </row>
    <row r="9544" ht="15.75" customHeight="1">
      <c r="A9544" s="15" t="s">
        <v>10960</v>
      </c>
      <c r="B9544" s="18" t="s">
        <v>4124</v>
      </c>
      <c r="C9544" s="17">
        <v>19.0</v>
      </c>
      <c r="D9544" s="8" t="s">
        <v>10973</v>
      </c>
      <c r="E9544" s="8" t="s">
        <v>33</v>
      </c>
      <c r="F9544" s="5" t="s">
        <v>33</v>
      </c>
      <c r="G9544" s="9"/>
      <c r="H9544" s="9"/>
    </row>
    <row r="9545" ht="15.75" customHeight="1">
      <c r="A9545" s="15" t="s">
        <v>10974</v>
      </c>
      <c r="B9545" s="14" t="s">
        <v>139</v>
      </c>
      <c r="C9545" s="16">
        <v>1.0</v>
      </c>
      <c r="D9545" s="8" t="s">
        <v>10975</v>
      </c>
      <c r="E9545" s="8" t="s">
        <v>18</v>
      </c>
      <c r="F9545" s="5" t="s">
        <v>1349</v>
      </c>
      <c r="G9545" s="9"/>
      <c r="H9545" s="9"/>
    </row>
    <row r="9546" ht="15.75" customHeight="1">
      <c r="A9546" s="15" t="s">
        <v>10974</v>
      </c>
      <c r="B9546" s="14" t="s">
        <v>139</v>
      </c>
      <c r="C9546" s="17">
        <v>3.0</v>
      </c>
      <c r="D9546" s="8" t="s">
        <v>10976</v>
      </c>
      <c r="E9546" s="8" t="s">
        <v>21</v>
      </c>
      <c r="F9546" s="5" t="s">
        <v>25</v>
      </c>
      <c r="G9546" s="9"/>
      <c r="H9546" s="9"/>
    </row>
    <row r="9547" ht="15.75" customHeight="1">
      <c r="A9547" s="15" t="s">
        <v>10974</v>
      </c>
      <c r="B9547" s="14" t="s">
        <v>41</v>
      </c>
      <c r="C9547" s="17">
        <v>6.0</v>
      </c>
      <c r="D9547" s="8" t="s">
        <v>10977</v>
      </c>
      <c r="E9547" s="8" t="s">
        <v>21</v>
      </c>
      <c r="F9547" s="5" t="s">
        <v>22</v>
      </c>
      <c r="G9547" s="9"/>
      <c r="H9547" s="9"/>
    </row>
    <row r="9548" ht="15.75" customHeight="1">
      <c r="A9548" s="15" t="s">
        <v>10974</v>
      </c>
      <c r="B9548" s="14" t="s">
        <v>226</v>
      </c>
      <c r="C9548" s="17">
        <v>8.0</v>
      </c>
      <c r="D9548" s="8" t="s">
        <v>10978</v>
      </c>
      <c r="E9548" s="8" t="s">
        <v>14</v>
      </c>
      <c r="F9548" s="5" t="s">
        <v>66</v>
      </c>
      <c r="G9548" s="9"/>
      <c r="H9548" s="9"/>
    </row>
    <row r="9549" ht="15.75" customHeight="1">
      <c r="A9549" s="15" t="s">
        <v>10974</v>
      </c>
      <c r="B9549" s="14" t="s">
        <v>41</v>
      </c>
      <c r="C9549" s="17">
        <v>10.0</v>
      </c>
      <c r="D9549" s="8" t="s">
        <v>10979</v>
      </c>
      <c r="E9549" s="8" t="s">
        <v>33</v>
      </c>
      <c r="F9549" s="5" t="s">
        <v>33</v>
      </c>
      <c r="G9549" s="9"/>
      <c r="H9549" s="9"/>
    </row>
    <row r="9550" ht="15.75" customHeight="1">
      <c r="A9550" s="15" t="s">
        <v>10974</v>
      </c>
      <c r="B9550" s="14" t="s">
        <v>23</v>
      </c>
      <c r="C9550" s="17">
        <v>13.0</v>
      </c>
      <c r="D9550" s="8" t="s">
        <v>10980</v>
      </c>
      <c r="E9550" s="8" t="s">
        <v>21</v>
      </c>
      <c r="F9550" s="5" t="s">
        <v>133</v>
      </c>
      <c r="G9550" s="9"/>
      <c r="H9550" s="9"/>
    </row>
    <row r="9551" ht="15.75" customHeight="1">
      <c r="A9551" s="15" t="s">
        <v>10974</v>
      </c>
      <c r="B9551" s="14" t="s">
        <v>26</v>
      </c>
      <c r="C9551" s="17">
        <v>16.0</v>
      </c>
      <c r="D9551" s="8" t="s">
        <v>10981</v>
      </c>
      <c r="E9551" s="8" t="s">
        <v>32</v>
      </c>
      <c r="F9551" s="5" t="s">
        <v>28</v>
      </c>
      <c r="G9551" s="9"/>
      <c r="H9551" s="9"/>
    </row>
    <row r="9552" ht="15.75" customHeight="1">
      <c r="A9552" s="15" t="s">
        <v>10974</v>
      </c>
      <c r="B9552" s="14" t="s">
        <v>139</v>
      </c>
      <c r="C9552" s="17">
        <v>17.0</v>
      </c>
      <c r="D9552" s="8" t="s">
        <v>10982</v>
      </c>
      <c r="E9552" s="8" t="s">
        <v>14</v>
      </c>
      <c r="F9552" s="5" t="s">
        <v>146</v>
      </c>
      <c r="G9552" s="9"/>
      <c r="H9552" s="9"/>
    </row>
    <row r="9553" ht="15.75" customHeight="1">
      <c r="A9553" s="15" t="s">
        <v>10974</v>
      </c>
      <c r="B9553" s="14" t="s">
        <v>226</v>
      </c>
      <c r="C9553" s="17">
        <v>20.0</v>
      </c>
      <c r="D9553" s="8" t="s">
        <v>10983</v>
      </c>
      <c r="E9553" s="8" t="s">
        <v>14</v>
      </c>
      <c r="F9553" s="5" t="s">
        <v>79</v>
      </c>
      <c r="G9553" s="9"/>
      <c r="H9553" s="9"/>
    </row>
    <row r="9554" ht="15.75" customHeight="1">
      <c r="A9554" s="15" t="s">
        <v>10974</v>
      </c>
      <c r="B9554" s="14" t="s">
        <v>41</v>
      </c>
      <c r="C9554" s="17">
        <v>22.0</v>
      </c>
      <c r="D9554" s="8" t="s">
        <v>10984</v>
      </c>
      <c r="E9554" s="8" t="s">
        <v>14</v>
      </c>
      <c r="F9554" s="5" t="s">
        <v>15</v>
      </c>
      <c r="G9554" s="9"/>
      <c r="H9554" s="9"/>
    </row>
    <row r="9555" ht="15.75" customHeight="1">
      <c r="A9555" s="15" t="s">
        <v>10974</v>
      </c>
      <c r="B9555" s="14" t="s">
        <v>1764</v>
      </c>
      <c r="C9555" s="17">
        <v>25.0</v>
      </c>
      <c r="D9555" s="8" t="s">
        <v>10985</v>
      </c>
      <c r="E9555" s="8" t="s">
        <v>32</v>
      </c>
      <c r="F9555" s="5" t="s">
        <v>6874</v>
      </c>
      <c r="G9555" s="9"/>
      <c r="H9555" s="9"/>
    </row>
    <row r="9556" ht="15.75" customHeight="1">
      <c r="A9556" s="5" t="s">
        <v>10986</v>
      </c>
      <c r="B9556" s="6" t="s">
        <v>10987</v>
      </c>
      <c r="C9556" s="7">
        <v>1.0</v>
      </c>
      <c r="D9556" s="8" t="s">
        <v>10988</v>
      </c>
      <c r="E9556" s="5" t="s">
        <v>14</v>
      </c>
      <c r="F9556" s="5" t="s">
        <v>28</v>
      </c>
      <c r="G9556" s="9"/>
      <c r="H9556" s="9"/>
    </row>
    <row r="9557" ht="15.75" customHeight="1">
      <c r="A9557" s="15" t="s">
        <v>10989</v>
      </c>
      <c r="B9557" s="14" t="s">
        <v>500</v>
      </c>
      <c r="C9557" s="16">
        <v>1.0</v>
      </c>
      <c r="D9557" s="8" t="s">
        <v>10990</v>
      </c>
      <c r="E9557" s="8" t="s">
        <v>21</v>
      </c>
      <c r="F9557" s="5" t="s">
        <v>25</v>
      </c>
      <c r="G9557" s="9"/>
      <c r="H9557" s="9"/>
    </row>
    <row r="9558" ht="15.75" customHeight="1">
      <c r="A9558" s="15" t="s">
        <v>10989</v>
      </c>
      <c r="B9558" s="18" t="s">
        <v>126</v>
      </c>
      <c r="C9558" s="17">
        <v>3.0</v>
      </c>
      <c r="D9558" s="8" t="s">
        <v>10991</v>
      </c>
      <c r="E9558" s="8" t="s">
        <v>21</v>
      </c>
      <c r="F9558" s="5" t="s">
        <v>25</v>
      </c>
      <c r="G9558" s="9"/>
      <c r="H9558" s="9"/>
    </row>
    <row r="9559" ht="15.75" customHeight="1">
      <c r="A9559" s="15" t="s">
        <v>10989</v>
      </c>
      <c r="B9559" s="18" t="s">
        <v>701</v>
      </c>
      <c r="C9559" s="17">
        <v>4.0</v>
      </c>
      <c r="D9559" s="8" t="s">
        <v>10992</v>
      </c>
      <c r="E9559" s="8" t="s">
        <v>14</v>
      </c>
      <c r="F9559" s="5" t="s">
        <v>15</v>
      </c>
      <c r="G9559" s="9"/>
      <c r="H9559" s="9"/>
    </row>
    <row r="9560" ht="15.75" customHeight="1">
      <c r="A9560" s="15" t="s">
        <v>10989</v>
      </c>
      <c r="B9560" s="18" t="s">
        <v>701</v>
      </c>
      <c r="C9560" s="17">
        <v>6.0</v>
      </c>
      <c r="D9560" s="8" t="s">
        <v>10993</v>
      </c>
      <c r="E9560" s="8" t="s">
        <v>14</v>
      </c>
      <c r="F9560" s="5" t="s">
        <v>15</v>
      </c>
      <c r="G9560" s="9"/>
      <c r="H9560" s="9"/>
    </row>
    <row r="9561" ht="15.75" customHeight="1">
      <c r="A9561" s="15" t="s">
        <v>10989</v>
      </c>
      <c r="B9561" s="18" t="s">
        <v>701</v>
      </c>
      <c r="C9561" s="17">
        <v>8.0</v>
      </c>
      <c r="D9561" s="8" t="s">
        <v>10994</v>
      </c>
      <c r="E9561" s="8" t="s">
        <v>14</v>
      </c>
      <c r="F9561" s="5" t="s">
        <v>28</v>
      </c>
      <c r="G9561" s="9"/>
      <c r="H9561" s="9"/>
    </row>
    <row r="9562" ht="15.75" customHeight="1">
      <c r="A9562" s="15" t="s">
        <v>10989</v>
      </c>
      <c r="B9562" s="14" t="s">
        <v>482</v>
      </c>
      <c r="C9562" s="17">
        <v>10.0</v>
      </c>
      <c r="D9562" s="8" t="s">
        <v>10995</v>
      </c>
      <c r="E9562" s="8" t="s">
        <v>14</v>
      </c>
      <c r="F9562" s="5" t="s">
        <v>15</v>
      </c>
      <c r="G9562" s="9"/>
      <c r="H9562" s="9"/>
    </row>
    <row r="9563" ht="15.75" customHeight="1">
      <c r="A9563" s="15" t="s">
        <v>10989</v>
      </c>
      <c r="B9563" s="18" t="s">
        <v>679</v>
      </c>
      <c r="C9563" s="17">
        <v>12.0</v>
      </c>
      <c r="D9563" s="8" t="s">
        <v>10996</v>
      </c>
      <c r="E9563" s="8" t="s">
        <v>32</v>
      </c>
      <c r="F9563" s="5" t="s">
        <v>66</v>
      </c>
      <c r="G9563" s="9"/>
      <c r="H9563" s="9"/>
    </row>
    <row r="9564" ht="15.75" customHeight="1">
      <c r="A9564" s="15" t="s">
        <v>10989</v>
      </c>
      <c r="B9564" s="18" t="s">
        <v>701</v>
      </c>
      <c r="C9564" s="17">
        <v>14.0</v>
      </c>
      <c r="D9564" s="8" t="s">
        <v>10997</v>
      </c>
      <c r="E9564" s="8" t="s">
        <v>18</v>
      </c>
      <c r="F9564" s="5" t="s">
        <v>18</v>
      </c>
      <c r="G9564" s="9"/>
      <c r="H9564" s="9"/>
    </row>
    <row r="9565" ht="15.75" customHeight="1">
      <c r="A9565" s="15" t="s">
        <v>10989</v>
      </c>
      <c r="B9565" s="18" t="s">
        <v>701</v>
      </c>
      <c r="C9565" s="17">
        <v>16.0</v>
      </c>
      <c r="D9565" s="8" t="s">
        <v>10998</v>
      </c>
      <c r="E9565" s="8" t="s">
        <v>21</v>
      </c>
      <c r="F9565" s="5" t="s">
        <v>133</v>
      </c>
      <c r="G9565" s="9"/>
      <c r="H9565" s="9"/>
    </row>
    <row r="9566" ht="15.75" customHeight="1">
      <c r="A9566" s="15" t="s">
        <v>10989</v>
      </c>
      <c r="B9566" s="14" t="s">
        <v>675</v>
      </c>
      <c r="C9566" s="17">
        <v>18.0</v>
      </c>
      <c r="D9566" s="8" t="s">
        <v>10999</v>
      </c>
      <c r="E9566" s="8" t="s">
        <v>14</v>
      </c>
      <c r="F9566" s="5" t="s">
        <v>15</v>
      </c>
      <c r="G9566" s="9"/>
      <c r="H9566" s="9"/>
    </row>
    <row r="9567" ht="15.75" customHeight="1">
      <c r="A9567" s="15" t="s">
        <v>10989</v>
      </c>
      <c r="B9567" s="18" t="s">
        <v>679</v>
      </c>
      <c r="C9567" s="17">
        <v>20.0</v>
      </c>
      <c r="D9567" s="8" t="s">
        <v>11000</v>
      </c>
      <c r="E9567" s="8" t="s">
        <v>14</v>
      </c>
      <c r="F9567" s="5" t="s">
        <v>15</v>
      </c>
      <c r="G9567" s="9"/>
      <c r="H9567" s="9"/>
    </row>
    <row r="9568" ht="15.75" customHeight="1">
      <c r="A9568" s="15" t="s">
        <v>10989</v>
      </c>
      <c r="B9568" s="18" t="s">
        <v>701</v>
      </c>
      <c r="C9568" s="17">
        <v>22.0</v>
      </c>
      <c r="D9568" s="8" t="s">
        <v>11001</v>
      </c>
      <c r="E9568" s="8" t="s">
        <v>14</v>
      </c>
      <c r="F9568" s="5" t="s">
        <v>15</v>
      </c>
      <c r="G9568" s="9"/>
      <c r="H9568" s="9"/>
    </row>
    <row r="9569" ht="15.75" customHeight="1">
      <c r="A9569" s="15" t="s">
        <v>10989</v>
      </c>
      <c r="B9569" s="18" t="s">
        <v>679</v>
      </c>
      <c r="C9569" s="17">
        <v>24.0</v>
      </c>
      <c r="D9569" s="8" t="s">
        <v>11002</v>
      </c>
      <c r="E9569" s="8" t="s">
        <v>21</v>
      </c>
      <c r="F9569" s="5" t="s">
        <v>15</v>
      </c>
      <c r="G9569" s="9"/>
      <c r="H9569" s="9"/>
    </row>
    <row r="9570" ht="15.75" customHeight="1">
      <c r="A9570" s="15" t="s">
        <v>10989</v>
      </c>
      <c r="B9570" s="14" t="s">
        <v>482</v>
      </c>
      <c r="C9570" s="17">
        <v>26.0</v>
      </c>
      <c r="D9570" s="8" t="s">
        <v>11003</v>
      </c>
      <c r="E9570" s="8" t="s">
        <v>14</v>
      </c>
      <c r="F9570" s="5" t="s">
        <v>15</v>
      </c>
      <c r="G9570" s="9"/>
      <c r="H9570" s="9"/>
    </row>
    <row r="9571" ht="15.75" customHeight="1">
      <c r="A9571" s="15" t="s">
        <v>10989</v>
      </c>
      <c r="B9571" s="14" t="s">
        <v>482</v>
      </c>
      <c r="C9571" s="17">
        <v>28.0</v>
      </c>
      <c r="D9571" s="8" t="s">
        <v>11004</v>
      </c>
      <c r="E9571" s="8" t="s">
        <v>14</v>
      </c>
      <c r="F9571" s="5" t="s">
        <v>15</v>
      </c>
      <c r="G9571" s="9"/>
      <c r="H9571" s="9"/>
    </row>
    <row r="9572" ht="15.75" customHeight="1">
      <c r="A9572" s="15" t="s">
        <v>10989</v>
      </c>
      <c r="B9572" s="18" t="s">
        <v>701</v>
      </c>
      <c r="C9572" s="17">
        <v>29.0</v>
      </c>
      <c r="D9572" s="8" t="s">
        <v>11005</v>
      </c>
      <c r="E9572" s="8" t="s">
        <v>14</v>
      </c>
      <c r="F9572" s="5" t="s">
        <v>15</v>
      </c>
      <c r="G9572" s="9"/>
      <c r="H9572" s="9"/>
    </row>
    <row r="9573" ht="15.75" customHeight="1">
      <c r="A9573" s="15" t="s">
        <v>10989</v>
      </c>
      <c r="B9573" s="14" t="s">
        <v>144</v>
      </c>
      <c r="C9573" s="17">
        <v>31.0</v>
      </c>
      <c r="D9573" s="8" t="s">
        <v>11006</v>
      </c>
      <c r="E9573" s="8" t="s">
        <v>21</v>
      </c>
      <c r="F9573" s="5" t="s">
        <v>33</v>
      </c>
      <c r="G9573" s="9"/>
      <c r="H9573" s="9"/>
    </row>
    <row r="9574" ht="15.75" customHeight="1">
      <c r="A9574" s="15" t="s">
        <v>10989</v>
      </c>
      <c r="B9574" s="14" t="s">
        <v>482</v>
      </c>
      <c r="C9574" s="17">
        <v>33.0</v>
      </c>
      <c r="D9574" s="8" t="s">
        <v>11007</v>
      </c>
      <c r="E9574" s="8" t="s">
        <v>32</v>
      </c>
      <c r="F9574" s="5" t="s">
        <v>15</v>
      </c>
      <c r="G9574" s="9"/>
      <c r="H9574" s="9"/>
    </row>
    <row r="9575" ht="15.75" customHeight="1">
      <c r="A9575" s="15" t="s">
        <v>10989</v>
      </c>
      <c r="B9575" s="14" t="s">
        <v>482</v>
      </c>
      <c r="C9575" s="17">
        <v>34.0</v>
      </c>
      <c r="D9575" s="8" t="s">
        <v>11008</v>
      </c>
      <c r="E9575" s="8" t="s">
        <v>14</v>
      </c>
      <c r="F9575" s="5" t="s">
        <v>15</v>
      </c>
      <c r="G9575" s="9"/>
      <c r="H9575" s="9"/>
    </row>
    <row r="9576" ht="15.75" customHeight="1">
      <c r="A9576" s="15" t="s">
        <v>10989</v>
      </c>
      <c r="B9576" s="14" t="s">
        <v>482</v>
      </c>
      <c r="C9576" s="17">
        <v>36.0</v>
      </c>
      <c r="D9576" s="8" t="s">
        <v>11009</v>
      </c>
      <c r="E9576" s="8" t="s">
        <v>14</v>
      </c>
      <c r="F9576" s="5" t="s">
        <v>66</v>
      </c>
      <c r="G9576" s="9"/>
      <c r="H9576" s="9"/>
    </row>
    <row r="9577" ht="15.75" customHeight="1">
      <c r="A9577" s="15" t="s">
        <v>10989</v>
      </c>
      <c r="B9577" s="14" t="s">
        <v>482</v>
      </c>
      <c r="C9577" s="17">
        <v>37.0</v>
      </c>
      <c r="D9577" s="8" t="s">
        <v>11010</v>
      </c>
      <c r="E9577" s="8" t="s">
        <v>21</v>
      </c>
      <c r="F9577" s="5" t="s">
        <v>50</v>
      </c>
      <c r="G9577" s="9"/>
      <c r="H9577" s="9"/>
    </row>
    <row r="9578" ht="15.75" customHeight="1">
      <c r="A9578" s="15" t="s">
        <v>10989</v>
      </c>
      <c r="B9578" s="14" t="s">
        <v>482</v>
      </c>
      <c r="C9578" s="17">
        <v>39.0</v>
      </c>
      <c r="D9578" s="8" t="s">
        <v>11011</v>
      </c>
      <c r="E9578" s="8" t="s">
        <v>21</v>
      </c>
      <c r="F9578" s="5" t="s">
        <v>123</v>
      </c>
      <c r="G9578" s="9"/>
      <c r="H9578" s="9"/>
    </row>
    <row r="9579" ht="15.75" customHeight="1">
      <c r="A9579" s="15" t="s">
        <v>10989</v>
      </c>
      <c r="B9579" s="14" t="s">
        <v>482</v>
      </c>
      <c r="C9579" s="17">
        <v>41.0</v>
      </c>
      <c r="D9579" s="8" t="s">
        <v>11012</v>
      </c>
      <c r="E9579" s="8" t="s">
        <v>21</v>
      </c>
      <c r="F9579" s="5" t="s">
        <v>123</v>
      </c>
      <c r="G9579" s="9"/>
      <c r="H9579" s="9"/>
    </row>
    <row r="9580" ht="15.75" customHeight="1">
      <c r="A9580" s="15" t="s">
        <v>10989</v>
      </c>
      <c r="B9580" s="14" t="s">
        <v>226</v>
      </c>
      <c r="C9580" s="17">
        <v>42.0</v>
      </c>
      <c r="D9580" s="8" t="s">
        <v>11013</v>
      </c>
      <c r="E9580" s="8" t="s">
        <v>21</v>
      </c>
      <c r="F9580" s="5" t="s">
        <v>25</v>
      </c>
      <c r="G9580" s="9"/>
      <c r="H9580" s="9"/>
    </row>
    <row r="9581" ht="15.75" customHeight="1">
      <c r="A9581" s="15" t="s">
        <v>11014</v>
      </c>
      <c r="B9581" s="14" t="s">
        <v>130</v>
      </c>
      <c r="C9581" s="16">
        <v>1.0</v>
      </c>
      <c r="D9581" s="8" t="s">
        <v>11015</v>
      </c>
      <c r="E9581" s="8" t="s">
        <v>21</v>
      </c>
      <c r="F9581" s="5" t="s">
        <v>25</v>
      </c>
      <c r="G9581" s="9"/>
      <c r="H9581" s="9"/>
    </row>
    <row r="9582" ht="15.75" customHeight="1">
      <c r="A9582" s="15" t="s">
        <v>11014</v>
      </c>
      <c r="B9582" s="18" t="s">
        <v>135</v>
      </c>
      <c r="C9582" s="17">
        <v>3.0</v>
      </c>
      <c r="D9582" s="8" t="s">
        <v>11016</v>
      </c>
      <c r="E9582" s="8" t="s">
        <v>14</v>
      </c>
      <c r="F9582" s="5" t="s">
        <v>79</v>
      </c>
      <c r="G9582" s="9"/>
      <c r="H9582" s="9"/>
    </row>
    <row r="9583" ht="15.75" customHeight="1">
      <c r="A9583" s="15" t="s">
        <v>11014</v>
      </c>
      <c r="B9583" s="14" t="s">
        <v>137</v>
      </c>
      <c r="C9583" s="17">
        <v>4.0</v>
      </c>
      <c r="D9583" s="8" t="s">
        <v>11017</v>
      </c>
      <c r="E9583" s="8" t="s">
        <v>14</v>
      </c>
      <c r="F9583" s="5" t="s">
        <v>79</v>
      </c>
      <c r="G9583" s="9"/>
      <c r="H9583" s="9"/>
    </row>
    <row r="9584" ht="15.75" customHeight="1">
      <c r="A9584" s="15" t="s">
        <v>11014</v>
      </c>
      <c r="B9584" s="14" t="s">
        <v>124</v>
      </c>
      <c r="C9584" s="17">
        <v>10.0</v>
      </c>
      <c r="D9584" s="8" t="s">
        <v>11018</v>
      </c>
      <c r="E9584" s="8" t="s">
        <v>48</v>
      </c>
      <c r="F9584" s="5" t="s">
        <v>79</v>
      </c>
      <c r="G9584" s="9"/>
      <c r="H9584" s="9"/>
    </row>
    <row r="9585" ht="15.75" customHeight="1">
      <c r="A9585" s="15" t="s">
        <v>11014</v>
      </c>
      <c r="B9585" s="18" t="s">
        <v>126</v>
      </c>
      <c r="C9585" s="17">
        <v>12.0</v>
      </c>
      <c r="D9585" s="8" t="s">
        <v>11019</v>
      </c>
      <c r="E9585" s="8" t="s">
        <v>146</v>
      </c>
      <c r="F9585" s="5" t="s">
        <v>79</v>
      </c>
      <c r="G9585" s="9"/>
      <c r="H9585" s="9"/>
    </row>
    <row r="9586" ht="15.75" customHeight="1">
      <c r="A9586" s="15" t="s">
        <v>11014</v>
      </c>
      <c r="B9586" s="18" t="s">
        <v>701</v>
      </c>
      <c r="C9586" s="17">
        <v>13.0</v>
      </c>
      <c r="D9586" s="8" t="s">
        <v>11020</v>
      </c>
      <c r="E9586" s="8" t="s">
        <v>146</v>
      </c>
      <c r="F9586" s="5" t="s">
        <v>79</v>
      </c>
      <c r="G9586" s="9"/>
      <c r="H9586" s="9"/>
    </row>
    <row r="9587" ht="15.75" customHeight="1">
      <c r="A9587" s="15" t="s">
        <v>11014</v>
      </c>
      <c r="B9587" s="14" t="s">
        <v>37</v>
      </c>
      <c r="C9587" s="17">
        <v>15.0</v>
      </c>
      <c r="D9587" s="8" t="s">
        <v>11021</v>
      </c>
      <c r="E9587" s="8" t="s">
        <v>33</v>
      </c>
      <c r="F9587" s="5" t="s">
        <v>971</v>
      </c>
      <c r="G9587" s="9"/>
      <c r="H9587" s="9"/>
    </row>
    <row r="9588" ht="15.75" customHeight="1">
      <c r="A9588" s="15" t="s">
        <v>11014</v>
      </c>
      <c r="B9588" s="14" t="s">
        <v>37</v>
      </c>
      <c r="C9588" s="17">
        <v>17.0</v>
      </c>
      <c r="D9588" s="8" t="s">
        <v>11022</v>
      </c>
      <c r="E9588" s="8" t="s">
        <v>21</v>
      </c>
      <c r="F9588" s="5" t="s">
        <v>123</v>
      </c>
      <c r="G9588" s="9"/>
      <c r="H9588" s="9"/>
    </row>
    <row r="9589" ht="15.75" customHeight="1">
      <c r="A9589" s="15" t="s">
        <v>11014</v>
      </c>
      <c r="B9589" s="14" t="s">
        <v>139</v>
      </c>
      <c r="C9589" s="17">
        <v>19.0</v>
      </c>
      <c r="D9589" s="8" t="s">
        <v>11023</v>
      </c>
      <c r="E9589" s="8" t="s">
        <v>18</v>
      </c>
      <c r="F9589" s="5" t="s">
        <v>50</v>
      </c>
      <c r="G9589" s="9"/>
      <c r="H9589" s="9"/>
    </row>
    <row r="9590" ht="15.75" customHeight="1">
      <c r="A9590" s="15" t="s">
        <v>11014</v>
      </c>
      <c r="B9590" s="18" t="s">
        <v>701</v>
      </c>
      <c r="C9590" s="17">
        <v>22.0</v>
      </c>
      <c r="D9590" s="8" t="s">
        <v>11024</v>
      </c>
      <c r="E9590" s="8" t="s">
        <v>14</v>
      </c>
      <c r="F9590" s="5" t="s">
        <v>15</v>
      </c>
      <c r="G9590" s="9"/>
      <c r="H9590" s="9"/>
    </row>
    <row r="9591" ht="15.75" customHeight="1">
      <c r="A9591" s="15" t="s">
        <v>11014</v>
      </c>
      <c r="B9591" s="18" t="s">
        <v>701</v>
      </c>
      <c r="C9591" s="17">
        <v>24.0</v>
      </c>
      <c r="D9591" s="8" t="s">
        <v>11025</v>
      </c>
      <c r="E9591" s="8" t="s">
        <v>14</v>
      </c>
      <c r="F9591" s="5" t="s">
        <v>15</v>
      </c>
      <c r="G9591" s="9"/>
      <c r="H9591" s="9"/>
    </row>
    <row r="9592" ht="15.75" customHeight="1">
      <c r="A9592" s="15" t="s">
        <v>11026</v>
      </c>
      <c r="B9592" s="14" t="s">
        <v>26</v>
      </c>
      <c r="C9592" s="16">
        <v>1.0</v>
      </c>
      <c r="D9592" s="8" t="s">
        <v>11027</v>
      </c>
      <c r="E9592" s="8" t="s">
        <v>14</v>
      </c>
      <c r="F9592" s="5" t="s">
        <v>15</v>
      </c>
      <c r="G9592" s="9"/>
      <c r="H9592" s="9"/>
    </row>
    <row r="9593" ht="15.75" customHeight="1">
      <c r="A9593" s="15" t="s">
        <v>11026</v>
      </c>
      <c r="B9593" s="18" t="s">
        <v>330</v>
      </c>
      <c r="C9593" s="17">
        <v>3.0</v>
      </c>
      <c r="D9593" s="8" t="s">
        <v>11028</v>
      </c>
      <c r="E9593" s="8" t="s">
        <v>14</v>
      </c>
      <c r="F9593" s="5" t="s">
        <v>15</v>
      </c>
      <c r="G9593" s="9"/>
      <c r="H9593" s="9"/>
    </row>
    <row r="9594" ht="15.75" customHeight="1">
      <c r="A9594" s="15" t="s">
        <v>11026</v>
      </c>
      <c r="B9594" s="14" t="s">
        <v>734</v>
      </c>
      <c r="C9594" s="17">
        <v>4.0</v>
      </c>
      <c r="D9594" s="8" t="s">
        <v>11029</v>
      </c>
      <c r="E9594" s="8" t="s">
        <v>32</v>
      </c>
      <c r="F9594" s="5" t="s">
        <v>15</v>
      </c>
      <c r="G9594" s="9"/>
      <c r="H9594" s="9"/>
    </row>
    <row r="9595" ht="15.75" customHeight="1">
      <c r="A9595" s="15" t="s">
        <v>11026</v>
      </c>
      <c r="B9595" s="18" t="s">
        <v>330</v>
      </c>
      <c r="C9595" s="17">
        <v>7.0</v>
      </c>
      <c r="D9595" s="8" t="s">
        <v>11030</v>
      </c>
      <c r="E9595" s="8" t="s">
        <v>14</v>
      </c>
      <c r="F9595" s="5" t="s">
        <v>15</v>
      </c>
      <c r="G9595" s="9"/>
      <c r="H9595" s="9"/>
    </row>
    <row r="9596" ht="15.75" customHeight="1">
      <c r="A9596" s="15" t="s">
        <v>11026</v>
      </c>
      <c r="B9596" s="14" t="s">
        <v>6802</v>
      </c>
      <c r="C9596" s="17">
        <v>8.0</v>
      </c>
      <c r="D9596" s="8" t="s">
        <v>11031</v>
      </c>
      <c r="E9596" s="8" t="s">
        <v>14</v>
      </c>
      <c r="F9596" s="5" t="s">
        <v>15</v>
      </c>
      <c r="G9596" s="9"/>
      <c r="H9596" s="9"/>
    </row>
    <row r="9597" ht="15.75" customHeight="1">
      <c r="A9597" s="15" t="s">
        <v>11026</v>
      </c>
      <c r="B9597" s="14" t="s">
        <v>226</v>
      </c>
      <c r="C9597" s="17">
        <v>12.0</v>
      </c>
      <c r="D9597" s="8" t="s">
        <v>11032</v>
      </c>
      <c r="E9597" s="8" t="s">
        <v>14</v>
      </c>
      <c r="F9597" s="5" t="s">
        <v>15</v>
      </c>
      <c r="G9597" s="9"/>
      <c r="H9597" s="9"/>
    </row>
    <row r="9598" ht="15.75" customHeight="1">
      <c r="A9598" s="15" t="s">
        <v>11033</v>
      </c>
      <c r="B9598" s="14" t="s">
        <v>137</v>
      </c>
      <c r="C9598" s="16">
        <v>1.0</v>
      </c>
      <c r="D9598" s="8" t="s">
        <v>11034</v>
      </c>
      <c r="E9598" s="8" t="s">
        <v>21</v>
      </c>
      <c r="F9598" s="5" t="s">
        <v>123</v>
      </c>
      <c r="G9598" s="9"/>
      <c r="H9598" s="9"/>
    </row>
    <row r="9599" ht="15.75" customHeight="1">
      <c r="A9599" s="15" t="s">
        <v>11033</v>
      </c>
      <c r="B9599" s="14" t="s">
        <v>1984</v>
      </c>
      <c r="C9599" s="17">
        <v>3.0</v>
      </c>
      <c r="D9599" s="8" t="s">
        <v>11035</v>
      </c>
      <c r="E9599" s="8" t="s">
        <v>21</v>
      </c>
      <c r="F9599" s="5" t="s">
        <v>123</v>
      </c>
      <c r="G9599" s="9"/>
      <c r="H9599" s="9"/>
    </row>
    <row r="9600" ht="15.75" customHeight="1">
      <c r="A9600" s="15" t="s">
        <v>11033</v>
      </c>
      <c r="B9600" s="14" t="s">
        <v>37</v>
      </c>
      <c r="C9600" s="17">
        <v>6.0</v>
      </c>
      <c r="D9600" s="8" t="s">
        <v>11036</v>
      </c>
      <c r="E9600" s="8" t="s">
        <v>21</v>
      </c>
      <c r="F9600" s="5" t="s">
        <v>25</v>
      </c>
      <c r="G9600" s="9"/>
      <c r="H9600" s="9"/>
    </row>
    <row r="9601" ht="15.75" customHeight="1">
      <c r="A9601" s="15" t="s">
        <v>11033</v>
      </c>
      <c r="B9601" s="14" t="s">
        <v>124</v>
      </c>
      <c r="C9601" s="17">
        <v>7.0</v>
      </c>
      <c r="D9601" s="8" t="s">
        <v>11037</v>
      </c>
      <c r="E9601" s="8" t="s">
        <v>21</v>
      </c>
      <c r="F9601" s="5" t="s">
        <v>25</v>
      </c>
      <c r="G9601" s="9"/>
      <c r="H9601" s="9"/>
    </row>
    <row r="9602" ht="15.75" customHeight="1">
      <c r="A9602" s="15" t="s">
        <v>11033</v>
      </c>
      <c r="B9602" s="14" t="s">
        <v>29</v>
      </c>
      <c r="C9602" s="17">
        <v>8.0</v>
      </c>
      <c r="D9602" s="8" t="s">
        <v>11038</v>
      </c>
      <c r="E9602" s="8" t="s">
        <v>21</v>
      </c>
      <c r="F9602" s="5" t="s">
        <v>25</v>
      </c>
      <c r="G9602" s="9"/>
      <c r="H9602" s="9"/>
    </row>
    <row r="9603" ht="15.75" customHeight="1">
      <c r="A9603" s="15" t="s">
        <v>11033</v>
      </c>
      <c r="B9603" s="14" t="s">
        <v>29</v>
      </c>
      <c r="C9603" s="17">
        <v>10.0</v>
      </c>
      <c r="D9603" s="8" t="s">
        <v>11039</v>
      </c>
      <c r="E9603" s="8" t="s">
        <v>18</v>
      </c>
      <c r="F9603" s="5" t="s">
        <v>2455</v>
      </c>
      <c r="G9603" s="9"/>
      <c r="H9603" s="9"/>
    </row>
    <row r="9604" ht="15.75" customHeight="1">
      <c r="A9604" s="15" t="s">
        <v>11033</v>
      </c>
      <c r="B9604" s="14" t="s">
        <v>137</v>
      </c>
      <c r="C9604" s="17">
        <v>11.0</v>
      </c>
      <c r="D9604" s="8" t="s">
        <v>11040</v>
      </c>
      <c r="E9604" s="8" t="s">
        <v>18</v>
      </c>
      <c r="F9604" s="5" t="s">
        <v>2455</v>
      </c>
      <c r="G9604" s="9"/>
      <c r="H9604" s="9"/>
    </row>
    <row r="9605" ht="15.75" customHeight="1">
      <c r="A9605" s="15" t="s">
        <v>11033</v>
      </c>
      <c r="B9605" s="14" t="s">
        <v>124</v>
      </c>
      <c r="C9605" s="17">
        <v>12.0</v>
      </c>
      <c r="D9605" s="8" t="s">
        <v>11041</v>
      </c>
      <c r="E9605" s="8" t="s">
        <v>21</v>
      </c>
      <c r="F9605" s="5" t="s">
        <v>25</v>
      </c>
      <c r="G9605" s="9"/>
      <c r="H9605" s="9"/>
    </row>
    <row r="9606" ht="15.75" customHeight="1">
      <c r="A9606" s="15" t="s">
        <v>11033</v>
      </c>
      <c r="B9606" s="14" t="s">
        <v>37</v>
      </c>
      <c r="C9606" s="17">
        <v>14.0</v>
      </c>
      <c r="D9606" s="8" t="s">
        <v>11042</v>
      </c>
      <c r="E9606" s="8" t="s">
        <v>21</v>
      </c>
      <c r="F9606" s="5" t="s">
        <v>118</v>
      </c>
      <c r="G9606" s="9"/>
      <c r="H9606" s="9"/>
    </row>
    <row r="9607" ht="15.75" customHeight="1">
      <c r="A9607" s="15" t="s">
        <v>11033</v>
      </c>
      <c r="B9607" s="14" t="s">
        <v>37</v>
      </c>
      <c r="C9607" s="17">
        <v>15.0</v>
      </c>
      <c r="D9607" s="8" t="s">
        <v>11043</v>
      </c>
      <c r="E9607" s="8" t="s">
        <v>21</v>
      </c>
      <c r="F9607" s="5" t="s">
        <v>123</v>
      </c>
      <c r="G9607" s="9"/>
      <c r="H9607" s="9"/>
    </row>
    <row r="9608" ht="15.75" customHeight="1">
      <c r="A9608" s="15" t="s">
        <v>11033</v>
      </c>
      <c r="B9608" s="14" t="s">
        <v>968</v>
      </c>
      <c r="C9608" s="17">
        <v>17.0</v>
      </c>
      <c r="D9608" s="8" t="s">
        <v>11044</v>
      </c>
      <c r="E9608" s="8" t="s">
        <v>21</v>
      </c>
      <c r="F9608" s="5" t="s">
        <v>25</v>
      </c>
      <c r="G9608" s="9"/>
      <c r="H9608" s="9"/>
    </row>
    <row r="9609" ht="15.75" customHeight="1">
      <c r="A9609" s="15" t="s">
        <v>11033</v>
      </c>
      <c r="B9609" s="14" t="s">
        <v>130</v>
      </c>
      <c r="C9609" s="17">
        <v>19.0</v>
      </c>
      <c r="D9609" s="8" t="s">
        <v>11045</v>
      </c>
      <c r="E9609" s="8" t="s">
        <v>14</v>
      </c>
      <c r="F9609" s="5" t="s">
        <v>15</v>
      </c>
      <c r="G9609" s="9"/>
      <c r="H9609" s="9"/>
    </row>
    <row r="9610" ht="15.75" customHeight="1">
      <c r="A9610" s="15" t="s">
        <v>11033</v>
      </c>
      <c r="B9610" s="14" t="s">
        <v>29</v>
      </c>
      <c r="C9610" s="17">
        <v>20.0</v>
      </c>
      <c r="D9610" s="8" t="s">
        <v>11046</v>
      </c>
      <c r="E9610" s="8" t="s">
        <v>14</v>
      </c>
      <c r="F9610" s="5" t="s">
        <v>15</v>
      </c>
      <c r="G9610" s="9"/>
      <c r="H9610" s="9"/>
    </row>
    <row r="9611" ht="15.75" customHeight="1">
      <c r="A9611" s="15" t="s">
        <v>11033</v>
      </c>
      <c r="B9611" s="14" t="s">
        <v>124</v>
      </c>
      <c r="C9611" s="17">
        <v>22.0</v>
      </c>
      <c r="D9611" s="8" t="s">
        <v>11047</v>
      </c>
      <c r="E9611" s="8" t="s">
        <v>18</v>
      </c>
      <c r="F9611" s="5" t="s">
        <v>18</v>
      </c>
      <c r="G9611" s="9"/>
      <c r="H9611" s="9"/>
    </row>
    <row r="9612" ht="15.75" customHeight="1">
      <c r="A9612" s="15" t="s">
        <v>11033</v>
      </c>
      <c r="B9612" s="14" t="s">
        <v>137</v>
      </c>
      <c r="C9612" s="17">
        <v>24.0</v>
      </c>
      <c r="D9612" s="8" t="s">
        <v>11048</v>
      </c>
      <c r="E9612" s="8" t="s">
        <v>18</v>
      </c>
      <c r="F9612" s="5" t="s">
        <v>18</v>
      </c>
      <c r="G9612" s="9"/>
      <c r="H9612" s="9"/>
    </row>
    <row r="9613" ht="15.75" customHeight="1">
      <c r="A9613" s="15" t="s">
        <v>11033</v>
      </c>
      <c r="B9613" s="14" t="s">
        <v>124</v>
      </c>
      <c r="C9613" s="17">
        <v>25.0</v>
      </c>
      <c r="D9613" s="8" t="s">
        <v>11049</v>
      </c>
      <c r="E9613" s="8" t="s">
        <v>21</v>
      </c>
      <c r="F9613" s="5" t="s">
        <v>25</v>
      </c>
      <c r="G9613" s="9"/>
      <c r="H9613" s="9"/>
    </row>
    <row r="9614" ht="15.75" customHeight="1">
      <c r="A9614" s="15" t="s">
        <v>11033</v>
      </c>
      <c r="B9614" s="14" t="s">
        <v>37</v>
      </c>
      <c r="C9614" s="17">
        <v>26.0</v>
      </c>
      <c r="D9614" s="8" t="s">
        <v>11050</v>
      </c>
      <c r="E9614" s="8" t="s">
        <v>32</v>
      </c>
      <c r="F9614" s="5" t="s">
        <v>66</v>
      </c>
      <c r="G9614" s="9"/>
      <c r="H9614" s="9"/>
    </row>
    <row r="9615" ht="15.75" customHeight="1">
      <c r="A9615" s="15" t="s">
        <v>11033</v>
      </c>
      <c r="B9615" s="14" t="s">
        <v>139</v>
      </c>
      <c r="C9615" s="17">
        <v>29.0</v>
      </c>
      <c r="D9615" s="8" t="s">
        <v>11051</v>
      </c>
      <c r="E9615" s="8" t="s">
        <v>14</v>
      </c>
      <c r="F9615" s="5" t="s">
        <v>15</v>
      </c>
      <c r="G9615" s="9"/>
      <c r="H9615" s="9"/>
    </row>
    <row r="9616" ht="15.75" customHeight="1">
      <c r="A9616" s="15" t="s">
        <v>11033</v>
      </c>
      <c r="B9616" s="14" t="s">
        <v>378</v>
      </c>
      <c r="C9616" s="17">
        <v>30.0</v>
      </c>
      <c r="D9616" s="8" t="s">
        <v>11052</v>
      </c>
      <c r="E9616" s="8" t="s">
        <v>14</v>
      </c>
      <c r="F9616" s="5" t="s">
        <v>28</v>
      </c>
      <c r="G9616" s="9"/>
      <c r="H9616" s="9"/>
    </row>
    <row r="9617" ht="15.75" customHeight="1">
      <c r="A9617" s="15" t="s">
        <v>11033</v>
      </c>
      <c r="B9617" s="14" t="s">
        <v>37</v>
      </c>
      <c r="C9617" s="17">
        <v>32.0</v>
      </c>
      <c r="D9617" s="8" t="s">
        <v>11053</v>
      </c>
      <c r="E9617" s="8" t="s">
        <v>33</v>
      </c>
      <c r="F9617" s="5" t="s">
        <v>33</v>
      </c>
      <c r="G9617" s="9"/>
      <c r="H9617" s="9"/>
    </row>
    <row r="9618" ht="15.75" customHeight="1">
      <c r="A9618" s="15" t="s">
        <v>11033</v>
      </c>
      <c r="B9618" s="18" t="s">
        <v>701</v>
      </c>
      <c r="C9618" s="17">
        <v>33.0</v>
      </c>
      <c r="D9618" s="8" t="s">
        <v>11054</v>
      </c>
      <c r="E9618" s="8" t="s">
        <v>33</v>
      </c>
      <c r="F9618" s="5" t="s">
        <v>33</v>
      </c>
      <c r="G9618" s="9"/>
      <c r="H9618" s="9"/>
    </row>
    <row r="9619" ht="15.75" customHeight="1">
      <c r="A9619" s="15" t="s">
        <v>11033</v>
      </c>
      <c r="B9619" s="14" t="s">
        <v>124</v>
      </c>
      <c r="C9619" s="17">
        <v>35.0</v>
      </c>
      <c r="D9619" s="8" t="s">
        <v>11055</v>
      </c>
      <c r="E9619" s="8" t="s">
        <v>33</v>
      </c>
      <c r="F9619" s="5" t="s">
        <v>33</v>
      </c>
      <c r="G9619" s="9"/>
      <c r="H9619" s="9"/>
    </row>
    <row r="9620" ht="15.75" customHeight="1">
      <c r="A9620" s="15" t="s">
        <v>11033</v>
      </c>
      <c r="B9620" s="14" t="s">
        <v>37</v>
      </c>
      <c r="C9620" s="17">
        <v>37.0</v>
      </c>
      <c r="D9620" s="8" t="s">
        <v>11056</v>
      </c>
      <c r="E9620" s="8" t="s">
        <v>33</v>
      </c>
      <c r="F9620" s="5" t="s">
        <v>33</v>
      </c>
      <c r="G9620" s="9"/>
      <c r="H9620" s="9"/>
    </row>
    <row r="9621" ht="15.75" customHeight="1">
      <c r="A9621" s="15" t="s">
        <v>11033</v>
      </c>
      <c r="B9621" s="14" t="s">
        <v>29</v>
      </c>
      <c r="C9621" s="17">
        <v>38.0</v>
      </c>
      <c r="D9621" s="8" t="s">
        <v>11057</v>
      </c>
      <c r="E9621" s="8" t="s">
        <v>33</v>
      </c>
      <c r="F9621" s="5" t="s">
        <v>33</v>
      </c>
      <c r="G9621" s="9"/>
      <c r="H9621" s="9"/>
    </row>
    <row r="9622" ht="15.75" customHeight="1">
      <c r="A9622" s="15" t="s">
        <v>11058</v>
      </c>
      <c r="B9622" s="14" t="s">
        <v>107</v>
      </c>
      <c r="C9622" s="16">
        <v>1.0</v>
      </c>
      <c r="D9622" s="8" t="s">
        <v>11059</v>
      </c>
      <c r="E9622" s="8" t="s">
        <v>21</v>
      </c>
      <c r="F9622" s="5" t="s">
        <v>25</v>
      </c>
      <c r="G9622" s="9"/>
      <c r="H9622" s="9"/>
    </row>
    <row r="9623" ht="15.75" customHeight="1">
      <c r="A9623" s="15" t="s">
        <v>11058</v>
      </c>
      <c r="B9623" s="14" t="s">
        <v>216</v>
      </c>
      <c r="C9623" s="17">
        <v>3.0</v>
      </c>
      <c r="D9623" s="8" t="s">
        <v>11060</v>
      </c>
      <c r="E9623" s="8" t="s">
        <v>18</v>
      </c>
      <c r="F9623" s="5" t="s">
        <v>871</v>
      </c>
      <c r="G9623" s="9"/>
      <c r="H9623" s="9"/>
    </row>
    <row r="9624" ht="15.75" customHeight="1">
      <c r="A9624" s="15" t="s">
        <v>11058</v>
      </c>
      <c r="B9624" s="14" t="s">
        <v>23</v>
      </c>
      <c r="C9624" s="17">
        <v>4.0</v>
      </c>
      <c r="D9624" s="8" t="s">
        <v>11061</v>
      </c>
      <c r="E9624" s="8" t="s">
        <v>21</v>
      </c>
      <c r="F9624" s="5" t="s">
        <v>133</v>
      </c>
      <c r="G9624" s="9"/>
      <c r="H9624" s="9"/>
    </row>
    <row r="9625" ht="15.75" customHeight="1">
      <c r="A9625" s="15" t="s">
        <v>11058</v>
      </c>
      <c r="B9625" s="14" t="s">
        <v>23</v>
      </c>
      <c r="C9625" s="17">
        <v>5.0</v>
      </c>
      <c r="D9625" s="8" t="s">
        <v>11062</v>
      </c>
      <c r="E9625" s="8" t="s">
        <v>14</v>
      </c>
      <c r="F9625" s="5" t="s">
        <v>22</v>
      </c>
      <c r="G9625" s="9"/>
      <c r="H9625" s="9"/>
    </row>
    <row r="9626" ht="15.75" customHeight="1">
      <c r="A9626" s="15" t="s">
        <v>11058</v>
      </c>
      <c r="B9626" s="14" t="s">
        <v>23</v>
      </c>
      <c r="C9626" s="17">
        <v>6.0</v>
      </c>
      <c r="D9626" s="8" t="s">
        <v>11063</v>
      </c>
      <c r="E9626" s="8" t="s">
        <v>14</v>
      </c>
      <c r="F9626" s="5" t="s">
        <v>15</v>
      </c>
      <c r="G9626" s="9"/>
      <c r="H9626" s="9"/>
    </row>
    <row r="9627" ht="15.75" customHeight="1">
      <c r="A9627" s="15" t="s">
        <v>11058</v>
      </c>
      <c r="B9627" s="14" t="s">
        <v>757</v>
      </c>
      <c r="C9627" s="17">
        <v>8.0</v>
      </c>
      <c r="D9627" s="8" t="s">
        <v>11064</v>
      </c>
      <c r="E9627" s="8" t="s">
        <v>33</v>
      </c>
      <c r="F9627" s="5" t="s">
        <v>971</v>
      </c>
      <c r="G9627" s="9"/>
      <c r="H9627" s="9"/>
    </row>
    <row r="9628" ht="15.75" customHeight="1">
      <c r="A9628" s="5" t="s">
        <v>11065</v>
      </c>
      <c r="B9628" s="6" t="s">
        <v>11066</v>
      </c>
      <c r="C9628" s="7">
        <v>1.0</v>
      </c>
      <c r="D9628" s="8" t="s">
        <v>11067</v>
      </c>
      <c r="E9628" s="5" t="s">
        <v>21</v>
      </c>
      <c r="F9628" s="5" t="s">
        <v>25</v>
      </c>
      <c r="G9628" s="9"/>
      <c r="H9628" s="9"/>
    </row>
    <row r="9629" ht="15.75" customHeight="1">
      <c r="A9629" s="15" t="s">
        <v>11068</v>
      </c>
      <c r="B9629" s="14" t="s">
        <v>26</v>
      </c>
      <c r="C9629" s="16">
        <v>1.0</v>
      </c>
      <c r="D9629" s="8" t="s">
        <v>11069</v>
      </c>
      <c r="E9629" s="8" t="s">
        <v>21</v>
      </c>
      <c r="F9629" s="5" t="s">
        <v>25</v>
      </c>
      <c r="G9629" s="9"/>
      <c r="H9629" s="9"/>
    </row>
    <row r="9630" ht="15.75" customHeight="1">
      <c r="A9630" s="15" t="s">
        <v>11068</v>
      </c>
      <c r="B9630" s="14" t="s">
        <v>41</v>
      </c>
      <c r="C9630" s="17">
        <v>2.0</v>
      </c>
      <c r="D9630" s="8" t="s">
        <v>11070</v>
      </c>
      <c r="E9630" s="8" t="s">
        <v>21</v>
      </c>
      <c r="F9630" s="5" t="s">
        <v>929</v>
      </c>
      <c r="G9630" s="9"/>
      <c r="H9630" s="9"/>
    </row>
    <row r="9631" ht="15.75" customHeight="1">
      <c r="A9631" s="15" t="s">
        <v>11068</v>
      </c>
      <c r="B9631" s="14" t="s">
        <v>41</v>
      </c>
      <c r="C9631" s="17">
        <v>4.0</v>
      </c>
      <c r="D9631" s="8" t="s">
        <v>11071</v>
      </c>
      <c r="E9631" s="8" t="s">
        <v>14</v>
      </c>
      <c r="F9631" s="5" t="s">
        <v>28</v>
      </c>
      <c r="G9631" s="9"/>
      <c r="H9631" s="9"/>
    </row>
    <row r="9632" ht="15.75" customHeight="1">
      <c r="A9632" s="15" t="s">
        <v>11068</v>
      </c>
      <c r="B9632" s="14" t="s">
        <v>104</v>
      </c>
      <c r="C9632" s="17">
        <v>5.0</v>
      </c>
      <c r="D9632" s="8" t="s">
        <v>11072</v>
      </c>
      <c r="E9632" s="8" t="s">
        <v>21</v>
      </c>
      <c r="F9632" s="5" t="s">
        <v>25</v>
      </c>
      <c r="G9632" s="9"/>
      <c r="H9632" s="9"/>
    </row>
    <row r="9633" ht="15.75" customHeight="1">
      <c r="A9633" s="15" t="s">
        <v>11068</v>
      </c>
      <c r="B9633" s="14" t="s">
        <v>26</v>
      </c>
      <c r="C9633" s="17">
        <v>7.0</v>
      </c>
      <c r="D9633" s="8" t="s">
        <v>11073</v>
      </c>
      <c r="E9633" s="8" t="s">
        <v>14</v>
      </c>
      <c r="F9633" s="5" t="s">
        <v>28</v>
      </c>
      <c r="G9633" s="9"/>
      <c r="H9633" s="9"/>
    </row>
    <row r="9634" ht="15.75" customHeight="1">
      <c r="A9634" s="15" t="s">
        <v>11068</v>
      </c>
      <c r="B9634" s="14" t="s">
        <v>37</v>
      </c>
      <c r="C9634" s="17">
        <v>8.0</v>
      </c>
      <c r="D9634" s="8" t="s">
        <v>11074</v>
      </c>
      <c r="E9634" s="8" t="s">
        <v>14</v>
      </c>
      <c r="F9634" s="5" t="s">
        <v>15</v>
      </c>
      <c r="G9634" s="9"/>
      <c r="H9634" s="9"/>
    </row>
    <row r="9635" ht="15.75" customHeight="1">
      <c r="A9635" s="15" t="s">
        <v>11068</v>
      </c>
      <c r="B9635" s="14" t="s">
        <v>26</v>
      </c>
      <c r="C9635" s="17">
        <v>9.0</v>
      </c>
      <c r="D9635" s="8" t="s">
        <v>11075</v>
      </c>
      <c r="E9635" s="8" t="s">
        <v>14</v>
      </c>
      <c r="F9635" s="5" t="s">
        <v>15</v>
      </c>
      <c r="G9635" s="9"/>
      <c r="H9635" s="9"/>
    </row>
    <row r="9636" ht="15.75" customHeight="1">
      <c r="A9636" s="15" t="s">
        <v>11068</v>
      </c>
      <c r="B9636" s="14" t="s">
        <v>41</v>
      </c>
      <c r="C9636" s="17">
        <v>10.0</v>
      </c>
      <c r="D9636" s="8" t="s">
        <v>11076</v>
      </c>
      <c r="E9636" s="8" t="s">
        <v>32</v>
      </c>
      <c r="F9636" s="5" t="s">
        <v>15</v>
      </c>
      <c r="G9636" s="9"/>
      <c r="H9636" s="9"/>
    </row>
    <row r="9637" ht="15.75" customHeight="1">
      <c r="A9637" s="15" t="s">
        <v>11068</v>
      </c>
      <c r="B9637" s="14" t="s">
        <v>52</v>
      </c>
      <c r="C9637" s="17">
        <v>12.0</v>
      </c>
      <c r="D9637" s="8" t="s">
        <v>11077</v>
      </c>
      <c r="E9637" s="8" t="s">
        <v>33</v>
      </c>
      <c r="F9637" s="5" t="s">
        <v>33</v>
      </c>
      <c r="G9637" s="9"/>
      <c r="H9637" s="9"/>
    </row>
    <row r="9638" ht="15.75" customHeight="1">
      <c r="A9638" s="15" t="s">
        <v>11068</v>
      </c>
      <c r="B9638" s="14" t="s">
        <v>35</v>
      </c>
      <c r="C9638" s="17">
        <v>13.0</v>
      </c>
      <c r="D9638" s="8" t="s">
        <v>11078</v>
      </c>
      <c r="E9638" s="8" t="s">
        <v>14</v>
      </c>
      <c r="F9638" s="5" t="s">
        <v>15</v>
      </c>
      <c r="G9638" s="9"/>
      <c r="H9638" s="9"/>
    </row>
    <row r="9639" ht="15.75" customHeight="1">
      <c r="A9639" s="15" t="s">
        <v>11068</v>
      </c>
      <c r="B9639" s="14" t="s">
        <v>26</v>
      </c>
      <c r="C9639" s="17">
        <v>14.0</v>
      </c>
      <c r="D9639" s="8" t="s">
        <v>11079</v>
      </c>
      <c r="E9639" s="8" t="s">
        <v>14</v>
      </c>
      <c r="F9639" s="5" t="s">
        <v>15</v>
      </c>
      <c r="G9639" s="9"/>
      <c r="H9639" s="9"/>
    </row>
    <row r="9640" ht="15.75" customHeight="1">
      <c r="A9640" s="15" t="s">
        <v>11068</v>
      </c>
      <c r="B9640" s="14" t="s">
        <v>41</v>
      </c>
      <c r="C9640" s="17">
        <v>15.0</v>
      </c>
      <c r="D9640" s="8" t="s">
        <v>11080</v>
      </c>
      <c r="E9640" s="8" t="s">
        <v>14</v>
      </c>
      <c r="F9640" s="5" t="s">
        <v>15</v>
      </c>
      <c r="G9640" s="9"/>
      <c r="H9640" s="9"/>
    </row>
    <row r="9641" ht="15.75" customHeight="1">
      <c r="A9641" s="15" t="s">
        <v>11068</v>
      </c>
      <c r="B9641" s="14" t="s">
        <v>35</v>
      </c>
      <c r="C9641" s="17">
        <v>16.0</v>
      </c>
      <c r="D9641" s="8" t="s">
        <v>11081</v>
      </c>
      <c r="E9641" s="8" t="s">
        <v>21</v>
      </c>
      <c r="F9641" s="5" t="s">
        <v>22</v>
      </c>
      <c r="G9641" s="9"/>
      <c r="H9641" s="9"/>
    </row>
    <row r="9642" ht="15.75" customHeight="1">
      <c r="A9642" s="15" t="s">
        <v>11068</v>
      </c>
      <c r="B9642" s="14" t="s">
        <v>37</v>
      </c>
      <c r="C9642" s="17">
        <v>17.0</v>
      </c>
      <c r="D9642" s="8" t="s">
        <v>11082</v>
      </c>
      <c r="E9642" s="8" t="s">
        <v>21</v>
      </c>
      <c r="F9642" s="5" t="s">
        <v>22</v>
      </c>
      <c r="G9642" s="9"/>
      <c r="H9642" s="9"/>
    </row>
    <row r="9643" ht="15.75" customHeight="1">
      <c r="A9643" s="15" t="s">
        <v>11068</v>
      </c>
      <c r="B9643" s="14" t="s">
        <v>37</v>
      </c>
      <c r="C9643" s="17">
        <v>18.0</v>
      </c>
      <c r="D9643" s="8" t="s">
        <v>11083</v>
      </c>
      <c r="E9643" s="8" t="s">
        <v>21</v>
      </c>
      <c r="F9643" s="5" t="s">
        <v>133</v>
      </c>
      <c r="G9643" s="9"/>
      <c r="H9643" s="9"/>
    </row>
    <row r="9644" ht="15.75" customHeight="1">
      <c r="A9644" s="15" t="s">
        <v>11068</v>
      </c>
      <c r="B9644" s="14" t="s">
        <v>26</v>
      </c>
      <c r="C9644" s="17">
        <v>19.0</v>
      </c>
      <c r="D9644" s="8" t="s">
        <v>11084</v>
      </c>
      <c r="E9644" s="8" t="s">
        <v>21</v>
      </c>
      <c r="F9644" s="5" t="s">
        <v>25</v>
      </c>
      <c r="G9644" s="9"/>
      <c r="H9644" s="9"/>
    </row>
    <row r="9645" ht="15.75" customHeight="1">
      <c r="A9645" s="15" t="s">
        <v>11068</v>
      </c>
      <c r="B9645" s="14" t="s">
        <v>26</v>
      </c>
      <c r="C9645" s="17">
        <v>21.0</v>
      </c>
      <c r="D9645" s="8" t="s">
        <v>11085</v>
      </c>
      <c r="E9645" s="8" t="s">
        <v>21</v>
      </c>
      <c r="F9645" s="5" t="s">
        <v>25</v>
      </c>
      <c r="G9645" s="9"/>
      <c r="H9645" s="9"/>
    </row>
    <row r="9646" ht="15.75" customHeight="1">
      <c r="A9646" s="15" t="s">
        <v>11068</v>
      </c>
      <c r="B9646" s="14" t="s">
        <v>26</v>
      </c>
      <c r="C9646" s="17">
        <v>23.0</v>
      </c>
      <c r="D9646" s="8" t="s">
        <v>11086</v>
      </c>
      <c r="E9646" s="8" t="s">
        <v>21</v>
      </c>
      <c r="F9646" s="5" t="s">
        <v>123</v>
      </c>
      <c r="G9646" s="9"/>
      <c r="H9646" s="9"/>
    </row>
    <row r="9647" ht="15.75" customHeight="1">
      <c r="A9647" s="15" t="s">
        <v>11068</v>
      </c>
      <c r="B9647" s="14" t="s">
        <v>26</v>
      </c>
      <c r="C9647" s="17">
        <v>24.0</v>
      </c>
      <c r="D9647" s="8" t="s">
        <v>11087</v>
      </c>
      <c r="E9647" s="8" t="s">
        <v>21</v>
      </c>
      <c r="F9647" s="5" t="s">
        <v>11088</v>
      </c>
      <c r="G9647" s="9"/>
      <c r="H9647" s="9"/>
    </row>
    <row r="9648" ht="15.75" customHeight="1">
      <c r="A9648" s="15" t="s">
        <v>11068</v>
      </c>
      <c r="B9648" s="14" t="s">
        <v>35</v>
      </c>
      <c r="C9648" s="17">
        <v>25.0</v>
      </c>
      <c r="D9648" s="8" t="s">
        <v>11089</v>
      </c>
      <c r="E9648" s="8" t="s">
        <v>32</v>
      </c>
      <c r="F9648" s="5" t="s">
        <v>33</v>
      </c>
      <c r="G9648" s="9"/>
      <c r="H9648" s="9"/>
    </row>
    <row r="9649" ht="15.75" customHeight="1">
      <c r="A9649" s="15" t="s">
        <v>11068</v>
      </c>
      <c r="B9649" s="14" t="s">
        <v>35</v>
      </c>
      <c r="C9649" s="17">
        <v>26.0</v>
      </c>
      <c r="D9649" s="8" t="s">
        <v>11090</v>
      </c>
      <c r="E9649" s="8" t="s">
        <v>21</v>
      </c>
      <c r="F9649" s="5" t="s">
        <v>123</v>
      </c>
      <c r="G9649" s="9"/>
      <c r="H9649" s="9"/>
    </row>
    <row r="9650" ht="15.75" customHeight="1">
      <c r="A9650" s="15" t="s">
        <v>11068</v>
      </c>
      <c r="B9650" s="14" t="s">
        <v>26</v>
      </c>
      <c r="C9650" s="17">
        <v>27.0</v>
      </c>
      <c r="D9650" s="8" t="s">
        <v>11091</v>
      </c>
      <c r="E9650" s="8" t="s">
        <v>32</v>
      </c>
      <c r="F9650" s="5" t="s">
        <v>123</v>
      </c>
      <c r="G9650" s="9"/>
      <c r="H9650" s="9"/>
    </row>
    <row r="9651" ht="15.75" customHeight="1">
      <c r="A9651" s="15" t="s">
        <v>11068</v>
      </c>
      <c r="B9651" s="18" t="s">
        <v>1712</v>
      </c>
      <c r="C9651" s="17">
        <v>28.0</v>
      </c>
      <c r="D9651" s="8" t="s">
        <v>11092</v>
      </c>
      <c r="E9651" s="8" t="s">
        <v>33</v>
      </c>
      <c r="F9651" s="5" t="s">
        <v>33</v>
      </c>
      <c r="G9651" s="9"/>
      <c r="H9651" s="9"/>
    </row>
    <row r="9652" ht="15.75" customHeight="1">
      <c r="A9652" s="15" t="s">
        <v>11068</v>
      </c>
      <c r="B9652" s="14" t="s">
        <v>104</v>
      </c>
      <c r="C9652" s="17">
        <v>30.0</v>
      </c>
      <c r="D9652" s="8" t="s">
        <v>11093</v>
      </c>
      <c r="E9652" s="8" t="s">
        <v>33</v>
      </c>
      <c r="F9652" s="5" t="s">
        <v>33</v>
      </c>
      <c r="G9652" s="9"/>
      <c r="H9652" s="9"/>
    </row>
    <row r="9653" ht="15.75" customHeight="1">
      <c r="A9653" s="15" t="s">
        <v>11068</v>
      </c>
      <c r="B9653" s="14" t="s">
        <v>41</v>
      </c>
      <c r="C9653" s="17">
        <v>32.0</v>
      </c>
      <c r="D9653" s="8" t="s">
        <v>11094</v>
      </c>
      <c r="E9653" s="8" t="s">
        <v>32</v>
      </c>
      <c r="F9653" s="5" t="s">
        <v>79</v>
      </c>
      <c r="G9653" s="9"/>
      <c r="H9653" s="9"/>
    </row>
    <row r="9654" ht="15.75" customHeight="1">
      <c r="A9654" s="15" t="s">
        <v>11068</v>
      </c>
      <c r="B9654" s="14" t="s">
        <v>35</v>
      </c>
      <c r="C9654" s="17">
        <v>33.0</v>
      </c>
      <c r="D9654" s="8" t="s">
        <v>11095</v>
      </c>
      <c r="E9654" s="8" t="s">
        <v>21</v>
      </c>
      <c r="F9654" s="5" t="s">
        <v>50</v>
      </c>
      <c r="G9654" s="9"/>
      <c r="H9654" s="9"/>
    </row>
    <row r="9655" ht="15.75" customHeight="1">
      <c r="A9655" s="15" t="s">
        <v>11068</v>
      </c>
      <c r="B9655" s="14" t="s">
        <v>37</v>
      </c>
      <c r="C9655" s="17">
        <v>34.0</v>
      </c>
      <c r="D9655" s="8" t="s">
        <v>11096</v>
      </c>
      <c r="E9655" s="8" t="s">
        <v>21</v>
      </c>
      <c r="F9655" s="5" t="s">
        <v>118</v>
      </c>
      <c r="G9655" s="9"/>
      <c r="H9655" s="9"/>
    </row>
    <row r="9656" ht="15.75" customHeight="1">
      <c r="A9656" s="15" t="s">
        <v>11097</v>
      </c>
      <c r="B9656" s="14" t="s">
        <v>137</v>
      </c>
      <c r="C9656" s="16">
        <v>1.0</v>
      </c>
      <c r="D9656" s="8" t="s">
        <v>11098</v>
      </c>
      <c r="E9656" s="8" t="s">
        <v>21</v>
      </c>
      <c r="F9656" s="5" t="s">
        <v>25</v>
      </c>
      <c r="G9656" s="9"/>
      <c r="H9656" s="9"/>
    </row>
    <row r="9657" ht="15.75" customHeight="1">
      <c r="A9657" s="15" t="s">
        <v>11097</v>
      </c>
      <c r="B9657" s="14" t="s">
        <v>324</v>
      </c>
      <c r="C9657" s="17">
        <v>2.0</v>
      </c>
      <c r="D9657" s="8" t="s">
        <v>11099</v>
      </c>
      <c r="E9657" s="8" t="s">
        <v>21</v>
      </c>
      <c r="F9657" s="5" t="s">
        <v>25</v>
      </c>
      <c r="G9657" s="9"/>
      <c r="H9657" s="9"/>
    </row>
    <row r="9658" ht="15.75" customHeight="1">
      <c r="A9658" s="15" t="s">
        <v>11097</v>
      </c>
      <c r="B9658" s="14" t="s">
        <v>378</v>
      </c>
      <c r="C9658" s="17">
        <v>4.0</v>
      </c>
      <c r="D9658" s="8" t="s">
        <v>11100</v>
      </c>
      <c r="E9658" s="8" t="s">
        <v>21</v>
      </c>
      <c r="F9658" s="5" t="s">
        <v>25</v>
      </c>
      <c r="G9658" s="9"/>
      <c r="H9658" s="9"/>
    </row>
    <row r="9659" ht="15.75" customHeight="1">
      <c r="A9659" s="15" t="s">
        <v>11097</v>
      </c>
      <c r="B9659" s="14" t="s">
        <v>137</v>
      </c>
      <c r="C9659" s="17">
        <v>5.0</v>
      </c>
      <c r="D9659" s="8" t="s">
        <v>11101</v>
      </c>
      <c r="E9659" s="8" t="s">
        <v>21</v>
      </c>
      <c r="F9659" s="5" t="s">
        <v>25</v>
      </c>
      <c r="G9659" s="9"/>
      <c r="H9659" s="9"/>
    </row>
    <row r="9660" ht="15.75" customHeight="1">
      <c r="A9660" s="15" t="s">
        <v>11097</v>
      </c>
      <c r="B9660" s="18" t="s">
        <v>701</v>
      </c>
      <c r="C9660" s="17">
        <v>6.0</v>
      </c>
      <c r="D9660" s="8" t="s">
        <v>11102</v>
      </c>
      <c r="E9660" s="8" t="s">
        <v>14</v>
      </c>
      <c r="F9660" s="5" t="s">
        <v>15</v>
      </c>
      <c r="G9660" s="9"/>
      <c r="H9660" s="9"/>
    </row>
    <row r="9661" ht="15.75" customHeight="1">
      <c r="A9661" s="15" t="s">
        <v>11097</v>
      </c>
      <c r="B9661" s="14" t="s">
        <v>144</v>
      </c>
      <c r="C9661" s="17">
        <v>8.0</v>
      </c>
      <c r="D9661" s="8" t="s">
        <v>11103</v>
      </c>
      <c r="E9661" s="8" t="s">
        <v>21</v>
      </c>
      <c r="F9661" s="5" t="s">
        <v>133</v>
      </c>
      <c r="G9661" s="9"/>
      <c r="H9661" s="9"/>
    </row>
    <row r="9662" ht="15.75" customHeight="1">
      <c r="A9662" s="15" t="s">
        <v>11097</v>
      </c>
      <c r="B9662" s="18" t="s">
        <v>126</v>
      </c>
      <c r="C9662" s="17">
        <v>9.0</v>
      </c>
      <c r="D9662" s="8" t="s">
        <v>11104</v>
      </c>
      <c r="E9662" s="8" t="s">
        <v>21</v>
      </c>
      <c r="F9662" s="5" t="s">
        <v>133</v>
      </c>
      <c r="G9662" s="9"/>
      <c r="H9662" s="9"/>
    </row>
    <row r="9663" ht="15.75" customHeight="1">
      <c r="A9663" s="15" t="s">
        <v>11097</v>
      </c>
      <c r="B9663" s="14" t="s">
        <v>144</v>
      </c>
      <c r="C9663" s="17">
        <v>10.0</v>
      </c>
      <c r="D9663" s="8" t="s">
        <v>11105</v>
      </c>
      <c r="E9663" s="8" t="s">
        <v>33</v>
      </c>
      <c r="F9663" s="5" t="s">
        <v>33</v>
      </c>
      <c r="G9663" s="9"/>
      <c r="H9663" s="9"/>
    </row>
    <row r="9664" ht="15.75" customHeight="1">
      <c r="A9664" s="15" t="s">
        <v>11097</v>
      </c>
      <c r="B9664" s="14" t="s">
        <v>144</v>
      </c>
      <c r="C9664" s="17">
        <v>12.0</v>
      </c>
      <c r="D9664" s="8" t="s">
        <v>11106</v>
      </c>
      <c r="E9664" s="8" t="s">
        <v>21</v>
      </c>
      <c r="F9664" s="5" t="s">
        <v>133</v>
      </c>
      <c r="G9664" s="9"/>
      <c r="H9664" s="9"/>
    </row>
    <row r="9665" ht="15.75" customHeight="1">
      <c r="A9665" s="15" t="s">
        <v>11097</v>
      </c>
      <c r="B9665" s="14" t="s">
        <v>137</v>
      </c>
      <c r="C9665" s="17">
        <v>13.0</v>
      </c>
      <c r="D9665" s="8" t="s">
        <v>11107</v>
      </c>
      <c r="E9665" s="8" t="s">
        <v>33</v>
      </c>
      <c r="F9665" s="5" t="s">
        <v>33</v>
      </c>
      <c r="G9665" s="9"/>
      <c r="H9665" s="9"/>
    </row>
    <row r="9666" ht="15.75" customHeight="1">
      <c r="A9666" s="15" t="s">
        <v>11097</v>
      </c>
      <c r="B9666" s="14" t="s">
        <v>124</v>
      </c>
      <c r="C9666" s="17">
        <v>14.0</v>
      </c>
      <c r="D9666" s="8" t="s">
        <v>11108</v>
      </c>
      <c r="E9666" s="8" t="s">
        <v>21</v>
      </c>
      <c r="F9666" s="5" t="s">
        <v>133</v>
      </c>
      <c r="G9666" s="9"/>
      <c r="H9666" s="9"/>
    </row>
    <row r="9667" ht="15.75" customHeight="1">
      <c r="A9667" s="15" t="s">
        <v>11097</v>
      </c>
      <c r="B9667" s="14" t="s">
        <v>124</v>
      </c>
      <c r="C9667" s="17">
        <v>16.0</v>
      </c>
      <c r="D9667" s="8" t="s">
        <v>11109</v>
      </c>
      <c r="E9667" s="8" t="s">
        <v>21</v>
      </c>
      <c r="F9667" s="5" t="s">
        <v>133</v>
      </c>
      <c r="G9667" s="9"/>
      <c r="H9667" s="9"/>
    </row>
    <row r="9668" ht="15.75" customHeight="1">
      <c r="A9668" s="15" t="s">
        <v>11097</v>
      </c>
      <c r="B9668" s="14" t="s">
        <v>144</v>
      </c>
      <c r="C9668" s="17">
        <v>18.0</v>
      </c>
      <c r="D9668" s="8" t="s">
        <v>11110</v>
      </c>
      <c r="E9668" s="8" t="s">
        <v>14</v>
      </c>
      <c r="F9668" s="5" t="s">
        <v>133</v>
      </c>
      <c r="G9668" s="9"/>
      <c r="H9668" s="9"/>
    </row>
    <row r="9669" ht="15.75" customHeight="1">
      <c r="A9669" s="15" t="s">
        <v>11097</v>
      </c>
      <c r="B9669" s="14" t="s">
        <v>37</v>
      </c>
      <c r="C9669" s="17">
        <v>20.0</v>
      </c>
      <c r="D9669" s="8" t="s">
        <v>11111</v>
      </c>
      <c r="E9669" s="8" t="s">
        <v>21</v>
      </c>
      <c r="F9669" s="5" t="s">
        <v>133</v>
      </c>
      <c r="G9669" s="9"/>
      <c r="H9669" s="9"/>
    </row>
    <row r="9670" ht="15.75" customHeight="1">
      <c r="A9670" s="15" t="s">
        <v>11112</v>
      </c>
      <c r="B9670" s="14" t="s">
        <v>23</v>
      </c>
      <c r="C9670" s="16">
        <v>1.0</v>
      </c>
      <c r="D9670" s="8" t="s">
        <v>11113</v>
      </c>
      <c r="E9670" s="8" t="s">
        <v>21</v>
      </c>
      <c r="F9670" s="5" t="s">
        <v>25</v>
      </c>
      <c r="G9670" s="9"/>
      <c r="H9670" s="9"/>
    </row>
    <row r="9671" ht="15.75" customHeight="1">
      <c r="A9671" s="15" t="s">
        <v>11112</v>
      </c>
      <c r="B9671" s="14" t="s">
        <v>29</v>
      </c>
      <c r="C9671" s="17">
        <v>2.0</v>
      </c>
      <c r="D9671" s="8" t="s">
        <v>11114</v>
      </c>
      <c r="E9671" s="8" t="s">
        <v>21</v>
      </c>
      <c r="F9671" s="5" t="s">
        <v>801</v>
      </c>
      <c r="G9671" s="9"/>
      <c r="H9671" s="9"/>
    </row>
    <row r="9672" ht="15.75" customHeight="1">
      <c r="A9672" s="15" t="s">
        <v>11112</v>
      </c>
      <c r="B9672" s="14" t="s">
        <v>1041</v>
      </c>
      <c r="C9672" s="17">
        <v>4.0</v>
      </c>
      <c r="D9672" s="8" t="s">
        <v>11115</v>
      </c>
      <c r="E9672" s="8" t="s">
        <v>21</v>
      </c>
      <c r="F9672" s="5" t="s">
        <v>1983</v>
      </c>
      <c r="G9672" s="9"/>
      <c r="H9672" s="9"/>
    </row>
    <row r="9673" ht="15.75" customHeight="1">
      <c r="A9673" s="15" t="s">
        <v>11112</v>
      </c>
      <c r="B9673" s="14" t="s">
        <v>1041</v>
      </c>
      <c r="C9673" s="17">
        <v>6.0</v>
      </c>
      <c r="D9673" s="8" t="s">
        <v>11116</v>
      </c>
      <c r="E9673" s="8" t="s">
        <v>21</v>
      </c>
      <c r="F9673" s="5" t="s">
        <v>25</v>
      </c>
      <c r="G9673" s="9"/>
      <c r="H9673" s="9"/>
    </row>
    <row r="9674" ht="15.75" customHeight="1">
      <c r="A9674" s="15" t="s">
        <v>11112</v>
      </c>
      <c r="B9674" s="14" t="s">
        <v>23</v>
      </c>
      <c r="C9674" s="17">
        <v>7.0</v>
      </c>
      <c r="D9674" s="8" t="s">
        <v>11117</v>
      </c>
      <c r="E9674" s="8" t="s">
        <v>14</v>
      </c>
      <c r="F9674" s="5" t="s">
        <v>28</v>
      </c>
      <c r="G9674" s="9"/>
      <c r="H9674" s="9"/>
    </row>
    <row r="9675" ht="15.75" customHeight="1">
      <c r="A9675" s="15" t="s">
        <v>11112</v>
      </c>
      <c r="B9675" s="14" t="s">
        <v>139</v>
      </c>
      <c r="C9675" s="17">
        <v>8.0</v>
      </c>
      <c r="D9675" s="8" t="s">
        <v>11118</v>
      </c>
      <c r="E9675" s="8" t="s">
        <v>33</v>
      </c>
      <c r="F9675" s="5" t="s">
        <v>971</v>
      </c>
      <c r="G9675" s="9"/>
      <c r="H9675" s="9"/>
    </row>
    <row r="9676" ht="15.75" customHeight="1">
      <c r="A9676" s="15" t="s">
        <v>11112</v>
      </c>
      <c r="B9676" s="14" t="s">
        <v>23</v>
      </c>
      <c r="C9676" s="17">
        <v>9.0</v>
      </c>
      <c r="D9676" s="8" t="s">
        <v>11119</v>
      </c>
      <c r="E9676" s="8" t="s">
        <v>21</v>
      </c>
      <c r="F9676" s="5" t="s">
        <v>123</v>
      </c>
      <c r="G9676" s="9"/>
      <c r="H9676" s="9"/>
    </row>
    <row r="9677" ht="15.75" customHeight="1">
      <c r="A9677" s="15" t="s">
        <v>11112</v>
      </c>
      <c r="B9677" s="14" t="s">
        <v>100</v>
      </c>
      <c r="C9677" s="17">
        <v>10.0</v>
      </c>
      <c r="D9677" s="8" t="s">
        <v>11120</v>
      </c>
      <c r="E9677" s="8" t="s">
        <v>18</v>
      </c>
      <c r="F9677" s="5" t="s">
        <v>18</v>
      </c>
      <c r="G9677" s="9"/>
      <c r="H9677" s="9"/>
    </row>
    <row r="9678" ht="15.75" customHeight="1">
      <c r="A9678" s="15" t="s">
        <v>11112</v>
      </c>
      <c r="B9678" s="14" t="s">
        <v>311</v>
      </c>
      <c r="C9678" s="17">
        <v>11.0</v>
      </c>
      <c r="D9678" s="8" t="s">
        <v>11121</v>
      </c>
      <c r="E9678" s="8" t="s">
        <v>33</v>
      </c>
      <c r="F9678" s="5" t="s">
        <v>33</v>
      </c>
      <c r="G9678" s="9"/>
      <c r="H9678" s="9"/>
    </row>
    <row r="9679" ht="15.75" customHeight="1">
      <c r="A9679" s="15" t="s">
        <v>11112</v>
      </c>
      <c r="B9679" s="14" t="s">
        <v>1041</v>
      </c>
      <c r="C9679" s="17">
        <v>13.0</v>
      </c>
      <c r="D9679" s="8" t="s">
        <v>11122</v>
      </c>
      <c r="E9679" s="8" t="s">
        <v>33</v>
      </c>
      <c r="F9679" s="5" t="s">
        <v>33</v>
      </c>
      <c r="G9679" s="9"/>
      <c r="H9679" s="9"/>
    </row>
    <row r="9680" ht="15.75" customHeight="1">
      <c r="A9680" s="15" t="s">
        <v>11112</v>
      </c>
      <c r="B9680" s="14" t="s">
        <v>11123</v>
      </c>
      <c r="C9680" s="17">
        <v>14.0</v>
      </c>
      <c r="D9680" s="8" t="s">
        <v>11124</v>
      </c>
      <c r="E9680" s="8" t="s">
        <v>21</v>
      </c>
      <c r="F9680" s="5" t="s">
        <v>25</v>
      </c>
      <c r="G9680" s="9"/>
      <c r="H9680" s="9"/>
    </row>
    <row r="9681" ht="15.75" customHeight="1">
      <c r="A9681" s="11" t="s">
        <v>11125</v>
      </c>
      <c r="B9681" s="6" t="s">
        <v>734</v>
      </c>
      <c r="C9681" s="7">
        <v>1.0</v>
      </c>
      <c r="D9681" s="8" t="s">
        <v>11126</v>
      </c>
      <c r="E9681" s="5" t="s">
        <v>21</v>
      </c>
      <c r="F9681" s="5" t="s">
        <v>25</v>
      </c>
      <c r="G9681" s="9"/>
      <c r="H9681" s="9"/>
    </row>
    <row r="9682" ht="15.75" customHeight="1">
      <c r="A9682" s="11" t="s">
        <v>11125</v>
      </c>
      <c r="B9682" s="6" t="s">
        <v>52</v>
      </c>
      <c r="C9682" s="10">
        <v>3.0</v>
      </c>
      <c r="D9682" s="8" t="s">
        <v>11127</v>
      </c>
      <c r="E9682" s="5" t="s">
        <v>33</v>
      </c>
      <c r="F9682" s="5" t="s">
        <v>971</v>
      </c>
      <c r="G9682" s="9"/>
      <c r="H9682" s="9"/>
    </row>
    <row r="9683" ht="15.75" customHeight="1">
      <c r="A9683" s="11" t="s">
        <v>11125</v>
      </c>
      <c r="B9683" s="6" t="s">
        <v>26</v>
      </c>
      <c r="C9683" s="10">
        <v>4.0</v>
      </c>
      <c r="D9683" s="8" t="s">
        <v>11128</v>
      </c>
      <c r="E9683" s="5" t="s">
        <v>14</v>
      </c>
      <c r="F9683" s="5" t="s">
        <v>3751</v>
      </c>
      <c r="G9683" s="9"/>
      <c r="H9683" s="9"/>
    </row>
    <row r="9684" ht="15.75" customHeight="1">
      <c r="A9684" s="11" t="s">
        <v>11125</v>
      </c>
      <c r="B9684" s="6" t="s">
        <v>26</v>
      </c>
      <c r="C9684" s="10">
        <v>5.0</v>
      </c>
      <c r="D9684" s="8" t="s">
        <v>11129</v>
      </c>
      <c r="E9684" s="5" t="s">
        <v>18</v>
      </c>
      <c r="F9684" s="5" t="s">
        <v>18</v>
      </c>
      <c r="G9684" s="9"/>
      <c r="H9684" s="9"/>
    </row>
    <row r="9685" ht="15.75" customHeight="1">
      <c r="A9685" s="11" t="s">
        <v>11125</v>
      </c>
      <c r="B9685" s="6" t="s">
        <v>26</v>
      </c>
      <c r="C9685" s="10">
        <v>6.0</v>
      </c>
      <c r="D9685" s="8" t="s">
        <v>11130</v>
      </c>
      <c r="E9685" s="5" t="s">
        <v>14</v>
      </c>
      <c r="F9685" s="5" t="s">
        <v>79</v>
      </c>
      <c r="G9685" s="9"/>
      <c r="H9685" s="9"/>
    </row>
    <row r="9686" ht="15.75" customHeight="1">
      <c r="A9686" s="11" t="s">
        <v>11125</v>
      </c>
      <c r="B9686" s="6" t="s">
        <v>26</v>
      </c>
      <c r="C9686" s="10">
        <v>8.0</v>
      </c>
      <c r="D9686" s="8" t="s">
        <v>11131</v>
      </c>
      <c r="E9686" s="5" t="s">
        <v>33</v>
      </c>
      <c r="F9686" s="5" t="s">
        <v>18</v>
      </c>
      <c r="G9686" s="9"/>
      <c r="H9686" s="9"/>
    </row>
    <row r="9687" ht="15.75" customHeight="1">
      <c r="A9687" s="11" t="s">
        <v>11125</v>
      </c>
      <c r="B9687" s="6" t="s">
        <v>26</v>
      </c>
      <c r="C9687" s="10">
        <v>9.0</v>
      </c>
      <c r="D9687" s="8" t="s">
        <v>11132</v>
      </c>
      <c r="E9687" s="5" t="s">
        <v>32</v>
      </c>
      <c r="F9687" s="5" t="s">
        <v>133</v>
      </c>
      <c r="G9687" s="9"/>
      <c r="H9687" s="9"/>
    </row>
    <row r="9688" ht="15.75" customHeight="1">
      <c r="A9688" s="11" t="s">
        <v>11125</v>
      </c>
      <c r="B9688" s="6" t="s">
        <v>35</v>
      </c>
      <c r="C9688" s="10">
        <v>11.0</v>
      </c>
      <c r="D9688" s="8" t="s">
        <v>11133</v>
      </c>
      <c r="E9688" s="5" t="s">
        <v>267</v>
      </c>
      <c r="F9688" s="5" t="s">
        <v>4408</v>
      </c>
      <c r="G9688" s="9"/>
      <c r="H9688" s="9"/>
    </row>
    <row r="9689" ht="15.75" customHeight="1">
      <c r="A9689" s="11" t="s">
        <v>11125</v>
      </c>
      <c r="B9689" s="6" t="s">
        <v>26</v>
      </c>
      <c r="C9689" s="10">
        <v>12.0</v>
      </c>
      <c r="D9689" s="8" t="s">
        <v>11134</v>
      </c>
      <c r="E9689" s="5" t="s">
        <v>146</v>
      </c>
      <c r="F9689" s="5" t="s">
        <v>66</v>
      </c>
      <c r="G9689" s="9"/>
      <c r="H9689" s="9"/>
    </row>
    <row r="9690" ht="15.75" customHeight="1">
      <c r="A9690" s="11" t="s">
        <v>11125</v>
      </c>
      <c r="B9690" s="6" t="s">
        <v>35</v>
      </c>
      <c r="C9690" s="10">
        <v>13.0</v>
      </c>
      <c r="D9690" s="8" t="s">
        <v>11135</v>
      </c>
      <c r="E9690" s="5" t="s">
        <v>14</v>
      </c>
      <c r="F9690" s="5" t="s">
        <v>15</v>
      </c>
      <c r="G9690" s="9"/>
      <c r="H9690" s="9"/>
    </row>
    <row r="9691" ht="15.75" customHeight="1">
      <c r="A9691" s="11" t="s">
        <v>11125</v>
      </c>
      <c r="B9691" s="6" t="s">
        <v>26</v>
      </c>
      <c r="C9691" s="10">
        <v>14.0</v>
      </c>
      <c r="D9691" s="8" t="s">
        <v>11136</v>
      </c>
      <c r="E9691" s="5" t="s">
        <v>32</v>
      </c>
      <c r="F9691" s="5" t="s">
        <v>66</v>
      </c>
      <c r="G9691" s="9"/>
      <c r="H9691" s="9"/>
    </row>
    <row r="9692" ht="15.75" customHeight="1">
      <c r="A9692" s="11" t="s">
        <v>11125</v>
      </c>
      <c r="B9692" s="12" t="s">
        <v>1712</v>
      </c>
      <c r="C9692" s="10">
        <v>15.0</v>
      </c>
      <c r="D9692" s="8" t="s">
        <v>11137</v>
      </c>
      <c r="E9692" s="5" t="s">
        <v>21</v>
      </c>
      <c r="F9692" s="5" t="s">
        <v>22</v>
      </c>
      <c r="G9692" s="9"/>
      <c r="H9692" s="9"/>
    </row>
    <row r="9693" ht="15.75" customHeight="1">
      <c r="A9693" s="11" t="s">
        <v>11125</v>
      </c>
      <c r="B9693" s="6" t="s">
        <v>35</v>
      </c>
      <c r="C9693" s="10">
        <v>17.0</v>
      </c>
      <c r="D9693" s="8" t="s">
        <v>11138</v>
      </c>
      <c r="E9693" s="5" t="s">
        <v>33</v>
      </c>
      <c r="F9693" s="5" t="s">
        <v>33</v>
      </c>
      <c r="G9693" s="9"/>
      <c r="H9693" s="9"/>
    </row>
    <row r="9694" ht="15.75" customHeight="1">
      <c r="A9694" s="11" t="s">
        <v>11125</v>
      </c>
      <c r="B9694" s="12" t="s">
        <v>261</v>
      </c>
      <c r="C9694" s="10">
        <v>18.0</v>
      </c>
      <c r="D9694" s="8" t="s">
        <v>11139</v>
      </c>
      <c r="E9694" s="5" t="s">
        <v>18</v>
      </c>
      <c r="F9694" s="5" t="s">
        <v>18</v>
      </c>
      <c r="G9694" s="9"/>
      <c r="H9694" s="9"/>
    </row>
    <row r="9695" ht="15.75" customHeight="1">
      <c r="A9695" s="11" t="s">
        <v>11125</v>
      </c>
      <c r="B9695" s="6" t="s">
        <v>35</v>
      </c>
      <c r="C9695" s="10">
        <v>19.0</v>
      </c>
      <c r="D9695" s="8" t="s">
        <v>11140</v>
      </c>
      <c r="E9695" s="5" t="s">
        <v>21</v>
      </c>
      <c r="F9695" s="5" t="s">
        <v>33</v>
      </c>
      <c r="G9695" s="9"/>
      <c r="H9695" s="9"/>
    </row>
    <row r="9696" ht="15.75" customHeight="1">
      <c r="A9696" s="11" t="s">
        <v>11125</v>
      </c>
      <c r="B9696" s="6" t="s">
        <v>26</v>
      </c>
      <c r="C9696" s="10">
        <v>21.0</v>
      </c>
      <c r="D9696" s="8" t="s">
        <v>11141</v>
      </c>
      <c r="E9696" s="5" t="s">
        <v>21</v>
      </c>
      <c r="F9696" s="5" t="s">
        <v>50</v>
      </c>
      <c r="G9696" s="9"/>
      <c r="H9696" s="9"/>
    </row>
    <row r="9697" ht="15.75" customHeight="1">
      <c r="A9697" s="11" t="s">
        <v>11125</v>
      </c>
      <c r="B9697" s="6" t="s">
        <v>787</v>
      </c>
      <c r="C9697" s="10">
        <v>22.0</v>
      </c>
      <c r="D9697" s="8" t="s">
        <v>11142</v>
      </c>
      <c r="E9697" s="5" t="s">
        <v>18</v>
      </c>
      <c r="F9697" s="5" t="s">
        <v>18</v>
      </c>
      <c r="G9697" s="9"/>
      <c r="H9697" s="9"/>
    </row>
    <row r="9698" ht="15.75" customHeight="1">
      <c r="A9698" s="15" t="s">
        <v>11143</v>
      </c>
      <c r="B9698" s="14" t="s">
        <v>757</v>
      </c>
      <c r="C9698" s="16">
        <v>1.0</v>
      </c>
      <c r="D9698" s="8" t="s">
        <v>11144</v>
      </c>
      <c r="E9698" s="8" t="s">
        <v>21</v>
      </c>
      <c r="F9698" s="5" t="s">
        <v>25</v>
      </c>
      <c r="G9698" s="9"/>
      <c r="H9698" s="9"/>
    </row>
    <row r="9699" ht="15.75" customHeight="1">
      <c r="A9699" s="15" t="s">
        <v>11143</v>
      </c>
      <c r="B9699" s="14" t="s">
        <v>555</v>
      </c>
      <c r="C9699" s="17">
        <v>3.0</v>
      </c>
      <c r="D9699" s="8" t="s">
        <v>11145</v>
      </c>
      <c r="E9699" s="8" t="s">
        <v>14</v>
      </c>
      <c r="F9699" s="5" t="s">
        <v>15</v>
      </c>
      <c r="G9699" s="9"/>
      <c r="H9699" s="9"/>
    </row>
    <row r="9700" ht="15.75" customHeight="1">
      <c r="A9700" s="15" t="s">
        <v>11143</v>
      </c>
      <c r="B9700" s="18" t="s">
        <v>1181</v>
      </c>
      <c r="C9700" s="17">
        <v>4.0</v>
      </c>
      <c r="D9700" s="8" t="s">
        <v>11146</v>
      </c>
      <c r="E9700" s="8" t="s">
        <v>14</v>
      </c>
      <c r="F9700" s="5" t="s">
        <v>15</v>
      </c>
      <c r="G9700" s="9"/>
      <c r="H9700" s="9"/>
    </row>
    <row r="9701" ht="15.75" customHeight="1">
      <c r="A9701" s="15" t="s">
        <v>11143</v>
      </c>
      <c r="B9701" s="18" t="s">
        <v>1181</v>
      </c>
      <c r="C9701" s="17">
        <v>6.0</v>
      </c>
      <c r="D9701" s="8" t="s">
        <v>11147</v>
      </c>
      <c r="E9701" s="8" t="s">
        <v>14</v>
      </c>
      <c r="F9701" s="5" t="s">
        <v>66</v>
      </c>
      <c r="G9701" s="9"/>
      <c r="H9701" s="9"/>
    </row>
    <row r="9702" ht="15.75" customHeight="1">
      <c r="A9702" s="15" t="s">
        <v>11143</v>
      </c>
      <c r="B9702" s="14" t="s">
        <v>806</v>
      </c>
      <c r="C9702" s="17">
        <v>7.0</v>
      </c>
      <c r="D9702" s="8" t="s">
        <v>11148</v>
      </c>
      <c r="E9702" s="8" t="s">
        <v>32</v>
      </c>
      <c r="F9702" s="5" t="s">
        <v>66</v>
      </c>
      <c r="G9702" s="9"/>
      <c r="H9702" s="9"/>
    </row>
    <row r="9703" ht="15.75" customHeight="1">
      <c r="A9703" s="15" t="s">
        <v>11143</v>
      </c>
      <c r="B9703" s="14" t="s">
        <v>806</v>
      </c>
      <c r="C9703" s="17">
        <v>8.0</v>
      </c>
      <c r="D9703" s="8" t="s">
        <v>11149</v>
      </c>
      <c r="E9703" s="8" t="s">
        <v>14</v>
      </c>
      <c r="F9703" s="5" t="s">
        <v>15</v>
      </c>
      <c r="G9703" s="9"/>
      <c r="H9703" s="9"/>
    </row>
    <row r="9704" ht="15.75" customHeight="1">
      <c r="A9704" s="15" t="s">
        <v>11143</v>
      </c>
      <c r="B9704" s="18" t="s">
        <v>1181</v>
      </c>
      <c r="C9704" s="17">
        <v>10.0</v>
      </c>
      <c r="D9704" s="8" t="s">
        <v>11150</v>
      </c>
      <c r="E9704" s="8" t="s">
        <v>14</v>
      </c>
      <c r="F9704" s="5" t="s">
        <v>15</v>
      </c>
      <c r="G9704" s="9"/>
      <c r="H9704" s="9"/>
    </row>
    <row r="9705" ht="15.75" customHeight="1">
      <c r="A9705" s="15" t="s">
        <v>11143</v>
      </c>
      <c r="B9705" s="14" t="s">
        <v>41</v>
      </c>
      <c r="C9705" s="17">
        <v>11.0</v>
      </c>
      <c r="D9705" s="8" t="s">
        <v>11151</v>
      </c>
      <c r="E9705" s="8" t="s">
        <v>14</v>
      </c>
      <c r="F9705" s="5" t="s">
        <v>15</v>
      </c>
      <c r="G9705" s="9"/>
      <c r="H9705" s="9"/>
    </row>
    <row r="9706" ht="15.75" customHeight="1">
      <c r="A9706" s="15" t="s">
        <v>11143</v>
      </c>
      <c r="B9706" s="14" t="s">
        <v>41</v>
      </c>
      <c r="C9706" s="17">
        <v>13.0</v>
      </c>
      <c r="D9706" s="8" t="s">
        <v>11152</v>
      </c>
      <c r="E9706" s="8" t="s">
        <v>146</v>
      </c>
      <c r="F9706" s="5" t="s">
        <v>15</v>
      </c>
      <c r="G9706" s="9"/>
      <c r="H9706" s="9"/>
    </row>
    <row r="9707" ht="15.75" customHeight="1">
      <c r="A9707" s="15" t="s">
        <v>11143</v>
      </c>
      <c r="B9707" s="18" t="s">
        <v>1181</v>
      </c>
      <c r="C9707" s="17">
        <v>15.0</v>
      </c>
      <c r="D9707" s="8" t="s">
        <v>11153</v>
      </c>
      <c r="E9707" s="8" t="s">
        <v>146</v>
      </c>
      <c r="F9707" s="5" t="s">
        <v>66</v>
      </c>
      <c r="G9707" s="9"/>
      <c r="H9707" s="9"/>
    </row>
    <row r="9708" ht="15.75" customHeight="1">
      <c r="A9708" s="15" t="s">
        <v>11143</v>
      </c>
      <c r="B9708" s="14" t="s">
        <v>806</v>
      </c>
      <c r="C9708" s="17">
        <v>16.0</v>
      </c>
      <c r="D9708" s="8" t="s">
        <v>11154</v>
      </c>
      <c r="E9708" s="8" t="s">
        <v>14</v>
      </c>
      <c r="F9708" s="5" t="s">
        <v>66</v>
      </c>
      <c r="G9708" s="9"/>
      <c r="H9708" s="9"/>
    </row>
    <row r="9709" ht="15.75" customHeight="1">
      <c r="A9709" s="15" t="s">
        <v>11143</v>
      </c>
      <c r="B9709" s="14" t="s">
        <v>806</v>
      </c>
      <c r="C9709" s="17">
        <v>17.0</v>
      </c>
      <c r="D9709" s="8" t="s">
        <v>11155</v>
      </c>
      <c r="E9709" s="8" t="s">
        <v>14</v>
      </c>
      <c r="F9709" s="5" t="s">
        <v>15</v>
      </c>
      <c r="G9709" s="9"/>
      <c r="H9709" s="9"/>
    </row>
    <row r="9710" ht="15.75" customHeight="1">
      <c r="A9710" s="15" t="s">
        <v>11143</v>
      </c>
      <c r="B9710" s="18" t="s">
        <v>1181</v>
      </c>
      <c r="C9710" s="17">
        <v>19.0</v>
      </c>
      <c r="D9710" s="8" t="s">
        <v>11156</v>
      </c>
      <c r="E9710" s="8" t="s">
        <v>14</v>
      </c>
      <c r="F9710" s="5" t="s">
        <v>15</v>
      </c>
      <c r="G9710" s="9"/>
      <c r="H9710" s="9"/>
    </row>
    <row r="9711" ht="15.75" customHeight="1">
      <c r="A9711" s="15" t="s">
        <v>11143</v>
      </c>
      <c r="B9711" s="14" t="s">
        <v>757</v>
      </c>
      <c r="C9711" s="17">
        <v>21.0</v>
      </c>
      <c r="D9711" s="8" t="s">
        <v>11157</v>
      </c>
      <c r="E9711" s="8" t="s">
        <v>14</v>
      </c>
      <c r="F9711" s="5" t="s">
        <v>66</v>
      </c>
      <c r="G9711" s="9"/>
      <c r="H9711" s="9"/>
    </row>
    <row r="9712" ht="15.75" customHeight="1">
      <c r="A9712" s="15" t="s">
        <v>11143</v>
      </c>
      <c r="B9712" s="14" t="s">
        <v>555</v>
      </c>
      <c r="C9712" s="17">
        <v>22.0</v>
      </c>
      <c r="D9712" s="8" t="s">
        <v>11158</v>
      </c>
      <c r="E9712" s="8" t="s">
        <v>14</v>
      </c>
      <c r="F9712" s="5" t="s">
        <v>15</v>
      </c>
      <c r="G9712" s="9"/>
      <c r="H9712" s="9"/>
    </row>
    <row r="9713" ht="15.75" customHeight="1">
      <c r="A9713" s="15" t="s">
        <v>11143</v>
      </c>
      <c r="B9713" s="14" t="s">
        <v>757</v>
      </c>
      <c r="C9713" s="17">
        <v>23.0</v>
      </c>
      <c r="D9713" s="8" t="s">
        <v>11159</v>
      </c>
      <c r="E9713" s="8" t="s">
        <v>14</v>
      </c>
      <c r="F9713" s="5" t="s">
        <v>66</v>
      </c>
      <c r="G9713" s="9"/>
      <c r="H9713" s="9"/>
    </row>
    <row r="9714" ht="15.75" customHeight="1">
      <c r="A9714" s="15" t="s">
        <v>11143</v>
      </c>
      <c r="B9714" s="18" t="s">
        <v>1181</v>
      </c>
      <c r="C9714" s="17">
        <v>24.0</v>
      </c>
      <c r="D9714" s="8" t="s">
        <v>11160</v>
      </c>
      <c r="E9714" s="8" t="s">
        <v>14</v>
      </c>
      <c r="F9714" s="5" t="s">
        <v>28</v>
      </c>
      <c r="G9714" s="9"/>
      <c r="H9714" s="9"/>
    </row>
    <row r="9715" ht="15.75" customHeight="1">
      <c r="A9715" s="15" t="s">
        <v>11143</v>
      </c>
      <c r="B9715" s="14" t="s">
        <v>806</v>
      </c>
      <c r="C9715" s="17">
        <v>25.0</v>
      </c>
      <c r="D9715" s="8" t="s">
        <v>11161</v>
      </c>
      <c r="E9715" s="8" t="s">
        <v>146</v>
      </c>
      <c r="F9715" s="5" t="s">
        <v>66</v>
      </c>
      <c r="G9715" s="9"/>
      <c r="H9715" s="9"/>
    </row>
    <row r="9716" ht="15.75" customHeight="1">
      <c r="A9716" s="15" t="s">
        <v>11143</v>
      </c>
      <c r="B9716" s="14" t="s">
        <v>555</v>
      </c>
      <c r="C9716" s="17">
        <v>26.0</v>
      </c>
      <c r="D9716" s="8" t="s">
        <v>11162</v>
      </c>
      <c r="E9716" s="8" t="s">
        <v>14</v>
      </c>
      <c r="F9716" s="5" t="s">
        <v>15</v>
      </c>
      <c r="G9716" s="9"/>
      <c r="H9716" s="9"/>
    </row>
    <row r="9717" ht="15.75" customHeight="1">
      <c r="A9717" s="15" t="s">
        <v>11143</v>
      </c>
      <c r="B9717" s="14" t="s">
        <v>555</v>
      </c>
      <c r="C9717" s="17">
        <v>28.0</v>
      </c>
      <c r="D9717" s="8" t="s">
        <v>11163</v>
      </c>
      <c r="E9717" s="8" t="s">
        <v>21</v>
      </c>
      <c r="F9717" s="5" t="s">
        <v>9973</v>
      </c>
      <c r="G9717" s="9"/>
      <c r="H9717" s="9"/>
    </row>
    <row r="9718" ht="15.75" customHeight="1">
      <c r="A9718" s="15" t="s">
        <v>11143</v>
      </c>
      <c r="B9718" s="14" t="s">
        <v>555</v>
      </c>
      <c r="C9718" s="17">
        <v>29.0</v>
      </c>
      <c r="D9718" s="8" t="s">
        <v>11164</v>
      </c>
      <c r="E9718" s="8" t="s">
        <v>14</v>
      </c>
      <c r="F9718" s="5" t="s">
        <v>28</v>
      </c>
      <c r="G9718" s="9"/>
      <c r="H9718" s="9"/>
    </row>
    <row r="9719" ht="15.75" customHeight="1">
      <c r="A9719" s="15" t="s">
        <v>11165</v>
      </c>
      <c r="B9719" s="14" t="s">
        <v>26</v>
      </c>
      <c r="C9719" s="16">
        <v>1.0</v>
      </c>
      <c r="D9719" s="8" t="s">
        <v>11166</v>
      </c>
      <c r="E9719" s="8" t="s">
        <v>14</v>
      </c>
      <c r="F9719" s="5" t="s">
        <v>28</v>
      </c>
      <c r="G9719" s="9"/>
      <c r="H9719" s="9"/>
    </row>
    <row r="9720" ht="15.75" customHeight="1">
      <c r="A9720" s="15" t="s">
        <v>11165</v>
      </c>
      <c r="B9720" s="14" t="s">
        <v>35</v>
      </c>
      <c r="C9720" s="17">
        <v>3.0</v>
      </c>
      <c r="D9720" s="8" t="s">
        <v>11167</v>
      </c>
      <c r="E9720" s="8" t="s">
        <v>18</v>
      </c>
      <c r="F9720" s="5" t="s">
        <v>18</v>
      </c>
      <c r="G9720" s="9"/>
      <c r="H9720" s="9"/>
    </row>
    <row r="9721" ht="15.75" customHeight="1">
      <c r="A9721" s="15" t="s">
        <v>11165</v>
      </c>
      <c r="B9721" s="14" t="s">
        <v>1185</v>
      </c>
      <c r="C9721" s="17">
        <v>5.0</v>
      </c>
      <c r="D9721" s="8" t="s">
        <v>11168</v>
      </c>
      <c r="E9721" s="8" t="s">
        <v>14</v>
      </c>
      <c r="F9721" s="5" t="s">
        <v>15</v>
      </c>
      <c r="G9721" s="9"/>
      <c r="H9721" s="9"/>
    </row>
    <row r="9722" ht="15.75" customHeight="1">
      <c r="A9722" s="15" t="s">
        <v>11165</v>
      </c>
      <c r="B9722" s="18" t="s">
        <v>330</v>
      </c>
      <c r="C9722" s="17">
        <v>7.0</v>
      </c>
      <c r="D9722" s="8" t="s">
        <v>11169</v>
      </c>
      <c r="E9722" s="8" t="s">
        <v>14</v>
      </c>
      <c r="F9722" s="5" t="s">
        <v>15</v>
      </c>
      <c r="G9722" s="9"/>
      <c r="H9722" s="9"/>
    </row>
    <row r="9723" ht="15.75" customHeight="1">
      <c r="A9723" s="15" t="s">
        <v>11165</v>
      </c>
      <c r="B9723" s="14" t="s">
        <v>35</v>
      </c>
      <c r="C9723" s="17">
        <v>8.0</v>
      </c>
      <c r="D9723" s="8" t="s">
        <v>11170</v>
      </c>
      <c r="E9723" s="8" t="s">
        <v>14</v>
      </c>
      <c r="F9723" s="5" t="s">
        <v>15</v>
      </c>
      <c r="G9723" s="9"/>
      <c r="H9723" s="9"/>
    </row>
    <row r="9724" ht="15.75" customHeight="1">
      <c r="A9724" s="15" t="s">
        <v>11165</v>
      </c>
      <c r="B9724" s="18" t="s">
        <v>261</v>
      </c>
      <c r="C9724" s="17">
        <v>11.0</v>
      </c>
      <c r="D9724" s="8" t="s">
        <v>11171</v>
      </c>
      <c r="E9724" s="8" t="s">
        <v>32</v>
      </c>
      <c r="F9724" s="5" t="s">
        <v>66</v>
      </c>
      <c r="G9724" s="9"/>
      <c r="H9724" s="9"/>
    </row>
    <row r="9725" ht="15.75" customHeight="1">
      <c r="A9725" s="15" t="s">
        <v>11165</v>
      </c>
      <c r="B9725" s="14" t="s">
        <v>35</v>
      </c>
      <c r="C9725" s="17">
        <v>12.0</v>
      </c>
      <c r="D9725" s="8" t="s">
        <v>11172</v>
      </c>
      <c r="E9725" s="8" t="s">
        <v>146</v>
      </c>
      <c r="F9725" s="5" t="s">
        <v>1399</v>
      </c>
      <c r="G9725" s="9"/>
      <c r="H9725" s="9"/>
    </row>
    <row r="9726" ht="15.75" customHeight="1">
      <c r="A9726" s="15" t="s">
        <v>11165</v>
      </c>
      <c r="B9726" s="14" t="s">
        <v>26</v>
      </c>
      <c r="C9726" s="17">
        <v>14.0</v>
      </c>
      <c r="D9726" s="8" t="s">
        <v>11173</v>
      </c>
      <c r="E9726" s="8" t="s">
        <v>14</v>
      </c>
      <c r="F9726" s="19" t="s">
        <v>15</v>
      </c>
      <c r="G9726" s="9"/>
      <c r="H9726" s="9"/>
    </row>
    <row r="9727" ht="15.75" customHeight="1">
      <c r="A9727" s="15" t="s">
        <v>11165</v>
      </c>
      <c r="B9727" s="14" t="s">
        <v>35</v>
      </c>
      <c r="C9727" s="17">
        <v>16.0</v>
      </c>
      <c r="D9727" s="8" t="s">
        <v>11174</v>
      </c>
      <c r="E9727" s="8" t="s">
        <v>14</v>
      </c>
      <c r="F9727" s="19" t="s">
        <v>11175</v>
      </c>
      <c r="G9727" s="9"/>
      <c r="H9727" s="9"/>
    </row>
    <row r="9728" ht="15.75" customHeight="1">
      <c r="A9728" s="15" t="s">
        <v>11165</v>
      </c>
      <c r="B9728" s="18" t="s">
        <v>330</v>
      </c>
      <c r="C9728" s="17">
        <v>18.0</v>
      </c>
      <c r="D9728" s="8" t="s">
        <v>11176</v>
      </c>
      <c r="E9728" s="8" t="s">
        <v>32</v>
      </c>
      <c r="F9728" s="19" t="s">
        <v>66</v>
      </c>
      <c r="G9728" s="9"/>
      <c r="H9728" s="9"/>
    </row>
    <row r="9729" ht="15.75" customHeight="1">
      <c r="A9729" s="15" t="s">
        <v>11177</v>
      </c>
      <c r="B9729" s="14" t="s">
        <v>154</v>
      </c>
      <c r="C9729" s="16">
        <v>1.0</v>
      </c>
      <c r="D9729" s="8" t="s">
        <v>11178</v>
      </c>
      <c r="E9729" s="8" t="s">
        <v>21</v>
      </c>
      <c r="F9729" s="5" t="s">
        <v>123</v>
      </c>
      <c r="G9729" s="9"/>
      <c r="H9729" s="9"/>
    </row>
    <row r="9730" ht="15.75" customHeight="1">
      <c r="A9730" s="15" t="s">
        <v>11177</v>
      </c>
      <c r="B9730" s="14" t="s">
        <v>154</v>
      </c>
      <c r="C9730" s="17">
        <v>4.0</v>
      </c>
      <c r="D9730" s="8" t="s">
        <v>11179</v>
      </c>
      <c r="E9730" s="8" t="s">
        <v>48</v>
      </c>
      <c r="F9730" s="5" t="s">
        <v>15</v>
      </c>
      <c r="G9730" s="9"/>
      <c r="H9730" s="9"/>
    </row>
    <row r="9731" ht="15.75" customHeight="1">
      <c r="A9731" s="15" t="s">
        <v>11177</v>
      </c>
      <c r="B9731" s="14" t="s">
        <v>154</v>
      </c>
      <c r="C9731" s="17">
        <v>6.0</v>
      </c>
      <c r="D9731" s="8" t="s">
        <v>11180</v>
      </c>
      <c r="E9731" s="8" t="s">
        <v>21</v>
      </c>
      <c r="F9731" s="5" t="s">
        <v>25</v>
      </c>
      <c r="G9731" s="9"/>
      <c r="H9731" s="9"/>
    </row>
    <row r="9732" ht="15.75" customHeight="1">
      <c r="A9732" s="15" t="s">
        <v>11177</v>
      </c>
      <c r="B9732" s="14" t="s">
        <v>851</v>
      </c>
      <c r="C9732" s="17">
        <v>9.0</v>
      </c>
      <c r="D9732" s="8" t="s">
        <v>11181</v>
      </c>
      <c r="E9732" s="8" t="s">
        <v>14</v>
      </c>
      <c r="F9732" s="5" t="s">
        <v>79</v>
      </c>
      <c r="G9732" s="9"/>
      <c r="H9732" s="9"/>
    </row>
    <row r="9733" ht="15.75" customHeight="1">
      <c r="A9733" s="15" t="s">
        <v>11177</v>
      </c>
      <c r="B9733" s="14" t="s">
        <v>154</v>
      </c>
      <c r="C9733" s="17">
        <v>12.0</v>
      </c>
      <c r="D9733" s="8" t="s">
        <v>11182</v>
      </c>
      <c r="E9733" s="8" t="s">
        <v>14</v>
      </c>
      <c r="F9733" s="5" t="s">
        <v>79</v>
      </c>
      <c r="G9733" s="9"/>
      <c r="H9733" s="9"/>
    </row>
    <row r="9734" ht="15.75" customHeight="1">
      <c r="A9734" s="15" t="s">
        <v>11177</v>
      </c>
      <c r="B9734" s="14" t="s">
        <v>154</v>
      </c>
      <c r="C9734" s="17">
        <v>15.0</v>
      </c>
      <c r="D9734" s="8" t="s">
        <v>11183</v>
      </c>
      <c r="E9734" s="8" t="s">
        <v>21</v>
      </c>
      <c r="F9734" s="5" t="s">
        <v>25</v>
      </c>
      <c r="G9734" s="9"/>
      <c r="H9734" s="9"/>
    </row>
    <row r="9735" ht="15.75" customHeight="1">
      <c r="A9735" s="15" t="s">
        <v>11177</v>
      </c>
      <c r="B9735" s="14" t="s">
        <v>154</v>
      </c>
      <c r="C9735" s="17">
        <v>17.0</v>
      </c>
      <c r="D9735" s="8" t="s">
        <v>11184</v>
      </c>
      <c r="E9735" s="8" t="s">
        <v>14</v>
      </c>
      <c r="F9735" s="5" t="s">
        <v>15</v>
      </c>
      <c r="G9735" s="9"/>
      <c r="H9735" s="9"/>
    </row>
    <row r="9736" ht="15.75" customHeight="1">
      <c r="A9736" s="15" t="s">
        <v>11177</v>
      </c>
      <c r="B9736" s="14" t="s">
        <v>2243</v>
      </c>
      <c r="C9736" s="17">
        <v>19.0</v>
      </c>
      <c r="D9736" s="8" t="s">
        <v>11185</v>
      </c>
      <c r="E9736" s="8" t="s">
        <v>14</v>
      </c>
      <c r="F9736" s="5" t="s">
        <v>28</v>
      </c>
      <c r="G9736" s="9"/>
      <c r="H9736" s="9"/>
    </row>
    <row r="9737" ht="15.75" customHeight="1">
      <c r="A9737" s="15" t="s">
        <v>11177</v>
      </c>
      <c r="B9737" s="14" t="s">
        <v>154</v>
      </c>
      <c r="C9737" s="17">
        <v>22.0</v>
      </c>
      <c r="D9737" s="8" t="s">
        <v>11186</v>
      </c>
      <c r="E9737" s="8" t="s">
        <v>21</v>
      </c>
      <c r="F9737" s="5" t="s">
        <v>25</v>
      </c>
      <c r="G9737" s="9"/>
      <c r="H9737" s="9"/>
    </row>
    <row r="9738" ht="15.75" customHeight="1">
      <c r="A9738" s="15" t="s">
        <v>11177</v>
      </c>
      <c r="B9738" s="14" t="s">
        <v>37</v>
      </c>
      <c r="C9738" s="17">
        <v>23.0</v>
      </c>
      <c r="D9738" s="8" t="s">
        <v>11187</v>
      </c>
      <c r="E9738" s="8" t="s">
        <v>21</v>
      </c>
      <c r="F9738" s="5" t="s">
        <v>25</v>
      </c>
      <c r="G9738" s="9"/>
      <c r="H9738" s="9"/>
    </row>
    <row r="9739" ht="15.75" customHeight="1">
      <c r="A9739" s="15" t="s">
        <v>11188</v>
      </c>
      <c r="B9739" s="14" t="s">
        <v>81</v>
      </c>
      <c r="C9739" s="16">
        <v>1.0</v>
      </c>
      <c r="D9739" s="8" t="s">
        <v>11189</v>
      </c>
      <c r="E9739" s="8" t="s">
        <v>21</v>
      </c>
      <c r="F9739" s="5" t="s">
        <v>25</v>
      </c>
      <c r="G9739" s="9"/>
      <c r="H9739" s="9"/>
    </row>
    <row r="9740" ht="15.75" customHeight="1">
      <c r="A9740" s="15" t="s">
        <v>11188</v>
      </c>
      <c r="B9740" s="14" t="s">
        <v>23</v>
      </c>
      <c r="C9740" s="17">
        <v>2.0</v>
      </c>
      <c r="D9740" s="8" t="s">
        <v>11190</v>
      </c>
      <c r="E9740" s="8" t="s">
        <v>14</v>
      </c>
      <c r="F9740" s="5" t="s">
        <v>15</v>
      </c>
      <c r="G9740" s="9"/>
      <c r="H9740" s="9"/>
    </row>
    <row r="9741" ht="15.75" customHeight="1">
      <c r="A9741" s="15" t="s">
        <v>11188</v>
      </c>
      <c r="B9741" s="14" t="s">
        <v>1408</v>
      </c>
      <c r="C9741" s="17">
        <v>3.0</v>
      </c>
      <c r="D9741" s="8" t="s">
        <v>11191</v>
      </c>
      <c r="E9741" s="8" t="s">
        <v>14</v>
      </c>
      <c r="F9741" s="5" t="s">
        <v>79</v>
      </c>
      <c r="G9741" s="9"/>
      <c r="H9741" s="9"/>
    </row>
    <row r="9742" ht="15.75" customHeight="1">
      <c r="A9742" s="15" t="s">
        <v>11188</v>
      </c>
      <c r="B9742" s="14" t="s">
        <v>107</v>
      </c>
      <c r="C9742" s="17">
        <v>5.0</v>
      </c>
      <c r="D9742" s="8" t="s">
        <v>11192</v>
      </c>
      <c r="E9742" s="8" t="s">
        <v>21</v>
      </c>
      <c r="F9742" s="5" t="s">
        <v>22</v>
      </c>
      <c r="G9742" s="9"/>
      <c r="H9742" s="9"/>
    </row>
    <row r="9743" ht="15.75" customHeight="1">
      <c r="A9743" s="15" t="s">
        <v>11188</v>
      </c>
      <c r="B9743" s="14" t="s">
        <v>107</v>
      </c>
      <c r="C9743" s="17">
        <v>7.0</v>
      </c>
      <c r="D9743" s="8" t="s">
        <v>11193</v>
      </c>
      <c r="E9743" s="8" t="s">
        <v>21</v>
      </c>
      <c r="F9743" s="5" t="s">
        <v>25</v>
      </c>
      <c r="G9743" s="9"/>
      <c r="H9743" s="9"/>
    </row>
    <row r="9744" ht="15.75" customHeight="1">
      <c r="A9744" s="15" t="s">
        <v>11188</v>
      </c>
      <c r="B9744" s="14" t="s">
        <v>107</v>
      </c>
      <c r="C9744" s="17">
        <v>8.0</v>
      </c>
      <c r="D9744" s="8" t="s">
        <v>11194</v>
      </c>
      <c r="E9744" s="8" t="s">
        <v>14</v>
      </c>
      <c r="F9744" s="5" t="s">
        <v>15</v>
      </c>
      <c r="G9744" s="9"/>
      <c r="H9744" s="9"/>
    </row>
    <row r="9745" ht="15.75" customHeight="1">
      <c r="A9745" s="15" t="s">
        <v>11188</v>
      </c>
      <c r="B9745" s="14" t="s">
        <v>23</v>
      </c>
      <c r="C9745" s="17">
        <v>10.0</v>
      </c>
      <c r="D9745" s="8" t="s">
        <v>11195</v>
      </c>
      <c r="E9745" s="8" t="s">
        <v>33</v>
      </c>
      <c r="F9745" s="5" t="s">
        <v>929</v>
      </c>
      <c r="G9745" s="9"/>
      <c r="H9745" s="9"/>
    </row>
    <row r="9746" ht="15.75" customHeight="1">
      <c r="A9746" s="15" t="s">
        <v>11188</v>
      </c>
      <c r="B9746" s="14" t="s">
        <v>11196</v>
      </c>
      <c r="C9746" s="17">
        <v>12.0</v>
      </c>
      <c r="D9746" s="8" t="s">
        <v>11197</v>
      </c>
      <c r="E9746" s="8" t="s">
        <v>712</v>
      </c>
      <c r="F9746" s="5" t="s">
        <v>33</v>
      </c>
      <c r="G9746" s="9"/>
      <c r="H9746" s="9"/>
    </row>
    <row r="9747" ht="15.75" customHeight="1">
      <c r="A9747" s="15" t="s">
        <v>11198</v>
      </c>
      <c r="B9747" s="14" t="s">
        <v>23</v>
      </c>
      <c r="C9747" s="16">
        <v>1.0</v>
      </c>
      <c r="D9747" s="8" t="s">
        <v>11199</v>
      </c>
      <c r="E9747" s="8" t="s">
        <v>21</v>
      </c>
      <c r="F9747" s="5" t="s">
        <v>25</v>
      </c>
      <c r="G9747" s="9"/>
      <c r="H9747" s="9"/>
    </row>
    <row r="9748" ht="15.75" customHeight="1">
      <c r="A9748" s="15" t="s">
        <v>11198</v>
      </c>
      <c r="B9748" s="14" t="s">
        <v>311</v>
      </c>
      <c r="C9748" s="17">
        <v>2.0</v>
      </c>
      <c r="D9748" s="8" t="s">
        <v>11200</v>
      </c>
      <c r="E9748" s="8" t="s">
        <v>21</v>
      </c>
      <c r="F9748" s="5" t="s">
        <v>25</v>
      </c>
      <c r="G9748" s="9"/>
      <c r="H9748" s="9"/>
    </row>
    <row r="9749" ht="15.75" customHeight="1">
      <c r="A9749" s="15" t="s">
        <v>11198</v>
      </c>
      <c r="B9749" s="14" t="s">
        <v>235</v>
      </c>
      <c r="C9749" s="17">
        <v>3.0</v>
      </c>
      <c r="D9749" s="8" t="s">
        <v>11201</v>
      </c>
      <c r="E9749" s="8" t="s">
        <v>21</v>
      </c>
      <c r="F9749" s="5" t="s">
        <v>22</v>
      </c>
      <c r="G9749" s="9"/>
      <c r="H9749" s="9"/>
    </row>
    <row r="9750" ht="15.75" customHeight="1">
      <c r="A9750" s="15" t="s">
        <v>11198</v>
      </c>
      <c r="B9750" s="14" t="s">
        <v>52</v>
      </c>
      <c r="C9750" s="17">
        <v>5.0</v>
      </c>
      <c r="D9750" s="8" t="s">
        <v>11202</v>
      </c>
      <c r="E9750" s="8" t="s">
        <v>14</v>
      </c>
      <c r="F9750" s="5" t="s">
        <v>22</v>
      </c>
      <c r="G9750" s="9"/>
      <c r="H9750" s="9"/>
    </row>
    <row r="9751" ht="15.75" customHeight="1">
      <c r="A9751" s="15" t="s">
        <v>11198</v>
      </c>
      <c r="B9751" s="14" t="s">
        <v>37</v>
      </c>
      <c r="C9751" s="17">
        <v>6.0</v>
      </c>
      <c r="D9751" s="8" t="s">
        <v>11203</v>
      </c>
      <c r="E9751" s="8" t="s">
        <v>14</v>
      </c>
      <c r="F9751" s="5" t="s">
        <v>1847</v>
      </c>
      <c r="G9751" s="9"/>
      <c r="H9751" s="9"/>
    </row>
    <row r="9752" ht="15.75" customHeight="1">
      <c r="A9752" s="15" t="s">
        <v>11198</v>
      </c>
      <c r="B9752" s="14" t="s">
        <v>29</v>
      </c>
      <c r="C9752" s="17">
        <v>7.0</v>
      </c>
      <c r="D9752" s="8" t="s">
        <v>11204</v>
      </c>
      <c r="E9752" s="8" t="s">
        <v>14</v>
      </c>
      <c r="F9752" s="5" t="s">
        <v>1847</v>
      </c>
      <c r="G9752" s="9"/>
      <c r="H9752" s="9"/>
    </row>
    <row r="9753" ht="15.75" customHeight="1">
      <c r="A9753" s="15" t="s">
        <v>11198</v>
      </c>
      <c r="B9753" s="14" t="s">
        <v>52</v>
      </c>
      <c r="C9753" s="17">
        <v>8.0</v>
      </c>
      <c r="D9753" s="8" t="s">
        <v>11205</v>
      </c>
      <c r="E9753" s="8" t="s">
        <v>14</v>
      </c>
      <c r="F9753" s="5" t="s">
        <v>1847</v>
      </c>
      <c r="G9753" s="9"/>
      <c r="H9753" s="9"/>
    </row>
    <row r="9754" ht="15.75" customHeight="1">
      <c r="A9754" s="15" t="s">
        <v>11198</v>
      </c>
      <c r="B9754" s="14" t="s">
        <v>23</v>
      </c>
      <c r="C9754" s="17">
        <v>9.0</v>
      </c>
      <c r="D9754" s="8" t="s">
        <v>11206</v>
      </c>
      <c r="E9754" s="8" t="s">
        <v>21</v>
      </c>
      <c r="F9754" s="5" t="s">
        <v>133</v>
      </c>
      <c r="G9754" s="9"/>
      <c r="H9754" s="9"/>
    </row>
    <row r="9755" ht="15.75" customHeight="1">
      <c r="A9755" s="15" t="s">
        <v>11198</v>
      </c>
      <c r="B9755" s="14" t="s">
        <v>1041</v>
      </c>
      <c r="C9755" s="17">
        <v>10.0</v>
      </c>
      <c r="D9755" s="8" t="s">
        <v>11207</v>
      </c>
      <c r="E9755" s="8" t="s">
        <v>21</v>
      </c>
      <c r="F9755" s="5" t="s">
        <v>22</v>
      </c>
      <c r="G9755" s="9"/>
      <c r="H9755" s="9"/>
    </row>
    <row r="9756" ht="15.75" customHeight="1">
      <c r="A9756" s="15" t="s">
        <v>11198</v>
      </c>
      <c r="B9756" s="14" t="s">
        <v>35</v>
      </c>
      <c r="C9756" s="17">
        <v>11.0</v>
      </c>
      <c r="D9756" s="8" t="s">
        <v>11208</v>
      </c>
      <c r="E9756" s="8" t="s">
        <v>14</v>
      </c>
      <c r="F9756" s="5" t="s">
        <v>22</v>
      </c>
      <c r="G9756" s="9"/>
      <c r="H9756" s="9"/>
    </row>
    <row r="9757" ht="15.75" customHeight="1">
      <c r="A9757" s="15" t="s">
        <v>11198</v>
      </c>
      <c r="B9757" s="14" t="s">
        <v>37</v>
      </c>
      <c r="C9757" s="17">
        <v>12.0</v>
      </c>
      <c r="D9757" s="8" t="s">
        <v>11209</v>
      </c>
      <c r="E9757" s="8" t="s">
        <v>18</v>
      </c>
      <c r="F9757" s="5" t="s">
        <v>18</v>
      </c>
      <c r="G9757" s="9"/>
      <c r="H9757" s="9"/>
    </row>
    <row r="9758" ht="15.75" customHeight="1">
      <c r="A9758" s="15" t="s">
        <v>11198</v>
      </c>
      <c r="B9758" s="14" t="s">
        <v>163</v>
      </c>
      <c r="C9758" s="17">
        <v>13.0</v>
      </c>
      <c r="D9758" s="8" t="s">
        <v>11210</v>
      </c>
      <c r="E9758" s="8" t="s">
        <v>14</v>
      </c>
      <c r="F9758" s="5" t="s">
        <v>22</v>
      </c>
      <c r="G9758" s="9"/>
      <c r="H9758" s="9"/>
    </row>
    <row r="9759" ht="15.75" customHeight="1">
      <c r="A9759" s="15" t="s">
        <v>11198</v>
      </c>
      <c r="B9759" s="14" t="s">
        <v>232</v>
      </c>
      <c r="C9759" s="17">
        <v>14.0</v>
      </c>
      <c r="D9759" s="8" t="s">
        <v>11211</v>
      </c>
      <c r="E9759" s="8" t="s">
        <v>18</v>
      </c>
      <c r="F9759" s="5" t="s">
        <v>18</v>
      </c>
      <c r="G9759" s="9"/>
      <c r="H9759" s="9"/>
    </row>
    <row r="9760" ht="15.75" customHeight="1">
      <c r="A9760" s="15" t="s">
        <v>11198</v>
      </c>
      <c r="B9760" s="14" t="s">
        <v>37</v>
      </c>
      <c r="C9760" s="17">
        <v>15.0</v>
      </c>
      <c r="D9760" s="8" t="s">
        <v>11212</v>
      </c>
      <c r="E9760" s="8" t="s">
        <v>18</v>
      </c>
      <c r="F9760" s="5" t="s">
        <v>708</v>
      </c>
      <c r="G9760" s="9"/>
      <c r="H9760" s="9"/>
    </row>
    <row r="9761" ht="15.75" customHeight="1">
      <c r="A9761" s="15" t="s">
        <v>11198</v>
      </c>
      <c r="B9761" s="14" t="s">
        <v>35</v>
      </c>
      <c r="C9761" s="17">
        <v>16.0</v>
      </c>
      <c r="D9761" s="8" t="s">
        <v>11213</v>
      </c>
      <c r="E9761" s="8" t="s">
        <v>18</v>
      </c>
      <c r="F9761" s="5" t="s">
        <v>731</v>
      </c>
      <c r="G9761" s="9"/>
      <c r="H9761" s="9"/>
    </row>
    <row r="9762" ht="15.75" customHeight="1">
      <c r="A9762" s="15" t="s">
        <v>11198</v>
      </c>
      <c r="B9762" s="14" t="s">
        <v>35</v>
      </c>
      <c r="C9762" s="17">
        <v>17.0</v>
      </c>
      <c r="D9762" s="8" t="s">
        <v>11214</v>
      </c>
      <c r="E9762" s="8" t="s">
        <v>18</v>
      </c>
      <c r="F9762" s="5" t="s">
        <v>18</v>
      </c>
      <c r="G9762" s="9"/>
      <c r="H9762" s="9"/>
    </row>
    <row r="9763" ht="15.75" customHeight="1">
      <c r="A9763" s="15" t="s">
        <v>11198</v>
      </c>
      <c r="B9763" s="14" t="s">
        <v>226</v>
      </c>
      <c r="C9763" s="17">
        <v>18.0</v>
      </c>
      <c r="D9763" s="8" t="s">
        <v>11215</v>
      </c>
      <c r="E9763" s="8" t="s">
        <v>18</v>
      </c>
      <c r="F9763" s="5" t="s">
        <v>18</v>
      </c>
      <c r="G9763" s="9"/>
      <c r="H9763" s="9"/>
    </row>
    <row r="9764" ht="15.75" customHeight="1">
      <c r="A9764" s="15" t="s">
        <v>11198</v>
      </c>
      <c r="B9764" s="14" t="s">
        <v>532</v>
      </c>
      <c r="C9764" s="17">
        <v>19.0</v>
      </c>
      <c r="D9764" s="8" t="s">
        <v>11216</v>
      </c>
      <c r="E9764" s="8" t="s">
        <v>21</v>
      </c>
      <c r="F9764" s="5" t="s">
        <v>1265</v>
      </c>
      <c r="G9764" s="9"/>
      <c r="H9764" s="9"/>
    </row>
    <row r="9765" ht="15.75" customHeight="1">
      <c r="A9765" s="15" t="s">
        <v>11198</v>
      </c>
      <c r="B9765" s="14" t="s">
        <v>232</v>
      </c>
      <c r="C9765" s="17">
        <v>21.0</v>
      </c>
      <c r="D9765" s="8" t="s">
        <v>11217</v>
      </c>
      <c r="E9765" s="8" t="s">
        <v>21</v>
      </c>
      <c r="F9765" s="5" t="s">
        <v>1265</v>
      </c>
      <c r="G9765" s="9"/>
      <c r="H9765" s="9"/>
    </row>
    <row r="9766" ht="15.75" customHeight="1">
      <c r="A9766" s="15" t="s">
        <v>11198</v>
      </c>
      <c r="B9766" s="14" t="s">
        <v>232</v>
      </c>
      <c r="C9766" s="17">
        <v>23.0</v>
      </c>
      <c r="D9766" s="8" t="s">
        <v>11218</v>
      </c>
      <c r="E9766" s="8" t="s">
        <v>33</v>
      </c>
      <c r="F9766" s="5" t="s">
        <v>33</v>
      </c>
      <c r="G9766" s="9"/>
      <c r="H9766" s="9"/>
    </row>
    <row r="9767" ht="15.75" customHeight="1">
      <c r="A9767" s="15" t="s">
        <v>11198</v>
      </c>
      <c r="B9767" s="14" t="s">
        <v>232</v>
      </c>
      <c r="C9767" s="17">
        <v>24.0</v>
      </c>
      <c r="D9767" s="8" t="s">
        <v>11219</v>
      </c>
      <c r="E9767" s="8" t="s">
        <v>33</v>
      </c>
      <c r="F9767" s="5" t="s">
        <v>33</v>
      </c>
      <c r="G9767" s="9"/>
      <c r="H9767" s="9"/>
    </row>
    <row r="9768" ht="15.75" customHeight="1">
      <c r="A9768" s="15" t="s">
        <v>11198</v>
      </c>
      <c r="B9768" s="14" t="s">
        <v>41</v>
      </c>
      <c r="C9768" s="17">
        <v>26.0</v>
      </c>
      <c r="D9768" s="8" t="s">
        <v>11220</v>
      </c>
      <c r="E9768" s="8" t="s">
        <v>21</v>
      </c>
      <c r="F9768" s="5" t="s">
        <v>123</v>
      </c>
      <c r="G9768" s="9"/>
      <c r="H9768" s="9"/>
    </row>
    <row r="9769" ht="15.75" customHeight="1">
      <c r="A9769" s="15" t="s">
        <v>11198</v>
      </c>
      <c r="B9769" s="14" t="s">
        <v>232</v>
      </c>
      <c r="C9769" s="17">
        <v>27.0</v>
      </c>
      <c r="D9769" s="8" t="s">
        <v>11221</v>
      </c>
      <c r="E9769" s="8" t="s">
        <v>14</v>
      </c>
      <c r="F9769" s="5" t="s">
        <v>79</v>
      </c>
      <c r="G9769" s="9"/>
      <c r="H9769" s="9"/>
    </row>
    <row r="9770" ht="15.75" customHeight="1">
      <c r="A9770" s="15" t="s">
        <v>11198</v>
      </c>
      <c r="B9770" s="14" t="s">
        <v>41</v>
      </c>
      <c r="C9770" s="17">
        <v>28.0</v>
      </c>
      <c r="D9770" s="8" t="s">
        <v>11222</v>
      </c>
      <c r="E9770" s="8" t="s">
        <v>14</v>
      </c>
      <c r="F9770" s="5" t="s">
        <v>79</v>
      </c>
      <c r="G9770" s="9"/>
      <c r="H9770" s="9"/>
    </row>
    <row r="9771" ht="15.75" customHeight="1">
      <c r="A9771" s="15" t="s">
        <v>11198</v>
      </c>
      <c r="B9771" s="14" t="s">
        <v>226</v>
      </c>
      <c r="C9771" s="17">
        <v>29.0</v>
      </c>
      <c r="D9771" s="8" t="s">
        <v>11223</v>
      </c>
      <c r="E9771" s="8" t="s">
        <v>14</v>
      </c>
      <c r="F9771" s="5" t="s">
        <v>79</v>
      </c>
      <c r="G9771" s="9"/>
      <c r="H9771" s="9"/>
    </row>
    <row r="9772" ht="15.75" customHeight="1">
      <c r="A9772" s="15" t="s">
        <v>11198</v>
      </c>
      <c r="B9772" s="14" t="s">
        <v>52</v>
      </c>
      <c r="C9772" s="17">
        <v>30.0</v>
      </c>
      <c r="D9772" s="8" t="s">
        <v>11224</v>
      </c>
      <c r="E9772" s="8" t="s">
        <v>33</v>
      </c>
      <c r="F9772" s="5" t="s">
        <v>527</v>
      </c>
      <c r="G9772" s="9"/>
      <c r="H9772" s="9"/>
    </row>
    <row r="9773" ht="15.75" customHeight="1">
      <c r="A9773" s="15" t="s">
        <v>11198</v>
      </c>
      <c r="B9773" s="14" t="s">
        <v>26</v>
      </c>
      <c r="C9773" s="17">
        <v>31.0</v>
      </c>
      <c r="D9773" s="8" t="s">
        <v>11225</v>
      </c>
      <c r="E9773" s="8" t="s">
        <v>33</v>
      </c>
      <c r="F9773" s="5" t="s">
        <v>33</v>
      </c>
      <c r="G9773" s="9"/>
      <c r="H9773" s="9"/>
    </row>
    <row r="9774" ht="15.75" customHeight="1">
      <c r="A9774" s="15" t="s">
        <v>11198</v>
      </c>
      <c r="B9774" s="14" t="s">
        <v>1185</v>
      </c>
      <c r="C9774" s="17">
        <v>32.0</v>
      </c>
      <c r="D9774" s="8" t="s">
        <v>11226</v>
      </c>
      <c r="E9774" s="8" t="s">
        <v>33</v>
      </c>
      <c r="F9774" s="5" t="s">
        <v>33</v>
      </c>
      <c r="G9774" s="9"/>
      <c r="H9774" s="9"/>
    </row>
    <row r="9775" ht="15.75" customHeight="1">
      <c r="A9775" s="15" t="s">
        <v>11198</v>
      </c>
      <c r="B9775" s="14" t="s">
        <v>37</v>
      </c>
      <c r="C9775" s="17">
        <v>34.0</v>
      </c>
      <c r="D9775" s="8" t="s">
        <v>11227</v>
      </c>
      <c r="E9775" s="8" t="s">
        <v>14</v>
      </c>
      <c r="F9775" s="5" t="s">
        <v>33</v>
      </c>
      <c r="G9775" s="9"/>
      <c r="H9775" s="9"/>
    </row>
    <row r="9776" ht="15.75" customHeight="1">
      <c r="A9776" s="15" t="s">
        <v>11198</v>
      </c>
      <c r="B9776" s="14" t="s">
        <v>216</v>
      </c>
      <c r="C9776" s="17">
        <v>35.0</v>
      </c>
      <c r="D9776" s="8" t="s">
        <v>11228</v>
      </c>
      <c r="E9776" s="8" t="s">
        <v>14</v>
      </c>
      <c r="F9776" s="5" t="s">
        <v>15</v>
      </c>
      <c r="G9776" s="9"/>
      <c r="H9776" s="9"/>
    </row>
    <row r="9777" ht="15.75" customHeight="1">
      <c r="A9777" s="15" t="s">
        <v>11198</v>
      </c>
      <c r="B9777" s="14" t="s">
        <v>52</v>
      </c>
      <c r="C9777" s="17">
        <v>36.0</v>
      </c>
      <c r="D9777" s="8" t="s">
        <v>11229</v>
      </c>
      <c r="E9777" s="8" t="s">
        <v>14</v>
      </c>
      <c r="F9777" s="5" t="s">
        <v>15</v>
      </c>
      <c r="G9777" s="9"/>
      <c r="H9777" s="9"/>
    </row>
    <row r="9778" ht="15.75" customHeight="1">
      <c r="A9778" s="15" t="s">
        <v>11198</v>
      </c>
      <c r="B9778" s="14" t="s">
        <v>226</v>
      </c>
      <c r="C9778" s="17">
        <v>37.0</v>
      </c>
      <c r="D9778" s="8" t="s">
        <v>11230</v>
      </c>
      <c r="E9778" s="8" t="s">
        <v>21</v>
      </c>
      <c r="F9778" s="5" t="s">
        <v>15</v>
      </c>
      <c r="G9778" s="9"/>
      <c r="H9778" s="9"/>
    </row>
    <row r="9779" ht="15.75" customHeight="1">
      <c r="A9779" s="15" t="s">
        <v>11198</v>
      </c>
      <c r="B9779" s="14" t="s">
        <v>52</v>
      </c>
      <c r="C9779" s="17">
        <v>38.0</v>
      </c>
      <c r="D9779" s="8" t="s">
        <v>11231</v>
      </c>
      <c r="E9779" s="8" t="s">
        <v>21</v>
      </c>
      <c r="F9779" s="5" t="s">
        <v>1103</v>
      </c>
      <c r="G9779" s="9"/>
      <c r="H9779" s="9"/>
    </row>
    <row r="9780" ht="15.75" customHeight="1">
      <c r="A9780" s="15" t="s">
        <v>11198</v>
      </c>
      <c r="B9780" s="14" t="s">
        <v>235</v>
      </c>
      <c r="C9780" s="17">
        <v>40.0</v>
      </c>
      <c r="D9780" s="8" t="s">
        <v>11232</v>
      </c>
      <c r="E9780" s="8" t="s">
        <v>21</v>
      </c>
      <c r="F9780" s="5" t="s">
        <v>1425</v>
      </c>
      <c r="G9780" s="9"/>
      <c r="H9780" s="9"/>
    </row>
    <row r="9781" ht="15.75" customHeight="1">
      <c r="A9781" s="5" t="s">
        <v>11233</v>
      </c>
      <c r="B9781" s="6" t="s">
        <v>11234</v>
      </c>
      <c r="C9781" s="7">
        <v>1.0</v>
      </c>
      <c r="D9781" s="8" t="s">
        <v>11235</v>
      </c>
      <c r="E9781" s="5" t="s">
        <v>21</v>
      </c>
      <c r="F9781" s="5" t="s">
        <v>25</v>
      </c>
      <c r="G9781" s="9"/>
      <c r="H9781" s="9"/>
    </row>
    <row r="9782" ht="15.75" customHeight="1">
      <c r="A9782" s="15" t="s">
        <v>11236</v>
      </c>
      <c r="B9782" s="18" t="s">
        <v>1712</v>
      </c>
      <c r="C9782" s="16">
        <v>1.0</v>
      </c>
      <c r="D9782" s="8" t="s">
        <v>11237</v>
      </c>
      <c r="E9782" s="8" t="s">
        <v>21</v>
      </c>
      <c r="F9782" s="5" t="s">
        <v>25</v>
      </c>
      <c r="G9782" s="9"/>
      <c r="H9782" s="9"/>
    </row>
    <row r="9783" ht="15.75" customHeight="1">
      <c r="A9783" s="15" t="s">
        <v>11236</v>
      </c>
      <c r="B9783" s="14" t="s">
        <v>35</v>
      </c>
      <c r="C9783" s="17">
        <v>3.0</v>
      </c>
      <c r="D9783" s="8" t="s">
        <v>11238</v>
      </c>
      <c r="E9783" s="8" t="s">
        <v>18</v>
      </c>
      <c r="F9783" s="5" t="s">
        <v>25</v>
      </c>
      <c r="G9783" s="9"/>
      <c r="H9783" s="9"/>
    </row>
    <row r="9784" ht="15.75" customHeight="1">
      <c r="A9784" s="15" t="s">
        <v>11236</v>
      </c>
      <c r="B9784" s="14" t="s">
        <v>35</v>
      </c>
      <c r="C9784" s="17">
        <v>4.0</v>
      </c>
      <c r="D9784" s="8" t="s">
        <v>11239</v>
      </c>
      <c r="E9784" s="8" t="s">
        <v>14</v>
      </c>
      <c r="F9784" s="5" t="s">
        <v>151</v>
      </c>
      <c r="G9784" s="9"/>
      <c r="H9784" s="9"/>
    </row>
    <row r="9785" ht="15.75" customHeight="1">
      <c r="A9785" s="15" t="s">
        <v>11236</v>
      </c>
      <c r="B9785" s="14" t="s">
        <v>26</v>
      </c>
      <c r="C9785" s="17">
        <v>6.0</v>
      </c>
      <c r="D9785" s="8" t="s">
        <v>11240</v>
      </c>
      <c r="E9785" s="8" t="s">
        <v>21</v>
      </c>
      <c r="F9785" s="5" t="s">
        <v>639</v>
      </c>
      <c r="G9785" s="9"/>
      <c r="H9785" s="9"/>
    </row>
    <row r="9786" ht="15.75" customHeight="1">
      <c r="A9786" s="15" t="s">
        <v>11236</v>
      </c>
      <c r="B9786" s="14" t="s">
        <v>35</v>
      </c>
      <c r="C9786" s="17">
        <v>7.0</v>
      </c>
      <c r="D9786" s="8" t="s">
        <v>11241</v>
      </c>
      <c r="E9786" s="8" t="s">
        <v>21</v>
      </c>
      <c r="F9786" s="5" t="s">
        <v>639</v>
      </c>
      <c r="G9786" s="9"/>
      <c r="H9786" s="9"/>
    </row>
    <row r="9787" ht="15.75" customHeight="1">
      <c r="A9787" s="15" t="s">
        <v>11236</v>
      </c>
      <c r="B9787" s="14" t="s">
        <v>35</v>
      </c>
      <c r="C9787" s="17">
        <v>9.0</v>
      </c>
      <c r="D9787" s="8" t="s">
        <v>11242</v>
      </c>
      <c r="E9787" s="8" t="s">
        <v>21</v>
      </c>
      <c r="F9787" s="5" t="s">
        <v>639</v>
      </c>
      <c r="G9787" s="9"/>
      <c r="H9787" s="9"/>
    </row>
    <row r="9788" ht="15.75" customHeight="1">
      <c r="A9788" s="15" t="s">
        <v>11236</v>
      </c>
      <c r="B9788" s="14" t="s">
        <v>35</v>
      </c>
      <c r="C9788" s="17">
        <v>10.0</v>
      </c>
      <c r="D9788" s="8" t="s">
        <v>11243</v>
      </c>
      <c r="E9788" s="8" t="s">
        <v>32</v>
      </c>
      <c r="F9788" s="5" t="s">
        <v>639</v>
      </c>
      <c r="G9788" s="9"/>
      <c r="H9788" s="9"/>
    </row>
    <row r="9789" ht="15.75" customHeight="1">
      <c r="A9789" s="15" t="s">
        <v>11236</v>
      </c>
      <c r="B9789" s="14" t="s">
        <v>35</v>
      </c>
      <c r="C9789" s="17">
        <v>11.0</v>
      </c>
      <c r="D9789" s="8" t="s">
        <v>11244</v>
      </c>
      <c r="E9789" s="8" t="s">
        <v>14</v>
      </c>
      <c r="F9789" s="5" t="s">
        <v>66</v>
      </c>
      <c r="G9789" s="9"/>
      <c r="H9789" s="9"/>
    </row>
    <row r="9790" ht="15.75" customHeight="1">
      <c r="A9790" s="15" t="s">
        <v>11236</v>
      </c>
      <c r="B9790" s="14" t="s">
        <v>26</v>
      </c>
      <c r="C9790" s="17">
        <v>12.0</v>
      </c>
      <c r="D9790" s="8" t="s">
        <v>11245</v>
      </c>
      <c r="E9790" s="8" t="s">
        <v>14</v>
      </c>
      <c r="F9790" s="5" t="s">
        <v>28</v>
      </c>
      <c r="G9790" s="9"/>
      <c r="H9790" s="9"/>
    </row>
    <row r="9791" ht="15.75" customHeight="1">
      <c r="A9791" s="15" t="s">
        <v>11236</v>
      </c>
      <c r="B9791" s="14" t="s">
        <v>35</v>
      </c>
      <c r="C9791" s="17">
        <v>13.0</v>
      </c>
      <c r="D9791" s="8" t="s">
        <v>11246</v>
      </c>
      <c r="E9791" s="8" t="s">
        <v>14</v>
      </c>
      <c r="F9791" s="5" t="s">
        <v>28</v>
      </c>
      <c r="G9791" s="9"/>
      <c r="H9791" s="9"/>
    </row>
    <row r="9792" ht="15.75" customHeight="1">
      <c r="A9792" s="15" t="s">
        <v>11236</v>
      </c>
      <c r="B9792" s="14" t="s">
        <v>35</v>
      </c>
      <c r="C9792" s="17">
        <v>14.0</v>
      </c>
      <c r="D9792" s="8" t="s">
        <v>11247</v>
      </c>
      <c r="E9792" s="8" t="s">
        <v>21</v>
      </c>
      <c r="F9792" s="5" t="s">
        <v>22</v>
      </c>
      <c r="G9792" s="9"/>
      <c r="H9792" s="9"/>
    </row>
    <row r="9793" ht="15.75" customHeight="1">
      <c r="A9793" s="15" t="s">
        <v>11236</v>
      </c>
      <c r="B9793" s="14" t="s">
        <v>35</v>
      </c>
      <c r="C9793" s="17">
        <v>15.0</v>
      </c>
      <c r="D9793" s="8" t="s">
        <v>11248</v>
      </c>
      <c r="E9793" s="8" t="s">
        <v>14</v>
      </c>
      <c r="F9793" s="5" t="s">
        <v>15</v>
      </c>
      <c r="G9793" s="9"/>
      <c r="H9793" s="9"/>
    </row>
    <row r="9794" ht="15.75" customHeight="1">
      <c r="A9794" s="15" t="s">
        <v>11236</v>
      </c>
      <c r="B9794" s="14" t="s">
        <v>35</v>
      </c>
      <c r="C9794" s="17">
        <v>16.0</v>
      </c>
      <c r="D9794" s="8" t="s">
        <v>11249</v>
      </c>
      <c r="E9794" s="8" t="s">
        <v>21</v>
      </c>
      <c r="F9794" s="5" t="s">
        <v>22</v>
      </c>
      <c r="G9794" s="9"/>
      <c r="H9794" s="9"/>
    </row>
    <row r="9795" ht="15.75" customHeight="1">
      <c r="A9795" s="15" t="s">
        <v>11236</v>
      </c>
      <c r="B9795" s="14" t="s">
        <v>35</v>
      </c>
      <c r="C9795" s="17">
        <v>18.0</v>
      </c>
      <c r="D9795" s="8" t="s">
        <v>11250</v>
      </c>
      <c r="E9795" s="8" t="s">
        <v>21</v>
      </c>
      <c r="F9795" s="5" t="s">
        <v>639</v>
      </c>
      <c r="G9795" s="9"/>
      <c r="H9795" s="9"/>
    </row>
    <row r="9796" ht="15.75" customHeight="1">
      <c r="A9796" s="15" t="s">
        <v>11236</v>
      </c>
      <c r="B9796" s="14" t="s">
        <v>26</v>
      </c>
      <c r="C9796" s="17">
        <v>20.0</v>
      </c>
      <c r="D9796" s="8" t="s">
        <v>11251</v>
      </c>
      <c r="E9796" s="8" t="s">
        <v>21</v>
      </c>
      <c r="F9796" s="5" t="s">
        <v>639</v>
      </c>
      <c r="G9796" s="9"/>
      <c r="H9796" s="9"/>
    </row>
    <row r="9797" ht="15.75" customHeight="1">
      <c r="A9797" s="15" t="s">
        <v>11236</v>
      </c>
      <c r="B9797" s="14" t="s">
        <v>35</v>
      </c>
      <c r="C9797" s="17">
        <v>21.0</v>
      </c>
      <c r="D9797" s="8" t="s">
        <v>11252</v>
      </c>
      <c r="E9797" s="8" t="s">
        <v>14</v>
      </c>
      <c r="F9797" s="5" t="s">
        <v>15</v>
      </c>
      <c r="G9797" s="9"/>
      <c r="H9797" s="9"/>
    </row>
    <row r="9798" ht="15.75" customHeight="1">
      <c r="A9798" s="15" t="s">
        <v>11236</v>
      </c>
      <c r="B9798" s="14" t="s">
        <v>35</v>
      </c>
      <c r="C9798" s="17">
        <v>23.0</v>
      </c>
      <c r="D9798" s="8" t="s">
        <v>11253</v>
      </c>
      <c r="E9798" s="8" t="s">
        <v>14</v>
      </c>
      <c r="F9798" s="5" t="s">
        <v>28</v>
      </c>
      <c r="G9798" s="9"/>
      <c r="H9798" s="9"/>
    </row>
    <row r="9799" ht="15.75" customHeight="1">
      <c r="A9799" s="15" t="s">
        <v>11236</v>
      </c>
      <c r="B9799" s="14" t="s">
        <v>35</v>
      </c>
      <c r="C9799" s="17">
        <v>24.0</v>
      </c>
      <c r="D9799" s="8" t="s">
        <v>11254</v>
      </c>
      <c r="E9799" s="8" t="s">
        <v>14</v>
      </c>
      <c r="F9799" s="5" t="s">
        <v>28</v>
      </c>
      <c r="G9799" s="9"/>
      <c r="H9799" s="9"/>
    </row>
    <row r="9800" ht="15.75" customHeight="1">
      <c r="A9800" s="15" t="s">
        <v>11236</v>
      </c>
      <c r="B9800" s="14" t="s">
        <v>35</v>
      </c>
      <c r="C9800" s="17">
        <v>25.0</v>
      </c>
      <c r="D9800" s="8" t="s">
        <v>11255</v>
      </c>
      <c r="E9800" s="8" t="s">
        <v>14</v>
      </c>
      <c r="F9800" s="5" t="s">
        <v>28</v>
      </c>
      <c r="G9800" s="9"/>
      <c r="H9800" s="9"/>
    </row>
    <row r="9801" ht="15.75" customHeight="1">
      <c r="A9801" s="15" t="s">
        <v>11236</v>
      </c>
      <c r="B9801" s="14" t="s">
        <v>35</v>
      </c>
      <c r="C9801" s="17">
        <v>26.0</v>
      </c>
      <c r="D9801" s="8" t="s">
        <v>11256</v>
      </c>
      <c r="E9801" s="8" t="s">
        <v>14</v>
      </c>
      <c r="F9801" s="5" t="s">
        <v>15</v>
      </c>
      <c r="G9801" s="9"/>
      <c r="H9801" s="9"/>
    </row>
    <row r="9802" ht="15.75" customHeight="1">
      <c r="A9802" s="15" t="s">
        <v>11236</v>
      </c>
      <c r="B9802" s="14" t="s">
        <v>35</v>
      </c>
      <c r="C9802" s="17">
        <v>28.0</v>
      </c>
      <c r="D9802" s="8" t="s">
        <v>11257</v>
      </c>
      <c r="E9802" s="8" t="s">
        <v>14</v>
      </c>
      <c r="F9802" s="5" t="s">
        <v>25</v>
      </c>
      <c r="G9802" s="9"/>
      <c r="H9802" s="9"/>
    </row>
    <row r="9803" ht="15.75" customHeight="1">
      <c r="A9803" s="15" t="s">
        <v>11236</v>
      </c>
      <c r="B9803" s="14" t="s">
        <v>4626</v>
      </c>
      <c r="C9803" s="17">
        <v>29.0</v>
      </c>
      <c r="D9803" s="8" t="s">
        <v>11258</v>
      </c>
      <c r="E9803" s="8" t="s">
        <v>21</v>
      </c>
      <c r="F9803" s="5" t="s">
        <v>22</v>
      </c>
      <c r="G9803" s="9"/>
      <c r="H9803" s="9"/>
    </row>
    <row r="9804" ht="15.75" customHeight="1">
      <c r="A9804" s="15" t="s">
        <v>11259</v>
      </c>
      <c r="B9804" s="14" t="s">
        <v>968</v>
      </c>
      <c r="C9804" s="16">
        <v>1.0</v>
      </c>
      <c r="D9804" s="8" t="s">
        <v>11260</v>
      </c>
      <c r="E9804" s="8" t="s">
        <v>21</v>
      </c>
      <c r="F9804" s="5" t="s">
        <v>25</v>
      </c>
      <c r="G9804" s="9"/>
      <c r="H9804" s="9"/>
    </row>
    <row r="9805" ht="15.75" customHeight="1">
      <c r="A9805" s="15" t="s">
        <v>11259</v>
      </c>
      <c r="B9805" s="14" t="s">
        <v>29</v>
      </c>
      <c r="C9805" s="17">
        <v>3.0</v>
      </c>
      <c r="D9805" s="8" t="s">
        <v>11261</v>
      </c>
      <c r="E9805" s="8" t="s">
        <v>18</v>
      </c>
      <c r="F9805" s="5" t="s">
        <v>8383</v>
      </c>
      <c r="G9805" s="9"/>
      <c r="H9805" s="9"/>
    </row>
    <row r="9806" ht="15.75" customHeight="1">
      <c r="A9806" s="15" t="s">
        <v>11259</v>
      </c>
      <c r="B9806" s="14" t="s">
        <v>968</v>
      </c>
      <c r="C9806" s="17">
        <v>4.0</v>
      </c>
      <c r="D9806" s="8" t="s">
        <v>11262</v>
      </c>
      <c r="E9806" s="8" t="s">
        <v>18</v>
      </c>
      <c r="F9806" s="5" t="s">
        <v>651</v>
      </c>
      <c r="G9806" s="9"/>
      <c r="H9806" s="9"/>
    </row>
    <row r="9807" ht="15.75" customHeight="1">
      <c r="A9807" s="15" t="s">
        <v>11259</v>
      </c>
      <c r="B9807" s="14" t="s">
        <v>29</v>
      </c>
      <c r="C9807" s="17">
        <v>6.0</v>
      </c>
      <c r="D9807" s="8" t="s">
        <v>11263</v>
      </c>
      <c r="E9807" s="8" t="s">
        <v>14</v>
      </c>
      <c r="F9807" s="5" t="s">
        <v>15</v>
      </c>
      <c r="G9807" s="9"/>
      <c r="H9807" s="9"/>
    </row>
    <row r="9808" ht="15.75" customHeight="1">
      <c r="A9808" s="15" t="s">
        <v>11259</v>
      </c>
      <c r="B9808" s="14" t="s">
        <v>968</v>
      </c>
      <c r="C9808" s="17">
        <v>8.0</v>
      </c>
      <c r="D9808" s="8" t="s">
        <v>11264</v>
      </c>
      <c r="E9808" s="8" t="s">
        <v>183</v>
      </c>
      <c r="F9808" s="5" t="s">
        <v>28</v>
      </c>
      <c r="G9808" s="9"/>
      <c r="H9808" s="9"/>
    </row>
    <row r="9809" ht="15.75" customHeight="1">
      <c r="A9809" s="15" t="s">
        <v>11259</v>
      </c>
      <c r="B9809" s="14" t="s">
        <v>137</v>
      </c>
      <c r="C9809" s="17">
        <v>10.0</v>
      </c>
      <c r="D9809" s="8" t="s">
        <v>11265</v>
      </c>
      <c r="E9809" s="8" t="s">
        <v>183</v>
      </c>
      <c r="F9809" s="5" t="s">
        <v>15</v>
      </c>
      <c r="G9809" s="9"/>
      <c r="H9809" s="9"/>
    </row>
    <row r="9810" ht="15.75" customHeight="1">
      <c r="A9810" s="15" t="s">
        <v>11259</v>
      </c>
      <c r="B9810" s="14" t="s">
        <v>968</v>
      </c>
      <c r="C9810" s="17">
        <v>11.0</v>
      </c>
      <c r="D9810" s="8" t="s">
        <v>11266</v>
      </c>
      <c r="E9810" s="8" t="s">
        <v>32</v>
      </c>
      <c r="F9810" s="5" t="s">
        <v>28</v>
      </c>
      <c r="G9810" s="9"/>
      <c r="H9810" s="9"/>
    </row>
    <row r="9811" ht="15.75" customHeight="1">
      <c r="A9811" s="15" t="s">
        <v>11259</v>
      </c>
      <c r="B9811" s="14" t="s">
        <v>968</v>
      </c>
      <c r="C9811" s="17">
        <v>13.0</v>
      </c>
      <c r="D9811" s="8" t="s">
        <v>11267</v>
      </c>
      <c r="E9811" s="8" t="s">
        <v>14</v>
      </c>
      <c r="F9811" s="5" t="s">
        <v>28</v>
      </c>
      <c r="G9811" s="9"/>
      <c r="H9811" s="9"/>
    </row>
    <row r="9812" ht="15.75" customHeight="1">
      <c r="A9812" s="15" t="s">
        <v>11259</v>
      </c>
      <c r="B9812" s="14" t="s">
        <v>37</v>
      </c>
      <c r="C9812" s="17">
        <v>15.0</v>
      </c>
      <c r="D9812" s="8" t="s">
        <v>11268</v>
      </c>
      <c r="E9812" s="8" t="s">
        <v>32</v>
      </c>
      <c r="F9812" s="5" t="s">
        <v>22</v>
      </c>
      <c r="G9812" s="9"/>
      <c r="H9812" s="9"/>
    </row>
    <row r="9813" ht="15.75" customHeight="1">
      <c r="A9813" s="15" t="s">
        <v>11259</v>
      </c>
      <c r="B9813" s="14" t="s">
        <v>70</v>
      </c>
      <c r="C9813" s="17">
        <v>17.0</v>
      </c>
      <c r="D9813" s="8" t="s">
        <v>11269</v>
      </c>
      <c r="E9813" s="8" t="s">
        <v>32</v>
      </c>
      <c r="F9813" s="5" t="s">
        <v>651</v>
      </c>
      <c r="G9813" s="9"/>
      <c r="H9813" s="9"/>
    </row>
    <row r="9814" ht="15.75" customHeight="1">
      <c r="A9814" s="15" t="s">
        <v>11270</v>
      </c>
      <c r="B9814" s="14" t="s">
        <v>29</v>
      </c>
      <c r="C9814" s="16">
        <v>1.0</v>
      </c>
      <c r="D9814" s="8" t="s">
        <v>11271</v>
      </c>
      <c r="E9814" s="8" t="s">
        <v>21</v>
      </c>
      <c r="F9814" s="5" t="s">
        <v>25</v>
      </c>
      <c r="G9814" s="9"/>
      <c r="H9814" s="9"/>
    </row>
    <row r="9815" ht="15.75" customHeight="1">
      <c r="A9815" s="15" t="s">
        <v>11270</v>
      </c>
      <c r="B9815" s="14" t="s">
        <v>154</v>
      </c>
      <c r="C9815" s="17">
        <v>2.0</v>
      </c>
      <c r="D9815" s="8" t="s">
        <v>11272</v>
      </c>
      <c r="E9815" s="8" t="s">
        <v>21</v>
      </c>
      <c r="F9815" s="5" t="s">
        <v>25</v>
      </c>
      <c r="G9815" s="9"/>
      <c r="H9815" s="9"/>
    </row>
    <row r="9816" ht="15.75" customHeight="1">
      <c r="A9816" s="15" t="s">
        <v>11270</v>
      </c>
      <c r="B9816" s="14" t="s">
        <v>29</v>
      </c>
      <c r="C9816" s="17">
        <v>3.0</v>
      </c>
      <c r="D9816" s="8" t="s">
        <v>11273</v>
      </c>
      <c r="E9816" s="8" t="s">
        <v>21</v>
      </c>
      <c r="F9816" s="5" t="s">
        <v>28</v>
      </c>
      <c r="G9816" s="9"/>
      <c r="H9816" s="9"/>
    </row>
    <row r="9817" ht="15.75" customHeight="1">
      <c r="A9817" s="15" t="s">
        <v>11270</v>
      </c>
      <c r="B9817" s="14" t="s">
        <v>29</v>
      </c>
      <c r="C9817" s="17">
        <v>5.0</v>
      </c>
      <c r="D9817" s="8" t="s">
        <v>11274</v>
      </c>
      <c r="E9817" s="8" t="s">
        <v>14</v>
      </c>
      <c r="F9817" s="5" t="s">
        <v>28</v>
      </c>
      <c r="G9817" s="9"/>
      <c r="H9817" s="9"/>
    </row>
    <row r="9818" ht="15.75" customHeight="1">
      <c r="A9818" s="15" t="s">
        <v>11270</v>
      </c>
      <c r="B9818" s="14" t="s">
        <v>896</v>
      </c>
      <c r="C9818" s="17">
        <v>6.0</v>
      </c>
      <c r="D9818" s="8" t="s">
        <v>11275</v>
      </c>
      <c r="E9818" s="8" t="s">
        <v>14</v>
      </c>
      <c r="F9818" s="5" t="s">
        <v>79</v>
      </c>
      <c r="G9818" s="9"/>
      <c r="H9818" s="9"/>
    </row>
    <row r="9819" ht="15.75" customHeight="1">
      <c r="A9819" s="15" t="s">
        <v>11270</v>
      </c>
      <c r="B9819" s="14" t="s">
        <v>139</v>
      </c>
      <c r="C9819" s="17">
        <v>8.0</v>
      </c>
      <c r="D9819" s="8" t="s">
        <v>11276</v>
      </c>
      <c r="E9819" s="8" t="s">
        <v>14</v>
      </c>
      <c r="F9819" s="5" t="s">
        <v>15</v>
      </c>
      <c r="G9819" s="9"/>
      <c r="H9819" s="9"/>
    </row>
    <row r="9820" ht="15.75" customHeight="1">
      <c r="A9820" s="15" t="s">
        <v>11270</v>
      </c>
      <c r="B9820" s="14" t="s">
        <v>525</v>
      </c>
      <c r="C9820" s="17">
        <v>9.0</v>
      </c>
      <c r="D9820" s="8" t="s">
        <v>11277</v>
      </c>
      <c r="E9820" s="8" t="s">
        <v>14</v>
      </c>
      <c r="F9820" s="5" t="s">
        <v>15</v>
      </c>
      <c r="G9820" s="9"/>
      <c r="H9820" s="9"/>
    </row>
    <row r="9821" ht="15.75" customHeight="1">
      <c r="A9821" s="15" t="s">
        <v>11270</v>
      </c>
      <c r="B9821" s="14" t="s">
        <v>29</v>
      </c>
      <c r="C9821" s="17">
        <v>10.0</v>
      </c>
      <c r="D9821" s="8" t="s">
        <v>11278</v>
      </c>
      <c r="E9821" s="8" t="s">
        <v>18</v>
      </c>
      <c r="F9821" s="5" t="s">
        <v>2246</v>
      </c>
      <c r="G9821" s="9"/>
      <c r="H9821" s="9"/>
    </row>
    <row r="9822" ht="15.75" customHeight="1">
      <c r="A9822" s="15" t="s">
        <v>11270</v>
      </c>
      <c r="B9822" s="14" t="s">
        <v>2090</v>
      </c>
      <c r="C9822" s="17">
        <v>12.0</v>
      </c>
      <c r="D9822" s="8" t="s">
        <v>11279</v>
      </c>
      <c r="E9822" s="8" t="s">
        <v>33</v>
      </c>
      <c r="F9822" s="5" t="s">
        <v>33</v>
      </c>
      <c r="G9822" s="9"/>
      <c r="H9822" s="9"/>
    </row>
    <row r="9823" ht="15.75" customHeight="1">
      <c r="A9823" s="15" t="s">
        <v>11270</v>
      </c>
      <c r="B9823" s="14" t="s">
        <v>378</v>
      </c>
      <c r="C9823" s="17">
        <v>16.0</v>
      </c>
      <c r="D9823" s="8" t="s">
        <v>11280</v>
      </c>
      <c r="E9823" s="8" t="s">
        <v>33</v>
      </c>
      <c r="F9823" s="5" t="s">
        <v>971</v>
      </c>
      <c r="G9823" s="9"/>
      <c r="H9823" s="9"/>
    </row>
    <row r="9824" ht="15.75" customHeight="1">
      <c r="A9824" s="15" t="s">
        <v>11270</v>
      </c>
      <c r="B9824" s="14" t="s">
        <v>137</v>
      </c>
      <c r="C9824" s="17">
        <v>18.0</v>
      </c>
      <c r="D9824" s="8" t="s">
        <v>11281</v>
      </c>
      <c r="E9824" s="8" t="s">
        <v>21</v>
      </c>
      <c r="F9824" s="5" t="s">
        <v>123</v>
      </c>
      <c r="G9824" s="9"/>
      <c r="H9824" s="9"/>
    </row>
    <row r="9825" ht="15.75" customHeight="1">
      <c r="A9825" s="15" t="s">
        <v>11270</v>
      </c>
      <c r="B9825" s="14" t="s">
        <v>137</v>
      </c>
      <c r="C9825" s="17">
        <v>20.0</v>
      </c>
      <c r="D9825" s="8" t="s">
        <v>11282</v>
      </c>
      <c r="E9825" s="8" t="s">
        <v>21</v>
      </c>
      <c r="F9825" s="5" t="s">
        <v>25</v>
      </c>
      <c r="G9825" s="9"/>
      <c r="H9825" s="9"/>
    </row>
    <row r="9826" ht="15.75" customHeight="1">
      <c r="A9826" s="15" t="s">
        <v>11270</v>
      </c>
      <c r="B9826" s="14" t="s">
        <v>16</v>
      </c>
      <c r="C9826" s="17">
        <v>21.0</v>
      </c>
      <c r="D9826" s="8" t="s">
        <v>11283</v>
      </c>
      <c r="E9826" s="8" t="s">
        <v>21</v>
      </c>
      <c r="F9826" s="5" t="s">
        <v>25</v>
      </c>
      <c r="G9826" s="9"/>
      <c r="H9826" s="9"/>
    </row>
    <row r="9827" ht="15.75" customHeight="1">
      <c r="A9827" s="15" t="s">
        <v>11284</v>
      </c>
      <c r="B9827" s="14" t="s">
        <v>6472</v>
      </c>
      <c r="C9827" s="16">
        <v>1.0</v>
      </c>
      <c r="D9827" s="8" t="s">
        <v>11285</v>
      </c>
      <c r="E9827" s="8" t="s">
        <v>21</v>
      </c>
      <c r="F9827" s="5" t="s">
        <v>25</v>
      </c>
      <c r="G9827" s="9"/>
      <c r="H9827" s="9"/>
    </row>
    <row r="9828" ht="15.75" customHeight="1">
      <c r="A9828" s="15" t="s">
        <v>11284</v>
      </c>
      <c r="B9828" s="14" t="s">
        <v>37</v>
      </c>
      <c r="C9828" s="17">
        <v>3.0</v>
      </c>
      <c r="D9828" s="8" t="s">
        <v>11286</v>
      </c>
      <c r="E9828" s="8" t="s">
        <v>21</v>
      </c>
      <c r="F9828" s="5" t="s">
        <v>89</v>
      </c>
      <c r="G9828" s="9"/>
      <c r="H9828" s="9"/>
    </row>
    <row r="9829" ht="15.75" customHeight="1">
      <c r="A9829" s="15" t="s">
        <v>11284</v>
      </c>
      <c r="B9829" s="14" t="s">
        <v>37</v>
      </c>
      <c r="C9829" s="17">
        <v>5.0</v>
      </c>
      <c r="D9829" s="8" t="s">
        <v>11287</v>
      </c>
      <c r="E9829" s="8" t="s">
        <v>21</v>
      </c>
      <c r="F9829" s="5" t="s">
        <v>123</v>
      </c>
      <c r="G9829" s="9"/>
      <c r="H9829" s="9"/>
    </row>
    <row r="9830" ht="15.75" customHeight="1">
      <c r="A9830" s="15" t="s">
        <v>11284</v>
      </c>
      <c r="B9830" s="14" t="s">
        <v>124</v>
      </c>
      <c r="C9830" s="17">
        <v>7.0</v>
      </c>
      <c r="D9830" s="8" t="s">
        <v>11288</v>
      </c>
      <c r="E9830" s="8" t="s">
        <v>21</v>
      </c>
      <c r="F9830" s="5" t="s">
        <v>123</v>
      </c>
      <c r="G9830" s="9"/>
      <c r="H9830" s="9"/>
    </row>
    <row r="9831" ht="15.75" customHeight="1">
      <c r="A9831" s="15" t="s">
        <v>11284</v>
      </c>
      <c r="B9831" s="14" t="s">
        <v>37</v>
      </c>
      <c r="C9831" s="17">
        <v>8.0</v>
      </c>
      <c r="D9831" s="8" t="s">
        <v>11289</v>
      </c>
      <c r="E9831" s="8" t="s">
        <v>21</v>
      </c>
      <c r="F9831" s="5" t="s">
        <v>50</v>
      </c>
      <c r="G9831" s="9"/>
      <c r="H9831" s="9"/>
    </row>
    <row r="9832" ht="15.75" customHeight="1">
      <c r="A9832" s="15" t="s">
        <v>11284</v>
      </c>
      <c r="B9832" s="14" t="s">
        <v>124</v>
      </c>
      <c r="C9832" s="17">
        <v>9.0</v>
      </c>
      <c r="D9832" s="8" t="s">
        <v>11290</v>
      </c>
      <c r="E9832" s="8" t="s">
        <v>21</v>
      </c>
      <c r="F9832" s="5" t="s">
        <v>123</v>
      </c>
      <c r="G9832" s="9"/>
      <c r="H9832" s="9"/>
    </row>
    <row r="9833" ht="15.75" customHeight="1">
      <c r="A9833" s="15" t="s">
        <v>11284</v>
      </c>
      <c r="B9833" s="14" t="s">
        <v>124</v>
      </c>
      <c r="C9833" s="17">
        <v>11.0</v>
      </c>
      <c r="D9833" s="8" t="s">
        <v>11291</v>
      </c>
      <c r="E9833" s="8" t="s">
        <v>14</v>
      </c>
      <c r="F9833" s="5" t="s">
        <v>28</v>
      </c>
      <c r="G9833" s="9"/>
      <c r="H9833" s="9"/>
    </row>
    <row r="9834" ht="15.75" customHeight="1">
      <c r="A9834" s="15" t="s">
        <v>11284</v>
      </c>
      <c r="B9834" s="14" t="s">
        <v>124</v>
      </c>
      <c r="C9834" s="17">
        <v>12.0</v>
      </c>
      <c r="D9834" s="8" t="s">
        <v>11292</v>
      </c>
      <c r="E9834" s="8" t="s">
        <v>14</v>
      </c>
      <c r="F9834" s="5" t="s">
        <v>28</v>
      </c>
      <c r="G9834" s="9"/>
      <c r="H9834" s="9"/>
    </row>
    <row r="9835" ht="15.75" customHeight="1">
      <c r="A9835" s="15" t="s">
        <v>11284</v>
      </c>
      <c r="B9835" s="14" t="s">
        <v>124</v>
      </c>
      <c r="C9835" s="17">
        <v>13.0</v>
      </c>
      <c r="D9835" s="8" t="s">
        <v>11293</v>
      </c>
      <c r="E9835" s="8" t="s">
        <v>14</v>
      </c>
      <c r="F9835" s="5" t="s">
        <v>28</v>
      </c>
      <c r="G9835" s="9"/>
      <c r="H9835" s="9"/>
    </row>
    <row r="9836" ht="15.75" customHeight="1">
      <c r="A9836" s="15" t="s">
        <v>11284</v>
      </c>
      <c r="B9836" s="14" t="s">
        <v>124</v>
      </c>
      <c r="C9836" s="17">
        <v>14.0</v>
      </c>
      <c r="D9836" s="8" t="s">
        <v>11294</v>
      </c>
      <c r="E9836" s="8" t="s">
        <v>21</v>
      </c>
      <c r="F9836" s="5" t="s">
        <v>1265</v>
      </c>
      <c r="G9836" s="9"/>
      <c r="H9836" s="9"/>
    </row>
    <row r="9837" ht="15.75" customHeight="1">
      <c r="A9837" s="15" t="s">
        <v>11284</v>
      </c>
      <c r="B9837" s="14" t="s">
        <v>144</v>
      </c>
      <c r="C9837" s="17">
        <v>16.0</v>
      </c>
      <c r="D9837" s="8" t="s">
        <v>11295</v>
      </c>
      <c r="E9837" s="8" t="s">
        <v>21</v>
      </c>
      <c r="F9837" s="5" t="s">
        <v>28</v>
      </c>
      <c r="G9837" s="9"/>
      <c r="H9837" s="9"/>
    </row>
    <row r="9838" ht="15.75" customHeight="1">
      <c r="A9838" s="15" t="s">
        <v>11284</v>
      </c>
      <c r="B9838" s="14" t="s">
        <v>37</v>
      </c>
      <c r="C9838" s="17">
        <v>17.0</v>
      </c>
      <c r="D9838" s="8" t="s">
        <v>11296</v>
      </c>
      <c r="E9838" s="8" t="s">
        <v>21</v>
      </c>
      <c r="F9838" s="5" t="s">
        <v>133</v>
      </c>
      <c r="G9838" s="9"/>
      <c r="H9838" s="9"/>
    </row>
    <row r="9839" ht="15.75" customHeight="1">
      <c r="A9839" s="15" t="s">
        <v>11284</v>
      </c>
      <c r="B9839" s="14" t="s">
        <v>124</v>
      </c>
      <c r="C9839" s="17">
        <v>19.0</v>
      </c>
      <c r="D9839" s="8" t="s">
        <v>11297</v>
      </c>
      <c r="E9839" s="8" t="s">
        <v>21</v>
      </c>
      <c r="F9839" s="5" t="s">
        <v>15</v>
      </c>
      <c r="G9839" s="9"/>
      <c r="H9839" s="9"/>
    </row>
    <row r="9840" ht="15.75" customHeight="1">
      <c r="A9840" s="15" t="s">
        <v>11284</v>
      </c>
      <c r="B9840" s="14" t="s">
        <v>124</v>
      </c>
      <c r="C9840" s="17">
        <v>20.0</v>
      </c>
      <c r="D9840" s="8" t="s">
        <v>11298</v>
      </c>
      <c r="E9840" s="8" t="s">
        <v>21</v>
      </c>
      <c r="F9840" s="5" t="s">
        <v>25</v>
      </c>
      <c r="G9840" s="9"/>
      <c r="H9840" s="9"/>
    </row>
    <row r="9841" ht="15.75" customHeight="1">
      <c r="A9841" s="15" t="s">
        <v>11284</v>
      </c>
      <c r="B9841" s="14" t="s">
        <v>968</v>
      </c>
      <c r="C9841" s="17">
        <v>21.0</v>
      </c>
      <c r="D9841" s="8" t="s">
        <v>11299</v>
      </c>
      <c r="E9841" s="8" t="s">
        <v>21</v>
      </c>
      <c r="F9841" s="5" t="s">
        <v>79</v>
      </c>
      <c r="G9841" s="9"/>
      <c r="H9841" s="9"/>
    </row>
    <row r="9842" ht="15.75" customHeight="1">
      <c r="A9842" s="15" t="s">
        <v>11284</v>
      </c>
      <c r="B9842" s="14" t="s">
        <v>137</v>
      </c>
      <c r="C9842" s="17">
        <v>23.0</v>
      </c>
      <c r="D9842" s="8" t="s">
        <v>11300</v>
      </c>
      <c r="E9842" s="8" t="s">
        <v>21</v>
      </c>
      <c r="F9842" s="5" t="s">
        <v>527</v>
      </c>
      <c r="G9842" s="9"/>
      <c r="H9842" s="9"/>
    </row>
    <row r="9843" ht="15.75" customHeight="1">
      <c r="A9843" s="15" t="s">
        <v>11284</v>
      </c>
      <c r="B9843" s="14" t="s">
        <v>124</v>
      </c>
      <c r="C9843" s="17">
        <v>25.0</v>
      </c>
      <c r="D9843" s="8" t="s">
        <v>11301</v>
      </c>
      <c r="E9843" s="8" t="s">
        <v>21</v>
      </c>
      <c r="F9843" s="5" t="s">
        <v>25</v>
      </c>
      <c r="G9843" s="9"/>
      <c r="H9843" s="9"/>
    </row>
    <row r="9844" ht="15.75" customHeight="1">
      <c r="A9844" s="15" t="s">
        <v>11284</v>
      </c>
      <c r="B9844" s="14" t="s">
        <v>124</v>
      </c>
      <c r="C9844" s="17">
        <v>26.0</v>
      </c>
      <c r="D9844" s="8" t="s">
        <v>11302</v>
      </c>
      <c r="E9844" s="8" t="s">
        <v>18</v>
      </c>
      <c r="F9844" s="5" t="s">
        <v>18</v>
      </c>
      <c r="G9844" s="9"/>
      <c r="H9844" s="9"/>
    </row>
    <row r="9845" ht="15.75" customHeight="1">
      <c r="A9845" s="15" t="s">
        <v>11284</v>
      </c>
      <c r="B9845" s="14" t="s">
        <v>137</v>
      </c>
      <c r="C9845" s="17">
        <v>28.0</v>
      </c>
      <c r="D9845" s="8" t="s">
        <v>11303</v>
      </c>
      <c r="E9845" s="8" t="s">
        <v>14</v>
      </c>
      <c r="F9845" s="5" t="s">
        <v>15</v>
      </c>
      <c r="G9845" s="9"/>
      <c r="H9845" s="9"/>
    </row>
    <row r="9846" ht="15.75" customHeight="1">
      <c r="A9846" s="15" t="s">
        <v>11284</v>
      </c>
      <c r="B9846" s="14" t="s">
        <v>137</v>
      </c>
      <c r="C9846" s="17">
        <v>29.0</v>
      </c>
      <c r="D9846" s="8" t="s">
        <v>11304</v>
      </c>
      <c r="E9846" s="8" t="s">
        <v>21</v>
      </c>
      <c r="F9846" s="5" t="s">
        <v>25</v>
      </c>
      <c r="G9846" s="9"/>
      <c r="H9846" s="9"/>
    </row>
    <row r="9847" ht="15.75" customHeight="1">
      <c r="A9847" s="15" t="s">
        <v>11284</v>
      </c>
      <c r="B9847" s="14" t="s">
        <v>378</v>
      </c>
      <c r="C9847" s="17">
        <v>30.0</v>
      </c>
      <c r="D9847" s="8" t="s">
        <v>11305</v>
      </c>
      <c r="E9847" s="8" t="s">
        <v>21</v>
      </c>
      <c r="F9847" s="5" t="s">
        <v>22</v>
      </c>
      <c r="G9847" s="9"/>
      <c r="H9847" s="9"/>
    </row>
    <row r="9848" ht="15.75" customHeight="1">
      <c r="A9848" s="15" t="s">
        <v>11284</v>
      </c>
      <c r="B9848" s="14" t="s">
        <v>560</v>
      </c>
      <c r="C9848" s="17">
        <v>32.0</v>
      </c>
      <c r="D9848" s="8" t="s">
        <v>11306</v>
      </c>
      <c r="E9848" s="8" t="s">
        <v>14</v>
      </c>
      <c r="F9848" s="5" t="s">
        <v>15</v>
      </c>
      <c r="G9848" s="9"/>
      <c r="H9848" s="9"/>
    </row>
    <row r="9849" ht="15.75" customHeight="1">
      <c r="A9849" s="15" t="s">
        <v>11284</v>
      </c>
      <c r="B9849" s="14" t="s">
        <v>968</v>
      </c>
      <c r="C9849" s="17">
        <v>34.0</v>
      </c>
      <c r="D9849" s="8" t="s">
        <v>11307</v>
      </c>
      <c r="E9849" s="8" t="s">
        <v>14</v>
      </c>
      <c r="F9849" s="5" t="s">
        <v>15</v>
      </c>
      <c r="G9849" s="9"/>
      <c r="H9849" s="9"/>
    </row>
    <row r="9850" ht="15.75" customHeight="1">
      <c r="A9850" s="15" t="s">
        <v>11284</v>
      </c>
      <c r="B9850" s="14" t="s">
        <v>37</v>
      </c>
      <c r="C9850" s="17">
        <v>36.0</v>
      </c>
      <c r="D9850" s="8" t="s">
        <v>11308</v>
      </c>
      <c r="E9850" s="8" t="s">
        <v>21</v>
      </c>
      <c r="F9850" s="5" t="s">
        <v>25</v>
      </c>
      <c r="G9850" s="9"/>
      <c r="H9850" s="9"/>
    </row>
    <row r="9851" ht="15.75" customHeight="1">
      <c r="A9851" s="15" t="s">
        <v>11284</v>
      </c>
      <c r="B9851" s="14" t="s">
        <v>124</v>
      </c>
      <c r="C9851" s="17">
        <v>37.0</v>
      </c>
      <c r="D9851" s="8" t="s">
        <v>11309</v>
      </c>
      <c r="E9851" s="8" t="s">
        <v>33</v>
      </c>
      <c r="F9851" s="5" t="s">
        <v>971</v>
      </c>
      <c r="G9851" s="9"/>
      <c r="H9851" s="9"/>
    </row>
    <row r="9852" ht="15.75" customHeight="1">
      <c r="A9852" s="15" t="s">
        <v>11284</v>
      </c>
      <c r="B9852" s="14" t="s">
        <v>124</v>
      </c>
      <c r="C9852" s="17">
        <v>39.0</v>
      </c>
      <c r="D9852" s="8" t="s">
        <v>11310</v>
      </c>
      <c r="E9852" s="8" t="s">
        <v>21</v>
      </c>
      <c r="F9852" s="5" t="s">
        <v>22</v>
      </c>
      <c r="G9852" s="9"/>
      <c r="H9852" s="9"/>
    </row>
    <row r="9853" ht="15.75" customHeight="1">
      <c r="A9853" s="15" t="s">
        <v>11284</v>
      </c>
      <c r="B9853" s="14" t="s">
        <v>37</v>
      </c>
      <c r="C9853" s="17">
        <v>41.0</v>
      </c>
      <c r="D9853" s="8" t="s">
        <v>11311</v>
      </c>
      <c r="E9853" s="8" t="s">
        <v>33</v>
      </c>
      <c r="F9853" s="5" t="s">
        <v>33</v>
      </c>
      <c r="G9853" s="9"/>
      <c r="H9853" s="9"/>
    </row>
    <row r="9854" ht="15.75" customHeight="1">
      <c r="A9854" s="15" t="s">
        <v>11284</v>
      </c>
      <c r="B9854" s="14" t="s">
        <v>896</v>
      </c>
      <c r="C9854" s="17">
        <v>43.0</v>
      </c>
      <c r="D9854" s="8" t="s">
        <v>11312</v>
      </c>
      <c r="E9854" s="8" t="s">
        <v>33</v>
      </c>
      <c r="F9854" s="5" t="s">
        <v>971</v>
      </c>
      <c r="G9854" s="9"/>
      <c r="H9854" s="9"/>
    </row>
    <row r="9855" ht="15.75" customHeight="1">
      <c r="A9855" s="15" t="s">
        <v>11284</v>
      </c>
      <c r="B9855" s="14" t="s">
        <v>124</v>
      </c>
      <c r="C9855" s="17">
        <v>45.0</v>
      </c>
      <c r="D9855" s="8" t="s">
        <v>11313</v>
      </c>
      <c r="E9855" s="8" t="s">
        <v>33</v>
      </c>
      <c r="F9855" s="5" t="s">
        <v>971</v>
      </c>
      <c r="G9855" s="9"/>
      <c r="H9855" s="9"/>
    </row>
    <row r="9856" ht="15.75" customHeight="1">
      <c r="A9856" s="15" t="s">
        <v>11284</v>
      </c>
      <c r="B9856" s="14" t="s">
        <v>139</v>
      </c>
      <c r="C9856" s="17">
        <v>47.0</v>
      </c>
      <c r="D9856" s="8" t="s">
        <v>11314</v>
      </c>
      <c r="E9856" s="8" t="s">
        <v>21</v>
      </c>
      <c r="F9856" s="5" t="s">
        <v>11</v>
      </c>
      <c r="G9856" s="9"/>
      <c r="H9856" s="9"/>
    </row>
    <row r="9857" ht="15.75" customHeight="1">
      <c r="A9857" s="15" t="s">
        <v>11284</v>
      </c>
      <c r="B9857" s="14" t="s">
        <v>139</v>
      </c>
      <c r="C9857" s="17">
        <v>48.0</v>
      </c>
      <c r="D9857" s="8" t="s">
        <v>11315</v>
      </c>
      <c r="E9857" s="8" t="s">
        <v>14</v>
      </c>
      <c r="F9857" s="5" t="s">
        <v>28</v>
      </c>
      <c r="G9857" s="9"/>
      <c r="H9857" s="9"/>
    </row>
    <row r="9858" ht="15.75" customHeight="1">
      <c r="A9858" s="15" t="s">
        <v>11284</v>
      </c>
      <c r="B9858" s="14" t="s">
        <v>2838</v>
      </c>
      <c r="C9858" s="17">
        <v>49.0</v>
      </c>
      <c r="D9858" s="8" t="s">
        <v>11316</v>
      </c>
      <c r="E9858" s="8" t="s">
        <v>21</v>
      </c>
      <c r="F9858" s="5" t="s">
        <v>25</v>
      </c>
      <c r="G9858" s="9"/>
      <c r="H9858" s="9"/>
    </row>
    <row r="9859" ht="15.75" customHeight="1">
      <c r="A9859" s="15" t="s">
        <v>11317</v>
      </c>
      <c r="B9859" s="14" t="s">
        <v>104</v>
      </c>
      <c r="C9859" s="16">
        <v>1.0</v>
      </c>
      <c r="D9859" s="8" t="s">
        <v>11318</v>
      </c>
      <c r="E9859" s="8" t="s">
        <v>21</v>
      </c>
      <c r="F9859" s="5" t="s">
        <v>25</v>
      </c>
      <c r="G9859" s="9"/>
      <c r="H9859" s="9"/>
    </row>
    <row r="9860" ht="15.75" customHeight="1">
      <c r="A9860" s="15" t="s">
        <v>11317</v>
      </c>
      <c r="B9860" s="14" t="s">
        <v>41</v>
      </c>
      <c r="C9860" s="17">
        <v>3.0</v>
      </c>
      <c r="D9860" s="8" t="s">
        <v>11319</v>
      </c>
      <c r="E9860" s="8" t="s">
        <v>21</v>
      </c>
      <c r="F9860" s="5" t="s">
        <v>25</v>
      </c>
      <c r="G9860" s="9"/>
      <c r="H9860" s="9"/>
    </row>
    <row r="9861" ht="15.75" customHeight="1">
      <c r="A9861" s="15" t="s">
        <v>11317</v>
      </c>
      <c r="B9861" s="18" t="s">
        <v>261</v>
      </c>
      <c r="C9861" s="17">
        <v>4.0</v>
      </c>
      <c r="D9861" s="8" t="s">
        <v>11320</v>
      </c>
      <c r="E9861" s="8" t="s">
        <v>14</v>
      </c>
      <c r="F9861" s="5" t="s">
        <v>15</v>
      </c>
      <c r="G9861" s="9"/>
      <c r="H9861" s="9"/>
    </row>
    <row r="9862" ht="15.75" customHeight="1">
      <c r="A9862" s="15" t="s">
        <v>11317</v>
      </c>
      <c r="B9862" s="14" t="s">
        <v>26</v>
      </c>
      <c r="C9862" s="17">
        <v>5.0</v>
      </c>
      <c r="D9862" s="8" t="s">
        <v>11321</v>
      </c>
      <c r="E9862" s="8" t="s">
        <v>14</v>
      </c>
      <c r="F9862" s="5" t="s">
        <v>15</v>
      </c>
      <c r="G9862" s="9"/>
      <c r="H9862" s="9"/>
    </row>
    <row r="9863" ht="15.75" customHeight="1">
      <c r="A9863" s="15" t="s">
        <v>11317</v>
      </c>
      <c r="B9863" s="14" t="s">
        <v>35</v>
      </c>
      <c r="C9863" s="17">
        <v>6.0</v>
      </c>
      <c r="D9863" s="8" t="s">
        <v>11322</v>
      </c>
      <c r="E9863" s="8" t="s">
        <v>21</v>
      </c>
      <c r="F9863" s="5" t="s">
        <v>15</v>
      </c>
      <c r="G9863" s="9"/>
      <c r="H9863" s="9"/>
    </row>
    <row r="9864" ht="15.75" customHeight="1">
      <c r="A9864" s="15" t="s">
        <v>11317</v>
      </c>
      <c r="B9864" s="14" t="s">
        <v>35</v>
      </c>
      <c r="C9864" s="17">
        <v>8.0</v>
      </c>
      <c r="D9864" s="8" t="s">
        <v>11323</v>
      </c>
      <c r="E9864" s="8" t="s">
        <v>14</v>
      </c>
      <c r="F9864" s="5" t="s">
        <v>15</v>
      </c>
      <c r="G9864" s="9"/>
      <c r="H9864" s="9"/>
    </row>
    <row r="9865" ht="15.75" customHeight="1">
      <c r="A9865" s="15" t="s">
        <v>11317</v>
      </c>
      <c r="B9865" s="14" t="s">
        <v>41</v>
      </c>
      <c r="C9865" s="17">
        <v>9.0</v>
      </c>
      <c r="D9865" s="8" t="s">
        <v>11324</v>
      </c>
      <c r="E9865" s="8" t="s">
        <v>21</v>
      </c>
      <c r="F9865" s="5" t="s">
        <v>25</v>
      </c>
      <c r="G9865" s="9"/>
      <c r="H9865" s="9"/>
    </row>
    <row r="9866" ht="15.75" customHeight="1">
      <c r="A9866" s="15" t="s">
        <v>11317</v>
      </c>
      <c r="B9866" s="14" t="s">
        <v>734</v>
      </c>
      <c r="C9866" s="17">
        <v>10.0</v>
      </c>
      <c r="D9866" s="8" t="s">
        <v>11325</v>
      </c>
      <c r="E9866" s="8" t="s">
        <v>21</v>
      </c>
      <c r="F9866" s="5" t="s">
        <v>25</v>
      </c>
      <c r="G9866" s="9"/>
      <c r="H9866" s="9"/>
    </row>
    <row r="9867" ht="15.75" customHeight="1">
      <c r="A9867" s="15" t="s">
        <v>11317</v>
      </c>
      <c r="B9867" s="14" t="s">
        <v>35</v>
      </c>
      <c r="C9867" s="17">
        <v>12.0</v>
      </c>
      <c r="D9867" s="8" t="s">
        <v>11326</v>
      </c>
      <c r="E9867" s="8" t="s">
        <v>21</v>
      </c>
      <c r="F9867" s="5" t="s">
        <v>25</v>
      </c>
      <c r="G9867" s="9"/>
      <c r="H9867" s="9"/>
    </row>
    <row r="9868" ht="15.75" customHeight="1">
      <c r="A9868" s="15" t="s">
        <v>11317</v>
      </c>
      <c r="B9868" s="14" t="s">
        <v>216</v>
      </c>
      <c r="C9868" s="17">
        <v>14.0</v>
      </c>
      <c r="D9868" s="8" t="s">
        <v>11327</v>
      </c>
      <c r="E9868" s="8" t="s">
        <v>21</v>
      </c>
      <c r="F9868" s="5" t="s">
        <v>25</v>
      </c>
      <c r="G9868" s="9"/>
      <c r="H9868" s="9"/>
    </row>
    <row r="9869" ht="15.75" customHeight="1">
      <c r="A9869" s="15" t="s">
        <v>11317</v>
      </c>
      <c r="B9869" s="14" t="s">
        <v>104</v>
      </c>
      <c r="C9869" s="17">
        <v>15.0</v>
      </c>
      <c r="D9869" s="8" t="s">
        <v>11328</v>
      </c>
      <c r="E9869" s="8" t="s">
        <v>21</v>
      </c>
      <c r="F9869" s="5" t="s">
        <v>25</v>
      </c>
      <c r="G9869" s="9"/>
      <c r="H9869" s="9"/>
    </row>
    <row r="9870" ht="15.75" customHeight="1">
      <c r="A9870" s="15" t="s">
        <v>11317</v>
      </c>
      <c r="B9870" s="14" t="s">
        <v>41</v>
      </c>
      <c r="C9870" s="17">
        <v>17.0</v>
      </c>
      <c r="D9870" s="8" t="s">
        <v>11329</v>
      </c>
      <c r="E9870" s="8" t="s">
        <v>21</v>
      </c>
      <c r="F9870" s="5" t="s">
        <v>25</v>
      </c>
      <c r="G9870" s="9"/>
      <c r="H9870" s="9"/>
    </row>
    <row r="9871" ht="15.75" customHeight="1">
      <c r="A9871" s="15" t="s">
        <v>11317</v>
      </c>
      <c r="B9871" s="14" t="s">
        <v>720</v>
      </c>
      <c r="C9871" s="17">
        <v>18.0</v>
      </c>
      <c r="D9871" s="8" t="s">
        <v>11330</v>
      </c>
      <c r="E9871" s="8" t="s">
        <v>21</v>
      </c>
      <c r="F9871" s="5" t="s">
        <v>1425</v>
      </c>
      <c r="G9871" s="9"/>
      <c r="H9871" s="9"/>
    </row>
    <row r="9872" ht="15.75" customHeight="1">
      <c r="A9872" s="15" t="s">
        <v>11317</v>
      </c>
      <c r="B9872" s="14" t="s">
        <v>26</v>
      </c>
      <c r="C9872" s="17">
        <v>20.0</v>
      </c>
      <c r="D9872" s="8" t="s">
        <v>11331</v>
      </c>
      <c r="E9872" s="8" t="s">
        <v>21</v>
      </c>
      <c r="F9872" s="5" t="s">
        <v>22</v>
      </c>
      <c r="G9872" s="9"/>
      <c r="H9872" s="9"/>
    </row>
    <row r="9873" ht="15.75" customHeight="1">
      <c r="A9873" s="15" t="s">
        <v>11317</v>
      </c>
      <c r="B9873" s="14" t="s">
        <v>35</v>
      </c>
      <c r="C9873" s="17">
        <v>21.0</v>
      </c>
      <c r="D9873" s="8" t="s">
        <v>11332</v>
      </c>
      <c r="E9873" s="8" t="s">
        <v>21</v>
      </c>
      <c r="F9873" s="5" t="s">
        <v>22</v>
      </c>
      <c r="G9873" s="9"/>
      <c r="H9873" s="9"/>
    </row>
    <row r="9874" ht="15.75" customHeight="1">
      <c r="A9874" s="15" t="s">
        <v>11317</v>
      </c>
      <c r="B9874" s="14" t="s">
        <v>734</v>
      </c>
      <c r="C9874" s="17">
        <v>23.0</v>
      </c>
      <c r="D9874" s="8" t="s">
        <v>11333</v>
      </c>
      <c r="E9874" s="8" t="s">
        <v>14</v>
      </c>
      <c r="F9874" s="5" t="s">
        <v>28</v>
      </c>
      <c r="G9874" s="9"/>
      <c r="H9874" s="9"/>
    </row>
    <row r="9875" ht="15.75" customHeight="1">
      <c r="A9875" s="15" t="s">
        <v>11317</v>
      </c>
      <c r="B9875" s="14" t="s">
        <v>107</v>
      </c>
      <c r="C9875" s="17">
        <v>25.0</v>
      </c>
      <c r="D9875" s="8" t="s">
        <v>11334</v>
      </c>
      <c r="E9875" s="8" t="s">
        <v>18</v>
      </c>
      <c r="F9875" s="5" t="s">
        <v>1156</v>
      </c>
      <c r="G9875" s="9"/>
      <c r="H9875" s="9"/>
    </row>
    <row r="9876" ht="15.75" customHeight="1">
      <c r="A9876" s="15" t="s">
        <v>11317</v>
      </c>
      <c r="B9876" s="14" t="s">
        <v>26</v>
      </c>
      <c r="C9876" s="17">
        <v>26.0</v>
      </c>
      <c r="D9876" s="8" t="s">
        <v>11335</v>
      </c>
      <c r="E9876" s="8" t="s">
        <v>18</v>
      </c>
      <c r="F9876" s="5" t="s">
        <v>1156</v>
      </c>
      <c r="G9876" s="9"/>
      <c r="H9876" s="9"/>
    </row>
    <row r="9877" ht="15.75" customHeight="1">
      <c r="A9877" s="15" t="s">
        <v>11317</v>
      </c>
      <c r="B9877" s="14" t="s">
        <v>734</v>
      </c>
      <c r="C9877" s="17">
        <v>28.0</v>
      </c>
      <c r="D9877" s="8" t="s">
        <v>11336</v>
      </c>
      <c r="E9877" s="8" t="s">
        <v>14</v>
      </c>
      <c r="F9877" s="5" t="s">
        <v>15</v>
      </c>
      <c r="G9877" s="9"/>
      <c r="H9877" s="9"/>
    </row>
    <row r="9878" ht="15.75" customHeight="1">
      <c r="A9878" s="15" t="s">
        <v>11317</v>
      </c>
      <c r="B9878" s="14" t="s">
        <v>41</v>
      </c>
      <c r="C9878" s="17">
        <v>30.0</v>
      </c>
      <c r="D9878" s="8" t="s">
        <v>11337</v>
      </c>
      <c r="E9878" s="8" t="s">
        <v>14</v>
      </c>
      <c r="F9878" s="5" t="s">
        <v>15</v>
      </c>
      <c r="G9878" s="9"/>
      <c r="H9878" s="9"/>
    </row>
    <row r="9879" ht="15.75" customHeight="1">
      <c r="A9879" s="15" t="s">
        <v>11317</v>
      </c>
      <c r="B9879" s="14" t="s">
        <v>26</v>
      </c>
      <c r="C9879" s="17">
        <v>31.0</v>
      </c>
      <c r="D9879" s="8" t="s">
        <v>11338</v>
      </c>
      <c r="E9879" s="8" t="s">
        <v>32</v>
      </c>
      <c r="F9879" s="5" t="s">
        <v>33</v>
      </c>
      <c r="G9879" s="9"/>
      <c r="H9879" s="9"/>
    </row>
    <row r="9880" ht="15.75" customHeight="1">
      <c r="A9880" s="15" t="s">
        <v>11317</v>
      </c>
      <c r="B9880" s="14" t="s">
        <v>37</v>
      </c>
      <c r="C9880" s="17">
        <v>33.0</v>
      </c>
      <c r="D9880" s="8" t="s">
        <v>11339</v>
      </c>
      <c r="E9880" s="8" t="s">
        <v>21</v>
      </c>
      <c r="F9880" s="5" t="s">
        <v>33</v>
      </c>
      <c r="G9880" s="9"/>
      <c r="H9880" s="9"/>
    </row>
    <row r="9881" ht="15.75" customHeight="1">
      <c r="A9881" s="15" t="s">
        <v>11317</v>
      </c>
      <c r="B9881" s="18" t="s">
        <v>1712</v>
      </c>
      <c r="C9881" s="17">
        <v>34.0</v>
      </c>
      <c r="D9881" s="8" t="s">
        <v>11340</v>
      </c>
      <c r="E9881" s="8" t="s">
        <v>32</v>
      </c>
      <c r="F9881" s="5" t="s">
        <v>33</v>
      </c>
      <c r="G9881" s="9"/>
      <c r="H9881" s="9"/>
    </row>
    <row r="9882" ht="15.75" customHeight="1">
      <c r="A9882" s="15" t="s">
        <v>11317</v>
      </c>
      <c r="B9882" s="18" t="s">
        <v>1712</v>
      </c>
      <c r="C9882" s="17">
        <v>36.0</v>
      </c>
      <c r="D9882" s="8" t="s">
        <v>11341</v>
      </c>
      <c r="E9882" s="8" t="s">
        <v>14</v>
      </c>
      <c r="F9882" s="5" t="s">
        <v>79</v>
      </c>
      <c r="G9882" s="9"/>
      <c r="H9882" s="9"/>
    </row>
    <row r="9883" ht="15.75" customHeight="1">
      <c r="A9883" s="15" t="s">
        <v>11317</v>
      </c>
      <c r="B9883" s="14" t="s">
        <v>41</v>
      </c>
      <c r="C9883" s="17">
        <v>38.0</v>
      </c>
      <c r="D9883" s="8" t="s">
        <v>11342</v>
      </c>
      <c r="E9883" s="8" t="s">
        <v>14</v>
      </c>
      <c r="F9883" s="5" t="s">
        <v>79</v>
      </c>
      <c r="G9883" s="9"/>
      <c r="H9883" s="9"/>
    </row>
    <row r="9884" ht="15.75" customHeight="1">
      <c r="A9884" s="15" t="s">
        <v>11317</v>
      </c>
      <c r="B9884" s="14" t="s">
        <v>26</v>
      </c>
      <c r="C9884" s="17">
        <v>40.0</v>
      </c>
      <c r="D9884" s="8" t="s">
        <v>11343</v>
      </c>
      <c r="E9884" s="8" t="s">
        <v>33</v>
      </c>
      <c r="F9884" s="5" t="s">
        <v>33</v>
      </c>
      <c r="G9884" s="9"/>
      <c r="H9884" s="9"/>
    </row>
    <row r="9885" ht="15.75" customHeight="1">
      <c r="A9885" s="15" t="s">
        <v>11317</v>
      </c>
      <c r="B9885" s="18" t="s">
        <v>1712</v>
      </c>
      <c r="C9885" s="17">
        <v>42.0</v>
      </c>
      <c r="D9885" s="8" t="s">
        <v>11344</v>
      </c>
      <c r="E9885" s="8" t="s">
        <v>21</v>
      </c>
      <c r="F9885" s="5" t="s">
        <v>11345</v>
      </c>
      <c r="G9885" s="9"/>
      <c r="H9885" s="9"/>
    </row>
    <row r="9886" ht="15.75" customHeight="1">
      <c r="A9886" s="15" t="s">
        <v>11317</v>
      </c>
      <c r="B9886" s="14" t="s">
        <v>734</v>
      </c>
      <c r="C9886" s="17">
        <v>44.0</v>
      </c>
      <c r="D9886" s="8" t="s">
        <v>11346</v>
      </c>
      <c r="E9886" s="8" t="s">
        <v>33</v>
      </c>
      <c r="F9886" s="5" t="s">
        <v>33</v>
      </c>
      <c r="G9886" s="9"/>
      <c r="H9886" s="9"/>
    </row>
    <row r="9887" ht="15.75" customHeight="1">
      <c r="A9887" s="15" t="s">
        <v>11317</v>
      </c>
      <c r="B9887" s="14" t="s">
        <v>6104</v>
      </c>
      <c r="C9887" s="17">
        <v>46.0</v>
      </c>
      <c r="D9887" s="8" t="s">
        <v>11347</v>
      </c>
      <c r="E9887" s="8" t="s">
        <v>146</v>
      </c>
      <c r="F9887" s="5" t="s">
        <v>11348</v>
      </c>
      <c r="G9887" s="9"/>
      <c r="H9887" s="9"/>
    </row>
    <row r="9888" ht="15.75" customHeight="1">
      <c r="A9888" s="15" t="s">
        <v>11349</v>
      </c>
      <c r="B9888" s="14" t="s">
        <v>81</v>
      </c>
      <c r="C9888" s="16">
        <v>1.0</v>
      </c>
      <c r="D9888" s="8" t="s">
        <v>11350</v>
      </c>
      <c r="E9888" s="8" t="s">
        <v>21</v>
      </c>
      <c r="F9888" s="5" t="s">
        <v>25</v>
      </c>
      <c r="G9888" s="9"/>
      <c r="H9888" s="9"/>
    </row>
    <row r="9889" ht="15.75" customHeight="1">
      <c r="A9889" s="15" t="s">
        <v>11349</v>
      </c>
      <c r="B9889" s="14" t="s">
        <v>760</v>
      </c>
      <c r="C9889" s="17">
        <v>2.0</v>
      </c>
      <c r="D9889" s="8" t="s">
        <v>11351</v>
      </c>
      <c r="E9889" s="8" t="s">
        <v>32</v>
      </c>
      <c r="F9889" s="5" t="s">
        <v>25</v>
      </c>
      <c r="G9889" s="9"/>
      <c r="H9889" s="9"/>
    </row>
    <row r="9890" ht="15.75" customHeight="1">
      <c r="A9890" s="15" t="s">
        <v>11349</v>
      </c>
      <c r="B9890" s="14" t="s">
        <v>100</v>
      </c>
      <c r="C9890" s="17">
        <v>3.0</v>
      </c>
      <c r="D9890" s="8" t="s">
        <v>11352</v>
      </c>
      <c r="E9890" s="8" t="s">
        <v>14</v>
      </c>
      <c r="F9890" s="5" t="s">
        <v>22</v>
      </c>
      <c r="G9890" s="9"/>
      <c r="H9890" s="9"/>
    </row>
    <row r="9891" ht="15.75" customHeight="1">
      <c r="A9891" s="15" t="s">
        <v>11349</v>
      </c>
      <c r="B9891" s="14" t="s">
        <v>100</v>
      </c>
      <c r="C9891" s="17">
        <v>4.0</v>
      </c>
      <c r="D9891" s="8" t="s">
        <v>11353</v>
      </c>
      <c r="E9891" s="8" t="s">
        <v>21</v>
      </c>
      <c r="F9891" s="5" t="s">
        <v>25</v>
      </c>
      <c r="G9891" s="9"/>
      <c r="H9891" s="9"/>
    </row>
    <row r="9892" ht="15.75" customHeight="1">
      <c r="A9892" s="15" t="s">
        <v>11349</v>
      </c>
      <c r="B9892" s="14" t="s">
        <v>68</v>
      </c>
      <c r="C9892" s="17">
        <v>5.0</v>
      </c>
      <c r="D9892" s="8" t="s">
        <v>11354</v>
      </c>
      <c r="E9892" s="8" t="s">
        <v>21</v>
      </c>
      <c r="F9892" s="5" t="s">
        <v>22</v>
      </c>
      <c r="G9892" s="9"/>
      <c r="H9892" s="9"/>
    </row>
    <row r="9893" ht="15.75" customHeight="1">
      <c r="A9893" s="15" t="s">
        <v>11349</v>
      </c>
      <c r="B9893" s="14" t="s">
        <v>70</v>
      </c>
      <c r="C9893" s="17">
        <v>7.0</v>
      </c>
      <c r="D9893" s="8" t="s">
        <v>11355</v>
      </c>
      <c r="E9893" s="8" t="s">
        <v>21</v>
      </c>
      <c r="F9893" s="5" t="s">
        <v>123</v>
      </c>
      <c r="G9893" s="9"/>
      <c r="H9893" s="9"/>
    </row>
    <row r="9894" ht="15.75" customHeight="1">
      <c r="A9894" s="15" t="s">
        <v>11349</v>
      </c>
      <c r="B9894" s="14" t="s">
        <v>70</v>
      </c>
      <c r="C9894" s="17">
        <v>8.0</v>
      </c>
      <c r="D9894" s="8" t="s">
        <v>11356</v>
      </c>
      <c r="E9894" s="8" t="s">
        <v>14</v>
      </c>
      <c r="F9894" s="5" t="s">
        <v>15</v>
      </c>
      <c r="G9894" s="9"/>
      <c r="H9894" s="9"/>
    </row>
    <row r="9895" ht="15.75" customHeight="1">
      <c r="A9895" s="15" t="s">
        <v>11349</v>
      </c>
      <c r="B9895" s="14" t="s">
        <v>100</v>
      </c>
      <c r="C9895" s="17">
        <v>9.0</v>
      </c>
      <c r="D9895" s="8" t="s">
        <v>11357</v>
      </c>
      <c r="E9895" s="8" t="s">
        <v>14</v>
      </c>
      <c r="F9895" s="5" t="s">
        <v>15</v>
      </c>
      <c r="G9895" s="9"/>
      <c r="H9895" s="9"/>
    </row>
    <row r="9896" ht="15.75" customHeight="1">
      <c r="A9896" s="15" t="s">
        <v>11349</v>
      </c>
      <c r="B9896" s="14" t="s">
        <v>100</v>
      </c>
      <c r="C9896" s="17">
        <v>10.0</v>
      </c>
      <c r="D9896" s="8" t="s">
        <v>11358</v>
      </c>
      <c r="E9896" s="8" t="s">
        <v>21</v>
      </c>
      <c r="F9896" s="5" t="s">
        <v>25</v>
      </c>
      <c r="G9896" s="9"/>
      <c r="H9896" s="9"/>
    </row>
    <row r="9897" ht="15.75" customHeight="1">
      <c r="A9897" s="15" t="s">
        <v>11349</v>
      </c>
      <c r="B9897" s="14" t="s">
        <v>1208</v>
      </c>
      <c r="C9897" s="17">
        <v>11.0</v>
      </c>
      <c r="D9897" s="8" t="s">
        <v>11359</v>
      </c>
      <c r="E9897" s="8" t="s">
        <v>14</v>
      </c>
      <c r="F9897" s="5" t="s">
        <v>25</v>
      </c>
      <c r="G9897" s="9"/>
      <c r="H9897" s="9"/>
    </row>
    <row r="9898" ht="15.75" customHeight="1">
      <c r="A9898" s="15" t="s">
        <v>11349</v>
      </c>
      <c r="B9898" s="14" t="s">
        <v>760</v>
      </c>
      <c r="C9898" s="17">
        <v>12.0</v>
      </c>
      <c r="D9898" s="8" t="s">
        <v>11360</v>
      </c>
      <c r="E9898" s="8" t="s">
        <v>21</v>
      </c>
      <c r="F9898" s="5" t="s">
        <v>25</v>
      </c>
      <c r="G9898" s="9"/>
      <c r="H9898" s="9"/>
    </row>
    <row r="9899" ht="15.75" customHeight="1">
      <c r="A9899" s="15" t="s">
        <v>11349</v>
      </c>
      <c r="B9899" s="14" t="s">
        <v>380</v>
      </c>
      <c r="C9899" s="17">
        <v>13.0</v>
      </c>
      <c r="D9899" s="8" t="s">
        <v>11361</v>
      </c>
      <c r="E9899" s="8" t="s">
        <v>21</v>
      </c>
      <c r="F9899" s="5" t="s">
        <v>151</v>
      </c>
      <c r="G9899" s="9"/>
      <c r="H9899" s="9"/>
    </row>
    <row r="9900" ht="15.75" customHeight="1">
      <c r="A9900" s="15" t="s">
        <v>11349</v>
      </c>
      <c r="B9900" s="14" t="s">
        <v>113</v>
      </c>
      <c r="C9900" s="17">
        <v>14.0</v>
      </c>
      <c r="D9900" s="8" t="s">
        <v>11362</v>
      </c>
      <c r="E9900" s="8" t="s">
        <v>21</v>
      </c>
      <c r="F9900" s="5" t="s">
        <v>2455</v>
      </c>
      <c r="G9900" s="9"/>
      <c r="H9900" s="9"/>
    </row>
    <row r="9901" ht="15.75" customHeight="1">
      <c r="A9901" s="15" t="s">
        <v>11349</v>
      </c>
      <c r="B9901" s="14" t="s">
        <v>81</v>
      </c>
      <c r="C9901" s="17">
        <v>15.0</v>
      </c>
      <c r="D9901" s="8" t="s">
        <v>11363</v>
      </c>
      <c r="E9901" s="8" t="s">
        <v>21</v>
      </c>
      <c r="F9901" s="5" t="s">
        <v>123</v>
      </c>
      <c r="G9901" s="9"/>
      <c r="H9901" s="9"/>
    </row>
    <row r="9902" ht="15.75" customHeight="1">
      <c r="A9902" s="15" t="s">
        <v>11349</v>
      </c>
      <c r="B9902" s="14" t="s">
        <v>851</v>
      </c>
      <c r="C9902" s="17">
        <v>16.0</v>
      </c>
      <c r="D9902" s="8" t="s">
        <v>11364</v>
      </c>
      <c r="E9902" s="8" t="s">
        <v>21</v>
      </c>
      <c r="F9902" s="5" t="s">
        <v>22</v>
      </c>
      <c r="G9902" s="9"/>
      <c r="H9902" s="9"/>
    </row>
    <row r="9903" ht="15.75" customHeight="1">
      <c r="A9903" s="15" t="s">
        <v>11349</v>
      </c>
      <c r="B9903" s="14" t="s">
        <v>68</v>
      </c>
      <c r="C9903" s="17">
        <v>17.0</v>
      </c>
      <c r="D9903" s="8" t="s">
        <v>11365</v>
      </c>
      <c r="E9903" s="8" t="s">
        <v>21</v>
      </c>
      <c r="F9903" s="5" t="s">
        <v>25</v>
      </c>
      <c r="G9903" s="9"/>
      <c r="H9903" s="9"/>
    </row>
    <row r="9904" ht="15.75" customHeight="1">
      <c r="A9904" s="15" t="s">
        <v>11349</v>
      </c>
      <c r="B9904" s="14" t="s">
        <v>23</v>
      </c>
      <c r="C9904" s="17">
        <v>18.0</v>
      </c>
      <c r="D9904" s="8" t="s">
        <v>11366</v>
      </c>
      <c r="E9904" s="8" t="s">
        <v>21</v>
      </c>
      <c r="F9904" s="5" t="s">
        <v>25</v>
      </c>
      <c r="G9904" s="9"/>
      <c r="H9904" s="9"/>
    </row>
    <row r="9905" ht="15.75" customHeight="1">
      <c r="A9905" s="15" t="s">
        <v>11349</v>
      </c>
      <c r="B9905" s="14" t="s">
        <v>19</v>
      </c>
      <c r="C9905" s="17">
        <v>19.0</v>
      </c>
      <c r="D9905" s="8" t="s">
        <v>11367</v>
      </c>
      <c r="E9905" s="8" t="s">
        <v>21</v>
      </c>
      <c r="F9905" s="5" t="s">
        <v>22</v>
      </c>
      <c r="G9905" s="9"/>
      <c r="H9905" s="9"/>
    </row>
    <row r="9906" ht="15.75" customHeight="1">
      <c r="A9906" s="15" t="s">
        <v>11349</v>
      </c>
      <c r="B9906" s="14" t="s">
        <v>70</v>
      </c>
      <c r="C9906" s="17">
        <v>20.0</v>
      </c>
      <c r="D9906" s="8" t="s">
        <v>11368</v>
      </c>
      <c r="E9906" s="8" t="s">
        <v>14</v>
      </c>
      <c r="F9906" s="5" t="s">
        <v>15</v>
      </c>
      <c r="G9906" s="9"/>
      <c r="H9906" s="9"/>
    </row>
    <row r="9907" ht="15.75" customHeight="1">
      <c r="A9907" s="15" t="s">
        <v>11349</v>
      </c>
      <c r="B9907" s="14" t="s">
        <v>851</v>
      </c>
      <c r="C9907" s="17">
        <v>21.0</v>
      </c>
      <c r="D9907" s="8" t="s">
        <v>11369</v>
      </c>
      <c r="E9907" s="8" t="s">
        <v>21</v>
      </c>
      <c r="F9907" s="5" t="s">
        <v>25</v>
      </c>
      <c r="G9907" s="9"/>
      <c r="H9907" s="9"/>
    </row>
    <row r="9908" ht="15.75" customHeight="1">
      <c r="A9908" s="15" t="s">
        <v>11349</v>
      </c>
      <c r="B9908" s="14" t="s">
        <v>107</v>
      </c>
      <c r="C9908" s="17">
        <v>22.0</v>
      </c>
      <c r="D9908" s="8" t="s">
        <v>11370</v>
      </c>
      <c r="E9908" s="8" t="s">
        <v>32</v>
      </c>
      <c r="F9908" s="5" t="s">
        <v>22</v>
      </c>
      <c r="G9908" s="9"/>
      <c r="H9908" s="9"/>
    </row>
    <row r="9909" ht="15.75" customHeight="1">
      <c r="A9909" s="15" t="s">
        <v>11349</v>
      </c>
      <c r="B9909" s="14" t="s">
        <v>221</v>
      </c>
      <c r="C9909" s="17">
        <v>23.0</v>
      </c>
      <c r="D9909" s="8" t="s">
        <v>11371</v>
      </c>
      <c r="E9909" s="8" t="s">
        <v>21</v>
      </c>
      <c r="F9909" s="5" t="s">
        <v>25</v>
      </c>
      <c r="G9909" s="9"/>
      <c r="H9909" s="9"/>
    </row>
    <row r="9910" ht="15.75" customHeight="1">
      <c r="A9910" s="15" t="s">
        <v>11372</v>
      </c>
      <c r="B9910" s="14" t="s">
        <v>107</v>
      </c>
      <c r="C9910" s="16">
        <v>1.0</v>
      </c>
      <c r="D9910" s="8" t="s">
        <v>11373</v>
      </c>
      <c r="E9910" s="8" t="s">
        <v>32</v>
      </c>
      <c r="F9910" s="5" t="s">
        <v>66</v>
      </c>
      <c r="G9910" s="9"/>
      <c r="H9910" s="9"/>
    </row>
    <row r="9911" ht="15.75" customHeight="1">
      <c r="A9911" s="15" t="s">
        <v>11372</v>
      </c>
      <c r="B9911" s="14" t="s">
        <v>6415</v>
      </c>
      <c r="C9911" s="17">
        <v>2.0</v>
      </c>
      <c r="D9911" s="8" t="s">
        <v>11374</v>
      </c>
      <c r="E9911" s="8" t="s">
        <v>32</v>
      </c>
      <c r="F9911" s="5" t="s">
        <v>66</v>
      </c>
      <c r="G9911" s="9"/>
      <c r="H9911" s="9"/>
    </row>
    <row r="9912" ht="15.75" customHeight="1">
      <c r="A9912" s="15" t="s">
        <v>11372</v>
      </c>
      <c r="B9912" s="14" t="s">
        <v>41</v>
      </c>
      <c r="C9912" s="17">
        <v>3.0</v>
      </c>
      <c r="D9912" s="8" t="s">
        <v>11375</v>
      </c>
      <c r="E9912" s="8" t="s">
        <v>146</v>
      </c>
      <c r="F9912" s="5" t="s">
        <v>66</v>
      </c>
      <c r="G9912" s="9"/>
      <c r="H9912" s="9"/>
    </row>
    <row r="9913" ht="15.75" customHeight="1">
      <c r="A9913" s="15" t="s">
        <v>11372</v>
      </c>
      <c r="B9913" s="14" t="s">
        <v>70</v>
      </c>
      <c r="C9913" s="17">
        <v>5.0</v>
      </c>
      <c r="D9913" s="8" t="s">
        <v>11376</v>
      </c>
      <c r="E9913" s="8" t="s">
        <v>14</v>
      </c>
      <c r="F9913" s="5" t="s">
        <v>22</v>
      </c>
      <c r="G9913" s="9"/>
      <c r="H9913" s="9"/>
    </row>
    <row r="9914" ht="15.75" customHeight="1">
      <c r="A9914" s="15" t="s">
        <v>11372</v>
      </c>
      <c r="B9914" s="14" t="s">
        <v>1185</v>
      </c>
      <c r="C9914" s="17">
        <v>6.0</v>
      </c>
      <c r="D9914" s="8" t="s">
        <v>11377</v>
      </c>
      <c r="E9914" s="8" t="s">
        <v>32</v>
      </c>
      <c r="F9914" s="5" t="s">
        <v>295</v>
      </c>
      <c r="G9914" s="9"/>
      <c r="H9914" s="9"/>
    </row>
    <row r="9915" ht="15.75" customHeight="1">
      <c r="A9915" s="15" t="s">
        <v>11372</v>
      </c>
      <c r="B9915" s="14" t="s">
        <v>35</v>
      </c>
      <c r="C9915" s="17">
        <v>8.0</v>
      </c>
      <c r="D9915" s="8" t="s">
        <v>11378</v>
      </c>
      <c r="E9915" s="8" t="s">
        <v>32</v>
      </c>
      <c r="F9915" s="5" t="s">
        <v>18</v>
      </c>
      <c r="G9915" s="9"/>
      <c r="H9915" s="9"/>
    </row>
    <row r="9916" ht="15.75" customHeight="1">
      <c r="A9916" s="15" t="s">
        <v>11372</v>
      </c>
      <c r="B9916" s="14" t="s">
        <v>1185</v>
      </c>
      <c r="C9916" s="17">
        <v>9.0</v>
      </c>
      <c r="D9916" s="8" t="s">
        <v>11379</v>
      </c>
      <c r="E9916" s="8" t="s">
        <v>32</v>
      </c>
      <c r="F9916" s="5" t="s">
        <v>295</v>
      </c>
      <c r="G9916" s="9"/>
      <c r="H9916" s="9"/>
    </row>
    <row r="9917" ht="15.75" customHeight="1">
      <c r="A9917" s="15" t="s">
        <v>11372</v>
      </c>
      <c r="B9917" s="14" t="s">
        <v>760</v>
      </c>
      <c r="C9917" s="17">
        <v>11.0</v>
      </c>
      <c r="D9917" s="8" t="s">
        <v>11380</v>
      </c>
      <c r="E9917" s="8" t="s">
        <v>32</v>
      </c>
      <c r="F9917" s="5" t="s">
        <v>295</v>
      </c>
      <c r="G9917" s="9"/>
      <c r="H9917" s="9"/>
    </row>
    <row r="9918" ht="15.75" customHeight="1">
      <c r="A9918" s="15" t="s">
        <v>11372</v>
      </c>
      <c r="B9918" s="14" t="s">
        <v>70</v>
      </c>
      <c r="C9918" s="17">
        <v>14.0</v>
      </c>
      <c r="D9918" s="8" t="s">
        <v>11381</v>
      </c>
      <c r="E9918" s="8" t="s">
        <v>32</v>
      </c>
      <c r="F9918" s="5" t="s">
        <v>28</v>
      </c>
      <c r="G9918" s="9"/>
      <c r="H9918" s="9"/>
    </row>
    <row r="9919" ht="15.75" customHeight="1">
      <c r="A9919" s="15" t="s">
        <v>11372</v>
      </c>
      <c r="B9919" s="14" t="s">
        <v>68</v>
      </c>
      <c r="C9919" s="17">
        <v>16.0</v>
      </c>
      <c r="D9919" s="8" t="s">
        <v>11382</v>
      </c>
      <c r="E9919" s="8" t="s">
        <v>32</v>
      </c>
      <c r="F9919" s="5" t="s">
        <v>295</v>
      </c>
      <c r="G9919" s="9"/>
      <c r="H9919" s="9"/>
    </row>
    <row r="9920" ht="15.75" customHeight="1">
      <c r="A9920" s="15" t="s">
        <v>11372</v>
      </c>
      <c r="B9920" s="14" t="s">
        <v>68</v>
      </c>
      <c r="C9920" s="17">
        <v>18.0</v>
      </c>
      <c r="D9920" s="8" t="s">
        <v>11383</v>
      </c>
      <c r="E9920" s="8" t="s">
        <v>14</v>
      </c>
      <c r="F9920" s="5" t="s">
        <v>28</v>
      </c>
      <c r="G9920" s="9"/>
      <c r="H9920" s="9"/>
    </row>
    <row r="9921" ht="15.75" customHeight="1">
      <c r="A9921" s="15" t="s">
        <v>11372</v>
      </c>
      <c r="B9921" s="14" t="s">
        <v>29</v>
      </c>
      <c r="C9921" s="17">
        <v>20.0</v>
      </c>
      <c r="D9921" s="8" t="s">
        <v>11384</v>
      </c>
      <c r="E9921" s="8" t="s">
        <v>32</v>
      </c>
      <c r="F9921" s="5" t="s">
        <v>295</v>
      </c>
      <c r="G9921" s="9"/>
      <c r="H9921" s="9"/>
    </row>
    <row r="9922" ht="15.75" customHeight="1">
      <c r="A9922" s="15" t="s">
        <v>11372</v>
      </c>
      <c r="B9922" s="14" t="s">
        <v>216</v>
      </c>
      <c r="C9922" s="17">
        <v>22.0</v>
      </c>
      <c r="D9922" s="8" t="s">
        <v>11385</v>
      </c>
      <c r="E9922" s="8" t="s">
        <v>14</v>
      </c>
      <c r="F9922" s="5" t="s">
        <v>28</v>
      </c>
      <c r="G9922" s="9"/>
      <c r="H9922" s="9"/>
    </row>
    <row r="9923" ht="15.75" customHeight="1">
      <c r="A9923" s="15" t="s">
        <v>11372</v>
      </c>
      <c r="B9923" s="14" t="s">
        <v>41</v>
      </c>
      <c r="C9923" s="17">
        <v>24.0</v>
      </c>
      <c r="D9923" s="8" t="s">
        <v>11386</v>
      </c>
      <c r="E9923" s="8" t="s">
        <v>32</v>
      </c>
      <c r="F9923" s="5" t="s">
        <v>66</v>
      </c>
      <c r="G9923" s="9"/>
      <c r="H9923" s="9"/>
    </row>
    <row r="9924" ht="15.75" customHeight="1">
      <c r="A9924" s="15" t="s">
        <v>11372</v>
      </c>
      <c r="B9924" s="14" t="s">
        <v>70</v>
      </c>
      <c r="C9924" s="17">
        <v>25.0</v>
      </c>
      <c r="D9924" s="8" t="s">
        <v>11387</v>
      </c>
      <c r="E9924" s="8" t="s">
        <v>32</v>
      </c>
      <c r="F9924" s="5" t="s">
        <v>66</v>
      </c>
      <c r="G9924" s="9"/>
      <c r="H9924" s="9"/>
    </row>
    <row r="9925" ht="15.75" customHeight="1">
      <c r="A9925" s="15" t="s">
        <v>11372</v>
      </c>
      <c r="B9925" s="14" t="s">
        <v>216</v>
      </c>
      <c r="C9925" s="17">
        <v>26.0</v>
      </c>
      <c r="D9925" s="8" t="s">
        <v>11388</v>
      </c>
      <c r="E9925" s="8" t="s">
        <v>14</v>
      </c>
      <c r="F9925" s="5" t="s">
        <v>28</v>
      </c>
      <c r="G9925" s="9"/>
      <c r="H9925" s="9"/>
    </row>
    <row r="9926" ht="15.75" customHeight="1">
      <c r="A9926" s="15" t="s">
        <v>11372</v>
      </c>
      <c r="B9926" s="14" t="s">
        <v>221</v>
      </c>
      <c r="C9926" s="17">
        <v>28.0</v>
      </c>
      <c r="D9926" s="8" t="s">
        <v>11389</v>
      </c>
      <c r="E9926" s="8" t="s">
        <v>32</v>
      </c>
      <c r="F9926" s="5" t="s">
        <v>66</v>
      </c>
      <c r="G9926" s="9"/>
      <c r="H9926" s="9"/>
    </row>
    <row r="9927" ht="15.75" customHeight="1">
      <c r="A9927" s="15" t="s">
        <v>11372</v>
      </c>
      <c r="B9927" s="18" t="s">
        <v>261</v>
      </c>
      <c r="C9927" s="17">
        <v>29.0</v>
      </c>
      <c r="D9927" s="8" t="s">
        <v>11390</v>
      </c>
      <c r="E9927" s="8" t="s">
        <v>32</v>
      </c>
      <c r="F9927" s="5" t="s">
        <v>15</v>
      </c>
      <c r="G9927" s="9"/>
      <c r="H9927" s="9"/>
    </row>
    <row r="9928" ht="15.75" customHeight="1">
      <c r="A9928" s="15" t="s">
        <v>11372</v>
      </c>
      <c r="B9928" s="18" t="s">
        <v>261</v>
      </c>
      <c r="C9928" s="17">
        <v>30.0</v>
      </c>
      <c r="D9928" s="8" t="s">
        <v>11391</v>
      </c>
      <c r="E9928" s="8" t="s">
        <v>32</v>
      </c>
      <c r="F9928" s="5" t="s">
        <v>15</v>
      </c>
      <c r="G9928" s="9"/>
      <c r="H9928" s="9"/>
    </row>
    <row r="9929" ht="15.75" customHeight="1">
      <c r="A9929" s="15" t="s">
        <v>11372</v>
      </c>
      <c r="B9929" s="18" t="s">
        <v>261</v>
      </c>
      <c r="C9929" s="17">
        <v>31.0</v>
      </c>
      <c r="D9929" s="8" t="s">
        <v>11392</v>
      </c>
      <c r="E9929" s="8" t="s">
        <v>32</v>
      </c>
      <c r="F9929" s="5" t="s">
        <v>15</v>
      </c>
      <c r="G9929" s="9"/>
      <c r="H9929" s="9"/>
    </row>
    <row r="9930" ht="15.75" customHeight="1">
      <c r="A9930" s="15" t="s">
        <v>11372</v>
      </c>
      <c r="B9930" s="18" t="s">
        <v>261</v>
      </c>
      <c r="C9930" s="17">
        <v>32.0</v>
      </c>
      <c r="D9930" s="8" t="s">
        <v>11393</v>
      </c>
      <c r="E9930" s="8" t="s">
        <v>32</v>
      </c>
      <c r="F9930" s="5" t="s">
        <v>15</v>
      </c>
      <c r="G9930" s="9"/>
      <c r="H9930" s="9"/>
    </row>
    <row r="9931" ht="15.75" customHeight="1">
      <c r="A9931" s="15" t="s">
        <v>11372</v>
      </c>
      <c r="B9931" s="18" t="s">
        <v>261</v>
      </c>
      <c r="C9931" s="17">
        <v>33.0</v>
      </c>
      <c r="D9931" s="8" t="s">
        <v>11394</v>
      </c>
      <c r="E9931" s="8" t="s">
        <v>21</v>
      </c>
      <c r="F9931" s="5" t="s">
        <v>15</v>
      </c>
      <c r="G9931" s="9"/>
      <c r="H9931" s="9"/>
    </row>
    <row r="9932" ht="15.75" customHeight="1">
      <c r="A9932" s="15" t="s">
        <v>11372</v>
      </c>
      <c r="B9932" s="18" t="s">
        <v>261</v>
      </c>
      <c r="C9932" s="17">
        <v>34.0</v>
      </c>
      <c r="D9932" s="8" t="s">
        <v>11395</v>
      </c>
      <c r="E9932" s="8" t="s">
        <v>32</v>
      </c>
      <c r="F9932" s="5" t="s">
        <v>15</v>
      </c>
      <c r="G9932" s="9"/>
      <c r="H9932" s="9"/>
    </row>
    <row r="9933" ht="15.75" customHeight="1">
      <c r="A9933" s="15" t="s">
        <v>11372</v>
      </c>
      <c r="B9933" s="14" t="s">
        <v>35</v>
      </c>
      <c r="C9933" s="17">
        <v>35.0</v>
      </c>
      <c r="D9933" s="8" t="s">
        <v>11396</v>
      </c>
      <c r="E9933" s="8" t="s">
        <v>21</v>
      </c>
      <c r="F9933" s="5" t="s">
        <v>15</v>
      </c>
      <c r="G9933" s="9"/>
      <c r="H9933" s="9"/>
    </row>
    <row r="9934" ht="15.75" customHeight="1">
      <c r="A9934" s="15" t="s">
        <v>11372</v>
      </c>
      <c r="B9934" s="18" t="s">
        <v>261</v>
      </c>
      <c r="C9934" s="17">
        <v>36.0</v>
      </c>
      <c r="D9934" s="8" t="s">
        <v>11397</v>
      </c>
      <c r="E9934" s="8" t="s">
        <v>21</v>
      </c>
      <c r="F9934" s="5" t="s">
        <v>15</v>
      </c>
      <c r="G9934" s="9"/>
      <c r="H9934" s="9"/>
    </row>
    <row r="9935" ht="15.75" customHeight="1">
      <c r="A9935" s="15" t="s">
        <v>11372</v>
      </c>
      <c r="B9935" s="14" t="s">
        <v>35</v>
      </c>
      <c r="C9935" s="17">
        <v>37.0</v>
      </c>
      <c r="D9935" s="8" t="s">
        <v>11398</v>
      </c>
      <c r="E9935" s="8" t="s">
        <v>21</v>
      </c>
      <c r="F9935" s="5" t="s">
        <v>15</v>
      </c>
      <c r="G9935" s="9"/>
      <c r="H9935" s="9"/>
    </row>
    <row r="9936" ht="15.75" customHeight="1">
      <c r="A9936" s="15" t="s">
        <v>11372</v>
      </c>
      <c r="B9936" s="14" t="s">
        <v>555</v>
      </c>
      <c r="C9936" s="17">
        <v>38.0</v>
      </c>
      <c r="D9936" s="8" t="s">
        <v>11399</v>
      </c>
      <c r="E9936" s="8" t="s">
        <v>21</v>
      </c>
      <c r="F9936" s="5" t="s">
        <v>15</v>
      </c>
      <c r="G9936" s="9"/>
      <c r="H9936" s="9"/>
    </row>
    <row r="9937" ht="15.75" customHeight="1">
      <c r="A9937" s="15" t="s">
        <v>11400</v>
      </c>
      <c r="B9937" s="14" t="s">
        <v>1263</v>
      </c>
      <c r="C9937" s="16">
        <v>1.0</v>
      </c>
      <c r="D9937" s="8" t="s">
        <v>11401</v>
      </c>
      <c r="E9937" s="8" t="s">
        <v>32</v>
      </c>
      <c r="F9937" s="5" t="s">
        <v>66</v>
      </c>
      <c r="G9937" s="9"/>
      <c r="H9937" s="9"/>
    </row>
    <row r="9938" ht="15.75" customHeight="1">
      <c r="A9938" s="15" t="s">
        <v>11400</v>
      </c>
      <c r="B9938" s="14" t="s">
        <v>734</v>
      </c>
      <c r="C9938" s="17">
        <v>3.0</v>
      </c>
      <c r="D9938" s="8" t="s">
        <v>11402</v>
      </c>
      <c r="E9938" s="8" t="s">
        <v>32</v>
      </c>
      <c r="F9938" s="5" t="s">
        <v>66</v>
      </c>
      <c r="G9938" s="9"/>
      <c r="H9938" s="9"/>
    </row>
    <row r="9939" ht="15.75" customHeight="1">
      <c r="A9939" s="15" t="s">
        <v>11400</v>
      </c>
      <c r="B9939" s="14" t="s">
        <v>37</v>
      </c>
      <c r="C9939" s="17">
        <v>5.0</v>
      </c>
      <c r="D9939" s="8" t="s">
        <v>11403</v>
      </c>
      <c r="E9939" s="8" t="s">
        <v>32</v>
      </c>
      <c r="F9939" s="5" t="s">
        <v>66</v>
      </c>
      <c r="G9939" s="9"/>
      <c r="H9939" s="9"/>
    </row>
    <row r="9940" ht="15.75" customHeight="1">
      <c r="A9940" s="15" t="s">
        <v>11400</v>
      </c>
      <c r="B9940" s="14" t="s">
        <v>734</v>
      </c>
      <c r="C9940" s="17">
        <v>7.0</v>
      </c>
      <c r="D9940" s="8" t="s">
        <v>11404</v>
      </c>
      <c r="E9940" s="8" t="s">
        <v>21</v>
      </c>
      <c r="F9940" s="5" t="s">
        <v>642</v>
      </c>
      <c r="G9940" s="9"/>
      <c r="H9940" s="9"/>
    </row>
    <row r="9941" ht="15.75" customHeight="1">
      <c r="A9941" s="15" t="s">
        <v>11400</v>
      </c>
      <c r="B9941" s="14" t="s">
        <v>37</v>
      </c>
      <c r="C9941" s="17">
        <v>9.0</v>
      </c>
      <c r="D9941" s="8" t="s">
        <v>11405</v>
      </c>
      <c r="E9941" s="8" t="s">
        <v>14</v>
      </c>
      <c r="F9941" s="5" t="s">
        <v>66</v>
      </c>
      <c r="G9941" s="9"/>
      <c r="H9941" s="9"/>
    </row>
    <row r="9942" ht="15.75" customHeight="1">
      <c r="A9942" s="15" t="s">
        <v>11400</v>
      </c>
      <c r="B9942" s="14" t="s">
        <v>734</v>
      </c>
      <c r="C9942" s="17">
        <v>10.0</v>
      </c>
      <c r="D9942" s="8" t="s">
        <v>11406</v>
      </c>
      <c r="E9942" s="8" t="s">
        <v>14</v>
      </c>
      <c r="F9942" s="5" t="s">
        <v>66</v>
      </c>
      <c r="G9942" s="9"/>
      <c r="H9942" s="9"/>
    </row>
    <row r="9943" ht="15.75" customHeight="1">
      <c r="A9943" s="15" t="s">
        <v>11400</v>
      </c>
      <c r="B9943" s="14" t="s">
        <v>37</v>
      </c>
      <c r="C9943" s="17">
        <v>12.0</v>
      </c>
      <c r="D9943" s="8" t="s">
        <v>11407</v>
      </c>
      <c r="E9943" s="8" t="s">
        <v>21</v>
      </c>
      <c r="F9943" s="5" t="s">
        <v>25</v>
      </c>
      <c r="G9943" s="9"/>
      <c r="H9943" s="9"/>
    </row>
    <row r="9944" ht="15.75" customHeight="1">
      <c r="A9944" s="15" t="s">
        <v>11400</v>
      </c>
      <c r="B9944" s="14" t="s">
        <v>41</v>
      </c>
      <c r="C9944" s="17">
        <v>13.0</v>
      </c>
      <c r="D9944" s="8" t="s">
        <v>11408</v>
      </c>
      <c r="E9944" s="8" t="s">
        <v>32</v>
      </c>
      <c r="F9944" s="5" t="s">
        <v>15</v>
      </c>
      <c r="G9944" s="9"/>
      <c r="H9944" s="9"/>
    </row>
    <row r="9945" ht="15.75" customHeight="1">
      <c r="A9945" s="15" t="s">
        <v>11400</v>
      </c>
      <c r="B9945" s="14" t="s">
        <v>35</v>
      </c>
      <c r="C9945" s="17">
        <v>15.0</v>
      </c>
      <c r="D9945" s="8" t="s">
        <v>11409</v>
      </c>
      <c r="E9945" s="8" t="s">
        <v>14</v>
      </c>
      <c r="F9945" s="5" t="s">
        <v>998</v>
      </c>
      <c r="G9945" s="9"/>
      <c r="H9945" s="9"/>
    </row>
    <row r="9946" ht="15.75" customHeight="1">
      <c r="A9946" s="15" t="s">
        <v>11400</v>
      </c>
      <c r="B9946" s="14" t="s">
        <v>41</v>
      </c>
      <c r="C9946" s="17">
        <v>16.0</v>
      </c>
      <c r="D9946" s="8" t="s">
        <v>11410</v>
      </c>
      <c r="E9946" s="8" t="s">
        <v>21</v>
      </c>
      <c r="F9946" s="5" t="s">
        <v>642</v>
      </c>
      <c r="G9946" s="9"/>
      <c r="H9946" s="9"/>
    </row>
    <row r="9947" ht="15.75" customHeight="1">
      <c r="A9947" s="15" t="s">
        <v>11400</v>
      </c>
      <c r="B9947" s="14" t="s">
        <v>734</v>
      </c>
      <c r="C9947" s="17">
        <v>17.0</v>
      </c>
      <c r="D9947" s="8" t="s">
        <v>11411</v>
      </c>
      <c r="E9947" s="8" t="s">
        <v>14</v>
      </c>
      <c r="F9947" s="5" t="s">
        <v>66</v>
      </c>
      <c r="G9947" s="9"/>
      <c r="H9947" s="9"/>
    </row>
    <row r="9948" ht="15.75" customHeight="1">
      <c r="A9948" s="15" t="s">
        <v>11400</v>
      </c>
      <c r="B9948" s="14" t="s">
        <v>734</v>
      </c>
      <c r="C9948" s="17">
        <v>19.0</v>
      </c>
      <c r="D9948" s="8" t="s">
        <v>11412</v>
      </c>
      <c r="E9948" s="8" t="s">
        <v>14</v>
      </c>
      <c r="F9948" s="5" t="s">
        <v>66</v>
      </c>
      <c r="G9948" s="9"/>
      <c r="H9948" s="9"/>
    </row>
    <row r="9949" ht="15.75" customHeight="1">
      <c r="A9949" s="15" t="s">
        <v>11400</v>
      </c>
      <c r="B9949" s="14" t="s">
        <v>41</v>
      </c>
      <c r="C9949" s="17">
        <v>21.0</v>
      </c>
      <c r="D9949" s="8" t="s">
        <v>11413</v>
      </c>
      <c r="E9949" s="8" t="s">
        <v>21</v>
      </c>
      <c r="F9949" s="5" t="s">
        <v>50</v>
      </c>
      <c r="G9949" s="9"/>
      <c r="H9949" s="9"/>
    </row>
    <row r="9950" ht="15.75" customHeight="1">
      <c r="A9950" s="15" t="s">
        <v>11400</v>
      </c>
      <c r="B9950" s="14" t="s">
        <v>35</v>
      </c>
      <c r="C9950" s="17">
        <v>23.0</v>
      </c>
      <c r="D9950" s="8" t="s">
        <v>11414</v>
      </c>
      <c r="E9950" s="8" t="s">
        <v>21</v>
      </c>
      <c r="F9950" s="5" t="s">
        <v>50</v>
      </c>
      <c r="G9950" s="9"/>
      <c r="H9950" s="9"/>
    </row>
    <row r="9951" ht="15.75" customHeight="1">
      <c r="A9951" s="15" t="s">
        <v>11415</v>
      </c>
      <c r="B9951" s="14" t="s">
        <v>29</v>
      </c>
      <c r="C9951" s="16">
        <v>1.0</v>
      </c>
      <c r="D9951" s="8" t="s">
        <v>11416</v>
      </c>
      <c r="E9951" s="8" t="s">
        <v>21</v>
      </c>
      <c r="F9951" s="5" t="s">
        <v>11417</v>
      </c>
      <c r="G9951" s="9"/>
      <c r="H9951" s="9"/>
    </row>
    <row r="9952" ht="15.75" customHeight="1">
      <c r="A9952" s="15" t="s">
        <v>11415</v>
      </c>
      <c r="B9952" s="14" t="s">
        <v>137</v>
      </c>
      <c r="C9952" s="17">
        <v>3.0</v>
      </c>
      <c r="D9952" s="8" t="s">
        <v>11418</v>
      </c>
      <c r="E9952" s="8" t="s">
        <v>18</v>
      </c>
      <c r="F9952" s="5" t="s">
        <v>18</v>
      </c>
      <c r="G9952" s="9"/>
      <c r="H9952" s="9"/>
    </row>
    <row r="9953" ht="15.75" customHeight="1">
      <c r="A9953" s="15" t="s">
        <v>11415</v>
      </c>
      <c r="B9953" s="14" t="s">
        <v>124</v>
      </c>
      <c r="C9953" s="17">
        <v>5.0</v>
      </c>
      <c r="D9953" s="8" t="s">
        <v>11419</v>
      </c>
      <c r="E9953" s="8" t="s">
        <v>18</v>
      </c>
      <c r="F9953" s="5" t="s">
        <v>1349</v>
      </c>
      <c r="G9953" s="9"/>
      <c r="H9953" s="9"/>
    </row>
    <row r="9954" ht="15.75" customHeight="1">
      <c r="A9954" s="15" t="s">
        <v>11415</v>
      </c>
      <c r="B9954" s="14" t="s">
        <v>37</v>
      </c>
      <c r="C9954" s="17">
        <v>6.0</v>
      </c>
      <c r="D9954" s="8" t="s">
        <v>11420</v>
      </c>
      <c r="E9954" s="8" t="s">
        <v>21</v>
      </c>
      <c r="F9954" s="5" t="s">
        <v>642</v>
      </c>
      <c r="G9954" s="9"/>
      <c r="H9954" s="9"/>
    </row>
    <row r="9955" ht="15.75" customHeight="1">
      <c r="A9955" s="15" t="s">
        <v>11415</v>
      </c>
      <c r="B9955" s="14" t="s">
        <v>144</v>
      </c>
      <c r="C9955" s="17">
        <v>7.0</v>
      </c>
      <c r="D9955" s="8" t="s">
        <v>11421</v>
      </c>
      <c r="E9955" s="8" t="s">
        <v>21</v>
      </c>
      <c r="F9955" s="5" t="s">
        <v>25</v>
      </c>
      <c r="G9955" s="9"/>
      <c r="H9955" s="9"/>
    </row>
    <row r="9956" ht="15.75" customHeight="1">
      <c r="A9956" s="15" t="s">
        <v>11415</v>
      </c>
      <c r="B9956" s="14" t="s">
        <v>37</v>
      </c>
      <c r="C9956" s="17">
        <v>8.0</v>
      </c>
      <c r="D9956" s="8" t="s">
        <v>11422</v>
      </c>
      <c r="E9956" s="8" t="s">
        <v>146</v>
      </c>
      <c r="F9956" s="5" t="s">
        <v>15</v>
      </c>
      <c r="G9956" s="9"/>
      <c r="H9956" s="9"/>
    </row>
    <row r="9957" ht="15.75" customHeight="1">
      <c r="A9957" s="15" t="s">
        <v>11415</v>
      </c>
      <c r="B9957" s="14" t="s">
        <v>37</v>
      </c>
      <c r="C9957" s="17">
        <v>9.0</v>
      </c>
      <c r="D9957" s="8" t="s">
        <v>11423</v>
      </c>
      <c r="E9957" s="8" t="s">
        <v>14</v>
      </c>
      <c r="F9957" s="5" t="s">
        <v>79</v>
      </c>
      <c r="G9957" s="9"/>
      <c r="H9957" s="9"/>
    </row>
    <row r="9958" ht="15.75" customHeight="1">
      <c r="A9958" s="15" t="s">
        <v>11415</v>
      </c>
      <c r="B9958" s="18" t="s">
        <v>701</v>
      </c>
      <c r="C9958" s="17">
        <v>11.0</v>
      </c>
      <c r="D9958" s="8" t="s">
        <v>11424</v>
      </c>
      <c r="E9958" s="8" t="s">
        <v>21</v>
      </c>
      <c r="F9958" s="5" t="s">
        <v>25</v>
      </c>
      <c r="G9958" s="9"/>
      <c r="H9958" s="9"/>
    </row>
    <row r="9959" ht="15.75" customHeight="1">
      <c r="A9959" s="15" t="s">
        <v>11415</v>
      </c>
      <c r="B9959" s="14" t="s">
        <v>144</v>
      </c>
      <c r="C9959" s="17">
        <v>13.0</v>
      </c>
      <c r="D9959" s="8" t="s">
        <v>11425</v>
      </c>
      <c r="E9959" s="8" t="s">
        <v>21</v>
      </c>
      <c r="F9959" s="5" t="s">
        <v>123</v>
      </c>
      <c r="G9959" s="9"/>
      <c r="H9959" s="9"/>
    </row>
    <row r="9960" ht="15.75" customHeight="1">
      <c r="A9960" s="15" t="s">
        <v>11415</v>
      </c>
      <c r="B9960" s="18" t="s">
        <v>135</v>
      </c>
      <c r="C9960" s="17">
        <v>15.0</v>
      </c>
      <c r="D9960" s="8" t="s">
        <v>11426</v>
      </c>
      <c r="E9960" s="8" t="s">
        <v>21</v>
      </c>
      <c r="F9960" s="5" t="s">
        <v>25</v>
      </c>
      <c r="G9960" s="9"/>
      <c r="H9960" s="9"/>
    </row>
    <row r="9961" ht="15.75" customHeight="1">
      <c r="A9961" s="15" t="s">
        <v>11415</v>
      </c>
      <c r="B9961" s="14" t="s">
        <v>144</v>
      </c>
      <c r="C9961" s="17">
        <v>16.0</v>
      </c>
      <c r="D9961" s="8" t="s">
        <v>11427</v>
      </c>
      <c r="E9961" s="8" t="s">
        <v>21</v>
      </c>
      <c r="F9961" s="5" t="s">
        <v>50</v>
      </c>
      <c r="G9961" s="9"/>
      <c r="H9961" s="9"/>
    </row>
    <row r="9962" ht="15.75" customHeight="1">
      <c r="A9962" s="15" t="s">
        <v>11415</v>
      </c>
      <c r="B9962" s="18" t="s">
        <v>701</v>
      </c>
      <c r="C9962" s="17">
        <v>18.0</v>
      </c>
      <c r="D9962" s="8" t="s">
        <v>11428</v>
      </c>
      <c r="E9962" s="8" t="s">
        <v>33</v>
      </c>
      <c r="F9962" s="5" t="s">
        <v>18</v>
      </c>
      <c r="G9962" s="9"/>
      <c r="H9962" s="9"/>
    </row>
    <row r="9963" ht="15.75" customHeight="1">
      <c r="A9963" s="15" t="s">
        <v>11415</v>
      </c>
      <c r="B9963" s="18" t="s">
        <v>701</v>
      </c>
      <c r="C9963" s="17">
        <v>20.0</v>
      </c>
      <c r="D9963" s="8" t="s">
        <v>11429</v>
      </c>
      <c r="E9963" s="8" t="s">
        <v>21</v>
      </c>
      <c r="F9963" s="5" t="s">
        <v>527</v>
      </c>
      <c r="G9963" s="9"/>
      <c r="H9963" s="9"/>
    </row>
    <row r="9964" ht="15.75" customHeight="1">
      <c r="A9964" s="15" t="s">
        <v>11415</v>
      </c>
      <c r="B9964" s="14" t="s">
        <v>11430</v>
      </c>
      <c r="C9964" s="17">
        <v>22.0</v>
      </c>
      <c r="D9964" s="8" t="s">
        <v>11431</v>
      </c>
      <c r="E9964" s="8" t="s">
        <v>21</v>
      </c>
      <c r="F9964" s="5" t="s">
        <v>25</v>
      </c>
      <c r="G9964" s="9"/>
      <c r="H9964" s="9"/>
    </row>
    <row r="9965" ht="15.75" customHeight="1">
      <c r="A9965" s="15" t="s">
        <v>11432</v>
      </c>
      <c r="B9965" s="14" t="s">
        <v>37</v>
      </c>
      <c r="C9965" s="16">
        <v>1.0</v>
      </c>
      <c r="D9965" s="8" t="s">
        <v>11433</v>
      </c>
      <c r="E9965" s="8" t="s">
        <v>21</v>
      </c>
      <c r="F9965" s="5" t="s">
        <v>25</v>
      </c>
      <c r="G9965" s="9"/>
      <c r="H9965" s="9"/>
    </row>
    <row r="9966" ht="15.75" customHeight="1">
      <c r="A9966" s="15" t="s">
        <v>11432</v>
      </c>
      <c r="B9966" s="14" t="s">
        <v>37</v>
      </c>
      <c r="C9966" s="17">
        <v>3.0</v>
      </c>
      <c r="D9966" s="8" t="s">
        <v>11434</v>
      </c>
      <c r="E9966" s="8" t="s">
        <v>21</v>
      </c>
      <c r="F9966" s="5" t="s">
        <v>25</v>
      </c>
      <c r="G9966" s="9"/>
      <c r="H9966" s="9"/>
    </row>
    <row r="9967" ht="15.75" customHeight="1">
      <c r="A9967" s="15" t="s">
        <v>11432</v>
      </c>
      <c r="B9967" s="14" t="s">
        <v>144</v>
      </c>
      <c r="C9967" s="17">
        <v>5.0</v>
      </c>
      <c r="D9967" s="8" t="s">
        <v>11435</v>
      </c>
      <c r="E9967" s="8" t="s">
        <v>21</v>
      </c>
      <c r="F9967" s="5" t="s">
        <v>123</v>
      </c>
      <c r="G9967" s="9"/>
      <c r="H9967" s="9"/>
    </row>
    <row r="9968" ht="15.75" customHeight="1">
      <c r="A9968" s="15" t="s">
        <v>11432</v>
      </c>
      <c r="B9968" s="14" t="s">
        <v>124</v>
      </c>
      <c r="C9968" s="17">
        <v>6.0</v>
      </c>
      <c r="D9968" s="8" t="s">
        <v>11436</v>
      </c>
      <c r="E9968" s="8" t="s">
        <v>14</v>
      </c>
      <c r="F9968" s="5" t="s">
        <v>22</v>
      </c>
      <c r="G9968" s="9"/>
      <c r="H9968" s="9"/>
    </row>
    <row r="9969" ht="15.75" customHeight="1">
      <c r="A9969" s="15" t="s">
        <v>11432</v>
      </c>
      <c r="B9969" s="14" t="s">
        <v>124</v>
      </c>
      <c r="C9969" s="17">
        <v>9.0</v>
      </c>
      <c r="D9969" s="8" t="s">
        <v>11437</v>
      </c>
      <c r="E9969" s="8" t="s">
        <v>14</v>
      </c>
      <c r="F9969" s="5" t="s">
        <v>123</v>
      </c>
      <c r="G9969" s="9"/>
      <c r="H9969" s="9"/>
    </row>
    <row r="9970" ht="15.75" customHeight="1">
      <c r="A9970" s="15" t="s">
        <v>11432</v>
      </c>
      <c r="B9970" s="18" t="s">
        <v>701</v>
      </c>
      <c r="C9970" s="17">
        <v>11.0</v>
      </c>
      <c r="D9970" s="8" t="s">
        <v>11438</v>
      </c>
      <c r="E9970" s="8" t="s">
        <v>32</v>
      </c>
      <c r="F9970" s="5" t="s">
        <v>25</v>
      </c>
      <c r="G9970" s="9"/>
      <c r="H9970" s="9"/>
    </row>
    <row r="9971" ht="15.75" customHeight="1">
      <c r="A9971" s="15" t="s">
        <v>11432</v>
      </c>
      <c r="B9971" s="14" t="s">
        <v>37</v>
      </c>
      <c r="C9971" s="17">
        <v>13.0</v>
      </c>
      <c r="D9971" s="8" t="s">
        <v>11439</v>
      </c>
      <c r="E9971" s="8" t="s">
        <v>32</v>
      </c>
      <c r="F9971" s="5" t="s">
        <v>66</v>
      </c>
      <c r="G9971" s="9"/>
      <c r="H9971" s="9"/>
    </row>
    <row r="9972" ht="15.75" customHeight="1">
      <c r="A9972" s="15" t="s">
        <v>11432</v>
      </c>
      <c r="B9972" s="14" t="s">
        <v>37</v>
      </c>
      <c r="C9972" s="17">
        <v>15.0</v>
      </c>
      <c r="D9972" s="8" t="s">
        <v>11440</v>
      </c>
      <c r="E9972" s="8" t="s">
        <v>14</v>
      </c>
      <c r="F9972" s="5" t="s">
        <v>66</v>
      </c>
      <c r="G9972" s="9"/>
      <c r="H9972" s="9"/>
    </row>
    <row r="9973" ht="15.75" customHeight="1">
      <c r="A9973" s="15" t="s">
        <v>11432</v>
      </c>
      <c r="B9973" s="18" t="s">
        <v>701</v>
      </c>
      <c r="C9973" s="17">
        <v>17.0</v>
      </c>
      <c r="D9973" s="8" t="s">
        <v>11441</v>
      </c>
      <c r="E9973" s="8" t="s">
        <v>32</v>
      </c>
      <c r="F9973" s="5" t="s">
        <v>66</v>
      </c>
      <c r="G9973" s="9"/>
      <c r="H9973" s="9"/>
    </row>
    <row r="9974" ht="15.75" customHeight="1">
      <c r="A9974" s="15" t="s">
        <v>11432</v>
      </c>
      <c r="B9974" s="14" t="s">
        <v>560</v>
      </c>
      <c r="C9974" s="17">
        <v>19.0</v>
      </c>
      <c r="D9974" s="8" t="s">
        <v>11442</v>
      </c>
      <c r="E9974" s="8" t="s">
        <v>14</v>
      </c>
      <c r="F9974" s="5" t="s">
        <v>79</v>
      </c>
      <c r="G9974" s="9"/>
      <c r="H9974" s="9"/>
    </row>
    <row r="9975" ht="15.75" customHeight="1">
      <c r="A9975" s="15" t="s">
        <v>11432</v>
      </c>
      <c r="B9975" s="18" t="s">
        <v>135</v>
      </c>
      <c r="C9975" s="17">
        <v>22.0</v>
      </c>
      <c r="D9975" s="8" t="s">
        <v>11443</v>
      </c>
      <c r="E9975" s="8" t="s">
        <v>14</v>
      </c>
      <c r="F9975" s="5" t="s">
        <v>15</v>
      </c>
      <c r="G9975" s="9"/>
      <c r="H9975" s="9"/>
    </row>
    <row r="9976" ht="15.75" customHeight="1">
      <c r="A9976" s="15" t="s">
        <v>11432</v>
      </c>
      <c r="B9976" s="14" t="s">
        <v>124</v>
      </c>
      <c r="C9976" s="17">
        <v>23.0</v>
      </c>
      <c r="D9976" s="8" t="s">
        <v>11444</v>
      </c>
      <c r="E9976" s="8" t="s">
        <v>14</v>
      </c>
      <c r="F9976" s="5" t="s">
        <v>15</v>
      </c>
      <c r="G9976" s="9"/>
      <c r="H9976" s="9"/>
    </row>
    <row r="9977" ht="15.75" customHeight="1">
      <c r="A9977" s="15" t="s">
        <v>11432</v>
      </c>
      <c r="B9977" s="14" t="s">
        <v>968</v>
      </c>
      <c r="C9977" s="17">
        <v>26.0</v>
      </c>
      <c r="D9977" s="8" t="s">
        <v>11445</v>
      </c>
      <c r="E9977" s="8" t="s">
        <v>14</v>
      </c>
      <c r="F9977" s="5" t="s">
        <v>15</v>
      </c>
      <c r="G9977" s="9"/>
      <c r="H9977" s="9"/>
    </row>
    <row r="9978" ht="15.75" customHeight="1">
      <c r="A9978" s="15" t="s">
        <v>11432</v>
      </c>
      <c r="B9978" s="14" t="s">
        <v>1770</v>
      </c>
      <c r="C9978" s="17">
        <v>28.0</v>
      </c>
      <c r="D9978" s="8" t="s">
        <v>11446</v>
      </c>
      <c r="E9978" s="8" t="s">
        <v>14</v>
      </c>
      <c r="F9978" s="5" t="s">
        <v>15</v>
      </c>
      <c r="G9978" s="9"/>
      <c r="H9978" s="9"/>
    </row>
    <row r="9979" ht="15.75" customHeight="1">
      <c r="A9979" s="15" t="s">
        <v>11432</v>
      </c>
      <c r="B9979" s="14" t="s">
        <v>1770</v>
      </c>
      <c r="C9979" s="17">
        <v>31.0</v>
      </c>
      <c r="D9979" s="8" t="s">
        <v>11447</v>
      </c>
      <c r="E9979" s="8" t="s">
        <v>14</v>
      </c>
      <c r="F9979" s="5" t="s">
        <v>66</v>
      </c>
      <c r="G9979" s="9"/>
      <c r="H9979" s="9"/>
    </row>
    <row r="9980" ht="15.75" customHeight="1">
      <c r="A9980" s="15" t="s">
        <v>11432</v>
      </c>
      <c r="B9980" s="18" t="s">
        <v>126</v>
      </c>
      <c r="C9980" s="17">
        <v>34.0</v>
      </c>
      <c r="D9980" s="8" t="s">
        <v>11448</v>
      </c>
      <c r="E9980" s="8" t="s">
        <v>32</v>
      </c>
      <c r="F9980" s="5" t="s">
        <v>66</v>
      </c>
      <c r="G9980" s="9"/>
      <c r="H9980" s="9"/>
    </row>
    <row r="9981" ht="15.75" customHeight="1">
      <c r="A9981" s="15" t="s">
        <v>11432</v>
      </c>
      <c r="B9981" s="14" t="s">
        <v>37</v>
      </c>
      <c r="C9981" s="17">
        <v>35.0</v>
      </c>
      <c r="D9981" s="8" t="s">
        <v>11449</v>
      </c>
      <c r="E9981" s="8" t="s">
        <v>14</v>
      </c>
      <c r="F9981" s="5" t="s">
        <v>66</v>
      </c>
      <c r="G9981" s="9"/>
      <c r="H9981" s="9"/>
    </row>
    <row r="9982" ht="15.75" customHeight="1">
      <c r="A9982" s="15" t="s">
        <v>11432</v>
      </c>
      <c r="B9982" s="14" t="s">
        <v>1770</v>
      </c>
      <c r="C9982" s="17">
        <v>37.0</v>
      </c>
      <c r="D9982" s="8" t="s">
        <v>11450</v>
      </c>
      <c r="E9982" s="8" t="s">
        <v>14</v>
      </c>
      <c r="F9982" s="5" t="s">
        <v>66</v>
      </c>
      <c r="G9982" s="9"/>
      <c r="H9982" s="9"/>
    </row>
    <row r="9983" ht="15.75" customHeight="1">
      <c r="A9983" s="15" t="s">
        <v>11432</v>
      </c>
      <c r="B9983" s="14" t="s">
        <v>37</v>
      </c>
      <c r="C9983" s="17">
        <v>40.0</v>
      </c>
      <c r="D9983" s="8" t="s">
        <v>11451</v>
      </c>
      <c r="E9983" s="8" t="s">
        <v>14</v>
      </c>
      <c r="F9983" s="5" t="s">
        <v>66</v>
      </c>
      <c r="G9983" s="9"/>
      <c r="H9983" s="9"/>
    </row>
    <row r="9984" ht="15.75" customHeight="1">
      <c r="A9984" s="15" t="s">
        <v>11432</v>
      </c>
      <c r="B9984" s="14" t="s">
        <v>1770</v>
      </c>
      <c r="C9984" s="17">
        <v>42.0</v>
      </c>
      <c r="D9984" s="8" t="s">
        <v>11452</v>
      </c>
      <c r="E9984" s="8" t="s">
        <v>14</v>
      </c>
      <c r="F9984" s="5" t="s">
        <v>66</v>
      </c>
      <c r="G9984" s="9"/>
      <c r="H9984" s="9"/>
    </row>
    <row r="9985" ht="15.75" customHeight="1">
      <c r="A9985" s="15" t="s">
        <v>11432</v>
      </c>
      <c r="B9985" s="14" t="s">
        <v>37</v>
      </c>
      <c r="C9985" s="17">
        <v>45.0</v>
      </c>
      <c r="D9985" s="8" t="s">
        <v>11453</v>
      </c>
      <c r="E9985" s="8" t="s">
        <v>11</v>
      </c>
      <c r="F9985" s="5" t="s">
        <v>66</v>
      </c>
      <c r="G9985" s="9"/>
      <c r="H9985" s="9"/>
    </row>
    <row r="9986" ht="15.75" customHeight="1">
      <c r="A9986" s="15" t="s">
        <v>11432</v>
      </c>
      <c r="B9986" s="14" t="s">
        <v>37</v>
      </c>
      <c r="C9986" s="17">
        <v>47.0</v>
      </c>
      <c r="D9986" s="8" t="s">
        <v>11454</v>
      </c>
      <c r="E9986" s="8" t="s">
        <v>14</v>
      </c>
      <c r="F9986" s="5" t="s">
        <v>66</v>
      </c>
      <c r="G9986" s="9"/>
      <c r="H9986" s="9"/>
    </row>
    <row r="9987" ht="15.75" customHeight="1">
      <c r="A9987" s="15" t="s">
        <v>11432</v>
      </c>
      <c r="B9987" s="14" t="s">
        <v>968</v>
      </c>
      <c r="C9987" s="17">
        <v>49.0</v>
      </c>
      <c r="D9987" s="8" t="s">
        <v>11455</v>
      </c>
      <c r="E9987" s="8" t="s">
        <v>14</v>
      </c>
      <c r="F9987" s="5" t="s">
        <v>15</v>
      </c>
      <c r="G9987" s="9"/>
      <c r="H9987" s="9"/>
    </row>
    <row r="9988" ht="15.75" customHeight="1">
      <c r="A9988" s="15" t="s">
        <v>11432</v>
      </c>
      <c r="B9988" s="14" t="s">
        <v>124</v>
      </c>
      <c r="C9988" s="17">
        <v>51.0</v>
      </c>
      <c r="D9988" s="8" t="s">
        <v>11456</v>
      </c>
      <c r="E9988" s="8" t="s">
        <v>14</v>
      </c>
      <c r="F9988" s="5" t="s">
        <v>15</v>
      </c>
      <c r="G9988" s="9"/>
      <c r="H9988" s="9"/>
    </row>
    <row r="9989" ht="15.75" customHeight="1">
      <c r="A9989" s="15" t="s">
        <v>11432</v>
      </c>
      <c r="B9989" s="14" t="s">
        <v>37</v>
      </c>
      <c r="C9989" s="17">
        <v>53.0</v>
      </c>
      <c r="D9989" s="8" t="s">
        <v>11457</v>
      </c>
      <c r="E9989" s="8" t="s">
        <v>14</v>
      </c>
      <c r="F9989" s="5" t="s">
        <v>15</v>
      </c>
      <c r="G9989" s="9"/>
      <c r="H9989" s="9"/>
    </row>
    <row r="9990" ht="15.75" customHeight="1">
      <c r="A9990" s="15" t="s">
        <v>11432</v>
      </c>
      <c r="B9990" s="14" t="s">
        <v>124</v>
      </c>
      <c r="C9990" s="17">
        <v>54.0</v>
      </c>
      <c r="D9990" s="8" t="s">
        <v>11458</v>
      </c>
      <c r="E9990" s="8" t="s">
        <v>14</v>
      </c>
      <c r="F9990" s="5" t="s">
        <v>50</v>
      </c>
      <c r="G9990" s="9"/>
      <c r="H9990" s="9"/>
    </row>
    <row r="9991" ht="15.75" customHeight="1">
      <c r="A9991" s="15" t="s">
        <v>11432</v>
      </c>
      <c r="B9991" s="18" t="s">
        <v>135</v>
      </c>
      <c r="C9991" s="17">
        <v>57.0</v>
      </c>
      <c r="D9991" s="8" t="s">
        <v>11459</v>
      </c>
      <c r="E9991" s="8" t="s">
        <v>21</v>
      </c>
      <c r="F9991" s="5" t="s">
        <v>133</v>
      </c>
      <c r="G9991" s="9"/>
      <c r="H9991" s="9"/>
    </row>
    <row r="9992" ht="15.75" customHeight="1">
      <c r="A9992" s="15" t="s">
        <v>11432</v>
      </c>
      <c r="B9992" s="14" t="s">
        <v>11460</v>
      </c>
      <c r="C9992" s="17">
        <v>58.0</v>
      </c>
      <c r="D9992" s="8" t="s">
        <v>11461</v>
      </c>
      <c r="E9992" s="8" t="s">
        <v>21</v>
      </c>
      <c r="F9992" s="5" t="s">
        <v>25</v>
      </c>
      <c r="G9992" s="9"/>
      <c r="H9992" s="9"/>
    </row>
    <row r="9993" ht="15.75" customHeight="1">
      <c r="A9993" s="15" t="s">
        <v>11462</v>
      </c>
      <c r="B9993" s="14" t="s">
        <v>37</v>
      </c>
      <c r="C9993" s="16">
        <v>1.0</v>
      </c>
      <c r="D9993" s="8" t="s">
        <v>11463</v>
      </c>
      <c r="E9993" s="8" t="s">
        <v>21</v>
      </c>
      <c r="F9993" s="5" t="s">
        <v>25</v>
      </c>
      <c r="G9993" s="9"/>
      <c r="H9993" s="9"/>
    </row>
    <row r="9994" ht="15.75" customHeight="1">
      <c r="A9994" s="15" t="s">
        <v>11462</v>
      </c>
      <c r="B9994" s="14" t="s">
        <v>37</v>
      </c>
      <c r="C9994" s="17">
        <v>3.0</v>
      </c>
      <c r="D9994" s="8" t="s">
        <v>11464</v>
      </c>
      <c r="E9994" s="8" t="s">
        <v>21</v>
      </c>
      <c r="F9994" s="5" t="s">
        <v>123</v>
      </c>
      <c r="G9994" s="9"/>
      <c r="H9994" s="9"/>
    </row>
    <row r="9995" ht="15.75" customHeight="1">
      <c r="A9995" s="15" t="s">
        <v>11462</v>
      </c>
      <c r="B9995" s="14" t="s">
        <v>144</v>
      </c>
      <c r="C9995" s="17">
        <v>4.0</v>
      </c>
      <c r="D9995" s="8" t="s">
        <v>11465</v>
      </c>
      <c r="E9995" s="8" t="s">
        <v>14</v>
      </c>
      <c r="F9995" s="5" t="s">
        <v>2075</v>
      </c>
      <c r="G9995" s="9"/>
      <c r="H9995" s="9"/>
    </row>
    <row r="9996" ht="15.75" customHeight="1">
      <c r="A9996" s="15" t="s">
        <v>11462</v>
      </c>
      <c r="B9996" s="14" t="s">
        <v>124</v>
      </c>
      <c r="C9996" s="17">
        <v>5.0</v>
      </c>
      <c r="D9996" s="8" t="s">
        <v>11466</v>
      </c>
      <c r="E9996" s="8" t="s">
        <v>11</v>
      </c>
      <c r="F9996" s="5" t="s">
        <v>32</v>
      </c>
      <c r="G9996" s="9"/>
      <c r="H9996" s="9"/>
    </row>
    <row r="9997" ht="15.75" customHeight="1">
      <c r="A9997" s="15" t="s">
        <v>11462</v>
      </c>
      <c r="B9997" s="18" t="s">
        <v>126</v>
      </c>
      <c r="C9997" s="17">
        <v>8.0</v>
      </c>
      <c r="D9997" s="8" t="s">
        <v>11467</v>
      </c>
      <c r="E9997" s="8" t="s">
        <v>21</v>
      </c>
      <c r="F9997" s="5" t="s">
        <v>25</v>
      </c>
      <c r="G9997" s="9"/>
      <c r="H9997" s="9"/>
    </row>
    <row r="9998" ht="15.75" customHeight="1">
      <c r="A9998" s="15" t="s">
        <v>11462</v>
      </c>
      <c r="B9998" s="14" t="s">
        <v>144</v>
      </c>
      <c r="C9998" s="17">
        <v>9.0</v>
      </c>
      <c r="D9998" s="8" t="s">
        <v>11468</v>
      </c>
      <c r="E9998" s="8" t="s">
        <v>32</v>
      </c>
      <c r="F9998" s="5" t="s">
        <v>3697</v>
      </c>
      <c r="G9998" s="9"/>
      <c r="H9998" s="9"/>
    </row>
    <row r="9999" ht="15.75" customHeight="1">
      <c r="A9999" s="15" t="s">
        <v>11462</v>
      </c>
      <c r="B9999" s="18" t="s">
        <v>135</v>
      </c>
      <c r="C9999" s="17">
        <v>11.0</v>
      </c>
      <c r="D9999" s="8" t="s">
        <v>11469</v>
      </c>
      <c r="E9999" s="8" t="s">
        <v>21</v>
      </c>
      <c r="F9999" s="5" t="s">
        <v>25</v>
      </c>
      <c r="G9999" s="9"/>
      <c r="H9999" s="9"/>
    </row>
    <row r="10000" ht="15.75" customHeight="1">
      <c r="A10000" s="15" t="s">
        <v>11462</v>
      </c>
      <c r="B10000" s="14" t="s">
        <v>124</v>
      </c>
      <c r="C10000" s="17">
        <v>12.0</v>
      </c>
      <c r="D10000" s="8" t="s">
        <v>11470</v>
      </c>
      <c r="E10000" s="8" t="s">
        <v>14</v>
      </c>
      <c r="F10000" s="5" t="s">
        <v>15</v>
      </c>
      <c r="G10000" s="9"/>
      <c r="H10000" s="9"/>
    </row>
    <row r="10001" ht="15.75" customHeight="1">
      <c r="A10001" s="15" t="s">
        <v>11462</v>
      </c>
      <c r="B10001" s="14" t="s">
        <v>144</v>
      </c>
      <c r="C10001" s="17">
        <v>13.0</v>
      </c>
      <c r="D10001" s="8" t="s">
        <v>11471</v>
      </c>
      <c r="E10001" s="8" t="s">
        <v>33</v>
      </c>
      <c r="F10001" s="5" t="s">
        <v>33</v>
      </c>
      <c r="G10001" s="9"/>
      <c r="H10001" s="9"/>
    </row>
    <row r="10002" ht="15.75" customHeight="1">
      <c r="A10002" s="15" t="s">
        <v>11462</v>
      </c>
      <c r="B10002" s="18" t="s">
        <v>701</v>
      </c>
      <c r="C10002" s="17">
        <v>14.0</v>
      </c>
      <c r="D10002" s="8" t="s">
        <v>11472</v>
      </c>
      <c r="E10002" s="8" t="s">
        <v>21</v>
      </c>
      <c r="F10002" s="5" t="s">
        <v>971</v>
      </c>
      <c r="G10002" s="9"/>
      <c r="H10002" s="9"/>
    </row>
    <row r="10003" ht="15.75" customHeight="1">
      <c r="A10003" s="15" t="s">
        <v>11462</v>
      </c>
      <c r="B10003" s="14" t="s">
        <v>157</v>
      </c>
      <c r="C10003" s="17">
        <v>16.0</v>
      </c>
      <c r="D10003" s="8" t="s">
        <v>11473</v>
      </c>
      <c r="E10003" s="8" t="s">
        <v>21</v>
      </c>
      <c r="F10003" s="5" t="s">
        <v>22</v>
      </c>
      <c r="G10003" s="9"/>
      <c r="H10003" s="9"/>
    </row>
    <row r="10004" ht="15.75" customHeight="1">
      <c r="A10004" s="11" t="s">
        <v>11474</v>
      </c>
      <c r="B10004" s="6" t="s">
        <v>2921</v>
      </c>
      <c r="C10004" s="7">
        <v>1.0</v>
      </c>
      <c r="D10004" s="8" t="s">
        <v>11475</v>
      </c>
      <c r="E10004" s="5" t="s">
        <v>21</v>
      </c>
      <c r="F10004" s="5" t="s">
        <v>25</v>
      </c>
      <c r="G10004" s="9"/>
      <c r="H10004" s="9"/>
    </row>
    <row r="10005" ht="15.75" customHeight="1">
      <c r="A10005" s="11" t="s">
        <v>11474</v>
      </c>
      <c r="B10005" s="6" t="s">
        <v>130</v>
      </c>
      <c r="C10005" s="10">
        <v>3.0</v>
      </c>
      <c r="D10005" s="8" t="s">
        <v>11476</v>
      </c>
      <c r="E10005" s="5" t="s">
        <v>21</v>
      </c>
      <c r="F10005" s="5" t="s">
        <v>25</v>
      </c>
      <c r="G10005" s="9"/>
      <c r="H10005" s="9"/>
    </row>
    <row r="10006" ht="15.75" customHeight="1">
      <c r="A10006" s="11" t="s">
        <v>11474</v>
      </c>
      <c r="B10006" s="6" t="s">
        <v>378</v>
      </c>
      <c r="C10006" s="10">
        <v>5.0</v>
      </c>
      <c r="D10006" s="8" t="s">
        <v>11477</v>
      </c>
      <c r="E10006" s="5" t="s">
        <v>21</v>
      </c>
      <c r="F10006" s="5" t="s">
        <v>123</v>
      </c>
      <c r="G10006" s="9"/>
      <c r="H10006" s="9"/>
    </row>
    <row r="10007" ht="15.75" customHeight="1">
      <c r="A10007" s="11" t="s">
        <v>11474</v>
      </c>
      <c r="B10007" s="6" t="s">
        <v>896</v>
      </c>
      <c r="C10007" s="10">
        <v>7.0</v>
      </c>
      <c r="D10007" s="8" t="s">
        <v>11478</v>
      </c>
      <c r="E10007" s="5" t="s">
        <v>21</v>
      </c>
      <c r="F10007" s="5" t="s">
        <v>1281</v>
      </c>
      <c r="G10007" s="9"/>
      <c r="H10007" s="9"/>
    </row>
    <row r="10008" ht="15.75" customHeight="1">
      <c r="A10008" s="11" t="s">
        <v>11474</v>
      </c>
      <c r="B10008" s="6" t="s">
        <v>6472</v>
      </c>
      <c r="C10008" s="10">
        <v>9.0</v>
      </c>
      <c r="D10008" s="8" t="s">
        <v>11479</v>
      </c>
      <c r="E10008" s="5" t="s">
        <v>21</v>
      </c>
      <c r="F10008" s="5" t="s">
        <v>22</v>
      </c>
      <c r="G10008" s="9"/>
      <c r="H10008" s="9"/>
    </row>
    <row r="10009" ht="15.75" customHeight="1">
      <c r="A10009" s="11" t="s">
        <v>11474</v>
      </c>
      <c r="B10009" s="6" t="s">
        <v>525</v>
      </c>
      <c r="C10009" s="10">
        <v>11.0</v>
      </c>
      <c r="D10009" s="8" t="s">
        <v>11480</v>
      </c>
      <c r="E10009" s="5" t="s">
        <v>14</v>
      </c>
      <c r="F10009" s="5" t="s">
        <v>28</v>
      </c>
      <c r="G10009" s="9"/>
      <c r="H10009" s="9"/>
    </row>
    <row r="10010" ht="15.75" customHeight="1">
      <c r="A10010" s="11" t="s">
        <v>11474</v>
      </c>
      <c r="B10010" s="6" t="s">
        <v>378</v>
      </c>
      <c r="C10010" s="10">
        <v>12.0</v>
      </c>
      <c r="D10010" s="8" t="s">
        <v>11481</v>
      </c>
      <c r="E10010" s="5" t="s">
        <v>14</v>
      </c>
      <c r="F10010" s="5" t="s">
        <v>28</v>
      </c>
      <c r="G10010" s="9"/>
      <c r="H10010" s="9"/>
    </row>
    <row r="10011" ht="15.75" customHeight="1">
      <c r="A10011" s="11" t="s">
        <v>11474</v>
      </c>
      <c r="B10011" s="6" t="s">
        <v>154</v>
      </c>
      <c r="C10011" s="10">
        <v>13.0</v>
      </c>
      <c r="D10011" s="8" t="s">
        <v>11482</v>
      </c>
      <c r="E10011" s="5" t="s">
        <v>21</v>
      </c>
      <c r="F10011" s="5" t="s">
        <v>22</v>
      </c>
      <c r="G10011" s="9"/>
      <c r="H10011" s="9"/>
    </row>
    <row r="10012" ht="15.75" customHeight="1">
      <c r="A10012" s="11" t="s">
        <v>11474</v>
      </c>
      <c r="B10012" s="6" t="s">
        <v>968</v>
      </c>
      <c r="C10012" s="10">
        <v>14.0</v>
      </c>
      <c r="D10012" s="8" t="s">
        <v>11483</v>
      </c>
      <c r="E10012" s="5" t="s">
        <v>18</v>
      </c>
      <c r="F10012" s="5" t="s">
        <v>1570</v>
      </c>
      <c r="G10012" s="9"/>
      <c r="H10012" s="9"/>
    </row>
    <row r="10013" ht="15.75" customHeight="1">
      <c r="A10013" s="11" t="s">
        <v>11474</v>
      </c>
      <c r="B10013" s="6" t="s">
        <v>488</v>
      </c>
      <c r="C10013" s="10">
        <v>16.0</v>
      </c>
      <c r="D10013" s="8" t="s">
        <v>11484</v>
      </c>
      <c r="E10013" s="5" t="s">
        <v>33</v>
      </c>
      <c r="F10013" s="5" t="s">
        <v>971</v>
      </c>
      <c r="G10013" s="9"/>
      <c r="H10013" s="9"/>
    </row>
    <row r="10014" ht="15.75" customHeight="1">
      <c r="A10014" s="11" t="s">
        <v>11474</v>
      </c>
      <c r="B10014" s="6" t="s">
        <v>896</v>
      </c>
      <c r="C10014" s="10">
        <v>18.0</v>
      </c>
      <c r="D10014" s="8" t="s">
        <v>11485</v>
      </c>
      <c r="E10014" s="5" t="s">
        <v>33</v>
      </c>
      <c r="F10014" s="5" t="s">
        <v>527</v>
      </c>
      <c r="G10014" s="9"/>
      <c r="H10014" s="9"/>
    </row>
    <row r="10015" ht="15.75" customHeight="1">
      <c r="A10015" s="11" t="s">
        <v>11474</v>
      </c>
      <c r="B10015" s="6" t="s">
        <v>4738</v>
      </c>
      <c r="C10015" s="10">
        <v>20.0</v>
      </c>
      <c r="D10015" s="8" t="s">
        <v>11486</v>
      </c>
      <c r="E10015" s="5" t="s">
        <v>33</v>
      </c>
      <c r="F10015" s="5" t="s">
        <v>33</v>
      </c>
      <c r="G10015" s="9"/>
      <c r="H10015" s="9"/>
    </row>
    <row r="10016" ht="15.75" customHeight="1">
      <c r="A10016" s="11" t="s">
        <v>11474</v>
      </c>
      <c r="B10016" s="6" t="s">
        <v>11487</v>
      </c>
      <c r="C10016" s="10">
        <v>22.0</v>
      </c>
      <c r="D10016" s="8" t="s">
        <v>11488</v>
      </c>
      <c r="E10016" s="5" t="s">
        <v>21</v>
      </c>
      <c r="F10016" s="5" t="s">
        <v>25</v>
      </c>
      <c r="G10016" s="9"/>
      <c r="H10016" s="9"/>
    </row>
    <row r="10017" ht="15.75" customHeight="1">
      <c r="A10017" s="15" t="s">
        <v>11489</v>
      </c>
      <c r="B10017" s="14" t="s">
        <v>144</v>
      </c>
      <c r="C10017" s="16">
        <v>1.0</v>
      </c>
      <c r="D10017" s="8" t="s">
        <v>11490</v>
      </c>
      <c r="E10017" s="8" t="s">
        <v>21</v>
      </c>
      <c r="F10017" s="5" t="s">
        <v>25</v>
      </c>
      <c r="G10017" s="9"/>
      <c r="H10017" s="9"/>
    </row>
    <row r="10018" ht="15.75" customHeight="1">
      <c r="A10018" s="15" t="s">
        <v>11489</v>
      </c>
      <c r="B10018" s="14" t="s">
        <v>144</v>
      </c>
      <c r="C10018" s="17">
        <v>2.0</v>
      </c>
      <c r="D10018" s="8" t="s">
        <v>11491</v>
      </c>
      <c r="E10018" s="8" t="s">
        <v>21</v>
      </c>
      <c r="F10018" s="5" t="s">
        <v>123</v>
      </c>
      <c r="G10018" s="9"/>
      <c r="H10018" s="9"/>
    </row>
    <row r="10019" ht="15.75" customHeight="1">
      <c r="A10019" s="15" t="s">
        <v>11489</v>
      </c>
      <c r="B10019" s="14" t="s">
        <v>144</v>
      </c>
      <c r="C10019" s="17">
        <v>4.0</v>
      </c>
      <c r="D10019" s="8" t="s">
        <v>11492</v>
      </c>
      <c r="E10019" s="8" t="s">
        <v>14</v>
      </c>
      <c r="F10019" s="5" t="s">
        <v>15</v>
      </c>
      <c r="G10019" s="9"/>
      <c r="H10019" s="9"/>
    </row>
    <row r="10020" ht="15.75" customHeight="1">
      <c r="A10020" s="15" t="s">
        <v>11489</v>
      </c>
      <c r="B10020" s="14" t="s">
        <v>144</v>
      </c>
      <c r="C10020" s="17">
        <v>5.0</v>
      </c>
      <c r="D10020" s="8" t="s">
        <v>11493</v>
      </c>
      <c r="E10020" s="8" t="s">
        <v>14</v>
      </c>
      <c r="F10020" s="5" t="s">
        <v>15</v>
      </c>
      <c r="G10020" s="9"/>
      <c r="H10020" s="9"/>
    </row>
    <row r="10021" ht="15.75" customHeight="1">
      <c r="A10021" s="15" t="s">
        <v>11489</v>
      </c>
      <c r="B10021" s="14" t="s">
        <v>144</v>
      </c>
      <c r="C10021" s="17">
        <v>6.0</v>
      </c>
      <c r="D10021" s="8" t="s">
        <v>11494</v>
      </c>
      <c r="E10021" s="8" t="s">
        <v>14</v>
      </c>
      <c r="F10021" s="5" t="s">
        <v>15</v>
      </c>
      <c r="G10021" s="9"/>
      <c r="H10021" s="9"/>
    </row>
    <row r="10022" ht="15.75" customHeight="1">
      <c r="A10022" s="15" t="s">
        <v>11489</v>
      </c>
      <c r="B10022" s="14" t="s">
        <v>144</v>
      </c>
      <c r="C10022" s="17">
        <v>7.0</v>
      </c>
      <c r="D10022" s="8" t="s">
        <v>11495</v>
      </c>
      <c r="E10022" s="8" t="s">
        <v>21</v>
      </c>
      <c r="F10022" s="5" t="s">
        <v>151</v>
      </c>
      <c r="G10022" s="9"/>
      <c r="H10022" s="9"/>
    </row>
    <row r="10023" ht="15.75" customHeight="1">
      <c r="A10023" s="15" t="s">
        <v>11489</v>
      </c>
      <c r="B10023" s="18" t="s">
        <v>126</v>
      </c>
      <c r="C10023" s="17">
        <v>8.0</v>
      </c>
      <c r="D10023" s="8" t="s">
        <v>11496</v>
      </c>
      <c r="E10023" s="8" t="s">
        <v>21</v>
      </c>
      <c r="F10023" s="5" t="s">
        <v>25</v>
      </c>
      <c r="G10023" s="9"/>
      <c r="H10023" s="9"/>
    </row>
    <row r="10024" ht="15.75" customHeight="1">
      <c r="A10024" s="15" t="s">
        <v>11489</v>
      </c>
      <c r="B10024" s="14" t="s">
        <v>144</v>
      </c>
      <c r="C10024" s="17">
        <v>9.0</v>
      </c>
      <c r="D10024" s="8" t="s">
        <v>11497</v>
      </c>
      <c r="E10024" s="8" t="s">
        <v>21</v>
      </c>
      <c r="F10024" s="5" t="s">
        <v>25</v>
      </c>
      <c r="G10024" s="9"/>
      <c r="H10024" s="9"/>
    </row>
    <row r="10025" ht="15.75" customHeight="1">
      <c r="A10025" s="15" t="s">
        <v>11489</v>
      </c>
      <c r="B10025" s="14" t="s">
        <v>144</v>
      </c>
      <c r="C10025" s="17">
        <v>10.0</v>
      </c>
      <c r="D10025" s="8" t="s">
        <v>11498</v>
      </c>
      <c r="E10025" s="8" t="s">
        <v>14</v>
      </c>
      <c r="F10025" s="5" t="s">
        <v>28</v>
      </c>
      <c r="G10025" s="9"/>
      <c r="H10025" s="9"/>
    </row>
    <row r="10026" ht="15.75" customHeight="1">
      <c r="A10026" s="15" t="s">
        <v>11489</v>
      </c>
      <c r="B10026" s="14" t="s">
        <v>144</v>
      </c>
      <c r="C10026" s="17">
        <v>11.0</v>
      </c>
      <c r="D10026" s="8" t="s">
        <v>11499</v>
      </c>
      <c r="E10026" s="8" t="s">
        <v>33</v>
      </c>
      <c r="F10026" s="5" t="s">
        <v>28</v>
      </c>
      <c r="G10026" s="9"/>
      <c r="H10026" s="9"/>
    </row>
    <row r="10027" ht="15.75" customHeight="1">
      <c r="A10027" s="15" t="s">
        <v>11489</v>
      </c>
      <c r="B10027" s="14" t="s">
        <v>2301</v>
      </c>
      <c r="C10027" s="17">
        <v>12.0</v>
      </c>
      <c r="D10027" s="8" t="s">
        <v>11500</v>
      </c>
      <c r="E10027" s="8" t="s">
        <v>21</v>
      </c>
      <c r="F10027" s="5" t="s">
        <v>50</v>
      </c>
      <c r="G10027" s="9"/>
      <c r="H10027" s="9"/>
    </row>
    <row r="10028" ht="15.75" customHeight="1">
      <c r="A10028" s="15" t="s">
        <v>11501</v>
      </c>
      <c r="B10028" s="14" t="s">
        <v>4289</v>
      </c>
      <c r="C10028" s="16">
        <v>1.0</v>
      </c>
      <c r="D10028" s="8" t="s">
        <v>11502</v>
      </c>
      <c r="E10028" s="8" t="s">
        <v>14</v>
      </c>
      <c r="F10028" s="5" t="s">
        <v>151</v>
      </c>
      <c r="G10028" s="9"/>
      <c r="H10028" s="9"/>
    </row>
    <row r="10029" ht="15.75" customHeight="1">
      <c r="A10029" s="15" t="s">
        <v>11501</v>
      </c>
      <c r="B10029" s="14" t="s">
        <v>2838</v>
      </c>
      <c r="C10029" s="17">
        <v>4.0</v>
      </c>
      <c r="D10029" s="8" t="s">
        <v>11503</v>
      </c>
      <c r="E10029" s="8" t="s">
        <v>21</v>
      </c>
      <c r="F10029" s="5" t="s">
        <v>25</v>
      </c>
      <c r="G10029" s="9"/>
      <c r="H10029" s="9"/>
    </row>
    <row r="10030" ht="15.75" customHeight="1">
      <c r="A10030" s="15" t="s">
        <v>11501</v>
      </c>
      <c r="B10030" s="14" t="s">
        <v>41</v>
      </c>
      <c r="C10030" s="17">
        <v>6.0</v>
      </c>
      <c r="D10030" s="8" t="s">
        <v>11504</v>
      </c>
      <c r="E10030" s="8" t="s">
        <v>21</v>
      </c>
      <c r="F10030" s="5" t="s">
        <v>25</v>
      </c>
      <c r="G10030" s="9"/>
      <c r="H10030" s="9"/>
    </row>
    <row r="10031" ht="15.75" customHeight="1">
      <c r="A10031" s="15" t="s">
        <v>11501</v>
      </c>
      <c r="B10031" s="14" t="s">
        <v>41</v>
      </c>
      <c r="C10031" s="17">
        <v>7.0</v>
      </c>
      <c r="D10031" s="8" t="s">
        <v>11505</v>
      </c>
      <c r="E10031" s="8" t="s">
        <v>21</v>
      </c>
      <c r="F10031" s="5" t="s">
        <v>123</v>
      </c>
      <c r="G10031" s="9"/>
      <c r="H10031" s="9"/>
    </row>
    <row r="10032" ht="15.75" customHeight="1">
      <c r="A10032" s="15" t="s">
        <v>11501</v>
      </c>
      <c r="B10032" s="14" t="s">
        <v>4289</v>
      </c>
      <c r="C10032" s="17">
        <v>8.0</v>
      </c>
      <c r="D10032" s="8" t="s">
        <v>11506</v>
      </c>
      <c r="E10032" s="8" t="s">
        <v>21</v>
      </c>
      <c r="F10032" s="5" t="s">
        <v>642</v>
      </c>
      <c r="G10032" s="9"/>
      <c r="H10032" s="9"/>
    </row>
    <row r="10033" ht="15.75" customHeight="1">
      <c r="A10033" s="15" t="s">
        <v>11501</v>
      </c>
      <c r="B10033" s="14" t="s">
        <v>3444</v>
      </c>
      <c r="C10033" s="17">
        <v>9.0</v>
      </c>
      <c r="D10033" s="8" t="s">
        <v>11507</v>
      </c>
      <c r="E10033" s="8" t="s">
        <v>21</v>
      </c>
      <c r="F10033" s="5" t="s">
        <v>25</v>
      </c>
      <c r="G10033" s="9"/>
      <c r="H10033" s="9"/>
    </row>
    <row r="10034" ht="15.75" customHeight="1">
      <c r="A10034" s="15" t="s">
        <v>11508</v>
      </c>
      <c r="B10034" s="18" t="s">
        <v>330</v>
      </c>
      <c r="C10034" s="16">
        <v>1.0</v>
      </c>
      <c r="D10034" s="8" t="s">
        <v>11509</v>
      </c>
      <c r="E10034" s="8" t="s">
        <v>21</v>
      </c>
      <c r="F10034" s="5" t="s">
        <v>32</v>
      </c>
      <c r="G10034" s="9"/>
      <c r="H10034" s="9"/>
    </row>
    <row r="10035" ht="15.75" customHeight="1">
      <c r="A10035" s="15" t="s">
        <v>11508</v>
      </c>
      <c r="B10035" s="14" t="s">
        <v>35</v>
      </c>
      <c r="C10035" s="17">
        <v>2.0</v>
      </c>
      <c r="D10035" s="8" t="s">
        <v>11510</v>
      </c>
      <c r="E10035" s="8" t="s">
        <v>21</v>
      </c>
      <c r="F10035" s="5" t="s">
        <v>25</v>
      </c>
      <c r="G10035" s="9"/>
      <c r="H10035" s="9"/>
    </row>
    <row r="10036" ht="15.75" customHeight="1">
      <c r="A10036" s="15" t="s">
        <v>11508</v>
      </c>
      <c r="B10036" s="14" t="s">
        <v>70</v>
      </c>
      <c r="C10036" s="17">
        <v>4.0</v>
      </c>
      <c r="D10036" s="8" t="s">
        <v>11511</v>
      </c>
      <c r="E10036" s="8" t="s">
        <v>21</v>
      </c>
      <c r="F10036" s="5" t="s">
        <v>25</v>
      </c>
      <c r="G10036" s="9"/>
      <c r="H10036" s="9"/>
    </row>
    <row r="10037" ht="15.75" customHeight="1">
      <c r="A10037" s="15" t="s">
        <v>11508</v>
      </c>
      <c r="B10037" s="14" t="s">
        <v>37</v>
      </c>
      <c r="C10037" s="17">
        <v>5.0</v>
      </c>
      <c r="D10037" s="8" t="s">
        <v>11512</v>
      </c>
      <c r="E10037" s="8" t="s">
        <v>21</v>
      </c>
      <c r="F10037" s="5" t="s">
        <v>25</v>
      </c>
      <c r="G10037" s="9"/>
      <c r="H10037" s="9"/>
    </row>
    <row r="10038" ht="15.75" customHeight="1">
      <c r="A10038" s="15" t="s">
        <v>11508</v>
      </c>
      <c r="B10038" s="18" t="s">
        <v>261</v>
      </c>
      <c r="C10038" s="17">
        <v>6.0</v>
      </c>
      <c r="D10038" s="8" t="s">
        <v>11513</v>
      </c>
      <c r="E10038" s="8" t="s">
        <v>33</v>
      </c>
      <c r="F10038" s="5" t="s">
        <v>971</v>
      </c>
      <c r="G10038" s="9"/>
      <c r="H10038" s="9"/>
    </row>
    <row r="10039" ht="15.75" customHeight="1">
      <c r="A10039" s="15" t="s">
        <v>11508</v>
      </c>
      <c r="B10039" s="14" t="s">
        <v>35</v>
      </c>
      <c r="C10039" s="17">
        <v>7.0</v>
      </c>
      <c r="D10039" s="8" t="s">
        <v>11514</v>
      </c>
      <c r="E10039" s="8" t="s">
        <v>33</v>
      </c>
      <c r="F10039" s="5" t="s">
        <v>33</v>
      </c>
      <c r="G10039" s="9"/>
      <c r="H10039" s="9"/>
    </row>
    <row r="10040" ht="15.75" customHeight="1">
      <c r="A10040" s="15" t="s">
        <v>11508</v>
      </c>
      <c r="B10040" s="14" t="s">
        <v>26</v>
      </c>
      <c r="C10040" s="17">
        <v>8.0</v>
      </c>
      <c r="D10040" s="8" t="s">
        <v>11515</v>
      </c>
      <c r="E10040" s="8" t="s">
        <v>32</v>
      </c>
      <c r="F10040" s="5" t="s">
        <v>651</v>
      </c>
      <c r="G10040" s="9"/>
      <c r="H10040" s="9"/>
    </row>
    <row r="10041" ht="15.75" customHeight="1">
      <c r="A10041" s="15" t="s">
        <v>11508</v>
      </c>
      <c r="B10041" s="14" t="s">
        <v>26</v>
      </c>
      <c r="C10041" s="17">
        <v>10.0</v>
      </c>
      <c r="D10041" s="8" t="s">
        <v>11516</v>
      </c>
      <c r="E10041" s="8" t="s">
        <v>11</v>
      </c>
      <c r="F10041" s="5" t="s">
        <v>651</v>
      </c>
      <c r="G10041" s="9"/>
      <c r="H10041" s="9"/>
    </row>
    <row r="10042" ht="15.75" customHeight="1">
      <c r="A10042" s="15" t="s">
        <v>11508</v>
      </c>
      <c r="B10042" s="14" t="s">
        <v>26</v>
      </c>
      <c r="C10042" s="17">
        <v>12.0</v>
      </c>
      <c r="D10042" s="8" t="s">
        <v>11517</v>
      </c>
      <c r="E10042" s="8" t="s">
        <v>18</v>
      </c>
      <c r="F10042" s="5" t="s">
        <v>18</v>
      </c>
      <c r="G10042" s="9"/>
      <c r="H10042" s="9"/>
    </row>
    <row r="10043" ht="15.75" customHeight="1">
      <c r="A10043" s="15" t="s">
        <v>11508</v>
      </c>
      <c r="B10043" s="14" t="s">
        <v>26</v>
      </c>
      <c r="C10043" s="17">
        <v>14.0</v>
      </c>
      <c r="D10043" s="8" t="s">
        <v>11518</v>
      </c>
      <c r="E10043" s="8" t="s">
        <v>14</v>
      </c>
      <c r="F10043" s="5" t="s">
        <v>79</v>
      </c>
      <c r="G10043" s="9"/>
      <c r="H10043" s="9"/>
    </row>
    <row r="10044" ht="15.75" customHeight="1">
      <c r="A10044" s="15" t="s">
        <v>11508</v>
      </c>
      <c r="B10044" s="14" t="s">
        <v>35</v>
      </c>
      <c r="C10044" s="17">
        <v>15.0</v>
      </c>
      <c r="D10044" s="8" t="s">
        <v>11519</v>
      </c>
      <c r="E10044" s="8" t="s">
        <v>32</v>
      </c>
      <c r="F10044" s="5" t="s">
        <v>66</v>
      </c>
      <c r="G10044" s="9"/>
      <c r="H10044" s="9"/>
    </row>
    <row r="10045" ht="15.75" customHeight="1">
      <c r="A10045" s="15" t="s">
        <v>11508</v>
      </c>
      <c r="B10045" s="14" t="s">
        <v>26</v>
      </c>
      <c r="C10045" s="17">
        <v>16.0</v>
      </c>
      <c r="D10045" s="8" t="s">
        <v>11520</v>
      </c>
      <c r="E10045" s="8" t="s">
        <v>32</v>
      </c>
      <c r="F10045" s="5" t="s">
        <v>66</v>
      </c>
      <c r="G10045" s="9"/>
      <c r="H10045" s="9"/>
    </row>
    <row r="10046" ht="15.75" customHeight="1">
      <c r="A10046" s="15" t="s">
        <v>11508</v>
      </c>
      <c r="B10046" s="14" t="s">
        <v>35</v>
      </c>
      <c r="C10046" s="17">
        <v>17.0</v>
      </c>
      <c r="D10046" s="8" t="s">
        <v>11521</v>
      </c>
      <c r="E10046" s="8" t="s">
        <v>14</v>
      </c>
      <c r="F10046" s="5" t="s">
        <v>15</v>
      </c>
      <c r="G10046" s="9"/>
      <c r="H10046" s="9"/>
    </row>
    <row r="10047" ht="15.75" customHeight="1">
      <c r="A10047" s="15" t="s">
        <v>11508</v>
      </c>
      <c r="B10047" s="14" t="s">
        <v>734</v>
      </c>
      <c r="C10047" s="17">
        <v>18.0</v>
      </c>
      <c r="D10047" s="8" t="s">
        <v>11522</v>
      </c>
      <c r="E10047" s="8" t="s">
        <v>21</v>
      </c>
      <c r="F10047" s="5" t="s">
        <v>50</v>
      </c>
      <c r="G10047" s="9"/>
      <c r="H10047" s="9"/>
    </row>
    <row r="10048" ht="15.75" customHeight="1">
      <c r="A10048" s="15" t="s">
        <v>11508</v>
      </c>
      <c r="B10048" s="14" t="s">
        <v>104</v>
      </c>
      <c r="C10048" s="17">
        <v>20.0</v>
      </c>
      <c r="D10048" s="8" t="s">
        <v>11523</v>
      </c>
      <c r="E10048" s="8" t="s">
        <v>21</v>
      </c>
      <c r="F10048" s="5" t="s">
        <v>50</v>
      </c>
      <c r="G10048" s="9"/>
      <c r="H10048" s="9"/>
    </row>
    <row r="10049" ht="15.75" customHeight="1">
      <c r="A10049" s="15" t="s">
        <v>11508</v>
      </c>
      <c r="B10049" s="14" t="s">
        <v>35</v>
      </c>
      <c r="C10049" s="17">
        <v>21.0</v>
      </c>
      <c r="D10049" s="8" t="s">
        <v>11524</v>
      </c>
      <c r="E10049" s="8" t="s">
        <v>18</v>
      </c>
      <c r="F10049" s="5" t="s">
        <v>18</v>
      </c>
      <c r="G10049" s="9"/>
      <c r="H10049" s="9"/>
    </row>
    <row r="10050" ht="15.75" customHeight="1">
      <c r="A10050" s="15" t="s">
        <v>11508</v>
      </c>
      <c r="B10050" s="14" t="s">
        <v>26</v>
      </c>
      <c r="C10050" s="17">
        <v>22.0</v>
      </c>
      <c r="D10050" s="8" t="s">
        <v>11525</v>
      </c>
      <c r="E10050" s="8" t="s">
        <v>33</v>
      </c>
      <c r="F10050" s="5" t="s">
        <v>18</v>
      </c>
      <c r="G10050" s="9"/>
      <c r="H10050" s="9"/>
    </row>
    <row r="10051" ht="15.75" customHeight="1">
      <c r="A10051" s="15" t="s">
        <v>11508</v>
      </c>
      <c r="B10051" s="14" t="s">
        <v>26</v>
      </c>
      <c r="C10051" s="17">
        <v>24.0</v>
      </c>
      <c r="D10051" s="8" t="s">
        <v>11526</v>
      </c>
      <c r="E10051" s="8" t="s">
        <v>18</v>
      </c>
      <c r="F10051" s="5" t="s">
        <v>18</v>
      </c>
      <c r="G10051" s="9"/>
      <c r="H10051" s="9"/>
    </row>
    <row r="10052" ht="15.75" customHeight="1">
      <c r="A10052" s="15" t="s">
        <v>11508</v>
      </c>
      <c r="B10052" s="14" t="s">
        <v>26</v>
      </c>
      <c r="C10052" s="17">
        <v>26.0</v>
      </c>
      <c r="D10052" s="8" t="s">
        <v>11527</v>
      </c>
      <c r="E10052" s="8" t="s">
        <v>21</v>
      </c>
      <c r="F10052" s="5" t="s">
        <v>50</v>
      </c>
      <c r="G10052" s="9"/>
      <c r="H10052" s="9"/>
    </row>
    <row r="10053" ht="15.75" customHeight="1">
      <c r="A10053" s="15" t="s">
        <v>11508</v>
      </c>
      <c r="B10053" s="14" t="s">
        <v>26</v>
      </c>
      <c r="C10053" s="17">
        <v>27.0</v>
      </c>
      <c r="D10053" s="8" t="s">
        <v>11528</v>
      </c>
      <c r="E10053" s="8" t="s">
        <v>21</v>
      </c>
      <c r="F10053" s="5" t="s">
        <v>50</v>
      </c>
      <c r="G10053" s="9"/>
      <c r="H10053" s="9"/>
    </row>
    <row r="10054" ht="15.75" customHeight="1">
      <c r="A10054" s="15" t="s">
        <v>11508</v>
      </c>
      <c r="B10054" s="14" t="s">
        <v>26</v>
      </c>
      <c r="C10054" s="17">
        <v>29.0</v>
      </c>
      <c r="D10054" s="8" t="s">
        <v>11529</v>
      </c>
      <c r="E10054" s="8" t="s">
        <v>14</v>
      </c>
      <c r="F10054" s="5" t="s">
        <v>15</v>
      </c>
      <c r="G10054" s="9"/>
      <c r="H10054" s="9"/>
    </row>
    <row r="10055" ht="15.75" customHeight="1">
      <c r="A10055" s="15" t="s">
        <v>11508</v>
      </c>
      <c r="B10055" s="14" t="s">
        <v>26</v>
      </c>
      <c r="C10055" s="17">
        <v>31.0</v>
      </c>
      <c r="D10055" s="8" t="s">
        <v>11530</v>
      </c>
      <c r="E10055" s="8" t="s">
        <v>18</v>
      </c>
      <c r="F10055" s="5" t="s">
        <v>18</v>
      </c>
      <c r="G10055" s="9"/>
      <c r="H10055" s="9"/>
    </row>
    <row r="10056" ht="15.75" customHeight="1">
      <c r="A10056" s="15" t="s">
        <v>11508</v>
      </c>
      <c r="B10056" s="14" t="s">
        <v>35</v>
      </c>
      <c r="C10056" s="17">
        <v>32.0</v>
      </c>
      <c r="D10056" s="8" t="s">
        <v>11531</v>
      </c>
      <c r="E10056" s="8" t="s">
        <v>183</v>
      </c>
      <c r="F10056" s="5" t="s">
        <v>22</v>
      </c>
      <c r="G10056" s="9"/>
      <c r="H10056" s="9"/>
    </row>
    <row r="10057" ht="15.75" customHeight="1">
      <c r="A10057" s="15" t="s">
        <v>11508</v>
      </c>
      <c r="B10057" s="18" t="s">
        <v>261</v>
      </c>
      <c r="C10057" s="17">
        <v>33.0</v>
      </c>
      <c r="D10057" s="8" t="s">
        <v>11532</v>
      </c>
      <c r="E10057" s="8" t="s">
        <v>183</v>
      </c>
      <c r="F10057" s="5" t="s">
        <v>22</v>
      </c>
      <c r="G10057" s="9"/>
      <c r="H10057" s="9"/>
    </row>
    <row r="10058" ht="15.75" customHeight="1">
      <c r="A10058" s="15" t="s">
        <v>11508</v>
      </c>
      <c r="B10058" s="18" t="s">
        <v>261</v>
      </c>
      <c r="C10058" s="17">
        <v>34.0</v>
      </c>
      <c r="D10058" s="8" t="s">
        <v>11533</v>
      </c>
      <c r="E10058" s="8" t="s">
        <v>21</v>
      </c>
      <c r="F10058" s="5" t="s">
        <v>22</v>
      </c>
      <c r="G10058" s="9"/>
      <c r="H10058" s="9"/>
    </row>
    <row r="10059" ht="15.75" customHeight="1">
      <c r="A10059" s="15" t="s">
        <v>11508</v>
      </c>
      <c r="B10059" s="18" t="s">
        <v>261</v>
      </c>
      <c r="C10059" s="17">
        <v>35.0</v>
      </c>
      <c r="D10059" s="8" t="s">
        <v>11534</v>
      </c>
      <c r="E10059" s="8" t="s">
        <v>21</v>
      </c>
      <c r="F10059" s="5" t="s">
        <v>22</v>
      </c>
      <c r="G10059" s="9"/>
      <c r="H10059" s="9"/>
    </row>
    <row r="10060" ht="15.75" customHeight="1">
      <c r="A10060" s="15" t="s">
        <v>11508</v>
      </c>
      <c r="B10060" s="14" t="s">
        <v>26</v>
      </c>
      <c r="C10060" s="17">
        <v>36.0</v>
      </c>
      <c r="D10060" s="8" t="s">
        <v>11535</v>
      </c>
      <c r="E10060" s="8" t="s">
        <v>21</v>
      </c>
      <c r="F10060" s="5" t="s">
        <v>25</v>
      </c>
      <c r="G10060" s="9"/>
      <c r="H10060" s="9"/>
    </row>
    <row r="10061" ht="15.75" customHeight="1">
      <c r="A10061" s="15" t="s">
        <v>11508</v>
      </c>
      <c r="B10061" s="14" t="s">
        <v>35</v>
      </c>
      <c r="C10061" s="17">
        <v>37.0</v>
      </c>
      <c r="D10061" s="8" t="s">
        <v>11536</v>
      </c>
      <c r="E10061" s="8" t="s">
        <v>146</v>
      </c>
      <c r="F10061" s="5" t="s">
        <v>146</v>
      </c>
      <c r="G10061" s="9"/>
      <c r="H10061" s="9"/>
    </row>
    <row r="10062" ht="15.75" customHeight="1">
      <c r="A10062" s="15" t="s">
        <v>11508</v>
      </c>
      <c r="B10062" s="14" t="s">
        <v>35</v>
      </c>
      <c r="C10062" s="17">
        <v>38.0</v>
      </c>
      <c r="D10062" s="8" t="s">
        <v>11537</v>
      </c>
      <c r="E10062" s="8" t="s">
        <v>33</v>
      </c>
      <c r="F10062" s="5" t="s">
        <v>971</v>
      </c>
      <c r="G10062" s="9"/>
      <c r="H10062" s="9"/>
    </row>
    <row r="10063" ht="15.75" customHeight="1">
      <c r="A10063" s="15" t="s">
        <v>11508</v>
      </c>
      <c r="B10063" s="14" t="s">
        <v>107</v>
      </c>
      <c r="C10063" s="17">
        <v>40.0</v>
      </c>
      <c r="D10063" s="8" t="s">
        <v>11538</v>
      </c>
      <c r="E10063" s="8" t="s">
        <v>21</v>
      </c>
      <c r="F10063" s="5" t="s">
        <v>50</v>
      </c>
      <c r="G10063" s="9"/>
      <c r="H10063" s="9"/>
    </row>
    <row r="10064" ht="15.75" customHeight="1">
      <c r="A10064" s="15" t="s">
        <v>11508</v>
      </c>
      <c r="B10064" s="14" t="s">
        <v>734</v>
      </c>
      <c r="C10064" s="17">
        <v>42.0</v>
      </c>
      <c r="D10064" s="8" t="s">
        <v>11539</v>
      </c>
      <c r="E10064" s="8" t="s">
        <v>14</v>
      </c>
      <c r="F10064" s="5" t="s">
        <v>15</v>
      </c>
      <c r="G10064" s="9"/>
      <c r="H10064" s="9"/>
    </row>
    <row r="10065" ht="15.75" customHeight="1">
      <c r="A10065" s="15" t="s">
        <v>11508</v>
      </c>
      <c r="B10065" s="14" t="s">
        <v>35</v>
      </c>
      <c r="C10065" s="17">
        <v>44.0</v>
      </c>
      <c r="D10065" s="8" t="s">
        <v>11540</v>
      </c>
      <c r="E10065" s="8" t="s">
        <v>21</v>
      </c>
      <c r="F10065" s="5" t="s">
        <v>642</v>
      </c>
      <c r="G10065" s="9"/>
      <c r="H10065" s="9"/>
    </row>
    <row r="10066" ht="15.75" customHeight="1">
      <c r="A10066" s="15" t="s">
        <v>11541</v>
      </c>
      <c r="B10066" s="14" t="s">
        <v>137</v>
      </c>
      <c r="C10066" s="16">
        <v>1.0</v>
      </c>
      <c r="D10066" s="8" t="s">
        <v>11542</v>
      </c>
      <c r="E10066" s="8" t="s">
        <v>14</v>
      </c>
      <c r="F10066" s="5" t="s">
        <v>22</v>
      </c>
      <c r="G10066" s="9"/>
      <c r="H10066" s="9"/>
    </row>
    <row r="10067" ht="15.75" customHeight="1">
      <c r="A10067" s="15" t="s">
        <v>11541</v>
      </c>
      <c r="B10067" s="14" t="s">
        <v>851</v>
      </c>
      <c r="C10067" s="17">
        <v>2.0</v>
      </c>
      <c r="D10067" s="8" t="s">
        <v>11543</v>
      </c>
      <c r="E10067" s="8" t="s">
        <v>18</v>
      </c>
      <c r="F10067" s="5" t="s">
        <v>22</v>
      </c>
      <c r="G10067" s="9"/>
      <c r="H10067" s="9"/>
    </row>
    <row r="10068" ht="15.75" customHeight="1">
      <c r="A10068" s="15" t="s">
        <v>11541</v>
      </c>
      <c r="B10068" s="14" t="s">
        <v>525</v>
      </c>
      <c r="C10068" s="17">
        <v>5.0</v>
      </c>
      <c r="D10068" s="8" t="s">
        <v>11544</v>
      </c>
      <c r="E10068" s="8" t="s">
        <v>32</v>
      </c>
      <c r="F10068" s="5" t="s">
        <v>22</v>
      </c>
      <c r="G10068" s="9"/>
      <c r="H10068" s="9"/>
    </row>
    <row r="10069" ht="15.75" customHeight="1">
      <c r="A10069" s="15" t="s">
        <v>11541</v>
      </c>
      <c r="B10069" s="14" t="s">
        <v>482</v>
      </c>
      <c r="C10069" s="17">
        <v>6.0</v>
      </c>
      <c r="D10069" s="8" t="s">
        <v>11545</v>
      </c>
      <c r="E10069" s="8" t="s">
        <v>32</v>
      </c>
      <c r="F10069" s="5" t="s">
        <v>22</v>
      </c>
      <c r="G10069" s="9"/>
      <c r="H10069" s="9"/>
    </row>
    <row r="10070" ht="15.75" customHeight="1">
      <c r="A10070" s="5" t="s">
        <v>11546</v>
      </c>
      <c r="B10070" s="6" t="s">
        <v>137</v>
      </c>
      <c r="C10070" s="7">
        <v>1.0</v>
      </c>
      <c r="D10070" s="8" t="s">
        <v>11547</v>
      </c>
      <c r="E10070" s="5" t="s">
        <v>21</v>
      </c>
      <c r="F10070" s="5" t="s">
        <v>25</v>
      </c>
      <c r="G10070" s="9"/>
      <c r="H10070" s="9"/>
    </row>
    <row r="10071" ht="15.75" customHeight="1">
      <c r="A10071" s="5" t="s">
        <v>11546</v>
      </c>
      <c r="B10071" s="6" t="s">
        <v>124</v>
      </c>
      <c r="C10071" s="10">
        <v>2.0</v>
      </c>
      <c r="D10071" s="8" t="s">
        <v>11548</v>
      </c>
      <c r="E10071" s="5" t="s">
        <v>21</v>
      </c>
      <c r="F10071" s="5" t="s">
        <v>123</v>
      </c>
      <c r="G10071" s="9"/>
      <c r="H10071" s="9"/>
    </row>
    <row r="10072" ht="15.75" customHeight="1">
      <c r="A10072" s="5" t="s">
        <v>11546</v>
      </c>
      <c r="B10072" s="6" t="s">
        <v>124</v>
      </c>
      <c r="C10072" s="10">
        <v>3.0</v>
      </c>
      <c r="D10072" s="8" t="s">
        <v>11549</v>
      </c>
      <c r="E10072" s="5" t="s">
        <v>21</v>
      </c>
      <c r="F10072" s="5" t="s">
        <v>642</v>
      </c>
      <c r="G10072" s="9"/>
      <c r="H10072" s="9"/>
    </row>
    <row r="10073" ht="15.75" customHeight="1">
      <c r="A10073" s="5" t="s">
        <v>11546</v>
      </c>
      <c r="B10073" s="6" t="s">
        <v>124</v>
      </c>
      <c r="C10073" s="10">
        <v>4.0</v>
      </c>
      <c r="D10073" s="8" t="s">
        <v>11550</v>
      </c>
      <c r="E10073" s="5" t="s">
        <v>21</v>
      </c>
      <c r="F10073" s="5" t="s">
        <v>25</v>
      </c>
      <c r="G10073" s="9"/>
      <c r="H10073" s="9"/>
    </row>
    <row r="10074" ht="15.75" customHeight="1">
      <c r="A10074" s="5" t="s">
        <v>11546</v>
      </c>
      <c r="B10074" s="6" t="s">
        <v>139</v>
      </c>
      <c r="C10074" s="10">
        <v>5.0</v>
      </c>
      <c r="D10074" s="8" t="s">
        <v>11551</v>
      </c>
      <c r="E10074" s="5" t="s">
        <v>21</v>
      </c>
      <c r="F10074" s="5" t="s">
        <v>25</v>
      </c>
      <c r="G10074" s="9"/>
      <c r="H10074" s="9"/>
    </row>
    <row r="10075" ht="15.75" customHeight="1">
      <c r="A10075" s="5" t="s">
        <v>11546</v>
      </c>
      <c r="B10075" s="6" t="s">
        <v>124</v>
      </c>
      <c r="C10075" s="10">
        <v>6.0</v>
      </c>
      <c r="D10075" s="8" t="s">
        <v>11552</v>
      </c>
      <c r="E10075" s="5" t="s">
        <v>21</v>
      </c>
      <c r="F10075" s="5" t="s">
        <v>25</v>
      </c>
      <c r="G10075" s="9"/>
      <c r="H10075" s="9"/>
    </row>
    <row r="10076" ht="15.75" customHeight="1">
      <c r="A10076" s="5" t="s">
        <v>11546</v>
      </c>
      <c r="B10076" s="6" t="s">
        <v>2879</v>
      </c>
      <c r="C10076" s="10">
        <v>7.0</v>
      </c>
      <c r="D10076" s="8" t="s">
        <v>11553</v>
      </c>
      <c r="E10076" s="5" t="s">
        <v>21</v>
      </c>
      <c r="F10076" s="5" t="s">
        <v>25</v>
      </c>
      <c r="G10076" s="9"/>
      <c r="H10076" s="9"/>
    </row>
    <row r="10077" ht="15.75" customHeight="1">
      <c r="A10077" s="15" t="s">
        <v>11554</v>
      </c>
      <c r="B10077" s="14" t="s">
        <v>29</v>
      </c>
      <c r="C10077" s="17">
        <v>2.0</v>
      </c>
      <c r="D10077" s="8" t="s">
        <v>11555</v>
      </c>
      <c r="E10077" s="8" t="s">
        <v>146</v>
      </c>
      <c r="F10077" s="5" t="s">
        <v>22</v>
      </c>
      <c r="G10077" s="9"/>
      <c r="H10077" s="9"/>
    </row>
    <row r="10078" ht="15.75" customHeight="1">
      <c r="A10078" s="15" t="s">
        <v>11554</v>
      </c>
      <c r="B10078" s="18" t="s">
        <v>701</v>
      </c>
      <c r="C10078" s="17">
        <v>3.0</v>
      </c>
      <c r="D10078" s="8" t="s">
        <v>11556</v>
      </c>
      <c r="E10078" s="8" t="s">
        <v>14</v>
      </c>
      <c r="F10078" s="5" t="s">
        <v>1349</v>
      </c>
      <c r="G10078" s="9"/>
      <c r="H10078" s="9"/>
    </row>
    <row r="10079" ht="15.75" customHeight="1">
      <c r="A10079" s="15" t="s">
        <v>11554</v>
      </c>
      <c r="B10079" s="18" t="s">
        <v>679</v>
      </c>
      <c r="C10079" s="17">
        <v>5.0</v>
      </c>
      <c r="D10079" s="8" t="s">
        <v>11557</v>
      </c>
      <c r="E10079" s="8" t="s">
        <v>32</v>
      </c>
      <c r="F10079" s="5" t="s">
        <v>1349</v>
      </c>
      <c r="G10079" s="9"/>
      <c r="H10079" s="9"/>
    </row>
    <row r="10080" ht="15.75" customHeight="1">
      <c r="A10080" s="15" t="s">
        <v>11554</v>
      </c>
      <c r="B10080" s="14" t="s">
        <v>144</v>
      </c>
      <c r="C10080" s="17">
        <v>7.0</v>
      </c>
      <c r="D10080" s="8" t="s">
        <v>11558</v>
      </c>
      <c r="E10080" s="8" t="s">
        <v>18</v>
      </c>
      <c r="F10080" s="5" t="s">
        <v>1349</v>
      </c>
      <c r="G10080" s="9"/>
      <c r="H10080" s="9"/>
    </row>
    <row r="10081" ht="15.75" customHeight="1">
      <c r="A10081" s="15" t="s">
        <v>11554</v>
      </c>
      <c r="B10081" s="18" t="s">
        <v>135</v>
      </c>
      <c r="C10081" s="17">
        <v>9.0</v>
      </c>
      <c r="D10081" s="8" t="s">
        <v>11559</v>
      </c>
      <c r="E10081" s="8" t="s">
        <v>32</v>
      </c>
      <c r="F10081" s="5" t="s">
        <v>1349</v>
      </c>
      <c r="G10081" s="9"/>
      <c r="H10081" s="9"/>
    </row>
    <row r="10082" ht="15.75" customHeight="1">
      <c r="A10082" s="15" t="s">
        <v>11554</v>
      </c>
      <c r="B10082" s="14" t="s">
        <v>482</v>
      </c>
      <c r="C10082" s="17">
        <v>11.0</v>
      </c>
      <c r="D10082" s="8" t="s">
        <v>11560</v>
      </c>
      <c r="E10082" s="8" t="s">
        <v>32</v>
      </c>
      <c r="F10082" s="5" t="s">
        <v>1349</v>
      </c>
      <c r="G10082" s="9"/>
      <c r="H10082" s="9"/>
    </row>
    <row r="10083" ht="15.75" customHeight="1">
      <c r="A10083" s="15" t="s">
        <v>11554</v>
      </c>
      <c r="B10083" s="18" t="s">
        <v>679</v>
      </c>
      <c r="C10083" s="17">
        <v>13.0</v>
      </c>
      <c r="D10083" s="8" t="s">
        <v>11561</v>
      </c>
      <c r="E10083" s="8" t="s">
        <v>18</v>
      </c>
      <c r="F10083" s="5" t="s">
        <v>1349</v>
      </c>
      <c r="G10083" s="9"/>
      <c r="H10083" s="9"/>
    </row>
    <row r="10084" ht="15.75" customHeight="1">
      <c r="A10084" s="15" t="s">
        <v>11554</v>
      </c>
      <c r="B10084" s="18" t="s">
        <v>126</v>
      </c>
      <c r="C10084" s="17">
        <v>15.0</v>
      </c>
      <c r="D10084" s="8" t="s">
        <v>11562</v>
      </c>
      <c r="E10084" s="8" t="s">
        <v>32</v>
      </c>
      <c r="F10084" s="5" t="s">
        <v>1349</v>
      </c>
      <c r="G10084" s="9"/>
      <c r="H10084" s="9"/>
    </row>
    <row r="10085" ht="15.75" customHeight="1">
      <c r="A10085" s="15" t="s">
        <v>11554</v>
      </c>
      <c r="B10085" s="18" t="s">
        <v>135</v>
      </c>
      <c r="C10085" s="17">
        <v>16.0</v>
      </c>
      <c r="D10085" s="8" t="s">
        <v>11563</v>
      </c>
      <c r="E10085" s="8" t="s">
        <v>18</v>
      </c>
      <c r="F10085" s="5" t="s">
        <v>1349</v>
      </c>
      <c r="G10085" s="9"/>
      <c r="H10085" s="9"/>
    </row>
    <row r="10086" ht="15.75" customHeight="1">
      <c r="A10086" s="15" t="s">
        <v>11554</v>
      </c>
      <c r="B10086" s="18" t="s">
        <v>679</v>
      </c>
      <c r="C10086" s="17">
        <v>18.0</v>
      </c>
      <c r="D10086" s="8" t="s">
        <v>11564</v>
      </c>
      <c r="E10086" s="8" t="s">
        <v>32</v>
      </c>
      <c r="F10086" s="5" t="s">
        <v>1349</v>
      </c>
      <c r="G10086" s="9"/>
      <c r="H10086" s="9"/>
    </row>
    <row r="10087" ht="15.75" customHeight="1">
      <c r="A10087" s="15" t="s">
        <v>11554</v>
      </c>
      <c r="B10087" s="18" t="s">
        <v>701</v>
      </c>
      <c r="C10087" s="17">
        <v>20.0</v>
      </c>
      <c r="D10087" s="8" t="s">
        <v>11565</v>
      </c>
      <c r="E10087" s="8" t="s">
        <v>146</v>
      </c>
      <c r="F10087" s="5" t="s">
        <v>1349</v>
      </c>
      <c r="G10087" s="9"/>
      <c r="H10087" s="9"/>
    </row>
    <row r="10088" ht="15.75" customHeight="1">
      <c r="A10088" s="15" t="s">
        <v>11554</v>
      </c>
      <c r="B10088" s="18" t="s">
        <v>135</v>
      </c>
      <c r="C10088" s="17">
        <v>22.0</v>
      </c>
      <c r="D10088" s="8" t="s">
        <v>11566</v>
      </c>
      <c r="E10088" s="8" t="s">
        <v>32</v>
      </c>
      <c r="F10088" s="5" t="s">
        <v>1349</v>
      </c>
      <c r="G10088" s="9"/>
      <c r="H10088" s="9"/>
    </row>
    <row r="10089" ht="15.75" customHeight="1">
      <c r="A10089" s="15" t="s">
        <v>11554</v>
      </c>
      <c r="B10089" s="18" t="s">
        <v>679</v>
      </c>
      <c r="C10089" s="17">
        <v>23.0</v>
      </c>
      <c r="D10089" s="8" t="s">
        <v>11567</v>
      </c>
      <c r="E10089" s="8" t="s">
        <v>183</v>
      </c>
      <c r="F10089" s="5" t="s">
        <v>1349</v>
      </c>
      <c r="G10089" s="9"/>
      <c r="H10089" s="9"/>
    </row>
    <row r="10090" ht="15.75" customHeight="1">
      <c r="A10090" s="15" t="s">
        <v>11554</v>
      </c>
      <c r="B10090" s="14" t="s">
        <v>144</v>
      </c>
      <c r="C10090" s="17">
        <v>25.0</v>
      </c>
      <c r="D10090" s="8" t="s">
        <v>11568</v>
      </c>
      <c r="E10090" s="8" t="s">
        <v>14</v>
      </c>
      <c r="F10090" s="5" t="s">
        <v>1349</v>
      </c>
      <c r="G10090" s="9"/>
      <c r="H10090" s="9"/>
    </row>
    <row r="10091" ht="15.75" customHeight="1">
      <c r="A10091" s="15" t="s">
        <v>11554</v>
      </c>
      <c r="B10091" s="14" t="s">
        <v>675</v>
      </c>
      <c r="C10091" s="17">
        <v>26.0</v>
      </c>
      <c r="D10091" s="8" t="s">
        <v>11569</v>
      </c>
      <c r="E10091" s="8" t="s">
        <v>32</v>
      </c>
      <c r="F10091" s="5" t="s">
        <v>1349</v>
      </c>
      <c r="G10091" s="9"/>
      <c r="H10091" s="9"/>
    </row>
    <row r="10092" ht="15.75" customHeight="1">
      <c r="A10092" s="15" t="s">
        <v>11554</v>
      </c>
      <c r="B10092" s="14" t="s">
        <v>482</v>
      </c>
      <c r="C10092" s="17">
        <v>29.0</v>
      </c>
      <c r="D10092" s="8" t="s">
        <v>11570</v>
      </c>
      <c r="E10092" s="8" t="s">
        <v>21</v>
      </c>
      <c r="F10092" s="5" t="s">
        <v>133</v>
      </c>
      <c r="G10092" s="9"/>
      <c r="H10092" s="9"/>
    </row>
    <row r="10093" ht="15.75" customHeight="1">
      <c r="A10093" s="15" t="s">
        <v>11554</v>
      </c>
      <c r="B10093" s="14" t="s">
        <v>37</v>
      </c>
      <c r="C10093" s="17">
        <v>30.0</v>
      </c>
      <c r="D10093" s="8" t="s">
        <v>11571</v>
      </c>
      <c r="E10093" s="8" t="s">
        <v>21</v>
      </c>
      <c r="F10093" s="5" t="s">
        <v>133</v>
      </c>
      <c r="G10093" s="9"/>
      <c r="H10093" s="9"/>
    </row>
    <row r="10094" ht="15.75" customHeight="1">
      <c r="A10094" s="15" t="s">
        <v>11554</v>
      </c>
      <c r="B10094" s="14" t="s">
        <v>450</v>
      </c>
      <c r="C10094" s="17">
        <v>31.0</v>
      </c>
      <c r="D10094" s="8" t="s">
        <v>11572</v>
      </c>
      <c r="E10094" s="8" t="s">
        <v>32</v>
      </c>
      <c r="F10094" s="5" t="s">
        <v>25</v>
      </c>
      <c r="G10094" s="9"/>
      <c r="H10094" s="9"/>
    </row>
    <row r="10095" ht="15.75" customHeight="1">
      <c r="A10095" s="15" t="s">
        <v>11554</v>
      </c>
      <c r="B10095" s="14" t="s">
        <v>139</v>
      </c>
      <c r="C10095" s="17">
        <v>35.0</v>
      </c>
      <c r="D10095" s="8" t="s">
        <v>11573</v>
      </c>
      <c r="E10095" s="8" t="s">
        <v>146</v>
      </c>
      <c r="F10095" s="5" t="s">
        <v>2546</v>
      </c>
      <c r="G10095" s="9"/>
      <c r="H10095" s="9"/>
    </row>
    <row r="10096" ht="15.75" customHeight="1">
      <c r="A10096" s="15" t="s">
        <v>11554</v>
      </c>
      <c r="B10096" s="14" t="s">
        <v>124</v>
      </c>
      <c r="C10096" s="17">
        <v>37.0</v>
      </c>
      <c r="D10096" s="8" t="s">
        <v>11574</v>
      </c>
      <c r="E10096" s="8" t="s">
        <v>18</v>
      </c>
      <c r="F10096" s="5" t="s">
        <v>18</v>
      </c>
      <c r="G10096" s="9"/>
      <c r="H10096" s="9"/>
    </row>
    <row r="10097" ht="15.75" customHeight="1">
      <c r="A10097" s="15" t="s">
        <v>11554</v>
      </c>
      <c r="B10097" s="14" t="s">
        <v>11575</v>
      </c>
      <c r="C10097" s="17">
        <v>39.0</v>
      </c>
      <c r="D10097" s="8" t="s">
        <v>11576</v>
      </c>
      <c r="E10097" s="8" t="s">
        <v>21</v>
      </c>
      <c r="F10097" s="5" t="s">
        <v>2246</v>
      </c>
      <c r="G10097" s="9"/>
      <c r="H10097" s="9"/>
    </row>
    <row r="10098" ht="15.75" customHeight="1">
      <c r="A10098" s="15" t="s">
        <v>11577</v>
      </c>
      <c r="B10098" s="14" t="s">
        <v>68</v>
      </c>
      <c r="C10098" s="16">
        <v>1.0</v>
      </c>
      <c r="D10098" s="8" t="s">
        <v>11578</v>
      </c>
      <c r="E10098" s="8" t="s">
        <v>14</v>
      </c>
      <c r="F10098" s="5" t="s">
        <v>5973</v>
      </c>
      <c r="G10098" s="9"/>
      <c r="H10098" s="9"/>
    </row>
    <row r="10099" ht="15.75" customHeight="1">
      <c r="A10099" s="15" t="s">
        <v>11577</v>
      </c>
      <c r="B10099" s="14" t="s">
        <v>68</v>
      </c>
      <c r="C10099" s="17">
        <v>3.0</v>
      </c>
      <c r="D10099" s="8" t="s">
        <v>11579</v>
      </c>
      <c r="E10099" s="8" t="s">
        <v>14</v>
      </c>
      <c r="F10099" s="5" t="s">
        <v>1633</v>
      </c>
      <c r="G10099" s="9"/>
      <c r="H10099" s="9"/>
    </row>
    <row r="10100" ht="15.75" customHeight="1">
      <c r="A10100" s="15" t="s">
        <v>11577</v>
      </c>
      <c r="B10100" s="14" t="s">
        <v>68</v>
      </c>
      <c r="C10100" s="17">
        <v>5.0</v>
      </c>
      <c r="D10100" s="8" t="s">
        <v>11580</v>
      </c>
      <c r="E10100" s="8" t="s">
        <v>14</v>
      </c>
      <c r="F10100" s="5" t="s">
        <v>1633</v>
      </c>
      <c r="G10100" s="9"/>
      <c r="H10100" s="9"/>
    </row>
    <row r="10101" ht="15.75" customHeight="1">
      <c r="A10101" s="15" t="s">
        <v>11577</v>
      </c>
      <c r="B10101" s="14" t="s">
        <v>11581</v>
      </c>
      <c r="C10101" s="17">
        <v>6.0</v>
      </c>
      <c r="D10101" s="8" t="s">
        <v>11582</v>
      </c>
      <c r="E10101" s="8" t="s">
        <v>21</v>
      </c>
      <c r="F10101" s="5" t="s">
        <v>25</v>
      </c>
      <c r="G10101" s="9"/>
      <c r="H10101" s="9"/>
    </row>
    <row r="10102" ht="15.75" customHeight="1">
      <c r="A10102" s="15" t="s">
        <v>11583</v>
      </c>
      <c r="B10102" s="14" t="s">
        <v>137</v>
      </c>
      <c r="C10102" s="16">
        <v>1.0</v>
      </c>
      <c r="D10102" s="8" t="s">
        <v>11584</v>
      </c>
      <c r="E10102" s="8" t="s">
        <v>14</v>
      </c>
      <c r="F10102" s="5" t="s">
        <v>66</v>
      </c>
      <c r="G10102" s="9"/>
      <c r="H10102" s="9"/>
    </row>
    <row r="10103" ht="15.75" customHeight="1">
      <c r="A10103" s="15" t="s">
        <v>11583</v>
      </c>
      <c r="B10103" s="14" t="s">
        <v>137</v>
      </c>
      <c r="C10103" s="17">
        <v>3.0</v>
      </c>
      <c r="D10103" s="8" t="s">
        <v>11585</v>
      </c>
      <c r="E10103" s="8" t="s">
        <v>48</v>
      </c>
      <c r="F10103" s="5" t="s">
        <v>28</v>
      </c>
      <c r="G10103" s="9"/>
      <c r="H10103" s="9"/>
    </row>
    <row r="10104" ht="15.75" customHeight="1">
      <c r="A10104" s="15" t="s">
        <v>11583</v>
      </c>
      <c r="B10104" s="14" t="s">
        <v>378</v>
      </c>
      <c r="C10104" s="17">
        <v>6.0</v>
      </c>
      <c r="D10104" s="8" t="s">
        <v>11586</v>
      </c>
      <c r="E10104" s="8" t="s">
        <v>146</v>
      </c>
      <c r="F10104" s="5" t="s">
        <v>18</v>
      </c>
      <c r="G10104" s="9"/>
      <c r="H10104" s="9"/>
    </row>
    <row r="10105" ht="15.75" customHeight="1">
      <c r="A10105" s="15" t="s">
        <v>11583</v>
      </c>
      <c r="B10105" s="14" t="s">
        <v>1295</v>
      </c>
      <c r="C10105" s="17">
        <v>8.0</v>
      </c>
      <c r="D10105" s="8" t="s">
        <v>11587</v>
      </c>
      <c r="E10105" s="8" t="s">
        <v>32</v>
      </c>
      <c r="F10105" s="5" t="s">
        <v>28</v>
      </c>
      <c r="G10105" s="9"/>
      <c r="H10105" s="9"/>
    </row>
    <row r="10106" ht="15.75" customHeight="1">
      <c r="A10106" s="15" t="s">
        <v>11588</v>
      </c>
      <c r="B10106" s="18" t="s">
        <v>701</v>
      </c>
      <c r="C10106" s="16">
        <v>1.0</v>
      </c>
      <c r="D10106" s="8" t="s">
        <v>11589</v>
      </c>
      <c r="E10106" s="8" t="s">
        <v>21</v>
      </c>
      <c r="F10106" s="5" t="s">
        <v>50</v>
      </c>
      <c r="G10106" s="9"/>
      <c r="H10106" s="9"/>
    </row>
    <row r="10107" ht="15.75" customHeight="1">
      <c r="A10107" s="15" t="s">
        <v>11588</v>
      </c>
      <c r="B10107" s="14" t="s">
        <v>37</v>
      </c>
      <c r="C10107" s="17">
        <v>3.0</v>
      </c>
      <c r="D10107" s="8" t="s">
        <v>11590</v>
      </c>
      <c r="E10107" s="8" t="s">
        <v>11</v>
      </c>
      <c r="F10107" s="5" t="s">
        <v>651</v>
      </c>
      <c r="G10107" s="9"/>
      <c r="H10107" s="9"/>
    </row>
    <row r="10108" ht="15.75" customHeight="1">
      <c r="A10108" s="15" t="s">
        <v>11588</v>
      </c>
      <c r="B10108" s="14" t="s">
        <v>26</v>
      </c>
      <c r="C10108" s="17">
        <v>4.0</v>
      </c>
      <c r="D10108" s="8" t="s">
        <v>11591</v>
      </c>
      <c r="E10108" s="8" t="s">
        <v>21</v>
      </c>
      <c r="F10108" s="5" t="s">
        <v>133</v>
      </c>
      <c r="G10108" s="9"/>
      <c r="H10108" s="9"/>
    </row>
    <row r="10109" ht="15.75" customHeight="1">
      <c r="A10109" s="15" t="s">
        <v>11588</v>
      </c>
      <c r="B10109" s="14" t="s">
        <v>226</v>
      </c>
      <c r="C10109" s="17">
        <v>6.0</v>
      </c>
      <c r="D10109" s="8" t="s">
        <v>11592</v>
      </c>
      <c r="E10109" s="8" t="s">
        <v>33</v>
      </c>
      <c r="F10109" s="5" t="s">
        <v>929</v>
      </c>
      <c r="G10109" s="9"/>
      <c r="H10109" s="9"/>
    </row>
    <row r="10110" ht="15.75" customHeight="1">
      <c r="A10110" s="15" t="s">
        <v>11588</v>
      </c>
      <c r="B10110" s="18" t="s">
        <v>701</v>
      </c>
      <c r="C10110" s="17">
        <v>9.0</v>
      </c>
      <c r="D10110" s="8" t="s">
        <v>11593</v>
      </c>
      <c r="E10110" s="8" t="s">
        <v>21</v>
      </c>
      <c r="F10110" s="5" t="s">
        <v>22</v>
      </c>
      <c r="G10110" s="9"/>
      <c r="H10110" s="9"/>
    </row>
    <row r="10111" ht="15.75" customHeight="1">
      <c r="A10111" s="15" t="s">
        <v>11588</v>
      </c>
      <c r="B10111" s="18" t="s">
        <v>701</v>
      </c>
      <c r="C10111" s="17">
        <v>11.0</v>
      </c>
      <c r="D10111" s="8" t="s">
        <v>11594</v>
      </c>
      <c r="E10111" s="8" t="s">
        <v>21</v>
      </c>
      <c r="F10111" s="5" t="s">
        <v>22</v>
      </c>
      <c r="G10111" s="9"/>
      <c r="H10111" s="9"/>
    </row>
    <row r="10112" ht="15.75" customHeight="1">
      <c r="A10112" s="15" t="s">
        <v>11588</v>
      </c>
      <c r="B10112" s="14" t="s">
        <v>26</v>
      </c>
      <c r="C10112" s="17">
        <v>13.0</v>
      </c>
      <c r="D10112" s="8" t="s">
        <v>11595</v>
      </c>
      <c r="E10112" s="8" t="s">
        <v>21</v>
      </c>
      <c r="F10112" s="5" t="s">
        <v>50</v>
      </c>
      <c r="G10112" s="9"/>
      <c r="H10112" s="9"/>
    </row>
    <row r="10113" ht="15.75" customHeight="1">
      <c r="A10113" s="15" t="s">
        <v>11588</v>
      </c>
      <c r="B10113" s="14" t="s">
        <v>26</v>
      </c>
      <c r="C10113" s="17">
        <v>15.0</v>
      </c>
      <c r="D10113" s="8" t="s">
        <v>11596</v>
      </c>
      <c r="E10113" s="8" t="s">
        <v>32</v>
      </c>
      <c r="F10113" s="5" t="s">
        <v>33</v>
      </c>
      <c r="G10113" s="9"/>
      <c r="H10113" s="9"/>
    </row>
    <row r="10114" ht="15.75" customHeight="1">
      <c r="A10114" s="15" t="s">
        <v>11588</v>
      </c>
      <c r="B10114" s="14" t="s">
        <v>226</v>
      </c>
      <c r="C10114" s="17">
        <v>17.0</v>
      </c>
      <c r="D10114" s="8" t="s">
        <v>11597</v>
      </c>
      <c r="E10114" s="8" t="s">
        <v>32</v>
      </c>
      <c r="F10114" s="5" t="s">
        <v>15</v>
      </c>
      <c r="G10114" s="9"/>
      <c r="H10114" s="9"/>
    </row>
    <row r="10115" ht="15.75" customHeight="1">
      <c r="A10115" s="15" t="s">
        <v>11588</v>
      </c>
      <c r="B10115" s="18" t="s">
        <v>261</v>
      </c>
      <c r="C10115" s="17">
        <v>18.0</v>
      </c>
      <c r="D10115" s="8" t="s">
        <v>11598</v>
      </c>
      <c r="E10115" s="8" t="s">
        <v>32</v>
      </c>
      <c r="F10115" s="5" t="s">
        <v>4408</v>
      </c>
      <c r="G10115" s="9"/>
      <c r="H10115" s="9"/>
    </row>
    <row r="10116" ht="15.75" customHeight="1">
      <c r="A10116" s="15" t="s">
        <v>11588</v>
      </c>
      <c r="B10116" s="14" t="s">
        <v>26</v>
      </c>
      <c r="C10116" s="17">
        <v>20.0</v>
      </c>
      <c r="D10116" s="8" t="s">
        <v>11599</v>
      </c>
      <c r="E10116" s="8" t="s">
        <v>21</v>
      </c>
      <c r="F10116" s="5" t="s">
        <v>133</v>
      </c>
      <c r="G10116" s="9"/>
      <c r="H10116" s="9"/>
    </row>
    <row r="10117" ht="15.75" customHeight="1">
      <c r="A10117" s="15" t="s">
        <v>11588</v>
      </c>
      <c r="B10117" s="18" t="s">
        <v>261</v>
      </c>
      <c r="C10117" s="17">
        <v>22.0</v>
      </c>
      <c r="D10117" s="8" t="s">
        <v>11600</v>
      </c>
      <c r="E10117" s="8" t="s">
        <v>33</v>
      </c>
      <c r="F10117" s="5" t="s">
        <v>33</v>
      </c>
      <c r="G10117" s="9"/>
      <c r="H10117" s="9"/>
    </row>
    <row r="10118" ht="15.75" customHeight="1">
      <c r="A10118" s="15" t="s">
        <v>11588</v>
      </c>
      <c r="B10118" s="18" t="s">
        <v>701</v>
      </c>
      <c r="C10118" s="17">
        <v>24.0</v>
      </c>
      <c r="D10118" s="8" t="s">
        <v>11601</v>
      </c>
      <c r="E10118" s="8" t="s">
        <v>21</v>
      </c>
      <c r="F10118" s="5" t="s">
        <v>133</v>
      </c>
      <c r="G10118" s="9"/>
      <c r="H10118" s="9"/>
    </row>
    <row r="10119" ht="15.75" customHeight="1">
      <c r="A10119" s="15" t="s">
        <v>11588</v>
      </c>
      <c r="B10119" s="18" t="s">
        <v>126</v>
      </c>
      <c r="C10119" s="17">
        <v>26.0</v>
      </c>
      <c r="D10119" s="8" t="s">
        <v>11602</v>
      </c>
      <c r="E10119" s="8" t="s">
        <v>33</v>
      </c>
      <c r="F10119" s="5" t="s">
        <v>33</v>
      </c>
      <c r="G10119" s="9"/>
      <c r="H10119" s="9"/>
    </row>
    <row r="10120" ht="15.75" customHeight="1">
      <c r="A10120" s="15" t="s">
        <v>11588</v>
      </c>
      <c r="B10120" s="18" t="s">
        <v>701</v>
      </c>
      <c r="C10120" s="17">
        <v>29.0</v>
      </c>
      <c r="D10120" s="8" t="s">
        <v>11603</v>
      </c>
      <c r="E10120" s="8" t="s">
        <v>33</v>
      </c>
      <c r="F10120" s="5" t="s">
        <v>971</v>
      </c>
      <c r="G10120" s="9"/>
      <c r="H10120" s="9"/>
    </row>
    <row r="10121" ht="15.75" customHeight="1">
      <c r="A10121" s="5" t="s">
        <v>11604</v>
      </c>
      <c r="B10121" s="6" t="s">
        <v>11605</v>
      </c>
      <c r="C10121" s="7">
        <v>1.0</v>
      </c>
      <c r="D10121" s="8" t="s">
        <v>11606</v>
      </c>
      <c r="E10121" s="5" t="s">
        <v>21</v>
      </c>
      <c r="F10121" s="5" t="s">
        <v>25</v>
      </c>
      <c r="G10121" s="9"/>
      <c r="H10121" s="9"/>
    </row>
    <row r="10122" ht="15.75" customHeight="1">
      <c r="A10122" s="15" t="s">
        <v>11607</v>
      </c>
      <c r="B10122" s="14" t="s">
        <v>968</v>
      </c>
      <c r="C10122" s="16">
        <v>1.0</v>
      </c>
      <c r="D10122" s="8" t="s">
        <v>11608</v>
      </c>
      <c r="E10122" s="8" t="s">
        <v>21</v>
      </c>
      <c r="F10122" s="5" t="s">
        <v>133</v>
      </c>
      <c r="G10122" s="9"/>
      <c r="H10122" s="9"/>
    </row>
    <row r="10123" ht="15.75" customHeight="1">
      <c r="A10123" s="15" t="s">
        <v>11607</v>
      </c>
      <c r="B10123" s="14" t="s">
        <v>124</v>
      </c>
      <c r="C10123" s="17">
        <v>3.0</v>
      </c>
      <c r="D10123" s="8" t="s">
        <v>11609</v>
      </c>
      <c r="E10123" s="8" t="s">
        <v>21</v>
      </c>
      <c r="F10123" s="5" t="s">
        <v>642</v>
      </c>
      <c r="G10123" s="9"/>
      <c r="H10123" s="9"/>
    </row>
    <row r="10124" ht="15.75" customHeight="1">
      <c r="A10124" s="15" t="s">
        <v>11607</v>
      </c>
      <c r="B10124" s="14" t="s">
        <v>124</v>
      </c>
      <c r="C10124" s="17">
        <v>5.0</v>
      </c>
      <c r="D10124" s="8" t="s">
        <v>11610</v>
      </c>
      <c r="E10124" s="8" t="s">
        <v>21</v>
      </c>
      <c r="F10124" s="5" t="s">
        <v>25</v>
      </c>
      <c r="G10124" s="9"/>
      <c r="H10124" s="9"/>
    </row>
    <row r="10125" ht="15.75" customHeight="1">
      <c r="A10125" s="15" t="s">
        <v>11607</v>
      </c>
      <c r="B10125" s="14" t="s">
        <v>968</v>
      </c>
      <c r="C10125" s="17">
        <v>7.0</v>
      </c>
      <c r="D10125" s="8" t="s">
        <v>11611</v>
      </c>
      <c r="E10125" s="8" t="s">
        <v>14</v>
      </c>
      <c r="F10125" s="5" t="s">
        <v>151</v>
      </c>
      <c r="G10125" s="9"/>
      <c r="H10125" s="9"/>
    </row>
    <row r="10126" ht="15.75" customHeight="1">
      <c r="A10126" s="15" t="s">
        <v>11607</v>
      </c>
      <c r="B10126" s="14" t="s">
        <v>37</v>
      </c>
      <c r="C10126" s="17">
        <v>9.0</v>
      </c>
      <c r="D10126" s="8" t="s">
        <v>11612</v>
      </c>
      <c r="E10126" s="8" t="s">
        <v>33</v>
      </c>
      <c r="F10126" s="5" t="s">
        <v>971</v>
      </c>
      <c r="G10126" s="9"/>
      <c r="H10126" s="9"/>
    </row>
    <row r="10127" ht="15.75" customHeight="1">
      <c r="A10127" s="15" t="s">
        <v>11607</v>
      </c>
      <c r="B10127" s="14" t="s">
        <v>124</v>
      </c>
      <c r="C10127" s="17">
        <v>11.0</v>
      </c>
      <c r="D10127" s="8" t="s">
        <v>11613</v>
      </c>
      <c r="E10127" s="8" t="s">
        <v>18</v>
      </c>
      <c r="F10127" s="5" t="s">
        <v>18</v>
      </c>
      <c r="G10127" s="9"/>
      <c r="H10127" s="9"/>
    </row>
    <row r="10128" ht="15.75" customHeight="1">
      <c r="A10128" s="15" t="s">
        <v>11607</v>
      </c>
      <c r="B10128" s="14" t="s">
        <v>139</v>
      </c>
      <c r="C10128" s="17">
        <v>13.0</v>
      </c>
      <c r="D10128" s="8" t="s">
        <v>11614</v>
      </c>
      <c r="E10128" s="8" t="s">
        <v>14</v>
      </c>
      <c r="F10128" s="5" t="s">
        <v>15</v>
      </c>
      <c r="G10128" s="9"/>
      <c r="H10128" s="9"/>
    </row>
    <row r="10129" ht="15.75" customHeight="1">
      <c r="A10129" s="15" t="s">
        <v>11607</v>
      </c>
      <c r="B10129" s="14" t="s">
        <v>124</v>
      </c>
      <c r="C10129" s="17">
        <v>14.0</v>
      </c>
      <c r="D10129" s="8" t="s">
        <v>11615</v>
      </c>
      <c r="E10129" s="8" t="s">
        <v>21</v>
      </c>
      <c r="F10129" s="5" t="s">
        <v>22</v>
      </c>
      <c r="G10129" s="9"/>
      <c r="H10129" s="9"/>
    </row>
    <row r="10130" ht="15.75" customHeight="1">
      <c r="A10130" s="15" t="s">
        <v>11607</v>
      </c>
      <c r="B10130" s="14" t="s">
        <v>968</v>
      </c>
      <c r="C10130" s="17">
        <v>16.0</v>
      </c>
      <c r="D10130" s="8" t="s">
        <v>11616</v>
      </c>
      <c r="E10130" s="8" t="s">
        <v>14</v>
      </c>
      <c r="F10130" s="5" t="s">
        <v>79</v>
      </c>
      <c r="G10130" s="9"/>
      <c r="H10130" s="9"/>
    </row>
    <row r="10131" ht="15.75" customHeight="1">
      <c r="A10131" s="15" t="s">
        <v>11607</v>
      </c>
      <c r="B10131" s="14" t="s">
        <v>37</v>
      </c>
      <c r="C10131" s="17">
        <v>18.0</v>
      </c>
      <c r="D10131" s="8" t="s">
        <v>11617</v>
      </c>
      <c r="E10131" s="8" t="s">
        <v>21</v>
      </c>
      <c r="F10131" s="5" t="s">
        <v>123</v>
      </c>
      <c r="G10131" s="9"/>
      <c r="H10131" s="9"/>
    </row>
    <row r="10132" ht="15.75" customHeight="1">
      <c r="A10132" s="15" t="s">
        <v>11607</v>
      </c>
      <c r="B10132" s="14" t="s">
        <v>124</v>
      </c>
      <c r="C10132" s="17">
        <v>19.0</v>
      </c>
      <c r="D10132" s="8" t="s">
        <v>11618</v>
      </c>
      <c r="E10132" s="8" t="s">
        <v>14</v>
      </c>
      <c r="F10132" s="5" t="s">
        <v>5752</v>
      </c>
      <c r="G10132" s="9"/>
      <c r="H10132" s="9"/>
    </row>
    <row r="10133" ht="15.75" customHeight="1">
      <c r="A10133" s="15" t="s">
        <v>11607</v>
      </c>
      <c r="B10133" s="14" t="s">
        <v>124</v>
      </c>
      <c r="C10133" s="17">
        <v>20.0</v>
      </c>
      <c r="D10133" s="8" t="s">
        <v>11619</v>
      </c>
      <c r="E10133" s="8" t="s">
        <v>18</v>
      </c>
      <c r="F10133" s="5" t="s">
        <v>66</v>
      </c>
      <c r="G10133" s="9"/>
      <c r="H10133" s="9"/>
    </row>
    <row r="10134" ht="15.75" customHeight="1">
      <c r="A10134" s="15" t="s">
        <v>11607</v>
      </c>
      <c r="B10134" s="14" t="s">
        <v>124</v>
      </c>
      <c r="C10134" s="17">
        <v>22.0</v>
      </c>
      <c r="D10134" s="8" t="s">
        <v>11620</v>
      </c>
      <c r="E10134" s="8" t="s">
        <v>21</v>
      </c>
      <c r="F10134" s="5" t="s">
        <v>133</v>
      </c>
      <c r="G10134" s="9"/>
      <c r="H10134" s="9"/>
    </row>
    <row r="10135" ht="15.75" customHeight="1">
      <c r="A10135" s="15" t="s">
        <v>11607</v>
      </c>
      <c r="B10135" s="14" t="s">
        <v>37</v>
      </c>
      <c r="C10135" s="17">
        <v>23.0</v>
      </c>
      <c r="D10135" s="8" t="s">
        <v>11621</v>
      </c>
      <c r="E10135" s="8" t="s">
        <v>32</v>
      </c>
      <c r="F10135" s="5" t="s">
        <v>527</v>
      </c>
      <c r="G10135" s="9"/>
      <c r="H10135" s="9"/>
    </row>
    <row r="10136" ht="15.75" customHeight="1">
      <c r="A10136" s="15" t="s">
        <v>11607</v>
      </c>
      <c r="B10136" s="14" t="s">
        <v>37</v>
      </c>
      <c r="C10136" s="17">
        <v>25.0</v>
      </c>
      <c r="D10136" s="8" t="s">
        <v>11622</v>
      </c>
      <c r="E10136" s="8" t="s">
        <v>14</v>
      </c>
      <c r="F10136" s="5" t="s">
        <v>151</v>
      </c>
      <c r="G10136" s="9"/>
      <c r="H10136" s="9"/>
    </row>
    <row r="10137" ht="15.75" customHeight="1">
      <c r="A10137" s="15" t="s">
        <v>11607</v>
      </c>
      <c r="B10137" s="14" t="s">
        <v>124</v>
      </c>
      <c r="C10137" s="17">
        <v>27.0</v>
      </c>
      <c r="D10137" s="8" t="s">
        <v>11623</v>
      </c>
      <c r="E10137" s="8" t="s">
        <v>21</v>
      </c>
      <c r="F10137" s="5" t="s">
        <v>25</v>
      </c>
      <c r="G10137" s="9"/>
      <c r="H10137" s="9"/>
    </row>
    <row r="10138" ht="15.75" customHeight="1">
      <c r="A10138" s="15" t="s">
        <v>11624</v>
      </c>
      <c r="B10138" s="18" t="s">
        <v>701</v>
      </c>
      <c r="C10138" s="16">
        <v>1.0</v>
      </c>
      <c r="D10138" s="8" t="s">
        <v>11625</v>
      </c>
      <c r="E10138" s="8" t="s">
        <v>21</v>
      </c>
      <c r="F10138" s="5" t="s">
        <v>22</v>
      </c>
      <c r="G10138" s="9"/>
      <c r="H10138" s="9"/>
    </row>
    <row r="10139" ht="15.75" customHeight="1">
      <c r="A10139" s="15" t="s">
        <v>11624</v>
      </c>
      <c r="B10139" s="14" t="s">
        <v>124</v>
      </c>
      <c r="C10139" s="17">
        <v>3.0</v>
      </c>
      <c r="D10139" s="8" t="s">
        <v>11626</v>
      </c>
      <c r="E10139" s="8" t="s">
        <v>21</v>
      </c>
      <c r="F10139" s="5" t="s">
        <v>22</v>
      </c>
      <c r="G10139" s="9"/>
      <c r="H10139" s="9"/>
    </row>
    <row r="10140" ht="15.75" customHeight="1">
      <c r="A10140" s="15" t="s">
        <v>11624</v>
      </c>
      <c r="B10140" s="18" t="s">
        <v>135</v>
      </c>
      <c r="C10140" s="17">
        <v>5.0</v>
      </c>
      <c r="D10140" s="8" t="s">
        <v>11627</v>
      </c>
      <c r="E10140" s="8" t="s">
        <v>21</v>
      </c>
      <c r="F10140" s="5" t="s">
        <v>22</v>
      </c>
      <c r="G10140" s="9"/>
      <c r="H10140" s="9"/>
    </row>
    <row r="10141" ht="15.75" customHeight="1">
      <c r="A10141" s="15" t="s">
        <v>11624</v>
      </c>
      <c r="B10141" s="18" t="s">
        <v>126</v>
      </c>
      <c r="C10141" s="17">
        <v>6.0</v>
      </c>
      <c r="D10141" s="8" t="s">
        <v>11628</v>
      </c>
      <c r="E10141" s="8" t="s">
        <v>21</v>
      </c>
      <c r="F10141" s="5" t="s">
        <v>133</v>
      </c>
      <c r="G10141" s="9"/>
      <c r="H10141" s="9"/>
    </row>
    <row r="10142" ht="15.75" customHeight="1">
      <c r="A10142" s="15" t="s">
        <v>11624</v>
      </c>
      <c r="B10142" s="14" t="s">
        <v>144</v>
      </c>
      <c r="C10142" s="17">
        <v>7.0</v>
      </c>
      <c r="D10142" s="8" t="s">
        <v>11629</v>
      </c>
      <c r="E10142" s="8" t="s">
        <v>14</v>
      </c>
      <c r="F10142" s="5" t="s">
        <v>15</v>
      </c>
      <c r="G10142" s="9"/>
      <c r="H10142" s="9"/>
    </row>
    <row r="10143" ht="15.75" customHeight="1">
      <c r="A10143" s="15" t="s">
        <v>11624</v>
      </c>
      <c r="B10143" s="14" t="s">
        <v>144</v>
      </c>
      <c r="C10143" s="17">
        <v>8.0</v>
      </c>
      <c r="D10143" s="8" t="s">
        <v>11630</v>
      </c>
      <c r="E10143" s="8" t="s">
        <v>14</v>
      </c>
      <c r="F10143" s="5" t="s">
        <v>28</v>
      </c>
      <c r="G10143" s="9"/>
      <c r="H10143" s="9"/>
    </row>
    <row r="10144" ht="15.75" customHeight="1">
      <c r="A10144" s="15" t="s">
        <v>11624</v>
      </c>
      <c r="B10144" s="14" t="s">
        <v>144</v>
      </c>
      <c r="C10144" s="17">
        <v>9.0</v>
      </c>
      <c r="D10144" s="8" t="s">
        <v>11631</v>
      </c>
      <c r="E10144" s="8" t="s">
        <v>21</v>
      </c>
      <c r="F10144" s="5" t="s">
        <v>6868</v>
      </c>
      <c r="G10144" s="9"/>
      <c r="H10144" s="9"/>
    </row>
    <row r="10145" ht="15.75" customHeight="1">
      <c r="A10145" s="15" t="s">
        <v>11624</v>
      </c>
      <c r="B10145" s="18" t="s">
        <v>701</v>
      </c>
      <c r="C10145" s="17">
        <v>11.0</v>
      </c>
      <c r="D10145" s="8" t="s">
        <v>11632</v>
      </c>
      <c r="E10145" s="8" t="s">
        <v>14</v>
      </c>
      <c r="F10145" s="5" t="s">
        <v>6868</v>
      </c>
      <c r="G10145" s="9"/>
      <c r="H10145" s="9"/>
    </row>
    <row r="10146" ht="15.75" customHeight="1">
      <c r="A10146" s="15" t="s">
        <v>11624</v>
      </c>
      <c r="B10146" s="18" t="s">
        <v>126</v>
      </c>
      <c r="C10146" s="17">
        <v>13.0</v>
      </c>
      <c r="D10146" s="8" t="s">
        <v>11633</v>
      </c>
      <c r="E10146" s="8" t="s">
        <v>14</v>
      </c>
      <c r="F10146" s="5" t="s">
        <v>15</v>
      </c>
      <c r="G10146" s="9"/>
      <c r="H10146" s="9"/>
    </row>
    <row r="10147" ht="15.75" customHeight="1">
      <c r="A10147" s="15" t="s">
        <v>11624</v>
      </c>
      <c r="B10147" s="14" t="s">
        <v>124</v>
      </c>
      <c r="C10147" s="17">
        <v>14.0</v>
      </c>
      <c r="D10147" s="8" t="s">
        <v>11634</v>
      </c>
      <c r="E10147" s="8" t="s">
        <v>33</v>
      </c>
      <c r="F10147" s="5" t="s">
        <v>33</v>
      </c>
      <c r="G10147" s="9"/>
      <c r="H10147" s="9"/>
    </row>
    <row r="10148" ht="15.75" customHeight="1">
      <c r="A10148" s="15" t="s">
        <v>11624</v>
      </c>
      <c r="B10148" s="14" t="s">
        <v>124</v>
      </c>
      <c r="C10148" s="17">
        <v>16.0</v>
      </c>
      <c r="D10148" s="8" t="s">
        <v>11635</v>
      </c>
      <c r="E10148" s="8" t="s">
        <v>21</v>
      </c>
      <c r="F10148" s="5" t="s">
        <v>50</v>
      </c>
      <c r="G10148" s="9"/>
      <c r="H10148" s="9"/>
    </row>
    <row r="10149" ht="15.75" customHeight="1">
      <c r="A10149" s="15" t="s">
        <v>11624</v>
      </c>
      <c r="B10149" s="14" t="s">
        <v>144</v>
      </c>
      <c r="C10149" s="17">
        <v>18.0</v>
      </c>
      <c r="D10149" s="8" t="s">
        <v>11636</v>
      </c>
      <c r="E10149" s="8" t="s">
        <v>21</v>
      </c>
      <c r="F10149" s="5" t="s">
        <v>50</v>
      </c>
      <c r="G10149" s="9"/>
      <c r="H10149" s="9"/>
    </row>
    <row r="10150" ht="15.75" customHeight="1">
      <c r="A10150" s="15" t="s">
        <v>11624</v>
      </c>
      <c r="B10150" s="14" t="s">
        <v>144</v>
      </c>
      <c r="C10150" s="17">
        <v>19.0</v>
      </c>
      <c r="D10150" s="8" t="s">
        <v>11637</v>
      </c>
      <c r="E10150" s="8" t="s">
        <v>21</v>
      </c>
      <c r="F10150" s="5" t="s">
        <v>1134</v>
      </c>
      <c r="G10150" s="9"/>
      <c r="H10150" s="9"/>
    </row>
    <row r="10151" ht="15.75" customHeight="1">
      <c r="A10151" s="15" t="s">
        <v>11624</v>
      </c>
      <c r="B10151" s="18" t="s">
        <v>701</v>
      </c>
      <c r="C10151" s="17">
        <v>21.0</v>
      </c>
      <c r="D10151" s="8" t="s">
        <v>11638</v>
      </c>
      <c r="E10151" s="8" t="s">
        <v>21</v>
      </c>
      <c r="F10151" s="5" t="s">
        <v>1134</v>
      </c>
      <c r="G10151" s="9"/>
      <c r="H10151" s="9"/>
    </row>
    <row r="10152" ht="15.75" customHeight="1">
      <c r="A10152" s="15" t="s">
        <v>11624</v>
      </c>
      <c r="B10152" s="14" t="s">
        <v>144</v>
      </c>
      <c r="C10152" s="17">
        <v>23.0</v>
      </c>
      <c r="D10152" s="8" t="s">
        <v>11639</v>
      </c>
      <c r="E10152" s="8" t="s">
        <v>21</v>
      </c>
      <c r="F10152" s="5" t="s">
        <v>1134</v>
      </c>
      <c r="G10152" s="9"/>
      <c r="H10152" s="9"/>
    </row>
    <row r="10153" ht="15.75" customHeight="1">
      <c r="A10153" s="15" t="s">
        <v>11624</v>
      </c>
      <c r="B10153" s="14" t="s">
        <v>2548</v>
      </c>
      <c r="C10153" s="17">
        <v>25.0</v>
      </c>
      <c r="D10153" s="8" t="s">
        <v>11640</v>
      </c>
      <c r="E10153" s="8" t="s">
        <v>21</v>
      </c>
      <c r="F10153" s="5" t="s">
        <v>1134</v>
      </c>
      <c r="G10153" s="9"/>
      <c r="H10153" s="9"/>
    </row>
    <row r="10154" ht="15.75" customHeight="1">
      <c r="A10154" s="15" t="s">
        <v>11641</v>
      </c>
      <c r="B10154" s="18" t="s">
        <v>11642</v>
      </c>
      <c r="C10154" s="16">
        <v>1.0</v>
      </c>
      <c r="D10154" s="8" t="s">
        <v>11643</v>
      </c>
      <c r="E10154" s="8" t="s">
        <v>21</v>
      </c>
      <c r="F10154" s="5" t="s">
        <v>25</v>
      </c>
      <c r="G10154" s="9"/>
      <c r="H10154" s="9"/>
    </row>
    <row r="10155" ht="15.75" customHeight="1">
      <c r="A10155" s="15" t="s">
        <v>11641</v>
      </c>
      <c r="B10155" s="14" t="s">
        <v>361</v>
      </c>
      <c r="C10155" s="17">
        <v>4.0</v>
      </c>
      <c r="D10155" s="8" t="s">
        <v>11644</v>
      </c>
      <c r="E10155" s="8" t="s">
        <v>21</v>
      </c>
      <c r="F10155" s="5" t="s">
        <v>25</v>
      </c>
      <c r="G10155" s="9"/>
      <c r="H10155" s="9"/>
    </row>
    <row r="10156" ht="15.75" customHeight="1">
      <c r="A10156" s="15" t="s">
        <v>11641</v>
      </c>
      <c r="B10156" s="18" t="s">
        <v>11642</v>
      </c>
      <c r="C10156" s="17">
        <v>5.0</v>
      </c>
      <c r="D10156" s="8" t="s">
        <v>11645</v>
      </c>
      <c r="E10156" s="8" t="s">
        <v>14</v>
      </c>
      <c r="F10156" s="5" t="s">
        <v>151</v>
      </c>
      <c r="G10156" s="9"/>
      <c r="H10156" s="9"/>
    </row>
    <row r="10157" ht="15.75" customHeight="1">
      <c r="A10157" s="15" t="s">
        <v>11641</v>
      </c>
      <c r="B10157" s="18" t="s">
        <v>11642</v>
      </c>
      <c r="C10157" s="17">
        <v>7.0</v>
      </c>
      <c r="D10157" s="8" t="s">
        <v>11646</v>
      </c>
      <c r="E10157" s="8" t="s">
        <v>21</v>
      </c>
      <c r="F10157" s="5" t="s">
        <v>151</v>
      </c>
      <c r="G10157" s="9"/>
      <c r="H10157" s="9"/>
    </row>
    <row r="10158" ht="15.75" customHeight="1">
      <c r="A10158" s="15" t="s">
        <v>11641</v>
      </c>
      <c r="B10158" s="14" t="s">
        <v>6952</v>
      </c>
      <c r="C10158" s="17">
        <v>9.0</v>
      </c>
      <c r="D10158" s="8" t="s">
        <v>11647</v>
      </c>
      <c r="E10158" s="8" t="s">
        <v>21</v>
      </c>
      <c r="F10158" s="5" t="s">
        <v>151</v>
      </c>
      <c r="G10158" s="9"/>
      <c r="H10158" s="9"/>
    </row>
    <row r="10159" ht="15.75" customHeight="1">
      <c r="A10159" s="15" t="s">
        <v>11641</v>
      </c>
      <c r="B10159" s="18" t="s">
        <v>9066</v>
      </c>
      <c r="C10159" s="17">
        <v>10.0</v>
      </c>
      <c r="D10159" s="8" t="s">
        <v>11648</v>
      </c>
      <c r="E10159" s="8" t="s">
        <v>166</v>
      </c>
      <c r="F10159" s="5" t="s">
        <v>3751</v>
      </c>
      <c r="G10159" s="9"/>
      <c r="H10159" s="9"/>
    </row>
    <row r="10160" ht="15.75" customHeight="1">
      <c r="A10160" s="15" t="s">
        <v>11641</v>
      </c>
      <c r="B10160" s="18" t="s">
        <v>9066</v>
      </c>
      <c r="C10160" s="17">
        <v>11.0</v>
      </c>
      <c r="D10160" s="8" t="s">
        <v>11649</v>
      </c>
      <c r="E10160" s="8" t="s">
        <v>21</v>
      </c>
      <c r="F10160" s="5" t="s">
        <v>123</v>
      </c>
      <c r="G10160" s="9"/>
      <c r="H10160" s="9"/>
    </row>
    <row r="10161" ht="15.75" customHeight="1">
      <c r="A10161" s="15" t="s">
        <v>11641</v>
      </c>
      <c r="B10161" s="18" t="s">
        <v>11650</v>
      </c>
      <c r="C10161" s="17">
        <v>12.0</v>
      </c>
      <c r="D10161" s="8" t="s">
        <v>11651</v>
      </c>
      <c r="E10161" s="8" t="s">
        <v>21</v>
      </c>
      <c r="F10161" s="5" t="s">
        <v>971</v>
      </c>
      <c r="G10161" s="9"/>
      <c r="H10161" s="9"/>
    </row>
    <row r="10162" ht="15.75" customHeight="1">
      <c r="A10162" s="15" t="s">
        <v>11641</v>
      </c>
      <c r="B10162" s="18" t="s">
        <v>9066</v>
      </c>
      <c r="C10162" s="17">
        <v>14.0</v>
      </c>
      <c r="D10162" s="8" t="s">
        <v>11652</v>
      </c>
      <c r="E10162" s="8" t="s">
        <v>14</v>
      </c>
      <c r="F10162" s="5" t="s">
        <v>133</v>
      </c>
      <c r="G10162" s="9"/>
      <c r="H10162" s="9"/>
    </row>
    <row r="10163" ht="15.75" customHeight="1">
      <c r="A10163" s="15" t="s">
        <v>11641</v>
      </c>
      <c r="B10163" s="14" t="s">
        <v>11653</v>
      </c>
      <c r="C10163" s="17">
        <v>15.0</v>
      </c>
      <c r="D10163" s="8" t="s">
        <v>11654</v>
      </c>
      <c r="E10163" s="8" t="s">
        <v>146</v>
      </c>
      <c r="F10163" s="5" t="s">
        <v>66</v>
      </c>
      <c r="G10163" s="9"/>
      <c r="H10163" s="9"/>
    </row>
    <row r="10164" ht="15.75" customHeight="1">
      <c r="A10164" s="15" t="s">
        <v>11641</v>
      </c>
      <c r="B10164" s="14" t="s">
        <v>26</v>
      </c>
      <c r="C10164" s="17">
        <v>18.0</v>
      </c>
      <c r="D10164" s="8" t="s">
        <v>11655</v>
      </c>
      <c r="E10164" s="8" t="s">
        <v>146</v>
      </c>
      <c r="F10164" s="5" t="s">
        <v>146</v>
      </c>
      <c r="G10164" s="9"/>
      <c r="H10164" s="9"/>
    </row>
    <row r="10165" ht="15.75" customHeight="1">
      <c r="A10165" s="15" t="s">
        <v>11641</v>
      </c>
      <c r="B10165" s="18" t="s">
        <v>11642</v>
      </c>
      <c r="C10165" s="17">
        <v>21.0</v>
      </c>
      <c r="D10165" s="8" t="s">
        <v>11656</v>
      </c>
      <c r="E10165" s="8" t="s">
        <v>21</v>
      </c>
      <c r="F10165" s="5" t="s">
        <v>28</v>
      </c>
      <c r="G10165" s="9"/>
      <c r="H10165" s="9"/>
    </row>
    <row r="10166" ht="15.75" customHeight="1">
      <c r="A10166" s="15" t="s">
        <v>11641</v>
      </c>
      <c r="B10166" s="14" t="s">
        <v>26</v>
      </c>
      <c r="C10166" s="17">
        <v>23.0</v>
      </c>
      <c r="D10166" s="8" t="s">
        <v>11657</v>
      </c>
      <c r="E10166" s="8" t="s">
        <v>14</v>
      </c>
      <c r="F10166" s="5" t="s">
        <v>28</v>
      </c>
      <c r="G10166" s="9"/>
      <c r="H10166" s="9"/>
    </row>
    <row r="10167" ht="15.75" customHeight="1">
      <c r="A10167" s="15" t="s">
        <v>11641</v>
      </c>
      <c r="B10167" s="14" t="s">
        <v>197</v>
      </c>
      <c r="C10167" s="17">
        <v>24.0</v>
      </c>
      <c r="D10167" s="8" t="s">
        <v>11658</v>
      </c>
      <c r="E10167" s="8" t="s">
        <v>14</v>
      </c>
      <c r="F10167" s="5" t="s">
        <v>15</v>
      </c>
      <c r="G10167" s="9"/>
      <c r="H10167" s="9"/>
    </row>
    <row r="10168" ht="15.75" customHeight="1">
      <c r="A10168" s="15" t="s">
        <v>11641</v>
      </c>
      <c r="B10168" s="14" t="s">
        <v>35</v>
      </c>
      <c r="C10168" s="17">
        <v>26.0</v>
      </c>
      <c r="D10168" s="8" t="s">
        <v>11659</v>
      </c>
      <c r="E10168" s="8" t="s">
        <v>21</v>
      </c>
      <c r="F10168" s="5" t="s">
        <v>25</v>
      </c>
      <c r="G10168" s="9"/>
      <c r="H10168" s="9"/>
    </row>
    <row r="10169" ht="15.75" customHeight="1">
      <c r="A10169" s="15" t="s">
        <v>11641</v>
      </c>
      <c r="B10169" s="14" t="s">
        <v>6952</v>
      </c>
      <c r="C10169" s="17">
        <v>27.0</v>
      </c>
      <c r="D10169" s="8" t="s">
        <v>11660</v>
      </c>
      <c r="E10169" s="8" t="s">
        <v>21</v>
      </c>
      <c r="F10169" s="5" t="s">
        <v>25</v>
      </c>
      <c r="G10169" s="9"/>
      <c r="H10169" s="9"/>
    </row>
    <row r="10170" ht="15.75" customHeight="1">
      <c r="A10170" s="15" t="s">
        <v>11641</v>
      </c>
      <c r="B10170" s="18" t="s">
        <v>10301</v>
      </c>
      <c r="C10170" s="17">
        <v>28.0</v>
      </c>
      <c r="D10170" s="8" t="s">
        <v>11661</v>
      </c>
      <c r="E10170" s="8" t="s">
        <v>21</v>
      </c>
      <c r="F10170" s="5" t="s">
        <v>25</v>
      </c>
      <c r="G10170" s="9"/>
      <c r="H10170" s="9"/>
    </row>
    <row r="10171" ht="15.75" customHeight="1">
      <c r="A10171" s="15" t="s">
        <v>11641</v>
      </c>
      <c r="B10171" s="18" t="s">
        <v>126</v>
      </c>
      <c r="C10171" s="17">
        <v>29.0</v>
      </c>
      <c r="D10171" s="8" t="s">
        <v>11662</v>
      </c>
      <c r="E10171" s="8" t="s">
        <v>21</v>
      </c>
      <c r="F10171" s="5" t="s">
        <v>25</v>
      </c>
      <c r="G10171" s="9"/>
      <c r="H10171" s="9"/>
    </row>
    <row r="10172" ht="15.75" customHeight="1">
      <c r="A10172" s="15" t="s">
        <v>11641</v>
      </c>
      <c r="B10172" s="14" t="s">
        <v>26</v>
      </c>
      <c r="C10172" s="17">
        <v>31.0</v>
      </c>
      <c r="D10172" s="8" t="s">
        <v>11663</v>
      </c>
      <c r="E10172" s="8" t="s">
        <v>21</v>
      </c>
      <c r="F10172" s="5" t="s">
        <v>25</v>
      </c>
      <c r="G10172" s="9"/>
      <c r="H10172" s="9"/>
    </row>
    <row r="10173" ht="15.75" customHeight="1">
      <c r="A10173" s="15" t="s">
        <v>11641</v>
      </c>
      <c r="B10173" s="14" t="s">
        <v>26</v>
      </c>
      <c r="C10173" s="17">
        <v>32.0</v>
      </c>
      <c r="D10173" s="8" t="s">
        <v>11664</v>
      </c>
      <c r="E10173" s="8" t="s">
        <v>146</v>
      </c>
      <c r="F10173" s="5" t="s">
        <v>28</v>
      </c>
      <c r="G10173" s="9"/>
      <c r="H10173" s="9"/>
    </row>
    <row r="10174" ht="15.75" customHeight="1">
      <c r="A10174" s="15" t="s">
        <v>11641</v>
      </c>
      <c r="B10174" s="18" t="s">
        <v>11642</v>
      </c>
      <c r="C10174" s="17">
        <v>34.0</v>
      </c>
      <c r="D10174" s="8" t="s">
        <v>11665</v>
      </c>
      <c r="E10174" s="8" t="s">
        <v>146</v>
      </c>
      <c r="F10174" s="5" t="s">
        <v>28</v>
      </c>
      <c r="G10174" s="9"/>
      <c r="H10174" s="9"/>
    </row>
    <row r="10175" ht="15.75" customHeight="1">
      <c r="A10175" s="15" t="s">
        <v>11641</v>
      </c>
      <c r="B10175" s="18" t="s">
        <v>10301</v>
      </c>
      <c r="C10175" s="17">
        <v>36.0</v>
      </c>
      <c r="D10175" s="8" t="s">
        <v>11666</v>
      </c>
      <c r="E10175" s="8" t="s">
        <v>21</v>
      </c>
      <c r="F10175" s="5" t="s">
        <v>25</v>
      </c>
      <c r="G10175" s="9"/>
      <c r="H10175" s="9"/>
    </row>
    <row r="10176" ht="15.75" customHeight="1">
      <c r="A10176" s="15" t="s">
        <v>11641</v>
      </c>
      <c r="B10176" s="14" t="s">
        <v>1163</v>
      </c>
      <c r="C10176" s="17">
        <v>37.0</v>
      </c>
      <c r="D10176" s="8" t="s">
        <v>11667</v>
      </c>
      <c r="E10176" s="8" t="s">
        <v>21</v>
      </c>
      <c r="F10176" s="5" t="s">
        <v>25</v>
      </c>
      <c r="G10176" s="9"/>
      <c r="H10176" s="9"/>
    </row>
    <row r="10177" ht="15.75" customHeight="1">
      <c r="A10177" s="15" t="s">
        <v>11641</v>
      </c>
      <c r="B10177" s="18" t="s">
        <v>6363</v>
      </c>
      <c r="C10177" s="17">
        <v>39.0</v>
      </c>
      <c r="D10177" s="8" t="s">
        <v>11668</v>
      </c>
      <c r="E10177" s="8" t="s">
        <v>21</v>
      </c>
      <c r="F10177" s="5" t="s">
        <v>123</v>
      </c>
      <c r="G10177" s="9"/>
      <c r="H10177" s="9"/>
    </row>
    <row r="10178" ht="15.75" customHeight="1">
      <c r="A10178" s="15" t="s">
        <v>11669</v>
      </c>
      <c r="B10178" s="14" t="s">
        <v>29</v>
      </c>
      <c r="C10178" s="16">
        <v>1.0</v>
      </c>
      <c r="D10178" s="8" t="s">
        <v>11670</v>
      </c>
      <c r="E10178" s="8" t="s">
        <v>21</v>
      </c>
      <c r="F10178" s="5" t="s">
        <v>25</v>
      </c>
      <c r="G10178" s="9"/>
      <c r="H10178" s="9"/>
    </row>
    <row r="10179" ht="15.75" customHeight="1">
      <c r="A10179" s="15" t="s">
        <v>11669</v>
      </c>
      <c r="B10179" s="14" t="s">
        <v>37</v>
      </c>
      <c r="C10179" s="17">
        <v>2.0</v>
      </c>
      <c r="D10179" s="8" t="s">
        <v>11671</v>
      </c>
      <c r="E10179" s="8" t="s">
        <v>14</v>
      </c>
      <c r="F10179" s="5" t="s">
        <v>15</v>
      </c>
      <c r="G10179" s="9"/>
      <c r="H10179" s="9"/>
    </row>
    <row r="10180" ht="15.75" customHeight="1">
      <c r="A10180" s="15" t="s">
        <v>11669</v>
      </c>
      <c r="B10180" s="14" t="s">
        <v>41</v>
      </c>
      <c r="C10180" s="17">
        <v>3.0</v>
      </c>
      <c r="D10180" s="8" t="s">
        <v>11672</v>
      </c>
      <c r="E10180" s="8" t="s">
        <v>21</v>
      </c>
      <c r="F10180" s="5" t="s">
        <v>15</v>
      </c>
      <c r="G10180" s="9"/>
      <c r="H10180" s="9"/>
    </row>
    <row r="10181" ht="15.75" customHeight="1">
      <c r="A10181" s="15" t="s">
        <v>11669</v>
      </c>
      <c r="B10181" s="14" t="s">
        <v>41</v>
      </c>
      <c r="C10181" s="17">
        <v>4.0</v>
      </c>
      <c r="D10181" s="8" t="s">
        <v>11673</v>
      </c>
      <c r="E10181" s="8" t="s">
        <v>14</v>
      </c>
      <c r="F10181" s="5" t="s">
        <v>15</v>
      </c>
      <c r="G10181" s="9"/>
      <c r="H10181" s="9"/>
    </row>
    <row r="10182" ht="15.75" customHeight="1">
      <c r="A10182" s="15" t="s">
        <v>11669</v>
      </c>
      <c r="B10182" s="14" t="s">
        <v>104</v>
      </c>
      <c r="C10182" s="17">
        <v>6.0</v>
      </c>
      <c r="D10182" s="8" t="s">
        <v>11674</v>
      </c>
      <c r="E10182" s="8" t="s">
        <v>14</v>
      </c>
      <c r="F10182" s="5" t="s">
        <v>15</v>
      </c>
      <c r="G10182" s="9"/>
      <c r="H10182" s="9"/>
    </row>
    <row r="10183" ht="15.75" customHeight="1">
      <c r="A10183" s="15" t="s">
        <v>11669</v>
      </c>
      <c r="B10183" s="14" t="s">
        <v>52</v>
      </c>
      <c r="C10183" s="17">
        <v>8.0</v>
      </c>
      <c r="D10183" s="8" t="s">
        <v>11675</v>
      </c>
      <c r="E10183" s="8" t="s">
        <v>14</v>
      </c>
      <c r="F10183" s="5" t="s">
        <v>15</v>
      </c>
      <c r="G10183" s="9"/>
      <c r="H10183" s="9"/>
    </row>
    <row r="10184" ht="15.75" customHeight="1">
      <c r="A10184" s="15" t="s">
        <v>11669</v>
      </c>
      <c r="B10184" s="14" t="s">
        <v>41</v>
      </c>
      <c r="C10184" s="17">
        <v>9.0</v>
      </c>
      <c r="D10184" s="8" t="s">
        <v>11676</v>
      </c>
      <c r="E10184" s="8" t="s">
        <v>21</v>
      </c>
      <c r="F10184" s="5" t="s">
        <v>15</v>
      </c>
      <c r="G10184" s="9"/>
      <c r="H10184" s="9"/>
    </row>
    <row r="10185" ht="15.75" customHeight="1">
      <c r="A10185" s="15" t="s">
        <v>11669</v>
      </c>
      <c r="B10185" s="14" t="s">
        <v>26</v>
      </c>
      <c r="C10185" s="17">
        <v>10.0</v>
      </c>
      <c r="D10185" s="8" t="s">
        <v>11677</v>
      </c>
      <c r="E10185" s="8" t="s">
        <v>21</v>
      </c>
      <c r="F10185" s="5" t="s">
        <v>25</v>
      </c>
      <c r="G10185" s="9"/>
      <c r="H10185" s="9"/>
    </row>
    <row r="10186" ht="15.75" customHeight="1">
      <c r="A10186" s="15" t="s">
        <v>11669</v>
      </c>
      <c r="B10186" s="14" t="s">
        <v>35</v>
      </c>
      <c r="C10186" s="17">
        <v>11.0</v>
      </c>
      <c r="D10186" s="8" t="s">
        <v>11678</v>
      </c>
      <c r="E10186" s="8" t="s">
        <v>21</v>
      </c>
      <c r="F10186" s="5" t="s">
        <v>25</v>
      </c>
      <c r="G10186" s="9"/>
      <c r="H10186" s="9"/>
    </row>
    <row r="10187" ht="15.75" customHeight="1">
      <c r="A10187" s="15" t="s">
        <v>11669</v>
      </c>
      <c r="B10187" s="18" t="s">
        <v>1712</v>
      </c>
      <c r="C10187" s="17">
        <v>13.0</v>
      </c>
      <c r="D10187" s="8" t="s">
        <v>11679</v>
      </c>
      <c r="E10187" s="8" t="s">
        <v>21</v>
      </c>
      <c r="F10187" s="5" t="s">
        <v>1103</v>
      </c>
      <c r="G10187" s="9"/>
      <c r="H10187" s="9"/>
    </row>
    <row r="10188" ht="15.75" customHeight="1">
      <c r="A10188" s="15" t="s">
        <v>11669</v>
      </c>
      <c r="B10188" s="14" t="s">
        <v>216</v>
      </c>
      <c r="C10188" s="17">
        <v>15.0</v>
      </c>
      <c r="D10188" s="8" t="s">
        <v>11680</v>
      </c>
      <c r="E10188" s="8" t="s">
        <v>21</v>
      </c>
      <c r="F10188" s="5" t="s">
        <v>1103</v>
      </c>
      <c r="G10188" s="9"/>
      <c r="H10188" s="9"/>
    </row>
    <row r="10189" ht="15.75" customHeight="1">
      <c r="A10189" s="15" t="s">
        <v>11669</v>
      </c>
      <c r="B10189" s="14" t="s">
        <v>26</v>
      </c>
      <c r="C10189" s="17">
        <v>16.0</v>
      </c>
      <c r="D10189" s="8" t="s">
        <v>11681</v>
      </c>
      <c r="E10189" s="8" t="s">
        <v>14</v>
      </c>
      <c r="F10189" s="5" t="s">
        <v>1103</v>
      </c>
      <c r="G10189" s="9"/>
      <c r="H10189" s="9"/>
    </row>
    <row r="10190" ht="15.75" customHeight="1">
      <c r="A10190" s="15" t="s">
        <v>11669</v>
      </c>
      <c r="B10190" s="14" t="s">
        <v>35</v>
      </c>
      <c r="C10190" s="17">
        <v>18.0</v>
      </c>
      <c r="D10190" s="8" t="s">
        <v>11682</v>
      </c>
      <c r="E10190" s="8" t="s">
        <v>21</v>
      </c>
      <c r="F10190" s="5" t="s">
        <v>1103</v>
      </c>
      <c r="G10190" s="9"/>
      <c r="H10190" s="9"/>
    </row>
    <row r="10191" ht="15.75" customHeight="1">
      <c r="A10191" s="15" t="s">
        <v>11669</v>
      </c>
      <c r="B10191" s="14" t="s">
        <v>37</v>
      </c>
      <c r="C10191" s="17">
        <v>19.0</v>
      </c>
      <c r="D10191" s="8" t="s">
        <v>11683</v>
      </c>
      <c r="E10191" s="8" t="s">
        <v>14</v>
      </c>
      <c r="F10191" s="5" t="s">
        <v>15</v>
      </c>
      <c r="G10191" s="9"/>
      <c r="H10191" s="9"/>
    </row>
    <row r="10192" ht="15.75" customHeight="1">
      <c r="A10192" s="15" t="s">
        <v>11669</v>
      </c>
      <c r="B10192" s="18" t="s">
        <v>261</v>
      </c>
      <c r="C10192" s="17">
        <v>20.0</v>
      </c>
      <c r="D10192" s="8" t="s">
        <v>11684</v>
      </c>
      <c r="E10192" s="8" t="s">
        <v>14</v>
      </c>
      <c r="F10192" s="5" t="s">
        <v>15</v>
      </c>
      <c r="G10192" s="9"/>
      <c r="H10192" s="9"/>
    </row>
    <row r="10193" ht="15.75" customHeight="1">
      <c r="A10193" s="15" t="s">
        <v>11685</v>
      </c>
      <c r="B10193" s="14" t="s">
        <v>154</v>
      </c>
      <c r="C10193" s="17">
        <v>2.0</v>
      </c>
      <c r="D10193" s="8" t="s">
        <v>11686</v>
      </c>
      <c r="E10193" s="8" t="s">
        <v>21</v>
      </c>
      <c r="F10193" s="5" t="s">
        <v>642</v>
      </c>
      <c r="G10193" s="9"/>
      <c r="H10193" s="9"/>
    </row>
    <row r="10194" ht="15.75" customHeight="1">
      <c r="A10194" s="15" t="s">
        <v>11685</v>
      </c>
      <c r="B10194" s="14" t="s">
        <v>11687</v>
      </c>
      <c r="C10194" s="17">
        <v>3.0</v>
      </c>
      <c r="D10194" s="8" t="s">
        <v>11688</v>
      </c>
      <c r="E10194" s="8" t="s">
        <v>21</v>
      </c>
      <c r="F10194" s="5" t="s">
        <v>11689</v>
      </c>
      <c r="G10194" s="9"/>
      <c r="H10194" s="9"/>
    </row>
    <row r="10195" ht="15.75" customHeight="1">
      <c r="A10195" s="15" t="s">
        <v>11685</v>
      </c>
      <c r="B10195" s="14" t="s">
        <v>517</v>
      </c>
      <c r="C10195" s="17">
        <v>6.0</v>
      </c>
      <c r="D10195" s="8" t="s">
        <v>11690</v>
      </c>
      <c r="E10195" s="8" t="s">
        <v>21</v>
      </c>
      <c r="F10195" s="5" t="s">
        <v>11689</v>
      </c>
      <c r="G10195" s="9"/>
      <c r="H10195" s="9"/>
    </row>
    <row r="10196" ht="15.75" customHeight="1">
      <c r="A10196" s="15" t="s">
        <v>11685</v>
      </c>
      <c r="B10196" s="14" t="s">
        <v>517</v>
      </c>
      <c r="C10196" s="17">
        <v>8.0</v>
      </c>
      <c r="D10196" s="8" t="s">
        <v>11691</v>
      </c>
      <c r="E10196" s="8" t="s">
        <v>21</v>
      </c>
      <c r="F10196" s="5" t="s">
        <v>50</v>
      </c>
      <c r="G10196" s="9"/>
      <c r="H10196" s="9"/>
    </row>
    <row r="10197" ht="15.75" customHeight="1">
      <c r="A10197" s="15" t="s">
        <v>11685</v>
      </c>
      <c r="B10197" s="14" t="s">
        <v>450</v>
      </c>
      <c r="C10197" s="17">
        <v>10.0</v>
      </c>
      <c r="D10197" s="8" t="s">
        <v>11692</v>
      </c>
      <c r="E10197" s="8" t="s">
        <v>21</v>
      </c>
      <c r="F10197" s="5" t="s">
        <v>25</v>
      </c>
      <c r="G10197" s="9"/>
      <c r="H10197" s="9"/>
    </row>
    <row r="10198" ht="15.75" customHeight="1">
      <c r="A10198" s="15" t="s">
        <v>11685</v>
      </c>
      <c r="B10198" s="18" t="s">
        <v>679</v>
      </c>
      <c r="C10198" s="17">
        <v>11.0</v>
      </c>
      <c r="D10198" s="8" t="s">
        <v>11693</v>
      </c>
      <c r="E10198" s="8" t="s">
        <v>21</v>
      </c>
      <c r="F10198" s="5" t="s">
        <v>642</v>
      </c>
      <c r="G10198" s="9"/>
      <c r="H10198" s="9"/>
    </row>
    <row r="10199" ht="15.75" customHeight="1">
      <c r="A10199" s="15" t="s">
        <v>11685</v>
      </c>
      <c r="B10199" s="14" t="s">
        <v>517</v>
      </c>
      <c r="C10199" s="17">
        <v>12.0</v>
      </c>
      <c r="D10199" s="8" t="s">
        <v>11694</v>
      </c>
      <c r="E10199" s="8" t="s">
        <v>14</v>
      </c>
      <c r="F10199" s="5" t="s">
        <v>28</v>
      </c>
      <c r="G10199" s="9"/>
      <c r="H10199" s="9"/>
    </row>
    <row r="10200" ht="15.75" customHeight="1">
      <c r="A10200" s="15" t="s">
        <v>11685</v>
      </c>
      <c r="B10200" s="18" t="s">
        <v>679</v>
      </c>
      <c r="C10200" s="17">
        <v>14.0</v>
      </c>
      <c r="D10200" s="8" t="s">
        <v>11695</v>
      </c>
      <c r="E10200" s="8" t="s">
        <v>21</v>
      </c>
      <c r="F10200" s="5" t="s">
        <v>10068</v>
      </c>
      <c r="G10200" s="9"/>
      <c r="H10200" s="9"/>
    </row>
    <row r="10201" ht="15.75" customHeight="1">
      <c r="A10201" s="15" t="s">
        <v>11685</v>
      </c>
      <c r="B10201" s="14" t="s">
        <v>896</v>
      </c>
      <c r="C10201" s="17">
        <v>15.0</v>
      </c>
      <c r="D10201" s="8" t="s">
        <v>11696</v>
      </c>
      <c r="E10201" s="8" t="s">
        <v>21</v>
      </c>
      <c r="F10201" s="5" t="s">
        <v>22</v>
      </c>
      <c r="G10201" s="9"/>
      <c r="H10201" s="9"/>
    </row>
    <row r="10202" ht="15.75" customHeight="1">
      <c r="A10202" s="15" t="s">
        <v>11685</v>
      </c>
      <c r="B10202" s="14" t="s">
        <v>1770</v>
      </c>
      <c r="C10202" s="17">
        <v>18.0</v>
      </c>
      <c r="D10202" s="8" t="s">
        <v>11697</v>
      </c>
      <c r="E10202" s="8" t="s">
        <v>21</v>
      </c>
      <c r="F10202" s="5" t="s">
        <v>10068</v>
      </c>
      <c r="G10202" s="9"/>
      <c r="H10202" s="9"/>
    </row>
    <row r="10203" ht="15.75" customHeight="1">
      <c r="A10203" s="15" t="s">
        <v>11685</v>
      </c>
      <c r="B10203" s="18" t="s">
        <v>679</v>
      </c>
      <c r="C10203" s="17">
        <v>20.0</v>
      </c>
      <c r="D10203" s="8" t="s">
        <v>11698</v>
      </c>
      <c r="E10203" s="8" t="s">
        <v>21</v>
      </c>
      <c r="F10203" s="5" t="s">
        <v>639</v>
      </c>
      <c r="G10203" s="9"/>
      <c r="H10203" s="9"/>
    </row>
    <row r="10204" ht="15.75" customHeight="1">
      <c r="A10204" s="15" t="s">
        <v>11685</v>
      </c>
      <c r="B10204" s="18" t="s">
        <v>679</v>
      </c>
      <c r="C10204" s="17">
        <v>21.0</v>
      </c>
      <c r="D10204" s="8" t="s">
        <v>11699</v>
      </c>
      <c r="E10204" s="8" t="s">
        <v>21</v>
      </c>
      <c r="F10204" s="5" t="s">
        <v>25</v>
      </c>
      <c r="G10204" s="9"/>
      <c r="H10204" s="9"/>
    </row>
    <row r="10205" ht="15.75" customHeight="1">
      <c r="A10205" s="15" t="s">
        <v>11685</v>
      </c>
      <c r="B10205" s="14" t="s">
        <v>517</v>
      </c>
      <c r="C10205" s="17">
        <v>22.0</v>
      </c>
      <c r="D10205" s="8" t="s">
        <v>11700</v>
      </c>
      <c r="E10205" s="8" t="s">
        <v>21</v>
      </c>
      <c r="F10205" s="5" t="s">
        <v>25</v>
      </c>
      <c r="G10205" s="9"/>
      <c r="H10205" s="9"/>
    </row>
    <row r="10206" ht="15.75" customHeight="1">
      <c r="A10206" s="15" t="s">
        <v>11685</v>
      </c>
      <c r="B10206" s="14" t="s">
        <v>525</v>
      </c>
      <c r="C10206" s="17">
        <v>23.0</v>
      </c>
      <c r="D10206" s="8" t="s">
        <v>11701</v>
      </c>
      <c r="E10206" s="8" t="s">
        <v>14</v>
      </c>
      <c r="F10206" s="5" t="s">
        <v>15</v>
      </c>
      <c r="G10206" s="9"/>
      <c r="H10206" s="9"/>
    </row>
    <row r="10207" ht="15.75" customHeight="1">
      <c r="A10207" s="15" t="s">
        <v>11685</v>
      </c>
      <c r="B10207" s="18" t="s">
        <v>679</v>
      </c>
      <c r="C10207" s="17">
        <v>25.0</v>
      </c>
      <c r="D10207" s="8" t="s">
        <v>11702</v>
      </c>
      <c r="E10207" s="8" t="s">
        <v>14</v>
      </c>
      <c r="F10207" s="5" t="s">
        <v>15</v>
      </c>
      <c r="G10207" s="9"/>
      <c r="H10207" s="9"/>
    </row>
    <row r="10208" ht="15.75" customHeight="1">
      <c r="A10208" s="15" t="s">
        <v>11685</v>
      </c>
      <c r="B10208" s="14" t="s">
        <v>517</v>
      </c>
      <c r="C10208" s="17">
        <v>26.0</v>
      </c>
      <c r="D10208" s="8" t="s">
        <v>11703</v>
      </c>
      <c r="E10208" s="8" t="s">
        <v>146</v>
      </c>
      <c r="F10208" s="5" t="s">
        <v>66</v>
      </c>
      <c r="G10208" s="9"/>
      <c r="H10208" s="9"/>
    </row>
    <row r="10209" ht="15.75" customHeight="1">
      <c r="A10209" s="15" t="s">
        <v>11685</v>
      </c>
      <c r="B10209" s="18" t="s">
        <v>679</v>
      </c>
      <c r="C10209" s="17">
        <v>28.0</v>
      </c>
      <c r="D10209" s="8" t="s">
        <v>11704</v>
      </c>
      <c r="E10209" s="8" t="s">
        <v>14</v>
      </c>
      <c r="F10209" s="5" t="s">
        <v>66</v>
      </c>
      <c r="G10209" s="9"/>
      <c r="H10209" s="9"/>
    </row>
    <row r="10210" ht="15.75" customHeight="1">
      <c r="A10210" s="15" t="s">
        <v>11685</v>
      </c>
      <c r="B10210" s="18" t="s">
        <v>679</v>
      </c>
      <c r="C10210" s="17">
        <v>29.0</v>
      </c>
      <c r="D10210" s="8" t="s">
        <v>11705</v>
      </c>
      <c r="E10210" s="8" t="s">
        <v>14</v>
      </c>
      <c r="F10210" s="5" t="s">
        <v>66</v>
      </c>
      <c r="G10210" s="9"/>
      <c r="H10210" s="9"/>
    </row>
    <row r="10211" ht="15.75" customHeight="1">
      <c r="A10211" s="15" t="s">
        <v>11685</v>
      </c>
      <c r="B10211" s="14" t="s">
        <v>517</v>
      </c>
      <c r="C10211" s="17">
        <v>30.0</v>
      </c>
      <c r="D10211" s="8" t="s">
        <v>11706</v>
      </c>
      <c r="E10211" s="8" t="s">
        <v>14</v>
      </c>
      <c r="F10211" s="5" t="s">
        <v>50</v>
      </c>
      <c r="G10211" s="9"/>
      <c r="H10211" s="9"/>
    </row>
    <row r="10212" ht="15.75" customHeight="1">
      <c r="A10212" s="15" t="s">
        <v>11685</v>
      </c>
      <c r="B10212" s="14" t="s">
        <v>144</v>
      </c>
      <c r="C10212" s="17">
        <v>31.0</v>
      </c>
      <c r="D10212" s="8" t="s">
        <v>11707</v>
      </c>
      <c r="E10212" s="8" t="s">
        <v>14</v>
      </c>
      <c r="F10212" s="5" t="s">
        <v>50</v>
      </c>
      <c r="G10212" s="9"/>
      <c r="H10212" s="9"/>
    </row>
    <row r="10213" ht="15.75" customHeight="1">
      <c r="A10213" s="15" t="s">
        <v>11685</v>
      </c>
      <c r="B10213" s="14" t="s">
        <v>450</v>
      </c>
      <c r="C10213" s="17">
        <v>32.0</v>
      </c>
      <c r="D10213" s="8" t="s">
        <v>11708</v>
      </c>
      <c r="E10213" s="8" t="s">
        <v>14</v>
      </c>
      <c r="F10213" s="5" t="s">
        <v>15</v>
      </c>
      <c r="G10213" s="9"/>
      <c r="H10213" s="9"/>
    </row>
    <row r="10214" ht="15.75" customHeight="1">
      <c r="A10214" s="15" t="s">
        <v>11685</v>
      </c>
      <c r="B10214" s="14" t="s">
        <v>517</v>
      </c>
      <c r="C10214" s="17">
        <v>33.0</v>
      </c>
      <c r="D10214" s="8" t="s">
        <v>11709</v>
      </c>
      <c r="E10214" s="8" t="s">
        <v>14</v>
      </c>
      <c r="F10214" s="5" t="s">
        <v>15</v>
      </c>
      <c r="G10214" s="9"/>
      <c r="H10214" s="9"/>
    </row>
    <row r="10215" ht="15.75" customHeight="1">
      <c r="A10215" s="15" t="s">
        <v>11685</v>
      </c>
      <c r="B10215" s="14" t="s">
        <v>5094</v>
      </c>
      <c r="C10215" s="17">
        <v>34.0</v>
      </c>
      <c r="D10215" s="8" t="s">
        <v>11710</v>
      </c>
      <c r="E10215" s="8" t="s">
        <v>21</v>
      </c>
      <c r="F10215" s="5" t="s">
        <v>123</v>
      </c>
      <c r="G10215" s="9"/>
      <c r="H10215" s="9"/>
    </row>
    <row r="10216" ht="15.75" customHeight="1">
      <c r="A10216" s="15" t="s">
        <v>11685</v>
      </c>
      <c r="B10216" s="14" t="s">
        <v>517</v>
      </c>
      <c r="C10216" s="17">
        <v>39.0</v>
      </c>
      <c r="D10216" s="8" t="s">
        <v>11711</v>
      </c>
      <c r="E10216" s="8" t="s">
        <v>33</v>
      </c>
      <c r="F10216" s="5" t="s">
        <v>33</v>
      </c>
      <c r="G10216" s="9"/>
      <c r="H10216" s="9"/>
    </row>
    <row r="10217" ht="15.75" customHeight="1">
      <c r="A10217" s="15" t="s">
        <v>11685</v>
      </c>
      <c r="B10217" s="14" t="s">
        <v>1770</v>
      </c>
      <c r="C10217" s="17">
        <v>40.0</v>
      </c>
      <c r="D10217" s="8" t="s">
        <v>11712</v>
      </c>
      <c r="E10217" s="8" t="s">
        <v>18</v>
      </c>
      <c r="F10217" s="5" t="s">
        <v>33</v>
      </c>
      <c r="G10217" s="9"/>
      <c r="H10217" s="9"/>
    </row>
    <row r="10218" ht="15.75" customHeight="1">
      <c r="A10218" s="15" t="s">
        <v>11685</v>
      </c>
      <c r="B10218" s="14" t="s">
        <v>1770</v>
      </c>
      <c r="C10218" s="17">
        <v>42.0</v>
      </c>
      <c r="D10218" s="8" t="s">
        <v>11713</v>
      </c>
      <c r="E10218" s="8" t="s">
        <v>21</v>
      </c>
      <c r="F10218" s="5" t="s">
        <v>18</v>
      </c>
      <c r="G10218" s="9"/>
      <c r="H10218" s="9"/>
    </row>
    <row r="10219" ht="15.75" customHeight="1">
      <c r="A10219" s="15" t="s">
        <v>11685</v>
      </c>
      <c r="B10219" s="14" t="s">
        <v>517</v>
      </c>
      <c r="C10219" s="17">
        <v>44.0</v>
      </c>
      <c r="D10219" s="8" t="s">
        <v>11714</v>
      </c>
      <c r="E10219" s="8" t="s">
        <v>18</v>
      </c>
      <c r="F10219" s="5" t="s">
        <v>18</v>
      </c>
      <c r="G10219" s="9"/>
      <c r="H10219" s="9"/>
    </row>
    <row r="10220" ht="15.75" customHeight="1">
      <c r="A10220" s="15" t="s">
        <v>11685</v>
      </c>
      <c r="B10220" s="14" t="s">
        <v>1770</v>
      </c>
      <c r="C10220" s="17">
        <v>46.0</v>
      </c>
      <c r="D10220" s="8" t="s">
        <v>11715</v>
      </c>
      <c r="E10220" s="8" t="s">
        <v>14</v>
      </c>
      <c r="F10220" s="5" t="s">
        <v>28</v>
      </c>
      <c r="G10220" s="9"/>
      <c r="H10220" s="9"/>
    </row>
    <row r="10221" ht="15.75" customHeight="1">
      <c r="A10221" s="15" t="s">
        <v>11685</v>
      </c>
      <c r="B10221" s="14" t="s">
        <v>896</v>
      </c>
      <c r="C10221" s="17">
        <v>48.0</v>
      </c>
      <c r="D10221" s="8" t="s">
        <v>11716</v>
      </c>
      <c r="E10221" s="8" t="s">
        <v>21</v>
      </c>
      <c r="F10221" s="5" t="s">
        <v>50</v>
      </c>
      <c r="G10221" s="9"/>
      <c r="H10221" s="9"/>
    </row>
    <row r="10222" ht="15.75" customHeight="1">
      <c r="A10222" s="15" t="s">
        <v>11685</v>
      </c>
      <c r="B10222" s="14" t="s">
        <v>7168</v>
      </c>
      <c r="C10222" s="17">
        <v>51.0</v>
      </c>
      <c r="D10222" s="8" t="s">
        <v>11717</v>
      </c>
      <c r="E10222" s="8" t="s">
        <v>21</v>
      </c>
      <c r="F10222" s="5" t="s">
        <v>93</v>
      </c>
      <c r="G10222" s="9"/>
      <c r="H10222" s="9"/>
    </row>
    <row r="10223" ht="15.75" customHeight="1">
      <c r="A10223" s="15" t="s">
        <v>11718</v>
      </c>
      <c r="B10223" s="14" t="s">
        <v>6472</v>
      </c>
      <c r="C10223" s="16">
        <v>1.0</v>
      </c>
      <c r="D10223" s="8" t="s">
        <v>11719</v>
      </c>
      <c r="E10223" s="8" t="s">
        <v>21</v>
      </c>
      <c r="F10223" s="5" t="s">
        <v>25</v>
      </c>
      <c r="G10223" s="9"/>
      <c r="H10223" s="9"/>
    </row>
    <row r="10224" ht="15.75" customHeight="1">
      <c r="A10224" s="15" t="s">
        <v>11718</v>
      </c>
      <c r="B10224" s="14" t="s">
        <v>29</v>
      </c>
      <c r="C10224" s="17">
        <v>3.0</v>
      </c>
      <c r="D10224" s="8" t="s">
        <v>11720</v>
      </c>
      <c r="E10224" s="8" t="s">
        <v>33</v>
      </c>
      <c r="F10224" s="5" t="s">
        <v>33</v>
      </c>
      <c r="G10224" s="9"/>
      <c r="H10224" s="9"/>
    </row>
    <row r="10225" ht="15.75" customHeight="1">
      <c r="A10225" s="15" t="s">
        <v>11718</v>
      </c>
      <c r="B10225" s="14" t="s">
        <v>896</v>
      </c>
      <c r="C10225" s="17">
        <v>5.0</v>
      </c>
      <c r="D10225" s="8" t="s">
        <v>11721</v>
      </c>
      <c r="E10225" s="8" t="s">
        <v>14</v>
      </c>
      <c r="F10225" s="5" t="s">
        <v>15</v>
      </c>
      <c r="G10225" s="9"/>
      <c r="H10225" s="9"/>
    </row>
    <row r="10226" ht="15.75" customHeight="1">
      <c r="A10226" s="15" t="s">
        <v>11718</v>
      </c>
      <c r="B10226" s="14" t="s">
        <v>378</v>
      </c>
      <c r="C10226" s="17">
        <v>7.0</v>
      </c>
      <c r="D10226" s="8" t="s">
        <v>11722</v>
      </c>
      <c r="E10226" s="8" t="s">
        <v>21</v>
      </c>
      <c r="F10226" s="5" t="s">
        <v>151</v>
      </c>
      <c r="G10226" s="9"/>
      <c r="H10226" s="9"/>
    </row>
    <row r="10227" ht="15.75" customHeight="1">
      <c r="A10227" s="15" t="s">
        <v>11718</v>
      </c>
      <c r="B10227" s="14" t="s">
        <v>154</v>
      </c>
      <c r="C10227" s="17">
        <v>9.0</v>
      </c>
      <c r="D10227" s="8" t="s">
        <v>11723</v>
      </c>
      <c r="E10227" s="8" t="s">
        <v>21</v>
      </c>
      <c r="F10227" s="5" t="s">
        <v>25</v>
      </c>
      <c r="G10227" s="9"/>
      <c r="H10227" s="9"/>
    </row>
    <row r="10228" ht="15.75" customHeight="1">
      <c r="A10228" s="15" t="s">
        <v>11718</v>
      </c>
      <c r="B10228" s="14" t="s">
        <v>525</v>
      </c>
      <c r="C10228" s="17">
        <v>10.0</v>
      </c>
      <c r="D10228" s="8" t="s">
        <v>11724</v>
      </c>
      <c r="E10228" s="8" t="s">
        <v>21</v>
      </c>
      <c r="F10228" s="5" t="s">
        <v>527</v>
      </c>
      <c r="G10228" s="9"/>
      <c r="H10228" s="9"/>
    </row>
    <row r="10229" ht="15.75" customHeight="1">
      <c r="A10229" s="15" t="s">
        <v>11718</v>
      </c>
      <c r="B10229" s="14" t="s">
        <v>29</v>
      </c>
      <c r="C10229" s="17">
        <v>13.0</v>
      </c>
      <c r="D10229" s="8" t="s">
        <v>11725</v>
      </c>
      <c r="E10229" s="8" t="s">
        <v>18</v>
      </c>
      <c r="F10229" s="5" t="s">
        <v>1349</v>
      </c>
      <c r="G10229" s="9"/>
      <c r="H10229" s="9"/>
    </row>
    <row r="10230" ht="15.75" customHeight="1">
      <c r="A10230" s="15" t="s">
        <v>11718</v>
      </c>
      <c r="B10230" s="14" t="s">
        <v>896</v>
      </c>
      <c r="C10230" s="17">
        <v>15.0</v>
      </c>
      <c r="D10230" s="8" t="s">
        <v>11726</v>
      </c>
      <c r="E10230" s="8" t="s">
        <v>32</v>
      </c>
      <c r="F10230" s="5" t="s">
        <v>79</v>
      </c>
      <c r="G10230" s="9"/>
      <c r="H10230" s="9"/>
    </row>
    <row r="10231" ht="15.75" customHeight="1">
      <c r="A10231" s="15" t="s">
        <v>11718</v>
      </c>
      <c r="B10231" s="14" t="s">
        <v>378</v>
      </c>
      <c r="C10231" s="17">
        <v>17.0</v>
      </c>
      <c r="D10231" s="8" t="s">
        <v>11727</v>
      </c>
      <c r="E10231" s="8" t="s">
        <v>21</v>
      </c>
      <c r="F10231" s="5" t="s">
        <v>25</v>
      </c>
      <c r="G10231" s="9"/>
      <c r="H10231" s="9"/>
    </row>
    <row r="10232" ht="15.75" customHeight="1">
      <c r="A10232" s="15" t="s">
        <v>11718</v>
      </c>
      <c r="B10232" s="14" t="s">
        <v>29</v>
      </c>
      <c r="C10232" s="17">
        <v>19.0</v>
      </c>
      <c r="D10232" s="8" t="s">
        <v>11728</v>
      </c>
      <c r="E10232" s="8" t="s">
        <v>21</v>
      </c>
      <c r="F10232" s="5" t="s">
        <v>123</v>
      </c>
      <c r="G10232" s="9"/>
      <c r="H10232" s="9"/>
    </row>
    <row r="10233" ht="15.75" customHeight="1">
      <c r="A10233" s="15" t="s">
        <v>11718</v>
      </c>
      <c r="B10233" s="14" t="s">
        <v>896</v>
      </c>
      <c r="C10233" s="17">
        <v>21.0</v>
      </c>
      <c r="D10233" s="8" t="s">
        <v>11729</v>
      </c>
      <c r="E10233" s="8" t="s">
        <v>14</v>
      </c>
      <c r="F10233" s="5" t="s">
        <v>15</v>
      </c>
      <c r="G10233" s="9"/>
      <c r="H10233" s="9"/>
    </row>
    <row r="10234" ht="15.75" customHeight="1">
      <c r="A10234" s="15" t="s">
        <v>11718</v>
      </c>
      <c r="B10234" s="14" t="s">
        <v>378</v>
      </c>
      <c r="C10234" s="17">
        <v>23.0</v>
      </c>
      <c r="D10234" s="8" t="s">
        <v>11730</v>
      </c>
      <c r="E10234" s="8" t="s">
        <v>21</v>
      </c>
      <c r="F10234" s="5" t="s">
        <v>15</v>
      </c>
      <c r="G10234" s="9"/>
      <c r="H10234" s="9"/>
    </row>
    <row r="10235" ht="15.75" customHeight="1">
      <c r="A10235" s="15" t="s">
        <v>11718</v>
      </c>
      <c r="B10235" s="14" t="s">
        <v>378</v>
      </c>
      <c r="C10235" s="17">
        <v>25.0</v>
      </c>
      <c r="D10235" s="8" t="s">
        <v>11731</v>
      </c>
      <c r="E10235" s="8" t="s">
        <v>33</v>
      </c>
      <c r="F10235" s="5" t="s">
        <v>971</v>
      </c>
      <c r="G10235" s="9"/>
      <c r="H10235" s="9"/>
    </row>
    <row r="10236" ht="15.75" customHeight="1">
      <c r="A10236" s="15" t="s">
        <v>11718</v>
      </c>
      <c r="B10236" s="14" t="s">
        <v>137</v>
      </c>
      <c r="C10236" s="17">
        <v>26.0</v>
      </c>
      <c r="D10236" s="8" t="s">
        <v>11732</v>
      </c>
      <c r="E10236" s="8" t="s">
        <v>21</v>
      </c>
      <c r="F10236" s="5" t="s">
        <v>25</v>
      </c>
      <c r="G10236" s="9"/>
      <c r="H10236" s="9"/>
    </row>
    <row r="10237" ht="15.75" customHeight="1">
      <c r="A10237" s="15" t="s">
        <v>11718</v>
      </c>
      <c r="B10237" s="14" t="s">
        <v>607</v>
      </c>
      <c r="C10237" s="17">
        <v>28.0</v>
      </c>
      <c r="D10237" s="8" t="s">
        <v>11733</v>
      </c>
      <c r="E10237" s="8" t="s">
        <v>33</v>
      </c>
      <c r="F10237" s="5" t="s">
        <v>871</v>
      </c>
      <c r="G10237" s="9"/>
      <c r="H10237" s="9"/>
    </row>
    <row r="10238" ht="15.75" customHeight="1">
      <c r="A10238" s="15" t="s">
        <v>11734</v>
      </c>
      <c r="B10238" s="14" t="s">
        <v>23</v>
      </c>
      <c r="C10238" s="16">
        <v>1.0</v>
      </c>
      <c r="D10238" s="8" t="s">
        <v>11735</v>
      </c>
      <c r="E10238" s="8" t="s">
        <v>21</v>
      </c>
      <c r="F10238" s="5" t="s">
        <v>11736</v>
      </c>
      <c r="G10238" s="9"/>
      <c r="H10238" s="9"/>
    </row>
    <row r="10239" ht="15.75" customHeight="1">
      <c r="A10239" s="15" t="s">
        <v>11734</v>
      </c>
      <c r="B10239" s="14" t="s">
        <v>107</v>
      </c>
      <c r="C10239" s="17">
        <v>2.0</v>
      </c>
      <c r="D10239" s="8" t="s">
        <v>11737</v>
      </c>
      <c r="E10239" s="8" t="s">
        <v>21</v>
      </c>
      <c r="F10239" s="5" t="s">
        <v>11736</v>
      </c>
      <c r="G10239" s="9"/>
      <c r="H10239" s="9"/>
    </row>
    <row r="10240" ht="15.75" customHeight="1">
      <c r="A10240" s="15" t="s">
        <v>11734</v>
      </c>
      <c r="B10240" s="14" t="s">
        <v>380</v>
      </c>
      <c r="C10240" s="17">
        <v>3.0</v>
      </c>
      <c r="D10240" s="8" t="s">
        <v>11738</v>
      </c>
      <c r="E10240" s="8" t="s">
        <v>21</v>
      </c>
      <c r="F10240" s="5" t="s">
        <v>11739</v>
      </c>
      <c r="G10240" s="9"/>
      <c r="H10240" s="9"/>
    </row>
    <row r="10241" ht="15.75" customHeight="1">
      <c r="A10241" s="15" t="s">
        <v>11734</v>
      </c>
      <c r="B10241" s="14" t="s">
        <v>104</v>
      </c>
      <c r="C10241" s="17">
        <v>4.0</v>
      </c>
      <c r="D10241" s="8" t="s">
        <v>11740</v>
      </c>
      <c r="E10241" s="8" t="s">
        <v>21</v>
      </c>
      <c r="F10241" s="5" t="s">
        <v>11739</v>
      </c>
      <c r="G10241" s="9"/>
      <c r="H10241" s="9"/>
    </row>
    <row r="10242" ht="15.75" customHeight="1">
      <c r="A10242" s="15" t="s">
        <v>11734</v>
      </c>
      <c r="B10242" s="14" t="s">
        <v>720</v>
      </c>
      <c r="C10242" s="17">
        <v>5.0</v>
      </c>
      <c r="D10242" s="8" t="s">
        <v>11741</v>
      </c>
      <c r="E10242" s="8" t="s">
        <v>21</v>
      </c>
      <c r="F10242" s="5" t="s">
        <v>11739</v>
      </c>
      <c r="G10242" s="9"/>
      <c r="H10242" s="9"/>
    </row>
    <row r="10243" ht="15.75" customHeight="1">
      <c r="A10243" s="15" t="s">
        <v>11734</v>
      </c>
      <c r="B10243" s="14" t="s">
        <v>216</v>
      </c>
      <c r="C10243" s="17">
        <v>7.0</v>
      </c>
      <c r="D10243" s="8" t="s">
        <v>11742</v>
      </c>
      <c r="E10243" s="8" t="s">
        <v>21</v>
      </c>
      <c r="F10243" s="5" t="s">
        <v>11736</v>
      </c>
      <c r="G10243" s="9"/>
      <c r="H10243" s="9"/>
    </row>
    <row r="10244" ht="15.75" customHeight="1">
      <c r="A10244" s="15" t="s">
        <v>11734</v>
      </c>
      <c r="B10244" s="14" t="s">
        <v>104</v>
      </c>
      <c r="C10244" s="17">
        <v>8.0</v>
      </c>
      <c r="D10244" s="8" t="s">
        <v>11743</v>
      </c>
      <c r="E10244" s="8" t="s">
        <v>14</v>
      </c>
      <c r="F10244" s="5" t="s">
        <v>11744</v>
      </c>
      <c r="G10244" s="9"/>
      <c r="H10244" s="9"/>
    </row>
    <row r="10245" ht="15.75" customHeight="1">
      <c r="A10245" s="15" t="s">
        <v>11734</v>
      </c>
      <c r="B10245" s="14" t="s">
        <v>37</v>
      </c>
      <c r="C10245" s="17">
        <v>9.0</v>
      </c>
      <c r="D10245" s="8" t="s">
        <v>11745</v>
      </c>
      <c r="E10245" s="8" t="s">
        <v>14</v>
      </c>
      <c r="F10245" s="5" t="s">
        <v>11746</v>
      </c>
      <c r="G10245" s="9"/>
      <c r="H10245" s="9"/>
    </row>
    <row r="10246" ht="15.75" customHeight="1">
      <c r="A10246" s="15" t="s">
        <v>11734</v>
      </c>
      <c r="B10246" s="14" t="s">
        <v>35</v>
      </c>
      <c r="C10246" s="17">
        <v>10.0</v>
      </c>
      <c r="D10246" s="8" t="s">
        <v>11747</v>
      </c>
      <c r="E10246" s="8" t="s">
        <v>21</v>
      </c>
      <c r="F10246" s="5" t="s">
        <v>11739</v>
      </c>
      <c r="G10246" s="9"/>
      <c r="H10246" s="9"/>
    </row>
    <row r="10247" ht="15.75" customHeight="1">
      <c r="A10247" s="15" t="s">
        <v>11734</v>
      </c>
      <c r="B10247" s="14" t="s">
        <v>35</v>
      </c>
      <c r="C10247" s="17">
        <v>11.0</v>
      </c>
      <c r="D10247" s="8" t="s">
        <v>11748</v>
      </c>
      <c r="E10247" s="8" t="s">
        <v>14</v>
      </c>
      <c r="F10247" s="5" t="s">
        <v>11744</v>
      </c>
      <c r="G10247" s="9"/>
      <c r="H10247" s="9"/>
    </row>
    <row r="10248" ht="15.75" customHeight="1">
      <c r="A10248" s="15" t="s">
        <v>11734</v>
      </c>
      <c r="B10248" s="14" t="s">
        <v>35</v>
      </c>
      <c r="C10248" s="17">
        <v>12.0</v>
      </c>
      <c r="D10248" s="8" t="s">
        <v>11749</v>
      </c>
      <c r="E10248" s="8" t="s">
        <v>14</v>
      </c>
      <c r="F10248" s="5" t="s">
        <v>11744</v>
      </c>
      <c r="G10248" s="9"/>
      <c r="H10248" s="9"/>
    </row>
    <row r="10249" ht="15.75" customHeight="1">
      <c r="A10249" s="15" t="s">
        <v>11734</v>
      </c>
      <c r="B10249" s="14" t="s">
        <v>41</v>
      </c>
      <c r="C10249" s="17">
        <v>13.0</v>
      </c>
      <c r="D10249" s="8" t="s">
        <v>11750</v>
      </c>
      <c r="E10249" s="8" t="s">
        <v>14</v>
      </c>
      <c r="F10249" s="5" t="s">
        <v>11744</v>
      </c>
      <c r="G10249" s="9"/>
      <c r="H10249" s="9"/>
    </row>
    <row r="10250" ht="15.75" customHeight="1">
      <c r="A10250" s="15" t="s">
        <v>11734</v>
      </c>
      <c r="B10250" s="14" t="s">
        <v>216</v>
      </c>
      <c r="C10250" s="17">
        <v>14.0</v>
      </c>
      <c r="D10250" s="8" t="s">
        <v>11751</v>
      </c>
      <c r="E10250" s="8" t="s">
        <v>14</v>
      </c>
      <c r="F10250" s="5" t="s">
        <v>11746</v>
      </c>
      <c r="G10250" s="9"/>
      <c r="H10250" s="9"/>
    </row>
    <row r="10251" ht="15.75" customHeight="1">
      <c r="A10251" s="15" t="s">
        <v>11734</v>
      </c>
      <c r="B10251" s="14" t="s">
        <v>37</v>
      </c>
      <c r="C10251" s="17">
        <v>15.0</v>
      </c>
      <c r="D10251" s="8" t="s">
        <v>11752</v>
      </c>
      <c r="E10251" s="8" t="s">
        <v>21</v>
      </c>
      <c r="F10251" s="5" t="s">
        <v>2403</v>
      </c>
      <c r="G10251" s="9"/>
      <c r="H10251" s="9"/>
    </row>
    <row r="10252" ht="15.75" customHeight="1">
      <c r="A10252" s="15" t="s">
        <v>11734</v>
      </c>
      <c r="B10252" s="14" t="s">
        <v>35</v>
      </c>
      <c r="C10252" s="17">
        <v>16.0</v>
      </c>
      <c r="D10252" s="8" t="s">
        <v>11753</v>
      </c>
      <c r="E10252" s="8" t="s">
        <v>21</v>
      </c>
      <c r="F10252" s="5" t="s">
        <v>11754</v>
      </c>
      <c r="G10252" s="9"/>
      <c r="H10252" s="9"/>
    </row>
    <row r="10253" ht="15.75" customHeight="1">
      <c r="A10253" s="15" t="s">
        <v>11734</v>
      </c>
      <c r="B10253" s="14" t="s">
        <v>37</v>
      </c>
      <c r="C10253" s="17">
        <v>17.0</v>
      </c>
      <c r="D10253" s="8" t="s">
        <v>11755</v>
      </c>
      <c r="E10253" s="8" t="s">
        <v>21</v>
      </c>
      <c r="F10253" s="5" t="s">
        <v>11756</v>
      </c>
      <c r="G10253" s="9"/>
      <c r="H10253" s="9"/>
    </row>
    <row r="10254" ht="15.75" customHeight="1">
      <c r="A10254" s="15" t="s">
        <v>11734</v>
      </c>
      <c r="B10254" s="14" t="s">
        <v>26</v>
      </c>
      <c r="C10254" s="17">
        <v>18.0</v>
      </c>
      <c r="D10254" s="8" t="s">
        <v>11757</v>
      </c>
      <c r="E10254" s="8" t="s">
        <v>14</v>
      </c>
      <c r="F10254" s="5" t="s">
        <v>11758</v>
      </c>
      <c r="G10254" s="9"/>
      <c r="H10254" s="9"/>
    </row>
    <row r="10255" ht="15.75" customHeight="1">
      <c r="A10255" s="15" t="s">
        <v>11734</v>
      </c>
      <c r="B10255" s="14" t="s">
        <v>23</v>
      </c>
      <c r="C10255" s="17">
        <v>19.0</v>
      </c>
      <c r="D10255" s="8" t="s">
        <v>11759</v>
      </c>
      <c r="E10255" s="8" t="s">
        <v>21</v>
      </c>
      <c r="F10255" s="5" t="s">
        <v>11736</v>
      </c>
      <c r="G10255" s="9"/>
      <c r="H10255" s="9"/>
    </row>
    <row r="10256" ht="15.75" customHeight="1">
      <c r="A10256" s="15" t="s">
        <v>11734</v>
      </c>
      <c r="B10256" s="14" t="s">
        <v>104</v>
      </c>
      <c r="C10256" s="17">
        <v>20.0</v>
      </c>
      <c r="D10256" s="8" t="s">
        <v>11760</v>
      </c>
      <c r="E10256" s="8" t="s">
        <v>21</v>
      </c>
      <c r="F10256" s="5" t="s">
        <v>11736</v>
      </c>
      <c r="G10256" s="9"/>
      <c r="H10256" s="9"/>
    </row>
    <row r="10257" ht="15.75" customHeight="1">
      <c r="A10257" s="15" t="s">
        <v>11734</v>
      </c>
      <c r="B10257" s="14" t="s">
        <v>70</v>
      </c>
      <c r="C10257" s="17">
        <v>21.0</v>
      </c>
      <c r="D10257" s="8" t="s">
        <v>11761</v>
      </c>
      <c r="E10257" s="8" t="s">
        <v>21</v>
      </c>
      <c r="F10257" s="5" t="s">
        <v>11739</v>
      </c>
      <c r="G10257" s="9"/>
      <c r="H10257" s="9"/>
    </row>
    <row r="10258" ht="15.75" customHeight="1">
      <c r="A10258" s="15" t="s">
        <v>11734</v>
      </c>
      <c r="B10258" s="14" t="s">
        <v>41</v>
      </c>
      <c r="C10258" s="17">
        <v>22.0</v>
      </c>
      <c r="D10258" s="8" t="s">
        <v>11762</v>
      </c>
      <c r="E10258" s="8" t="s">
        <v>14</v>
      </c>
      <c r="F10258" s="5" t="s">
        <v>11758</v>
      </c>
      <c r="G10258" s="9"/>
      <c r="H10258" s="9"/>
    </row>
    <row r="10259" ht="15.75" customHeight="1">
      <c r="A10259" s="15" t="s">
        <v>11734</v>
      </c>
      <c r="B10259" s="14" t="s">
        <v>23</v>
      </c>
      <c r="C10259" s="17">
        <v>23.0</v>
      </c>
      <c r="D10259" s="8" t="s">
        <v>11763</v>
      </c>
      <c r="E10259" s="8" t="s">
        <v>21</v>
      </c>
      <c r="F10259" s="5" t="s">
        <v>11764</v>
      </c>
      <c r="G10259" s="9"/>
      <c r="H10259" s="9"/>
    </row>
    <row r="10260" ht="15.75" customHeight="1">
      <c r="A10260" s="15" t="s">
        <v>11734</v>
      </c>
      <c r="B10260" s="14" t="s">
        <v>104</v>
      </c>
      <c r="C10260" s="17">
        <v>24.0</v>
      </c>
      <c r="D10260" s="8" t="s">
        <v>11765</v>
      </c>
      <c r="E10260" s="8" t="s">
        <v>21</v>
      </c>
      <c r="F10260" s="5" t="s">
        <v>11764</v>
      </c>
      <c r="G10260" s="9"/>
      <c r="H10260" s="9"/>
    </row>
    <row r="10261" ht="15.75" customHeight="1">
      <c r="A10261" s="15" t="s">
        <v>11734</v>
      </c>
      <c r="B10261" s="14" t="s">
        <v>70</v>
      </c>
      <c r="C10261" s="17">
        <v>25.0</v>
      </c>
      <c r="D10261" s="8" t="s">
        <v>11766</v>
      </c>
      <c r="E10261" s="8" t="s">
        <v>21</v>
      </c>
      <c r="F10261" s="5" t="s">
        <v>11736</v>
      </c>
      <c r="G10261" s="9"/>
      <c r="H10261" s="9"/>
    </row>
    <row r="10262" ht="15.75" customHeight="1">
      <c r="A10262" s="15" t="s">
        <v>11734</v>
      </c>
      <c r="B10262" s="14" t="s">
        <v>216</v>
      </c>
      <c r="C10262" s="17">
        <v>26.0</v>
      </c>
      <c r="D10262" s="8" t="s">
        <v>11767</v>
      </c>
      <c r="E10262" s="8" t="s">
        <v>21</v>
      </c>
      <c r="F10262" s="5" t="s">
        <v>2403</v>
      </c>
      <c r="G10262" s="9"/>
      <c r="H10262" s="9"/>
    </row>
    <row r="10263" ht="15.75" customHeight="1">
      <c r="A10263" s="15" t="s">
        <v>11734</v>
      </c>
      <c r="B10263" s="14" t="s">
        <v>35</v>
      </c>
      <c r="C10263" s="17">
        <v>27.0</v>
      </c>
      <c r="D10263" s="8" t="s">
        <v>11768</v>
      </c>
      <c r="E10263" s="8" t="s">
        <v>18</v>
      </c>
      <c r="F10263" s="5" t="s">
        <v>11769</v>
      </c>
      <c r="G10263" s="9"/>
      <c r="H10263" s="9"/>
    </row>
    <row r="10264" ht="15.75" customHeight="1">
      <c r="A10264" s="15" t="s">
        <v>11734</v>
      </c>
      <c r="B10264" s="14" t="s">
        <v>216</v>
      </c>
      <c r="C10264" s="17">
        <v>28.0</v>
      </c>
      <c r="D10264" s="8" t="s">
        <v>11770</v>
      </c>
      <c r="E10264" s="8" t="s">
        <v>21</v>
      </c>
      <c r="F10264" s="5" t="s">
        <v>11771</v>
      </c>
      <c r="G10264" s="9"/>
      <c r="H10264" s="9"/>
    </row>
    <row r="10265" ht="15.75" customHeight="1">
      <c r="A10265" s="15" t="s">
        <v>11734</v>
      </c>
      <c r="B10265" s="14" t="s">
        <v>216</v>
      </c>
      <c r="C10265" s="17">
        <v>29.0</v>
      </c>
      <c r="D10265" s="8" t="s">
        <v>11772</v>
      </c>
      <c r="E10265" s="8" t="s">
        <v>14</v>
      </c>
      <c r="F10265" s="5" t="s">
        <v>11758</v>
      </c>
      <c r="G10265" s="9"/>
      <c r="H10265" s="9"/>
    </row>
    <row r="10266" ht="15.75" customHeight="1">
      <c r="A10266" s="15" t="s">
        <v>11734</v>
      </c>
      <c r="B10266" s="14" t="s">
        <v>23</v>
      </c>
      <c r="C10266" s="17">
        <v>30.0</v>
      </c>
      <c r="D10266" s="8" t="s">
        <v>11773</v>
      </c>
      <c r="E10266" s="8" t="s">
        <v>33</v>
      </c>
      <c r="F10266" s="5" t="s">
        <v>11774</v>
      </c>
      <c r="G10266" s="9"/>
      <c r="H10266" s="9"/>
    </row>
    <row r="10267" ht="15.75" customHeight="1">
      <c r="A10267" s="15" t="s">
        <v>11734</v>
      </c>
      <c r="B10267" s="14" t="s">
        <v>37</v>
      </c>
      <c r="C10267" s="17">
        <v>31.0</v>
      </c>
      <c r="D10267" s="8" t="s">
        <v>11775</v>
      </c>
      <c r="E10267" s="8" t="s">
        <v>33</v>
      </c>
      <c r="F10267" s="5" t="s">
        <v>11774</v>
      </c>
      <c r="G10267" s="9"/>
      <c r="H10267" s="9"/>
    </row>
    <row r="10268" ht="15.75" customHeight="1">
      <c r="A10268" s="15" t="s">
        <v>11734</v>
      </c>
      <c r="B10268" s="14" t="s">
        <v>41</v>
      </c>
      <c r="C10268" s="17">
        <v>32.0</v>
      </c>
      <c r="D10268" s="8" t="s">
        <v>11776</v>
      </c>
      <c r="E10268" s="8" t="s">
        <v>33</v>
      </c>
      <c r="F10268" s="5" t="s">
        <v>11774</v>
      </c>
      <c r="G10268" s="9"/>
      <c r="H10268" s="9"/>
    </row>
    <row r="10269" ht="15.75" customHeight="1">
      <c r="A10269" s="15" t="s">
        <v>11734</v>
      </c>
      <c r="B10269" s="14" t="s">
        <v>3786</v>
      </c>
      <c r="C10269" s="17">
        <v>33.0</v>
      </c>
      <c r="D10269" s="8" t="s">
        <v>11777</v>
      </c>
      <c r="E10269" s="8" t="s">
        <v>21</v>
      </c>
      <c r="F10269" s="5" t="s">
        <v>2403</v>
      </c>
      <c r="G10269" s="9"/>
      <c r="H10269" s="9"/>
    </row>
    <row r="10270" ht="15.75" customHeight="1">
      <c r="A10270" s="15" t="s">
        <v>11734</v>
      </c>
      <c r="B10270" s="14" t="s">
        <v>216</v>
      </c>
      <c r="C10270" s="17">
        <v>34.0</v>
      </c>
      <c r="D10270" s="8" t="s">
        <v>11778</v>
      </c>
      <c r="E10270" s="8" t="s">
        <v>14</v>
      </c>
      <c r="F10270" s="5" t="s">
        <v>11771</v>
      </c>
      <c r="G10270" s="9"/>
      <c r="H10270" s="9"/>
    </row>
    <row r="10271" ht="15.75" customHeight="1">
      <c r="A10271" s="15" t="s">
        <v>11734</v>
      </c>
      <c r="B10271" s="14" t="s">
        <v>851</v>
      </c>
      <c r="C10271" s="17">
        <v>35.0</v>
      </c>
      <c r="D10271" s="8" t="s">
        <v>11779</v>
      </c>
      <c r="E10271" s="8" t="s">
        <v>21</v>
      </c>
      <c r="F10271" s="5" t="s">
        <v>11736</v>
      </c>
      <c r="G10271" s="9"/>
      <c r="H10271" s="9"/>
    </row>
    <row r="10272" ht="15.75" customHeight="1">
      <c r="A10272" s="15" t="s">
        <v>11780</v>
      </c>
      <c r="B10272" s="14" t="s">
        <v>137</v>
      </c>
      <c r="C10272" s="16">
        <v>1.0</v>
      </c>
      <c r="D10272" s="8" t="s">
        <v>11781</v>
      </c>
      <c r="E10272" s="8" t="s">
        <v>14</v>
      </c>
      <c r="F10272" s="5" t="s">
        <v>79</v>
      </c>
      <c r="G10272" s="9"/>
      <c r="H10272" s="9"/>
    </row>
    <row r="10273" ht="15.75" customHeight="1">
      <c r="A10273" s="15" t="s">
        <v>11780</v>
      </c>
      <c r="B10273" s="14" t="s">
        <v>968</v>
      </c>
      <c r="C10273" s="17">
        <v>2.0</v>
      </c>
      <c r="D10273" s="8" t="s">
        <v>11782</v>
      </c>
      <c r="E10273" s="8" t="s">
        <v>14</v>
      </c>
      <c r="F10273" s="5" t="s">
        <v>3046</v>
      </c>
      <c r="G10273" s="9"/>
      <c r="H10273" s="9"/>
    </row>
    <row r="10274" ht="15.75" customHeight="1">
      <c r="A10274" s="15" t="s">
        <v>11780</v>
      </c>
      <c r="B10274" s="14" t="s">
        <v>124</v>
      </c>
      <c r="C10274" s="17">
        <v>4.0</v>
      </c>
      <c r="D10274" s="8" t="s">
        <v>11783</v>
      </c>
      <c r="E10274" s="8" t="s">
        <v>14</v>
      </c>
      <c r="F10274" s="5" t="s">
        <v>28</v>
      </c>
      <c r="G10274" s="9"/>
      <c r="H10274" s="9"/>
    </row>
    <row r="10275" ht="15.75" customHeight="1">
      <c r="A10275" s="15" t="s">
        <v>11780</v>
      </c>
      <c r="B10275" s="14" t="s">
        <v>124</v>
      </c>
      <c r="C10275" s="17">
        <v>5.0</v>
      </c>
      <c r="D10275" s="8" t="s">
        <v>11784</v>
      </c>
      <c r="E10275" s="8" t="s">
        <v>21</v>
      </c>
      <c r="F10275" s="5" t="s">
        <v>79</v>
      </c>
      <c r="G10275" s="9"/>
      <c r="H10275" s="9"/>
    </row>
    <row r="10276" ht="15.75" customHeight="1">
      <c r="A10276" s="15" t="s">
        <v>11780</v>
      </c>
      <c r="B10276" s="14" t="s">
        <v>124</v>
      </c>
      <c r="C10276" s="17">
        <v>7.0</v>
      </c>
      <c r="D10276" s="8" t="s">
        <v>11785</v>
      </c>
      <c r="E10276" s="8" t="s">
        <v>32</v>
      </c>
      <c r="F10276" s="5" t="s">
        <v>79</v>
      </c>
      <c r="G10276" s="9"/>
      <c r="H10276" s="9"/>
    </row>
    <row r="10277" ht="15.75" customHeight="1">
      <c r="A10277" s="15" t="s">
        <v>11780</v>
      </c>
      <c r="B10277" s="14" t="s">
        <v>968</v>
      </c>
      <c r="C10277" s="17">
        <v>9.0</v>
      </c>
      <c r="D10277" s="8" t="s">
        <v>11786</v>
      </c>
      <c r="E10277" s="8" t="s">
        <v>14</v>
      </c>
      <c r="F10277" s="5" t="s">
        <v>79</v>
      </c>
      <c r="G10277" s="9"/>
      <c r="H10277" s="9"/>
    </row>
    <row r="10278" ht="15.75" customHeight="1">
      <c r="A10278" s="15" t="s">
        <v>11780</v>
      </c>
      <c r="B10278" s="14" t="s">
        <v>139</v>
      </c>
      <c r="C10278" s="17">
        <v>11.0</v>
      </c>
      <c r="D10278" s="8" t="s">
        <v>11787</v>
      </c>
      <c r="E10278" s="8" t="s">
        <v>21</v>
      </c>
      <c r="F10278" s="5" t="s">
        <v>79</v>
      </c>
      <c r="G10278" s="9"/>
      <c r="H10278" s="9"/>
    </row>
    <row r="10279" ht="15.75" customHeight="1">
      <c r="A10279" s="15" t="s">
        <v>11780</v>
      </c>
      <c r="B10279" s="14" t="s">
        <v>124</v>
      </c>
      <c r="C10279" s="17">
        <v>12.0</v>
      </c>
      <c r="D10279" s="8" t="s">
        <v>11788</v>
      </c>
      <c r="E10279" s="8" t="s">
        <v>48</v>
      </c>
      <c r="F10279" s="5" t="s">
        <v>66</v>
      </c>
      <c r="G10279" s="9"/>
      <c r="H10279" s="9"/>
    </row>
    <row r="10280" ht="15.75" customHeight="1">
      <c r="A10280" s="15" t="s">
        <v>11780</v>
      </c>
      <c r="B10280" s="14" t="s">
        <v>216</v>
      </c>
      <c r="C10280" s="17">
        <v>14.0</v>
      </c>
      <c r="D10280" s="8" t="s">
        <v>11789</v>
      </c>
      <c r="E10280" s="8" t="s">
        <v>21</v>
      </c>
      <c r="F10280" s="5" t="s">
        <v>2150</v>
      </c>
      <c r="G10280" s="9"/>
      <c r="H10280" s="9"/>
    </row>
    <row r="10281" ht="15.75" customHeight="1">
      <c r="A10281" s="5" t="s">
        <v>11790</v>
      </c>
      <c r="B10281" s="6" t="s">
        <v>584</v>
      </c>
      <c r="C10281" s="7">
        <v>1.0</v>
      </c>
      <c r="D10281" s="8" t="s">
        <v>11791</v>
      </c>
      <c r="E10281" s="5" t="s">
        <v>21</v>
      </c>
      <c r="F10281" s="5" t="s">
        <v>25</v>
      </c>
      <c r="G10281" s="9"/>
      <c r="H10281" s="9"/>
    </row>
    <row r="10282" ht="15.75" customHeight="1">
      <c r="A10282" s="5" t="s">
        <v>11790</v>
      </c>
      <c r="B10282" s="6" t="s">
        <v>525</v>
      </c>
      <c r="C10282" s="10">
        <v>2.0</v>
      </c>
      <c r="D10282" s="8" t="s">
        <v>11792</v>
      </c>
      <c r="E10282" s="5" t="s">
        <v>21</v>
      </c>
      <c r="F10282" s="5" t="s">
        <v>25</v>
      </c>
      <c r="G10282" s="9"/>
      <c r="H10282" s="9"/>
    </row>
    <row r="10283" ht="15.75" customHeight="1">
      <c r="A10283" s="5" t="s">
        <v>11790</v>
      </c>
      <c r="B10283" s="6" t="s">
        <v>139</v>
      </c>
      <c r="C10283" s="10">
        <v>3.0</v>
      </c>
      <c r="D10283" s="8" t="s">
        <v>11793</v>
      </c>
      <c r="E10283" s="5" t="s">
        <v>21</v>
      </c>
      <c r="F10283" s="5" t="s">
        <v>25</v>
      </c>
      <c r="G10283" s="9"/>
      <c r="H10283" s="9"/>
    </row>
    <row r="10284" ht="15.75" customHeight="1">
      <c r="A10284" s="5" t="s">
        <v>11790</v>
      </c>
      <c r="B10284" s="6" t="s">
        <v>29</v>
      </c>
      <c r="C10284" s="10">
        <v>4.0</v>
      </c>
      <c r="D10284" s="8" t="s">
        <v>11794</v>
      </c>
      <c r="E10284" s="5" t="s">
        <v>21</v>
      </c>
      <c r="F10284" s="5" t="s">
        <v>25</v>
      </c>
      <c r="G10284" s="9"/>
      <c r="H10284" s="9"/>
    </row>
    <row r="10285" ht="15.75" customHeight="1">
      <c r="A10285" s="5" t="s">
        <v>11790</v>
      </c>
      <c r="B10285" s="6" t="s">
        <v>10408</v>
      </c>
      <c r="C10285" s="10">
        <v>5.0</v>
      </c>
      <c r="D10285" s="8" t="s">
        <v>11795</v>
      </c>
      <c r="E10285" s="5" t="s">
        <v>33</v>
      </c>
      <c r="F10285" s="5" t="s">
        <v>971</v>
      </c>
      <c r="G10285" s="9"/>
      <c r="H10285" s="9"/>
    </row>
    <row r="10286" ht="15.75" customHeight="1">
      <c r="A10286" s="15" t="s">
        <v>11796</v>
      </c>
      <c r="B10286" s="14" t="s">
        <v>10929</v>
      </c>
      <c r="C10286" s="16">
        <v>1.0</v>
      </c>
      <c r="D10286" s="8" t="s">
        <v>11797</v>
      </c>
      <c r="E10286" s="8" t="s">
        <v>21</v>
      </c>
      <c r="F10286" s="5" t="s">
        <v>25</v>
      </c>
      <c r="G10286" s="9"/>
      <c r="H10286" s="9"/>
    </row>
    <row r="10287" ht="15.75" customHeight="1">
      <c r="A10287" s="15" t="s">
        <v>11796</v>
      </c>
      <c r="B10287" s="14" t="s">
        <v>104</v>
      </c>
      <c r="C10287" s="17">
        <v>2.0</v>
      </c>
      <c r="D10287" s="8" t="s">
        <v>11798</v>
      </c>
      <c r="E10287" s="8" t="s">
        <v>14</v>
      </c>
      <c r="F10287" s="5" t="s">
        <v>15</v>
      </c>
      <c r="G10287" s="9"/>
      <c r="H10287" s="9"/>
    </row>
    <row r="10288" ht="15.75" customHeight="1">
      <c r="A10288" s="15" t="s">
        <v>11796</v>
      </c>
      <c r="B10288" s="14" t="s">
        <v>216</v>
      </c>
      <c r="C10288" s="17">
        <v>3.0</v>
      </c>
      <c r="D10288" s="8" t="s">
        <v>11799</v>
      </c>
      <c r="E10288" s="8" t="s">
        <v>21</v>
      </c>
      <c r="F10288" s="5" t="s">
        <v>25</v>
      </c>
      <c r="G10288" s="9"/>
      <c r="H10288" s="9"/>
    </row>
    <row r="10289" ht="15.75" customHeight="1">
      <c r="A10289" s="15" t="s">
        <v>11796</v>
      </c>
      <c r="B10289" s="14" t="s">
        <v>23</v>
      </c>
      <c r="C10289" s="17">
        <v>4.0</v>
      </c>
      <c r="D10289" s="8" t="s">
        <v>11800</v>
      </c>
      <c r="E10289" s="8" t="s">
        <v>21</v>
      </c>
      <c r="F10289" s="5" t="s">
        <v>25</v>
      </c>
      <c r="G10289" s="9"/>
      <c r="H10289" s="9"/>
    </row>
    <row r="10290" ht="15.75" customHeight="1">
      <c r="A10290" s="15" t="s">
        <v>11796</v>
      </c>
      <c r="B10290" s="14" t="s">
        <v>104</v>
      </c>
      <c r="C10290" s="17">
        <v>5.0</v>
      </c>
      <c r="D10290" s="8" t="s">
        <v>11801</v>
      </c>
      <c r="E10290" s="8" t="s">
        <v>21</v>
      </c>
      <c r="F10290" s="5" t="s">
        <v>25</v>
      </c>
      <c r="G10290" s="9"/>
      <c r="H10290" s="9"/>
    </row>
    <row r="10291" ht="15.75" customHeight="1">
      <c r="A10291" s="15" t="s">
        <v>11796</v>
      </c>
      <c r="B10291" s="14" t="s">
        <v>37</v>
      </c>
      <c r="C10291" s="17">
        <v>6.0</v>
      </c>
      <c r="D10291" s="8" t="s">
        <v>11802</v>
      </c>
      <c r="E10291" s="8" t="s">
        <v>21</v>
      </c>
      <c r="F10291" s="5" t="s">
        <v>25</v>
      </c>
      <c r="G10291" s="9"/>
      <c r="H10291" s="9"/>
    </row>
    <row r="10292" ht="15.75" customHeight="1">
      <c r="A10292" s="15" t="s">
        <v>11796</v>
      </c>
      <c r="B10292" s="14" t="s">
        <v>104</v>
      </c>
      <c r="C10292" s="17">
        <v>7.0</v>
      </c>
      <c r="D10292" s="8" t="s">
        <v>11803</v>
      </c>
      <c r="E10292" s="8" t="s">
        <v>21</v>
      </c>
      <c r="F10292" s="5" t="s">
        <v>25</v>
      </c>
      <c r="G10292" s="9"/>
      <c r="H10292" s="9"/>
    </row>
    <row r="10293" ht="15.75" customHeight="1">
      <c r="A10293" s="15" t="s">
        <v>11796</v>
      </c>
      <c r="B10293" s="14" t="s">
        <v>35</v>
      </c>
      <c r="C10293" s="17">
        <v>8.0</v>
      </c>
      <c r="D10293" s="8" t="s">
        <v>11804</v>
      </c>
      <c r="E10293" s="8" t="s">
        <v>21</v>
      </c>
      <c r="F10293" s="5" t="s">
        <v>25</v>
      </c>
      <c r="G10293" s="9"/>
      <c r="H10293" s="9"/>
    </row>
    <row r="10294" ht="15.75" customHeight="1">
      <c r="A10294" s="15" t="s">
        <v>11796</v>
      </c>
      <c r="B10294" s="14" t="s">
        <v>35</v>
      </c>
      <c r="C10294" s="17">
        <v>10.0</v>
      </c>
      <c r="D10294" s="8" t="s">
        <v>11805</v>
      </c>
      <c r="E10294" s="8" t="s">
        <v>21</v>
      </c>
      <c r="F10294" s="5" t="s">
        <v>25</v>
      </c>
      <c r="G10294" s="9"/>
      <c r="H10294" s="9"/>
    </row>
    <row r="10295" ht="15.75" customHeight="1">
      <c r="A10295" s="15" t="s">
        <v>11796</v>
      </c>
      <c r="B10295" s="14" t="s">
        <v>35</v>
      </c>
      <c r="C10295" s="17">
        <v>11.0</v>
      </c>
      <c r="D10295" s="8" t="s">
        <v>11806</v>
      </c>
      <c r="E10295" s="8" t="s">
        <v>21</v>
      </c>
      <c r="F10295" s="5" t="s">
        <v>123</v>
      </c>
      <c r="G10295" s="9"/>
      <c r="H10295" s="9"/>
    </row>
    <row r="10296" ht="15.75" customHeight="1">
      <c r="A10296" s="15" t="s">
        <v>11796</v>
      </c>
      <c r="B10296" s="14" t="s">
        <v>41</v>
      </c>
      <c r="C10296" s="17">
        <v>13.0</v>
      </c>
      <c r="D10296" s="8" t="s">
        <v>11807</v>
      </c>
      <c r="E10296" s="8" t="s">
        <v>21</v>
      </c>
      <c r="F10296" s="5" t="s">
        <v>123</v>
      </c>
      <c r="G10296" s="9"/>
      <c r="H10296" s="9"/>
    </row>
    <row r="10297" ht="15.75" customHeight="1">
      <c r="A10297" s="15" t="s">
        <v>11796</v>
      </c>
      <c r="B10297" s="14" t="s">
        <v>26</v>
      </c>
      <c r="C10297" s="17">
        <v>14.0</v>
      </c>
      <c r="D10297" s="8" t="s">
        <v>11808</v>
      </c>
      <c r="E10297" s="8" t="s">
        <v>21</v>
      </c>
      <c r="F10297" s="5" t="s">
        <v>123</v>
      </c>
      <c r="G10297" s="9"/>
      <c r="H10297" s="9"/>
    </row>
    <row r="10298" ht="15.75" customHeight="1">
      <c r="A10298" s="15" t="s">
        <v>11796</v>
      </c>
      <c r="B10298" s="14" t="s">
        <v>41</v>
      </c>
      <c r="C10298" s="17">
        <v>15.0</v>
      </c>
      <c r="D10298" s="8" t="s">
        <v>11809</v>
      </c>
      <c r="E10298" s="8" t="s">
        <v>21</v>
      </c>
      <c r="F10298" s="5" t="s">
        <v>15</v>
      </c>
      <c r="G10298" s="9"/>
      <c r="H10298" s="9"/>
    </row>
    <row r="10299" ht="15.75" customHeight="1">
      <c r="A10299" s="15" t="s">
        <v>11796</v>
      </c>
      <c r="B10299" s="14" t="s">
        <v>37</v>
      </c>
      <c r="C10299" s="17">
        <v>16.0</v>
      </c>
      <c r="D10299" s="8" t="s">
        <v>11810</v>
      </c>
      <c r="E10299" s="8" t="s">
        <v>14</v>
      </c>
      <c r="F10299" s="5" t="s">
        <v>15</v>
      </c>
      <c r="G10299" s="9"/>
      <c r="H10299" s="9"/>
    </row>
    <row r="10300" ht="15.75" customHeight="1">
      <c r="A10300" s="15" t="s">
        <v>11796</v>
      </c>
      <c r="B10300" s="14" t="s">
        <v>26</v>
      </c>
      <c r="C10300" s="17">
        <v>17.0</v>
      </c>
      <c r="D10300" s="8" t="s">
        <v>11811</v>
      </c>
      <c r="E10300" s="8" t="s">
        <v>21</v>
      </c>
      <c r="F10300" s="5" t="s">
        <v>15</v>
      </c>
      <c r="G10300" s="9"/>
      <c r="H10300" s="9"/>
    </row>
    <row r="10301" ht="15.75" customHeight="1">
      <c r="A10301" s="15" t="s">
        <v>11796</v>
      </c>
      <c r="B10301" s="14" t="s">
        <v>26</v>
      </c>
      <c r="C10301" s="17">
        <v>18.0</v>
      </c>
      <c r="D10301" s="8" t="s">
        <v>11812</v>
      </c>
      <c r="E10301" s="8" t="s">
        <v>21</v>
      </c>
      <c r="F10301" s="5" t="s">
        <v>123</v>
      </c>
      <c r="G10301" s="9"/>
      <c r="H10301" s="9"/>
    </row>
    <row r="10302" ht="15.75" customHeight="1">
      <c r="A10302" s="15" t="s">
        <v>11796</v>
      </c>
      <c r="B10302" s="14" t="s">
        <v>23</v>
      </c>
      <c r="C10302" s="17">
        <v>19.0</v>
      </c>
      <c r="D10302" s="8" t="s">
        <v>11813</v>
      </c>
      <c r="E10302" s="8" t="s">
        <v>21</v>
      </c>
      <c r="F10302" s="5" t="s">
        <v>123</v>
      </c>
      <c r="G10302" s="9"/>
      <c r="H10302" s="9"/>
    </row>
    <row r="10303" ht="15.75" customHeight="1">
      <c r="A10303" s="15" t="s">
        <v>11796</v>
      </c>
      <c r="B10303" s="14" t="s">
        <v>216</v>
      </c>
      <c r="C10303" s="17">
        <v>20.0</v>
      </c>
      <c r="D10303" s="8" t="s">
        <v>11814</v>
      </c>
      <c r="E10303" s="8" t="s">
        <v>33</v>
      </c>
      <c r="F10303" s="5" t="s">
        <v>33</v>
      </c>
      <c r="G10303" s="9"/>
      <c r="H10303" s="9"/>
    </row>
    <row r="10304" ht="15.75" customHeight="1">
      <c r="A10304" s="15" t="s">
        <v>11796</v>
      </c>
      <c r="B10304" s="14" t="s">
        <v>37</v>
      </c>
      <c r="C10304" s="17">
        <v>21.0</v>
      </c>
      <c r="D10304" s="8" t="s">
        <v>11815</v>
      </c>
      <c r="E10304" s="8" t="s">
        <v>21</v>
      </c>
      <c r="F10304" s="5" t="s">
        <v>25</v>
      </c>
      <c r="G10304" s="9"/>
      <c r="H10304" s="9"/>
    </row>
    <row r="10305" ht="15.75" customHeight="1">
      <c r="A10305" s="15" t="s">
        <v>11796</v>
      </c>
      <c r="B10305" s="14" t="s">
        <v>37</v>
      </c>
      <c r="C10305" s="17">
        <v>22.0</v>
      </c>
      <c r="D10305" s="8" t="s">
        <v>11816</v>
      </c>
      <c r="E10305" s="8" t="s">
        <v>21</v>
      </c>
      <c r="F10305" s="5" t="s">
        <v>25</v>
      </c>
      <c r="G10305" s="9"/>
      <c r="H10305" s="9"/>
    </row>
    <row r="10306" ht="15.75" customHeight="1">
      <c r="A10306" s="15" t="s">
        <v>11796</v>
      </c>
      <c r="B10306" s="14" t="s">
        <v>41</v>
      </c>
      <c r="C10306" s="17">
        <v>23.0</v>
      </c>
      <c r="D10306" s="8" t="s">
        <v>11817</v>
      </c>
      <c r="E10306" s="8" t="s">
        <v>18</v>
      </c>
      <c r="F10306" s="5" t="s">
        <v>2546</v>
      </c>
      <c r="G10306" s="9"/>
      <c r="H10306" s="9"/>
    </row>
    <row r="10307" ht="15.75" customHeight="1">
      <c r="A10307" s="15" t="s">
        <v>11796</v>
      </c>
      <c r="B10307" s="14" t="s">
        <v>26</v>
      </c>
      <c r="C10307" s="17">
        <v>24.0</v>
      </c>
      <c r="D10307" s="8" t="s">
        <v>11818</v>
      </c>
      <c r="E10307" s="8" t="s">
        <v>18</v>
      </c>
      <c r="F10307" s="5" t="s">
        <v>18</v>
      </c>
      <c r="G10307" s="9"/>
      <c r="H10307" s="9"/>
    </row>
    <row r="10308" ht="15.75" customHeight="1">
      <c r="A10308" s="15" t="s">
        <v>11796</v>
      </c>
      <c r="B10308" s="14" t="s">
        <v>35</v>
      </c>
      <c r="C10308" s="17">
        <v>25.0</v>
      </c>
      <c r="D10308" s="8" t="s">
        <v>11819</v>
      </c>
      <c r="E10308" s="8" t="s">
        <v>18</v>
      </c>
      <c r="F10308" s="5" t="s">
        <v>18</v>
      </c>
      <c r="G10308" s="9"/>
      <c r="H10308" s="9"/>
    </row>
    <row r="10309" ht="15.75" customHeight="1">
      <c r="A10309" s="15" t="s">
        <v>11796</v>
      </c>
      <c r="B10309" s="14" t="s">
        <v>35</v>
      </c>
      <c r="C10309" s="17">
        <v>26.0</v>
      </c>
      <c r="D10309" s="8" t="s">
        <v>11820</v>
      </c>
      <c r="E10309" s="8" t="s">
        <v>14</v>
      </c>
      <c r="F10309" s="5" t="s">
        <v>15</v>
      </c>
      <c r="G10309" s="9"/>
      <c r="H10309" s="9"/>
    </row>
    <row r="10310" ht="15.75" customHeight="1">
      <c r="A10310" s="15" t="s">
        <v>11796</v>
      </c>
      <c r="B10310" s="14" t="s">
        <v>26</v>
      </c>
      <c r="C10310" s="17">
        <v>27.0</v>
      </c>
      <c r="D10310" s="8" t="s">
        <v>11821</v>
      </c>
      <c r="E10310" s="8" t="s">
        <v>14</v>
      </c>
      <c r="F10310" s="5" t="s">
        <v>15</v>
      </c>
      <c r="G10310" s="9"/>
      <c r="H10310" s="9"/>
    </row>
    <row r="10311" ht="15.75" customHeight="1">
      <c r="A10311" s="15" t="s">
        <v>11796</v>
      </c>
      <c r="B10311" s="14" t="s">
        <v>104</v>
      </c>
      <c r="C10311" s="17">
        <v>28.0</v>
      </c>
      <c r="D10311" s="8" t="s">
        <v>11822</v>
      </c>
      <c r="E10311" s="8" t="s">
        <v>21</v>
      </c>
      <c r="F10311" s="5" t="s">
        <v>123</v>
      </c>
      <c r="G10311" s="9"/>
      <c r="H10311" s="9"/>
    </row>
    <row r="10312" ht="15.75" customHeight="1">
      <c r="A10312" s="15" t="s">
        <v>11796</v>
      </c>
      <c r="B10312" s="14" t="s">
        <v>100</v>
      </c>
      <c r="C10312" s="17">
        <v>29.0</v>
      </c>
      <c r="D10312" s="8" t="s">
        <v>11823</v>
      </c>
      <c r="E10312" s="8" t="s">
        <v>21</v>
      </c>
      <c r="F10312" s="5" t="s">
        <v>123</v>
      </c>
      <c r="G10312" s="9"/>
      <c r="H10312" s="9"/>
    </row>
    <row r="10313" ht="15.75" customHeight="1">
      <c r="A10313" s="15" t="s">
        <v>11796</v>
      </c>
      <c r="B10313" s="14" t="s">
        <v>35</v>
      </c>
      <c r="C10313" s="17">
        <v>30.0</v>
      </c>
      <c r="D10313" s="8" t="s">
        <v>11824</v>
      </c>
      <c r="E10313" s="8" t="s">
        <v>21</v>
      </c>
      <c r="F10313" s="5" t="s">
        <v>123</v>
      </c>
      <c r="G10313" s="9"/>
      <c r="H10313" s="9"/>
    </row>
    <row r="10314" ht="15.75" customHeight="1">
      <c r="A10314" s="15" t="s">
        <v>11796</v>
      </c>
      <c r="B10314" s="18" t="s">
        <v>1470</v>
      </c>
      <c r="C10314" s="17">
        <v>31.0</v>
      </c>
      <c r="D10314" s="8" t="s">
        <v>11825</v>
      </c>
      <c r="E10314" s="8" t="s">
        <v>14</v>
      </c>
      <c r="F10314" s="5" t="s">
        <v>426</v>
      </c>
      <c r="G10314" s="9"/>
      <c r="H10314" s="9"/>
    </row>
    <row r="10315" ht="15.75" customHeight="1">
      <c r="A10315" s="15" t="s">
        <v>11826</v>
      </c>
      <c r="B10315" s="14" t="s">
        <v>37</v>
      </c>
      <c r="C10315" s="16">
        <v>1.0</v>
      </c>
      <c r="D10315" s="8" t="s">
        <v>11827</v>
      </c>
      <c r="E10315" s="8" t="s">
        <v>21</v>
      </c>
      <c r="F10315" s="5" t="s">
        <v>25</v>
      </c>
      <c r="G10315" s="9"/>
      <c r="H10315" s="9"/>
    </row>
    <row r="10316" ht="15.75" customHeight="1">
      <c r="A10316" s="15" t="s">
        <v>11826</v>
      </c>
      <c r="B10316" s="14" t="s">
        <v>37</v>
      </c>
      <c r="C10316" s="17">
        <v>3.0</v>
      </c>
      <c r="D10316" s="8" t="s">
        <v>11828</v>
      </c>
      <c r="E10316" s="8" t="s">
        <v>21</v>
      </c>
      <c r="F10316" s="5" t="s">
        <v>25</v>
      </c>
      <c r="G10316" s="9"/>
      <c r="H10316" s="9"/>
    </row>
    <row r="10317" ht="15.75" customHeight="1">
      <c r="A10317" s="15" t="s">
        <v>11826</v>
      </c>
      <c r="B10317" s="14" t="s">
        <v>124</v>
      </c>
      <c r="C10317" s="17">
        <v>4.0</v>
      </c>
      <c r="D10317" s="8" t="s">
        <v>11829</v>
      </c>
      <c r="E10317" s="8" t="s">
        <v>21</v>
      </c>
      <c r="F10317" s="5" t="s">
        <v>25</v>
      </c>
      <c r="G10317" s="9"/>
      <c r="H10317" s="9"/>
    </row>
    <row r="10318" ht="15.75" customHeight="1">
      <c r="A10318" s="15" t="s">
        <v>11826</v>
      </c>
      <c r="B10318" s="14" t="s">
        <v>37</v>
      </c>
      <c r="C10318" s="17">
        <v>5.0</v>
      </c>
      <c r="D10318" s="8" t="s">
        <v>11830</v>
      </c>
      <c r="E10318" s="8" t="s">
        <v>21</v>
      </c>
      <c r="F10318" s="5" t="s">
        <v>123</v>
      </c>
      <c r="G10318" s="9"/>
      <c r="H10318" s="9"/>
    </row>
    <row r="10319" ht="15.75" customHeight="1">
      <c r="A10319" s="15" t="s">
        <v>11826</v>
      </c>
      <c r="B10319" s="14" t="s">
        <v>124</v>
      </c>
      <c r="C10319" s="17">
        <v>7.0</v>
      </c>
      <c r="D10319" s="8" t="s">
        <v>11831</v>
      </c>
      <c r="E10319" s="8" t="s">
        <v>21</v>
      </c>
      <c r="F10319" s="5" t="s">
        <v>25</v>
      </c>
      <c r="G10319" s="9"/>
      <c r="H10319" s="9"/>
    </row>
    <row r="10320" ht="15.75" customHeight="1">
      <c r="A10320" s="15" t="s">
        <v>11826</v>
      </c>
      <c r="B10320" s="14" t="s">
        <v>124</v>
      </c>
      <c r="C10320" s="17">
        <v>9.0</v>
      </c>
      <c r="D10320" s="8" t="s">
        <v>11832</v>
      </c>
      <c r="E10320" s="8" t="s">
        <v>21</v>
      </c>
      <c r="F10320" s="5" t="s">
        <v>25</v>
      </c>
      <c r="G10320" s="9"/>
      <c r="H10320" s="9"/>
    </row>
    <row r="10321" ht="15.75" customHeight="1">
      <c r="A10321" s="15" t="s">
        <v>11826</v>
      </c>
      <c r="B10321" s="14" t="s">
        <v>3574</v>
      </c>
      <c r="C10321" s="17">
        <v>11.0</v>
      </c>
      <c r="D10321" s="8" t="s">
        <v>11833</v>
      </c>
      <c r="E10321" s="8" t="s">
        <v>21</v>
      </c>
      <c r="F10321" s="5" t="s">
        <v>25</v>
      </c>
      <c r="G10321" s="9"/>
      <c r="H10321" s="9"/>
    </row>
    <row r="10322" ht="15.75" customHeight="1">
      <c r="A10322" s="15" t="s">
        <v>11834</v>
      </c>
      <c r="B10322" s="14" t="s">
        <v>68</v>
      </c>
      <c r="C10322" s="16">
        <v>1.0</v>
      </c>
      <c r="D10322" s="8" t="s">
        <v>11835</v>
      </c>
      <c r="E10322" s="8" t="s">
        <v>33</v>
      </c>
      <c r="F10322" s="5" t="s">
        <v>929</v>
      </c>
      <c r="G10322" s="9"/>
      <c r="H10322" s="9"/>
    </row>
    <row r="10323" ht="15.75" customHeight="1">
      <c r="A10323" s="15" t="s">
        <v>11834</v>
      </c>
      <c r="B10323" s="14" t="s">
        <v>12</v>
      </c>
      <c r="C10323" s="17">
        <v>3.0</v>
      </c>
      <c r="D10323" s="8" t="s">
        <v>11836</v>
      </c>
      <c r="E10323" s="8" t="s">
        <v>21</v>
      </c>
      <c r="F10323" s="5" t="s">
        <v>25</v>
      </c>
      <c r="G10323" s="9"/>
      <c r="H10323" s="9"/>
    </row>
    <row r="10324" ht="15.75" customHeight="1">
      <c r="A10324" s="15" t="s">
        <v>11834</v>
      </c>
      <c r="B10324" s="14" t="s">
        <v>851</v>
      </c>
      <c r="C10324" s="17">
        <v>5.0</v>
      </c>
      <c r="D10324" s="8" t="s">
        <v>11837</v>
      </c>
      <c r="E10324" s="8" t="s">
        <v>21</v>
      </c>
      <c r="F10324" s="5" t="s">
        <v>25</v>
      </c>
      <c r="G10324" s="9"/>
      <c r="H10324" s="9"/>
    </row>
    <row r="10325" ht="15.75" customHeight="1">
      <c r="A10325" s="15" t="s">
        <v>11834</v>
      </c>
      <c r="B10325" s="14" t="s">
        <v>41</v>
      </c>
      <c r="C10325" s="17">
        <v>8.0</v>
      </c>
      <c r="D10325" s="8" t="s">
        <v>11838</v>
      </c>
      <c r="E10325" s="8" t="s">
        <v>14</v>
      </c>
      <c r="F10325" s="5" t="s">
        <v>15</v>
      </c>
      <c r="G10325" s="9"/>
      <c r="H10325" s="9"/>
    </row>
    <row r="10326" ht="15.75" customHeight="1">
      <c r="A10326" s="15" t="s">
        <v>11834</v>
      </c>
      <c r="B10326" s="14" t="s">
        <v>68</v>
      </c>
      <c r="C10326" s="17">
        <v>10.0</v>
      </c>
      <c r="D10326" s="8" t="s">
        <v>11839</v>
      </c>
      <c r="E10326" s="8" t="s">
        <v>21</v>
      </c>
      <c r="F10326" s="5" t="s">
        <v>25</v>
      </c>
      <c r="G10326" s="9"/>
      <c r="H10326" s="9"/>
    </row>
    <row r="10327" ht="15.75" customHeight="1">
      <c r="A10327" s="15" t="s">
        <v>11834</v>
      </c>
      <c r="B10327" s="14" t="s">
        <v>68</v>
      </c>
      <c r="C10327" s="17">
        <v>12.0</v>
      </c>
      <c r="D10327" s="8" t="s">
        <v>11840</v>
      </c>
      <c r="E10327" s="8" t="s">
        <v>32</v>
      </c>
      <c r="F10327" s="5" t="s">
        <v>22</v>
      </c>
      <c r="G10327" s="9"/>
      <c r="H10327" s="9"/>
    </row>
    <row r="10328" ht="15.75" customHeight="1">
      <c r="A10328" s="15" t="s">
        <v>11834</v>
      </c>
      <c r="B10328" s="14" t="s">
        <v>23</v>
      </c>
      <c r="C10328" s="17">
        <v>15.0</v>
      </c>
      <c r="D10328" s="8" t="s">
        <v>11841</v>
      </c>
      <c r="E10328" s="8" t="s">
        <v>21</v>
      </c>
      <c r="F10328" s="5" t="s">
        <v>25</v>
      </c>
      <c r="G10328" s="9"/>
      <c r="H10328" s="9"/>
    </row>
    <row r="10329" ht="15.75" customHeight="1">
      <c r="A10329" s="15" t="s">
        <v>11834</v>
      </c>
      <c r="B10329" s="14" t="s">
        <v>68</v>
      </c>
      <c r="C10329" s="17">
        <v>18.0</v>
      </c>
      <c r="D10329" s="8" t="s">
        <v>11842</v>
      </c>
      <c r="E10329" s="8" t="s">
        <v>18</v>
      </c>
      <c r="F10329" s="5" t="s">
        <v>18</v>
      </c>
      <c r="G10329" s="9"/>
      <c r="H10329" s="9"/>
    </row>
    <row r="10330" ht="15.75" customHeight="1">
      <c r="A10330" s="15" t="s">
        <v>11834</v>
      </c>
      <c r="B10330" s="14" t="s">
        <v>23</v>
      </c>
      <c r="C10330" s="17">
        <v>21.0</v>
      </c>
      <c r="D10330" s="8" t="s">
        <v>11843</v>
      </c>
      <c r="E10330" s="8" t="s">
        <v>21</v>
      </c>
      <c r="F10330" s="5" t="s">
        <v>25</v>
      </c>
      <c r="G10330" s="9"/>
      <c r="H10330" s="9"/>
    </row>
    <row r="10331" ht="15.75" customHeight="1">
      <c r="A10331" s="15" t="s">
        <v>11834</v>
      </c>
      <c r="B10331" s="14" t="s">
        <v>851</v>
      </c>
      <c r="C10331" s="17">
        <v>23.0</v>
      </c>
      <c r="D10331" s="8" t="s">
        <v>11844</v>
      </c>
      <c r="E10331" s="8" t="s">
        <v>33</v>
      </c>
      <c r="F10331" s="5" t="s">
        <v>929</v>
      </c>
      <c r="G10331" s="9"/>
      <c r="H10331" s="9"/>
    </row>
    <row r="10332" ht="15.75" customHeight="1">
      <c r="A10332" s="15" t="s">
        <v>11834</v>
      </c>
      <c r="B10332" s="14" t="s">
        <v>68</v>
      </c>
      <c r="C10332" s="17">
        <v>25.0</v>
      </c>
      <c r="D10332" s="8" t="s">
        <v>11845</v>
      </c>
      <c r="E10332" s="8" t="s">
        <v>21</v>
      </c>
      <c r="F10332" s="5" t="s">
        <v>123</v>
      </c>
      <c r="G10332" s="9"/>
      <c r="H10332" s="9"/>
    </row>
    <row r="10333" ht="15.75" customHeight="1">
      <c r="A10333" s="15" t="s">
        <v>11834</v>
      </c>
      <c r="B10333" s="14" t="s">
        <v>23</v>
      </c>
      <c r="C10333" s="17">
        <v>28.0</v>
      </c>
      <c r="D10333" s="8" t="s">
        <v>11846</v>
      </c>
      <c r="E10333" s="8" t="s">
        <v>33</v>
      </c>
      <c r="F10333" s="5" t="s">
        <v>929</v>
      </c>
      <c r="G10333" s="9"/>
      <c r="H10333" s="9"/>
    </row>
    <row r="10334" ht="15.75" customHeight="1">
      <c r="A10334" s="15" t="s">
        <v>11834</v>
      </c>
      <c r="B10334" s="14" t="s">
        <v>23</v>
      </c>
      <c r="C10334" s="17">
        <v>30.0</v>
      </c>
      <c r="D10334" s="8" t="s">
        <v>11847</v>
      </c>
      <c r="E10334" s="8" t="s">
        <v>21</v>
      </c>
      <c r="F10334" s="5" t="s">
        <v>25</v>
      </c>
      <c r="G10334" s="9"/>
      <c r="H10334" s="9"/>
    </row>
    <row r="10335" ht="15.75" customHeight="1">
      <c r="A10335" s="15" t="s">
        <v>11834</v>
      </c>
      <c r="B10335" s="14" t="s">
        <v>41</v>
      </c>
      <c r="C10335" s="17">
        <v>32.0</v>
      </c>
      <c r="D10335" s="8" t="s">
        <v>11848</v>
      </c>
      <c r="E10335" s="8" t="s">
        <v>21</v>
      </c>
      <c r="F10335" s="5" t="s">
        <v>25</v>
      </c>
      <c r="G10335" s="9"/>
      <c r="H10335" s="9"/>
    </row>
    <row r="10336" ht="15.75" customHeight="1">
      <c r="A10336" s="15" t="s">
        <v>11834</v>
      </c>
      <c r="B10336" s="14" t="s">
        <v>1041</v>
      </c>
      <c r="C10336" s="17">
        <v>33.0</v>
      </c>
      <c r="D10336" s="8" t="s">
        <v>11849</v>
      </c>
      <c r="E10336" s="8" t="s">
        <v>33</v>
      </c>
      <c r="F10336" s="5" t="s">
        <v>971</v>
      </c>
      <c r="G10336" s="9"/>
      <c r="H10336" s="9"/>
    </row>
    <row r="10337" ht="15.75" customHeight="1">
      <c r="A10337" s="15" t="s">
        <v>11850</v>
      </c>
      <c r="B10337" s="14" t="s">
        <v>37</v>
      </c>
      <c r="C10337" s="16">
        <v>1.0</v>
      </c>
      <c r="D10337" s="8" t="s">
        <v>11851</v>
      </c>
      <c r="E10337" s="8" t="s">
        <v>21</v>
      </c>
      <c r="F10337" s="5" t="s">
        <v>25</v>
      </c>
      <c r="G10337" s="9"/>
      <c r="H10337" s="9"/>
    </row>
    <row r="10338" ht="15.75" customHeight="1">
      <c r="A10338" s="15" t="s">
        <v>11850</v>
      </c>
      <c r="B10338" s="14" t="s">
        <v>37</v>
      </c>
      <c r="C10338" s="17">
        <v>3.0</v>
      </c>
      <c r="D10338" s="8" t="s">
        <v>11852</v>
      </c>
      <c r="E10338" s="8" t="s">
        <v>21</v>
      </c>
      <c r="F10338" s="5" t="s">
        <v>25</v>
      </c>
      <c r="G10338" s="9"/>
      <c r="H10338" s="9"/>
    </row>
    <row r="10339" ht="15.75" customHeight="1">
      <c r="A10339" s="15" t="s">
        <v>11850</v>
      </c>
      <c r="B10339" s="14" t="s">
        <v>517</v>
      </c>
      <c r="C10339" s="17">
        <v>5.0</v>
      </c>
      <c r="D10339" s="8" t="s">
        <v>11853</v>
      </c>
      <c r="E10339" s="8" t="s">
        <v>18</v>
      </c>
      <c r="F10339" s="5" t="s">
        <v>2546</v>
      </c>
      <c r="G10339" s="9"/>
      <c r="H10339" s="9"/>
    </row>
    <row r="10340" ht="15.75" customHeight="1">
      <c r="A10340" s="15" t="s">
        <v>11850</v>
      </c>
      <c r="B10340" s="14" t="s">
        <v>500</v>
      </c>
      <c r="C10340" s="17">
        <v>7.0</v>
      </c>
      <c r="D10340" s="8" t="s">
        <v>11854</v>
      </c>
      <c r="E10340" s="8" t="s">
        <v>14</v>
      </c>
      <c r="F10340" s="5" t="s">
        <v>1281</v>
      </c>
      <c r="G10340" s="9"/>
      <c r="H10340" s="9"/>
    </row>
    <row r="10341" ht="15.75" customHeight="1">
      <c r="A10341" s="15" t="s">
        <v>11850</v>
      </c>
      <c r="B10341" s="14" t="s">
        <v>144</v>
      </c>
      <c r="C10341" s="17">
        <v>9.0</v>
      </c>
      <c r="D10341" s="8" t="s">
        <v>11855</v>
      </c>
      <c r="E10341" s="8" t="s">
        <v>14</v>
      </c>
      <c r="F10341" s="5" t="s">
        <v>79</v>
      </c>
      <c r="G10341" s="9"/>
      <c r="H10341" s="9"/>
    </row>
    <row r="10342" ht="15.75" customHeight="1">
      <c r="A10342" s="15" t="s">
        <v>11850</v>
      </c>
      <c r="B10342" s="14" t="s">
        <v>482</v>
      </c>
      <c r="C10342" s="17">
        <v>10.0</v>
      </c>
      <c r="D10342" s="8" t="s">
        <v>11856</v>
      </c>
      <c r="E10342" s="8" t="s">
        <v>33</v>
      </c>
      <c r="F10342" s="5" t="s">
        <v>33</v>
      </c>
      <c r="G10342" s="9"/>
      <c r="H10342" s="9"/>
    </row>
    <row r="10343" ht="15.75" customHeight="1">
      <c r="A10343" s="15" t="s">
        <v>11850</v>
      </c>
      <c r="B10343" s="14" t="s">
        <v>675</v>
      </c>
      <c r="C10343" s="17">
        <v>12.0</v>
      </c>
      <c r="D10343" s="8" t="s">
        <v>11857</v>
      </c>
      <c r="E10343" s="8" t="s">
        <v>33</v>
      </c>
      <c r="F10343" s="5" t="s">
        <v>33</v>
      </c>
      <c r="G10343" s="9"/>
      <c r="H10343" s="9"/>
    </row>
    <row r="10344" ht="15.75" customHeight="1">
      <c r="A10344" s="15" t="s">
        <v>11850</v>
      </c>
      <c r="B10344" s="14" t="s">
        <v>500</v>
      </c>
      <c r="C10344" s="17">
        <v>15.0</v>
      </c>
      <c r="D10344" s="8" t="s">
        <v>11858</v>
      </c>
      <c r="E10344" s="8" t="s">
        <v>21</v>
      </c>
      <c r="F10344" s="5" t="s">
        <v>25</v>
      </c>
      <c r="G10344" s="9"/>
      <c r="H10344" s="9"/>
    </row>
    <row r="10345" ht="15.75" customHeight="1">
      <c r="A10345" s="15" t="s">
        <v>11850</v>
      </c>
      <c r="B10345" s="14" t="s">
        <v>37</v>
      </c>
      <c r="C10345" s="17">
        <v>17.0</v>
      </c>
      <c r="D10345" s="8" t="s">
        <v>11859</v>
      </c>
      <c r="E10345" s="8" t="s">
        <v>14</v>
      </c>
      <c r="F10345" s="5" t="s">
        <v>123</v>
      </c>
      <c r="G10345" s="9"/>
      <c r="H10345" s="9"/>
    </row>
    <row r="10346" ht="15.75" customHeight="1">
      <c r="A10346" s="15" t="s">
        <v>11850</v>
      </c>
      <c r="B10346" s="14" t="s">
        <v>500</v>
      </c>
      <c r="C10346" s="17">
        <v>19.0</v>
      </c>
      <c r="D10346" s="8" t="s">
        <v>11860</v>
      </c>
      <c r="E10346" s="8" t="s">
        <v>14</v>
      </c>
      <c r="F10346" s="5" t="s">
        <v>15</v>
      </c>
      <c r="G10346" s="9"/>
      <c r="H10346" s="9"/>
    </row>
    <row r="10347" ht="15.75" customHeight="1">
      <c r="A10347" s="15" t="s">
        <v>11850</v>
      </c>
      <c r="B10347" s="14" t="s">
        <v>144</v>
      </c>
      <c r="C10347" s="17">
        <v>22.0</v>
      </c>
      <c r="D10347" s="8" t="s">
        <v>11861</v>
      </c>
      <c r="E10347" s="8" t="s">
        <v>14</v>
      </c>
      <c r="F10347" s="5" t="s">
        <v>15</v>
      </c>
      <c r="G10347" s="9"/>
      <c r="H10347" s="9"/>
    </row>
    <row r="10348" ht="15.75" customHeight="1">
      <c r="A10348" s="15" t="s">
        <v>11850</v>
      </c>
      <c r="B10348" s="14" t="s">
        <v>124</v>
      </c>
      <c r="C10348" s="17">
        <v>23.0</v>
      </c>
      <c r="D10348" s="8" t="s">
        <v>11862</v>
      </c>
      <c r="E10348" s="8" t="s">
        <v>14</v>
      </c>
      <c r="F10348" s="5" t="s">
        <v>79</v>
      </c>
      <c r="G10348" s="9"/>
      <c r="H10348" s="9"/>
    </row>
    <row r="10349" ht="15.75" customHeight="1">
      <c r="A10349" s="15" t="s">
        <v>11850</v>
      </c>
      <c r="B10349" s="18" t="s">
        <v>701</v>
      </c>
      <c r="C10349" s="17">
        <v>25.0</v>
      </c>
      <c r="D10349" s="8" t="s">
        <v>11863</v>
      </c>
      <c r="E10349" s="8" t="s">
        <v>21</v>
      </c>
      <c r="F10349" s="5" t="s">
        <v>22</v>
      </c>
      <c r="G10349" s="9"/>
      <c r="H10349" s="9"/>
    </row>
    <row r="10350" ht="15.75" customHeight="1">
      <c r="A10350" s="15" t="s">
        <v>11850</v>
      </c>
      <c r="B10350" s="14" t="s">
        <v>482</v>
      </c>
      <c r="C10350" s="17">
        <v>27.0</v>
      </c>
      <c r="D10350" s="8" t="s">
        <v>11864</v>
      </c>
      <c r="E10350" s="8" t="s">
        <v>32</v>
      </c>
      <c r="F10350" s="5" t="s">
        <v>22</v>
      </c>
      <c r="G10350" s="9"/>
      <c r="H10350" s="9"/>
    </row>
    <row r="10351" ht="15.75" customHeight="1">
      <c r="A10351" s="15" t="s">
        <v>11850</v>
      </c>
      <c r="B10351" s="14" t="s">
        <v>144</v>
      </c>
      <c r="C10351" s="17">
        <v>29.0</v>
      </c>
      <c r="D10351" s="8" t="s">
        <v>11865</v>
      </c>
      <c r="E10351" s="8" t="s">
        <v>33</v>
      </c>
      <c r="F10351" s="5" t="s">
        <v>33</v>
      </c>
      <c r="G10351" s="9"/>
      <c r="H10351" s="9"/>
    </row>
    <row r="10352" ht="15.75" customHeight="1">
      <c r="A10352" s="15" t="s">
        <v>11850</v>
      </c>
      <c r="B10352" s="14" t="s">
        <v>124</v>
      </c>
      <c r="C10352" s="17">
        <v>31.0</v>
      </c>
      <c r="D10352" s="8" t="s">
        <v>11866</v>
      </c>
      <c r="E10352" s="8" t="s">
        <v>33</v>
      </c>
      <c r="F10352" s="5" t="s">
        <v>33</v>
      </c>
      <c r="G10352" s="9"/>
      <c r="H10352" s="9"/>
    </row>
    <row r="10353" ht="15.75" customHeight="1">
      <c r="A10353" s="15" t="s">
        <v>11850</v>
      </c>
      <c r="B10353" s="14" t="s">
        <v>139</v>
      </c>
      <c r="C10353" s="17">
        <v>33.0</v>
      </c>
      <c r="D10353" s="8" t="s">
        <v>11867</v>
      </c>
      <c r="E10353" s="8" t="s">
        <v>18</v>
      </c>
      <c r="F10353" s="5" t="s">
        <v>18</v>
      </c>
      <c r="G10353" s="9"/>
      <c r="H10353" s="9"/>
    </row>
    <row r="10354" ht="15.75" customHeight="1">
      <c r="A10354" s="15" t="s">
        <v>11850</v>
      </c>
      <c r="B10354" s="14" t="s">
        <v>144</v>
      </c>
      <c r="C10354" s="17">
        <v>34.0</v>
      </c>
      <c r="D10354" s="8" t="s">
        <v>11868</v>
      </c>
      <c r="E10354" s="8" t="s">
        <v>21</v>
      </c>
      <c r="F10354" s="5" t="s">
        <v>426</v>
      </c>
      <c r="G10354" s="9"/>
      <c r="H10354" s="9"/>
    </row>
    <row r="10355" ht="15.75" customHeight="1">
      <c r="A10355" s="15" t="s">
        <v>11850</v>
      </c>
      <c r="B10355" s="14" t="s">
        <v>37</v>
      </c>
      <c r="C10355" s="17">
        <v>36.0</v>
      </c>
      <c r="D10355" s="8" t="s">
        <v>11869</v>
      </c>
      <c r="E10355" s="8" t="s">
        <v>21</v>
      </c>
      <c r="F10355" s="5" t="s">
        <v>25</v>
      </c>
      <c r="G10355" s="9"/>
      <c r="H10355" s="9"/>
    </row>
    <row r="10356" ht="15.75" customHeight="1">
      <c r="A10356" s="15" t="s">
        <v>11850</v>
      </c>
      <c r="B10356" s="18" t="s">
        <v>701</v>
      </c>
      <c r="C10356" s="17">
        <v>38.0</v>
      </c>
      <c r="D10356" s="8" t="s">
        <v>11870</v>
      </c>
      <c r="E10356" s="8" t="s">
        <v>21</v>
      </c>
      <c r="F10356" s="5" t="s">
        <v>1265</v>
      </c>
      <c r="G10356" s="9"/>
      <c r="H10356" s="9"/>
    </row>
    <row r="10357" ht="15.75" customHeight="1">
      <c r="A10357" s="15" t="s">
        <v>11850</v>
      </c>
      <c r="B10357" s="18" t="s">
        <v>135</v>
      </c>
      <c r="C10357" s="17">
        <v>40.0</v>
      </c>
      <c r="D10357" s="8" t="s">
        <v>11871</v>
      </c>
      <c r="E10357" s="8" t="s">
        <v>21</v>
      </c>
      <c r="F10357" s="5" t="s">
        <v>22</v>
      </c>
      <c r="G10357" s="9"/>
      <c r="H10357" s="9"/>
    </row>
    <row r="10358" ht="15.75" customHeight="1">
      <c r="A10358" s="15" t="s">
        <v>11850</v>
      </c>
      <c r="B10358" s="18" t="s">
        <v>679</v>
      </c>
      <c r="C10358" s="17">
        <v>42.0</v>
      </c>
      <c r="D10358" s="8" t="s">
        <v>11872</v>
      </c>
      <c r="E10358" s="8" t="s">
        <v>21</v>
      </c>
      <c r="F10358" s="5" t="s">
        <v>22</v>
      </c>
      <c r="G10358" s="9"/>
      <c r="H10358" s="9"/>
    </row>
    <row r="10359" ht="15.75" customHeight="1">
      <c r="A10359" s="15" t="s">
        <v>11850</v>
      </c>
      <c r="B10359" s="18" t="s">
        <v>679</v>
      </c>
      <c r="C10359" s="17">
        <v>43.0</v>
      </c>
      <c r="D10359" s="8" t="s">
        <v>11873</v>
      </c>
      <c r="E10359" s="8" t="s">
        <v>21</v>
      </c>
      <c r="F10359" s="5" t="s">
        <v>22</v>
      </c>
      <c r="G10359" s="9"/>
      <c r="H10359" s="9"/>
    </row>
    <row r="10360" ht="15.75" customHeight="1">
      <c r="A10360" s="15" t="s">
        <v>11850</v>
      </c>
      <c r="B10360" s="18" t="s">
        <v>679</v>
      </c>
      <c r="C10360" s="17">
        <v>45.0</v>
      </c>
      <c r="D10360" s="8" t="s">
        <v>11874</v>
      </c>
      <c r="E10360" s="8" t="s">
        <v>21</v>
      </c>
      <c r="F10360" s="5" t="s">
        <v>22</v>
      </c>
      <c r="G10360" s="9"/>
      <c r="H10360" s="9"/>
    </row>
    <row r="10361" ht="15.75" customHeight="1">
      <c r="A10361" s="15" t="s">
        <v>11850</v>
      </c>
      <c r="B10361" s="18" t="s">
        <v>135</v>
      </c>
      <c r="C10361" s="17">
        <v>47.0</v>
      </c>
      <c r="D10361" s="8" t="s">
        <v>11875</v>
      </c>
      <c r="E10361" s="8" t="s">
        <v>21</v>
      </c>
      <c r="F10361" s="5" t="s">
        <v>22</v>
      </c>
      <c r="G10361" s="9"/>
      <c r="H10361" s="9"/>
    </row>
    <row r="10362" ht="15.75" customHeight="1">
      <c r="A10362" s="15" t="s">
        <v>11850</v>
      </c>
      <c r="B10362" s="18" t="s">
        <v>679</v>
      </c>
      <c r="C10362" s="17">
        <v>48.0</v>
      </c>
      <c r="D10362" s="8" t="s">
        <v>11876</v>
      </c>
      <c r="E10362" s="8" t="s">
        <v>21</v>
      </c>
      <c r="F10362" s="5" t="s">
        <v>22</v>
      </c>
      <c r="G10362" s="9"/>
      <c r="H10362" s="9"/>
    </row>
    <row r="10363" ht="15.75" customHeight="1">
      <c r="A10363" s="15" t="s">
        <v>11850</v>
      </c>
      <c r="B10363" s="18" t="s">
        <v>679</v>
      </c>
      <c r="C10363" s="17">
        <v>49.0</v>
      </c>
      <c r="D10363" s="8" t="s">
        <v>11877</v>
      </c>
      <c r="E10363" s="8" t="s">
        <v>21</v>
      </c>
      <c r="F10363" s="5" t="s">
        <v>22</v>
      </c>
      <c r="G10363" s="9"/>
      <c r="H10363" s="9"/>
    </row>
    <row r="10364" ht="15.75" customHeight="1">
      <c r="A10364" s="15" t="s">
        <v>11850</v>
      </c>
      <c r="B10364" s="18" t="s">
        <v>135</v>
      </c>
      <c r="C10364" s="17">
        <v>50.0</v>
      </c>
      <c r="D10364" s="8" t="s">
        <v>11878</v>
      </c>
      <c r="E10364" s="8" t="s">
        <v>21</v>
      </c>
      <c r="F10364" s="5" t="s">
        <v>22</v>
      </c>
      <c r="G10364" s="9"/>
      <c r="H10364" s="9"/>
    </row>
    <row r="10365" ht="15.75" customHeight="1">
      <c r="A10365" s="15" t="s">
        <v>11850</v>
      </c>
      <c r="B10365" s="18" t="s">
        <v>679</v>
      </c>
      <c r="C10365" s="17">
        <v>51.0</v>
      </c>
      <c r="D10365" s="8" t="s">
        <v>11879</v>
      </c>
      <c r="E10365" s="8" t="s">
        <v>21</v>
      </c>
      <c r="F10365" s="5" t="s">
        <v>22</v>
      </c>
      <c r="G10365" s="9"/>
      <c r="H10365" s="9"/>
    </row>
    <row r="10366" ht="15.75" customHeight="1">
      <c r="A10366" s="15" t="s">
        <v>11850</v>
      </c>
      <c r="B10366" s="14" t="s">
        <v>5193</v>
      </c>
      <c r="C10366" s="17">
        <v>53.0</v>
      </c>
      <c r="D10366" s="8" t="s">
        <v>11880</v>
      </c>
      <c r="E10366" s="8" t="s">
        <v>21</v>
      </c>
      <c r="F10366" s="5" t="s">
        <v>22</v>
      </c>
      <c r="G10366" s="9"/>
      <c r="H10366" s="9"/>
    </row>
    <row r="10367" ht="15.75" customHeight="1">
      <c r="A10367" s="15" t="s">
        <v>11881</v>
      </c>
      <c r="B10367" s="14" t="s">
        <v>851</v>
      </c>
      <c r="C10367" s="16">
        <v>1.0</v>
      </c>
      <c r="D10367" s="8" t="s">
        <v>11882</v>
      </c>
      <c r="E10367" s="8" t="s">
        <v>21</v>
      </c>
      <c r="F10367" s="5" t="s">
        <v>25</v>
      </c>
      <c r="G10367" s="9"/>
      <c r="H10367" s="9"/>
    </row>
    <row r="10368" ht="15.75" customHeight="1">
      <c r="A10368" s="15" t="s">
        <v>11881</v>
      </c>
      <c r="B10368" s="14" t="s">
        <v>23</v>
      </c>
      <c r="C10368" s="17">
        <v>3.0</v>
      </c>
      <c r="D10368" s="8" t="s">
        <v>11883</v>
      </c>
      <c r="E10368" s="8" t="s">
        <v>21</v>
      </c>
      <c r="F10368" s="5" t="s">
        <v>166</v>
      </c>
      <c r="G10368" s="9"/>
      <c r="H10368" s="9"/>
    </row>
    <row r="10369" ht="15.75" customHeight="1">
      <c r="A10369" s="15" t="s">
        <v>11881</v>
      </c>
      <c r="B10369" s="14" t="s">
        <v>26</v>
      </c>
      <c r="C10369" s="17">
        <v>6.0</v>
      </c>
      <c r="D10369" s="8" t="s">
        <v>11884</v>
      </c>
      <c r="E10369" s="8" t="s">
        <v>21</v>
      </c>
      <c r="F10369" s="5" t="s">
        <v>166</v>
      </c>
      <c r="G10369" s="9"/>
      <c r="H10369" s="9"/>
    </row>
    <row r="10370" ht="15.75" customHeight="1">
      <c r="A10370" s="15" t="s">
        <v>11881</v>
      </c>
      <c r="B10370" s="14" t="s">
        <v>41</v>
      </c>
      <c r="C10370" s="17">
        <v>7.0</v>
      </c>
      <c r="D10370" s="8" t="s">
        <v>11885</v>
      </c>
      <c r="E10370" s="8" t="s">
        <v>21</v>
      </c>
      <c r="F10370" s="5" t="s">
        <v>166</v>
      </c>
      <c r="G10370" s="9"/>
      <c r="H10370" s="9"/>
    </row>
    <row r="10371" ht="15.75" customHeight="1">
      <c r="A10371" s="15" t="s">
        <v>11881</v>
      </c>
      <c r="B10371" s="14" t="s">
        <v>23</v>
      </c>
      <c r="C10371" s="17">
        <v>8.0</v>
      </c>
      <c r="D10371" s="8" t="s">
        <v>11886</v>
      </c>
      <c r="E10371" s="8" t="s">
        <v>21</v>
      </c>
      <c r="F10371" s="5" t="s">
        <v>22</v>
      </c>
      <c r="G10371" s="9"/>
      <c r="H10371" s="9"/>
    </row>
    <row r="10372" ht="15.75" customHeight="1">
      <c r="A10372" s="15" t="s">
        <v>11881</v>
      </c>
      <c r="B10372" s="14" t="s">
        <v>41</v>
      </c>
      <c r="C10372" s="17">
        <v>10.0</v>
      </c>
      <c r="D10372" s="8" t="s">
        <v>11887</v>
      </c>
      <c r="E10372" s="8" t="s">
        <v>21</v>
      </c>
      <c r="F10372" s="5" t="s">
        <v>166</v>
      </c>
      <c r="G10372" s="9"/>
      <c r="H10372" s="9"/>
    </row>
    <row r="10373" ht="15.75" customHeight="1">
      <c r="A10373" s="15" t="s">
        <v>11881</v>
      </c>
      <c r="B10373" s="14" t="s">
        <v>26</v>
      </c>
      <c r="C10373" s="17">
        <v>12.0</v>
      </c>
      <c r="D10373" s="8" t="s">
        <v>11888</v>
      </c>
      <c r="E10373" s="8" t="s">
        <v>21</v>
      </c>
      <c r="F10373" s="5" t="s">
        <v>3475</v>
      </c>
      <c r="G10373" s="9"/>
      <c r="H10373" s="9"/>
    </row>
    <row r="10374" ht="15.75" customHeight="1">
      <c r="A10374" s="15" t="s">
        <v>11881</v>
      </c>
      <c r="B10374" s="14" t="s">
        <v>68</v>
      </c>
      <c r="C10374" s="17">
        <v>13.0</v>
      </c>
      <c r="D10374" s="8" t="s">
        <v>11889</v>
      </c>
      <c r="E10374" s="8" t="s">
        <v>14</v>
      </c>
      <c r="F10374" s="5" t="s">
        <v>15</v>
      </c>
      <c r="G10374" s="9"/>
      <c r="H10374" s="9"/>
    </row>
    <row r="10375" ht="15.75" customHeight="1">
      <c r="A10375" s="15" t="s">
        <v>11881</v>
      </c>
      <c r="B10375" s="14" t="s">
        <v>41</v>
      </c>
      <c r="C10375" s="17">
        <v>17.0</v>
      </c>
      <c r="D10375" s="8" t="s">
        <v>11890</v>
      </c>
      <c r="E10375" s="8" t="s">
        <v>14</v>
      </c>
      <c r="F10375" s="5" t="s">
        <v>66</v>
      </c>
      <c r="G10375" s="9"/>
      <c r="H10375" s="9"/>
    </row>
    <row r="10376" ht="15.75" customHeight="1">
      <c r="A10376" s="15" t="s">
        <v>11881</v>
      </c>
      <c r="B10376" s="14" t="s">
        <v>41</v>
      </c>
      <c r="C10376" s="17">
        <v>19.0</v>
      </c>
      <c r="D10376" s="8" t="s">
        <v>11891</v>
      </c>
      <c r="E10376" s="8" t="s">
        <v>21</v>
      </c>
      <c r="F10376" s="5" t="s">
        <v>166</v>
      </c>
      <c r="G10376" s="9"/>
      <c r="H10376" s="9"/>
    </row>
    <row r="10377" ht="15.75" customHeight="1">
      <c r="A10377" s="15" t="s">
        <v>11881</v>
      </c>
      <c r="B10377" s="14" t="s">
        <v>23</v>
      </c>
      <c r="C10377" s="17">
        <v>21.0</v>
      </c>
      <c r="D10377" s="8" t="s">
        <v>11892</v>
      </c>
      <c r="E10377" s="8" t="s">
        <v>21</v>
      </c>
      <c r="F10377" s="5" t="s">
        <v>25</v>
      </c>
      <c r="G10377" s="9"/>
      <c r="H10377" s="9"/>
    </row>
    <row r="10378" ht="15.75" customHeight="1">
      <c r="A10378" s="15" t="s">
        <v>11881</v>
      </c>
      <c r="B10378" s="14" t="s">
        <v>41</v>
      </c>
      <c r="C10378" s="17">
        <v>23.0</v>
      </c>
      <c r="D10378" s="8" t="s">
        <v>11893</v>
      </c>
      <c r="E10378" s="8" t="s">
        <v>166</v>
      </c>
      <c r="F10378" s="5" t="s">
        <v>166</v>
      </c>
      <c r="G10378" s="9"/>
      <c r="H10378" s="9"/>
    </row>
    <row r="10379" ht="15.75" customHeight="1">
      <c r="A10379" s="15" t="s">
        <v>11881</v>
      </c>
      <c r="B10379" s="14" t="s">
        <v>23</v>
      </c>
      <c r="C10379" s="17">
        <v>25.0</v>
      </c>
      <c r="D10379" s="8" t="s">
        <v>11894</v>
      </c>
      <c r="E10379" s="8" t="s">
        <v>21</v>
      </c>
      <c r="F10379" s="5" t="s">
        <v>166</v>
      </c>
      <c r="G10379" s="9"/>
      <c r="H10379" s="9"/>
    </row>
    <row r="10380" ht="15.75" customHeight="1">
      <c r="A10380" s="15" t="s">
        <v>11881</v>
      </c>
      <c r="B10380" s="14" t="s">
        <v>41</v>
      </c>
      <c r="C10380" s="17">
        <v>28.0</v>
      </c>
      <c r="D10380" s="8" t="s">
        <v>11895</v>
      </c>
      <c r="E10380" s="8" t="s">
        <v>21</v>
      </c>
      <c r="F10380" s="5" t="s">
        <v>50</v>
      </c>
      <c r="G10380" s="9"/>
      <c r="H10380" s="9"/>
    </row>
    <row r="10381" ht="15.75" customHeight="1">
      <c r="A10381" s="15" t="s">
        <v>11881</v>
      </c>
      <c r="B10381" s="14" t="s">
        <v>23</v>
      </c>
      <c r="C10381" s="17">
        <v>30.0</v>
      </c>
      <c r="D10381" s="8" t="s">
        <v>11896</v>
      </c>
      <c r="E10381" s="8" t="s">
        <v>21</v>
      </c>
      <c r="F10381" s="5" t="s">
        <v>50</v>
      </c>
      <c r="G10381" s="9"/>
      <c r="H10381" s="9"/>
    </row>
    <row r="10382" ht="15.75" customHeight="1">
      <c r="A10382" s="15" t="s">
        <v>11881</v>
      </c>
      <c r="B10382" s="14" t="s">
        <v>23</v>
      </c>
      <c r="C10382" s="17">
        <v>33.0</v>
      </c>
      <c r="D10382" s="8" t="s">
        <v>11897</v>
      </c>
      <c r="E10382" s="8" t="s">
        <v>183</v>
      </c>
      <c r="F10382" s="5" t="s">
        <v>50</v>
      </c>
      <c r="G10382" s="9"/>
      <c r="H10382" s="9"/>
    </row>
    <row r="10383" ht="15.75" customHeight="1">
      <c r="A10383" s="15" t="s">
        <v>11881</v>
      </c>
      <c r="B10383" s="14" t="s">
        <v>23</v>
      </c>
      <c r="C10383" s="17">
        <v>35.0</v>
      </c>
      <c r="D10383" s="8" t="s">
        <v>11898</v>
      </c>
      <c r="E10383" s="8" t="s">
        <v>21</v>
      </c>
      <c r="F10383" s="5" t="s">
        <v>50</v>
      </c>
      <c r="G10383" s="9"/>
      <c r="H10383" s="9"/>
    </row>
    <row r="10384" ht="15.75" customHeight="1">
      <c r="A10384" s="15" t="s">
        <v>11881</v>
      </c>
      <c r="B10384" s="14" t="s">
        <v>23</v>
      </c>
      <c r="C10384" s="17">
        <v>38.0</v>
      </c>
      <c r="D10384" s="8" t="s">
        <v>11899</v>
      </c>
      <c r="E10384" s="8" t="s">
        <v>21</v>
      </c>
      <c r="F10384" s="5" t="s">
        <v>22</v>
      </c>
      <c r="G10384" s="9"/>
      <c r="H10384" s="9"/>
    </row>
    <row r="10385" ht="15.75" customHeight="1">
      <c r="A10385" s="15" t="s">
        <v>11881</v>
      </c>
      <c r="B10385" s="14" t="s">
        <v>41</v>
      </c>
      <c r="C10385" s="17">
        <v>41.0</v>
      </c>
      <c r="D10385" s="8" t="s">
        <v>11900</v>
      </c>
      <c r="E10385" s="8" t="s">
        <v>14</v>
      </c>
      <c r="F10385" s="5" t="s">
        <v>15</v>
      </c>
      <c r="G10385" s="9"/>
      <c r="H10385" s="9"/>
    </row>
    <row r="10386" ht="15.75" customHeight="1">
      <c r="A10386" s="15" t="s">
        <v>11881</v>
      </c>
      <c r="B10386" s="14" t="s">
        <v>41</v>
      </c>
      <c r="C10386" s="17">
        <v>43.0</v>
      </c>
      <c r="D10386" s="8" t="s">
        <v>11901</v>
      </c>
      <c r="E10386" s="8" t="s">
        <v>14</v>
      </c>
      <c r="F10386" s="5" t="s">
        <v>79</v>
      </c>
      <c r="G10386" s="9"/>
      <c r="H10386" s="9"/>
    </row>
    <row r="10387" ht="15.75" customHeight="1">
      <c r="A10387" s="15" t="s">
        <v>11881</v>
      </c>
      <c r="B10387" s="14" t="s">
        <v>41</v>
      </c>
      <c r="C10387" s="17">
        <v>45.0</v>
      </c>
      <c r="D10387" s="8" t="s">
        <v>11902</v>
      </c>
      <c r="E10387" s="8" t="s">
        <v>14</v>
      </c>
      <c r="F10387" s="5" t="s">
        <v>79</v>
      </c>
      <c r="G10387" s="9"/>
      <c r="H10387" s="9"/>
    </row>
    <row r="10388" ht="15.75" customHeight="1">
      <c r="A10388" s="15" t="s">
        <v>11881</v>
      </c>
      <c r="B10388" s="14" t="s">
        <v>41</v>
      </c>
      <c r="C10388" s="17">
        <v>47.0</v>
      </c>
      <c r="D10388" s="8" t="s">
        <v>11903</v>
      </c>
      <c r="E10388" s="8" t="s">
        <v>14</v>
      </c>
      <c r="F10388" s="5" t="s">
        <v>79</v>
      </c>
      <c r="G10388" s="9"/>
      <c r="H10388" s="9"/>
    </row>
    <row r="10389" ht="15.75" customHeight="1">
      <c r="A10389" s="15" t="s">
        <v>11881</v>
      </c>
      <c r="B10389" s="14" t="s">
        <v>41</v>
      </c>
      <c r="C10389" s="17">
        <v>49.0</v>
      </c>
      <c r="D10389" s="8" t="s">
        <v>11904</v>
      </c>
      <c r="E10389" s="8" t="s">
        <v>14</v>
      </c>
      <c r="F10389" s="5" t="s">
        <v>79</v>
      </c>
      <c r="G10389" s="9"/>
      <c r="H10389" s="9"/>
    </row>
    <row r="10390" ht="15.75" customHeight="1">
      <c r="A10390" s="15" t="s">
        <v>11881</v>
      </c>
      <c r="B10390" s="14" t="s">
        <v>23</v>
      </c>
      <c r="C10390" s="17">
        <v>51.0</v>
      </c>
      <c r="D10390" s="8" t="s">
        <v>11905</v>
      </c>
      <c r="E10390" s="8" t="s">
        <v>32</v>
      </c>
      <c r="F10390" s="5" t="s">
        <v>66</v>
      </c>
      <c r="G10390" s="9"/>
      <c r="H10390" s="9"/>
    </row>
    <row r="10391" ht="15.75" customHeight="1">
      <c r="A10391" s="15" t="s">
        <v>11881</v>
      </c>
      <c r="B10391" s="14" t="s">
        <v>26</v>
      </c>
      <c r="C10391" s="17">
        <v>53.0</v>
      </c>
      <c r="D10391" s="8" t="s">
        <v>11906</v>
      </c>
      <c r="E10391" s="8" t="s">
        <v>32</v>
      </c>
      <c r="F10391" s="5" t="s">
        <v>66</v>
      </c>
      <c r="G10391" s="9"/>
      <c r="H10391" s="9"/>
    </row>
    <row r="10392" ht="15.75" customHeight="1">
      <c r="A10392" s="15" t="s">
        <v>11881</v>
      </c>
      <c r="B10392" s="14" t="s">
        <v>41</v>
      </c>
      <c r="C10392" s="17">
        <v>54.0</v>
      </c>
      <c r="D10392" s="8" t="s">
        <v>11907</v>
      </c>
      <c r="E10392" s="8" t="s">
        <v>32</v>
      </c>
      <c r="F10392" s="5" t="s">
        <v>66</v>
      </c>
      <c r="G10392" s="9"/>
      <c r="H10392" s="9"/>
    </row>
    <row r="10393" ht="15.75" customHeight="1">
      <c r="A10393" s="15" t="s">
        <v>11881</v>
      </c>
      <c r="B10393" s="14" t="s">
        <v>23</v>
      </c>
      <c r="C10393" s="17">
        <v>56.0</v>
      </c>
      <c r="D10393" s="8" t="s">
        <v>11908</v>
      </c>
      <c r="E10393" s="8" t="s">
        <v>166</v>
      </c>
      <c r="F10393" s="5" t="s">
        <v>11</v>
      </c>
      <c r="G10393" s="9"/>
      <c r="H10393" s="9"/>
    </row>
    <row r="10394" ht="15.75" customHeight="1">
      <c r="A10394" s="15" t="s">
        <v>11881</v>
      </c>
      <c r="B10394" s="14" t="s">
        <v>26</v>
      </c>
      <c r="C10394" s="17">
        <v>59.0</v>
      </c>
      <c r="D10394" s="8" t="s">
        <v>11909</v>
      </c>
      <c r="E10394" s="8" t="s">
        <v>21</v>
      </c>
      <c r="F10394" s="5" t="s">
        <v>2440</v>
      </c>
      <c r="G10394" s="9"/>
      <c r="H10394" s="9"/>
    </row>
    <row r="10395" ht="15.75" customHeight="1">
      <c r="A10395" s="15" t="s">
        <v>11881</v>
      </c>
      <c r="B10395" s="14" t="s">
        <v>11196</v>
      </c>
      <c r="C10395" s="17">
        <v>60.0</v>
      </c>
      <c r="D10395" s="8" t="s">
        <v>11910</v>
      </c>
      <c r="E10395" s="8" t="s">
        <v>21</v>
      </c>
      <c r="F10395" s="5" t="s">
        <v>768</v>
      </c>
      <c r="G10395" s="9"/>
      <c r="H10395" s="9"/>
    </row>
    <row r="10396" ht="15.75" customHeight="1">
      <c r="A10396" s="15" t="s">
        <v>11911</v>
      </c>
      <c r="B10396" s="14" t="s">
        <v>124</v>
      </c>
      <c r="C10396" s="16">
        <v>1.0</v>
      </c>
      <c r="D10396" s="8" t="s">
        <v>11912</v>
      </c>
      <c r="E10396" s="8" t="s">
        <v>21</v>
      </c>
      <c r="F10396" s="5" t="s">
        <v>25</v>
      </c>
      <c r="G10396" s="9"/>
      <c r="H10396" s="9"/>
    </row>
    <row r="10397" ht="15.75" customHeight="1">
      <c r="A10397" s="15" t="s">
        <v>11911</v>
      </c>
      <c r="B10397" s="14" t="s">
        <v>144</v>
      </c>
      <c r="C10397" s="17">
        <v>3.0</v>
      </c>
      <c r="D10397" s="8" t="s">
        <v>11913</v>
      </c>
      <c r="E10397" s="8" t="s">
        <v>21</v>
      </c>
      <c r="F10397" s="5" t="s">
        <v>25</v>
      </c>
      <c r="G10397" s="9"/>
      <c r="H10397" s="9"/>
    </row>
    <row r="10398" ht="15.75" customHeight="1">
      <c r="A10398" s="15" t="s">
        <v>11911</v>
      </c>
      <c r="B10398" s="14" t="s">
        <v>37</v>
      </c>
      <c r="C10398" s="17">
        <v>5.0</v>
      </c>
      <c r="D10398" s="8" t="s">
        <v>11914</v>
      </c>
      <c r="E10398" s="8" t="s">
        <v>21</v>
      </c>
      <c r="F10398" s="5" t="s">
        <v>123</v>
      </c>
      <c r="G10398" s="9"/>
      <c r="H10398" s="9"/>
    </row>
    <row r="10399" ht="15.75" customHeight="1">
      <c r="A10399" s="15" t="s">
        <v>11911</v>
      </c>
      <c r="B10399" s="14" t="s">
        <v>144</v>
      </c>
      <c r="C10399" s="17">
        <v>7.0</v>
      </c>
      <c r="D10399" s="8" t="s">
        <v>11915</v>
      </c>
      <c r="E10399" s="8" t="s">
        <v>11</v>
      </c>
      <c r="F10399" s="5" t="s">
        <v>22</v>
      </c>
      <c r="G10399" s="9"/>
      <c r="H10399" s="9"/>
    </row>
    <row r="10400" ht="15.75" customHeight="1">
      <c r="A10400" s="15" t="s">
        <v>11911</v>
      </c>
      <c r="B10400" s="14" t="s">
        <v>37</v>
      </c>
      <c r="C10400" s="17">
        <v>9.0</v>
      </c>
      <c r="D10400" s="8" t="s">
        <v>11916</v>
      </c>
      <c r="E10400" s="8" t="s">
        <v>14</v>
      </c>
      <c r="F10400" s="5" t="s">
        <v>79</v>
      </c>
      <c r="G10400" s="9"/>
      <c r="H10400" s="9"/>
    </row>
    <row r="10401" ht="15.75" customHeight="1">
      <c r="A10401" s="15" t="s">
        <v>11911</v>
      </c>
      <c r="B10401" s="14" t="s">
        <v>968</v>
      </c>
      <c r="C10401" s="17">
        <v>12.0</v>
      </c>
      <c r="D10401" s="8" t="s">
        <v>11917</v>
      </c>
      <c r="E10401" s="8" t="s">
        <v>14</v>
      </c>
      <c r="F10401" s="5" t="s">
        <v>79</v>
      </c>
      <c r="G10401" s="9"/>
      <c r="H10401" s="9"/>
    </row>
    <row r="10402" ht="15.75" customHeight="1">
      <c r="A10402" s="15" t="s">
        <v>11911</v>
      </c>
      <c r="B10402" s="14" t="s">
        <v>37</v>
      </c>
      <c r="C10402" s="17">
        <v>14.0</v>
      </c>
      <c r="D10402" s="8" t="s">
        <v>11918</v>
      </c>
      <c r="E10402" s="8" t="s">
        <v>18</v>
      </c>
      <c r="F10402" s="5" t="s">
        <v>18</v>
      </c>
      <c r="G10402" s="9"/>
      <c r="H10402" s="9"/>
    </row>
    <row r="10403" ht="15.75" customHeight="1">
      <c r="A10403" s="15" t="s">
        <v>11911</v>
      </c>
      <c r="B10403" s="14" t="s">
        <v>37</v>
      </c>
      <c r="C10403" s="17">
        <v>16.0</v>
      </c>
      <c r="D10403" s="8" t="s">
        <v>11919</v>
      </c>
      <c r="E10403" s="8" t="s">
        <v>21</v>
      </c>
      <c r="F10403" s="5" t="s">
        <v>25</v>
      </c>
      <c r="G10403" s="9"/>
      <c r="H10403" s="9"/>
    </row>
    <row r="10404" ht="15.75" customHeight="1">
      <c r="A10404" s="15" t="s">
        <v>11911</v>
      </c>
      <c r="B10404" s="14" t="s">
        <v>968</v>
      </c>
      <c r="C10404" s="17">
        <v>18.0</v>
      </c>
      <c r="D10404" s="8" t="s">
        <v>11920</v>
      </c>
      <c r="E10404" s="8" t="s">
        <v>14</v>
      </c>
      <c r="F10404" s="5" t="s">
        <v>28</v>
      </c>
      <c r="G10404" s="9"/>
      <c r="H10404" s="9"/>
    </row>
    <row r="10405" ht="15.75" customHeight="1">
      <c r="A10405" s="15" t="s">
        <v>11911</v>
      </c>
      <c r="B10405" s="14" t="s">
        <v>37</v>
      </c>
      <c r="C10405" s="17">
        <v>20.0</v>
      </c>
      <c r="D10405" s="8" t="s">
        <v>11921</v>
      </c>
      <c r="E10405" s="8" t="s">
        <v>14</v>
      </c>
      <c r="F10405" s="5" t="s">
        <v>15</v>
      </c>
      <c r="G10405" s="9"/>
      <c r="H10405" s="9"/>
    </row>
    <row r="10406" ht="15.75" customHeight="1">
      <c r="A10406" s="15" t="s">
        <v>11911</v>
      </c>
      <c r="B10406" s="14" t="s">
        <v>37</v>
      </c>
      <c r="C10406" s="17">
        <v>22.0</v>
      </c>
      <c r="D10406" s="8" t="s">
        <v>11922</v>
      </c>
      <c r="E10406" s="8" t="s">
        <v>14</v>
      </c>
      <c r="F10406" s="5" t="s">
        <v>15</v>
      </c>
      <c r="G10406" s="9"/>
      <c r="H10406" s="9"/>
    </row>
    <row r="10407" ht="15.75" customHeight="1">
      <c r="A10407" s="15" t="s">
        <v>11911</v>
      </c>
      <c r="B10407" s="14" t="s">
        <v>124</v>
      </c>
      <c r="C10407" s="17">
        <v>24.0</v>
      </c>
      <c r="D10407" s="8" t="s">
        <v>11923</v>
      </c>
      <c r="E10407" s="8" t="s">
        <v>21</v>
      </c>
      <c r="F10407" s="5" t="s">
        <v>123</v>
      </c>
      <c r="G10407" s="9"/>
      <c r="H10407" s="9"/>
    </row>
    <row r="10408" ht="15.75" customHeight="1">
      <c r="A10408" s="15" t="s">
        <v>11911</v>
      </c>
      <c r="B10408" s="14" t="s">
        <v>968</v>
      </c>
      <c r="C10408" s="17">
        <v>25.0</v>
      </c>
      <c r="D10408" s="8" t="s">
        <v>11924</v>
      </c>
      <c r="E10408" s="8" t="s">
        <v>183</v>
      </c>
      <c r="F10408" s="5" t="s">
        <v>22</v>
      </c>
      <c r="G10408" s="9"/>
      <c r="H10408" s="9"/>
    </row>
    <row r="10409" ht="15.75" customHeight="1">
      <c r="A10409" s="15" t="s">
        <v>11911</v>
      </c>
      <c r="B10409" s="18" t="s">
        <v>135</v>
      </c>
      <c r="C10409" s="17">
        <v>27.0</v>
      </c>
      <c r="D10409" s="8" t="s">
        <v>11925</v>
      </c>
      <c r="E10409" s="8" t="s">
        <v>18</v>
      </c>
      <c r="F10409" s="5" t="s">
        <v>18</v>
      </c>
      <c r="G10409" s="9"/>
      <c r="H10409" s="9"/>
    </row>
    <row r="10410" ht="15.75" customHeight="1">
      <c r="A10410" s="15" t="s">
        <v>11911</v>
      </c>
      <c r="B10410" s="14" t="s">
        <v>324</v>
      </c>
      <c r="C10410" s="17">
        <v>28.0</v>
      </c>
      <c r="D10410" s="8" t="s">
        <v>11926</v>
      </c>
      <c r="E10410" s="8" t="s">
        <v>18</v>
      </c>
      <c r="F10410" s="5" t="s">
        <v>18</v>
      </c>
      <c r="G10410" s="9"/>
      <c r="H10410" s="9"/>
    </row>
    <row r="10411" ht="15.75" customHeight="1">
      <c r="A10411" s="15" t="s">
        <v>11927</v>
      </c>
      <c r="B10411" s="14" t="s">
        <v>720</v>
      </c>
      <c r="C10411" s="16">
        <v>1.0</v>
      </c>
      <c r="D10411" s="8" t="s">
        <v>11928</v>
      </c>
      <c r="E10411" s="8" t="s">
        <v>14</v>
      </c>
      <c r="F10411" s="5" t="s">
        <v>79</v>
      </c>
      <c r="G10411" s="9"/>
      <c r="H10411" s="9"/>
    </row>
    <row r="10412" ht="15.75" customHeight="1">
      <c r="A10412" s="15" t="s">
        <v>11927</v>
      </c>
      <c r="B10412" s="14" t="s">
        <v>26</v>
      </c>
      <c r="C10412" s="17">
        <v>3.0</v>
      </c>
      <c r="D10412" s="8" t="s">
        <v>11929</v>
      </c>
      <c r="E10412" s="8" t="s">
        <v>21</v>
      </c>
      <c r="F10412" s="5" t="s">
        <v>123</v>
      </c>
      <c r="G10412" s="9"/>
      <c r="H10412" s="9"/>
    </row>
    <row r="10413" ht="15.75" customHeight="1">
      <c r="A10413" s="15" t="s">
        <v>11927</v>
      </c>
      <c r="B10413" s="14" t="s">
        <v>26</v>
      </c>
      <c r="C10413" s="17">
        <v>5.0</v>
      </c>
      <c r="D10413" s="8" t="s">
        <v>11930</v>
      </c>
      <c r="E10413" s="8" t="s">
        <v>18</v>
      </c>
      <c r="F10413" s="5" t="s">
        <v>18</v>
      </c>
      <c r="G10413" s="9"/>
      <c r="H10413" s="9"/>
    </row>
    <row r="10414" ht="15.75" customHeight="1">
      <c r="A10414" s="15" t="s">
        <v>11927</v>
      </c>
      <c r="B10414" s="14" t="s">
        <v>37</v>
      </c>
      <c r="C10414" s="17">
        <v>7.0</v>
      </c>
      <c r="D10414" s="8" t="s">
        <v>11931</v>
      </c>
      <c r="E10414" s="8" t="s">
        <v>21</v>
      </c>
      <c r="F10414" s="5" t="s">
        <v>50</v>
      </c>
      <c r="G10414" s="9"/>
      <c r="H10414" s="9"/>
    </row>
    <row r="10415" ht="15.75" customHeight="1">
      <c r="A10415" s="15" t="s">
        <v>11927</v>
      </c>
      <c r="B10415" s="14" t="s">
        <v>35</v>
      </c>
      <c r="C10415" s="17">
        <v>8.0</v>
      </c>
      <c r="D10415" s="8" t="s">
        <v>11932</v>
      </c>
      <c r="E10415" s="8" t="s">
        <v>146</v>
      </c>
      <c r="F10415" s="5" t="s">
        <v>1698</v>
      </c>
      <c r="G10415" s="9"/>
      <c r="H10415" s="9"/>
    </row>
    <row r="10416" ht="15.75" customHeight="1">
      <c r="A10416" s="15" t="s">
        <v>11927</v>
      </c>
      <c r="B10416" s="14" t="s">
        <v>35</v>
      </c>
      <c r="C10416" s="17">
        <v>11.0</v>
      </c>
      <c r="D10416" s="8" t="s">
        <v>11933</v>
      </c>
      <c r="E10416" s="8" t="s">
        <v>21</v>
      </c>
      <c r="F10416" s="5" t="s">
        <v>123</v>
      </c>
      <c r="G10416" s="9"/>
      <c r="H10416" s="9"/>
    </row>
    <row r="10417" ht="15.75" customHeight="1">
      <c r="A10417" s="15" t="s">
        <v>11927</v>
      </c>
      <c r="B10417" s="14" t="s">
        <v>41</v>
      </c>
      <c r="C10417" s="17">
        <v>13.0</v>
      </c>
      <c r="D10417" s="8" t="s">
        <v>11934</v>
      </c>
      <c r="E10417" s="8" t="s">
        <v>18</v>
      </c>
      <c r="F10417" s="5" t="s">
        <v>18</v>
      </c>
      <c r="G10417" s="9"/>
      <c r="H10417" s="9"/>
    </row>
    <row r="10418" ht="15.75" customHeight="1">
      <c r="A10418" s="15" t="s">
        <v>11927</v>
      </c>
      <c r="B10418" s="14" t="s">
        <v>35</v>
      </c>
      <c r="C10418" s="17">
        <v>15.0</v>
      </c>
      <c r="D10418" s="8" t="s">
        <v>11935</v>
      </c>
      <c r="E10418" s="8" t="s">
        <v>14</v>
      </c>
      <c r="F10418" s="5" t="s">
        <v>770</v>
      </c>
      <c r="G10418" s="9"/>
      <c r="H10418" s="9"/>
    </row>
    <row r="10419" ht="15.75" customHeight="1">
      <c r="A10419" s="15" t="s">
        <v>11927</v>
      </c>
      <c r="B10419" s="18" t="s">
        <v>1712</v>
      </c>
      <c r="C10419" s="17">
        <v>17.0</v>
      </c>
      <c r="D10419" s="8" t="s">
        <v>11936</v>
      </c>
      <c r="E10419" s="8" t="s">
        <v>14</v>
      </c>
      <c r="F10419" s="5" t="s">
        <v>66</v>
      </c>
      <c r="G10419" s="9"/>
      <c r="H10419" s="9"/>
    </row>
    <row r="10420" ht="15.75" customHeight="1">
      <c r="A10420" s="15" t="s">
        <v>11927</v>
      </c>
      <c r="B10420" s="14" t="s">
        <v>5277</v>
      </c>
      <c r="C10420" s="17">
        <v>19.0</v>
      </c>
      <c r="D10420" s="8" t="s">
        <v>11937</v>
      </c>
      <c r="E10420" s="8" t="s">
        <v>14</v>
      </c>
      <c r="F10420" s="5" t="s">
        <v>79</v>
      </c>
      <c r="G10420" s="9"/>
      <c r="H10420" s="9"/>
    </row>
    <row r="10421" ht="15.75" customHeight="1">
      <c r="A10421" s="15" t="s">
        <v>11927</v>
      </c>
      <c r="B10421" s="14" t="s">
        <v>26</v>
      </c>
      <c r="C10421" s="17">
        <v>22.0</v>
      </c>
      <c r="D10421" s="8" t="s">
        <v>11938</v>
      </c>
      <c r="E10421" s="8" t="s">
        <v>21</v>
      </c>
      <c r="F10421" s="5" t="s">
        <v>22</v>
      </c>
      <c r="G10421" s="9"/>
      <c r="H10421" s="9"/>
    </row>
    <row r="10422" ht="15.75" customHeight="1">
      <c r="A10422" s="15" t="s">
        <v>11927</v>
      </c>
      <c r="B10422" s="14" t="s">
        <v>35</v>
      </c>
      <c r="C10422" s="17">
        <v>24.0</v>
      </c>
      <c r="D10422" s="8" t="s">
        <v>11939</v>
      </c>
      <c r="E10422" s="8" t="s">
        <v>21</v>
      </c>
      <c r="F10422" s="5" t="s">
        <v>22</v>
      </c>
      <c r="G10422" s="9"/>
      <c r="H10422" s="9"/>
    </row>
    <row r="10423" ht="15.75" customHeight="1">
      <c r="A10423" s="15" t="s">
        <v>11927</v>
      </c>
      <c r="B10423" s="14" t="s">
        <v>104</v>
      </c>
      <c r="C10423" s="17">
        <v>26.0</v>
      </c>
      <c r="D10423" s="8" t="s">
        <v>11940</v>
      </c>
      <c r="E10423" s="8" t="s">
        <v>21</v>
      </c>
      <c r="F10423" s="5" t="s">
        <v>22</v>
      </c>
      <c r="G10423" s="9"/>
      <c r="H10423" s="9"/>
    </row>
    <row r="10424" ht="15.75" customHeight="1">
      <c r="A10424" s="15" t="s">
        <v>11927</v>
      </c>
      <c r="B10424" s="14" t="s">
        <v>806</v>
      </c>
      <c r="C10424" s="17">
        <v>27.0</v>
      </c>
      <c r="D10424" s="8" t="s">
        <v>11941</v>
      </c>
      <c r="E10424" s="8" t="s">
        <v>21</v>
      </c>
      <c r="F10424" s="5" t="s">
        <v>25</v>
      </c>
      <c r="G10424" s="9"/>
      <c r="H10424" s="9"/>
    </row>
    <row r="10425" ht="15.75" customHeight="1">
      <c r="A10425" s="5" t="s">
        <v>11942</v>
      </c>
      <c r="B10425" s="6" t="s">
        <v>2548</v>
      </c>
      <c r="C10425" s="7">
        <v>1.0</v>
      </c>
      <c r="D10425" s="8" t="s">
        <v>11943</v>
      </c>
      <c r="E10425" s="5" t="s">
        <v>21</v>
      </c>
      <c r="F10425" s="5" t="s">
        <v>25</v>
      </c>
      <c r="G10425" s="9"/>
      <c r="H10425" s="9"/>
    </row>
    <row r="10426" ht="15.75" customHeight="1">
      <c r="A10426" s="5" t="s">
        <v>11942</v>
      </c>
      <c r="B10426" s="12" t="s">
        <v>126</v>
      </c>
      <c r="C10426" s="10">
        <v>2.0</v>
      </c>
      <c r="D10426" s="8" t="s">
        <v>11944</v>
      </c>
      <c r="E10426" s="5" t="s">
        <v>21</v>
      </c>
      <c r="F10426" s="5" t="s">
        <v>25</v>
      </c>
      <c r="G10426" s="9"/>
      <c r="H10426" s="9"/>
    </row>
    <row r="10427" ht="15.75" customHeight="1">
      <c r="A10427" s="5" t="s">
        <v>11942</v>
      </c>
      <c r="B10427" s="6" t="s">
        <v>37</v>
      </c>
      <c r="C10427" s="10">
        <v>3.0</v>
      </c>
      <c r="D10427" s="8" t="s">
        <v>11945</v>
      </c>
      <c r="E10427" s="5" t="s">
        <v>146</v>
      </c>
      <c r="F10427" s="5" t="s">
        <v>79</v>
      </c>
      <c r="G10427" s="9"/>
      <c r="H10427" s="9"/>
    </row>
    <row r="10428" ht="15.75" customHeight="1">
      <c r="A10428" s="5" t="s">
        <v>11942</v>
      </c>
      <c r="B10428" s="12" t="s">
        <v>126</v>
      </c>
      <c r="C10428" s="10">
        <v>4.0</v>
      </c>
      <c r="D10428" s="8" t="s">
        <v>11946</v>
      </c>
      <c r="E10428" s="5" t="s">
        <v>14</v>
      </c>
      <c r="F10428" s="5" t="s">
        <v>15</v>
      </c>
      <c r="G10428" s="9"/>
      <c r="H10428" s="9"/>
    </row>
    <row r="10429" ht="15.75" customHeight="1">
      <c r="A10429" s="5" t="s">
        <v>11942</v>
      </c>
      <c r="B10429" s="12" t="s">
        <v>126</v>
      </c>
      <c r="C10429" s="10">
        <v>5.0</v>
      </c>
      <c r="D10429" s="8" t="s">
        <v>11947</v>
      </c>
      <c r="E10429" s="5" t="s">
        <v>14</v>
      </c>
      <c r="F10429" s="5" t="s">
        <v>15</v>
      </c>
      <c r="G10429" s="9"/>
      <c r="H10429" s="9"/>
    </row>
    <row r="10430" ht="15.75" customHeight="1">
      <c r="A10430" s="5" t="s">
        <v>11942</v>
      </c>
      <c r="B10430" s="6" t="s">
        <v>144</v>
      </c>
      <c r="C10430" s="10">
        <v>6.0</v>
      </c>
      <c r="D10430" s="8" t="s">
        <v>11948</v>
      </c>
      <c r="E10430" s="5" t="s">
        <v>146</v>
      </c>
      <c r="F10430" s="5" t="s">
        <v>25</v>
      </c>
      <c r="G10430" s="9"/>
      <c r="H10430" s="9"/>
    </row>
    <row r="10431" ht="15.75" customHeight="1">
      <c r="A10431" s="5" t="s">
        <v>11942</v>
      </c>
      <c r="B10431" s="6" t="s">
        <v>144</v>
      </c>
      <c r="C10431" s="10">
        <v>7.0</v>
      </c>
      <c r="D10431" s="8" t="s">
        <v>11949</v>
      </c>
      <c r="E10431" s="5" t="s">
        <v>14</v>
      </c>
      <c r="F10431" s="5" t="s">
        <v>28</v>
      </c>
      <c r="G10431" s="9"/>
      <c r="H10431" s="9"/>
    </row>
    <row r="10432" ht="15.75" customHeight="1">
      <c r="A10432" s="5" t="s">
        <v>11942</v>
      </c>
      <c r="B10432" s="6" t="s">
        <v>144</v>
      </c>
      <c r="C10432" s="10">
        <v>8.0</v>
      </c>
      <c r="D10432" s="8" t="s">
        <v>11950</v>
      </c>
      <c r="E10432" s="5" t="s">
        <v>14</v>
      </c>
      <c r="F10432" s="5" t="s">
        <v>15</v>
      </c>
      <c r="G10432" s="9"/>
      <c r="H10432" s="9"/>
    </row>
    <row r="10433" ht="15.75" customHeight="1">
      <c r="A10433" s="5" t="s">
        <v>11942</v>
      </c>
      <c r="B10433" s="6" t="s">
        <v>144</v>
      </c>
      <c r="C10433" s="10">
        <v>9.0</v>
      </c>
      <c r="D10433" s="8" t="s">
        <v>11951</v>
      </c>
      <c r="E10433" s="5" t="s">
        <v>21</v>
      </c>
      <c r="F10433" s="5" t="s">
        <v>66</v>
      </c>
      <c r="G10433" s="9"/>
      <c r="H10433" s="9"/>
    </row>
    <row r="10434" ht="15.75" customHeight="1">
      <c r="A10434" s="5" t="s">
        <v>11942</v>
      </c>
      <c r="B10434" s="12" t="s">
        <v>126</v>
      </c>
      <c r="C10434" s="10">
        <v>10.0</v>
      </c>
      <c r="D10434" s="8" t="s">
        <v>11952</v>
      </c>
      <c r="E10434" s="5" t="s">
        <v>14</v>
      </c>
      <c r="F10434" s="5" t="s">
        <v>1017</v>
      </c>
      <c r="G10434" s="9"/>
      <c r="H10434" s="9"/>
    </row>
    <row r="10435" ht="15.75" customHeight="1">
      <c r="A10435" s="5" t="s">
        <v>11942</v>
      </c>
      <c r="B10435" s="12" t="s">
        <v>126</v>
      </c>
      <c r="C10435" s="10">
        <v>11.0</v>
      </c>
      <c r="D10435" s="8" t="s">
        <v>11953</v>
      </c>
      <c r="E10435" s="5" t="s">
        <v>21</v>
      </c>
      <c r="F10435" s="5" t="s">
        <v>123</v>
      </c>
      <c r="G10435" s="9"/>
      <c r="H10435" s="9"/>
    </row>
    <row r="10436" ht="15.75" customHeight="1">
      <c r="A10436" s="5" t="s">
        <v>11942</v>
      </c>
      <c r="B10436" s="6" t="s">
        <v>144</v>
      </c>
      <c r="C10436" s="10">
        <v>12.0</v>
      </c>
      <c r="D10436" s="8" t="s">
        <v>11954</v>
      </c>
      <c r="E10436" s="5" t="s">
        <v>18</v>
      </c>
      <c r="F10436" s="5" t="s">
        <v>18</v>
      </c>
      <c r="G10436" s="9"/>
      <c r="H10436" s="9"/>
    </row>
    <row r="10437" ht="15.75" customHeight="1">
      <c r="A10437" s="5" t="s">
        <v>11942</v>
      </c>
      <c r="B10437" s="12" t="s">
        <v>126</v>
      </c>
      <c r="C10437" s="10">
        <v>13.0</v>
      </c>
      <c r="D10437" s="8" t="s">
        <v>11955</v>
      </c>
      <c r="E10437" s="5" t="s">
        <v>18</v>
      </c>
      <c r="F10437" s="5" t="s">
        <v>18</v>
      </c>
      <c r="G10437" s="9"/>
      <c r="H10437" s="9"/>
    </row>
    <row r="10438" ht="15.75" customHeight="1">
      <c r="A10438" s="5" t="s">
        <v>11942</v>
      </c>
      <c r="B10438" s="6" t="s">
        <v>37</v>
      </c>
      <c r="C10438" s="10">
        <v>14.0</v>
      </c>
      <c r="D10438" s="8" t="s">
        <v>11956</v>
      </c>
      <c r="E10438" s="5" t="s">
        <v>14</v>
      </c>
      <c r="F10438" s="5" t="s">
        <v>66</v>
      </c>
      <c r="G10438" s="9"/>
      <c r="H10438" s="9"/>
    </row>
    <row r="10439" ht="15.75" customHeight="1">
      <c r="A10439" s="15" t="s">
        <v>11957</v>
      </c>
      <c r="B10439" s="14" t="s">
        <v>896</v>
      </c>
      <c r="C10439" s="16">
        <v>1.0</v>
      </c>
      <c r="D10439" s="8" t="s">
        <v>11958</v>
      </c>
      <c r="E10439" s="8" t="s">
        <v>21</v>
      </c>
      <c r="F10439" s="5" t="s">
        <v>25</v>
      </c>
      <c r="G10439" s="9"/>
      <c r="H10439" s="9"/>
    </row>
    <row r="10440" ht="15.75" customHeight="1">
      <c r="A10440" s="15" t="s">
        <v>11957</v>
      </c>
      <c r="B10440" s="14" t="s">
        <v>37</v>
      </c>
      <c r="C10440" s="17">
        <v>3.0</v>
      </c>
      <c r="D10440" s="8" t="s">
        <v>11959</v>
      </c>
      <c r="E10440" s="8" t="s">
        <v>21</v>
      </c>
      <c r="F10440" s="5" t="s">
        <v>123</v>
      </c>
      <c r="G10440" s="9"/>
      <c r="H10440" s="9"/>
    </row>
    <row r="10441" ht="15.75" customHeight="1">
      <c r="A10441" s="15" t="s">
        <v>11957</v>
      </c>
      <c r="B10441" s="14" t="s">
        <v>124</v>
      </c>
      <c r="C10441" s="17">
        <v>5.0</v>
      </c>
      <c r="D10441" s="8" t="s">
        <v>11960</v>
      </c>
      <c r="E10441" s="8" t="s">
        <v>21</v>
      </c>
      <c r="F10441" s="5" t="s">
        <v>22</v>
      </c>
      <c r="G10441" s="9"/>
      <c r="H10441" s="9"/>
    </row>
    <row r="10442" ht="15.75" customHeight="1">
      <c r="A10442" s="15" t="s">
        <v>11957</v>
      </c>
      <c r="B10442" s="14" t="s">
        <v>37</v>
      </c>
      <c r="C10442" s="17">
        <v>7.0</v>
      </c>
      <c r="D10442" s="8" t="s">
        <v>11961</v>
      </c>
      <c r="E10442" s="8" t="s">
        <v>21</v>
      </c>
      <c r="F10442" s="5" t="s">
        <v>123</v>
      </c>
      <c r="G10442" s="9"/>
      <c r="H10442" s="9"/>
    </row>
    <row r="10443" ht="15.75" customHeight="1">
      <c r="A10443" s="15" t="s">
        <v>11957</v>
      </c>
      <c r="B10443" s="14" t="s">
        <v>124</v>
      </c>
      <c r="C10443" s="17">
        <v>8.0</v>
      </c>
      <c r="D10443" s="8" t="s">
        <v>11962</v>
      </c>
      <c r="E10443" s="8" t="s">
        <v>21</v>
      </c>
      <c r="F10443" s="5" t="s">
        <v>25</v>
      </c>
      <c r="G10443" s="9"/>
      <c r="H10443" s="9"/>
    </row>
    <row r="10444" ht="15.75" customHeight="1">
      <c r="A10444" s="15" t="s">
        <v>11957</v>
      </c>
      <c r="B10444" s="14" t="s">
        <v>968</v>
      </c>
      <c r="C10444" s="17">
        <v>10.0</v>
      </c>
      <c r="D10444" s="8" t="s">
        <v>11963</v>
      </c>
      <c r="E10444" s="8" t="s">
        <v>21</v>
      </c>
      <c r="F10444" s="5" t="s">
        <v>25</v>
      </c>
      <c r="G10444" s="9"/>
      <c r="H10444" s="9"/>
    </row>
    <row r="10445" ht="15.75" customHeight="1">
      <c r="A10445" s="15" t="s">
        <v>11957</v>
      </c>
      <c r="B10445" s="18" t="s">
        <v>701</v>
      </c>
      <c r="C10445" s="17">
        <v>12.0</v>
      </c>
      <c r="D10445" s="8" t="s">
        <v>11964</v>
      </c>
      <c r="E10445" s="8" t="s">
        <v>183</v>
      </c>
      <c r="F10445" s="5" t="s">
        <v>25</v>
      </c>
      <c r="G10445" s="9"/>
      <c r="H10445" s="9"/>
    </row>
    <row r="10446" ht="15.75" customHeight="1">
      <c r="A10446" s="15" t="s">
        <v>11957</v>
      </c>
      <c r="B10446" s="14" t="s">
        <v>144</v>
      </c>
      <c r="C10446" s="17">
        <v>14.0</v>
      </c>
      <c r="D10446" s="8" t="s">
        <v>11965</v>
      </c>
      <c r="E10446" s="8" t="s">
        <v>21</v>
      </c>
      <c r="F10446" s="5" t="s">
        <v>25</v>
      </c>
      <c r="G10446" s="9"/>
      <c r="H10446" s="9"/>
    </row>
    <row r="10447" ht="15.75" customHeight="1">
      <c r="A10447" s="15" t="s">
        <v>11957</v>
      </c>
      <c r="B10447" s="14" t="s">
        <v>37</v>
      </c>
      <c r="C10447" s="17">
        <v>16.0</v>
      </c>
      <c r="D10447" s="8" t="s">
        <v>11966</v>
      </c>
      <c r="E10447" s="8" t="s">
        <v>21</v>
      </c>
      <c r="F10447" s="5" t="s">
        <v>123</v>
      </c>
      <c r="G10447" s="9"/>
      <c r="H10447" s="9"/>
    </row>
    <row r="10448" ht="15.75" customHeight="1">
      <c r="A10448" s="15" t="s">
        <v>11957</v>
      </c>
      <c r="B10448" s="14" t="s">
        <v>144</v>
      </c>
      <c r="C10448" s="17">
        <v>18.0</v>
      </c>
      <c r="D10448" s="8" t="s">
        <v>11967</v>
      </c>
      <c r="E10448" s="8" t="s">
        <v>21</v>
      </c>
      <c r="F10448" s="5" t="s">
        <v>166</v>
      </c>
      <c r="G10448" s="9"/>
      <c r="H10448" s="9"/>
    </row>
    <row r="10449" ht="15.75" customHeight="1">
      <c r="A10449" s="15" t="s">
        <v>11957</v>
      </c>
      <c r="B10449" s="14" t="s">
        <v>1770</v>
      </c>
      <c r="C10449" s="17">
        <v>20.0</v>
      </c>
      <c r="D10449" s="8" t="s">
        <v>11968</v>
      </c>
      <c r="E10449" s="8" t="s">
        <v>14</v>
      </c>
      <c r="F10449" s="5" t="s">
        <v>15</v>
      </c>
      <c r="G10449" s="9"/>
      <c r="H10449" s="9"/>
    </row>
    <row r="10450" ht="15.75" customHeight="1">
      <c r="A10450" s="15" t="s">
        <v>11957</v>
      </c>
      <c r="B10450" s="14" t="s">
        <v>124</v>
      </c>
      <c r="C10450" s="17">
        <v>23.0</v>
      </c>
      <c r="D10450" s="8" t="s">
        <v>11969</v>
      </c>
      <c r="E10450" s="8" t="s">
        <v>21</v>
      </c>
      <c r="F10450" s="5" t="s">
        <v>25</v>
      </c>
      <c r="G10450" s="9"/>
      <c r="H10450" s="9"/>
    </row>
    <row r="10451" ht="15.75" customHeight="1">
      <c r="A10451" s="15" t="s">
        <v>11957</v>
      </c>
      <c r="B10451" s="14" t="s">
        <v>734</v>
      </c>
      <c r="C10451" s="17">
        <v>25.0</v>
      </c>
      <c r="D10451" s="8" t="s">
        <v>11970</v>
      </c>
      <c r="E10451" s="8" t="s">
        <v>32</v>
      </c>
      <c r="F10451" s="5" t="s">
        <v>22</v>
      </c>
      <c r="G10451" s="9"/>
      <c r="H10451" s="9"/>
    </row>
    <row r="10452" ht="15.75" customHeight="1">
      <c r="A10452" s="15" t="s">
        <v>11957</v>
      </c>
      <c r="B10452" s="14" t="s">
        <v>144</v>
      </c>
      <c r="C10452" s="17">
        <v>27.0</v>
      </c>
      <c r="D10452" s="8" t="s">
        <v>11971</v>
      </c>
      <c r="E10452" s="8" t="s">
        <v>21</v>
      </c>
      <c r="F10452" s="5" t="s">
        <v>22</v>
      </c>
      <c r="G10452" s="9"/>
      <c r="H10452" s="9"/>
    </row>
    <row r="10453" ht="15.75" customHeight="1">
      <c r="A10453" s="15" t="s">
        <v>11957</v>
      </c>
      <c r="B10453" s="14" t="s">
        <v>144</v>
      </c>
      <c r="C10453" s="17">
        <v>29.0</v>
      </c>
      <c r="D10453" s="8" t="s">
        <v>11972</v>
      </c>
      <c r="E10453" s="8" t="s">
        <v>11</v>
      </c>
      <c r="F10453" s="5" t="s">
        <v>1465</v>
      </c>
      <c r="G10453" s="9"/>
      <c r="H10453" s="9"/>
    </row>
    <row r="10454" ht="15.75" customHeight="1">
      <c r="A10454" s="15" t="s">
        <v>11957</v>
      </c>
      <c r="B10454" s="14" t="s">
        <v>144</v>
      </c>
      <c r="C10454" s="17">
        <v>31.0</v>
      </c>
      <c r="D10454" s="8" t="s">
        <v>11973</v>
      </c>
      <c r="E10454" s="8" t="s">
        <v>21</v>
      </c>
      <c r="F10454" s="5" t="s">
        <v>22</v>
      </c>
      <c r="G10454" s="9"/>
      <c r="H10454" s="9"/>
    </row>
    <row r="10455" ht="15.75" customHeight="1">
      <c r="A10455" s="15" t="s">
        <v>11957</v>
      </c>
      <c r="B10455" s="18" t="s">
        <v>701</v>
      </c>
      <c r="C10455" s="17">
        <v>33.0</v>
      </c>
      <c r="D10455" s="8" t="s">
        <v>11974</v>
      </c>
      <c r="E10455" s="8" t="s">
        <v>21</v>
      </c>
      <c r="F10455" s="5" t="s">
        <v>28</v>
      </c>
      <c r="G10455" s="9"/>
      <c r="H10455" s="9"/>
    </row>
    <row r="10456" ht="15.75" customHeight="1">
      <c r="A10456" s="15" t="s">
        <v>11957</v>
      </c>
      <c r="B10456" s="14" t="s">
        <v>124</v>
      </c>
      <c r="C10456" s="17">
        <v>35.0</v>
      </c>
      <c r="D10456" s="8" t="s">
        <v>11975</v>
      </c>
      <c r="E10456" s="8" t="s">
        <v>21</v>
      </c>
      <c r="F10456" s="5" t="s">
        <v>123</v>
      </c>
      <c r="G10456" s="9"/>
      <c r="H10456" s="9"/>
    </row>
    <row r="10457" ht="15.75" customHeight="1">
      <c r="A10457" s="15" t="s">
        <v>11957</v>
      </c>
      <c r="B10457" s="14" t="s">
        <v>1770</v>
      </c>
      <c r="C10457" s="17">
        <v>37.0</v>
      </c>
      <c r="D10457" s="8" t="s">
        <v>11976</v>
      </c>
      <c r="E10457" s="8" t="s">
        <v>21</v>
      </c>
      <c r="F10457" s="5" t="s">
        <v>22</v>
      </c>
      <c r="G10457" s="9"/>
      <c r="H10457" s="9"/>
    </row>
    <row r="10458" ht="15.75" customHeight="1">
      <c r="A10458" s="15" t="s">
        <v>11957</v>
      </c>
      <c r="B10458" s="14" t="s">
        <v>968</v>
      </c>
      <c r="C10458" s="17">
        <v>40.0</v>
      </c>
      <c r="D10458" s="8" t="s">
        <v>11977</v>
      </c>
      <c r="E10458" s="8" t="s">
        <v>21</v>
      </c>
      <c r="F10458" s="5" t="s">
        <v>6674</v>
      </c>
      <c r="G10458" s="9"/>
      <c r="H10458" s="9"/>
    </row>
    <row r="10459" ht="15.75" customHeight="1">
      <c r="A10459" s="15" t="s">
        <v>11957</v>
      </c>
      <c r="B10459" s="18" t="s">
        <v>701</v>
      </c>
      <c r="C10459" s="17">
        <v>43.0</v>
      </c>
      <c r="D10459" s="8" t="s">
        <v>11978</v>
      </c>
      <c r="E10459" s="8" t="s">
        <v>21</v>
      </c>
      <c r="F10459" s="5" t="s">
        <v>166</v>
      </c>
      <c r="G10459" s="9"/>
      <c r="H10459" s="9"/>
    </row>
    <row r="10460" ht="15.75" customHeight="1">
      <c r="A10460" s="15" t="s">
        <v>11957</v>
      </c>
      <c r="B10460" s="18" t="s">
        <v>701</v>
      </c>
      <c r="C10460" s="17">
        <v>45.0</v>
      </c>
      <c r="D10460" s="8" t="s">
        <v>11979</v>
      </c>
      <c r="E10460" s="8" t="s">
        <v>33</v>
      </c>
      <c r="F10460" s="5" t="s">
        <v>33</v>
      </c>
      <c r="G10460" s="9"/>
      <c r="H10460" s="9"/>
    </row>
    <row r="10461" ht="15.75" customHeight="1">
      <c r="A10461" s="15" t="s">
        <v>11957</v>
      </c>
      <c r="B10461" s="14" t="s">
        <v>37</v>
      </c>
      <c r="C10461" s="17">
        <v>47.0</v>
      </c>
      <c r="D10461" s="8" t="s">
        <v>11980</v>
      </c>
      <c r="E10461" s="8" t="s">
        <v>33</v>
      </c>
      <c r="F10461" s="5" t="s">
        <v>33</v>
      </c>
      <c r="G10461" s="9"/>
      <c r="H10461" s="9"/>
    </row>
    <row r="10462" ht="15.75" customHeight="1">
      <c r="A10462" s="15" t="s">
        <v>11957</v>
      </c>
      <c r="B10462" s="14" t="s">
        <v>144</v>
      </c>
      <c r="C10462" s="17">
        <v>49.0</v>
      </c>
      <c r="D10462" s="8" t="s">
        <v>11981</v>
      </c>
      <c r="E10462" s="8" t="s">
        <v>183</v>
      </c>
      <c r="F10462" s="5" t="s">
        <v>22</v>
      </c>
      <c r="G10462" s="9"/>
      <c r="H10462" s="9"/>
    </row>
    <row r="10463" ht="15.75" customHeight="1">
      <c r="A10463" s="15" t="s">
        <v>11957</v>
      </c>
      <c r="B10463" s="18" t="s">
        <v>126</v>
      </c>
      <c r="C10463" s="17">
        <v>51.0</v>
      </c>
      <c r="D10463" s="8" t="s">
        <v>11982</v>
      </c>
      <c r="E10463" s="8" t="s">
        <v>32</v>
      </c>
      <c r="F10463" s="5" t="s">
        <v>66</v>
      </c>
      <c r="G10463" s="9"/>
      <c r="H10463" s="9"/>
    </row>
    <row r="10464" ht="15.75" customHeight="1">
      <c r="A10464" s="15" t="s">
        <v>11957</v>
      </c>
      <c r="B10464" s="18" t="s">
        <v>135</v>
      </c>
      <c r="C10464" s="17">
        <v>52.0</v>
      </c>
      <c r="D10464" s="8" t="s">
        <v>11983</v>
      </c>
      <c r="E10464" s="8" t="s">
        <v>14</v>
      </c>
      <c r="F10464" s="5" t="s">
        <v>66</v>
      </c>
      <c r="G10464" s="9"/>
      <c r="H10464" s="9"/>
    </row>
    <row r="10465" ht="15.75" customHeight="1">
      <c r="A10465" s="15" t="s">
        <v>11957</v>
      </c>
      <c r="B10465" s="14" t="s">
        <v>144</v>
      </c>
      <c r="C10465" s="17">
        <v>53.0</v>
      </c>
      <c r="D10465" s="8" t="s">
        <v>11984</v>
      </c>
      <c r="E10465" s="8" t="s">
        <v>14</v>
      </c>
      <c r="F10465" s="5" t="s">
        <v>79</v>
      </c>
      <c r="G10465" s="9"/>
      <c r="H10465" s="9"/>
    </row>
    <row r="10466" ht="15.75" customHeight="1">
      <c r="A10466" s="15" t="s">
        <v>11957</v>
      </c>
      <c r="B10466" s="14" t="s">
        <v>144</v>
      </c>
      <c r="C10466" s="17">
        <v>55.0</v>
      </c>
      <c r="D10466" s="8" t="s">
        <v>11985</v>
      </c>
      <c r="E10466" s="8" t="s">
        <v>18</v>
      </c>
      <c r="F10466" s="5" t="s">
        <v>18</v>
      </c>
      <c r="G10466" s="9"/>
      <c r="H10466" s="9"/>
    </row>
    <row r="10467" ht="15.75" customHeight="1">
      <c r="A10467" s="15" t="s">
        <v>11957</v>
      </c>
      <c r="B10467" s="18" t="s">
        <v>126</v>
      </c>
      <c r="C10467" s="17">
        <v>57.0</v>
      </c>
      <c r="D10467" s="8" t="s">
        <v>11986</v>
      </c>
      <c r="E10467" s="8" t="s">
        <v>32</v>
      </c>
      <c r="F10467" s="5" t="s">
        <v>22</v>
      </c>
      <c r="G10467" s="9"/>
      <c r="H10467" s="9"/>
    </row>
    <row r="10468" ht="15.75" customHeight="1">
      <c r="A10468" s="15" t="s">
        <v>11957</v>
      </c>
      <c r="B10468" s="14" t="s">
        <v>124</v>
      </c>
      <c r="C10468" s="17">
        <v>58.0</v>
      </c>
      <c r="D10468" s="8" t="s">
        <v>11987</v>
      </c>
      <c r="E10468" s="8" t="s">
        <v>21</v>
      </c>
      <c r="F10468" s="5" t="s">
        <v>25</v>
      </c>
      <c r="G10468" s="9"/>
      <c r="H10468" s="9"/>
    </row>
    <row r="10469" ht="15.75" customHeight="1">
      <c r="A10469" s="15" t="s">
        <v>11957</v>
      </c>
      <c r="B10469" s="14" t="s">
        <v>37</v>
      </c>
      <c r="C10469" s="17">
        <v>60.0</v>
      </c>
      <c r="D10469" s="8" t="s">
        <v>11988</v>
      </c>
      <c r="E10469" s="8" t="s">
        <v>21</v>
      </c>
      <c r="F10469" s="5" t="s">
        <v>25</v>
      </c>
      <c r="G10469" s="9"/>
      <c r="H10469" s="9"/>
    </row>
    <row r="10470" ht="15.75" customHeight="1">
      <c r="A10470" s="15" t="s">
        <v>11957</v>
      </c>
      <c r="B10470" s="14" t="s">
        <v>37</v>
      </c>
      <c r="C10470" s="17">
        <v>62.0</v>
      </c>
      <c r="D10470" s="8" t="s">
        <v>11989</v>
      </c>
      <c r="E10470" s="8" t="s">
        <v>21</v>
      </c>
      <c r="F10470" s="5" t="s">
        <v>22</v>
      </c>
      <c r="G10470" s="9"/>
      <c r="H10470" s="9"/>
    </row>
    <row r="10471" ht="15.75" customHeight="1">
      <c r="A10471" s="15" t="s">
        <v>11957</v>
      </c>
      <c r="B10471" s="14" t="s">
        <v>37</v>
      </c>
      <c r="C10471" s="17">
        <v>64.0</v>
      </c>
      <c r="D10471" s="8" t="s">
        <v>11990</v>
      </c>
      <c r="E10471" s="8" t="s">
        <v>21</v>
      </c>
      <c r="F10471" s="5" t="s">
        <v>22</v>
      </c>
      <c r="G10471" s="9"/>
      <c r="H10471" s="9"/>
    </row>
    <row r="10472" ht="15.75" customHeight="1">
      <c r="A10472" s="15" t="s">
        <v>11957</v>
      </c>
      <c r="B10472" s="18" t="s">
        <v>701</v>
      </c>
      <c r="C10472" s="17">
        <v>66.0</v>
      </c>
      <c r="D10472" s="8" t="s">
        <v>11991</v>
      </c>
      <c r="E10472" s="8" t="s">
        <v>32</v>
      </c>
      <c r="F10472" s="5" t="s">
        <v>33</v>
      </c>
      <c r="G10472" s="9"/>
      <c r="H10472" s="9"/>
    </row>
    <row r="10473" ht="15.75" customHeight="1">
      <c r="A10473" s="15" t="s">
        <v>11957</v>
      </c>
      <c r="B10473" s="18" t="s">
        <v>701</v>
      </c>
      <c r="C10473" s="17">
        <v>68.0</v>
      </c>
      <c r="D10473" s="8" t="s">
        <v>11992</v>
      </c>
      <c r="E10473" s="8" t="s">
        <v>146</v>
      </c>
      <c r="F10473" s="5" t="s">
        <v>33</v>
      </c>
      <c r="G10473" s="9"/>
      <c r="H10473" s="9"/>
    </row>
    <row r="10474" ht="15.75" customHeight="1">
      <c r="A10474" s="15" t="s">
        <v>11957</v>
      </c>
      <c r="B10474" s="18" t="s">
        <v>701</v>
      </c>
      <c r="C10474" s="17">
        <v>70.0</v>
      </c>
      <c r="D10474" s="8" t="s">
        <v>11993</v>
      </c>
      <c r="E10474" s="8" t="s">
        <v>14</v>
      </c>
      <c r="F10474" s="5" t="s">
        <v>79</v>
      </c>
      <c r="G10474" s="9"/>
      <c r="H10474" s="9"/>
    </row>
    <row r="10475" ht="15.75" customHeight="1">
      <c r="A10475" s="15" t="s">
        <v>11957</v>
      </c>
      <c r="B10475" s="14" t="s">
        <v>144</v>
      </c>
      <c r="C10475" s="17">
        <v>72.0</v>
      </c>
      <c r="D10475" s="8" t="s">
        <v>11994</v>
      </c>
      <c r="E10475" s="8" t="s">
        <v>14</v>
      </c>
      <c r="F10475" s="5" t="s">
        <v>15</v>
      </c>
      <c r="G10475" s="9"/>
      <c r="H10475" s="9"/>
    </row>
    <row r="10476" ht="15.75" customHeight="1">
      <c r="A10476" s="15" t="s">
        <v>11957</v>
      </c>
      <c r="B10476" s="18" t="s">
        <v>701</v>
      </c>
      <c r="C10476" s="17">
        <v>74.0</v>
      </c>
      <c r="D10476" s="8" t="s">
        <v>11995</v>
      </c>
      <c r="E10476" s="8" t="s">
        <v>14</v>
      </c>
      <c r="F10476" s="5" t="s">
        <v>15</v>
      </c>
      <c r="G10476" s="9"/>
      <c r="H10476" s="9"/>
    </row>
    <row r="10477" ht="15.75" customHeight="1">
      <c r="A10477" s="15" t="s">
        <v>11957</v>
      </c>
      <c r="B10477" s="14" t="s">
        <v>144</v>
      </c>
      <c r="C10477" s="17">
        <v>76.0</v>
      </c>
      <c r="D10477" s="8" t="s">
        <v>11996</v>
      </c>
      <c r="E10477" s="8" t="s">
        <v>32</v>
      </c>
      <c r="F10477" s="5" t="s">
        <v>66</v>
      </c>
      <c r="G10477" s="9"/>
      <c r="H10477" s="9"/>
    </row>
    <row r="10478" ht="15.75" customHeight="1">
      <c r="A10478" s="15" t="s">
        <v>11957</v>
      </c>
      <c r="B10478" s="14" t="s">
        <v>144</v>
      </c>
      <c r="C10478" s="17">
        <v>78.0</v>
      </c>
      <c r="D10478" s="8" t="s">
        <v>11997</v>
      </c>
      <c r="E10478" s="8" t="s">
        <v>14</v>
      </c>
      <c r="F10478" s="5" t="s">
        <v>15</v>
      </c>
      <c r="G10478" s="9"/>
      <c r="H10478" s="9"/>
    </row>
    <row r="10479" ht="15.75" customHeight="1">
      <c r="A10479" s="15" t="s">
        <v>11957</v>
      </c>
      <c r="B10479" s="18" t="s">
        <v>126</v>
      </c>
      <c r="C10479" s="17">
        <v>80.0</v>
      </c>
      <c r="D10479" s="8" t="s">
        <v>11998</v>
      </c>
      <c r="E10479" s="8" t="s">
        <v>21</v>
      </c>
      <c r="F10479" s="5" t="s">
        <v>1265</v>
      </c>
      <c r="G10479" s="9"/>
      <c r="H10479" s="9"/>
    </row>
    <row r="10480" ht="15.75" customHeight="1">
      <c r="A10480" s="15" t="s">
        <v>11957</v>
      </c>
      <c r="B10480" s="18" t="s">
        <v>701</v>
      </c>
      <c r="C10480" s="17">
        <v>81.0</v>
      </c>
      <c r="D10480" s="8" t="s">
        <v>11999</v>
      </c>
      <c r="E10480" s="8" t="s">
        <v>33</v>
      </c>
      <c r="F10480" s="5" t="s">
        <v>33</v>
      </c>
      <c r="G10480" s="9"/>
      <c r="H10480" s="9"/>
    </row>
    <row r="10481" ht="15.75" customHeight="1">
      <c r="A10481" s="15" t="s">
        <v>11957</v>
      </c>
      <c r="B10481" s="18" t="s">
        <v>126</v>
      </c>
      <c r="C10481" s="17">
        <v>83.0</v>
      </c>
      <c r="D10481" s="8" t="s">
        <v>12000</v>
      </c>
      <c r="E10481" s="8" t="s">
        <v>33</v>
      </c>
      <c r="F10481" s="5" t="s">
        <v>33</v>
      </c>
      <c r="G10481" s="9"/>
      <c r="H10481" s="9"/>
    </row>
    <row r="10482" ht="15.75" customHeight="1">
      <c r="A10482" s="15" t="s">
        <v>11957</v>
      </c>
      <c r="B10482" s="14" t="s">
        <v>37</v>
      </c>
      <c r="C10482" s="17">
        <v>84.0</v>
      </c>
      <c r="D10482" s="8" t="s">
        <v>12001</v>
      </c>
      <c r="E10482" s="8" t="s">
        <v>33</v>
      </c>
      <c r="F10482" s="5" t="s">
        <v>33</v>
      </c>
      <c r="G10482" s="9"/>
      <c r="H10482" s="9"/>
    </row>
    <row r="10483" ht="15.75" customHeight="1">
      <c r="A10483" s="15" t="s">
        <v>11957</v>
      </c>
      <c r="B10483" s="18" t="s">
        <v>135</v>
      </c>
      <c r="C10483" s="17">
        <v>87.0</v>
      </c>
      <c r="D10483" s="8" t="s">
        <v>12002</v>
      </c>
      <c r="E10483" s="8" t="s">
        <v>21</v>
      </c>
      <c r="F10483" s="5" t="s">
        <v>33</v>
      </c>
      <c r="G10483" s="9"/>
      <c r="H10483" s="9"/>
    </row>
    <row r="10484" ht="15.75" customHeight="1">
      <c r="A10484" s="15" t="s">
        <v>11957</v>
      </c>
      <c r="B10484" s="14" t="s">
        <v>144</v>
      </c>
      <c r="C10484" s="17">
        <v>88.0</v>
      </c>
      <c r="D10484" s="8" t="s">
        <v>12003</v>
      </c>
      <c r="E10484" s="8" t="s">
        <v>32</v>
      </c>
      <c r="F10484" s="5" t="s">
        <v>66</v>
      </c>
      <c r="G10484" s="9"/>
      <c r="H10484" s="9"/>
    </row>
    <row r="10485" ht="15.75" customHeight="1">
      <c r="A10485" s="15" t="s">
        <v>11957</v>
      </c>
      <c r="B10485" s="18" t="s">
        <v>126</v>
      </c>
      <c r="C10485" s="17">
        <v>90.0</v>
      </c>
      <c r="D10485" s="8" t="s">
        <v>12004</v>
      </c>
      <c r="E10485" s="8" t="s">
        <v>21</v>
      </c>
      <c r="F10485" s="5" t="s">
        <v>22</v>
      </c>
      <c r="G10485" s="9"/>
      <c r="H10485" s="9"/>
    </row>
    <row r="10486" ht="15.75" customHeight="1">
      <c r="A10486" s="15" t="s">
        <v>11957</v>
      </c>
      <c r="B10486" s="14" t="s">
        <v>144</v>
      </c>
      <c r="C10486" s="17">
        <v>91.0</v>
      </c>
      <c r="D10486" s="8" t="s">
        <v>12005</v>
      </c>
      <c r="E10486" s="8" t="s">
        <v>32</v>
      </c>
      <c r="F10486" s="5" t="s">
        <v>22</v>
      </c>
      <c r="G10486" s="9"/>
      <c r="H10486" s="9"/>
    </row>
    <row r="10487" ht="15.75" customHeight="1">
      <c r="A10487" s="15" t="s">
        <v>11957</v>
      </c>
      <c r="B10487" s="14" t="s">
        <v>144</v>
      </c>
      <c r="C10487" s="17">
        <v>93.0</v>
      </c>
      <c r="D10487" s="8" t="s">
        <v>12006</v>
      </c>
      <c r="E10487" s="8" t="s">
        <v>33</v>
      </c>
      <c r="F10487" s="5" t="s">
        <v>33</v>
      </c>
      <c r="G10487" s="9"/>
      <c r="H10487" s="9"/>
    </row>
    <row r="10488" ht="15.75" customHeight="1">
      <c r="A10488" s="15" t="s">
        <v>11957</v>
      </c>
      <c r="B10488" s="14" t="s">
        <v>139</v>
      </c>
      <c r="C10488" s="17">
        <v>95.0</v>
      </c>
      <c r="D10488" s="8" t="s">
        <v>12007</v>
      </c>
      <c r="E10488" s="8" t="s">
        <v>33</v>
      </c>
      <c r="F10488" s="5" t="s">
        <v>33</v>
      </c>
      <c r="G10488" s="9"/>
      <c r="H10488" s="9"/>
    </row>
    <row r="10489" ht="15.75" customHeight="1">
      <c r="A10489" s="15" t="s">
        <v>11957</v>
      </c>
      <c r="B10489" s="14" t="s">
        <v>968</v>
      </c>
      <c r="C10489" s="17">
        <v>97.0</v>
      </c>
      <c r="D10489" s="8" t="s">
        <v>12008</v>
      </c>
      <c r="E10489" s="8" t="s">
        <v>21</v>
      </c>
      <c r="F10489" s="5" t="s">
        <v>22</v>
      </c>
      <c r="G10489" s="9"/>
      <c r="H10489" s="9"/>
    </row>
    <row r="10490" ht="15.75" customHeight="1">
      <c r="A10490" s="15" t="s">
        <v>11957</v>
      </c>
      <c r="B10490" s="18" t="s">
        <v>135</v>
      </c>
      <c r="C10490" s="17">
        <v>99.0</v>
      </c>
      <c r="D10490" s="8" t="s">
        <v>12009</v>
      </c>
      <c r="E10490" s="8" t="s">
        <v>21</v>
      </c>
      <c r="F10490" s="5" t="s">
        <v>25</v>
      </c>
      <c r="G10490" s="9"/>
      <c r="H10490" s="9"/>
    </row>
    <row r="10491" ht="15.75" customHeight="1">
      <c r="A10491" s="15" t="s">
        <v>11957</v>
      </c>
      <c r="B10491" s="14" t="s">
        <v>1696</v>
      </c>
      <c r="C10491" s="17">
        <v>100.0</v>
      </c>
      <c r="D10491" s="8" t="s">
        <v>12010</v>
      </c>
      <c r="E10491" s="8" t="s">
        <v>21</v>
      </c>
      <c r="F10491" s="5" t="s">
        <v>89</v>
      </c>
      <c r="G10491" s="9"/>
      <c r="H10491" s="9"/>
    </row>
    <row r="10492" ht="15.75" customHeight="1">
      <c r="A10492" s="5" t="s">
        <v>12011</v>
      </c>
      <c r="B10492" s="6" t="s">
        <v>139</v>
      </c>
      <c r="C10492" s="7">
        <v>1.0</v>
      </c>
      <c r="D10492" s="8" t="s">
        <v>12012</v>
      </c>
      <c r="E10492" s="5" t="s">
        <v>14</v>
      </c>
      <c r="F10492" s="5" t="s">
        <v>79</v>
      </c>
      <c r="G10492" s="9"/>
      <c r="H10492" s="9"/>
    </row>
    <row r="10493" ht="15.75" customHeight="1">
      <c r="A10493" s="5" t="s">
        <v>12011</v>
      </c>
      <c r="B10493" s="6" t="s">
        <v>107</v>
      </c>
      <c r="C10493" s="10">
        <v>2.0</v>
      </c>
      <c r="D10493" s="8" t="s">
        <v>12013</v>
      </c>
      <c r="E10493" s="5" t="s">
        <v>32</v>
      </c>
      <c r="F10493" s="5" t="s">
        <v>15</v>
      </c>
      <c r="G10493" s="9"/>
      <c r="H10493" s="9"/>
    </row>
    <row r="10494" ht="15.75" customHeight="1">
      <c r="A10494" s="5" t="s">
        <v>12011</v>
      </c>
      <c r="B10494" s="6" t="s">
        <v>139</v>
      </c>
      <c r="C10494" s="10">
        <v>3.0</v>
      </c>
      <c r="D10494" s="8" t="s">
        <v>12014</v>
      </c>
      <c r="E10494" s="5" t="s">
        <v>32</v>
      </c>
      <c r="F10494" s="5" t="s">
        <v>15</v>
      </c>
      <c r="G10494" s="9"/>
      <c r="H10494" s="9"/>
    </row>
    <row r="10495" ht="15.75" customHeight="1">
      <c r="A10495" s="5" t="s">
        <v>12011</v>
      </c>
      <c r="B10495" s="6" t="s">
        <v>137</v>
      </c>
      <c r="C10495" s="10">
        <v>4.0</v>
      </c>
      <c r="D10495" s="8" t="s">
        <v>12015</v>
      </c>
      <c r="E10495" s="5" t="s">
        <v>14</v>
      </c>
      <c r="F10495" s="5" t="s">
        <v>79</v>
      </c>
      <c r="G10495" s="9"/>
      <c r="H10495" s="9"/>
    </row>
    <row r="10496" ht="15.75" customHeight="1">
      <c r="A10496" s="5" t="s">
        <v>12011</v>
      </c>
      <c r="B10496" s="6" t="s">
        <v>137</v>
      </c>
      <c r="C10496" s="10">
        <v>5.0</v>
      </c>
      <c r="D10496" s="8" t="s">
        <v>12016</v>
      </c>
      <c r="E10496" s="5" t="s">
        <v>14</v>
      </c>
      <c r="F10496" s="5" t="s">
        <v>79</v>
      </c>
      <c r="G10496" s="9"/>
      <c r="H10496" s="9"/>
    </row>
    <row r="10497" ht="15.75" customHeight="1">
      <c r="A10497" s="5" t="s">
        <v>12011</v>
      </c>
      <c r="B10497" s="6" t="s">
        <v>107</v>
      </c>
      <c r="C10497" s="10">
        <v>6.0</v>
      </c>
      <c r="D10497" s="8" t="s">
        <v>12017</v>
      </c>
      <c r="E10497" s="5" t="s">
        <v>21</v>
      </c>
      <c r="F10497" s="5" t="s">
        <v>22</v>
      </c>
      <c r="G10497" s="9"/>
      <c r="H10497" s="9"/>
    </row>
    <row r="10498" ht="15.75" customHeight="1">
      <c r="A10498" s="5" t="s">
        <v>12011</v>
      </c>
      <c r="B10498" s="6" t="s">
        <v>139</v>
      </c>
      <c r="C10498" s="10">
        <v>7.0</v>
      </c>
      <c r="D10498" s="8" t="s">
        <v>12018</v>
      </c>
      <c r="E10498" s="5" t="s">
        <v>14</v>
      </c>
      <c r="F10498" s="5" t="s">
        <v>28</v>
      </c>
      <c r="G10498" s="9"/>
      <c r="H10498" s="9"/>
    </row>
    <row r="10499" ht="15.75" customHeight="1">
      <c r="A10499" s="5" t="s">
        <v>12011</v>
      </c>
      <c r="B10499" s="6" t="s">
        <v>12019</v>
      </c>
      <c r="C10499" s="10">
        <v>8.0</v>
      </c>
      <c r="D10499" s="8" t="s">
        <v>12020</v>
      </c>
      <c r="E10499" s="5" t="s">
        <v>14</v>
      </c>
      <c r="F10499" s="5" t="s">
        <v>15</v>
      </c>
      <c r="G10499" s="9"/>
      <c r="H10499" s="9"/>
    </row>
    <row r="10500" ht="15.75" customHeight="1">
      <c r="A10500" s="15" t="s">
        <v>12021</v>
      </c>
      <c r="B10500" s="14" t="s">
        <v>535</v>
      </c>
      <c r="C10500" s="16">
        <v>1.0</v>
      </c>
      <c r="D10500" s="8" t="s">
        <v>12022</v>
      </c>
      <c r="E10500" s="8" t="s">
        <v>21</v>
      </c>
      <c r="F10500" s="5" t="s">
        <v>25</v>
      </c>
      <c r="G10500" s="9"/>
      <c r="H10500" s="9"/>
    </row>
    <row r="10501" ht="15.75" customHeight="1">
      <c r="A10501" s="15" t="s">
        <v>12021</v>
      </c>
      <c r="B10501" s="14" t="s">
        <v>3679</v>
      </c>
      <c r="C10501" s="17">
        <v>3.0</v>
      </c>
      <c r="D10501" s="8" t="s">
        <v>12023</v>
      </c>
      <c r="E10501" s="8" t="s">
        <v>21</v>
      </c>
      <c r="F10501" s="5" t="s">
        <v>123</v>
      </c>
      <c r="G10501" s="9"/>
      <c r="H10501" s="9"/>
    </row>
    <row r="10502" ht="15.75" customHeight="1">
      <c r="A10502" s="15" t="s">
        <v>12021</v>
      </c>
      <c r="B10502" s="14" t="s">
        <v>10558</v>
      </c>
      <c r="C10502" s="17">
        <v>5.0</v>
      </c>
      <c r="D10502" s="8" t="s">
        <v>12024</v>
      </c>
      <c r="E10502" s="8" t="s">
        <v>14</v>
      </c>
      <c r="F10502" s="5" t="s">
        <v>28</v>
      </c>
      <c r="G10502" s="9"/>
      <c r="H10502" s="9"/>
    </row>
    <row r="10503" ht="15.75" customHeight="1">
      <c r="A10503" s="15" t="s">
        <v>12021</v>
      </c>
      <c r="B10503" s="14" t="s">
        <v>965</v>
      </c>
      <c r="C10503" s="17">
        <v>8.0</v>
      </c>
      <c r="D10503" s="8" t="s">
        <v>12025</v>
      </c>
      <c r="E10503" s="8" t="s">
        <v>21</v>
      </c>
      <c r="F10503" s="5" t="s">
        <v>25</v>
      </c>
      <c r="G10503" s="9"/>
      <c r="H10503" s="9"/>
    </row>
    <row r="10504" ht="15.75" customHeight="1">
      <c r="A10504" s="15" t="s">
        <v>12021</v>
      </c>
      <c r="B10504" s="14" t="s">
        <v>6472</v>
      </c>
      <c r="C10504" s="17">
        <v>10.0</v>
      </c>
      <c r="D10504" s="8" t="s">
        <v>12026</v>
      </c>
      <c r="E10504" s="8" t="s">
        <v>21</v>
      </c>
      <c r="F10504" s="5" t="s">
        <v>1425</v>
      </c>
      <c r="G10504" s="9"/>
      <c r="H10504" s="9"/>
    </row>
    <row r="10505" ht="15.75" customHeight="1">
      <c r="A10505" s="15" t="s">
        <v>12021</v>
      </c>
      <c r="B10505" s="14" t="s">
        <v>488</v>
      </c>
      <c r="C10505" s="17">
        <v>12.0</v>
      </c>
      <c r="D10505" s="8" t="s">
        <v>12027</v>
      </c>
      <c r="E10505" s="8" t="s">
        <v>21</v>
      </c>
      <c r="F10505" s="5" t="s">
        <v>25</v>
      </c>
      <c r="G10505" s="9"/>
      <c r="H10505" s="9"/>
    </row>
    <row r="10506" ht="15.75" customHeight="1">
      <c r="A10506" s="15" t="s">
        <v>12021</v>
      </c>
      <c r="B10506" s="14" t="s">
        <v>1076</v>
      </c>
      <c r="C10506" s="17">
        <v>13.0</v>
      </c>
      <c r="D10506" s="8" t="s">
        <v>12028</v>
      </c>
      <c r="E10506" s="8" t="s">
        <v>21</v>
      </c>
      <c r="F10506" s="5" t="s">
        <v>22</v>
      </c>
      <c r="G10506" s="9"/>
      <c r="H10506" s="9"/>
    </row>
    <row r="10507" ht="15.75" customHeight="1">
      <c r="A10507" s="15" t="s">
        <v>12029</v>
      </c>
      <c r="B10507" s="14" t="s">
        <v>137</v>
      </c>
      <c r="C10507" s="16">
        <v>1.0</v>
      </c>
      <c r="D10507" s="8" t="s">
        <v>12030</v>
      </c>
      <c r="E10507" s="8" t="s">
        <v>21</v>
      </c>
      <c r="F10507" s="5" t="s">
        <v>25</v>
      </c>
      <c r="G10507" s="9"/>
      <c r="H10507" s="9"/>
    </row>
    <row r="10508" ht="15.75" customHeight="1">
      <c r="A10508" s="15" t="s">
        <v>12029</v>
      </c>
      <c r="B10508" s="14" t="s">
        <v>144</v>
      </c>
      <c r="C10508" s="17">
        <v>2.0</v>
      </c>
      <c r="D10508" s="8" t="s">
        <v>12031</v>
      </c>
      <c r="E10508" s="8" t="s">
        <v>14</v>
      </c>
      <c r="F10508" s="5" t="s">
        <v>79</v>
      </c>
      <c r="G10508" s="9"/>
      <c r="H10508" s="9"/>
    </row>
    <row r="10509" ht="15.75" customHeight="1">
      <c r="A10509" s="15" t="s">
        <v>12029</v>
      </c>
      <c r="B10509" s="14" t="s">
        <v>37</v>
      </c>
      <c r="C10509" s="17">
        <v>3.0</v>
      </c>
      <c r="D10509" s="8" t="s">
        <v>12032</v>
      </c>
      <c r="E10509" s="8" t="s">
        <v>32</v>
      </c>
      <c r="F10509" s="5" t="s">
        <v>66</v>
      </c>
      <c r="G10509" s="9"/>
      <c r="H10509" s="9"/>
    </row>
    <row r="10510" ht="15.75" customHeight="1">
      <c r="A10510" s="15" t="s">
        <v>12029</v>
      </c>
      <c r="B10510" s="14" t="s">
        <v>144</v>
      </c>
      <c r="C10510" s="17">
        <v>4.0</v>
      </c>
      <c r="D10510" s="8" t="s">
        <v>12033</v>
      </c>
      <c r="E10510" s="8" t="s">
        <v>14</v>
      </c>
      <c r="F10510" s="5" t="s">
        <v>15</v>
      </c>
      <c r="G10510" s="9"/>
      <c r="H10510" s="9"/>
    </row>
    <row r="10511" ht="15.75" customHeight="1">
      <c r="A10511" s="15" t="s">
        <v>12029</v>
      </c>
      <c r="B10511" s="14" t="s">
        <v>139</v>
      </c>
      <c r="C10511" s="17">
        <v>5.0</v>
      </c>
      <c r="D10511" s="8" t="s">
        <v>12034</v>
      </c>
      <c r="E10511" s="8" t="s">
        <v>18</v>
      </c>
      <c r="F10511" s="5" t="s">
        <v>18</v>
      </c>
      <c r="G10511" s="9"/>
      <c r="H10511" s="9"/>
    </row>
    <row r="10512" ht="15.75" customHeight="1">
      <c r="A10512" s="15" t="s">
        <v>12029</v>
      </c>
      <c r="B10512" s="14" t="s">
        <v>37</v>
      </c>
      <c r="C10512" s="17">
        <v>6.0</v>
      </c>
      <c r="D10512" s="8" t="s">
        <v>12035</v>
      </c>
      <c r="E10512" s="8" t="s">
        <v>21</v>
      </c>
      <c r="F10512" s="5" t="s">
        <v>25</v>
      </c>
      <c r="G10512" s="9"/>
      <c r="H10512" s="9"/>
    </row>
    <row r="10513" ht="15.75" customHeight="1">
      <c r="A10513" s="15" t="s">
        <v>12029</v>
      </c>
      <c r="B10513" s="14" t="s">
        <v>37</v>
      </c>
      <c r="C10513" s="17">
        <v>7.0</v>
      </c>
      <c r="D10513" s="8" t="s">
        <v>12036</v>
      </c>
      <c r="E10513" s="8" t="s">
        <v>146</v>
      </c>
      <c r="F10513" s="5" t="s">
        <v>123</v>
      </c>
      <c r="G10513" s="9"/>
      <c r="H10513" s="9"/>
    </row>
    <row r="10514" ht="15.75" customHeight="1">
      <c r="A10514" s="15" t="s">
        <v>12029</v>
      </c>
      <c r="B10514" s="14" t="s">
        <v>144</v>
      </c>
      <c r="C10514" s="17">
        <v>9.0</v>
      </c>
      <c r="D10514" s="8" t="s">
        <v>12037</v>
      </c>
      <c r="E10514" s="8" t="s">
        <v>32</v>
      </c>
      <c r="F10514" s="5" t="s">
        <v>123</v>
      </c>
      <c r="G10514" s="9"/>
      <c r="H10514" s="9"/>
    </row>
    <row r="10515" ht="15.75" customHeight="1">
      <c r="A10515" s="15" t="s">
        <v>12029</v>
      </c>
      <c r="B10515" s="14" t="s">
        <v>124</v>
      </c>
      <c r="C10515" s="17">
        <v>10.0</v>
      </c>
      <c r="D10515" s="8" t="s">
        <v>12038</v>
      </c>
      <c r="E10515" s="8" t="s">
        <v>21</v>
      </c>
      <c r="F10515" s="5" t="s">
        <v>50</v>
      </c>
      <c r="G10515" s="9"/>
      <c r="H10515" s="9"/>
    </row>
    <row r="10516" ht="15.75" customHeight="1">
      <c r="A10516" s="15" t="s">
        <v>12029</v>
      </c>
      <c r="B10516" s="14" t="s">
        <v>37</v>
      </c>
      <c r="C10516" s="17">
        <v>11.0</v>
      </c>
      <c r="D10516" s="8" t="s">
        <v>12039</v>
      </c>
      <c r="E10516" s="8" t="s">
        <v>21</v>
      </c>
      <c r="F10516" s="5" t="s">
        <v>25</v>
      </c>
      <c r="G10516" s="9"/>
      <c r="H10516" s="9"/>
    </row>
    <row r="10517" ht="15.75" customHeight="1">
      <c r="A10517" s="15" t="s">
        <v>12029</v>
      </c>
      <c r="B10517" s="14" t="s">
        <v>144</v>
      </c>
      <c r="C10517" s="17">
        <v>12.0</v>
      </c>
      <c r="D10517" s="8" t="s">
        <v>12040</v>
      </c>
      <c r="E10517" s="8" t="s">
        <v>14</v>
      </c>
      <c r="F10517" s="5" t="s">
        <v>22</v>
      </c>
      <c r="G10517" s="9"/>
      <c r="H10517" s="9"/>
    </row>
    <row r="10518" ht="15.75" customHeight="1">
      <c r="A10518" s="15" t="s">
        <v>12029</v>
      </c>
      <c r="B10518" s="14" t="s">
        <v>144</v>
      </c>
      <c r="C10518" s="17">
        <v>14.0</v>
      </c>
      <c r="D10518" s="8" t="s">
        <v>12041</v>
      </c>
      <c r="E10518" s="8" t="s">
        <v>14</v>
      </c>
      <c r="F10518" s="5" t="s">
        <v>22</v>
      </c>
      <c r="G10518" s="9"/>
      <c r="H10518" s="9"/>
    </row>
    <row r="10519" ht="15.75" customHeight="1">
      <c r="A10519" s="15" t="s">
        <v>12029</v>
      </c>
      <c r="B10519" s="14" t="s">
        <v>124</v>
      </c>
      <c r="C10519" s="17">
        <v>15.0</v>
      </c>
      <c r="D10519" s="8" t="s">
        <v>12042</v>
      </c>
      <c r="E10519" s="8" t="s">
        <v>14</v>
      </c>
      <c r="F10519" s="5" t="s">
        <v>22</v>
      </c>
      <c r="G10519" s="9"/>
      <c r="H10519" s="9"/>
    </row>
    <row r="10520" ht="15.75" customHeight="1">
      <c r="A10520" s="15" t="s">
        <v>12029</v>
      </c>
      <c r="B10520" s="14" t="s">
        <v>139</v>
      </c>
      <c r="C10520" s="17">
        <v>16.0</v>
      </c>
      <c r="D10520" s="8" t="s">
        <v>12043</v>
      </c>
      <c r="E10520" s="8" t="s">
        <v>21</v>
      </c>
      <c r="F10520" s="5" t="s">
        <v>25</v>
      </c>
      <c r="G10520" s="9"/>
      <c r="H10520" s="9"/>
    </row>
    <row r="10521" ht="15.75" customHeight="1">
      <c r="A10521" s="15" t="s">
        <v>12029</v>
      </c>
      <c r="B10521" s="18" t="s">
        <v>126</v>
      </c>
      <c r="C10521" s="17">
        <v>17.0</v>
      </c>
      <c r="D10521" s="8" t="s">
        <v>12044</v>
      </c>
      <c r="E10521" s="8" t="s">
        <v>33</v>
      </c>
      <c r="F10521" s="5" t="s">
        <v>33</v>
      </c>
      <c r="G10521" s="9"/>
      <c r="H10521" s="9"/>
    </row>
    <row r="10522" ht="15.75" customHeight="1">
      <c r="A10522" s="15" t="s">
        <v>12029</v>
      </c>
      <c r="B10522" s="14" t="s">
        <v>139</v>
      </c>
      <c r="C10522" s="17">
        <v>18.0</v>
      </c>
      <c r="D10522" s="8" t="s">
        <v>12045</v>
      </c>
      <c r="E10522" s="8" t="s">
        <v>33</v>
      </c>
      <c r="F10522" s="5" t="s">
        <v>33</v>
      </c>
      <c r="G10522" s="9"/>
      <c r="H10522" s="9"/>
    </row>
    <row r="10523" ht="15.75" customHeight="1">
      <c r="A10523" s="15" t="s">
        <v>12029</v>
      </c>
      <c r="B10523" s="14" t="s">
        <v>124</v>
      </c>
      <c r="C10523" s="17">
        <v>19.0</v>
      </c>
      <c r="D10523" s="8" t="s">
        <v>12046</v>
      </c>
      <c r="E10523" s="8" t="s">
        <v>14</v>
      </c>
      <c r="F10523" s="5" t="s">
        <v>28</v>
      </c>
      <c r="G10523" s="9"/>
      <c r="H10523" s="9"/>
    </row>
    <row r="10524" ht="15.75" customHeight="1">
      <c r="A10524" s="15" t="s">
        <v>12029</v>
      </c>
      <c r="B10524" s="18" t="s">
        <v>261</v>
      </c>
      <c r="C10524" s="17">
        <v>20.0</v>
      </c>
      <c r="D10524" s="8" t="s">
        <v>12047</v>
      </c>
      <c r="E10524" s="8" t="s">
        <v>32</v>
      </c>
      <c r="F10524" s="5" t="s">
        <v>22</v>
      </c>
      <c r="G10524" s="9"/>
      <c r="H10524" s="9"/>
    </row>
    <row r="10525" ht="15.75" customHeight="1">
      <c r="A10525" s="15" t="s">
        <v>12048</v>
      </c>
      <c r="B10525" s="14" t="s">
        <v>139</v>
      </c>
      <c r="C10525" s="16">
        <v>1.0</v>
      </c>
      <c r="D10525" s="8" t="s">
        <v>12049</v>
      </c>
      <c r="E10525" s="8" t="s">
        <v>21</v>
      </c>
      <c r="F10525" s="5" t="s">
        <v>639</v>
      </c>
      <c r="G10525" s="9"/>
      <c r="H10525" s="9"/>
    </row>
    <row r="10526" ht="15.75" customHeight="1">
      <c r="A10526" s="15" t="s">
        <v>12048</v>
      </c>
      <c r="B10526" s="14" t="s">
        <v>139</v>
      </c>
      <c r="C10526" s="17">
        <v>2.0</v>
      </c>
      <c r="D10526" s="8" t="s">
        <v>12050</v>
      </c>
      <c r="E10526" s="8" t="s">
        <v>21</v>
      </c>
      <c r="F10526" s="5" t="s">
        <v>25</v>
      </c>
      <c r="G10526" s="9"/>
      <c r="H10526" s="9"/>
    </row>
    <row r="10527" ht="15.75" customHeight="1">
      <c r="A10527" s="15" t="s">
        <v>12048</v>
      </c>
      <c r="B10527" s="14" t="s">
        <v>124</v>
      </c>
      <c r="C10527" s="17">
        <v>3.0</v>
      </c>
      <c r="D10527" s="8" t="s">
        <v>12051</v>
      </c>
      <c r="E10527" s="8" t="s">
        <v>21</v>
      </c>
      <c r="F10527" s="5" t="s">
        <v>639</v>
      </c>
      <c r="G10527" s="9"/>
      <c r="H10527" s="9"/>
    </row>
    <row r="10528" ht="15.75" customHeight="1">
      <c r="A10528" s="15" t="s">
        <v>12048</v>
      </c>
      <c r="B10528" s="14" t="s">
        <v>139</v>
      </c>
      <c r="C10528" s="17">
        <v>4.0</v>
      </c>
      <c r="D10528" s="8" t="s">
        <v>12052</v>
      </c>
      <c r="E10528" s="8" t="s">
        <v>21</v>
      </c>
      <c r="F10528" s="5" t="s">
        <v>25</v>
      </c>
      <c r="G10528" s="9"/>
      <c r="H10528" s="9"/>
    </row>
    <row r="10529" ht="15.75" customHeight="1">
      <c r="A10529" s="15" t="s">
        <v>12048</v>
      </c>
      <c r="B10529" s="14" t="s">
        <v>37</v>
      </c>
      <c r="C10529" s="17">
        <v>5.0</v>
      </c>
      <c r="D10529" s="8" t="s">
        <v>12053</v>
      </c>
      <c r="E10529" s="8" t="s">
        <v>21</v>
      </c>
      <c r="F10529" s="5" t="s">
        <v>25</v>
      </c>
      <c r="G10529" s="9"/>
      <c r="H10529" s="9"/>
    </row>
    <row r="10530" ht="15.75" customHeight="1">
      <c r="A10530" s="15" t="s">
        <v>12048</v>
      </c>
      <c r="B10530" s="14" t="s">
        <v>37</v>
      </c>
      <c r="C10530" s="17">
        <v>8.0</v>
      </c>
      <c r="D10530" s="8" t="s">
        <v>12054</v>
      </c>
      <c r="E10530" s="8" t="s">
        <v>32</v>
      </c>
      <c r="F10530" s="5" t="s">
        <v>66</v>
      </c>
      <c r="G10530" s="9"/>
      <c r="H10530" s="9"/>
    </row>
    <row r="10531" ht="15.75" customHeight="1">
      <c r="A10531" s="15" t="s">
        <v>12048</v>
      </c>
      <c r="B10531" s="14" t="s">
        <v>37</v>
      </c>
      <c r="C10531" s="17">
        <v>11.0</v>
      </c>
      <c r="D10531" s="8" t="s">
        <v>12055</v>
      </c>
      <c r="E10531" s="8" t="s">
        <v>33</v>
      </c>
      <c r="F10531" s="5" t="s">
        <v>33</v>
      </c>
      <c r="G10531" s="9"/>
      <c r="H10531" s="9"/>
    </row>
    <row r="10532" ht="15.75" customHeight="1">
      <c r="A10532" s="15" t="s">
        <v>12048</v>
      </c>
      <c r="B10532" s="18" t="s">
        <v>701</v>
      </c>
      <c r="C10532" s="17">
        <v>13.0</v>
      </c>
      <c r="D10532" s="8" t="s">
        <v>12056</v>
      </c>
      <c r="E10532" s="8" t="s">
        <v>18</v>
      </c>
      <c r="F10532" s="5" t="s">
        <v>22</v>
      </c>
      <c r="G10532" s="9"/>
      <c r="H10532" s="9"/>
    </row>
    <row r="10533" ht="15.75" customHeight="1">
      <c r="A10533" s="15" t="s">
        <v>12048</v>
      </c>
      <c r="B10533" s="14" t="s">
        <v>378</v>
      </c>
      <c r="C10533" s="17">
        <v>15.0</v>
      </c>
      <c r="D10533" s="8" t="s">
        <v>12057</v>
      </c>
      <c r="E10533" s="8" t="s">
        <v>18</v>
      </c>
      <c r="F10533" s="5" t="s">
        <v>18</v>
      </c>
      <c r="G10533" s="9"/>
      <c r="H10533" s="9"/>
    </row>
    <row r="10534" ht="15.75" customHeight="1">
      <c r="A10534" s="15" t="s">
        <v>12048</v>
      </c>
      <c r="B10534" s="14" t="s">
        <v>124</v>
      </c>
      <c r="C10534" s="17">
        <v>16.0</v>
      </c>
      <c r="D10534" s="8" t="s">
        <v>12058</v>
      </c>
      <c r="E10534" s="8" t="s">
        <v>32</v>
      </c>
      <c r="F10534" s="5" t="s">
        <v>79</v>
      </c>
      <c r="G10534" s="9"/>
      <c r="H10534" s="9"/>
    </row>
    <row r="10535" ht="15.75" customHeight="1">
      <c r="A10535" s="15" t="s">
        <v>12048</v>
      </c>
      <c r="B10535" s="14" t="s">
        <v>124</v>
      </c>
      <c r="C10535" s="17">
        <v>17.0</v>
      </c>
      <c r="D10535" s="8" t="s">
        <v>12059</v>
      </c>
      <c r="E10535" s="8" t="s">
        <v>14</v>
      </c>
      <c r="F10535" s="5" t="s">
        <v>79</v>
      </c>
      <c r="G10535" s="9"/>
      <c r="H10535" s="9"/>
    </row>
    <row r="10536" ht="15.75" customHeight="1">
      <c r="A10536" s="15" t="s">
        <v>12048</v>
      </c>
      <c r="B10536" s="14" t="s">
        <v>144</v>
      </c>
      <c r="C10536" s="17">
        <v>19.0</v>
      </c>
      <c r="D10536" s="8" t="s">
        <v>12060</v>
      </c>
      <c r="E10536" s="8" t="s">
        <v>32</v>
      </c>
      <c r="F10536" s="5" t="s">
        <v>66</v>
      </c>
      <c r="G10536" s="9"/>
      <c r="H10536" s="9"/>
    </row>
    <row r="10537" ht="15.75" customHeight="1">
      <c r="A10537" s="15" t="s">
        <v>12048</v>
      </c>
      <c r="B10537" s="14" t="s">
        <v>144</v>
      </c>
      <c r="C10537" s="17">
        <v>20.0</v>
      </c>
      <c r="D10537" s="8" t="s">
        <v>12061</v>
      </c>
      <c r="E10537" s="8" t="s">
        <v>32</v>
      </c>
      <c r="F10537" s="5" t="s">
        <v>66</v>
      </c>
      <c r="G10537" s="9"/>
      <c r="H10537" s="9"/>
    </row>
    <row r="10538" ht="15.75" customHeight="1">
      <c r="A10538" s="15" t="s">
        <v>12048</v>
      </c>
      <c r="B10538" s="14" t="s">
        <v>144</v>
      </c>
      <c r="C10538" s="17">
        <v>22.0</v>
      </c>
      <c r="D10538" s="8" t="s">
        <v>12062</v>
      </c>
      <c r="E10538" s="8" t="s">
        <v>14</v>
      </c>
      <c r="F10538" s="5" t="s">
        <v>28</v>
      </c>
      <c r="G10538" s="9"/>
      <c r="H10538" s="9"/>
    </row>
    <row r="10539" ht="15.75" customHeight="1">
      <c r="A10539" s="15" t="s">
        <v>12048</v>
      </c>
      <c r="B10539" s="14" t="s">
        <v>144</v>
      </c>
      <c r="C10539" s="17">
        <v>24.0</v>
      </c>
      <c r="D10539" s="8" t="s">
        <v>12063</v>
      </c>
      <c r="E10539" s="8" t="s">
        <v>21</v>
      </c>
      <c r="F10539" s="5" t="s">
        <v>123</v>
      </c>
      <c r="G10539" s="9"/>
      <c r="H10539" s="9"/>
    </row>
    <row r="10540" ht="15.75" customHeight="1">
      <c r="A10540" s="15" t="s">
        <v>12048</v>
      </c>
      <c r="B10540" s="18" t="s">
        <v>126</v>
      </c>
      <c r="C10540" s="17">
        <v>26.0</v>
      </c>
      <c r="D10540" s="8" t="s">
        <v>12064</v>
      </c>
      <c r="E10540" s="8" t="s">
        <v>14</v>
      </c>
      <c r="F10540" s="5" t="s">
        <v>79</v>
      </c>
      <c r="G10540" s="9"/>
      <c r="H10540" s="9"/>
    </row>
    <row r="10541" ht="15.75" customHeight="1">
      <c r="A10541" s="15" t="s">
        <v>12048</v>
      </c>
      <c r="B10541" s="14" t="s">
        <v>144</v>
      </c>
      <c r="C10541" s="17">
        <v>27.0</v>
      </c>
      <c r="D10541" s="8" t="s">
        <v>12065</v>
      </c>
      <c r="E10541" s="8" t="s">
        <v>21</v>
      </c>
      <c r="F10541" s="5" t="s">
        <v>123</v>
      </c>
      <c r="G10541" s="9"/>
      <c r="H10541" s="9"/>
    </row>
    <row r="10542" ht="15.75" customHeight="1">
      <c r="A10542" s="15" t="s">
        <v>12048</v>
      </c>
      <c r="B10542" s="18" t="s">
        <v>126</v>
      </c>
      <c r="C10542" s="17">
        <v>29.0</v>
      </c>
      <c r="D10542" s="8" t="s">
        <v>12066</v>
      </c>
      <c r="E10542" s="8" t="s">
        <v>14</v>
      </c>
      <c r="F10542" s="5" t="s">
        <v>15</v>
      </c>
      <c r="G10542" s="9"/>
      <c r="H10542" s="9"/>
    </row>
    <row r="10543" ht="15.75" customHeight="1">
      <c r="A10543" s="15" t="s">
        <v>12048</v>
      </c>
      <c r="B10543" s="14" t="s">
        <v>37</v>
      </c>
      <c r="C10543" s="17">
        <v>30.0</v>
      </c>
      <c r="D10543" s="8" t="s">
        <v>12067</v>
      </c>
      <c r="E10543" s="8" t="s">
        <v>14</v>
      </c>
      <c r="F10543" s="5" t="s">
        <v>28</v>
      </c>
      <c r="G10543" s="9"/>
      <c r="H10543" s="9"/>
    </row>
    <row r="10544" ht="15.75" customHeight="1">
      <c r="A10544" s="15" t="s">
        <v>12048</v>
      </c>
      <c r="B10544" s="14" t="s">
        <v>144</v>
      </c>
      <c r="C10544" s="17">
        <v>31.0</v>
      </c>
      <c r="D10544" s="8" t="s">
        <v>12068</v>
      </c>
      <c r="E10544" s="8" t="s">
        <v>32</v>
      </c>
      <c r="F10544" s="5" t="s">
        <v>25</v>
      </c>
      <c r="G10544" s="9"/>
      <c r="H10544" s="9"/>
    </row>
    <row r="10545" ht="15.75" customHeight="1">
      <c r="A10545" s="15" t="s">
        <v>12048</v>
      </c>
      <c r="B10545" s="14" t="s">
        <v>144</v>
      </c>
      <c r="C10545" s="17">
        <v>33.0</v>
      </c>
      <c r="D10545" s="8" t="s">
        <v>12069</v>
      </c>
      <c r="E10545" s="8" t="s">
        <v>166</v>
      </c>
      <c r="F10545" s="5" t="s">
        <v>151</v>
      </c>
      <c r="G10545" s="9"/>
      <c r="H10545" s="9"/>
    </row>
    <row r="10546" ht="15.75" customHeight="1">
      <c r="A10546" s="15" t="s">
        <v>12048</v>
      </c>
      <c r="B10546" s="18" t="s">
        <v>135</v>
      </c>
      <c r="C10546" s="17">
        <v>35.0</v>
      </c>
      <c r="D10546" s="8" t="s">
        <v>12070</v>
      </c>
      <c r="E10546" s="8" t="s">
        <v>14</v>
      </c>
      <c r="F10546" s="5" t="s">
        <v>15</v>
      </c>
      <c r="G10546" s="9"/>
      <c r="H10546" s="9"/>
    </row>
    <row r="10547" ht="15.75" customHeight="1">
      <c r="A10547" s="15" t="s">
        <v>12048</v>
      </c>
      <c r="B10547" s="14" t="s">
        <v>144</v>
      </c>
      <c r="C10547" s="17">
        <v>36.0</v>
      </c>
      <c r="D10547" s="8" t="s">
        <v>12071</v>
      </c>
      <c r="E10547" s="8" t="s">
        <v>14</v>
      </c>
      <c r="F10547" s="5" t="s">
        <v>15</v>
      </c>
      <c r="G10547" s="9"/>
      <c r="H10547" s="9"/>
    </row>
    <row r="10548" ht="15.75" customHeight="1">
      <c r="A10548" s="15" t="s">
        <v>12048</v>
      </c>
      <c r="B10548" s="18" t="s">
        <v>701</v>
      </c>
      <c r="C10548" s="17">
        <v>37.0</v>
      </c>
      <c r="D10548" s="8" t="s">
        <v>12072</v>
      </c>
      <c r="E10548" s="8" t="s">
        <v>32</v>
      </c>
      <c r="F10548" s="5" t="s">
        <v>15</v>
      </c>
      <c r="G10548" s="9"/>
      <c r="H10548" s="9"/>
    </row>
    <row r="10549" ht="15.75" customHeight="1">
      <c r="A10549" s="15" t="s">
        <v>12048</v>
      </c>
      <c r="B10549" s="14" t="s">
        <v>144</v>
      </c>
      <c r="C10549" s="17">
        <v>39.0</v>
      </c>
      <c r="D10549" s="8" t="s">
        <v>12073</v>
      </c>
      <c r="E10549" s="8" t="s">
        <v>14</v>
      </c>
      <c r="F10549" s="5" t="s">
        <v>15</v>
      </c>
      <c r="G10549" s="9"/>
      <c r="H10549" s="9"/>
    </row>
    <row r="10550" ht="15.75" customHeight="1">
      <c r="A10550" s="15" t="s">
        <v>12048</v>
      </c>
      <c r="B10550" s="14" t="s">
        <v>144</v>
      </c>
      <c r="C10550" s="17">
        <v>40.0</v>
      </c>
      <c r="D10550" s="8" t="s">
        <v>12074</v>
      </c>
      <c r="E10550" s="8" t="s">
        <v>18</v>
      </c>
      <c r="F10550" s="5" t="s">
        <v>18</v>
      </c>
      <c r="G10550" s="9"/>
      <c r="H10550" s="9"/>
    </row>
    <row r="10551" ht="15.75" customHeight="1">
      <c r="A10551" s="15" t="s">
        <v>12048</v>
      </c>
      <c r="B10551" s="18" t="s">
        <v>701</v>
      </c>
      <c r="C10551" s="17">
        <v>42.0</v>
      </c>
      <c r="D10551" s="8" t="s">
        <v>12075</v>
      </c>
      <c r="E10551" s="8" t="s">
        <v>183</v>
      </c>
      <c r="F10551" s="5" t="s">
        <v>15</v>
      </c>
      <c r="G10551" s="9"/>
      <c r="H10551" s="9"/>
    </row>
    <row r="10552" ht="15.75" customHeight="1">
      <c r="A10552" s="15" t="s">
        <v>12048</v>
      </c>
      <c r="B10552" s="14" t="s">
        <v>144</v>
      </c>
      <c r="C10552" s="17">
        <v>44.0</v>
      </c>
      <c r="D10552" s="8" t="s">
        <v>12076</v>
      </c>
      <c r="E10552" s="8" t="s">
        <v>18</v>
      </c>
      <c r="F10552" s="5" t="s">
        <v>18</v>
      </c>
      <c r="G10552" s="9"/>
      <c r="H10552" s="9"/>
    </row>
    <row r="10553" ht="15.75" customHeight="1">
      <c r="A10553" s="15" t="s">
        <v>12048</v>
      </c>
      <c r="B10553" s="14" t="s">
        <v>37</v>
      </c>
      <c r="C10553" s="17">
        <v>46.0</v>
      </c>
      <c r="D10553" s="8" t="s">
        <v>12077</v>
      </c>
      <c r="E10553" s="8" t="s">
        <v>18</v>
      </c>
      <c r="F10553" s="5" t="s">
        <v>18</v>
      </c>
      <c r="G10553" s="9"/>
      <c r="H10553" s="9"/>
    </row>
    <row r="10554" ht="15.75" customHeight="1">
      <c r="A10554" s="15" t="s">
        <v>12048</v>
      </c>
      <c r="B10554" s="14" t="s">
        <v>124</v>
      </c>
      <c r="C10554" s="17">
        <v>47.0</v>
      </c>
      <c r="D10554" s="8" t="s">
        <v>12078</v>
      </c>
      <c r="E10554" s="8" t="s">
        <v>21</v>
      </c>
      <c r="F10554" s="5" t="s">
        <v>22</v>
      </c>
      <c r="G10554" s="9"/>
      <c r="H10554" s="9"/>
    </row>
    <row r="10555" ht="15.75" customHeight="1">
      <c r="A10555" s="15" t="s">
        <v>12048</v>
      </c>
      <c r="B10555" s="14" t="s">
        <v>37</v>
      </c>
      <c r="C10555" s="17">
        <v>49.0</v>
      </c>
      <c r="D10555" s="8" t="s">
        <v>12079</v>
      </c>
      <c r="E10555" s="8" t="s">
        <v>32</v>
      </c>
      <c r="F10555" s="5" t="s">
        <v>25</v>
      </c>
      <c r="G10555" s="9"/>
      <c r="H10555" s="9"/>
    </row>
    <row r="10556" ht="15.75" customHeight="1">
      <c r="A10556" s="15" t="s">
        <v>12048</v>
      </c>
      <c r="B10556" s="14" t="s">
        <v>37</v>
      </c>
      <c r="C10556" s="17">
        <v>50.0</v>
      </c>
      <c r="D10556" s="8" t="s">
        <v>12080</v>
      </c>
      <c r="E10556" s="8" t="s">
        <v>21</v>
      </c>
      <c r="F10556" s="5" t="s">
        <v>22</v>
      </c>
      <c r="G10556" s="9"/>
      <c r="H10556" s="9"/>
    </row>
    <row r="10557" ht="15.75" customHeight="1">
      <c r="A10557" s="15" t="s">
        <v>12048</v>
      </c>
      <c r="B10557" s="14" t="s">
        <v>37</v>
      </c>
      <c r="C10557" s="17">
        <v>51.0</v>
      </c>
      <c r="D10557" s="8" t="s">
        <v>12081</v>
      </c>
      <c r="E10557" s="8" t="s">
        <v>21</v>
      </c>
      <c r="F10557" s="5" t="s">
        <v>22</v>
      </c>
      <c r="G10557" s="9"/>
      <c r="H10557" s="9"/>
    </row>
    <row r="10558" ht="15.75" customHeight="1">
      <c r="A10558" s="15" t="s">
        <v>12048</v>
      </c>
      <c r="B10558" s="14" t="s">
        <v>37</v>
      </c>
      <c r="C10558" s="17">
        <v>53.0</v>
      </c>
      <c r="D10558" s="8" t="s">
        <v>12082</v>
      </c>
      <c r="E10558" s="8" t="s">
        <v>21</v>
      </c>
      <c r="F10558" s="5" t="s">
        <v>133</v>
      </c>
      <c r="G10558" s="9"/>
      <c r="H10558" s="9"/>
    </row>
    <row r="10559" ht="15.75" customHeight="1">
      <c r="A10559" s="15" t="s">
        <v>12048</v>
      </c>
      <c r="B10559" s="14" t="s">
        <v>144</v>
      </c>
      <c r="C10559" s="17">
        <v>55.0</v>
      </c>
      <c r="D10559" s="8" t="s">
        <v>12083</v>
      </c>
      <c r="E10559" s="8" t="s">
        <v>14</v>
      </c>
      <c r="F10559" s="5" t="s">
        <v>15</v>
      </c>
      <c r="G10559" s="9"/>
      <c r="H10559" s="9"/>
    </row>
    <row r="10560" ht="15.75" customHeight="1">
      <c r="A10560" s="15" t="s">
        <v>12048</v>
      </c>
      <c r="B10560" s="14" t="s">
        <v>144</v>
      </c>
      <c r="C10560" s="17">
        <v>56.0</v>
      </c>
      <c r="D10560" s="8" t="s">
        <v>12084</v>
      </c>
      <c r="E10560" s="8" t="s">
        <v>146</v>
      </c>
      <c r="F10560" s="5" t="s">
        <v>79</v>
      </c>
      <c r="G10560" s="9"/>
      <c r="H10560" s="9"/>
    </row>
    <row r="10561" ht="15.75" customHeight="1">
      <c r="A10561" s="15" t="s">
        <v>12048</v>
      </c>
      <c r="B10561" s="14" t="s">
        <v>37</v>
      </c>
      <c r="C10561" s="17">
        <v>57.0</v>
      </c>
      <c r="D10561" s="8" t="s">
        <v>12085</v>
      </c>
      <c r="E10561" s="8" t="s">
        <v>21</v>
      </c>
      <c r="F10561" s="5" t="s">
        <v>133</v>
      </c>
      <c r="G10561" s="9"/>
      <c r="H10561" s="9"/>
    </row>
    <row r="10562" ht="15.75" customHeight="1">
      <c r="A10562" s="15" t="s">
        <v>12048</v>
      </c>
      <c r="B10562" s="14" t="s">
        <v>857</v>
      </c>
      <c r="C10562" s="17">
        <v>59.0</v>
      </c>
      <c r="D10562" s="8" t="s">
        <v>12086</v>
      </c>
      <c r="E10562" s="8" t="s">
        <v>21</v>
      </c>
      <c r="F10562" s="5" t="s">
        <v>133</v>
      </c>
      <c r="G10562" s="9"/>
      <c r="H10562" s="9"/>
    </row>
    <row r="10563" ht="15.75" customHeight="1">
      <c r="A10563" s="5" t="s">
        <v>12087</v>
      </c>
      <c r="B10563" s="6" t="s">
        <v>2921</v>
      </c>
      <c r="C10563" s="7">
        <v>1.0</v>
      </c>
      <c r="D10563" s="8" t="s">
        <v>12088</v>
      </c>
      <c r="E10563" s="5" t="s">
        <v>21</v>
      </c>
      <c r="F10563" s="5" t="s">
        <v>25</v>
      </c>
      <c r="G10563" s="9"/>
      <c r="H10563" s="9"/>
    </row>
    <row r="10564" ht="15.75" customHeight="1">
      <c r="A10564" s="5" t="s">
        <v>12089</v>
      </c>
      <c r="B10564" s="6" t="s">
        <v>6420</v>
      </c>
      <c r="C10564" s="7">
        <v>1.0</v>
      </c>
      <c r="D10564" s="8" t="s">
        <v>12090</v>
      </c>
      <c r="E10564" s="5" t="s">
        <v>21</v>
      </c>
      <c r="F10564" s="5" t="s">
        <v>25</v>
      </c>
      <c r="G10564" s="9"/>
      <c r="H10564" s="9"/>
    </row>
    <row r="10565" ht="15.75" customHeight="1">
      <c r="A10565" s="15" t="s">
        <v>12091</v>
      </c>
      <c r="B10565" s="14" t="s">
        <v>560</v>
      </c>
      <c r="C10565" s="16">
        <v>1.0</v>
      </c>
      <c r="D10565" s="8" t="s">
        <v>12092</v>
      </c>
      <c r="E10565" s="8" t="s">
        <v>21</v>
      </c>
      <c r="F10565" s="5" t="s">
        <v>25</v>
      </c>
      <c r="G10565" s="9"/>
      <c r="H10565" s="9"/>
    </row>
    <row r="10566" ht="15.75" customHeight="1">
      <c r="A10566" s="15" t="s">
        <v>12091</v>
      </c>
      <c r="B10566" s="14" t="s">
        <v>29</v>
      </c>
      <c r="C10566" s="17">
        <v>2.0</v>
      </c>
      <c r="D10566" s="8" t="s">
        <v>12093</v>
      </c>
      <c r="E10566" s="8" t="s">
        <v>21</v>
      </c>
      <c r="F10566" s="5" t="s">
        <v>123</v>
      </c>
      <c r="G10566" s="9"/>
      <c r="H10566" s="9"/>
    </row>
    <row r="10567" ht="15.75" customHeight="1">
      <c r="A10567" s="15" t="s">
        <v>12091</v>
      </c>
      <c r="B10567" s="14" t="s">
        <v>139</v>
      </c>
      <c r="C10567" s="17">
        <v>4.0</v>
      </c>
      <c r="D10567" s="8" t="s">
        <v>12094</v>
      </c>
      <c r="E10567" s="8" t="s">
        <v>21</v>
      </c>
      <c r="F10567" s="5" t="s">
        <v>25</v>
      </c>
      <c r="G10567" s="9"/>
      <c r="H10567" s="9"/>
    </row>
    <row r="10568" ht="15.75" customHeight="1">
      <c r="A10568" s="15" t="s">
        <v>12091</v>
      </c>
      <c r="B10568" s="14" t="s">
        <v>560</v>
      </c>
      <c r="C10568" s="17">
        <v>6.0</v>
      </c>
      <c r="D10568" s="8" t="s">
        <v>12095</v>
      </c>
      <c r="E10568" s="8" t="s">
        <v>21</v>
      </c>
      <c r="F10568" s="5" t="s">
        <v>123</v>
      </c>
      <c r="G10568" s="9"/>
      <c r="H10568" s="9"/>
    </row>
    <row r="10569" ht="15.75" customHeight="1">
      <c r="A10569" s="15" t="s">
        <v>12091</v>
      </c>
      <c r="B10569" s="14" t="s">
        <v>124</v>
      </c>
      <c r="C10569" s="17">
        <v>7.0</v>
      </c>
      <c r="D10569" s="8" t="s">
        <v>12096</v>
      </c>
      <c r="E10569" s="8" t="s">
        <v>21</v>
      </c>
      <c r="F10569" s="5" t="s">
        <v>25</v>
      </c>
      <c r="G10569" s="9"/>
      <c r="H10569" s="9"/>
    </row>
    <row r="10570" ht="15.75" customHeight="1">
      <c r="A10570" s="15" t="s">
        <v>12091</v>
      </c>
      <c r="B10570" s="14" t="s">
        <v>137</v>
      </c>
      <c r="C10570" s="17">
        <v>9.0</v>
      </c>
      <c r="D10570" s="8" t="s">
        <v>12097</v>
      </c>
      <c r="E10570" s="8" t="s">
        <v>21</v>
      </c>
      <c r="F10570" s="5" t="s">
        <v>25</v>
      </c>
      <c r="G10570" s="9"/>
      <c r="H10570" s="9"/>
    </row>
    <row r="10571" ht="15.75" customHeight="1">
      <c r="A10571" s="15" t="s">
        <v>12091</v>
      </c>
      <c r="B10571" s="14" t="s">
        <v>137</v>
      </c>
      <c r="C10571" s="17">
        <v>11.0</v>
      </c>
      <c r="D10571" s="8" t="s">
        <v>12098</v>
      </c>
      <c r="E10571" s="8" t="s">
        <v>21</v>
      </c>
      <c r="F10571" s="5" t="s">
        <v>25</v>
      </c>
      <c r="G10571" s="9"/>
      <c r="H10571" s="9"/>
    </row>
    <row r="10572" ht="15.75" customHeight="1">
      <c r="A10572" s="15" t="s">
        <v>12091</v>
      </c>
      <c r="B10572" s="14" t="s">
        <v>139</v>
      </c>
      <c r="C10572" s="17">
        <v>13.0</v>
      </c>
      <c r="D10572" s="8" t="s">
        <v>12099</v>
      </c>
      <c r="E10572" s="8" t="s">
        <v>21</v>
      </c>
      <c r="F10572" s="5" t="s">
        <v>1265</v>
      </c>
      <c r="G10572" s="9"/>
      <c r="H10572" s="9"/>
    </row>
    <row r="10573" ht="15.75" customHeight="1">
      <c r="A10573" s="15" t="s">
        <v>12091</v>
      </c>
      <c r="B10573" s="14" t="s">
        <v>139</v>
      </c>
      <c r="C10573" s="17">
        <v>15.0</v>
      </c>
      <c r="D10573" s="8" t="s">
        <v>12100</v>
      </c>
      <c r="E10573" s="8" t="s">
        <v>21</v>
      </c>
      <c r="F10573" s="5" t="s">
        <v>25</v>
      </c>
      <c r="G10573" s="9"/>
      <c r="H10573" s="9"/>
    </row>
    <row r="10574" ht="15.75" customHeight="1">
      <c r="A10574" s="15" t="s">
        <v>12091</v>
      </c>
      <c r="B10574" s="14" t="s">
        <v>139</v>
      </c>
      <c r="C10574" s="17">
        <v>17.0</v>
      </c>
      <c r="D10574" s="8" t="s">
        <v>12101</v>
      </c>
      <c r="E10574" s="8" t="s">
        <v>21</v>
      </c>
      <c r="F10574" s="5" t="s">
        <v>25</v>
      </c>
      <c r="G10574" s="9"/>
      <c r="H10574" s="9"/>
    </row>
    <row r="10575" ht="15.75" customHeight="1">
      <c r="A10575" s="15" t="s">
        <v>12091</v>
      </c>
      <c r="B10575" s="14" t="s">
        <v>139</v>
      </c>
      <c r="C10575" s="17">
        <v>19.0</v>
      </c>
      <c r="D10575" s="8" t="s">
        <v>12102</v>
      </c>
      <c r="E10575" s="8" t="s">
        <v>21</v>
      </c>
      <c r="F10575" s="5" t="s">
        <v>25</v>
      </c>
      <c r="G10575" s="9"/>
      <c r="H10575" s="9"/>
    </row>
    <row r="10576" ht="15.75" customHeight="1">
      <c r="A10576" s="15" t="s">
        <v>12091</v>
      </c>
      <c r="B10576" s="14" t="s">
        <v>124</v>
      </c>
      <c r="C10576" s="17">
        <v>21.0</v>
      </c>
      <c r="D10576" s="8" t="s">
        <v>12103</v>
      </c>
      <c r="E10576" s="8" t="s">
        <v>21</v>
      </c>
      <c r="F10576" s="5" t="s">
        <v>25</v>
      </c>
      <c r="G10576" s="9"/>
      <c r="H10576" s="9"/>
    </row>
    <row r="10577" ht="15.75" customHeight="1">
      <c r="A10577" s="15" t="s">
        <v>12104</v>
      </c>
      <c r="B10577" s="14" t="s">
        <v>29</v>
      </c>
      <c r="C10577" s="16">
        <v>1.0</v>
      </c>
      <c r="D10577" s="8" t="s">
        <v>12105</v>
      </c>
      <c r="E10577" s="8" t="s">
        <v>21</v>
      </c>
      <c r="F10577" s="5" t="s">
        <v>25</v>
      </c>
      <c r="G10577" s="9"/>
      <c r="H10577" s="9"/>
    </row>
    <row r="10578" ht="15.75" customHeight="1">
      <c r="A10578" s="15" t="s">
        <v>12104</v>
      </c>
      <c r="B10578" s="14" t="s">
        <v>139</v>
      </c>
      <c r="C10578" s="17">
        <v>2.0</v>
      </c>
      <c r="D10578" s="8" t="s">
        <v>12106</v>
      </c>
      <c r="E10578" s="8" t="s">
        <v>18</v>
      </c>
      <c r="F10578" s="5" t="s">
        <v>18</v>
      </c>
      <c r="G10578" s="9"/>
      <c r="H10578" s="9"/>
    </row>
    <row r="10579" ht="15.75" customHeight="1">
      <c r="A10579" s="15" t="s">
        <v>12104</v>
      </c>
      <c r="B10579" s="14" t="s">
        <v>124</v>
      </c>
      <c r="C10579" s="17">
        <v>3.0</v>
      </c>
      <c r="D10579" s="8" t="s">
        <v>12107</v>
      </c>
      <c r="E10579" s="8" t="s">
        <v>14</v>
      </c>
      <c r="F10579" s="5" t="s">
        <v>79</v>
      </c>
      <c r="G10579" s="9"/>
      <c r="H10579" s="9"/>
    </row>
    <row r="10580" ht="15.75" customHeight="1">
      <c r="A10580" s="15" t="s">
        <v>12104</v>
      </c>
      <c r="B10580" s="14" t="s">
        <v>37</v>
      </c>
      <c r="C10580" s="17">
        <v>4.0</v>
      </c>
      <c r="D10580" s="8" t="s">
        <v>12108</v>
      </c>
      <c r="E10580" s="8" t="s">
        <v>21</v>
      </c>
      <c r="F10580" s="5" t="s">
        <v>25</v>
      </c>
      <c r="G10580" s="9"/>
      <c r="H10580" s="9"/>
    </row>
    <row r="10581" ht="15.75" customHeight="1">
      <c r="A10581" s="15" t="s">
        <v>12104</v>
      </c>
      <c r="B10581" s="14" t="s">
        <v>37</v>
      </c>
      <c r="C10581" s="17">
        <v>5.0</v>
      </c>
      <c r="D10581" s="8" t="s">
        <v>12109</v>
      </c>
      <c r="E10581" s="8" t="s">
        <v>32</v>
      </c>
      <c r="F10581" s="5" t="s">
        <v>295</v>
      </c>
      <c r="G10581" s="9"/>
      <c r="H10581" s="9"/>
    </row>
    <row r="10582" ht="15.75" customHeight="1">
      <c r="A10582" s="15" t="s">
        <v>12104</v>
      </c>
      <c r="B10582" s="14" t="s">
        <v>144</v>
      </c>
      <c r="C10582" s="17">
        <v>6.0</v>
      </c>
      <c r="D10582" s="8" t="s">
        <v>12110</v>
      </c>
      <c r="E10582" s="8" t="s">
        <v>33</v>
      </c>
      <c r="F10582" s="5" t="s">
        <v>33</v>
      </c>
      <c r="G10582" s="9"/>
      <c r="H10582" s="9"/>
    </row>
    <row r="10583" ht="15.75" customHeight="1">
      <c r="A10583" s="15" t="s">
        <v>12104</v>
      </c>
      <c r="B10583" s="14" t="s">
        <v>12111</v>
      </c>
      <c r="C10583" s="17">
        <v>8.0</v>
      </c>
      <c r="D10583" s="8" t="s">
        <v>12112</v>
      </c>
      <c r="E10583" s="8" t="s">
        <v>21</v>
      </c>
      <c r="F10583" s="5" t="s">
        <v>25</v>
      </c>
      <c r="G10583" s="9"/>
      <c r="H10583" s="9"/>
    </row>
    <row r="10584" ht="15.75" customHeight="1">
      <c r="A10584" s="15" t="s">
        <v>12113</v>
      </c>
      <c r="B10584" s="14" t="s">
        <v>378</v>
      </c>
      <c r="C10584" s="16">
        <v>1.0</v>
      </c>
      <c r="D10584" s="8" t="s">
        <v>12114</v>
      </c>
      <c r="E10584" s="8" t="s">
        <v>18</v>
      </c>
      <c r="F10584" s="5" t="s">
        <v>18</v>
      </c>
      <c r="G10584" s="9"/>
      <c r="H10584" s="9"/>
    </row>
    <row r="10585" ht="15.75" customHeight="1">
      <c r="A10585" s="15" t="s">
        <v>12113</v>
      </c>
      <c r="B10585" s="14" t="s">
        <v>968</v>
      </c>
      <c r="C10585" s="17">
        <v>5.0</v>
      </c>
      <c r="D10585" s="8" t="s">
        <v>12115</v>
      </c>
      <c r="E10585" s="8" t="s">
        <v>18</v>
      </c>
      <c r="F10585" s="5" t="s">
        <v>18</v>
      </c>
      <c r="G10585" s="9"/>
      <c r="H10585" s="9"/>
    </row>
    <row r="10586" ht="15.75" customHeight="1">
      <c r="A10586" s="15" t="s">
        <v>12113</v>
      </c>
      <c r="B10586" s="14" t="s">
        <v>968</v>
      </c>
      <c r="C10586" s="17">
        <v>7.0</v>
      </c>
      <c r="D10586" s="8" t="s">
        <v>12116</v>
      </c>
      <c r="E10586" s="8" t="s">
        <v>48</v>
      </c>
      <c r="F10586" s="5" t="s">
        <v>920</v>
      </c>
      <c r="G10586" s="9"/>
      <c r="H10586" s="9"/>
    </row>
    <row r="10587" ht="15.75" customHeight="1">
      <c r="A10587" s="15" t="s">
        <v>12113</v>
      </c>
      <c r="B10587" s="14" t="s">
        <v>124</v>
      </c>
      <c r="C10587" s="17">
        <v>9.0</v>
      </c>
      <c r="D10587" s="8" t="s">
        <v>12117</v>
      </c>
      <c r="E10587" s="8" t="s">
        <v>18</v>
      </c>
      <c r="F10587" s="5" t="s">
        <v>18</v>
      </c>
      <c r="G10587" s="9"/>
      <c r="H10587" s="9"/>
    </row>
    <row r="10588" ht="15.75" customHeight="1">
      <c r="A10588" s="15" t="s">
        <v>12113</v>
      </c>
      <c r="B10588" s="14" t="s">
        <v>154</v>
      </c>
      <c r="C10588" s="17">
        <v>11.0</v>
      </c>
      <c r="D10588" s="8" t="s">
        <v>12118</v>
      </c>
      <c r="E10588" s="8" t="s">
        <v>18</v>
      </c>
      <c r="F10588" s="5" t="s">
        <v>18</v>
      </c>
      <c r="G10588" s="9"/>
      <c r="H10588" s="9"/>
    </row>
    <row r="10589" ht="15.75" customHeight="1">
      <c r="A10589" s="15" t="s">
        <v>12113</v>
      </c>
      <c r="B10589" s="18" t="s">
        <v>701</v>
      </c>
      <c r="C10589" s="17">
        <v>14.0</v>
      </c>
      <c r="D10589" s="8" t="s">
        <v>12119</v>
      </c>
      <c r="E10589" s="8" t="s">
        <v>18</v>
      </c>
      <c r="F10589" s="5" t="s">
        <v>18</v>
      </c>
      <c r="G10589" s="9"/>
      <c r="H10589" s="9"/>
    </row>
    <row r="10590" ht="15.75" customHeight="1">
      <c r="A10590" s="15" t="s">
        <v>12113</v>
      </c>
      <c r="B10590" s="14" t="s">
        <v>378</v>
      </c>
      <c r="C10590" s="17">
        <v>16.0</v>
      </c>
      <c r="D10590" s="8" t="s">
        <v>12120</v>
      </c>
      <c r="E10590" s="8" t="s">
        <v>18</v>
      </c>
      <c r="F10590" s="5" t="s">
        <v>18</v>
      </c>
      <c r="G10590" s="9"/>
      <c r="H10590" s="9"/>
    </row>
    <row r="10591" ht="15.75" customHeight="1">
      <c r="A10591" s="15" t="s">
        <v>12113</v>
      </c>
      <c r="B10591" s="14" t="s">
        <v>37</v>
      </c>
      <c r="C10591" s="17">
        <v>20.0</v>
      </c>
      <c r="D10591" s="8" t="s">
        <v>12121</v>
      </c>
      <c r="E10591" s="8" t="s">
        <v>18</v>
      </c>
      <c r="F10591" s="5" t="s">
        <v>18</v>
      </c>
      <c r="G10591" s="9"/>
      <c r="H10591" s="9"/>
    </row>
    <row r="10592" ht="15.75" customHeight="1">
      <c r="A10592" s="15" t="s">
        <v>12113</v>
      </c>
      <c r="B10592" s="14" t="s">
        <v>124</v>
      </c>
      <c r="C10592" s="17">
        <v>21.0</v>
      </c>
      <c r="D10592" s="8" t="s">
        <v>12122</v>
      </c>
      <c r="E10592" s="8" t="s">
        <v>14</v>
      </c>
      <c r="F10592" s="5" t="s">
        <v>15</v>
      </c>
      <c r="G10592" s="9"/>
      <c r="H10592" s="9"/>
    </row>
    <row r="10593" ht="15.75" customHeight="1">
      <c r="A10593" s="15" t="s">
        <v>12113</v>
      </c>
      <c r="B10593" s="14" t="s">
        <v>137</v>
      </c>
      <c r="C10593" s="17">
        <v>24.0</v>
      </c>
      <c r="D10593" s="8" t="s">
        <v>12123</v>
      </c>
      <c r="E10593" s="8" t="s">
        <v>18</v>
      </c>
      <c r="F10593" s="5" t="s">
        <v>920</v>
      </c>
      <c r="G10593" s="9"/>
      <c r="H10593" s="9"/>
    </row>
    <row r="10594" ht="15.75" customHeight="1">
      <c r="A10594" s="15" t="s">
        <v>12113</v>
      </c>
      <c r="B10594" s="14" t="s">
        <v>37</v>
      </c>
      <c r="C10594" s="17">
        <v>26.0</v>
      </c>
      <c r="D10594" s="8" t="s">
        <v>12124</v>
      </c>
      <c r="E10594" s="8" t="s">
        <v>18</v>
      </c>
      <c r="F10594" s="5" t="s">
        <v>920</v>
      </c>
      <c r="G10594" s="9"/>
      <c r="H10594" s="9"/>
    </row>
    <row r="10595" ht="15.75" customHeight="1">
      <c r="A10595" s="15" t="s">
        <v>12113</v>
      </c>
      <c r="B10595" s="14" t="s">
        <v>130</v>
      </c>
      <c r="C10595" s="17">
        <v>28.0</v>
      </c>
      <c r="D10595" s="8" t="s">
        <v>12125</v>
      </c>
      <c r="E10595" s="8" t="s">
        <v>18</v>
      </c>
      <c r="F10595" s="5" t="s">
        <v>18</v>
      </c>
      <c r="G10595" s="9"/>
      <c r="H10595" s="9"/>
    </row>
    <row r="10596" ht="15.75" customHeight="1">
      <c r="A10596" s="15" t="s">
        <v>12113</v>
      </c>
      <c r="B10596" s="14" t="s">
        <v>154</v>
      </c>
      <c r="C10596" s="17">
        <v>30.0</v>
      </c>
      <c r="D10596" s="8" t="s">
        <v>12126</v>
      </c>
      <c r="E10596" s="8" t="s">
        <v>18</v>
      </c>
      <c r="F10596" s="5" t="s">
        <v>18</v>
      </c>
      <c r="G10596" s="9"/>
      <c r="H10596" s="9"/>
    </row>
    <row r="10597" ht="15.75" customHeight="1">
      <c r="A10597" s="15" t="s">
        <v>12113</v>
      </c>
      <c r="B10597" s="14" t="s">
        <v>29</v>
      </c>
      <c r="C10597" s="17">
        <v>31.0</v>
      </c>
      <c r="D10597" s="8" t="s">
        <v>12127</v>
      </c>
      <c r="E10597" s="8" t="s">
        <v>18</v>
      </c>
      <c r="F10597" s="5" t="s">
        <v>18</v>
      </c>
      <c r="G10597" s="9"/>
      <c r="H10597" s="9"/>
    </row>
    <row r="10598" ht="15.75" customHeight="1">
      <c r="A10598" s="15" t="s">
        <v>12113</v>
      </c>
      <c r="B10598" s="14" t="s">
        <v>124</v>
      </c>
      <c r="C10598" s="17">
        <v>37.0</v>
      </c>
      <c r="D10598" s="8" t="s">
        <v>12128</v>
      </c>
      <c r="E10598" s="8" t="s">
        <v>146</v>
      </c>
      <c r="F10598" s="5" t="s">
        <v>146</v>
      </c>
      <c r="G10598" s="9"/>
      <c r="H10598" s="9"/>
    </row>
    <row r="10599" ht="15.75" customHeight="1">
      <c r="A10599" s="15" t="s">
        <v>12113</v>
      </c>
      <c r="B10599" s="18" t="s">
        <v>135</v>
      </c>
      <c r="C10599" s="17">
        <v>39.0</v>
      </c>
      <c r="D10599" s="8" t="s">
        <v>12129</v>
      </c>
      <c r="E10599" s="8" t="s">
        <v>18</v>
      </c>
      <c r="F10599" s="5" t="s">
        <v>18</v>
      </c>
      <c r="G10599" s="9"/>
      <c r="H10599" s="9"/>
    </row>
    <row r="10600" ht="15.75" customHeight="1">
      <c r="A10600" s="15" t="s">
        <v>12113</v>
      </c>
      <c r="B10600" s="14" t="s">
        <v>378</v>
      </c>
      <c r="C10600" s="17">
        <v>40.0</v>
      </c>
      <c r="D10600" s="8" t="s">
        <v>12130</v>
      </c>
      <c r="E10600" s="8" t="s">
        <v>18</v>
      </c>
      <c r="F10600" s="5" t="s">
        <v>18</v>
      </c>
      <c r="G10600" s="9"/>
      <c r="H10600" s="9"/>
    </row>
    <row r="10601" ht="15.75" customHeight="1">
      <c r="A10601" s="15" t="s">
        <v>12113</v>
      </c>
      <c r="B10601" s="14" t="s">
        <v>29</v>
      </c>
      <c r="C10601" s="17">
        <v>41.0</v>
      </c>
      <c r="D10601" s="8" t="s">
        <v>12131</v>
      </c>
      <c r="E10601" s="8" t="s">
        <v>18</v>
      </c>
      <c r="F10601" s="5" t="s">
        <v>18</v>
      </c>
      <c r="G10601" s="9"/>
      <c r="H10601" s="9"/>
    </row>
    <row r="10602" ht="15.75" customHeight="1">
      <c r="A10602" s="15" t="s">
        <v>12113</v>
      </c>
      <c r="B10602" s="14" t="s">
        <v>137</v>
      </c>
      <c r="C10602" s="17">
        <v>43.0</v>
      </c>
      <c r="D10602" s="8" t="s">
        <v>12132</v>
      </c>
      <c r="E10602" s="8" t="s">
        <v>18</v>
      </c>
      <c r="F10602" s="5" t="s">
        <v>18</v>
      </c>
      <c r="G10602" s="9"/>
      <c r="H10602" s="9"/>
    </row>
    <row r="10603" ht="15.75" customHeight="1">
      <c r="A10603" s="15" t="s">
        <v>12113</v>
      </c>
      <c r="B10603" s="14" t="s">
        <v>6472</v>
      </c>
      <c r="C10603" s="17">
        <v>45.0</v>
      </c>
      <c r="D10603" s="8" t="s">
        <v>12133</v>
      </c>
      <c r="E10603" s="8" t="s">
        <v>18</v>
      </c>
      <c r="F10603" s="5" t="s">
        <v>18</v>
      </c>
      <c r="G10603" s="9"/>
      <c r="H10603" s="9"/>
    </row>
    <row r="10604" ht="15.75" customHeight="1">
      <c r="A10604" s="15" t="s">
        <v>12113</v>
      </c>
      <c r="B10604" s="14" t="s">
        <v>139</v>
      </c>
      <c r="C10604" s="17">
        <v>47.0</v>
      </c>
      <c r="D10604" s="8" t="s">
        <v>12134</v>
      </c>
      <c r="E10604" s="8" t="s">
        <v>21</v>
      </c>
      <c r="F10604" s="5" t="s">
        <v>18</v>
      </c>
      <c r="G10604" s="9"/>
      <c r="H10604" s="9"/>
    </row>
    <row r="10605" ht="15.75" customHeight="1">
      <c r="A10605" s="15" t="s">
        <v>12113</v>
      </c>
      <c r="B10605" s="14" t="s">
        <v>12135</v>
      </c>
      <c r="C10605" s="17">
        <v>48.0</v>
      </c>
      <c r="D10605" s="8" t="s">
        <v>12136</v>
      </c>
      <c r="E10605" s="8" t="s">
        <v>18</v>
      </c>
      <c r="F10605" s="5" t="s">
        <v>18</v>
      </c>
      <c r="G10605" s="9"/>
      <c r="H10605" s="9"/>
    </row>
    <row r="10606" ht="15.75" customHeight="1">
      <c r="A10606" s="5" t="s">
        <v>12137</v>
      </c>
      <c r="B10606" s="6" t="s">
        <v>37</v>
      </c>
      <c r="C10606" s="7">
        <v>1.0</v>
      </c>
      <c r="D10606" s="8" t="s">
        <v>12138</v>
      </c>
      <c r="E10606" s="5" t="s">
        <v>21</v>
      </c>
      <c r="F10606" s="5" t="s">
        <v>25</v>
      </c>
      <c r="G10606" s="9"/>
      <c r="H10606" s="9"/>
    </row>
    <row r="10607" ht="15.75" customHeight="1">
      <c r="A10607" s="5" t="s">
        <v>12137</v>
      </c>
      <c r="B10607" s="6" t="s">
        <v>35</v>
      </c>
      <c r="C10607" s="10">
        <v>2.0</v>
      </c>
      <c r="D10607" s="8" t="s">
        <v>12139</v>
      </c>
      <c r="E10607" s="5" t="s">
        <v>21</v>
      </c>
      <c r="F10607" s="5" t="s">
        <v>25</v>
      </c>
      <c r="G10607" s="9"/>
      <c r="H10607" s="9"/>
    </row>
    <row r="10608" ht="15.75" customHeight="1">
      <c r="A10608" s="5" t="s">
        <v>12137</v>
      </c>
      <c r="B10608" s="6" t="s">
        <v>37</v>
      </c>
      <c r="C10608" s="10">
        <v>3.0</v>
      </c>
      <c r="D10608" s="8" t="s">
        <v>12140</v>
      </c>
      <c r="E10608" s="5" t="s">
        <v>21</v>
      </c>
      <c r="F10608" s="5" t="s">
        <v>123</v>
      </c>
      <c r="G10608" s="9"/>
      <c r="H10608" s="9"/>
    </row>
    <row r="10609" ht="15.75" customHeight="1">
      <c r="A10609" s="5" t="s">
        <v>12137</v>
      </c>
      <c r="B10609" s="6" t="s">
        <v>35</v>
      </c>
      <c r="C10609" s="10">
        <v>4.0</v>
      </c>
      <c r="D10609" s="8" t="s">
        <v>12141</v>
      </c>
      <c r="E10609" s="5" t="s">
        <v>21</v>
      </c>
      <c r="F10609" s="5" t="s">
        <v>25</v>
      </c>
      <c r="G10609" s="9"/>
      <c r="H10609" s="9"/>
    </row>
    <row r="10610" ht="15.75" customHeight="1">
      <c r="A10610" s="5" t="s">
        <v>12137</v>
      </c>
      <c r="B10610" s="6" t="s">
        <v>37</v>
      </c>
      <c r="C10610" s="10">
        <v>5.0</v>
      </c>
      <c r="D10610" s="8" t="s">
        <v>12142</v>
      </c>
      <c r="E10610" s="5" t="s">
        <v>21</v>
      </c>
      <c r="F10610" s="5" t="s">
        <v>123</v>
      </c>
      <c r="G10610" s="9"/>
      <c r="H10610" s="9"/>
    </row>
    <row r="10611" ht="15.75" customHeight="1">
      <c r="A10611" s="5" t="s">
        <v>12137</v>
      </c>
      <c r="B10611" s="6" t="s">
        <v>35</v>
      </c>
      <c r="C10611" s="10">
        <v>6.0</v>
      </c>
      <c r="D10611" s="8" t="s">
        <v>12143</v>
      </c>
      <c r="E10611" s="5" t="s">
        <v>21</v>
      </c>
      <c r="F10611" s="5" t="s">
        <v>25</v>
      </c>
      <c r="G10611" s="9"/>
      <c r="H10611" s="9"/>
    </row>
    <row r="10612" ht="15.75" customHeight="1">
      <c r="A10612" s="5" t="s">
        <v>12137</v>
      </c>
      <c r="B10612" s="6" t="s">
        <v>37</v>
      </c>
      <c r="C10612" s="10">
        <v>7.0</v>
      </c>
      <c r="D10612" s="8" t="s">
        <v>12144</v>
      </c>
      <c r="E10612" s="5" t="s">
        <v>21</v>
      </c>
      <c r="F10612" s="5" t="s">
        <v>151</v>
      </c>
      <c r="G10612" s="9"/>
      <c r="H10612" s="9"/>
    </row>
    <row r="10613" ht="15.75" customHeight="1">
      <c r="A10613" s="5" t="s">
        <v>12137</v>
      </c>
      <c r="B10613" s="6" t="s">
        <v>35</v>
      </c>
      <c r="C10613" s="10">
        <v>8.0</v>
      </c>
      <c r="D10613" s="8" t="s">
        <v>12145</v>
      </c>
      <c r="E10613" s="5" t="s">
        <v>14</v>
      </c>
      <c r="F10613" s="5" t="s">
        <v>28</v>
      </c>
      <c r="G10613" s="9"/>
      <c r="H10613" s="9"/>
    </row>
    <row r="10614" ht="15.75" customHeight="1">
      <c r="A10614" s="5" t="s">
        <v>12137</v>
      </c>
      <c r="B10614" s="6" t="s">
        <v>37</v>
      </c>
      <c r="C10614" s="10">
        <v>9.0</v>
      </c>
      <c r="D10614" s="8" t="s">
        <v>12146</v>
      </c>
      <c r="E10614" s="5" t="s">
        <v>21</v>
      </c>
      <c r="F10614" s="5" t="s">
        <v>133</v>
      </c>
      <c r="G10614" s="9"/>
      <c r="H10614" s="9"/>
    </row>
    <row r="10615" ht="15.75" customHeight="1">
      <c r="A10615" s="5" t="s">
        <v>12137</v>
      </c>
      <c r="B10615" s="6" t="s">
        <v>35</v>
      </c>
      <c r="C10615" s="10">
        <v>10.0</v>
      </c>
      <c r="D10615" s="8" t="s">
        <v>12147</v>
      </c>
      <c r="E10615" s="13"/>
      <c r="F10615" s="5" t="s">
        <v>133</v>
      </c>
      <c r="G10615" s="9"/>
      <c r="H10615" s="9"/>
    </row>
    <row r="10616" ht="15.75" customHeight="1">
      <c r="A10616" s="5" t="s">
        <v>12137</v>
      </c>
      <c r="B10616" s="6" t="s">
        <v>37</v>
      </c>
      <c r="C10616" s="10">
        <v>11.0</v>
      </c>
      <c r="D10616" s="8" t="s">
        <v>12148</v>
      </c>
      <c r="E10616" s="5" t="s">
        <v>14</v>
      </c>
      <c r="F10616" s="5" t="s">
        <v>15</v>
      </c>
      <c r="G10616" s="9"/>
      <c r="H10616" s="9"/>
    </row>
    <row r="10617" ht="15.75" customHeight="1">
      <c r="A10617" s="5" t="s">
        <v>12137</v>
      </c>
      <c r="B10617" s="6" t="s">
        <v>23</v>
      </c>
      <c r="C10617" s="10">
        <v>12.0</v>
      </c>
      <c r="D10617" s="8" t="s">
        <v>12149</v>
      </c>
      <c r="E10617" s="5" t="s">
        <v>21</v>
      </c>
      <c r="F10617" s="5" t="s">
        <v>22</v>
      </c>
      <c r="G10617" s="9"/>
      <c r="H10617" s="9"/>
    </row>
    <row r="10618" ht="15.75" customHeight="1">
      <c r="A10618" s="5" t="s">
        <v>12137</v>
      </c>
      <c r="B10618" s="6" t="s">
        <v>35</v>
      </c>
      <c r="C10618" s="10">
        <v>13.0</v>
      </c>
      <c r="D10618" s="8" t="s">
        <v>12150</v>
      </c>
      <c r="E10618" s="5" t="s">
        <v>14</v>
      </c>
      <c r="F10618" s="5" t="s">
        <v>15</v>
      </c>
      <c r="G10618" s="9"/>
      <c r="H10618" s="9"/>
    </row>
    <row r="10619" ht="15.75" customHeight="1">
      <c r="A10619" s="5" t="s">
        <v>12137</v>
      </c>
      <c r="B10619" s="6" t="s">
        <v>37</v>
      </c>
      <c r="C10619" s="10">
        <v>14.0</v>
      </c>
      <c r="D10619" s="8" t="s">
        <v>12151</v>
      </c>
      <c r="E10619" s="5" t="s">
        <v>21</v>
      </c>
      <c r="F10619" s="5" t="s">
        <v>25</v>
      </c>
      <c r="G10619" s="9"/>
      <c r="H10619" s="9"/>
    </row>
    <row r="10620" ht="15.75" customHeight="1">
      <c r="A10620" s="5" t="s">
        <v>12137</v>
      </c>
      <c r="B10620" s="6" t="s">
        <v>35</v>
      </c>
      <c r="C10620" s="10">
        <v>15.0</v>
      </c>
      <c r="D10620" s="8" t="s">
        <v>12152</v>
      </c>
      <c r="E10620" s="5" t="s">
        <v>21</v>
      </c>
      <c r="F10620" s="5" t="s">
        <v>6868</v>
      </c>
      <c r="G10620" s="9"/>
      <c r="H10620" s="9"/>
    </row>
    <row r="10621" ht="15.75" customHeight="1">
      <c r="A10621" s="5" t="s">
        <v>12137</v>
      </c>
      <c r="B10621" s="6" t="s">
        <v>37</v>
      </c>
      <c r="C10621" s="10">
        <v>16.0</v>
      </c>
      <c r="D10621" s="8" t="s">
        <v>12153</v>
      </c>
      <c r="E10621" s="5" t="s">
        <v>14</v>
      </c>
      <c r="F10621" s="5" t="s">
        <v>15</v>
      </c>
      <c r="G10621" s="9"/>
      <c r="H10621" s="9"/>
    </row>
    <row r="10622" ht="15.75" customHeight="1">
      <c r="A10622" s="5" t="s">
        <v>12137</v>
      </c>
      <c r="B10622" s="6" t="s">
        <v>100</v>
      </c>
      <c r="C10622" s="10">
        <v>17.0</v>
      </c>
      <c r="D10622" s="8" t="s">
        <v>12154</v>
      </c>
      <c r="E10622" s="5" t="s">
        <v>21</v>
      </c>
      <c r="F10622" s="5" t="s">
        <v>25</v>
      </c>
      <c r="G10622" s="9"/>
      <c r="H10622" s="9"/>
    </row>
    <row r="10623" ht="15.75" customHeight="1">
      <c r="A10623" s="15" t="s">
        <v>12155</v>
      </c>
      <c r="B10623" s="14" t="s">
        <v>144</v>
      </c>
      <c r="C10623" s="16">
        <v>1.0</v>
      </c>
      <c r="D10623" s="8" t="s">
        <v>12156</v>
      </c>
      <c r="E10623" s="8" t="s">
        <v>32</v>
      </c>
      <c r="F10623" s="5" t="s">
        <v>3413</v>
      </c>
      <c r="G10623" s="9"/>
      <c r="H10623" s="9"/>
    </row>
    <row r="10624" ht="15.75" customHeight="1">
      <c r="A10624" s="15" t="s">
        <v>12155</v>
      </c>
      <c r="B10624" s="14" t="s">
        <v>144</v>
      </c>
      <c r="C10624" s="17">
        <v>3.0</v>
      </c>
      <c r="D10624" s="8" t="s">
        <v>12157</v>
      </c>
      <c r="E10624" s="8" t="s">
        <v>21</v>
      </c>
      <c r="F10624" s="5" t="s">
        <v>133</v>
      </c>
      <c r="G10624" s="9"/>
      <c r="H10624" s="9"/>
    </row>
    <row r="10625" ht="15.75" customHeight="1">
      <c r="A10625" s="15" t="s">
        <v>12155</v>
      </c>
      <c r="B10625" s="14" t="s">
        <v>137</v>
      </c>
      <c r="C10625" s="17">
        <v>5.0</v>
      </c>
      <c r="D10625" s="8" t="s">
        <v>12158</v>
      </c>
      <c r="E10625" s="8" t="s">
        <v>14</v>
      </c>
      <c r="F10625" s="5" t="s">
        <v>15</v>
      </c>
      <c r="G10625" s="9"/>
      <c r="H10625" s="9"/>
    </row>
    <row r="10626" ht="15.75" customHeight="1">
      <c r="A10626" s="15" t="s">
        <v>12155</v>
      </c>
      <c r="B10626" s="14" t="s">
        <v>144</v>
      </c>
      <c r="C10626" s="17">
        <v>9.0</v>
      </c>
      <c r="D10626" s="8" t="s">
        <v>12159</v>
      </c>
      <c r="E10626" s="8" t="s">
        <v>14</v>
      </c>
      <c r="F10626" s="5" t="s">
        <v>79</v>
      </c>
      <c r="G10626" s="9"/>
      <c r="H10626" s="9"/>
    </row>
    <row r="10627" ht="15.75" customHeight="1">
      <c r="A10627" s="15" t="s">
        <v>12155</v>
      </c>
      <c r="B10627" s="18" t="s">
        <v>135</v>
      </c>
      <c r="C10627" s="17">
        <v>11.0</v>
      </c>
      <c r="D10627" s="8" t="s">
        <v>12160</v>
      </c>
      <c r="E10627" s="8" t="s">
        <v>21</v>
      </c>
      <c r="F10627" s="5" t="s">
        <v>79</v>
      </c>
      <c r="G10627" s="9"/>
      <c r="H10627" s="9"/>
    </row>
    <row r="10628" ht="15.75" customHeight="1">
      <c r="A10628" s="15" t="s">
        <v>12155</v>
      </c>
      <c r="B10628" s="14" t="s">
        <v>37</v>
      </c>
      <c r="C10628" s="17">
        <v>12.0</v>
      </c>
      <c r="D10628" s="8" t="s">
        <v>12161</v>
      </c>
      <c r="E10628" s="8" t="s">
        <v>14</v>
      </c>
      <c r="F10628" s="5" t="s">
        <v>15</v>
      </c>
      <c r="G10628" s="9"/>
      <c r="H10628" s="9"/>
    </row>
    <row r="10629" ht="15.75" customHeight="1">
      <c r="A10629" s="15" t="s">
        <v>12155</v>
      </c>
      <c r="B10629" s="14" t="s">
        <v>144</v>
      </c>
      <c r="C10629" s="17">
        <v>15.0</v>
      </c>
      <c r="D10629" s="8" t="s">
        <v>12162</v>
      </c>
      <c r="E10629" s="8" t="s">
        <v>32</v>
      </c>
      <c r="F10629" s="5" t="s">
        <v>66</v>
      </c>
      <c r="G10629" s="9"/>
      <c r="H10629" s="9"/>
    </row>
    <row r="10630" ht="15.75" customHeight="1">
      <c r="A10630" s="15" t="s">
        <v>12155</v>
      </c>
      <c r="B10630" s="14" t="s">
        <v>37</v>
      </c>
      <c r="C10630" s="17">
        <v>17.0</v>
      </c>
      <c r="D10630" s="8" t="s">
        <v>12163</v>
      </c>
      <c r="E10630" s="8" t="s">
        <v>14</v>
      </c>
      <c r="F10630" s="5" t="s">
        <v>15</v>
      </c>
      <c r="G10630" s="9"/>
      <c r="H10630" s="9"/>
    </row>
    <row r="10631" ht="15.75" customHeight="1">
      <c r="A10631" s="15" t="s">
        <v>12155</v>
      </c>
      <c r="B10631" s="14" t="s">
        <v>373</v>
      </c>
      <c r="C10631" s="17">
        <v>19.0</v>
      </c>
      <c r="D10631" s="8" t="s">
        <v>12164</v>
      </c>
      <c r="E10631" s="8" t="s">
        <v>166</v>
      </c>
      <c r="F10631" s="5" t="s">
        <v>15</v>
      </c>
      <c r="G10631" s="9"/>
      <c r="H10631" s="9"/>
    </row>
    <row r="10632" ht="15.75" customHeight="1">
      <c r="A10632" s="11" t="s">
        <v>12165</v>
      </c>
      <c r="B10632" s="6" t="s">
        <v>124</v>
      </c>
      <c r="C10632" s="7">
        <v>1.0</v>
      </c>
      <c r="D10632" s="8" t="s">
        <v>12166</v>
      </c>
      <c r="E10632" s="5" t="s">
        <v>33</v>
      </c>
      <c r="F10632" s="5" t="s">
        <v>33</v>
      </c>
      <c r="G10632" s="9"/>
      <c r="H10632" s="9"/>
    </row>
    <row r="10633" ht="15.75" customHeight="1">
      <c r="A10633" s="11" t="s">
        <v>12165</v>
      </c>
      <c r="B10633" s="6" t="s">
        <v>124</v>
      </c>
      <c r="C10633" s="10">
        <v>3.0</v>
      </c>
      <c r="D10633" s="8" t="s">
        <v>12167</v>
      </c>
      <c r="E10633" s="5" t="s">
        <v>21</v>
      </c>
      <c r="F10633" s="5" t="s">
        <v>123</v>
      </c>
      <c r="G10633" s="9"/>
      <c r="H10633" s="9"/>
    </row>
    <row r="10634" ht="15.75" customHeight="1">
      <c r="A10634" s="11" t="s">
        <v>12165</v>
      </c>
      <c r="B10634" s="6" t="s">
        <v>37</v>
      </c>
      <c r="C10634" s="10">
        <v>4.0</v>
      </c>
      <c r="D10634" s="8" t="s">
        <v>12168</v>
      </c>
      <c r="E10634" s="5" t="s">
        <v>18</v>
      </c>
      <c r="F10634" s="5" t="s">
        <v>18</v>
      </c>
      <c r="G10634" s="9"/>
      <c r="H10634" s="9"/>
    </row>
    <row r="10635" ht="15.75" customHeight="1">
      <c r="A10635" s="11" t="s">
        <v>12165</v>
      </c>
      <c r="B10635" s="6" t="s">
        <v>124</v>
      </c>
      <c r="C10635" s="10">
        <v>5.0</v>
      </c>
      <c r="D10635" s="8" t="s">
        <v>12169</v>
      </c>
      <c r="E10635" s="5" t="s">
        <v>18</v>
      </c>
      <c r="F10635" s="5" t="s">
        <v>18</v>
      </c>
      <c r="G10635" s="9"/>
      <c r="H10635" s="9"/>
    </row>
    <row r="10636" ht="15.75" customHeight="1">
      <c r="A10636" s="11" t="s">
        <v>12165</v>
      </c>
      <c r="B10636" s="6" t="s">
        <v>124</v>
      </c>
      <c r="C10636" s="10">
        <v>7.0</v>
      </c>
      <c r="D10636" s="8" t="s">
        <v>12170</v>
      </c>
      <c r="E10636" s="5" t="s">
        <v>14</v>
      </c>
      <c r="F10636" s="5" t="s">
        <v>79</v>
      </c>
      <c r="G10636" s="9"/>
      <c r="H10636" s="9"/>
    </row>
    <row r="10637" ht="15.75" customHeight="1">
      <c r="A10637" s="11" t="s">
        <v>12165</v>
      </c>
      <c r="B10637" s="6" t="s">
        <v>37</v>
      </c>
      <c r="C10637" s="10">
        <v>8.0</v>
      </c>
      <c r="D10637" s="8" t="s">
        <v>12171</v>
      </c>
      <c r="E10637" s="5" t="s">
        <v>33</v>
      </c>
      <c r="F10637" s="5" t="s">
        <v>971</v>
      </c>
      <c r="G10637" s="9"/>
      <c r="H10637" s="9"/>
    </row>
    <row r="10638" ht="15.75" customHeight="1">
      <c r="A10638" s="11" t="s">
        <v>12165</v>
      </c>
      <c r="B10638" s="6" t="s">
        <v>124</v>
      </c>
      <c r="C10638" s="10">
        <v>10.0</v>
      </c>
      <c r="D10638" s="8" t="s">
        <v>12172</v>
      </c>
      <c r="E10638" s="5" t="s">
        <v>14</v>
      </c>
      <c r="F10638" s="5" t="s">
        <v>15</v>
      </c>
      <c r="G10638" s="9"/>
      <c r="H10638" s="9"/>
    </row>
    <row r="10639" ht="15.75" customHeight="1">
      <c r="A10639" s="11" t="s">
        <v>12165</v>
      </c>
      <c r="B10639" s="6" t="s">
        <v>968</v>
      </c>
      <c r="C10639" s="10">
        <v>11.0</v>
      </c>
      <c r="D10639" s="8" t="s">
        <v>12173</v>
      </c>
      <c r="E10639" s="5" t="s">
        <v>21</v>
      </c>
      <c r="F10639" s="5" t="s">
        <v>79</v>
      </c>
      <c r="G10639" s="9"/>
      <c r="H10639" s="9"/>
    </row>
    <row r="10640" ht="15.75" customHeight="1">
      <c r="A10640" s="11" t="s">
        <v>12165</v>
      </c>
      <c r="B10640" s="6" t="s">
        <v>37</v>
      </c>
      <c r="C10640" s="10">
        <v>13.0</v>
      </c>
      <c r="D10640" s="8" t="s">
        <v>12174</v>
      </c>
      <c r="E10640" s="5" t="s">
        <v>21</v>
      </c>
      <c r="F10640" s="5" t="s">
        <v>133</v>
      </c>
      <c r="G10640" s="9"/>
      <c r="H10640" s="9"/>
    </row>
    <row r="10641" ht="15.75" customHeight="1">
      <c r="A10641" s="11" t="s">
        <v>12165</v>
      </c>
      <c r="B10641" s="6" t="s">
        <v>124</v>
      </c>
      <c r="C10641" s="10">
        <v>14.0</v>
      </c>
      <c r="D10641" s="8" t="s">
        <v>12175</v>
      </c>
      <c r="E10641" s="5" t="s">
        <v>14</v>
      </c>
      <c r="F10641" s="5" t="s">
        <v>15</v>
      </c>
      <c r="G10641" s="9"/>
      <c r="H10641" s="9"/>
    </row>
    <row r="10642" ht="15.75" customHeight="1">
      <c r="A10642" s="11" t="s">
        <v>12165</v>
      </c>
      <c r="B10642" s="6" t="s">
        <v>124</v>
      </c>
      <c r="C10642" s="10">
        <v>16.0</v>
      </c>
      <c r="D10642" s="8" t="s">
        <v>12176</v>
      </c>
      <c r="E10642" s="5" t="s">
        <v>14</v>
      </c>
      <c r="F10642" s="5" t="s">
        <v>15</v>
      </c>
      <c r="G10642" s="9"/>
      <c r="H10642" s="9"/>
    </row>
    <row r="10643" ht="15.75" customHeight="1">
      <c r="A10643" s="11" t="s">
        <v>12165</v>
      </c>
      <c r="B10643" s="6" t="s">
        <v>216</v>
      </c>
      <c r="C10643" s="10">
        <v>17.0</v>
      </c>
      <c r="D10643" s="8" t="s">
        <v>12177</v>
      </c>
      <c r="E10643" s="5" t="s">
        <v>21</v>
      </c>
      <c r="F10643" s="5" t="s">
        <v>25</v>
      </c>
      <c r="G10643" s="9"/>
      <c r="H10643" s="9"/>
    </row>
    <row r="10644" ht="15.75" customHeight="1">
      <c r="A10644" s="15" t="s">
        <v>12178</v>
      </c>
      <c r="B10644" s="14" t="s">
        <v>23</v>
      </c>
      <c r="C10644" s="16">
        <v>1.0</v>
      </c>
      <c r="D10644" s="8" t="s">
        <v>12179</v>
      </c>
      <c r="E10644" s="8" t="s">
        <v>21</v>
      </c>
      <c r="F10644" s="5" t="s">
        <v>25</v>
      </c>
      <c r="G10644" s="9"/>
      <c r="H10644" s="9"/>
    </row>
    <row r="10645" ht="15.75" customHeight="1">
      <c r="A10645" s="15" t="s">
        <v>12178</v>
      </c>
      <c r="B10645" s="14" t="s">
        <v>23</v>
      </c>
      <c r="C10645" s="17">
        <v>3.0</v>
      </c>
      <c r="D10645" s="8" t="s">
        <v>12180</v>
      </c>
      <c r="E10645" s="8" t="s">
        <v>21</v>
      </c>
      <c r="F10645" s="5" t="s">
        <v>1265</v>
      </c>
      <c r="G10645" s="9"/>
      <c r="H10645" s="9"/>
    </row>
    <row r="10646" ht="15.75" customHeight="1">
      <c r="A10646" s="15" t="s">
        <v>12178</v>
      </c>
      <c r="B10646" s="14" t="s">
        <v>41</v>
      </c>
      <c r="C10646" s="17">
        <v>4.0</v>
      </c>
      <c r="D10646" s="8" t="s">
        <v>12181</v>
      </c>
      <c r="E10646" s="8" t="s">
        <v>21</v>
      </c>
      <c r="F10646" s="5" t="s">
        <v>25</v>
      </c>
      <c r="G10646" s="9"/>
      <c r="H10646" s="9"/>
    </row>
    <row r="10647" ht="15.75" customHeight="1">
      <c r="A10647" s="15" t="s">
        <v>12178</v>
      </c>
      <c r="B10647" s="14" t="s">
        <v>41</v>
      </c>
      <c r="C10647" s="17">
        <v>5.0</v>
      </c>
      <c r="D10647" s="8" t="s">
        <v>12182</v>
      </c>
      <c r="E10647" s="8" t="s">
        <v>21</v>
      </c>
      <c r="F10647" s="5" t="s">
        <v>1265</v>
      </c>
      <c r="G10647" s="9"/>
      <c r="H10647" s="9"/>
    </row>
    <row r="10648" ht="15.75" customHeight="1">
      <c r="A10648" s="15" t="s">
        <v>12178</v>
      </c>
      <c r="B10648" s="14" t="s">
        <v>41</v>
      </c>
      <c r="C10648" s="17">
        <v>6.0</v>
      </c>
      <c r="D10648" s="8" t="s">
        <v>12183</v>
      </c>
      <c r="E10648" s="8" t="s">
        <v>21</v>
      </c>
      <c r="F10648" s="5" t="s">
        <v>25</v>
      </c>
      <c r="G10648" s="9"/>
      <c r="H10648" s="9"/>
    </row>
    <row r="10649" ht="15.75" customHeight="1">
      <c r="A10649" s="15" t="s">
        <v>12178</v>
      </c>
      <c r="B10649" s="14" t="s">
        <v>1408</v>
      </c>
      <c r="C10649" s="17">
        <v>7.0</v>
      </c>
      <c r="D10649" s="8" t="s">
        <v>12184</v>
      </c>
      <c r="E10649" s="8" t="s">
        <v>21</v>
      </c>
      <c r="F10649" s="5" t="s">
        <v>123</v>
      </c>
      <c r="G10649" s="9"/>
      <c r="H10649" s="9"/>
    </row>
    <row r="10650" ht="15.75" customHeight="1">
      <c r="A10650" s="15" t="s">
        <v>12178</v>
      </c>
      <c r="B10650" s="14" t="s">
        <v>1408</v>
      </c>
      <c r="C10650" s="17">
        <v>9.0</v>
      </c>
      <c r="D10650" s="8" t="s">
        <v>12185</v>
      </c>
      <c r="E10650" s="8" t="s">
        <v>21</v>
      </c>
      <c r="F10650" s="5" t="s">
        <v>123</v>
      </c>
      <c r="G10650" s="9"/>
      <c r="H10650" s="9"/>
    </row>
    <row r="10651" ht="15.75" customHeight="1">
      <c r="A10651" s="15" t="s">
        <v>12178</v>
      </c>
      <c r="B10651" s="14" t="s">
        <v>104</v>
      </c>
      <c r="C10651" s="17">
        <v>11.0</v>
      </c>
      <c r="D10651" s="8" t="s">
        <v>12186</v>
      </c>
      <c r="E10651" s="8" t="s">
        <v>14</v>
      </c>
      <c r="F10651" s="5" t="s">
        <v>79</v>
      </c>
      <c r="G10651" s="9"/>
      <c r="H10651" s="9"/>
    </row>
    <row r="10652" ht="15.75" customHeight="1">
      <c r="A10652" s="15" t="s">
        <v>12178</v>
      </c>
      <c r="B10652" s="14" t="s">
        <v>104</v>
      </c>
      <c r="C10652" s="17">
        <v>12.0</v>
      </c>
      <c r="D10652" s="8" t="s">
        <v>12187</v>
      </c>
      <c r="E10652" s="8" t="s">
        <v>14</v>
      </c>
      <c r="F10652" s="5" t="s">
        <v>15</v>
      </c>
      <c r="G10652" s="9"/>
      <c r="H10652" s="9"/>
    </row>
    <row r="10653" ht="15.75" customHeight="1">
      <c r="A10653" s="15" t="s">
        <v>12178</v>
      </c>
      <c r="B10653" s="14" t="s">
        <v>216</v>
      </c>
      <c r="C10653" s="17">
        <v>14.0</v>
      </c>
      <c r="D10653" s="8" t="s">
        <v>12188</v>
      </c>
      <c r="E10653" s="8" t="s">
        <v>18</v>
      </c>
      <c r="F10653" s="5" t="s">
        <v>708</v>
      </c>
      <c r="G10653" s="9"/>
      <c r="H10653" s="9"/>
    </row>
    <row r="10654" ht="15.75" customHeight="1">
      <c r="A10654" s="15" t="s">
        <v>12178</v>
      </c>
      <c r="B10654" s="14" t="s">
        <v>216</v>
      </c>
      <c r="C10654" s="17">
        <v>15.0</v>
      </c>
      <c r="D10654" s="8" t="s">
        <v>12189</v>
      </c>
      <c r="E10654" s="8" t="s">
        <v>21</v>
      </c>
      <c r="F10654" s="5" t="s">
        <v>123</v>
      </c>
      <c r="G10654" s="9"/>
      <c r="H10654" s="9"/>
    </row>
    <row r="10655" ht="15.75" customHeight="1">
      <c r="A10655" s="15" t="s">
        <v>12178</v>
      </c>
      <c r="B10655" s="14" t="s">
        <v>107</v>
      </c>
      <c r="C10655" s="17">
        <v>16.0</v>
      </c>
      <c r="D10655" s="8" t="s">
        <v>12190</v>
      </c>
      <c r="E10655" s="8" t="s">
        <v>21</v>
      </c>
      <c r="F10655" s="5" t="s">
        <v>25</v>
      </c>
      <c r="G10655" s="9"/>
      <c r="H10655" s="9"/>
    </row>
    <row r="10656" ht="15.75" customHeight="1">
      <c r="A10656" s="15" t="s">
        <v>12178</v>
      </c>
      <c r="B10656" s="14" t="s">
        <v>216</v>
      </c>
      <c r="C10656" s="17">
        <v>17.0</v>
      </c>
      <c r="D10656" s="8" t="s">
        <v>12191</v>
      </c>
      <c r="E10656" s="8" t="s">
        <v>146</v>
      </c>
      <c r="F10656" s="5" t="s">
        <v>1399</v>
      </c>
      <c r="G10656" s="9"/>
      <c r="H10656" s="9"/>
    </row>
    <row r="10657" ht="15.75" customHeight="1">
      <c r="A10657" s="15" t="s">
        <v>12178</v>
      </c>
      <c r="B10657" s="14" t="s">
        <v>216</v>
      </c>
      <c r="C10657" s="17">
        <v>18.0</v>
      </c>
      <c r="D10657" s="8" t="s">
        <v>12192</v>
      </c>
      <c r="E10657" s="8" t="s">
        <v>21</v>
      </c>
      <c r="F10657" s="5" t="s">
        <v>33</v>
      </c>
      <c r="G10657" s="9"/>
      <c r="H10657" s="9"/>
    </row>
    <row r="10658" ht="15.75" customHeight="1">
      <c r="A10658" s="15" t="s">
        <v>12178</v>
      </c>
      <c r="B10658" s="14" t="s">
        <v>216</v>
      </c>
      <c r="C10658" s="17">
        <v>19.0</v>
      </c>
      <c r="D10658" s="8" t="s">
        <v>12193</v>
      </c>
      <c r="E10658" s="8" t="s">
        <v>32</v>
      </c>
      <c r="F10658" s="5" t="s">
        <v>22</v>
      </c>
      <c r="G10658" s="9"/>
      <c r="H10658" s="9"/>
    </row>
    <row r="10659" ht="15.75" customHeight="1">
      <c r="A10659" s="15" t="s">
        <v>12178</v>
      </c>
      <c r="B10659" s="14" t="s">
        <v>68</v>
      </c>
      <c r="C10659" s="17">
        <v>20.0</v>
      </c>
      <c r="D10659" s="8" t="s">
        <v>12194</v>
      </c>
      <c r="E10659" s="8" t="s">
        <v>33</v>
      </c>
      <c r="F10659" s="5" t="s">
        <v>33</v>
      </c>
      <c r="G10659" s="9"/>
      <c r="H10659" s="9"/>
    </row>
    <row r="10660" ht="15.75" customHeight="1">
      <c r="A10660" s="15" t="s">
        <v>12178</v>
      </c>
      <c r="B10660" s="14" t="s">
        <v>68</v>
      </c>
      <c r="C10660" s="17">
        <v>23.0</v>
      </c>
      <c r="D10660" s="8" t="s">
        <v>12195</v>
      </c>
      <c r="E10660" s="8" t="s">
        <v>14</v>
      </c>
      <c r="F10660" s="5" t="s">
        <v>9831</v>
      </c>
      <c r="G10660" s="9"/>
      <c r="H10660" s="9"/>
    </row>
    <row r="10661" ht="15.75" customHeight="1">
      <c r="A10661" s="15" t="s">
        <v>12178</v>
      </c>
      <c r="B10661" s="14" t="s">
        <v>41</v>
      </c>
      <c r="C10661" s="17">
        <v>25.0</v>
      </c>
      <c r="D10661" s="8" t="s">
        <v>12196</v>
      </c>
      <c r="E10661" s="8" t="s">
        <v>21</v>
      </c>
      <c r="F10661" s="5" t="s">
        <v>12197</v>
      </c>
      <c r="G10661" s="9"/>
      <c r="H10661" s="9"/>
    </row>
    <row r="10662" ht="15.75" customHeight="1">
      <c r="A10662" s="15" t="s">
        <v>12178</v>
      </c>
      <c r="B10662" s="14" t="s">
        <v>107</v>
      </c>
      <c r="C10662" s="17">
        <v>26.0</v>
      </c>
      <c r="D10662" s="8" t="s">
        <v>12198</v>
      </c>
      <c r="E10662" s="8" t="s">
        <v>33</v>
      </c>
      <c r="F10662" s="5" t="s">
        <v>33</v>
      </c>
      <c r="G10662" s="9"/>
      <c r="H10662" s="9"/>
    </row>
    <row r="10663" ht="15.75" customHeight="1">
      <c r="A10663" s="15" t="s">
        <v>12178</v>
      </c>
      <c r="B10663" s="14" t="s">
        <v>216</v>
      </c>
      <c r="C10663" s="17">
        <v>28.0</v>
      </c>
      <c r="D10663" s="8" t="s">
        <v>12199</v>
      </c>
      <c r="E10663" s="8" t="s">
        <v>14</v>
      </c>
      <c r="F10663" s="5" t="s">
        <v>22</v>
      </c>
      <c r="G10663" s="9"/>
      <c r="H10663" s="9"/>
    </row>
    <row r="10664" ht="15.75" customHeight="1">
      <c r="A10664" s="15" t="s">
        <v>12178</v>
      </c>
      <c r="B10664" s="14" t="s">
        <v>41</v>
      </c>
      <c r="C10664" s="17">
        <v>30.0</v>
      </c>
      <c r="D10664" s="8" t="s">
        <v>12200</v>
      </c>
      <c r="E10664" s="8" t="s">
        <v>14</v>
      </c>
      <c r="F10664" s="5" t="s">
        <v>2222</v>
      </c>
      <c r="G10664" s="9"/>
      <c r="H10664" s="9"/>
    </row>
    <row r="10665" ht="15.75" customHeight="1">
      <c r="A10665" s="15" t="s">
        <v>12178</v>
      </c>
      <c r="B10665" s="14" t="s">
        <v>41</v>
      </c>
      <c r="C10665" s="17">
        <v>32.0</v>
      </c>
      <c r="D10665" s="8" t="s">
        <v>12201</v>
      </c>
      <c r="E10665" s="8" t="s">
        <v>21</v>
      </c>
      <c r="F10665" s="5" t="s">
        <v>123</v>
      </c>
      <c r="G10665" s="9"/>
      <c r="H10665" s="9"/>
    </row>
    <row r="10666" ht="15.75" customHeight="1">
      <c r="A10666" s="15" t="s">
        <v>12178</v>
      </c>
      <c r="B10666" s="14" t="s">
        <v>35</v>
      </c>
      <c r="C10666" s="17">
        <v>34.0</v>
      </c>
      <c r="D10666" s="8" t="s">
        <v>12202</v>
      </c>
      <c r="E10666" s="8" t="s">
        <v>21</v>
      </c>
      <c r="F10666" s="5" t="s">
        <v>22</v>
      </c>
      <c r="G10666" s="9"/>
      <c r="H10666" s="9"/>
    </row>
    <row r="10667" ht="15.75" customHeight="1">
      <c r="A10667" s="15" t="s">
        <v>12178</v>
      </c>
      <c r="B10667" s="14" t="s">
        <v>720</v>
      </c>
      <c r="C10667" s="17">
        <v>35.0</v>
      </c>
      <c r="D10667" s="8" t="s">
        <v>12203</v>
      </c>
      <c r="E10667" s="8" t="s">
        <v>21</v>
      </c>
      <c r="F10667" s="5" t="s">
        <v>22</v>
      </c>
      <c r="G10667" s="9"/>
      <c r="H10667" s="9"/>
    </row>
    <row r="10668" ht="15.75" customHeight="1">
      <c r="A10668" s="15" t="s">
        <v>12178</v>
      </c>
      <c r="B10668" s="14" t="s">
        <v>23</v>
      </c>
      <c r="C10668" s="17">
        <v>37.0</v>
      </c>
      <c r="D10668" s="8" t="s">
        <v>12204</v>
      </c>
      <c r="E10668" s="8" t="s">
        <v>21</v>
      </c>
      <c r="F10668" s="5" t="s">
        <v>22</v>
      </c>
      <c r="G10668" s="9"/>
      <c r="H10668" s="9"/>
    </row>
    <row r="10669" ht="15.75" customHeight="1">
      <c r="A10669" s="15" t="s">
        <v>12178</v>
      </c>
      <c r="B10669" s="14" t="s">
        <v>35</v>
      </c>
      <c r="C10669" s="17">
        <v>39.0</v>
      </c>
      <c r="D10669" s="8" t="s">
        <v>12205</v>
      </c>
      <c r="E10669" s="8" t="s">
        <v>21</v>
      </c>
      <c r="F10669" s="5" t="s">
        <v>22</v>
      </c>
      <c r="G10669" s="9"/>
      <c r="H10669" s="9"/>
    </row>
    <row r="10670" ht="15.75" customHeight="1">
      <c r="A10670" s="15" t="s">
        <v>12178</v>
      </c>
      <c r="B10670" s="14" t="s">
        <v>37</v>
      </c>
      <c r="C10670" s="17">
        <v>40.0</v>
      </c>
      <c r="D10670" s="8" t="s">
        <v>12206</v>
      </c>
      <c r="E10670" s="8" t="s">
        <v>14</v>
      </c>
      <c r="F10670" s="5" t="s">
        <v>28</v>
      </c>
      <c r="G10670" s="9"/>
      <c r="H10670" s="9"/>
    </row>
    <row r="10671" ht="15.75" customHeight="1">
      <c r="A10671" s="15" t="s">
        <v>12178</v>
      </c>
      <c r="B10671" s="14" t="s">
        <v>41</v>
      </c>
      <c r="C10671" s="17">
        <v>41.0</v>
      </c>
      <c r="D10671" s="8" t="s">
        <v>12207</v>
      </c>
      <c r="E10671" s="8" t="s">
        <v>21</v>
      </c>
      <c r="F10671" s="5" t="s">
        <v>22</v>
      </c>
      <c r="G10671" s="9"/>
      <c r="H10671" s="9"/>
    </row>
    <row r="10672" ht="15.75" customHeight="1">
      <c r="A10672" s="15" t="s">
        <v>12178</v>
      </c>
      <c r="B10672" s="14" t="s">
        <v>720</v>
      </c>
      <c r="C10672" s="17">
        <v>43.0</v>
      </c>
      <c r="D10672" s="8" t="s">
        <v>12208</v>
      </c>
      <c r="E10672" s="8" t="s">
        <v>21</v>
      </c>
      <c r="F10672" s="5" t="s">
        <v>25</v>
      </c>
      <c r="G10672" s="9"/>
      <c r="H10672" s="9"/>
    </row>
    <row r="10673" ht="15.75" customHeight="1">
      <c r="A10673" s="15" t="s">
        <v>12178</v>
      </c>
      <c r="B10673" s="14" t="s">
        <v>37</v>
      </c>
      <c r="C10673" s="17">
        <v>45.0</v>
      </c>
      <c r="D10673" s="8" t="s">
        <v>12209</v>
      </c>
      <c r="E10673" s="8" t="s">
        <v>21</v>
      </c>
      <c r="F10673" s="5" t="s">
        <v>133</v>
      </c>
      <c r="G10673" s="9"/>
      <c r="H10673" s="9"/>
    </row>
    <row r="10674" ht="15.75" customHeight="1">
      <c r="A10674" s="15" t="s">
        <v>12178</v>
      </c>
      <c r="B10674" s="14" t="s">
        <v>12210</v>
      </c>
      <c r="C10674" s="17">
        <v>46.0</v>
      </c>
      <c r="D10674" s="8" t="s">
        <v>12211</v>
      </c>
      <c r="E10674" s="8" t="s">
        <v>21</v>
      </c>
      <c r="F10674" s="5" t="s">
        <v>25</v>
      </c>
      <c r="G10674" s="9"/>
      <c r="H10674" s="9"/>
    </row>
    <row r="10675" ht="15.75" customHeight="1">
      <c r="A10675" s="15" t="s">
        <v>12212</v>
      </c>
      <c r="B10675" s="14" t="s">
        <v>1408</v>
      </c>
      <c r="C10675" s="17">
        <v>2.0</v>
      </c>
      <c r="D10675" s="8" t="s">
        <v>12213</v>
      </c>
      <c r="E10675" s="8" t="s">
        <v>21</v>
      </c>
      <c r="F10675" s="5" t="s">
        <v>25</v>
      </c>
      <c r="G10675" s="9"/>
      <c r="H10675" s="9"/>
    </row>
    <row r="10676" ht="15.75" customHeight="1">
      <c r="A10676" s="15" t="s">
        <v>12212</v>
      </c>
      <c r="B10676" s="14" t="s">
        <v>380</v>
      </c>
      <c r="C10676" s="17">
        <v>6.0</v>
      </c>
      <c r="D10676" s="8" t="s">
        <v>12214</v>
      </c>
      <c r="E10676" s="8" t="s">
        <v>21</v>
      </c>
      <c r="F10676" s="5" t="s">
        <v>15</v>
      </c>
      <c r="G10676" s="9"/>
      <c r="H10676" s="9"/>
    </row>
    <row r="10677" ht="15.75" customHeight="1">
      <c r="A10677" s="15" t="s">
        <v>12212</v>
      </c>
      <c r="B10677" s="14" t="s">
        <v>12215</v>
      </c>
      <c r="C10677" s="17">
        <v>10.0</v>
      </c>
      <c r="D10677" s="8" t="s">
        <v>12216</v>
      </c>
      <c r="E10677" s="8" t="s">
        <v>21</v>
      </c>
      <c r="F10677" s="5" t="s">
        <v>25</v>
      </c>
      <c r="G10677" s="9"/>
      <c r="H10677" s="9"/>
    </row>
    <row r="10678" ht="15.75" customHeight="1">
      <c r="A10678" s="15" t="s">
        <v>12212</v>
      </c>
      <c r="B10678" s="14" t="s">
        <v>10080</v>
      </c>
      <c r="C10678" s="17">
        <v>12.0</v>
      </c>
      <c r="D10678" s="8" t="s">
        <v>12217</v>
      </c>
      <c r="E10678" s="8" t="s">
        <v>21</v>
      </c>
      <c r="F10678" s="5" t="s">
        <v>22</v>
      </c>
      <c r="G10678" s="9"/>
      <c r="H10678" s="9"/>
    </row>
    <row r="10679" ht="15.75" customHeight="1">
      <c r="A10679" s="15" t="s">
        <v>12212</v>
      </c>
      <c r="B10679" s="14" t="s">
        <v>81</v>
      </c>
      <c r="C10679" s="17">
        <v>16.0</v>
      </c>
      <c r="D10679" s="8" t="s">
        <v>12218</v>
      </c>
      <c r="E10679" s="8" t="s">
        <v>48</v>
      </c>
      <c r="F10679" s="5" t="s">
        <v>28</v>
      </c>
      <c r="G10679" s="9"/>
      <c r="H10679" s="9"/>
    </row>
    <row r="10680" ht="15.75" customHeight="1">
      <c r="A10680" s="15" t="s">
        <v>12212</v>
      </c>
      <c r="B10680" s="14" t="s">
        <v>104</v>
      </c>
      <c r="C10680" s="17">
        <v>19.0</v>
      </c>
      <c r="D10680" s="8" t="s">
        <v>12219</v>
      </c>
      <c r="E10680" s="8" t="s">
        <v>14</v>
      </c>
      <c r="F10680" s="5" t="s">
        <v>15</v>
      </c>
      <c r="G10680" s="9"/>
      <c r="H10680" s="9"/>
    </row>
    <row r="10681" ht="15.75" customHeight="1">
      <c r="A10681" s="15" t="s">
        <v>12212</v>
      </c>
      <c r="B10681" s="14" t="s">
        <v>720</v>
      </c>
      <c r="C10681" s="17">
        <v>21.0</v>
      </c>
      <c r="D10681" s="8" t="s">
        <v>12220</v>
      </c>
      <c r="E10681" s="8" t="s">
        <v>14</v>
      </c>
      <c r="F10681" s="5" t="s">
        <v>15</v>
      </c>
      <c r="G10681" s="9"/>
      <c r="H10681" s="9"/>
    </row>
    <row r="10682" ht="15.75" customHeight="1">
      <c r="A10682" s="15" t="s">
        <v>12212</v>
      </c>
      <c r="B10682" s="14" t="s">
        <v>12221</v>
      </c>
      <c r="C10682" s="17">
        <v>24.0</v>
      </c>
      <c r="D10682" s="8" t="s">
        <v>12222</v>
      </c>
      <c r="E10682" s="8" t="s">
        <v>21</v>
      </c>
      <c r="F10682" s="5" t="s">
        <v>25</v>
      </c>
      <c r="G10682" s="9"/>
      <c r="H10682" s="9"/>
    </row>
    <row r="10683" ht="15.75" customHeight="1">
      <c r="A10683" s="15" t="s">
        <v>12212</v>
      </c>
      <c r="B10683" s="14" t="s">
        <v>68</v>
      </c>
      <c r="C10683" s="17">
        <v>25.0</v>
      </c>
      <c r="D10683" s="8" t="s">
        <v>12223</v>
      </c>
      <c r="E10683" s="8" t="s">
        <v>14</v>
      </c>
      <c r="F10683" s="5" t="s">
        <v>28</v>
      </c>
      <c r="G10683" s="9"/>
      <c r="H10683" s="9"/>
    </row>
    <row r="10684" ht="15.75" customHeight="1">
      <c r="A10684" s="15" t="s">
        <v>12212</v>
      </c>
      <c r="B10684" s="14" t="s">
        <v>81</v>
      </c>
      <c r="C10684" s="17">
        <v>27.0</v>
      </c>
      <c r="D10684" s="8" t="s">
        <v>12224</v>
      </c>
      <c r="E10684" s="8" t="s">
        <v>14</v>
      </c>
      <c r="F10684" s="5" t="s">
        <v>15</v>
      </c>
      <c r="G10684" s="9"/>
      <c r="H10684" s="9"/>
    </row>
    <row r="10685" ht="15.75" customHeight="1">
      <c r="A10685" s="15" t="s">
        <v>12212</v>
      </c>
      <c r="B10685" s="14" t="s">
        <v>221</v>
      </c>
      <c r="C10685" s="17">
        <v>30.0</v>
      </c>
      <c r="D10685" s="8" t="s">
        <v>12225</v>
      </c>
      <c r="E10685" s="8" t="s">
        <v>14</v>
      </c>
      <c r="F10685" s="5" t="s">
        <v>15</v>
      </c>
      <c r="G10685" s="9"/>
      <c r="H10685" s="9"/>
    </row>
    <row r="10686" ht="15.75" customHeight="1">
      <c r="A10686" s="15" t="s">
        <v>12212</v>
      </c>
      <c r="B10686" s="14" t="s">
        <v>23</v>
      </c>
      <c r="C10686" s="17">
        <v>33.0</v>
      </c>
      <c r="D10686" s="8" t="s">
        <v>12226</v>
      </c>
      <c r="E10686" s="8" t="s">
        <v>14</v>
      </c>
      <c r="F10686" s="5" t="s">
        <v>15</v>
      </c>
      <c r="G10686" s="9"/>
      <c r="H10686" s="9"/>
    </row>
    <row r="10687" ht="15.75" customHeight="1">
      <c r="A10687" s="15" t="s">
        <v>12212</v>
      </c>
      <c r="B10687" s="14" t="s">
        <v>506</v>
      </c>
      <c r="C10687" s="17">
        <v>34.0</v>
      </c>
      <c r="D10687" s="8" t="s">
        <v>12227</v>
      </c>
      <c r="E10687" s="8" t="s">
        <v>21</v>
      </c>
      <c r="F10687" s="5" t="s">
        <v>25</v>
      </c>
      <c r="G10687" s="9"/>
      <c r="H10687" s="9"/>
    </row>
    <row r="10688" ht="15.75" customHeight="1">
      <c r="A10688" s="15" t="s">
        <v>12228</v>
      </c>
      <c r="B10688" s="14" t="s">
        <v>378</v>
      </c>
      <c r="C10688" s="17">
        <v>2.0</v>
      </c>
      <c r="D10688" s="8" t="s">
        <v>12229</v>
      </c>
      <c r="E10688" s="8" t="s">
        <v>21</v>
      </c>
      <c r="F10688" s="5" t="s">
        <v>25</v>
      </c>
      <c r="G10688" s="9"/>
      <c r="H10688" s="9"/>
    </row>
    <row r="10689" ht="15.75" customHeight="1">
      <c r="A10689" s="15" t="s">
        <v>12228</v>
      </c>
      <c r="B10689" s="14" t="s">
        <v>968</v>
      </c>
      <c r="C10689" s="17">
        <v>4.0</v>
      </c>
      <c r="D10689" s="8" t="s">
        <v>12230</v>
      </c>
      <c r="E10689" s="8" t="s">
        <v>1850</v>
      </c>
      <c r="F10689" s="5" t="s">
        <v>15</v>
      </c>
      <c r="G10689" s="9"/>
      <c r="H10689" s="9"/>
    </row>
    <row r="10690" ht="15.75" customHeight="1">
      <c r="A10690" s="15" t="s">
        <v>12228</v>
      </c>
      <c r="B10690" s="14" t="s">
        <v>124</v>
      </c>
      <c r="C10690" s="17">
        <v>6.0</v>
      </c>
      <c r="D10690" s="8" t="s">
        <v>12231</v>
      </c>
      <c r="E10690" s="8" t="s">
        <v>21</v>
      </c>
      <c r="F10690" s="5" t="s">
        <v>12232</v>
      </c>
      <c r="G10690" s="9"/>
      <c r="H10690" s="9"/>
    </row>
    <row r="10691" ht="15.75" customHeight="1">
      <c r="A10691" s="15" t="s">
        <v>12228</v>
      </c>
      <c r="B10691" s="14" t="s">
        <v>137</v>
      </c>
      <c r="C10691" s="17">
        <v>8.0</v>
      </c>
      <c r="D10691" s="8" t="s">
        <v>12233</v>
      </c>
      <c r="E10691" s="8" t="s">
        <v>14</v>
      </c>
      <c r="F10691" s="5" t="s">
        <v>22</v>
      </c>
      <c r="G10691" s="9"/>
      <c r="H10691" s="9"/>
    </row>
    <row r="10692" ht="15.75" customHeight="1">
      <c r="A10692" s="15" t="s">
        <v>12228</v>
      </c>
      <c r="B10692" s="14" t="s">
        <v>124</v>
      </c>
      <c r="C10692" s="17">
        <v>9.0</v>
      </c>
      <c r="D10692" s="8" t="s">
        <v>12234</v>
      </c>
      <c r="E10692" s="8" t="s">
        <v>18</v>
      </c>
      <c r="F10692" s="5" t="s">
        <v>18</v>
      </c>
      <c r="G10692" s="9"/>
      <c r="H10692" s="9"/>
    </row>
    <row r="10693" ht="15.75" customHeight="1">
      <c r="A10693" s="15" t="s">
        <v>12228</v>
      </c>
      <c r="B10693" s="14" t="s">
        <v>139</v>
      </c>
      <c r="C10693" s="17">
        <v>11.0</v>
      </c>
      <c r="D10693" s="8" t="s">
        <v>12235</v>
      </c>
      <c r="E10693" s="8" t="s">
        <v>18</v>
      </c>
      <c r="F10693" s="5" t="s">
        <v>18</v>
      </c>
      <c r="G10693" s="9"/>
      <c r="H10693" s="9"/>
    </row>
    <row r="10694" ht="15.75" customHeight="1">
      <c r="A10694" s="15" t="s">
        <v>12228</v>
      </c>
      <c r="B10694" s="14" t="s">
        <v>37</v>
      </c>
      <c r="C10694" s="17">
        <v>12.0</v>
      </c>
      <c r="D10694" s="8" t="s">
        <v>12236</v>
      </c>
      <c r="E10694" s="8" t="s">
        <v>14</v>
      </c>
      <c r="F10694" s="5" t="s">
        <v>15</v>
      </c>
      <c r="G10694" s="9"/>
      <c r="H10694" s="9"/>
    </row>
    <row r="10695" ht="15.75" customHeight="1">
      <c r="A10695" s="15" t="s">
        <v>12228</v>
      </c>
      <c r="B10695" s="14" t="s">
        <v>154</v>
      </c>
      <c r="C10695" s="17">
        <v>14.0</v>
      </c>
      <c r="D10695" s="8" t="s">
        <v>12237</v>
      </c>
      <c r="E10695" s="8" t="s">
        <v>32</v>
      </c>
      <c r="F10695" s="5" t="s">
        <v>28</v>
      </c>
      <c r="G10695" s="9"/>
      <c r="H10695" s="9"/>
    </row>
    <row r="10696" ht="15.75" customHeight="1">
      <c r="A10696" s="15" t="s">
        <v>12228</v>
      </c>
      <c r="B10696" s="14" t="s">
        <v>37</v>
      </c>
      <c r="C10696" s="17">
        <v>17.0</v>
      </c>
      <c r="D10696" s="8" t="s">
        <v>12238</v>
      </c>
      <c r="E10696" s="8" t="s">
        <v>14</v>
      </c>
      <c r="F10696" s="5" t="s">
        <v>15</v>
      </c>
      <c r="G10696" s="9"/>
      <c r="H10696" s="9"/>
    </row>
    <row r="10697" ht="15.75" customHeight="1">
      <c r="A10697" s="15" t="s">
        <v>12228</v>
      </c>
      <c r="B10697" s="14" t="s">
        <v>37</v>
      </c>
      <c r="C10697" s="17">
        <v>18.0</v>
      </c>
      <c r="D10697" s="8" t="s">
        <v>12239</v>
      </c>
      <c r="E10697" s="8" t="s">
        <v>14</v>
      </c>
      <c r="F10697" s="5" t="s">
        <v>28</v>
      </c>
      <c r="G10697" s="9"/>
      <c r="H10697" s="9"/>
    </row>
    <row r="10698" ht="15.75" customHeight="1">
      <c r="A10698" s="15" t="s">
        <v>12228</v>
      </c>
      <c r="B10698" s="14" t="s">
        <v>37</v>
      </c>
      <c r="C10698" s="17">
        <v>19.0</v>
      </c>
      <c r="D10698" s="8" t="s">
        <v>12240</v>
      </c>
      <c r="E10698" s="8" t="s">
        <v>32</v>
      </c>
      <c r="F10698" s="5" t="s">
        <v>28</v>
      </c>
      <c r="G10698" s="9"/>
      <c r="H10698" s="9"/>
    </row>
    <row r="10699" ht="15.75" customHeight="1">
      <c r="A10699" s="15" t="s">
        <v>12228</v>
      </c>
      <c r="B10699" s="14" t="s">
        <v>124</v>
      </c>
      <c r="C10699" s="17">
        <v>20.0</v>
      </c>
      <c r="D10699" s="8" t="s">
        <v>12241</v>
      </c>
      <c r="E10699" s="8" t="s">
        <v>14</v>
      </c>
      <c r="F10699" s="5" t="s">
        <v>28</v>
      </c>
      <c r="G10699" s="9"/>
      <c r="H10699" s="9"/>
    </row>
    <row r="10700" ht="15.75" customHeight="1">
      <c r="A10700" s="15" t="s">
        <v>12228</v>
      </c>
      <c r="B10700" s="14" t="s">
        <v>37</v>
      </c>
      <c r="C10700" s="17">
        <v>21.0</v>
      </c>
      <c r="D10700" s="8" t="s">
        <v>12242</v>
      </c>
      <c r="E10700" s="8" t="s">
        <v>14</v>
      </c>
      <c r="F10700" s="5" t="s">
        <v>28</v>
      </c>
      <c r="G10700" s="9"/>
      <c r="H10700" s="9"/>
    </row>
    <row r="10701" ht="15.75" customHeight="1">
      <c r="A10701" s="15" t="s">
        <v>12228</v>
      </c>
      <c r="B10701" s="14" t="s">
        <v>124</v>
      </c>
      <c r="C10701" s="17">
        <v>22.0</v>
      </c>
      <c r="D10701" s="8" t="s">
        <v>12243</v>
      </c>
      <c r="E10701" s="8" t="s">
        <v>11</v>
      </c>
      <c r="F10701" s="5" t="s">
        <v>11</v>
      </c>
      <c r="G10701" s="9"/>
      <c r="H10701" s="9"/>
    </row>
    <row r="10702" ht="15.75" customHeight="1">
      <c r="A10702" s="15" t="s">
        <v>12228</v>
      </c>
      <c r="B10702" s="14" t="s">
        <v>420</v>
      </c>
      <c r="C10702" s="17">
        <v>23.0</v>
      </c>
      <c r="D10702" s="8" t="s">
        <v>12244</v>
      </c>
      <c r="E10702" s="8" t="s">
        <v>11</v>
      </c>
      <c r="F10702" s="5" t="s">
        <v>11</v>
      </c>
      <c r="G10702" s="9"/>
      <c r="H10702" s="9"/>
    </row>
    <row r="10703" ht="15.75" customHeight="1">
      <c r="A10703" s="15" t="s">
        <v>12228</v>
      </c>
      <c r="B10703" s="14" t="s">
        <v>29</v>
      </c>
      <c r="C10703" s="17">
        <v>27.0</v>
      </c>
      <c r="D10703" s="8" t="s">
        <v>12245</v>
      </c>
      <c r="E10703" s="8" t="s">
        <v>11</v>
      </c>
      <c r="F10703" s="5" t="s">
        <v>11</v>
      </c>
      <c r="G10703" s="9"/>
      <c r="H10703" s="9"/>
    </row>
    <row r="10704" ht="15.75" customHeight="1">
      <c r="A10704" s="15" t="s">
        <v>12228</v>
      </c>
      <c r="B10704" s="14" t="s">
        <v>37</v>
      </c>
      <c r="C10704" s="17">
        <v>30.0</v>
      </c>
      <c r="D10704" s="8" t="s">
        <v>12246</v>
      </c>
      <c r="E10704" s="8" t="s">
        <v>11</v>
      </c>
      <c r="F10704" s="5" t="s">
        <v>11</v>
      </c>
      <c r="G10704" s="9"/>
      <c r="H10704" s="9"/>
    </row>
    <row r="10705" ht="15.75" customHeight="1">
      <c r="A10705" s="15" t="s">
        <v>12228</v>
      </c>
      <c r="B10705" s="14" t="s">
        <v>137</v>
      </c>
      <c r="C10705" s="17">
        <v>31.0</v>
      </c>
      <c r="D10705" s="8" t="s">
        <v>12247</v>
      </c>
      <c r="E10705" s="8" t="s">
        <v>32</v>
      </c>
      <c r="F10705" s="5" t="s">
        <v>18</v>
      </c>
      <c r="G10705" s="9"/>
      <c r="H10705" s="9"/>
    </row>
    <row r="10706" ht="15.75" customHeight="1">
      <c r="A10706" s="15" t="s">
        <v>12228</v>
      </c>
      <c r="B10706" s="14" t="s">
        <v>525</v>
      </c>
      <c r="C10706" s="17">
        <v>32.0</v>
      </c>
      <c r="D10706" s="8" t="s">
        <v>12248</v>
      </c>
      <c r="E10706" s="8" t="s">
        <v>183</v>
      </c>
      <c r="F10706" s="5" t="s">
        <v>1465</v>
      </c>
      <c r="G10706" s="9"/>
      <c r="H10706" s="9"/>
    </row>
    <row r="10707" ht="15.75" customHeight="1">
      <c r="A10707" s="15" t="s">
        <v>12228</v>
      </c>
      <c r="B10707" s="14" t="s">
        <v>37</v>
      </c>
      <c r="C10707" s="17">
        <v>33.0</v>
      </c>
      <c r="D10707" s="8" t="s">
        <v>12249</v>
      </c>
      <c r="E10707" s="8" t="s">
        <v>12250</v>
      </c>
      <c r="F10707" s="5" t="s">
        <v>15</v>
      </c>
      <c r="G10707" s="9"/>
      <c r="H10707" s="9"/>
    </row>
    <row r="10708" ht="15.75" customHeight="1">
      <c r="A10708" s="15" t="s">
        <v>12228</v>
      </c>
      <c r="B10708" s="14" t="s">
        <v>144</v>
      </c>
      <c r="C10708" s="17">
        <v>34.0</v>
      </c>
      <c r="D10708" s="8" t="s">
        <v>12251</v>
      </c>
      <c r="E10708" s="8" t="s">
        <v>14</v>
      </c>
      <c r="F10708" s="5" t="s">
        <v>28</v>
      </c>
      <c r="G10708" s="9"/>
      <c r="H10708" s="9"/>
    </row>
    <row r="10709" ht="15.75" customHeight="1">
      <c r="A10709" s="15" t="s">
        <v>12228</v>
      </c>
      <c r="B10709" s="14" t="s">
        <v>139</v>
      </c>
      <c r="C10709" s="17">
        <v>35.0</v>
      </c>
      <c r="D10709" s="8" t="s">
        <v>12252</v>
      </c>
      <c r="E10709" s="8" t="s">
        <v>14</v>
      </c>
      <c r="F10709" s="5" t="s">
        <v>28</v>
      </c>
      <c r="G10709" s="9"/>
      <c r="H10709" s="9"/>
    </row>
    <row r="10710" ht="15.75" customHeight="1">
      <c r="A10710" s="15" t="s">
        <v>12228</v>
      </c>
      <c r="B10710" s="14" t="s">
        <v>37</v>
      </c>
      <c r="C10710" s="17">
        <v>36.0</v>
      </c>
      <c r="D10710" s="8" t="s">
        <v>12253</v>
      </c>
      <c r="E10710" s="8" t="s">
        <v>18</v>
      </c>
      <c r="F10710" s="5" t="s">
        <v>18</v>
      </c>
      <c r="G10710" s="9"/>
      <c r="H10710" s="9"/>
    </row>
    <row r="10711" ht="15.75" customHeight="1">
      <c r="A10711" s="15" t="s">
        <v>12228</v>
      </c>
      <c r="B10711" s="14" t="s">
        <v>144</v>
      </c>
      <c r="C10711" s="17">
        <v>38.0</v>
      </c>
      <c r="D10711" s="8" t="s">
        <v>12254</v>
      </c>
      <c r="E10711" s="8" t="s">
        <v>18</v>
      </c>
      <c r="F10711" s="5" t="s">
        <v>18</v>
      </c>
      <c r="G10711" s="9"/>
      <c r="H10711" s="9"/>
    </row>
    <row r="10712" ht="15.75" customHeight="1">
      <c r="A10712" s="15" t="s">
        <v>12228</v>
      </c>
      <c r="B10712" s="14" t="s">
        <v>37</v>
      </c>
      <c r="C10712" s="17">
        <v>39.0</v>
      </c>
      <c r="D10712" s="8" t="s">
        <v>12255</v>
      </c>
      <c r="E10712" s="8" t="s">
        <v>14</v>
      </c>
      <c r="F10712" s="5" t="s">
        <v>18</v>
      </c>
      <c r="G10712" s="9"/>
      <c r="H10712" s="9"/>
    </row>
    <row r="10713" ht="15.75" customHeight="1">
      <c r="A10713" s="15" t="s">
        <v>12228</v>
      </c>
      <c r="B10713" s="14" t="s">
        <v>37</v>
      </c>
      <c r="C10713" s="17">
        <v>41.0</v>
      </c>
      <c r="D10713" s="8" t="s">
        <v>12256</v>
      </c>
      <c r="E10713" s="8" t="s">
        <v>18</v>
      </c>
      <c r="F10713" s="5" t="s">
        <v>18</v>
      </c>
      <c r="G10713" s="9"/>
      <c r="H10713" s="9"/>
    </row>
    <row r="10714" ht="15.75" customHeight="1">
      <c r="A10714" s="15" t="s">
        <v>12228</v>
      </c>
      <c r="B10714" s="14" t="s">
        <v>968</v>
      </c>
      <c r="C10714" s="17">
        <v>43.0</v>
      </c>
      <c r="D10714" s="8" t="s">
        <v>12257</v>
      </c>
      <c r="E10714" s="8" t="s">
        <v>21</v>
      </c>
      <c r="F10714" s="5" t="s">
        <v>22</v>
      </c>
      <c r="G10714" s="9"/>
      <c r="H10714" s="9"/>
    </row>
    <row r="10715" ht="15.75" customHeight="1">
      <c r="A10715" s="15" t="s">
        <v>12228</v>
      </c>
      <c r="B10715" s="14" t="s">
        <v>37</v>
      </c>
      <c r="C10715" s="17">
        <v>45.0</v>
      </c>
      <c r="D10715" s="8" t="s">
        <v>12258</v>
      </c>
      <c r="E10715" s="8" t="s">
        <v>18</v>
      </c>
      <c r="F10715" s="5" t="s">
        <v>18</v>
      </c>
      <c r="G10715" s="9"/>
      <c r="H10715" s="9"/>
    </row>
    <row r="10716" ht="15.75" customHeight="1">
      <c r="A10716" s="15" t="s">
        <v>12228</v>
      </c>
      <c r="B10716" s="14" t="s">
        <v>896</v>
      </c>
      <c r="C10716" s="17">
        <v>47.0</v>
      </c>
      <c r="D10716" s="8" t="s">
        <v>12259</v>
      </c>
      <c r="E10716" s="8" t="s">
        <v>21</v>
      </c>
      <c r="F10716" s="5" t="s">
        <v>50</v>
      </c>
      <c r="G10716" s="9"/>
      <c r="H10716" s="9"/>
    </row>
    <row r="10717" ht="15.75" customHeight="1">
      <c r="A10717" s="15" t="s">
        <v>12228</v>
      </c>
      <c r="B10717" s="14" t="s">
        <v>12260</v>
      </c>
      <c r="C10717" s="17">
        <v>51.0</v>
      </c>
      <c r="D10717" s="8" t="s">
        <v>12261</v>
      </c>
      <c r="E10717" s="8" t="s">
        <v>32</v>
      </c>
      <c r="F10717" s="5" t="s">
        <v>89</v>
      </c>
      <c r="G10717" s="9"/>
      <c r="H10717" s="9"/>
    </row>
    <row r="10718" ht="15.75" customHeight="1">
      <c r="A10718" s="15" t="s">
        <v>12262</v>
      </c>
      <c r="B10718" s="14" t="s">
        <v>8187</v>
      </c>
      <c r="C10718" s="16">
        <v>1.0</v>
      </c>
      <c r="D10718" s="8" t="s">
        <v>12263</v>
      </c>
      <c r="E10718" s="8" t="s">
        <v>21</v>
      </c>
      <c r="F10718" s="5" t="s">
        <v>123</v>
      </c>
      <c r="G10718" s="9"/>
      <c r="H10718" s="9"/>
    </row>
    <row r="10719" ht="15.75" customHeight="1">
      <c r="A10719" s="15" t="s">
        <v>12262</v>
      </c>
      <c r="B10719" s="14" t="s">
        <v>734</v>
      </c>
      <c r="C10719" s="17">
        <v>3.0</v>
      </c>
      <c r="D10719" s="8" t="s">
        <v>12264</v>
      </c>
      <c r="E10719" s="8" t="s">
        <v>18</v>
      </c>
      <c r="F10719" s="5" t="s">
        <v>18</v>
      </c>
      <c r="G10719" s="9"/>
      <c r="H10719" s="9"/>
    </row>
    <row r="10720" ht="15.75" customHeight="1">
      <c r="A10720" s="15" t="s">
        <v>12262</v>
      </c>
      <c r="B10720" s="18" t="s">
        <v>701</v>
      </c>
      <c r="C10720" s="17">
        <v>5.0</v>
      </c>
      <c r="D10720" s="8" t="s">
        <v>12265</v>
      </c>
      <c r="E10720" s="8" t="s">
        <v>14</v>
      </c>
      <c r="F10720" s="5" t="s">
        <v>15</v>
      </c>
      <c r="G10720" s="9"/>
      <c r="H10720" s="9"/>
    </row>
    <row r="10721" ht="15.75" customHeight="1">
      <c r="A10721" s="15" t="s">
        <v>12262</v>
      </c>
      <c r="B10721" s="14" t="s">
        <v>37</v>
      </c>
      <c r="C10721" s="17">
        <v>7.0</v>
      </c>
      <c r="D10721" s="8" t="s">
        <v>12266</v>
      </c>
      <c r="E10721" s="8" t="s">
        <v>14</v>
      </c>
      <c r="F10721" s="5" t="s">
        <v>79</v>
      </c>
      <c r="G10721" s="9"/>
      <c r="H10721" s="9"/>
    </row>
    <row r="10722" ht="15.75" customHeight="1">
      <c r="A10722" s="15" t="s">
        <v>12262</v>
      </c>
      <c r="B10722" s="14" t="s">
        <v>144</v>
      </c>
      <c r="C10722" s="17">
        <v>9.0</v>
      </c>
      <c r="D10722" s="8" t="s">
        <v>12267</v>
      </c>
      <c r="E10722" s="8" t="s">
        <v>14</v>
      </c>
      <c r="F10722" s="5" t="s">
        <v>22</v>
      </c>
      <c r="G10722" s="9"/>
      <c r="H10722" s="9"/>
    </row>
    <row r="10723" ht="15.75" customHeight="1">
      <c r="A10723" s="15" t="s">
        <v>12262</v>
      </c>
      <c r="B10723" s="14" t="s">
        <v>37</v>
      </c>
      <c r="C10723" s="17">
        <v>11.0</v>
      </c>
      <c r="D10723" s="8" t="s">
        <v>12268</v>
      </c>
      <c r="E10723" s="8" t="s">
        <v>32</v>
      </c>
      <c r="F10723" s="5" t="s">
        <v>22</v>
      </c>
      <c r="G10723" s="9"/>
      <c r="H10723" s="9"/>
    </row>
    <row r="10724" ht="15.75" customHeight="1">
      <c r="A10724" s="15" t="s">
        <v>12262</v>
      </c>
      <c r="B10724" s="14" t="s">
        <v>144</v>
      </c>
      <c r="C10724" s="17">
        <v>13.0</v>
      </c>
      <c r="D10724" s="8" t="s">
        <v>12269</v>
      </c>
      <c r="E10724" s="8" t="s">
        <v>14</v>
      </c>
      <c r="F10724" s="5" t="s">
        <v>11088</v>
      </c>
      <c r="G10724" s="9"/>
      <c r="H10724" s="9"/>
    </row>
    <row r="10725" ht="15.75" customHeight="1">
      <c r="A10725" s="15" t="s">
        <v>12262</v>
      </c>
      <c r="B10725" s="14" t="s">
        <v>144</v>
      </c>
      <c r="C10725" s="17">
        <v>15.0</v>
      </c>
      <c r="D10725" s="8" t="s">
        <v>12270</v>
      </c>
      <c r="E10725" s="8" t="s">
        <v>33</v>
      </c>
      <c r="F10725" s="5" t="s">
        <v>33</v>
      </c>
      <c r="G10725" s="9"/>
      <c r="H10725" s="9"/>
    </row>
    <row r="10726" ht="15.75" customHeight="1">
      <c r="A10726" s="15" t="s">
        <v>12262</v>
      </c>
      <c r="B10726" s="14" t="s">
        <v>144</v>
      </c>
      <c r="C10726" s="17">
        <v>17.0</v>
      </c>
      <c r="D10726" s="8" t="s">
        <v>12271</v>
      </c>
      <c r="E10726" s="8" t="s">
        <v>14</v>
      </c>
      <c r="F10726" s="5" t="s">
        <v>66</v>
      </c>
      <c r="G10726" s="9"/>
      <c r="H10726" s="9"/>
    </row>
    <row r="10727" ht="15.75" customHeight="1">
      <c r="A10727" s="15" t="s">
        <v>12262</v>
      </c>
      <c r="B10727" s="14" t="s">
        <v>37</v>
      </c>
      <c r="C10727" s="17">
        <v>19.0</v>
      </c>
      <c r="D10727" s="8" t="s">
        <v>12272</v>
      </c>
      <c r="E10727" s="8" t="s">
        <v>14</v>
      </c>
      <c r="F10727" s="5" t="s">
        <v>22</v>
      </c>
      <c r="G10727" s="9"/>
      <c r="H10727" s="9"/>
    </row>
    <row r="10728" ht="15.75" customHeight="1">
      <c r="A10728" s="15" t="s">
        <v>12262</v>
      </c>
      <c r="B10728" s="14" t="s">
        <v>2879</v>
      </c>
      <c r="C10728" s="17">
        <v>21.0</v>
      </c>
      <c r="D10728" s="8" t="s">
        <v>12273</v>
      </c>
      <c r="E10728" s="8" t="s">
        <v>21</v>
      </c>
      <c r="F10728" s="5" t="s">
        <v>133</v>
      </c>
      <c r="G10728" s="9"/>
      <c r="H10728" s="9"/>
    </row>
    <row r="10729" ht="15.75" customHeight="1">
      <c r="A10729" s="15" t="s">
        <v>12274</v>
      </c>
      <c r="B10729" s="14" t="s">
        <v>41</v>
      </c>
      <c r="C10729" s="16">
        <v>1.0</v>
      </c>
      <c r="D10729" s="8" t="s">
        <v>12275</v>
      </c>
      <c r="E10729" s="8" t="s">
        <v>21</v>
      </c>
      <c r="F10729" s="5" t="s">
        <v>89</v>
      </c>
      <c r="G10729" s="9"/>
      <c r="H10729" s="9"/>
    </row>
    <row r="10730" ht="15.75" customHeight="1">
      <c r="A10730" s="15" t="s">
        <v>12274</v>
      </c>
      <c r="B10730" s="14" t="s">
        <v>41</v>
      </c>
      <c r="C10730" s="17">
        <v>2.0</v>
      </c>
      <c r="D10730" s="8" t="s">
        <v>12276</v>
      </c>
      <c r="E10730" s="8" t="s">
        <v>21</v>
      </c>
      <c r="F10730" s="5" t="s">
        <v>123</v>
      </c>
      <c r="G10730" s="9"/>
      <c r="H10730" s="9"/>
    </row>
    <row r="10731" ht="15.75" customHeight="1">
      <c r="A10731" s="15" t="s">
        <v>12274</v>
      </c>
      <c r="B10731" s="14" t="s">
        <v>26</v>
      </c>
      <c r="C10731" s="17">
        <v>4.0</v>
      </c>
      <c r="D10731" s="8" t="s">
        <v>12277</v>
      </c>
      <c r="E10731" s="8" t="s">
        <v>14</v>
      </c>
      <c r="F10731" s="5" t="s">
        <v>79</v>
      </c>
      <c r="G10731" s="9"/>
      <c r="H10731" s="9"/>
    </row>
    <row r="10732" ht="15.75" customHeight="1">
      <c r="A10732" s="15" t="s">
        <v>12274</v>
      </c>
      <c r="B10732" s="14" t="s">
        <v>26</v>
      </c>
      <c r="C10732" s="17">
        <v>5.0</v>
      </c>
      <c r="D10732" s="8" t="s">
        <v>12278</v>
      </c>
      <c r="E10732" s="8" t="s">
        <v>14</v>
      </c>
      <c r="F10732" s="5" t="s">
        <v>28</v>
      </c>
      <c r="G10732" s="9"/>
      <c r="H10732" s="9"/>
    </row>
    <row r="10733" ht="15.75" customHeight="1">
      <c r="A10733" s="15" t="s">
        <v>12274</v>
      </c>
      <c r="B10733" s="14" t="s">
        <v>35</v>
      </c>
      <c r="C10733" s="17">
        <v>7.0</v>
      </c>
      <c r="D10733" s="8" t="s">
        <v>12279</v>
      </c>
      <c r="E10733" s="8" t="s">
        <v>14</v>
      </c>
      <c r="F10733" s="5" t="s">
        <v>15</v>
      </c>
      <c r="G10733" s="9"/>
      <c r="H10733" s="9"/>
    </row>
    <row r="10734" ht="15.75" customHeight="1">
      <c r="A10734" s="15" t="s">
        <v>12274</v>
      </c>
      <c r="B10734" s="14" t="s">
        <v>41</v>
      </c>
      <c r="C10734" s="17">
        <v>9.0</v>
      </c>
      <c r="D10734" s="8" t="s">
        <v>12280</v>
      </c>
      <c r="E10734" s="8" t="s">
        <v>32</v>
      </c>
      <c r="F10734" s="5" t="s">
        <v>22</v>
      </c>
      <c r="G10734" s="9"/>
      <c r="H10734" s="9"/>
    </row>
    <row r="10735" ht="15.75" customHeight="1">
      <c r="A10735" s="15" t="s">
        <v>12274</v>
      </c>
      <c r="B10735" s="14" t="s">
        <v>734</v>
      </c>
      <c r="C10735" s="17">
        <v>11.0</v>
      </c>
      <c r="D10735" s="8" t="s">
        <v>12281</v>
      </c>
      <c r="E10735" s="8" t="s">
        <v>21</v>
      </c>
      <c r="F10735" s="5" t="s">
        <v>50</v>
      </c>
      <c r="G10735" s="9"/>
      <c r="H10735" s="9"/>
    </row>
    <row r="10736" ht="15.75" customHeight="1">
      <c r="A10736" s="15" t="s">
        <v>12274</v>
      </c>
      <c r="B10736" s="14" t="s">
        <v>9111</v>
      </c>
      <c r="C10736" s="17">
        <v>13.0</v>
      </c>
      <c r="D10736" s="8" t="s">
        <v>12282</v>
      </c>
      <c r="E10736" s="8" t="s">
        <v>14</v>
      </c>
      <c r="F10736" s="5" t="s">
        <v>50</v>
      </c>
      <c r="G10736" s="9"/>
      <c r="H10736" s="9"/>
    </row>
    <row r="10737" ht="15.75" customHeight="1">
      <c r="A10737" s="15" t="s">
        <v>12283</v>
      </c>
      <c r="B10737" s="14" t="s">
        <v>23</v>
      </c>
      <c r="C10737" s="16">
        <v>1.0</v>
      </c>
      <c r="D10737" s="8" t="s">
        <v>12284</v>
      </c>
      <c r="E10737" s="8" t="s">
        <v>21</v>
      </c>
      <c r="F10737" s="5" t="s">
        <v>22</v>
      </c>
      <c r="G10737" s="9"/>
      <c r="H10737" s="9"/>
    </row>
    <row r="10738" ht="15.75" customHeight="1">
      <c r="A10738" s="15" t="s">
        <v>12283</v>
      </c>
      <c r="B10738" s="14" t="s">
        <v>139</v>
      </c>
      <c r="C10738" s="17">
        <v>3.0</v>
      </c>
      <c r="D10738" s="8" t="s">
        <v>12285</v>
      </c>
      <c r="E10738" s="8" t="s">
        <v>14</v>
      </c>
      <c r="F10738" s="5" t="s">
        <v>79</v>
      </c>
      <c r="G10738" s="9"/>
      <c r="H10738" s="9"/>
    </row>
    <row r="10739" ht="15.75" customHeight="1">
      <c r="A10739" s="15" t="s">
        <v>12283</v>
      </c>
      <c r="B10739" s="14" t="s">
        <v>68</v>
      </c>
      <c r="C10739" s="17">
        <v>5.0</v>
      </c>
      <c r="D10739" s="8" t="s">
        <v>12286</v>
      </c>
      <c r="E10739" s="8" t="s">
        <v>21</v>
      </c>
      <c r="F10739" s="5" t="s">
        <v>133</v>
      </c>
      <c r="G10739" s="9"/>
      <c r="H10739" s="9"/>
    </row>
    <row r="10740" ht="15.75" customHeight="1">
      <c r="A10740" s="15" t="s">
        <v>12283</v>
      </c>
      <c r="B10740" s="14" t="s">
        <v>311</v>
      </c>
      <c r="C10740" s="17">
        <v>9.0</v>
      </c>
      <c r="D10740" s="8" t="s">
        <v>12287</v>
      </c>
      <c r="E10740" s="8" t="s">
        <v>14</v>
      </c>
      <c r="F10740" s="5" t="s">
        <v>15</v>
      </c>
      <c r="G10740" s="9"/>
      <c r="H10740" s="9"/>
    </row>
    <row r="10741" ht="15.75" customHeight="1">
      <c r="A10741" s="15" t="s">
        <v>12283</v>
      </c>
      <c r="B10741" s="14" t="s">
        <v>851</v>
      </c>
      <c r="C10741" s="17">
        <v>11.0</v>
      </c>
      <c r="D10741" s="8" t="s">
        <v>12288</v>
      </c>
      <c r="E10741" s="8" t="s">
        <v>21</v>
      </c>
      <c r="F10741" s="5" t="s">
        <v>1656</v>
      </c>
      <c r="G10741" s="9"/>
      <c r="H10741" s="9"/>
    </row>
    <row r="10742" ht="15.75" customHeight="1">
      <c r="A10742" s="15" t="s">
        <v>12283</v>
      </c>
      <c r="B10742" s="14" t="s">
        <v>26</v>
      </c>
      <c r="C10742" s="17">
        <v>13.0</v>
      </c>
      <c r="D10742" s="8" t="s">
        <v>12289</v>
      </c>
      <c r="E10742" s="8" t="s">
        <v>33</v>
      </c>
      <c r="F10742" s="5" t="s">
        <v>33</v>
      </c>
      <c r="G10742" s="9"/>
      <c r="H10742" s="9"/>
    </row>
    <row r="10743" ht="15.75" customHeight="1">
      <c r="A10743" s="15" t="s">
        <v>12283</v>
      </c>
      <c r="B10743" s="14" t="s">
        <v>2190</v>
      </c>
      <c r="C10743" s="17">
        <v>15.0</v>
      </c>
      <c r="D10743" s="8" t="s">
        <v>12290</v>
      </c>
      <c r="E10743" s="8" t="s">
        <v>21</v>
      </c>
      <c r="F10743" s="5" t="s">
        <v>22</v>
      </c>
      <c r="G10743" s="9"/>
      <c r="H10743" s="9"/>
    </row>
    <row r="10744" ht="15.75" customHeight="1">
      <c r="A10744" s="15" t="s">
        <v>12291</v>
      </c>
      <c r="B10744" s="14" t="s">
        <v>41</v>
      </c>
      <c r="C10744" s="16">
        <v>1.0</v>
      </c>
      <c r="D10744" s="8" t="s">
        <v>12292</v>
      </c>
      <c r="E10744" s="8" t="s">
        <v>21</v>
      </c>
      <c r="F10744" s="5" t="s">
        <v>25</v>
      </c>
      <c r="G10744" s="9"/>
      <c r="H10744" s="9"/>
    </row>
    <row r="10745" ht="15.75" customHeight="1">
      <c r="A10745" s="15" t="s">
        <v>12291</v>
      </c>
      <c r="B10745" s="14" t="s">
        <v>37</v>
      </c>
      <c r="C10745" s="17">
        <v>2.0</v>
      </c>
      <c r="D10745" s="8" t="s">
        <v>12293</v>
      </c>
      <c r="E10745" s="8" t="s">
        <v>14</v>
      </c>
      <c r="F10745" s="5" t="s">
        <v>15</v>
      </c>
      <c r="G10745" s="9"/>
      <c r="H10745" s="9"/>
    </row>
    <row r="10746" ht="15.75" customHeight="1">
      <c r="A10746" s="15" t="s">
        <v>12291</v>
      </c>
      <c r="B10746" s="14" t="s">
        <v>35</v>
      </c>
      <c r="C10746" s="17">
        <v>3.0</v>
      </c>
      <c r="D10746" s="8" t="s">
        <v>12294</v>
      </c>
      <c r="E10746" s="8" t="s">
        <v>14</v>
      </c>
      <c r="F10746" s="5" t="s">
        <v>15</v>
      </c>
      <c r="G10746" s="9"/>
      <c r="H10746" s="9"/>
    </row>
    <row r="10747" ht="15.75" customHeight="1">
      <c r="A10747" s="15" t="s">
        <v>12291</v>
      </c>
      <c r="B10747" s="14" t="s">
        <v>35</v>
      </c>
      <c r="C10747" s="17">
        <v>4.0</v>
      </c>
      <c r="D10747" s="8" t="s">
        <v>12295</v>
      </c>
      <c r="E10747" s="8" t="s">
        <v>14</v>
      </c>
      <c r="F10747" s="5" t="s">
        <v>15</v>
      </c>
      <c r="G10747" s="9"/>
      <c r="H10747" s="9"/>
    </row>
    <row r="10748" ht="15.75" customHeight="1">
      <c r="A10748" s="15" t="s">
        <v>12291</v>
      </c>
      <c r="B10748" s="14" t="s">
        <v>41</v>
      </c>
      <c r="C10748" s="17">
        <v>5.0</v>
      </c>
      <c r="D10748" s="8" t="s">
        <v>12296</v>
      </c>
      <c r="E10748" s="8" t="s">
        <v>14</v>
      </c>
      <c r="F10748" s="5" t="s">
        <v>79</v>
      </c>
      <c r="G10748" s="9"/>
      <c r="H10748" s="9"/>
    </row>
    <row r="10749" ht="15.75" customHeight="1">
      <c r="A10749" s="15" t="s">
        <v>12291</v>
      </c>
      <c r="B10749" s="14" t="s">
        <v>35</v>
      </c>
      <c r="C10749" s="17">
        <v>6.0</v>
      </c>
      <c r="D10749" s="8" t="s">
        <v>12297</v>
      </c>
      <c r="E10749" s="8" t="s">
        <v>14</v>
      </c>
      <c r="F10749" s="5" t="s">
        <v>15</v>
      </c>
      <c r="G10749" s="9"/>
      <c r="H10749" s="9"/>
    </row>
    <row r="10750" ht="15.75" customHeight="1">
      <c r="A10750" s="15" t="s">
        <v>12291</v>
      </c>
      <c r="B10750" s="14" t="s">
        <v>35</v>
      </c>
      <c r="C10750" s="17">
        <v>7.0</v>
      </c>
      <c r="D10750" s="8" t="s">
        <v>12298</v>
      </c>
      <c r="E10750" s="8" t="s">
        <v>14</v>
      </c>
      <c r="F10750" s="5" t="s">
        <v>15</v>
      </c>
      <c r="G10750" s="9"/>
      <c r="H10750" s="9"/>
    </row>
    <row r="10751" ht="15.75" customHeight="1">
      <c r="A10751" s="15" t="s">
        <v>12291</v>
      </c>
      <c r="B10751" s="14" t="s">
        <v>37</v>
      </c>
      <c r="C10751" s="17">
        <v>8.0</v>
      </c>
      <c r="D10751" s="8" t="s">
        <v>12299</v>
      </c>
      <c r="E10751" s="8" t="s">
        <v>14</v>
      </c>
      <c r="F10751" s="5" t="s">
        <v>15</v>
      </c>
      <c r="G10751" s="9"/>
      <c r="H10751" s="9"/>
    </row>
    <row r="10752" ht="15.75" customHeight="1">
      <c r="A10752" s="15" t="s">
        <v>12291</v>
      </c>
      <c r="B10752" s="14" t="s">
        <v>26</v>
      </c>
      <c r="C10752" s="17">
        <v>9.0</v>
      </c>
      <c r="D10752" s="8" t="s">
        <v>12300</v>
      </c>
      <c r="E10752" s="8" t="s">
        <v>146</v>
      </c>
      <c r="F10752" s="5" t="s">
        <v>28</v>
      </c>
      <c r="G10752" s="9"/>
      <c r="H10752" s="9"/>
    </row>
    <row r="10753" ht="15.75" customHeight="1">
      <c r="A10753" s="15" t="s">
        <v>12291</v>
      </c>
      <c r="B10753" s="14" t="s">
        <v>37</v>
      </c>
      <c r="C10753" s="17">
        <v>10.0</v>
      </c>
      <c r="D10753" s="8" t="s">
        <v>12301</v>
      </c>
      <c r="E10753" s="8" t="s">
        <v>14</v>
      </c>
      <c r="F10753" s="5" t="s">
        <v>15</v>
      </c>
      <c r="G10753" s="9"/>
      <c r="H10753" s="9"/>
    </row>
    <row r="10754" ht="15.75" customHeight="1">
      <c r="A10754" s="15" t="s">
        <v>12291</v>
      </c>
      <c r="B10754" s="14" t="s">
        <v>35</v>
      </c>
      <c r="C10754" s="17">
        <v>11.0</v>
      </c>
      <c r="D10754" s="8" t="s">
        <v>12302</v>
      </c>
      <c r="E10754" s="8" t="s">
        <v>14</v>
      </c>
      <c r="F10754" s="5" t="s">
        <v>79</v>
      </c>
      <c r="G10754" s="9"/>
      <c r="H10754" s="9"/>
    </row>
    <row r="10755" ht="15.75" customHeight="1">
      <c r="A10755" s="15" t="s">
        <v>12291</v>
      </c>
      <c r="B10755" s="14" t="s">
        <v>104</v>
      </c>
      <c r="C10755" s="17">
        <v>12.0</v>
      </c>
      <c r="D10755" s="8" t="s">
        <v>12303</v>
      </c>
      <c r="E10755" s="8" t="s">
        <v>21</v>
      </c>
      <c r="F10755" s="5" t="s">
        <v>133</v>
      </c>
      <c r="G10755" s="9"/>
      <c r="H10755" s="9"/>
    </row>
    <row r="10756" ht="15.75" customHeight="1">
      <c r="A10756" s="15" t="s">
        <v>12291</v>
      </c>
      <c r="B10756" s="14" t="s">
        <v>35</v>
      </c>
      <c r="C10756" s="17">
        <v>14.0</v>
      </c>
      <c r="D10756" s="8" t="s">
        <v>12304</v>
      </c>
      <c r="E10756" s="8" t="s">
        <v>14</v>
      </c>
      <c r="F10756" s="5" t="s">
        <v>15</v>
      </c>
      <c r="G10756" s="9"/>
      <c r="H10756" s="9"/>
    </row>
    <row r="10757" ht="15.75" customHeight="1">
      <c r="A10757" s="15" t="s">
        <v>12291</v>
      </c>
      <c r="B10757" s="14" t="s">
        <v>37</v>
      </c>
      <c r="C10757" s="17">
        <v>15.0</v>
      </c>
      <c r="D10757" s="8" t="s">
        <v>12305</v>
      </c>
      <c r="E10757" s="8" t="s">
        <v>21</v>
      </c>
      <c r="F10757" s="5" t="s">
        <v>22</v>
      </c>
      <c r="G10757" s="9"/>
      <c r="H10757" s="9"/>
    </row>
    <row r="10758" ht="15.75" customHeight="1">
      <c r="A10758" s="15" t="s">
        <v>12291</v>
      </c>
      <c r="B10758" s="14" t="s">
        <v>35</v>
      </c>
      <c r="C10758" s="17">
        <v>16.0</v>
      </c>
      <c r="D10758" s="8" t="s">
        <v>12306</v>
      </c>
      <c r="E10758" s="8" t="s">
        <v>21</v>
      </c>
      <c r="F10758" s="5" t="s">
        <v>133</v>
      </c>
      <c r="G10758" s="9"/>
      <c r="H10758" s="9"/>
    </row>
    <row r="10759" ht="15.75" customHeight="1">
      <c r="A10759" s="15" t="s">
        <v>12291</v>
      </c>
      <c r="B10759" s="14" t="s">
        <v>23</v>
      </c>
      <c r="C10759" s="17">
        <v>17.0</v>
      </c>
      <c r="D10759" s="8" t="s">
        <v>12307</v>
      </c>
      <c r="E10759" s="8" t="s">
        <v>18</v>
      </c>
      <c r="F10759" s="5" t="s">
        <v>133</v>
      </c>
      <c r="G10759" s="9"/>
      <c r="H10759" s="9"/>
    </row>
    <row r="10760" ht="15.75" customHeight="1">
      <c r="A10760" s="15" t="s">
        <v>12291</v>
      </c>
      <c r="B10760" s="14" t="s">
        <v>37</v>
      </c>
      <c r="C10760" s="17">
        <v>18.0</v>
      </c>
      <c r="D10760" s="8" t="s">
        <v>12308</v>
      </c>
      <c r="E10760" s="8" t="s">
        <v>18</v>
      </c>
      <c r="F10760" s="5" t="s">
        <v>50</v>
      </c>
      <c r="G10760" s="9"/>
      <c r="H10760" s="9"/>
    </row>
    <row r="10761" ht="15.75" customHeight="1">
      <c r="A10761" s="15" t="s">
        <v>12291</v>
      </c>
      <c r="B10761" s="14" t="s">
        <v>5277</v>
      </c>
      <c r="C10761" s="17">
        <v>19.0</v>
      </c>
      <c r="D10761" s="8" t="s">
        <v>12309</v>
      </c>
      <c r="E10761" s="8" t="s">
        <v>32</v>
      </c>
      <c r="F10761" s="5" t="s">
        <v>291</v>
      </c>
      <c r="G10761" s="9"/>
      <c r="H10761" s="9"/>
    </row>
    <row r="10762" ht="15.75" customHeight="1">
      <c r="A10762" s="11" t="s">
        <v>12310</v>
      </c>
      <c r="B10762" s="6" t="s">
        <v>5277</v>
      </c>
      <c r="C10762" s="7">
        <v>1.0</v>
      </c>
      <c r="D10762" s="8" t="s">
        <v>12311</v>
      </c>
      <c r="E10762" s="5" t="s">
        <v>146</v>
      </c>
      <c r="F10762" s="5" t="s">
        <v>118</v>
      </c>
      <c r="G10762" s="9"/>
      <c r="H10762" s="9"/>
    </row>
    <row r="10763" ht="15.75" customHeight="1">
      <c r="A10763" s="11" t="s">
        <v>12310</v>
      </c>
      <c r="B10763" s="6" t="s">
        <v>41</v>
      </c>
      <c r="C10763" s="10">
        <v>4.0</v>
      </c>
      <c r="D10763" s="8" t="s">
        <v>12312</v>
      </c>
      <c r="E10763" s="5" t="s">
        <v>14</v>
      </c>
      <c r="F10763" s="5" t="s">
        <v>15</v>
      </c>
      <c r="G10763" s="9"/>
      <c r="H10763" s="9"/>
    </row>
    <row r="10764" ht="15.75" customHeight="1">
      <c r="A10764" s="11" t="s">
        <v>12310</v>
      </c>
      <c r="B10764" s="6" t="s">
        <v>41</v>
      </c>
      <c r="C10764" s="10">
        <v>5.0</v>
      </c>
      <c r="D10764" s="8" t="s">
        <v>12313</v>
      </c>
      <c r="E10764" s="5" t="s">
        <v>21</v>
      </c>
      <c r="F10764" s="5" t="s">
        <v>642</v>
      </c>
      <c r="G10764" s="9"/>
      <c r="H10764" s="9"/>
    </row>
    <row r="10765" ht="15.75" customHeight="1">
      <c r="A10765" s="11" t="s">
        <v>12310</v>
      </c>
      <c r="B10765" s="6" t="s">
        <v>41</v>
      </c>
      <c r="C10765" s="10">
        <v>6.0</v>
      </c>
      <c r="D10765" s="8" t="s">
        <v>12314</v>
      </c>
      <c r="E10765" s="5" t="s">
        <v>32</v>
      </c>
      <c r="F10765" s="5" t="s">
        <v>22</v>
      </c>
      <c r="G10765" s="9"/>
      <c r="H10765" s="9"/>
    </row>
    <row r="10766" ht="15.75" customHeight="1">
      <c r="A10766" s="11" t="s">
        <v>12310</v>
      </c>
      <c r="B10766" s="6" t="s">
        <v>41</v>
      </c>
      <c r="C10766" s="10">
        <v>8.0</v>
      </c>
      <c r="D10766" s="8" t="s">
        <v>12315</v>
      </c>
      <c r="E10766" s="5" t="s">
        <v>14</v>
      </c>
      <c r="F10766" s="5" t="s">
        <v>15</v>
      </c>
      <c r="G10766" s="9"/>
      <c r="H10766" s="9"/>
    </row>
    <row r="10767" ht="15.75" customHeight="1">
      <c r="A10767" s="11" t="s">
        <v>12310</v>
      </c>
      <c r="B10767" s="6" t="s">
        <v>41</v>
      </c>
      <c r="C10767" s="10">
        <v>9.0</v>
      </c>
      <c r="D10767" s="8" t="s">
        <v>12316</v>
      </c>
      <c r="E10767" s="5" t="s">
        <v>14</v>
      </c>
      <c r="F10767" s="5" t="s">
        <v>66</v>
      </c>
      <c r="G10767" s="9"/>
      <c r="H10767" s="9"/>
    </row>
    <row r="10768" ht="15.75" customHeight="1">
      <c r="A10768" s="11" t="s">
        <v>12310</v>
      </c>
      <c r="B10768" s="6" t="s">
        <v>41</v>
      </c>
      <c r="C10768" s="10">
        <v>11.0</v>
      </c>
      <c r="D10768" s="8" t="s">
        <v>12317</v>
      </c>
      <c r="E10768" s="5" t="s">
        <v>32</v>
      </c>
      <c r="F10768" s="5" t="s">
        <v>22</v>
      </c>
      <c r="G10768" s="9"/>
      <c r="H10768" s="9"/>
    </row>
    <row r="10769" ht="15.75" customHeight="1">
      <c r="A10769" s="11" t="s">
        <v>12310</v>
      </c>
      <c r="B10769" s="6" t="s">
        <v>41</v>
      </c>
      <c r="C10769" s="10">
        <v>12.0</v>
      </c>
      <c r="D10769" s="8" t="s">
        <v>12318</v>
      </c>
      <c r="E10769" s="5" t="s">
        <v>14</v>
      </c>
      <c r="F10769" s="5" t="s">
        <v>15</v>
      </c>
      <c r="G10769" s="9"/>
      <c r="H10769" s="9"/>
    </row>
    <row r="10770" ht="15.75" customHeight="1">
      <c r="A10770" s="11" t="s">
        <v>12310</v>
      </c>
      <c r="B10770" s="6" t="s">
        <v>41</v>
      </c>
      <c r="C10770" s="10">
        <v>14.0</v>
      </c>
      <c r="D10770" s="8" t="s">
        <v>12319</v>
      </c>
      <c r="E10770" s="5" t="s">
        <v>14</v>
      </c>
      <c r="F10770" s="5" t="s">
        <v>15</v>
      </c>
      <c r="G10770" s="9"/>
      <c r="H10770" s="9"/>
    </row>
    <row r="10771" ht="15.75" customHeight="1">
      <c r="A10771" s="11" t="s">
        <v>12310</v>
      </c>
      <c r="B10771" s="6" t="s">
        <v>41</v>
      </c>
      <c r="C10771" s="10">
        <v>16.0</v>
      </c>
      <c r="D10771" s="8" t="s">
        <v>12320</v>
      </c>
      <c r="E10771" s="5" t="s">
        <v>33</v>
      </c>
      <c r="F10771" s="5" t="s">
        <v>33</v>
      </c>
      <c r="G10771" s="9"/>
      <c r="H10771" s="9"/>
    </row>
    <row r="10772" ht="15.75" customHeight="1">
      <c r="A10772" s="11" t="s">
        <v>12310</v>
      </c>
      <c r="B10772" s="6" t="s">
        <v>41</v>
      </c>
      <c r="C10772" s="10">
        <v>17.0</v>
      </c>
      <c r="D10772" s="8" t="s">
        <v>12321</v>
      </c>
      <c r="E10772" s="5" t="s">
        <v>14</v>
      </c>
      <c r="F10772" s="5" t="s">
        <v>15</v>
      </c>
      <c r="G10772" s="9"/>
      <c r="H10772" s="9"/>
    </row>
    <row r="10773" ht="15.75" customHeight="1">
      <c r="A10773" s="11" t="s">
        <v>12310</v>
      </c>
      <c r="B10773" s="6" t="s">
        <v>41</v>
      </c>
      <c r="C10773" s="10">
        <v>19.0</v>
      </c>
      <c r="D10773" s="8" t="s">
        <v>12322</v>
      </c>
      <c r="E10773" s="5" t="s">
        <v>32</v>
      </c>
      <c r="F10773" s="5" t="s">
        <v>22</v>
      </c>
      <c r="G10773" s="9"/>
      <c r="H10773" s="9"/>
    </row>
    <row r="10774" ht="15.75" customHeight="1">
      <c r="A10774" s="11" t="s">
        <v>12310</v>
      </c>
      <c r="B10774" s="6" t="s">
        <v>41</v>
      </c>
      <c r="C10774" s="10">
        <v>21.0</v>
      </c>
      <c r="D10774" s="8" t="s">
        <v>12323</v>
      </c>
      <c r="E10774" s="5" t="s">
        <v>33</v>
      </c>
      <c r="F10774" s="5" t="s">
        <v>929</v>
      </c>
      <c r="G10774" s="9"/>
      <c r="H10774" s="9"/>
    </row>
    <row r="10775" ht="15.75" customHeight="1">
      <c r="A10775" s="11" t="s">
        <v>12310</v>
      </c>
      <c r="B10775" s="6" t="s">
        <v>41</v>
      </c>
      <c r="C10775" s="10">
        <v>23.0</v>
      </c>
      <c r="D10775" s="8" t="s">
        <v>12324</v>
      </c>
      <c r="E10775" s="5" t="s">
        <v>14</v>
      </c>
      <c r="F10775" s="5" t="s">
        <v>15</v>
      </c>
      <c r="G10775" s="9"/>
      <c r="H10775" s="9"/>
    </row>
    <row r="10776" ht="15.75" customHeight="1">
      <c r="A10776" s="11" t="s">
        <v>12310</v>
      </c>
      <c r="B10776" s="6" t="s">
        <v>41</v>
      </c>
      <c r="C10776" s="10">
        <v>24.0</v>
      </c>
      <c r="D10776" s="8" t="s">
        <v>12325</v>
      </c>
      <c r="E10776" s="5" t="s">
        <v>33</v>
      </c>
      <c r="F10776" s="5" t="s">
        <v>33</v>
      </c>
      <c r="G10776" s="9"/>
      <c r="H10776" s="9"/>
    </row>
    <row r="10777" ht="15.75" customHeight="1">
      <c r="A10777" s="11" t="s">
        <v>12310</v>
      </c>
      <c r="B10777" s="6" t="s">
        <v>104</v>
      </c>
      <c r="C10777" s="10">
        <v>26.0</v>
      </c>
      <c r="D10777" s="8" t="s">
        <v>12326</v>
      </c>
      <c r="E10777" s="5" t="s">
        <v>14</v>
      </c>
      <c r="F10777" s="5" t="s">
        <v>15</v>
      </c>
      <c r="G10777" s="9"/>
      <c r="H10777" s="9"/>
    </row>
    <row r="10778" ht="15.75" customHeight="1">
      <c r="A10778" s="11" t="s">
        <v>12310</v>
      </c>
      <c r="B10778" s="6" t="s">
        <v>37</v>
      </c>
      <c r="C10778" s="10">
        <v>28.0</v>
      </c>
      <c r="D10778" s="8" t="s">
        <v>12327</v>
      </c>
      <c r="E10778" s="5" t="s">
        <v>21</v>
      </c>
      <c r="F10778" s="5" t="s">
        <v>25</v>
      </c>
      <c r="G10778" s="9"/>
      <c r="H10778" s="9"/>
    </row>
    <row r="10779" ht="15.75" customHeight="1">
      <c r="A10779" s="11" t="s">
        <v>12310</v>
      </c>
      <c r="B10779" s="6" t="s">
        <v>41</v>
      </c>
      <c r="C10779" s="10">
        <v>29.0</v>
      </c>
      <c r="D10779" s="8" t="s">
        <v>12328</v>
      </c>
      <c r="E10779" s="5" t="s">
        <v>33</v>
      </c>
      <c r="F10779" s="5" t="s">
        <v>929</v>
      </c>
      <c r="G10779" s="9"/>
      <c r="H10779" s="9"/>
    </row>
    <row r="10780" ht="15.75" customHeight="1">
      <c r="A10780" s="11" t="s">
        <v>12310</v>
      </c>
      <c r="B10780" s="6" t="s">
        <v>41</v>
      </c>
      <c r="C10780" s="10">
        <v>31.0</v>
      </c>
      <c r="D10780" s="8" t="s">
        <v>12329</v>
      </c>
      <c r="E10780" s="5" t="s">
        <v>166</v>
      </c>
      <c r="F10780" s="5" t="s">
        <v>28</v>
      </c>
      <c r="G10780" s="9"/>
      <c r="H10780" s="9"/>
    </row>
    <row r="10781" ht="15.75" customHeight="1">
      <c r="A10781" s="11" t="s">
        <v>12310</v>
      </c>
      <c r="B10781" s="6" t="s">
        <v>41</v>
      </c>
      <c r="C10781" s="10">
        <v>32.0</v>
      </c>
      <c r="D10781" s="8" t="s">
        <v>12330</v>
      </c>
      <c r="E10781" s="5" t="s">
        <v>33</v>
      </c>
      <c r="F10781" s="5" t="s">
        <v>2378</v>
      </c>
      <c r="G10781" s="9"/>
      <c r="H10781" s="9"/>
    </row>
    <row r="10782" ht="15.75" customHeight="1">
      <c r="A10782" s="11" t="s">
        <v>12310</v>
      </c>
      <c r="B10782" s="6" t="s">
        <v>41</v>
      </c>
      <c r="C10782" s="10">
        <v>34.0</v>
      </c>
      <c r="D10782" s="8" t="s">
        <v>12331</v>
      </c>
      <c r="E10782" s="5" t="s">
        <v>33</v>
      </c>
      <c r="F10782" s="5" t="s">
        <v>33</v>
      </c>
      <c r="G10782" s="9"/>
      <c r="H10782" s="9"/>
    </row>
    <row r="10783" ht="15.75" customHeight="1">
      <c r="A10783" s="11" t="s">
        <v>12310</v>
      </c>
      <c r="B10783" s="6" t="s">
        <v>41</v>
      </c>
      <c r="C10783" s="10">
        <v>36.0</v>
      </c>
      <c r="D10783" s="8" t="s">
        <v>12332</v>
      </c>
      <c r="E10783" s="5" t="s">
        <v>32</v>
      </c>
      <c r="F10783" s="5" t="s">
        <v>15</v>
      </c>
      <c r="G10783" s="9"/>
      <c r="H10783" s="9"/>
    </row>
    <row r="10784" ht="15.75" customHeight="1">
      <c r="A10784" s="11" t="s">
        <v>12310</v>
      </c>
      <c r="B10784" s="6" t="s">
        <v>41</v>
      </c>
      <c r="C10784" s="10">
        <v>38.0</v>
      </c>
      <c r="D10784" s="8" t="s">
        <v>12333</v>
      </c>
      <c r="E10784" s="5" t="s">
        <v>32</v>
      </c>
      <c r="F10784" s="5" t="s">
        <v>18</v>
      </c>
      <c r="G10784" s="9"/>
      <c r="H10784" s="9"/>
    </row>
    <row r="10785" ht="15.75" customHeight="1">
      <c r="A10785" s="11" t="s">
        <v>12310</v>
      </c>
      <c r="B10785" s="6" t="s">
        <v>41</v>
      </c>
      <c r="C10785" s="10">
        <v>40.0</v>
      </c>
      <c r="D10785" s="8" t="s">
        <v>12334</v>
      </c>
      <c r="E10785" s="5" t="s">
        <v>21</v>
      </c>
      <c r="F10785" s="5" t="s">
        <v>12335</v>
      </c>
      <c r="G10785" s="9"/>
      <c r="H10785" s="9"/>
    </row>
    <row r="10786" ht="15.75" customHeight="1">
      <c r="A10786" s="5" t="s">
        <v>12336</v>
      </c>
      <c r="B10786" s="6" t="s">
        <v>37</v>
      </c>
      <c r="C10786" s="7">
        <v>1.0</v>
      </c>
      <c r="D10786" s="8" t="s">
        <v>12337</v>
      </c>
      <c r="E10786" s="5" t="s">
        <v>21</v>
      </c>
      <c r="F10786" s="5" t="s">
        <v>22</v>
      </c>
      <c r="G10786" s="9"/>
      <c r="H10786" s="9"/>
    </row>
    <row r="10787" ht="15.75" customHeight="1">
      <c r="A10787" s="5" t="s">
        <v>12336</v>
      </c>
      <c r="B10787" s="6" t="s">
        <v>144</v>
      </c>
      <c r="C10787" s="10">
        <v>2.0</v>
      </c>
      <c r="D10787" s="8" t="s">
        <v>12338</v>
      </c>
      <c r="E10787" s="5" t="s">
        <v>21</v>
      </c>
      <c r="F10787" s="5" t="s">
        <v>22</v>
      </c>
      <c r="G10787" s="9"/>
      <c r="H10787" s="9"/>
    </row>
    <row r="10788" ht="15.75" customHeight="1">
      <c r="A10788" s="5" t="s">
        <v>12336</v>
      </c>
      <c r="B10788" s="6" t="s">
        <v>37</v>
      </c>
      <c r="C10788" s="10">
        <v>3.0</v>
      </c>
      <c r="D10788" s="8" t="s">
        <v>12339</v>
      </c>
      <c r="E10788" s="5" t="s">
        <v>21</v>
      </c>
      <c r="F10788" s="5" t="s">
        <v>22</v>
      </c>
      <c r="G10788" s="9"/>
      <c r="H10788" s="9"/>
    </row>
    <row r="10789" ht="15.75" customHeight="1">
      <c r="A10789" s="5" t="s">
        <v>12336</v>
      </c>
      <c r="B10789" s="6" t="s">
        <v>37</v>
      </c>
      <c r="C10789" s="10">
        <v>4.0</v>
      </c>
      <c r="D10789" s="8" t="s">
        <v>12340</v>
      </c>
      <c r="E10789" s="5" t="s">
        <v>21</v>
      </c>
      <c r="F10789" s="5" t="s">
        <v>22</v>
      </c>
      <c r="G10789" s="9"/>
      <c r="H10789" s="9"/>
    </row>
    <row r="10790" ht="15.75" customHeight="1">
      <c r="A10790" s="5" t="s">
        <v>12336</v>
      </c>
      <c r="B10790" s="6" t="s">
        <v>144</v>
      </c>
      <c r="C10790" s="10">
        <v>5.0</v>
      </c>
      <c r="D10790" s="8" t="s">
        <v>12341</v>
      </c>
      <c r="E10790" s="5" t="s">
        <v>21</v>
      </c>
      <c r="F10790" s="5" t="s">
        <v>22</v>
      </c>
      <c r="G10790" s="9"/>
      <c r="H10790" s="9"/>
    </row>
    <row r="10791" ht="15.75" customHeight="1">
      <c r="A10791" s="5" t="s">
        <v>12336</v>
      </c>
      <c r="B10791" s="6" t="s">
        <v>2879</v>
      </c>
      <c r="C10791" s="10">
        <v>6.0</v>
      </c>
      <c r="D10791" s="8" t="s">
        <v>12342</v>
      </c>
      <c r="E10791" s="5" t="s">
        <v>21</v>
      </c>
      <c r="F10791" s="5" t="s">
        <v>22</v>
      </c>
      <c r="G10791" s="9"/>
      <c r="H10791" s="9"/>
    </row>
    <row r="10792" ht="15.75" customHeight="1">
      <c r="A10792" s="15" t="s">
        <v>12343</v>
      </c>
      <c r="B10792" s="14" t="s">
        <v>139</v>
      </c>
      <c r="C10792" s="16">
        <v>1.0</v>
      </c>
      <c r="D10792" s="8" t="s">
        <v>12344</v>
      </c>
      <c r="E10792" s="8" t="s">
        <v>21</v>
      </c>
      <c r="F10792" s="5" t="s">
        <v>25</v>
      </c>
      <c r="G10792" s="9"/>
      <c r="H10792" s="9"/>
    </row>
    <row r="10793" ht="15.75" customHeight="1">
      <c r="A10793" s="15" t="s">
        <v>12343</v>
      </c>
      <c r="B10793" s="14" t="s">
        <v>124</v>
      </c>
      <c r="C10793" s="17">
        <v>2.0</v>
      </c>
      <c r="D10793" s="8" t="s">
        <v>12345</v>
      </c>
      <c r="E10793" s="8" t="s">
        <v>21</v>
      </c>
      <c r="F10793" s="5" t="s">
        <v>25</v>
      </c>
      <c r="G10793" s="9"/>
      <c r="H10793" s="9"/>
    </row>
    <row r="10794" ht="15.75" customHeight="1">
      <c r="A10794" s="15" t="s">
        <v>12343</v>
      </c>
      <c r="B10794" s="14" t="s">
        <v>124</v>
      </c>
      <c r="C10794" s="17">
        <v>4.0</v>
      </c>
      <c r="D10794" s="8" t="s">
        <v>12346</v>
      </c>
      <c r="E10794" s="8" t="s">
        <v>166</v>
      </c>
      <c r="F10794" s="5" t="s">
        <v>166</v>
      </c>
      <c r="G10794" s="9"/>
      <c r="H10794" s="9"/>
    </row>
    <row r="10795" ht="15.75" customHeight="1">
      <c r="A10795" s="15" t="s">
        <v>12343</v>
      </c>
      <c r="B10795" s="14" t="s">
        <v>139</v>
      </c>
      <c r="C10795" s="17">
        <v>5.0</v>
      </c>
      <c r="D10795" s="8" t="s">
        <v>12347</v>
      </c>
      <c r="E10795" s="8" t="s">
        <v>21</v>
      </c>
      <c r="F10795" s="5" t="s">
        <v>166</v>
      </c>
      <c r="G10795" s="9"/>
      <c r="H10795" s="9"/>
    </row>
    <row r="10796" ht="15.75" customHeight="1">
      <c r="A10796" s="15" t="s">
        <v>12343</v>
      </c>
      <c r="B10796" s="14" t="s">
        <v>124</v>
      </c>
      <c r="C10796" s="17">
        <v>6.0</v>
      </c>
      <c r="D10796" s="8" t="s">
        <v>12348</v>
      </c>
      <c r="E10796" s="8" t="s">
        <v>14</v>
      </c>
      <c r="F10796" s="5" t="s">
        <v>79</v>
      </c>
      <c r="G10796" s="9"/>
      <c r="H10796" s="9"/>
    </row>
    <row r="10797" ht="15.75" customHeight="1">
      <c r="A10797" s="15" t="s">
        <v>12343</v>
      </c>
      <c r="B10797" s="14" t="s">
        <v>144</v>
      </c>
      <c r="C10797" s="17">
        <v>8.0</v>
      </c>
      <c r="D10797" s="8" t="s">
        <v>12349</v>
      </c>
      <c r="E10797" s="8" t="s">
        <v>21</v>
      </c>
      <c r="F10797" s="5" t="s">
        <v>123</v>
      </c>
      <c r="G10797" s="9"/>
      <c r="H10797" s="9"/>
    </row>
    <row r="10798" ht="15.75" customHeight="1">
      <c r="A10798" s="15" t="s">
        <v>12343</v>
      </c>
      <c r="B10798" s="14" t="s">
        <v>124</v>
      </c>
      <c r="C10798" s="17">
        <v>10.0</v>
      </c>
      <c r="D10798" s="8" t="s">
        <v>12350</v>
      </c>
      <c r="E10798" s="8" t="s">
        <v>21</v>
      </c>
      <c r="F10798" s="5" t="s">
        <v>25</v>
      </c>
      <c r="G10798" s="9"/>
      <c r="H10798" s="9"/>
    </row>
    <row r="10799" ht="15.75" customHeight="1">
      <c r="A10799" s="15" t="s">
        <v>12343</v>
      </c>
      <c r="B10799" s="14" t="s">
        <v>968</v>
      </c>
      <c r="C10799" s="17">
        <v>12.0</v>
      </c>
      <c r="D10799" s="8" t="s">
        <v>12351</v>
      </c>
      <c r="E10799" s="8" t="s">
        <v>33</v>
      </c>
      <c r="F10799" s="5" t="s">
        <v>33</v>
      </c>
      <c r="G10799" s="9"/>
      <c r="H10799" s="9"/>
    </row>
    <row r="10800" ht="15.75" customHeight="1">
      <c r="A10800" s="15" t="s">
        <v>12343</v>
      </c>
      <c r="B10800" s="14" t="s">
        <v>124</v>
      </c>
      <c r="C10800" s="17">
        <v>14.0</v>
      </c>
      <c r="D10800" s="8" t="s">
        <v>12352</v>
      </c>
      <c r="E10800" s="8" t="s">
        <v>14</v>
      </c>
      <c r="F10800" s="5" t="s">
        <v>15</v>
      </c>
      <c r="G10800" s="9"/>
      <c r="H10800" s="9"/>
    </row>
    <row r="10801" ht="15.75" customHeight="1">
      <c r="A10801" s="15" t="s">
        <v>12343</v>
      </c>
      <c r="B10801" s="14" t="s">
        <v>144</v>
      </c>
      <c r="C10801" s="17">
        <v>15.0</v>
      </c>
      <c r="D10801" s="8" t="s">
        <v>12353</v>
      </c>
      <c r="E10801" s="8" t="s">
        <v>32</v>
      </c>
      <c r="F10801" s="5" t="s">
        <v>22</v>
      </c>
      <c r="G10801" s="9"/>
      <c r="H10801" s="9"/>
    </row>
    <row r="10802" ht="15.75" customHeight="1">
      <c r="A10802" s="15" t="s">
        <v>12343</v>
      </c>
      <c r="B10802" s="14" t="s">
        <v>968</v>
      </c>
      <c r="C10802" s="17">
        <v>17.0</v>
      </c>
      <c r="D10802" s="8" t="s">
        <v>12354</v>
      </c>
      <c r="E10802" s="8" t="s">
        <v>21</v>
      </c>
      <c r="F10802" s="5" t="s">
        <v>25</v>
      </c>
      <c r="G10802" s="9"/>
      <c r="H10802" s="9"/>
    </row>
    <row r="10803" ht="15.75" customHeight="1">
      <c r="A10803" s="15" t="s">
        <v>12343</v>
      </c>
      <c r="B10803" s="14" t="s">
        <v>37</v>
      </c>
      <c r="C10803" s="17">
        <v>19.0</v>
      </c>
      <c r="D10803" s="8" t="s">
        <v>12355</v>
      </c>
      <c r="E10803" s="8" t="s">
        <v>21</v>
      </c>
      <c r="F10803" s="5" t="s">
        <v>25</v>
      </c>
      <c r="G10803" s="9"/>
      <c r="H10803" s="9"/>
    </row>
    <row r="10804" ht="15.75" customHeight="1">
      <c r="A10804" s="15" t="s">
        <v>12343</v>
      </c>
      <c r="B10804" s="14" t="s">
        <v>124</v>
      </c>
      <c r="C10804" s="17">
        <v>20.0</v>
      </c>
      <c r="D10804" s="8" t="s">
        <v>12356</v>
      </c>
      <c r="E10804" s="8" t="s">
        <v>21</v>
      </c>
      <c r="F10804" s="5" t="s">
        <v>25</v>
      </c>
      <c r="G10804" s="9"/>
      <c r="H10804" s="9"/>
    </row>
    <row r="10805" ht="15.75" customHeight="1">
      <c r="A10805" s="15" t="s">
        <v>12343</v>
      </c>
      <c r="B10805" s="14" t="s">
        <v>144</v>
      </c>
      <c r="C10805" s="17">
        <v>22.0</v>
      </c>
      <c r="D10805" s="8" t="s">
        <v>12357</v>
      </c>
      <c r="E10805" s="8" t="s">
        <v>21</v>
      </c>
      <c r="F10805" s="5" t="s">
        <v>25</v>
      </c>
      <c r="G10805" s="9"/>
      <c r="H10805" s="9"/>
    </row>
    <row r="10806" ht="15.75" customHeight="1">
      <c r="A10806" s="15" t="s">
        <v>12343</v>
      </c>
      <c r="B10806" s="14" t="s">
        <v>137</v>
      </c>
      <c r="C10806" s="17">
        <v>23.0</v>
      </c>
      <c r="D10806" s="8" t="s">
        <v>12358</v>
      </c>
      <c r="E10806" s="8" t="s">
        <v>21</v>
      </c>
      <c r="F10806" s="5" t="s">
        <v>50</v>
      </c>
      <c r="G10806" s="9"/>
      <c r="H10806" s="9"/>
    </row>
    <row r="10807" ht="15.75" customHeight="1">
      <c r="A10807" s="11" t="s">
        <v>12359</v>
      </c>
      <c r="B10807" s="6" t="s">
        <v>124</v>
      </c>
      <c r="C10807" s="7">
        <v>1.0</v>
      </c>
      <c r="D10807" s="8" t="s">
        <v>12360</v>
      </c>
      <c r="E10807" s="5" t="s">
        <v>21</v>
      </c>
      <c r="F10807" s="5" t="s">
        <v>25</v>
      </c>
      <c r="G10807" s="9"/>
      <c r="H10807" s="9"/>
    </row>
    <row r="10808" ht="15.75" customHeight="1">
      <c r="A10808" s="11" t="s">
        <v>12359</v>
      </c>
      <c r="B10808" s="6" t="s">
        <v>139</v>
      </c>
      <c r="C10808" s="10">
        <v>2.0</v>
      </c>
      <c r="D10808" s="8" t="s">
        <v>12361</v>
      </c>
      <c r="E10808" s="5" t="s">
        <v>14</v>
      </c>
      <c r="F10808" s="5" t="s">
        <v>15</v>
      </c>
      <c r="G10808" s="9"/>
      <c r="H10808" s="9"/>
    </row>
    <row r="10809" ht="15.75" customHeight="1">
      <c r="A10809" s="11" t="s">
        <v>12359</v>
      </c>
      <c r="B10809" s="6" t="s">
        <v>137</v>
      </c>
      <c r="C10809" s="10">
        <v>3.0</v>
      </c>
      <c r="D10809" s="8" t="s">
        <v>12362</v>
      </c>
      <c r="E10809" s="5" t="s">
        <v>14</v>
      </c>
      <c r="F10809" s="5" t="s">
        <v>28</v>
      </c>
      <c r="G10809" s="9"/>
      <c r="H10809" s="9"/>
    </row>
    <row r="10810" ht="15.75" customHeight="1">
      <c r="A10810" s="11" t="s">
        <v>12359</v>
      </c>
      <c r="B10810" s="6" t="s">
        <v>37</v>
      </c>
      <c r="C10810" s="10">
        <v>5.0</v>
      </c>
      <c r="D10810" s="8" t="s">
        <v>12363</v>
      </c>
      <c r="E10810" s="5" t="s">
        <v>14</v>
      </c>
      <c r="F10810" s="5" t="s">
        <v>28</v>
      </c>
      <c r="G10810" s="9"/>
      <c r="H10810" s="9"/>
    </row>
    <row r="10811" ht="15.75" customHeight="1">
      <c r="A10811" s="11" t="s">
        <v>12359</v>
      </c>
      <c r="B10811" s="6" t="s">
        <v>139</v>
      </c>
      <c r="C10811" s="10">
        <v>6.0</v>
      </c>
      <c r="D10811" s="8" t="s">
        <v>12364</v>
      </c>
      <c r="E10811" s="5" t="s">
        <v>14</v>
      </c>
      <c r="F10811" s="5" t="s">
        <v>28</v>
      </c>
      <c r="G10811" s="9"/>
      <c r="H10811" s="9"/>
    </row>
    <row r="10812" ht="15.75" customHeight="1">
      <c r="A10812" s="11" t="s">
        <v>12359</v>
      </c>
      <c r="B10812" s="6" t="s">
        <v>124</v>
      </c>
      <c r="C10812" s="10">
        <v>7.0</v>
      </c>
      <c r="D10812" s="8" t="s">
        <v>12365</v>
      </c>
      <c r="E10812" s="5" t="s">
        <v>14</v>
      </c>
      <c r="F10812" s="5" t="s">
        <v>28</v>
      </c>
      <c r="G10812" s="9"/>
      <c r="H10812" s="9"/>
    </row>
    <row r="10813" ht="15.75" customHeight="1">
      <c r="A10813" s="11" t="s">
        <v>12359</v>
      </c>
      <c r="B10813" s="6" t="s">
        <v>124</v>
      </c>
      <c r="C10813" s="10">
        <v>8.0</v>
      </c>
      <c r="D10813" s="8" t="s">
        <v>12366</v>
      </c>
      <c r="E10813" s="5" t="s">
        <v>21</v>
      </c>
      <c r="F10813" s="5" t="s">
        <v>133</v>
      </c>
      <c r="G10813" s="9"/>
      <c r="H10813" s="9"/>
    </row>
    <row r="10814" ht="15.75" customHeight="1">
      <c r="A10814" s="11" t="s">
        <v>12359</v>
      </c>
      <c r="B10814" s="6" t="s">
        <v>37</v>
      </c>
      <c r="C10814" s="10">
        <v>10.0</v>
      </c>
      <c r="D10814" s="8" t="s">
        <v>12367</v>
      </c>
      <c r="E10814" s="5" t="s">
        <v>14</v>
      </c>
      <c r="F10814" s="5" t="s">
        <v>28</v>
      </c>
      <c r="G10814" s="9"/>
      <c r="H10814" s="9"/>
    </row>
    <row r="10815" ht="15.75" customHeight="1">
      <c r="A10815" s="11" t="s">
        <v>12359</v>
      </c>
      <c r="B10815" s="6" t="s">
        <v>560</v>
      </c>
      <c r="C10815" s="10">
        <v>11.0</v>
      </c>
      <c r="D10815" s="8" t="s">
        <v>12368</v>
      </c>
      <c r="E10815" s="5" t="s">
        <v>14</v>
      </c>
      <c r="F10815" s="5" t="s">
        <v>28</v>
      </c>
      <c r="G10815" s="9"/>
      <c r="H10815" s="9"/>
    </row>
    <row r="10816" ht="15.75" customHeight="1">
      <c r="A10816" s="11" t="s">
        <v>12359</v>
      </c>
      <c r="B10816" s="6" t="s">
        <v>124</v>
      </c>
      <c r="C10816" s="10">
        <v>14.0</v>
      </c>
      <c r="D10816" s="8" t="s">
        <v>12369</v>
      </c>
      <c r="E10816" s="5" t="s">
        <v>14</v>
      </c>
      <c r="F10816" s="5" t="s">
        <v>28</v>
      </c>
      <c r="G10816" s="9"/>
      <c r="H10816" s="9"/>
    </row>
    <row r="10817" ht="15.75" customHeight="1">
      <c r="A10817" s="11" t="s">
        <v>12359</v>
      </c>
      <c r="B10817" s="6" t="s">
        <v>37</v>
      </c>
      <c r="C10817" s="10">
        <v>16.0</v>
      </c>
      <c r="D10817" s="8" t="s">
        <v>12370</v>
      </c>
      <c r="E10817" s="5" t="s">
        <v>14</v>
      </c>
      <c r="F10817" s="5" t="s">
        <v>5356</v>
      </c>
      <c r="G10817" s="9"/>
      <c r="H10817" s="9"/>
    </row>
    <row r="10818" ht="15.75" customHeight="1">
      <c r="A10818" s="11" t="s">
        <v>12359</v>
      </c>
      <c r="B10818" s="6" t="s">
        <v>37</v>
      </c>
      <c r="C10818" s="10">
        <v>18.0</v>
      </c>
      <c r="D10818" s="8" t="s">
        <v>12371</v>
      </c>
      <c r="E10818" s="5" t="s">
        <v>21</v>
      </c>
      <c r="F10818" s="5" t="s">
        <v>50</v>
      </c>
      <c r="G10818" s="9"/>
      <c r="H10818" s="9"/>
    </row>
    <row r="10819" ht="15.75" customHeight="1">
      <c r="A10819" s="11" t="s">
        <v>12359</v>
      </c>
      <c r="B10819" s="6" t="s">
        <v>232</v>
      </c>
      <c r="C10819" s="10">
        <v>19.0</v>
      </c>
      <c r="D10819" s="8" t="s">
        <v>12372</v>
      </c>
      <c r="E10819" s="5" t="s">
        <v>21</v>
      </c>
      <c r="F10819" s="5" t="s">
        <v>1134</v>
      </c>
      <c r="G10819" s="9"/>
      <c r="H10819" s="9"/>
    </row>
    <row r="10820" ht="15.75" customHeight="1">
      <c r="A10820" s="15" t="s">
        <v>12373</v>
      </c>
      <c r="B10820" s="14" t="s">
        <v>35</v>
      </c>
      <c r="C10820" s="16">
        <v>1.0</v>
      </c>
      <c r="D10820" s="8" t="s">
        <v>12374</v>
      </c>
      <c r="E10820" s="8" t="s">
        <v>21</v>
      </c>
      <c r="F10820" s="5" t="s">
        <v>25</v>
      </c>
      <c r="G10820" s="9"/>
      <c r="H10820" s="9"/>
    </row>
    <row r="10821" ht="15.75" customHeight="1">
      <c r="A10821" s="15" t="s">
        <v>12373</v>
      </c>
      <c r="B10821" s="14" t="s">
        <v>26</v>
      </c>
      <c r="C10821" s="17">
        <v>3.0</v>
      </c>
      <c r="D10821" s="8" t="s">
        <v>12375</v>
      </c>
      <c r="E10821" s="8" t="s">
        <v>21</v>
      </c>
      <c r="F10821" s="5" t="s">
        <v>25</v>
      </c>
      <c r="G10821" s="9"/>
      <c r="H10821" s="9"/>
    </row>
    <row r="10822" ht="15.75" customHeight="1">
      <c r="A10822" s="15" t="s">
        <v>12373</v>
      </c>
      <c r="B10822" s="14" t="s">
        <v>37</v>
      </c>
      <c r="C10822" s="17">
        <v>5.0</v>
      </c>
      <c r="D10822" s="8" t="s">
        <v>12376</v>
      </c>
      <c r="E10822" s="8" t="s">
        <v>14</v>
      </c>
      <c r="F10822" s="5" t="s">
        <v>79</v>
      </c>
      <c r="G10822" s="9"/>
      <c r="H10822" s="9"/>
    </row>
    <row r="10823" ht="15.75" customHeight="1">
      <c r="A10823" s="15" t="s">
        <v>12373</v>
      </c>
      <c r="B10823" s="14" t="s">
        <v>26</v>
      </c>
      <c r="C10823" s="17">
        <v>6.0</v>
      </c>
      <c r="D10823" s="8" t="s">
        <v>12377</v>
      </c>
      <c r="E10823" s="8" t="s">
        <v>14</v>
      </c>
      <c r="F10823" s="5" t="s">
        <v>28</v>
      </c>
      <c r="G10823" s="9"/>
      <c r="H10823" s="9"/>
    </row>
    <row r="10824" ht="15.75" customHeight="1">
      <c r="A10824" s="15" t="s">
        <v>12373</v>
      </c>
      <c r="B10824" s="14" t="s">
        <v>41</v>
      </c>
      <c r="C10824" s="17">
        <v>8.0</v>
      </c>
      <c r="D10824" s="8" t="s">
        <v>12378</v>
      </c>
      <c r="E10824" s="8" t="s">
        <v>32</v>
      </c>
      <c r="F10824" s="5" t="s">
        <v>33</v>
      </c>
      <c r="G10824" s="9"/>
      <c r="H10824" s="9"/>
    </row>
    <row r="10825" ht="15.75" customHeight="1">
      <c r="A10825" s="15" t="s">
        <v>12373</v>
      </c>
      <c r="B10825" s="14" t="s">
        <v>41</v>
      </c>
      <c r="C10825" s="17">
        <v>10.0</v>
      </c>
      <c r="D10825" s="8" t="s">
        <v>12379</v>
      </c>
      <c r="E10825" s="8" t="s">
        <v>32</v>
      </c>
      <c r="F10825" s="5" t="s">
        <v>291</v>
      </c>
      <c r="G10825" s="9"/>
      <c r="H10825" s="9"/>
    </row>
    <row r="10826" ht="15.75" customHeight="1">
      <c r="A10826" s="15" t="s">
        <v>12373</v>
      </c>
      <c r="B10826" s="18" t="s">
        <v>261</v>
      </c>
      <c r="C10826" s="17">
        <v>13.0</v>
      </c>
      <c r="D10826" s="8" t="s">
        <v>12380</v>
      </c>
      <c r="E10826" s="8" t="s">
        <v>14</v>
      </c>
      <c r="F10826" s="5" t="s">
        <v>15</v>
      </c>
      <c r="G10826" s="9"/>
      <c r="H10826" s="9"/>
    </row>
    <row r="10827" ht="15.75" customHeight="1">
      <c r="A10827" s="15" t="s">
        <v>12373</v>
      </c>
      <c r="B10827" s="14" t="s">
        <v>37</v>
      </c>
      <c r="C10827" s="17">
        <v>14.0</v>
      </c>
      <c r="D10827" s="8" t="s">
        <v>12381</v>
      </c>
      <c r="E10827" s="8" t="s">
        <v>18</v>
      </c>
      <c r="F10827" s="5" t="s">
        <v>2246</v>
      </c>
      <c r="G10827" s="9"/>
      <c r="H10827" s="9"/>
    </row>
    <row r="10828" ht="15.75" customHeight="1">
      <c r="A10828" s="15" t="s">
        <v>12373</v>
      </c>
      <c r="B10828" s="14" t="s">
        <v>35</v>
      </c>
      <c r="C10828" s="17">
        <v>15.0</v>
      </c>
      <c r="D10828" s="8" t="s">
        <v>12382</v>
      </c>
      <c r="E10828" s="8" t="s">
        <v>14</v>
      </c>
      <c r="F10828" s="5" t="s">
        <v>15</v>
      </c>
      <c r="G10828" s="9"/>
      <c r="H10828" s="9"/>
    </row>
    <row r="10829" ht="15.75" customHeight="1">
      <c r="A10829" s="15" t="s">
        <v>12373</v>
      </c>
      <c r="B10829" s="14" t="s">
        <v>26</v>
      </c>
      <c r="C10829" s="17">
        <v>16.0</v>
      </c>
      <c r="D10829" s="8" t="s">
        <v>12383</v>
      </c>
      <c r="E10829" s="8" t="s">
        <v>14</v>
      </c>
      <c r="F10829" s="5" t="s">
        <v>66</v>
      </c>
      <c r="G10829" s="9"/>
      <c r="H10829" s="9"/>
    </row>
    <row r="10830" ht="15.75" customHeight="1">
      <c r="A10830" s="15" t="s">
        <v>12373</v>
      </c>
      <c r="B10830" s="18" t="s">
        <v>1712</v>
      </c>
      <c r="C10830" s="17">
        <v>17.0</v>
      </c>
      <c r="D10830" s="8" t="s">
        <v>12384</v>
      </c>
      <c r="E10830" s="8" t="s">
        <v>32</v>
      </c>
      <c r="F10830" s="5" t="s">
        <v>66</v>
      </c>
      <c r="G10830" s="9"/>
      <c r="H10830" s="9"/>
    </row>
    <row r="10831" ht="15.75" customHeight="1">
      <c r="A10831" s="15" t="s">
        <v>12373</v>
      </c>
      <c r="B10831" s="14" t="s">
        <v>734</v>
      </c>
      <c r="C10831" s="17">
        <v>19.0</v>
      </c>
      <c r="D10831" s="8" t="s">
        <v>12385</v>
      </c>
      <c r="E10831" s="8" t="s">
        <v>33</v>
      </c>
      <c r="F10831" s="5" t="s">
        <v>33</v>
      </c>
      <c r="G10831" s="9"/>
      <c r="H10831" s="9"/>
    </row>
    <row r="10832" ht="15.75" customHeight="1">
      <c r="A10832" s="15" t="s">
        <v>12373</v>
      </c>
      <c r="B10832" s="14" t="s">
        <v>35</v>
      </c>
      <c r="C10832" s="17">
        <v>22.0</v>
      </c>
      <c r="D10832" s="8" t="s">
        <v>12386</v>
      </c>
      <c r="E10832" s="8" t="s">
        <v>21</v>
      </c>
      <c r="F10832" s="5" t="s">
        <v>123</v>
      </c>
      <c r="G10832" s="9"/>
      <c r="H10832" s="9"/>
    </row>
    <row r="10833" ht="15.75" customHeight="1">
      <c r="A10833" s="15" t="s">
        <v>12373</v>
      </c>
      <c r="B10833" s="14" t="s">
        <v>35</v>
      </c>
      <c r="C10833" s="17">
        <v>24.0</v>
      </c>
      <c r="D10833" s="8" t="s">
        <v>12387</v>
      </c>
      <c r="E10833" s="8" t="s">
        <v>14</v>
      </c>
      <c r="F10833" s="5" t="s">
        <v>28</v>
      </c>
      <c r="G10833" s="9"/>
      <c r="H10833" s="9"/>
    </row>
    <row r="10834" ht="15.75" customHeight="1">
      <c r="A10834" s="15" t="s">
        <v>12373</v>
      </c>
      <c r="B10834" s="18" t="s">
        <v>261</v>
      </c>
      <c r="C10834" s="17">
        <v>25.0</v>
      </c>
      <c r="D10834" s="8" t="s">
        <v>12388</v>
      </c>
      <c r="E10834" s="8" t="s">
        <v>21</v>
      </c>
      <c r="F10834" s="5" t="s">
        <v>25</v>
      </c>
      <c r="G10834" s="9"/>
      <c r="H10834" s="9"/>
    </row>
    <row r="10835" ht="15.75" customHeight="1">
      <c r="A10835" s="15" t="s">
        <v>12373</v>
      </c>
      <c r="B10835" s="14" t="s">
        <v>35</v>
      </c>
      <c r="C10835" s="17">
        <v>26.0</v>
      </c>
      <c r="D10835" s="8" t="s">
        <v>12389</v>
      </c>
      <c r="E10835" s="8" t="s">
        <v>33</v>
      </c>
      <c r="F10835" s="5" t="s">
        <v>33</v>
      </c>
      <c r="G10835" s="9"/>
      <c r="H10835" s="9"/>
    </row>
    <row r="10836" ht="15.75" customHeight="1">
      <c r="A10836" s="15" t="s">
        <v>12373</v>
      </c>
      <c r="B10836" s="14" t="s">
        <v>26</v>
      </c>
      <c r="C10836" s="17">
        <v>28.0</v>
      </c>
      <c r="D10836" s="8" t="s">
        <v>12390</v>
      </c>
      <c r="E10836" s="8" t="s">
        <v>21</v>
      </c>
      <c r="F10836" s="5" t="s">
        <v>22</v>
      </c>
      <c r="G10836" s="9"/>
      <c r="H10836" s="9"/>
    </row>
    <row r="10837" ht="15.75" customHeight="1">
      <c r="A10837" s="15" t="s">
        <v>12373</v>
      </c>
      <c r="B10837" s="14" t="s">
        <v>26</v>
      </c>
      <c r="C10837" s="17">
        <v>30.0</v>
      </c>
      <c r="D10837" s="8" t="s">
        <v>12391</v>
      </c>
      <c r="E10837" s="8" t="s">
        <v>21</v>
      </c>
      <c r="F10837" s="5" t="s">
        <v>4408</v>
      </c>
      <c r="G10837" s="9"/>
      <c r="H10837" s="9"/>
    </row>
    <row r="10838" ht="15.75" customHeight="1">
      <c r="A10838" s="15" t="s">
        <v>12373</v>
      </c>
      <c r="B10838" s="14" t="s">
        <v>734</v>
      </c>
      <c r="C10838" s="17">
        <v>32.0</v>
      </c>
      <c r="D10838" s="8" t="s">
        <v>12392</v>
      </c>
      <c r="E10838" s="8" t="s">
        <v>18</v>
      </c>
      <c r="F10838" s="5" t="s">
        <v>1570</v>
      </c>
      <c r="G10838" s="9"/>
      <c r="H10838" s="9"/>
    </row>
    <row r="10839" ht="15.75" customHeight="1">
      <c r="A10839" s="15" t="s">
        <v>12373</v>
      </c>
      <c r="B10839" s="14" t="s">
        <v>41</v>
      </c>
      <c r="C10839" s="17">
        <v>34.0</v>
      </c>
      <c r="D10839" s="8" t="s">
        <v>12393</v>
      </c>
      <c r="E10839" s="8" t="s">
        <v>14</v>
      </c>
      <c r="F10839" s="5" t="s">
        <v>79</v>
      </c>
      <c r="G10839" s="9"/>
      <c r="H10839" s="9"/>
    </row>
    <row r="10840" ht="15.75" customHeight="1">
      <c r="A10840" s="15" t="s">
        <v>12373</v>
      </c>
      <c r="B10840" s="14" t="s">
        <v>35</v>
      </c>
      <c r="C10840" s="17">
        <v>36.0</v>
      </c>
      <c r="D10840" s="8" t="s">
        <v>12394</v>
      </c>
      <c r="E10840" s="8" t="s">
        <v>21</v>
      </c>
      <c r="F10840" s="5" t="s">
        <v>4408</v>
      </c>
      <c r="G10840" s="9"/>
      <c r="H10840" s="9"/>
    </row>
    <row r="10841" ht="15.75" customHeight="1">
      <c r="A10841" s="15" t="s">
        <v>12373</v>
      </c>
      <c r="B10841" s="14" t="s">
        <v>26</v>
      </c>
      <c r="C10841" s="17">
        <v>38.0</v>
      </c>
      <c r="D10841" s="8" t="s">
        <v>12395</v>
      </c>
      <c r="E10841" s="8" t="s">
        <v>14</v>
      </c>
      <c r="F10841" s="5" t="s">
        <v>79</v>
      </c>
      <c r="G10841" s="9"/>
      <c r="H10841" s="9"/>
    </row>
    <row r="10842" ht="15.75" customHeight="1">
      <c r="A10842" s="15" t="s">
        <v>12373</v>
      </c>
      <c r="B10842" s="14" t="s">
        <v>35</v>
      </c>
      <c r="C10842" s="17">
        <v>40.0</v>
      </c>
      <c r="D10842" s="8" t="s">
        <v>12396</v>
      </c>
      <c r="E10842" s="8" t="s">
        <v>14</v>
      </c>
      <c r="F10842" s="5" t="s">
        <v>15</v>
      </c>
      <c r="G10842" s="9"/>
      <c r="H10842" s="9"/>
    </row>
    <row r="10843" ht="15.75" customHeight="1">
      <c r="A10843" s="15" t="s">
        <v>12373</v>
      </c>
      <c r="B10843" s="14" t="s">
        <v>26</v>
      </c>
      <c r="C10843" s="17">
        <v>41.0</v>
      </c>
      <c r="D10843" s="8" t="s">
        <v>12397</v>
      </c>
      <c r="E10843" s="8" t="s">
        <v>14</v>
      </c>
      <c r="F10843" s="5" t="s">
        <v>79</v>
      </c>
      <c r="G10843" s="9"/>
      <c r="H10843" s="9"/>
    </row>
    <row r="10844" ht="15.75" customHeight="1">
      <c r="A10844" s="15" t="s">
        <v>12373</v>
      </c>
      <c r="B10844" s="14" t="s">
        <v>35</v>
      </c>
      <c r="C10844" s="17">
        <v>43.0</v>
      </c>
      <c r="D10844" s="8" t="s">
        <v>12398</v>
      </c>
      <c r="E10844" s="8" t="s">
        <v>14</v>
      </c>
      <c r="F10844" s="5" t="s">
        <v>15</v>
      </c>
      <c r="G10844" s="9"/>
      <c r="H10844" s="9"/>
    </row>
    <row r="10845" ht="15.75" customHeight="1">
      <c r="A10845" s="15" t="s">
        <v>12373</v>
      </c>
      <c r="B10845" s="14" t="s">
        <v>26</v>
      </c>
      <c r="C10845" s="17">
        <v>45.0</v>
      </c>
      <c r="D10845" s="8" t="s">
        <v>12399</v>
      </c>
      <c r="E10845" s="8" t="s">
        <v>32</v>
      </c>
      <c r="F10845" s="5" t="s">
        <v>28</v>
      </c>
      <c r="G10845" s="9"/>
      <c r="H10845" s="9"/>
    </row>
    <row r="10846" ht="15.75" customHeight="1">
      <c r="A10846" s="15" t="s">
        <v>12373</v>
      </c>
      <c r="B10846" s="14" t="s">
        <v>216</v>
      </c>
      <c r="C10846" s="17">
        <v>46.0</v>
      </c>
      <c r="D10846" s="8" t="s">
        <v>12400</v>
      </c>
      <c r="E10846" s="8" t="s">
        <v>21</v>
      </c>
      <c r="F10846" s="5" t="s">
        <v>291</v>
      </c>
      <c r="G10846" s="9"/>
      <c r="H10846" s="9"/>
    </row>
    <row r="10847" ht="15.75" customHeight="1">
      <c r="A10847" s="15" t="s">
        <v>12373</v>
      </c>
      <c r="B10847" s="14" t="s">
        <v>1041</v>
      </c>
      <c r="C10847" s="17">
        <v>48.0</v>
      </c>
      <c r="D10847" s="8" t="s">
        <v>12401</v>
      </c>
      <c r="E10847" s="8" t="s">
        <v>146</v>
      </c>
      <c r="F10847" s="5" t="s">
        <v>291</v>
      </c>
      <c r="G10847" s="9"/>
      <c r="H10847" s="9"/>
    </row>
    <row r="10848" ht="15.75" customHeight="1">
      <c r="A10848" s="15" t="s">
        <v>12402</v>
      </c>
      <c r="B10848" s="14" t="s">
        <v>3259</v>
      </c>
      <c r="C10848" s="16">
        <v>1.0</v>
      </c>
      <c r="D10848" s="8" t="s">
        <v>12403</v>
      </c>
      <c r="E10848" s="8" t="s">
        <v>21</v>
      </c>
      <c r="F10848" s="5" t="s">
        <v>642</v>
      </c>
      <c r="G10848" s="9"/>
      <c r="H10848" s="9"/>
    </row>
    <row r="10849" ht="15.75" customHeight="1">
      <c r="A10849" s="15" t="s">
        <v>12402</v>
      </c>
      <c r="B10849" s="14" t="s">
        <v>124</v>
      </c>
      <c r="C10849" s="17">
        <v>8.0</v>
      </c>
      <c r="D10849" s="8" t="s">
        <v>12404</v>
      </c>
      <c r="E10849" s="8" t="s">
        <v>21</v>
      </c>
      <c r="F10849" s="5" t="s">
        <v>123</v>
      </c>
      <c r="G10849" s="9"/>
      <c r="H10849" s="9"/>
    </row>
    <row r="10850" ht="15.75" customHeight="1">
      <c r="A10850" s="15" t="s">
        <v>12402</v>
      </c>
      <c r="B10850" s="14" t="s">
        <v>968</v>
      </c>
      <c r="C10850" s="17">
        <v>11.0</v>
      </c>
      <c r="D10850" s="8" t="s">
        <v>12405</v>
      </c>
      <c r="E10850" s="8" t="s">
        <v>21</v>
      </c>
      <c r="F10850" s="5" t="s">
        <v>22</v>
      </c>
      <c r="G10850" s="9"/>
      <c r="H10850" s="9"/>
    </row>
    <row r="10851" ht="15.75" customHeight="1">
      <c r="A10851" s="15" t="s">
        <v>12402</v>
      </c>
      <c r="B10851" s="14" t="s">
        <v>525</v>
      </c>
      <c r="C10851" s="17">
        <v>14.0</v>
      </c>
      <c r="D10851" s="8" t="s">
        <v>12406</v>
      </c>
      <c r="E10851" s="8" t="s">
        <v>21</v>
      </c>
      <c r="F10851" s="5" t="s">
        <v>25</v>
      </c>
      <c r="G10851" s="9"/>
      <c r="H10851" s="9"/>
    </row>
    <row r="10852" ht="15.75" customHeight="1">
      <c r="A10852" s="15" t="s">
        <v>12402</v>
      </c>
      <c r="B10852" s="14" t="s">
        <v>124</v>
      </c>
      <c r="C10852" s="17">
        <v>17.0</v>
      </c>
      <c r="D10852" s="8" t="s">
        <v>12407</v>
      </c>
      <c r="E10852" s="8" t="s">
        <v>18</v>
      </c>
      <c r="F10852" s="5" t="s">
        <v>18</v>
      </c>
      <c r="G10852" s="9"/>
      <c r="H10852" s="9"/>
    </row>
    <row r="10853" ht="15.75" customHeight="1">
      <c r="A10853" s="15" t="s">
        <v>12402</v>
      </c>
      <c r="B10853" s="14" t="s">
        <v>1503</v>
      </c>
      <c r="C10853" s="17">
        <v>20.0</v>
      </c>
      <c r="D10853" s="8" t="s">
        <v>12408</v>
      </c>
      <c r="E10853" s="8" t="s">
        <v>21</v>
      </c>
      <c r="F10853" s="5" t="s">
        <v>25</v>
      </c>
      <c r="G10853" s="9"/>
      <c r="H10853" s="9"/>
    </row>
    <row r="10854" ht="15.75" customHeight="1">
      <c r="A10854" s="15" t="s">
        <v>12402</v>
      </c>
      <c r="B10854" s="14" t="s">
        <v>1443</v>
      </c>
      <c r="C10854" s="17">
        <v>26.0</v>
      </c>
      <c r="D10854" s="8" t="s">
        <v>12409</v>
      </c>
      <c r="E10854" s="8" t="s">
        <v>14</v>
      </c>
      <c r="F10854" s="5" t="s">
        <v>28</v>
      </c>
      <c r="G10854" s="9"/>
      <c r="H10854" s="9"/>
    </row>
    <row r="10855" ht="15.75" customHeight="1">
      <c r="A10855" s="15" t="s">
        <v>12402</v>
      </c>
      <c r="B10855" s="14" t="s">
        <v>154</v>
      </c>
      <c r="C10855" s="17">
        <v>29.0</v>
      </c>
      <c r="D10855" s="8" t="s">
        <v>12410</v>
      </c>
      <c r="E10855" s="8" t="s">
        <v>14</v>
      </c>
      <c r="F10855" s="5" t="s">
        <v>28</v>
      </c>
      <c r="G10855" s="9"/>
      <c r="H10855" s="9"/>
    </row>
    <row r="10856" ht="15.75" customHeight="1">
      <c r="A10856" s="15" t="s">
        <v>12402</v>
      </c>
      <c r="B10856" s="14" t="s">
        <v>7969</v>
      </c>
      <c r="C10856" s="17">
        <v>33.0</v>
      </c>
      <c r="D10856" s="8" t="s">
        <v>12411</v>
      </c>
      <c r="E10856" s="8" t="s">
        <v>21</v>
      </c>
      <c r="F10856" s="5" t="s">
        <v>25</v>
      </c>
      <c r="G10856" s="9"/>
      <c r="H10856" s="9"/>
    </row>
    <row r="10857" ht="15.75" customHeight="1">
      <c r="A10857" s="15" t="s">
        <v>12412</v>
      </c>
      <c r="B10857" s="14" t="s">
        <v>12413</v>
      </c>
      <c r="C10857" s="16">
        <v>1.0</v>
      </c>
      <c r="D10857" s="8" t="s">
        <v>12414</v>
      </c>
      <c r="E10857" s="8" t="s">
        <v>21</v>
      </c>
      <c r="F10857" s="5" t="s">
        <v>12415</v>
      </c>
      <c r="G10857" s="9"/>
      <c r="H10857" s="9"/>
    </row>
    <row r="10858" ht="15.75" customHeight="1">
      <c r="A10858" s="15" t="s">
        <v>12412</v>
      </c>
      <c r="B10858" s="14" t="s">
        <v>91</v>
      </c>
      <c r="C10858" s="17">
        <v>3.0</v>
      </c>
      <c r="D10858" s="8" t="s">
        <v>12416</v>
      </c>
      <c r="E10858" s="8" t="s">
        <v>183</v>
      </c>
      <c r="F10858" s="5" t="s">
        <v>12417</v>
      </c>
      <c r="G10858" s="9"/>
      <c r="H10858" s="9"/>
    </row>
    <row r="10859" ht="15.75" customHeight="1">
      <c r="A10859" s="15" t="s">
        <v>12412</v>
      </c>
      <c r="B10859" s="14" t="s">
        <v>12418</v>
      </c>
      <c r="C10859" s="17">
        <v>4.0</v>
      </c>
      <c r="D10859" s="8" t="s">
        <v>12419</v>
      </c>
      <c r="E10859" s="8" t="s">
        <v>21</v>
      </c>
      <c r="F10859" s="5" t="s">
        <v>12415</v>
      </c>
      <c r="G10859" s="9"/>
      <c r="H10859" s="9"/>
    </row>
    <row r="10860" ht="15.75" customHeight="1">
      <c r="A10860" s="15" t="s">
        <v>12412</v>
      </c>
      <c r="B10860" s="18" t="s">
        <v>126</v>
      </c>
      <c r="C10860" s="17">
        <v>8.0</v>
      </c>
      <c r="D10860" s="8" t="s">
        <v>12420</v>
      </c>
      <c r="E10860" s="8" t="s">
        <v>21</v>
      </c>
      <c r="F10860" s="5" t="s">
        <v>12415</v>
      </c>
      <c r="G10860" s="9"/>
      <c r="H10860" s="9"/>
    </row>
    <row r="10861" ht="15.75" customHeight="1">
      <c r="A10861" s="15" t="s">
        <v>12412</v>
      </c>
      <c r="B10861" s="14" t="s">
        <v>12421</v>
      </c>
      <c r="C10861" s="17">
        <v>9.0</v>
      </c>
      <c r="D10861" s="8" t="s">
        <v>12422</v>
      </c>
      <c r="E10861" s="8" t="s">
        <v>21</v>
      </c>
      <c r="F10861" s="5" t="s">
        <v>12415</v>
      </c>
      <c r="G10861" s="9"/>
      <c r="H10861" s="9"/>
    </row>
    <row r="10862" ht="15.75" customHeight="1">
      <c r="A10862" s="15" t="s">
        <v>12412</v>
      </c>
      <c r="B10862" s="14" t="s">
        <v>440</v>
      </c>
      <c r="C10862" s="17">
        <v>10.0</v>
      </c>
      <c r="D10862" s="8" t="s">
        <v>12423</v>
      </c>
      <c r="E10862" s="8" t="s">
        <v>21</v>
      </c>
      <c r="F10862" s="5" t="s">
        <v>12415</v>
      </c>
      <c r="G10862" s="9"/>
      <c r="H10862" s="9"/>
    </row>
    <row r="10863" ht="15.75" customHeight="1">
      <c r="A10863" s="15" t="s">
        <v>12424</v>
      </c>
      <c r="B10863" s="14" t="s">
        <v>144</v>
      </c>
      <c r="C10863" s="16">
        <v>1.0</v>
      </c>
      <c r="D10863" s="8" t="s">
        <v>12425</v>
      </c>
      <c r="E10863" s="8" t="s">
        <v>21</v>
      </c>
      <c r="F10863" s="5" t="s">
        <v>123</v>
      </c>
      <c r="G10863" s="9"/>
      <c r="H10863" s="9"/>
    </row>
    <row r="10864" ht="15.75" customHeight="1">
      <c r="A10864" s="15" t="s">
        <v>12424</v>
      </c>
      <c r="B10864" s="14" t="s">
        <v>144</v>
      </c>
      <c r="C10864" s="17">
        <v>3.0</v>
      </c>
      <c r="D10864" s="8" t="s">
        <v>12426</v>
      </c>
      <c r="E10864" s="8" t="s">
        <v>146</v>
      </c>
      <c r="F10864" s="5" t="s">
        <v>583</v>
      </c>
      <c r="G10864" s="9"/>
      <c r="H10864" s="9"/>
    </row>
    <row r="10865" ht="15.75" customHeight="1">
      <c r="A10865" s="15" t="s">
        <v>12424</v>
      </c>
      <c r="B10865" s="14" t="s">
        <v>144</v>
      </c>
      <c r="C10865" s="17">
        <v>5.0</v>
      </c>
      <c r="D10865" s="8" t="s">
        <v>12427</v>
      </c>
      <c r="E10865" s="8" t="s">
        <v>14</v>
      </c>
      <c r="F10865" s="5" t="s">
        <v>15</v>
      </c>
      <c r="G10865" s="9"/>
      <c r="H10865" s="9"/>
    </row>
    <row r="10866" ht="15.75" customHeight="1">
      <c r="A10866" s="15" t="s">
        <v>12424</v>
      </c>
      <c r="B10866" s="14" t="s">
        <v>144</v>
      </c>
      <c r="C10866" s="17">
        <v>7.0</v>
      </c>
      <c r="D10866" s="8" t="s">
        <v>12428</v>
      </c>
      <c r="E10866" s="8" t="s">
        <v>21</v>
      </c>
      <c r="F10866" s="5" t="s">
        <v>50</v>
      </c>
      <c r="G10866" s="9"/>
      <c r="H10866" s="9"/>
    </row>
    <row r="10867" ht="15.75" customHeight="1">
      <c r="A10867" s="15" t="s">
        <v>12424</v>
      </c>
      <c r="B10867" s="14" t="s">
        <v>144</v>
      </c>
      <c r="C10867" s="17">
        <v>9.0</v>
      </c>
      <c r="D10867" s="8" t="s">
        <v>12429</v>
      </c>
      <c r="E10867" s="8" t="s">
        <v>33</v>
      </c>
      <c r="F10867" s="5" t="s">
        <v>929</v>
      </c>
      <c r="G10867" s="9"/>
      <c r="H10867" s="9"/>
    </row>
    <row r="10868" ht="15.75" customHeight="1">
      <c r="A10868" s="15" t="s">
        <v>12424</v>
      </c>
      <c r="B10868" s="14" t="s">
        <v>144</v>
      </c>
      <c r="C10868" s="17">
        <v>11.0</v>
      </c>
      <c r="D10868" s="8" t="s">
        <v>12430</v>
      </c>
      <c r="E10868" s="8" t="s">
        <v>21</v>
      </c>
      <c r="F10868" s="5" t="s">
        <v>123</v>
      </c>
      <c r="G10868" s="9"/>
      <c r="H10868" s="9"/>
    </row>
    <row r="10869" ht="15.75" customHeight="1">
      <c r="A10869" s="15" t="s">
        <v>12424</v>
      </c>
      <c r="B10869" s="14" t="s">
        <v>37</v>
      </c>
      <c r="C10869" s="17">
        <v>13.0</v>
      </c>
      <c r="D10869" s="8" t="s">
        <v>12431</v>
      </c>
      <c r="E10869" s="8" t="s">
        <v>21</v>
      </c>
      <c r="F10869" s="5" t="s">
        <v>50</v>
      </c>
      <c r="G10869" s="9"/>
      <c r="H10869" s="9"/>
    </row>
    <row r="10870" ht="15.75" customHeight="1">
      <c r="A10870" s="15" t="s">
        <v>12424</v>
      </c>
      <c r="B10870" s="14" t="s">
        <v>144</v>
      </c>
      <c r="C10870" s="17">
        <v>15.0</v>
      </c>
      <c r="D10870" s="8" t="s">
        <v>12432</v>
      </c>
      <c r="E10870" s="8" t="s">
        <v>48</v>
      </c>
      <c r="F10870" s="5" t="s">
        <v>4085</v>
      </c>
      <c r="G10870" s="9"/>
      <c r="H10870" s="9"/>
    </row>
    <row r="10871" ht="15.75" customHeight="1">
      <c r="A10871" s="15" t="s">
        <v>12424</v>
      </c>
      <c r="B10871" s="14" t="s">
        <v>144</v>
      </c>
      <c r="C10871" s="17">
        <v>17.0</v>
      </c>
      <c r="D10871" s="8" t="s">
        <v>12433</v>
      </c>
      <c r="E10871" s="8" t="s">
        <v>14</v>
      </c>
      <c r="F10871" s="5" t="s">
        <v>15</v>
      </c>
      <c r="G10871" s="9"/>
      <c r="H10871" s="9"/>
    </row>
    <row r="10872" ht="15.75" customHeight="1">
      <c r="A10872" s="15" t="s">
        <v>12424</v>
      </c>
      <c r="B10872" s="14" t="s">
        <v>144</v>
      </c>
      <c r="C10872" s="17">
        <v>19.0</v>
      </c>
      <c r="D10872" s="8" t="s">
        <v>12434</v>
      </c>
      <c r="E10872" s="8" t="s">
        <v>21</v>
      </c>
      <c r="F10872" s="5" t="s">
        <v>1134</v>
      </c>
      <c r="G10872" s="9"/>
      <c r="H10872" s="9"/>
    </row>
    <row r="10873" ht="15.75" customHeight="1">
      <c r="A10873" s="15" t="s">
        <v>12424</v>
      </c>
      <c r="B10873" s="14" t="s">
        <v>144</v>
      </c>
      <c r="C10873" s="17">
        <v>21.0</v>
      </c>
      <c r="D10873" s="8" t="s">
        <v>12435</v>
      </c>
      <c r="E10873" s="8" t="s">
        <v>33</v>
      </c>
      <c r="F10873" s="5" t="s">
        <v>33</v>
      </c>
      <c r="G10873" s="9"/>
      <c r="H10873" s="9"/>
    </row>
    <row r="10874" ht="15.75" customHeight="1">
      <c r="A10874" s="15" t="s">
        <v>12424</v>
      </c>
      <c r="B10874" s="14" t="s">
        <v>144</v>
      </c>
      <c r="C10874" s="17">
        <v>23.0</v>
      </c>
      <c r="D10874" s="8" t="s">
        <v>12436</v>
      </c>
      <c r="E10874" s="8" t="s">
        <v>21</v>
      </c>
      <c r="F10874" s="5" t="s">
        <v>123</v>
      </c>
      <c r="G10874" s="9"/>
      <c r="H10874" s="9"/>
    </row>
    <row r="10875" ht="15.75" customHeight="1">
      <c r="A10875" s="15" t="s">
        <v>12424</v>
      </c>
      <c r="B10875" s="14" t="s">
        <v>144</v>
      </c>
      <c r="C10875" s="17">
        <v>25.0</v>
      </c>
      <c r="D10875" s="8" t="s">
        <v>12437</v>
      </c>
      <c r="E10875" s="8" t="s">
        <v>21</v>
      </c>
      <c r="F10875" s="5" t="s">
        <v>123</v>
      </c>
      <c r="G10875" s="9"/>
      <c r="H10875" s="9"/>
    </row>
    <row r="10876" ht="15.75" customHeight="1">
      <c r="A10876" s="15" t="s">
        <v>12424</v>
      </c>
      <c r="B10876" s="14" t="s">
        <v>144</v>
      </c>
      <c r="C10876" s="17">
        <v>26.0</v>
      </c>
      <c r="D10876" s="8" t="s">
        <v>12438</v>
      </c>
      <c r="E10876" s="8" t="s">
        <v>32</v>
      </c>
      <c r="F10876" s="5" t="s">
        <v>123</v>
      </c>
      <c r="G10876" s="9"/>
      <c r="H10876" s="9"/>
    </row>
    <row r="10877" ht="15.75" customHeight="1">
      <c r="A10877" s="15" t="s">
        <v>12424</v>
      </c>
      <c r="B10877" s="14" t="s">
        <v>144</v>
      </c>
      <c r="C10877" s="17">
        <v>28.0</v>
      </c>
      <c r="D10877" s="8" t="s">
        <v>12439</v>
      </c>
      <c r="E10877" s="8" t="s">
        <v>21</v>
      </c>
      <c r="F10877" s="5" t="s">
        <v>9973</v>
      </c>
      <c r="G10877" s="9"/>
      <c r="H10877" s="9"/>
    </row>
    <row r="10878" ht="15.75" customHeight="1">
      <c r="A10878" s="15" t="s">
        <v>12424</v>
      </c>
      <c r="B10878" s="14" t="s">
        <v>144</v>
      </c>
      <c r="C10878" s="17">
        <v>30.0</v>
      </c>
      <c r="D10878" s="8" t="s">
        <v>12440</v>
      </c>
      <c r="E10878" s="8" t="s">
        <v>21</v>
      </c>
      <c r="F10878" s="5" t="s">
        <v>123</v>
      </c>
      <c r="G10878" s="9"/>
      <c r="H10878" s="9"/>
    </row>
    <row r="10879" ht="15.75" customHeight="1">
      <c r="A10879" s="15" t="s">
        <v>12424</v>
      </c>
      <c r="B10879" s="14" t="s">
        <v>144</v>
      </c>
      <c r="C10879" s="17">
        <v>32.0</v>
      </c>
      <c r="D10879" s="8" t="s">
        <v>12441</v>
      </c>
      <c r="E10879" s="8" t="s">
        <v>14</v>
      </c>
      <c r="F10879" s="5" t="s">
        <v>146</v>
      </c>
      <c r="G10879" s="9"/>
      <c r="H10879" s="9"/>
    </row>
    <row r="10880" ht="15.75" customHeight="1">
      <c r="A10880" s="15" t="s">
        <v>12424</v>
      </c>
      <c r="B10880" s="14" t="s">
        <v>144</v>
      </c>
      <c r="C10880" s="17">
        <v>34.0</v>
      </c>
      <c r="D10880" s="8" t="s">
        <v>12442</v>
      </c>
      <c r="E10880" s="8" t="s">
        <v>21</v>
      </c>
      <c r="F10880" s="5" t="s">
        <v>123</v>
      </c>
      <c r="G10880" s="9"/>
      <c r="H10880" s="9"/>
    </row>
    <row r="10881" ht="15.75" customHeight="1">
      <c r="A10881" s="15" t="s">
        <v>12424</v>
      </c>
      <c r="B10881" s="14" t="s">
        <v>144</v>
      </c>
      <c r="C10881" s="17">
        <v>35.0</v>
      </c>
      <c r="D10881" s="8" t="s">
        <v>12443</v>
      </c>
      <c r="E10881" s="8" t="s">
        <v>21</v>
      </c>
      <c r="F10881" s="5" t="s">
        <v>12444</v>
      </c>
      <c r="G10881" s="9"/>
      <c r="H10881" s="9"/>
    </row>
    <row r="10882" ht="15.75" customHeight="1">
      <c r="A10882" s="15" t="s">
        <v>12424</v>
      </c>
      <c r="B10882" s="14" t="s">
        <v>37</v>
      </c>
      <c r="C10882" s="17">
        <v>37.0</v>
      </c>
      <c r="D10882" s="8" t="s">
        <v>12445</v>
      </c>
      <c r="E10882" s="8" t="s">
        <v>21</v>
      </c>
      <c r="F10882" s="5" t="s">
        <v>123</v>
      </c>
      <c r="G10882" s="9"/>
      <c r="H10882" s="9"/>
    </row>
    <row r="10883" ht="15.75" customHeight="1">
      <c r="A10883" s="15" t="s">
        <v>12424</v>
      </c>
      <c r="B10883" s="14" t="s">
        <v>144</v>
      </c>
      <c r="C10883" s="17">
        <v>38.0</v>
      </c>
      <c r="D10883" s="8" t="s">
        <v>12446</v>
      </c>
      <c r="E10883" s="8" t="s">
        <v>32</v>
      </c>
      <c r="F10883" s="5" t="s">
        <v>33</v>
      </c>
      <c r="G10883" s="9"/>
      <c r="H10883" s="9"/>
    </row>
    <row r="10884" ht="15.75" customHeight="1">
      <c r="A10884" s="15" t="s">
        <v>12424</v>
      </c>
      <c r="B10884" s="14" t="s">
        <v>144</v>
      </c>
      <c r="C10884" s="17">
        <v>40.0</v>
      </c>
      <c r="D10884" s="8" t="s">
        <v>12447</v>
      </c>
      <c r="E10884" s="8" t="s">
        <v>21</v>
      </c>
      <c r="F10884" s="5" t="s">
        <v>12444</v>
      </c>
      <c r="G10884" s="9"/>
      <c r="H10884" s="9"/>
    </row>
    <row r="10885" ht="15.75" customHeight="1">
      <c r="A10885" s="15" t="s">
        <v>12424</v>
      </c>
      <c r="B10885" s="14" t="s">
        <v>37</v>
      </c>
      <c r="C10885" s="17">
        <v>42.0</v>
      </c>
      <c r="D10885" s="8" t="s">
        <v>12448</v>
      </c>
      <c r="E10885" s="8" t="s">
        <v>33</v>
      </c>
      <c r="F10885" s="5" t="s">
        <v>12444</v>
      </c>
      <c r="G10885" s="9"/>
      <c r="H10885" s="9"/>
    </row>
    <row r="10886" ht="15.75" customHeight="1">
      <c r="A10886" s="15" t="s">
        <v>12424</v>
      </c>
      <c r="B10886" s="14" t="s">
        <v>144</v>
      </c>
      <c r="C10886" s="17">
        <v>44.0</v>
      </c>
      <c r="D10886" s="8" t="s">
        <v>12449</v>
      </c>
      <c r="E10886" s="8" t="s">
        <v>21</v>
      </c>
      <c r="F10886" s="5" t="s">
        <v>25</v>
      </c>
      <c r="G10886" s="9"/>
      <c r="H10886" s="9"/>
    </row>
    <row r="10887" ht="15.75" customHeight="1">
      <c r="A10887" s="15" t="s">
        <v>12424</v>
      </c>
      <c r="B10887" s="14" t="s">
        <v>37</v>
      </c>
      <c r="C10887" s="17">
        <v>45.0</v>
      </c>
      <c r="D10887" s="8" t="s">
        <v>12450</v>
      </c>
      <c r="E10887" s="8" t="s">
        <v>33</v>
      </c>
      <c r="F10887" s="5" t="s">
        <v>33</v>
      </c>
      <c r="G10887" s="9"/>
      <c r="H10887" s="9"/>
    </row>
    <row r="10888" ht="15.75" customHeight="1">
      <c r="A10888" s="15" t="s">
        <v>12424</v>
      </c>
      <c r="B10888" s="14" t="s">
        <v>144</v>
      </c>
      <c r="C10888" s="17">
        <v>47.0</v>
      </c>
      <c r="D10888" s="8" t="s">
        <v>12451</v>
      </c>
      <c r="E10888" s="8" t="s">
        <v>21</v>
      </c>
      <c r="F10888" s="5" t="s">
        <v>22</v>
      </c>
      <c r="G10888" s="9"/>
      <c r="H10888" s="9"/>
    </row>
    <row r="10889" ht="15.75" customHeight="1">
      <c r="A10889" s="15" t="s">
        <v>12424</v>
      </c>
      <c r="B10889" s="14" t="s">
        <v>1185</v>
      </c>
      <c r="C10889" s="17">
        <v>49.0</v>
      </c>
      <c r="D10889" s="8" t="s">
        <v>12452</v>
      </c>
      <c r="E10889" s="8" t="s">
        <v>146</v>
      </c>
      <c r="F10889" s="5" t="s">
        <v>770</v>
      </c>
      <c r="G10889" s="9"/>
      <c r="H10889" s="9"/>
    </row>
    <row r="10890" ht="15.75" customHeight="1">
      <c r="A10890" s="5" t="s">
        <v>12453</v>
      </c>
      <c r="B10890" s="6" t="s">
        <v>37</v>
      </c>
      <c r="C10890" s="7">
        <v>1.0</v>
      </c>
      <c r="D10890" s="8" t="s">
        <v>12454</v>
      </c>
      <c r="E10890" s="5" t="s">
        <v>11</v>
      </c>
      <c r="F10890" s="5" t="s">
        <v>1633</v>
      </c>
      <c r="G10890" s="9"/>
      <c r="H10890" s="9"/>
    </row>
    <row r="10891" ht="15.75" customHeight="1">
      <c r="A10891" s="5" t="s">
        <v>12453</v>
      </c>
      <c r="B10891" s="6" t="s">
        <v>35</v>
      </c>
      <c r="C10891" s="10">
        <v>2.0</v>
      </c>
      <c r="D10891" s="8" t="s">
        <v>12455</v>
      </c>
      <c r="E10891" s="5" t="s">
        <v>14</v>
      </c>
      <c r="F10891" s="5" t="s">
        <v>1633</v>
      </c>
      <c r="G10891" s="9"/>
      <c r="H10891" s="9"/>
    </row>
    <row r="10892" ht="15.75" customHeight="1">
      <c r="A10892" s="5" t="s">
        <v>12453</v>
      </c>
      <c r="B10892" s="6" t="s">
        <v>37</v>
      </c>
      <c r="C10892" s="10">
        <v>3.0</v>
      </c>
      <c r="D10892" s="8" t="s">
        <v>12456</v>
      </c>
      <c r="E10892" s="5" t="s">
        <v>14</v>
      </c>
      <c r="F10892" s="5" t="s">
        <v>1633</v>
      </c>
      <c r="G10892" s="9"/>
      <c r="H10892" s="9"/>
    </row>
    <row r="10893" ht="15.75" customHeight="1">
      <c r="A10893" s="5" t="s">
        <v>12453</v>
      </c>
      <c r="B10893" s="6" t="s">
        <v>35</v>
      </c>
      <c r="C10893" s="10">
        <v>4.0</v>
      </c>
      <c r="D10893" s="8" t="s">
        <v>12457</v>
      </c>
      <c r="E10893" s="5" t="s">
        <v>14</v>
      </c>
      <c r="F10893" s="5" t="s">
        <v>1633</v>
      </c>
      <c r="G10893" s="9"/>
      <c r="H10893" s="9"/>
    </row>
    <row r="10894" ht="15.75" customHeight="1">
      <c r="A10894" s="5" t="s">
        <v>12453</v>
      </c>
      <c r="B10894" s="6" t="s">
        <v>37</v>
      </c>
      <c r="C10894" s="10">
        <v>5.0</v>
      </c>
      <c r="D10894" s="8" t="s">
        <v>12458</v>
      </c>
      <c r="E10894" s="5" t="s">
        <v>146</v>
      </c>
      <c r="F10894" s="5" t="s">
        <v>1633</v>
      </c>
      <c r="G10894" s="9"/>
      <c r="H10894" s="9"/>
    </row>
    <row r="10895" ht="15.75" customHeight="1">
      <c r="A10895" s="5" t="s">
        <v>12453</v>
      </c>
      <c r="B10895" s="6" t="s">
        <v>35</v>
      </c>
      <c r="C10895" s="10">
        <v>6.0</v>
      </c>
      <c r="D10895" s="8" t="s">
        <v>12459</v>
      </c>
      <c r="E10895" s="5" t="s">
        <v>18</v>
      </c>
      <c r="F10895" s="5" t="s">
        <v>12460</v>
      </c>
      <c r="G10895" s="9"/>
      <c r="H10895" s="9"/>
    </row>
    <row r="10896" ht="15.75" customHeight="1">
      <c r="A10896" s="5" t="s">
        <v>12453</v>
      </c>
      <c r="B10896" s="6" t="s">
        <v>37</v>
      </c>
      <c r="C10896" s="10">
        <v>7.0</v>
      </c>
      <c r="D10896" s="8" t="s">
        <v>12461</v>
      </c>
      <c r="E10896" s="5" t="s">
        <v>14</v>
      </c>
      <c r="F10896" s="5" t="s">
        <v>1633</v>
      </c>
      <c r="G10896" s="9"/>
      <c r="H10896" s="9"/>
    </row>
    <row r="10897" ht="15.75" customHeight="1">
      <c r="A10897" s="5" t="s">
        <v>12453</v>
      </c>
      <c r="B10897" s="6" t="s">
        <v>35</v>
      </c>
      <c r="C10897" s="10">
        <v>8.0</v>
      </c>
      <c r="D10897" s="8" t="s">
        <v>12462</v>
      </c>
      <c r="E10897" s="5" t="s">
        <v>14</v>
      </c>
      <c r="F10897" s="5" t="s">
        <v>1633</v>
      </c>
      <c r="G10897" s="9"/>
      <c r="H10897" s="9"/>
    </row>
    <row r="10898" ht="15.75" customHeight="1">
      <c r="A10898" s="5" t="s">
        <v>12453</v>
      </c>
      <c r="B10898" s="6" t="s">
        <v>37</v>
      </c>
      <c r="C10898" s="10">
        <v>9.0</v>
      </c>
      <c r="D10898" s="8" t="s">
        <v>12463</v>
      </c>
      <c r="E10898" s="5" t="s">
        <v>14</v>
      </c>
      <c r="F10898" s="5" t="s">
        <v>1633</v>
      </c>
      <c r="G10898" s="9"/>
      <c r="H10898" s="9"/>
    </row>
    <row r="10899" ht="15.75" customHeight="1">
      <c r="A10899" s="5" t="s">
        <v>12453</v>
      </c>
      <c r="B10899" s="6" t="s">
        <v>35</v>
      </c>
      <c r="C10899" s="10">
        <v>10.0</v>
      </c>
      <c r="D10899" s="8" t="s">
        <v>12464</v>
      </c>
      <c r="E10899" s="5" t="s">
        <v>18</v>
      </c>
      <c r="F10899" s="5" t="s">
        <v>12460</v>
      </c>
      <c r="G10899" s="9"/>
      <c r="H10899" s="9"/>
    </row>
    <row r="10900" ht="15.75" customHeight="1">
      <c r="A10900" s="5" t="s">
        <v>12453</v>
      </c>
      <c r="B10900" s="6" t="s">
        <v>37</v>
      </c>
      <c r="C10900" s="10">
        <v>11.0</v>
      </c>
      <c r="D10900" s="8" t="s">
        <v>12465</v>
      </c>
      <c r="E10900" s="5" t="s">
        <v>33</v>
      </c>
      <c r="F10900" s="5" t="s">
        <v>1635</v>
      </c>
      <c r="G10900" s="9"/>
      <c r="H10900" s="9"/>
    </row>
    <row r="10901" ht="15.75" customHeight="1">
      <c r="A10901" s="5" t="s">
        <v>12453</v>
      </c>
      <c r="B10901" s="6" t="s">
        <v>4307</v>
      </c>
      <c r="C10901" s="10">
        <v>12.0</v>
      </c>
      <c r="D10901" s="8" t="s">
        <v>12466</v>
      </c>
      <c r="E10901" s="5" t="s">
        <v>21</v>
      </c>
      <c r="F10901" s="5" t="s">
        <v>351</v>
      </c>
      <c r="G10901" s="9"/>
      <c r="H10901" s="9"/>
    </row>
    <row r="10902" ht="15.75" customHeight="1">
      <c r="A10902" s="15" t="s">
        <v>12467</v>
      </c>
      <c r="B10902" s="14" t="s">
        <v>124</v>
      </c>
      <c r="C10902" s="16">
        <v>1.0</v>
      </c>
      <c r="D10902" s="8" t="s">
        <v>12468</v>
      </c>
      <c r="E10902" s="8" t="s">
        <v>21</v>
      </c>
      <c r="F10902" s="5" t="s">
        <v>123</v>
      </c>
      <c r="G10902" s="9"/>
      <c r="H10902" s="9"/>
    </row>
    <row r="10903" ht="15.75" customHeight="1">
      <c r="A10903" s="15" t="s">
        <v>12467</v>
      </c>
      <c r="B10903" s="14" t="s">
        <v>968</v>
      </c>
      <c r="C10903" s="17">
        <v>3.0</v>
      </c>
      <c r="D10903" s="8" t="s">
        <v>12469</v>
      </c>
      <c r="E10903" s="8" t="s">
        <v>21</v>
      </c>
      <c r="F10903" s="5" t="s">
        <v>123</v>
      </c>
      <c r="G10903" s="9"/>
      <c r="H10903" s="9"/>
    </row>
    <row r="10904" ht="15.75" customHeight="1">
      <c r="A10904" s="15" t="s">
        <v>12467</v>
      </c>
      <c r="B10904" s="14" t="s">
        <v>37</v>
      </c>
      <c r="C10904" s="17">
        <v>5.0</v>
      </c>
      <c r="D10904" s="8" t="s">
        <v>12470</v>
      </c>
      <c r="E10904" s="8" t="s">
        <v>21</v>
      </c>
      <c r="F10904" s="5" t="s">
        <v>123</v>
      </c>
      <c r="G10904" s="9"/>
      <c r="H10904" s="9"/>
    </row>
    <row r="10905" ht="15.75" customHeight="1">
      <c r="A10905" s="15" t="s">
        <v>12467</v>
      </c>
      <c r="B10905" s="18" t="s">
        <v>701</v>
      </c>
      <c r="C10905" s="17">
        <v>7.0</v>
      </c>
      <c r="D10905" s="8" t="s">
        <v>12471</v>
      </c>
      <c r="E10905" s="8" t="s">
        <v>21</v>
      </c>
      <c r="F10905" s="5" t="s">
        <v>123</v>
      </c>
      <c r="G10905" s="9"/>
      <c r="H10905" s="9"/>
    </row>
    <row r="10906" ht="15.75" customHeight="1">
      <c r="A10906" s="15" t="s">
        <v>12467</v>
      </c>
      <c r="B10906" s="14" t="s">
        <v>968</v>
      </c>
      <c r="C10906" s="17">
        <v>9.0</v>
      </c>
      <c r="D10906" s="8" t="s">
        <v>12472</v>
      </c>
      <c r="E10906" s="8" t="s">
        <v>21</v>
      </c>
      <c r="F10906" s="5" t="s">
        <v>123</v>
      </c>
      <c r="G10906" s="9"/>
      <c r="H10906" s="9"/>
    </row>
    <row r="10907" ht="15.75" customHeight="1">
      <c r="A10907" s="15" t="s">
        <v>12467</v>
      </c>
      <c r="B10907" s="14" t="s">
        <v>124</v>
      </c>
      <c r="C10907" s="17">
        <v>11.0</v>
      </c>
      <c r="D10907" s="8" t="s">
        <v>12473</v>
      </c>
      <c r="E10907" s="8" t="s">
        <v>14</v>
      </c>
      <c r="F10907" s="5" t="s">
        <v>15</v>
      </c>
      <c r="G10907" s="9"/>
      <c r="H10907" s="9"/>
    </row>
    <row r="10908" ht="15.75" customHeight="1">
      <c r="A10908" s="15" t="s">
        <v>12467</v>
      </c>
      <c r="B10908" s="18" t="s">
        <v>701</v>
      </c>
      <c r="C10908" s="17">
        <v>13.0</v>
      </c>
      <c r="D10908" s="8" t="s">
        <v>12474</v>
      </c>
      <c r="E10908" s="8" t="s">
        <v>33</v>
      </c>
      <c r="F10908" s="5" t="s">
        <v>33</v>
      </c>
      <c r="G10908" s="9"/>
      <c r="H10908" s="9"/>
    </row>
    <row r="10909" ht="15.75" customHeight="1">
      <c r="A10909" s="15" t="s">
        <v>12467</v>
      </c>
      <c r="B10909" s="14" t="s">
        <v>144</v>
      </c>
      <c r="C10909" s="17">
        <v>15.0</v>
      </c>
      <c r="D10909" s="8" t="s">
        <v>12475</v>
      </c>
      <c r="E10909" s="8" t="s">
        <v>33</v>
      </c>
      <c r="F10909" s="5" t="s">
        <v>33</v>
      </c>
      <c r="G10909" s="9"/>
      <c r="H10909" s="9"/>
    </row>
    <row r="10910" ht="15.75" customHeight="1">
      <c r="A10910" s="15" t="s">
        <v>12467</v>
      </c>
      <c r="B10910" s="14" t="s">
        <v>37</v>
      </c>
      <c r="C10910" s="17">
        <v>17.0</v>
      </c>
      <c r="D10910" s="8" t="s">
        <v>12476</v>
      </c>
      <c r="E10910" s="8" t="s">
        <v>33</v>
      </c>
      <c r="F10910" s="5" t="s">
        <v>33</v>
      </c>
      <c r="G10910" s="9"/>
      <c r="H10910" s="9"/>
    </row>
    <row r="10911" ht="15.75" customHeight="1">
      <c r="A10911" s="15" t="s">
        <v>12467</v>
      </c>
      <c r="B10911" s="14" t="s">
        <v>37</v>
      </c>
      <c r="C10911" s="17">
        <v>18.0</v>
      </c>
      <c r="D10911" s="8" t="s">
        <v>12477</v>
      </c>
      <c r="E10911" s="8" t="s">
        <v>21</v>
      </c>
      <c r="F10911" s="5" t="s">
        <v>25</v>
      </c>
      <c r="G10911" s="9"/>
      <c r="H10911" s="9"/>
    </row>
    <row r="10912" ht="15.75" customHeight="1">
      <c r="A10912" s="15" t="s">
        <v>12467</v>
      </c>
      <c r="B10912" s="14" t="s">
        <v>144</v>
      </c>
      <c r="C10912" s="17">
        <v>20.0</v>
      </c>
      <c r="D10912" s="8" t="s">
        <v>12478</v>
      </c>
      <c r="E10912" s="8" t="s">
        <v>21</v>
      </c>
      <c r="F10912" s="5" t="s">
        <v>22</v>
      </c>
      <c r="G10912" s="9"/>
      <c r="H10912" s="9"/>
    </row>
    <row r="10913" ht="15.75" customHeight="1">
      <c r="A10913" s="15" t="s">
        <v>12467</v>
      </c>
      <c r="B10913" s="18" t="s">
        <v>701</v>
      </c>
      <c r="C10913" s="17">
        <v>22.0</v>
      </c>
      <c r="D10913" s="8" t="s">
        <v>12479</v>
      </c>
      <c r="E10913" s="8" t="s">
        <v>21</v>
      </c>
      <c r="F10913" s="5" t="s">
        <v>8229</v>
      </c>
      <c r="G10913" s="9"/>
      <c r="H10913" s="9"/>
    </row>
    <row r="10914" ht="15.75" customHeight="1">
      <c r="A10914" s="15" t="s">
        <v>12467</v>
      </c>
      <c r="B10914" s="14" t="s">
        <v>144</v>
      </c>
      <c r="C10914" s="17">
        <v>24.0</v>
      </c>
      <c r="D10914" s="8" t="s">
        <v>12480</v>
      </c>
      <c r="E10914" s="8" t="s">
        <v>21</v>
      </c>
      <c r="F10914" s="5" t="s">
        <v>2246</v>
      </c>
      <c r="G10914" s="9"/>
      <c r="H10914" s="9"/>
    </row>
    <row r="10915" ht="15.75" customHeight="1">
      <c r="A10915" s="15" t="s">
        <v>12467</v>
      </c>
      <c r="B10915" s="14" t="s">
        <v>144</v>
      </c>
      <c r="C10915" s="17">
        <v>26.0</v>
      </c>
      <c r="D10915" s="8" t="s">
        <v>12481</v>
      </c>
      <c r="E10915" s="8" t="s">
        <v>21</v>
      </c>
      <c r="F10915" s="5" t="s">
        <v>639</v>
      </c>
      <c r="G10915" s="9"/>
      <c r="H10915" s="9"/>
    </row>
    <row r="10916" ht="15.75" customHeight="1">
      <c r="A10916" s="15" t="s">
        <v>12467</v>
      </c>
      <c r="B10916" s="18" t="s">
        <v>701</v>
      </c>
      <c r="C10916" s="17">
        <v>27.0</v>
      </c>
      <c r="D10916" s="8" t="s">
        <v>12482</v>
      </c>
      <c r="E10916" s="8" t="s">
        <v>21</v>
      </c>
      <c r="F10916" s="5" t="s">
        <v>12483</v>
      </c>
      <c r="G10916" s="9"/>
      <c r="H10916" s="9"/>
    </row>
    <row r="10917" ht="15.75" customHeight="1">
      <c r="A10917" s="15" t="s">
        <v>12467</v>
      </c>
      <c r="B10917" s="14" t="s">
        <v>124</v>
      </c>
      <c r="C10917" s="17">
        <v>29.0</v>
      </c>
      <c r="D10917" s="8" t="s">
        <v>12484</v>
      </c>
      <c r="E10917" s="8" t="s">
        <v>14</v>
      </c>
      <c r="F10917" s="5" t="s">
        <v>15</v>
      </c>
      <c r="G10917" s="9"/>
      <c r="H10917" s="9"/>
    </row>
    <row r="10918" ht="15.75" customHeight="1">
      <c r="A10918" s="15" t="s">
        <v>12467</v>
      </c>
      <c r="B10918" s="14" t="s">
        <v>144</v>
      </c>
      <c r="C10918" s="17">
        <v>31.0</v>
      </c>
      <c r="D10918" s="8" t="s">
        <v>12485</v>
      </c>
      <c r="E10918" s="8" t="s">
        <v>21</v>
      </c>
      <c r="F10918" s="5" t="s">
        <v>15</v>
      </c>
      <c r="G10918" s="9"/>
      <c r="H10918" s="9"/>
    </row>
    <row r="10919" ht="15.75" customHeight="1">
      <c r="A10919" s="15" t="s">
        <v>12467</v>
      </c>
      <c r="B10919" s="14" t="s">
        <v>144</v>
      </c>
      <c r="C10919" s="17">
        <v>33.0</v>
      </c>
      <c r="D10919" s="8" t="s">
        <v>12486</v>
      </c>
      <c r="E10919" s="8" t="s">
        <v>14</v>
      </c>
      <c r="F10919" s="5" t="s">
        <v>15</v>
      </c>
      <c r="G10919" s="9"/>
      <c r="H10919" s="9"/>
    </row>
    <row r="10920" ht="15.75" customHeight="1">
      <c r="A10920" s="15" t="s">
        <v>12467</v>
      </c>
      <c r="B10920" s="18" t="s">
        <v>135</v>
      </c>
      <c r="C10920" s="17">
        <v>35.0</v>
      </c>
      <c r="D10920" s="8" t="s">
        <v>12487</v>
      </c>
      <c r="E10920" s="8" t="s">
        <v>32</v>
      </c>
      <c r="F10920" s="5" t="s">
        <v>79</v>
      </c>
      <c r="G10920" s="9"/>
      <c r="H10920" s="9"/>
    </row>
    <row r="10921" ht="15.75" customHeight="1">
      <c r="A10921" s="15" t="s">
        <v>12467</v>
      </c>
      <c r="B10921" s="18" t="s">
        <v>701</v>
      </c>
      <c r="C10921" s="17">
        <v>36.0</v>
      </c>
      <c r="D10921" s="8" t="s">
        <v>12488</v>
      </c>
      <c r="E10921" s="8" t="s">
        <v>14</v>
      </c>
      <c r="F10921" s="5" t="s">
        <v>79</v>
      </c>
      <c r="G10921" s="9"/>
      <c r="H10921" s="9"/>
    </row>
    <row r="10922" ht="15.75" customHeight="1">
      <c r="A10922" s="15" t="s">
        <v>12467</v>
      </c>
      <c r="B10922" s="18" t="s">
        <v>701</v>
      </c>
      <c r="C10922" s="17">
        <v>38.0</v>
      </c>
      <c r="D10922" s="8" t="s">
        <v>12489</v>
      </c>
      <c r="E10922" s="8" t="s">
        <v>21</v>
      </c>
      <c r="F10922" s="5" t="s">
        <v>79</v>
      </c>
      <c r="G10922" s="9"/>
      <c r="H10922" s="9"/>
    </row>
    <row r="10923" ht="15.75" customHeight="1">
      <c r="A10923" s="15" t="s">
        <v>12467</v>
      </c>
      <c r="B10923" s="14" t="s">
        <v>144</v>
      </c>
      <c r="C10923" s="17">
        <v>40.0</v>
      </c>
      <c r="D10923" s="8" t="s">
        <v>12490</v>
      </c>
      <c r="E10923" s="8" t="s">
        <v>14</v>
      </c>
      <c r="F10923" s="5" t="s">
        <v>28</v>
      </c>
      <c r="G10923" s="9"/>
      <c r="H10923" s="9"/>
    </row>
    <row r="10924" ht="15.75" customHeight="1">
      <c r="A10924" s="15" t="s">
        <v>12467</v>
      </c>
      <c r="B10924" s="18" t="s">
        <v>126</v>
      </c>
      <c r="C10924" s="17">
        <v>42.0</v>
      </c>
      <c r="D10924" s="8" t="s">
        <v>12491</v>
      </c>
      <c r="E10924" s="8" t="s">
        <v>146</v>
      </c>
      <c r="F10924" s="5" t="s">
        <v>66</v>
      </c>
      <c r="G10924" s="9"/>
      <c r="H10924" s="9"/>
    </row>
    <row r="10925" ht="15.75" customHeight="1">
      <c r="A10925" s="15" t="s">
        <v>12467</v>
      </c>
      <c r="B10925" s="18" t="s">
        <v>701</v>
      </c>
      <c r="C10925" s="17">
        <v>43.0</v>
      </c>
      <c r="D10925" s="8" t="s">
        <v>12492</v>
      </c>
      <c r="E10925" s="8" t="s">
        <v>32</v>
      </c>
      <c r="F10925" s="5" t="s">
        <v>66</v>
      </c>
      <c r="G10925" s="9"/>
      <c r="H10925" s="9"/>
    </row>
    <row r="10926" ht="15.75" customHeight="1">
      <c r="A10926" s="15" t="s">
        <v>12467</v>
      </c>
      <c r="B10926" s="14" t="s">
        <v>144</v>
      </c>
      <c r="C10926" s="17">
        <v>45.0</v>
      </c>
      <c r="D10926" s="8" t="s">
        <v>12493</v>
      </c>
      <c r="E10926" s="8" t="s">
        <v>32</v>
      </c>
      <c r="F10926" s="5" t="s">
        <v>66</v>
      </c>
      <c r="G10926" s="9"/>
      <c r="H10926" s="9"/>
    </row>
    <row r="10927" ht="15.75" customHeight="1">
      <c r="A10927" s="15" t="s">
        <v>12467</v>
      </c>
      <c r="B10927" s="14" t="s">
        <v>1770</v>
      </c>
      <c r="C10927" s="17">
        <v>47.0</v>
      </c>
      <c r="D10927" s="8" t="s">
        <v>12494</v>
      </c>
      <c r="E10927" s="8" t="s">
        <v>32</v>
      </c>
      <c r="F10927" s="5" t="s">
        <v>66</v>
      </c>
      <c r="G10927" s="9"/>
      <c r="H10927" s="9"/>
    </row>
    <row r="10928" ht="15.75" customHeight="1">
      <c r="A10928" s="15" t="s">
        <v>12467</v>
      </c>
      <c r="B10928" s="14" t="s">
        <v>144</v>
      </c>
      <c r="C10928" s="17">
        <v>50.0</v>
      </c>
      <c r="D10928" s="8" t="s">
        <v>12495</v>
      </c>
      <c r="E10928" s="8" t="s">
        <v>14</v>
      </c>
      <c r="F10928" s="5" t="s">
        <v>79</v>
      </c>
      <c r="G10928" s="9"/>
      <c r="H10928" s="9"/>
    </row>
    <row r="10929" ht="15.75" customHeight="1">
      <c r="A10929" s="15" t="s">
        <v>12467</v>
      </c>
      <c r="B10929" s="14" t="s">
        <v>144</v>
      </c>
      <c r="C10929" s="17">
        <v>52.0</v>
      </c>
      <c r="D10929" s="8" t="s">
        <v>12496</v>
      </c>
      <c r="E10929" s="8" t="s">
        <v>14</v>
      </c>
      <c r="F10929" s="5" t="s">
        <v>79</v>
      </c>
      <c r="G10929" s="9"/>
      <c r="H10929" s="9"/>
    </row>
    <row r="10930" ht="15.75" customHeight="1">
      <c r="A10930" s="15" t="s">
        <v>12467</v>
      </c>
      <c r="B10930" s="18" t="s">
        <v>701</v>
      </c>
      <c r="C10930" s="17">
        <v>54.0</v>
      </c>
      <c r="D10930" s="8" t="s">
        <v>12497</v>
      </c>
      <c r="E10930" s="8" t="s">
        <v>14</v>
      </c>
      <c r="F10930" s="5" t="s">
        <v>15</v>
      </c>
      <c r="G10930" s="9"/>
      <c r="H10930" s="9"/>
    </row>
    <row r="10931" ht="15.75" customHeight="1">
      <c r="A10931" s="15" t="s">
        <v>12467</v>
      </c>
      <c r="B10931" s="18" t="s">
        <v>701</v>
      </c>
      <c r="C10931" s="17">
        <v>56.0</v>
      </c>
      <c r="D10931" s="8" t="s">
        <v>12498</v>
      </c>
      <c r="E10931" s="8" t="s">
        <v>14</v>
      </c>
      <c r="F10931" s="5" t="s">
        <v>15</v>
      </c>
      <c r="G10931" s="9"/>
      <c r="H10931" s="9"/>
    </row>
    <row r="10932" ht="15.75" customHeight="1">
      <c r="A10932" s="15" t="s">
        <v>12467</v>
      </c>
      <c r="B10932" s="18" t="s">
        <v>701</v>
      </c>
      <c r="C10932" s="17">
        <v>58.0</v>
      </c>
      <c r="D10932" s="8" t="s">
        <v>12499</v>
      </c>
      <c r="E10932" s="8" t="s">
        <v>11</v>
      </c>
      <c r="F10932" s="5" t="s">
        <v>1134</v>
      </c>
      <c r="G10932" s="9"/>
      <c r="H10932" s="9"/>
    </row>
    <row r="10933" ht="15.75" customHeight="1">
      <c r="A10933" s="15" t="s">
        <v>12467</v>
      </c>
      <c r="B10933" s="14" t="s">
        <v>560</v>
      </c>
      <c r="C10933" s="17">
        <v>60.0</v>
      </c>
      <c r="D10933" s="8" t="s">
        <v>12500</v>
      </c>
      <c r="E10933" s="8" t="s">
        <v>267</v>
      </c>
      <c r="F10933" s="5" t="s">
        <v>1134</v>
      </c>
      <c r="G10933" s="9"/>
      <c r="H10933" s="9"/>
    </row>
    <row r="10934" ht="15.75" customHeight="1">
      <c r="A10934" s="15" t="s">
        <v>12467</v>
      </c>
      <c r="B10934" s="18" t="s">
        <v>701</v>
      </c>
      <c r="C10934" s="17">
        <v>63.0</v>
      </c>
      <c r="D10934" s="8" t="s">
        <v>12501</v>
      </c>
      <c r="E10934" s="8" t="s">
        <v>14</v>
      </c>
      <c r="F10934" s="5" t="s">
        <v>22</v>
      </c>
      <c r="G10934" s="9"/>
      <c r="H10934" s="9"/>
    </row>
    <row r="10935" ht="15.75" customHeight="1">
      <c r="A10935" s="15" t="s">
        <v>12467</v>
      </c>
      <c r="B10935" s="14" t="s">
        <v>1770</v>
      </c>
      <c r="C10935" s="17">
        <v>65.0</v>
      </c>
      <c r="D10935" s="8" t="s">
        <v>12502</v>
      </c>
      <c r="E10935" s="8" t="s">
        <v>21</v>
      </c>
      <c r="F10935" s="5" t="s">
        <v>22</v>
      </c>
      <c r="G10935" s="9"/>
      <c r="H10935" s="9"/>
    </row>
    <row r="10936" ht="15.75" customHeight="1">
      <c r="A10936" s="15" t="s">
        <v>12467</v>
      </c>
      <c r="B10936" s="18" t="s">
        <v>701</v>
      </c>
      <c r="C10936" s="17">
        <v>68.0</v>
      </c>
      <c r="D10936" s="8" t="s">
        <v>12503</v>
      </c>
      <c r="E10936" s="8" t="s">
        <v>6921</v>
      </c>
      <c r="F10936" s="5" t="s">
        <v>22</v>
      </c>
      <c r="G10936" s="9"/>
      <c r="H10936" s="9"/>
    </row>
    <row r="10937" ht="15.75" customHeight="1">
      <c r="A10937" s="15" t="s">
        <v>12467</v>
      </c>
      <c r="B10937" s="18" t="s">
        <v>701</v>
      </c>
      <c r="C10937" s="17">
        <v>70.0</v>
      </c>
      <c r="D10937" s="8" t="s">
        <v>12504</v>
      </c>
      <c r="E10937" s="8" t="s">
        <v>21</v>
      </c>
      <c r="F10937" s="5" t="s">
        <v>22</v>
      </c>
      <c r="G10937" s="9"/>
      <c r="H10937" s="9"/>
    </row>
    <row r="10938" ht="15.75" customHeight="1">
      <c r="A10938" s="15" t="s">
        <v>12467</v>
      </c>
      <c r="B10938" s="18" t="s">
        <v>701</v>
      </c>
      <c r="C10938" s="17">
        <v>72.0</v>
      </c>
      <c r="D10938" s="8" t="s">
        <v>12505</v>
      </c>
      <c r="E10938" s="8" t="s">
        <v>21</v>
      </c>
      <c r="F10938" s="5" t="s">
        <v>50</v>
      </c>
      <c r="G10938" s="9"/>
      <c r="H10938" s="9"/>
    </row>
    <row r="10939" ht="15.75" customHeight="1">
      <c r="A10939" s="15" t="s">
        <v>12467</v>
      </c>
      <c r="B10939" s="14" t="s">
        <v>144</v>
      </c>
      <c r="C10939" s="17">
        <v>74.0</v>
      </c>
      <c r="D10939" s="8" t="s">
        <v>12506</v>
      </c>
      <c r="E10939" s="8" t="s">
        <v>18</v>
      </c>
      <c r="F10939" s="5" t="s">
        <v>50</v>
      </c>
      <c r="G10939" s="9"/>
      <c r="H10939" s="9"/>
    </row>
    <row r="10940" ht="15.75" customHeight="1">
      <c r="A10940" s="15" t="s">
        <v>12467</v>
      </c>
      <c r="B10940" s="14" t="s">
        <v>144</v>
      </c>
      <c r="C10940" s="17">
        <v>76.0</v>
      </c>
      <c r="D10940" s="8" t="s">
        <v>12507</v>
      </c>
      <c r="E10940" s="8" t="s">
        <v>21</v>
      </c>
      <c r="F10940" s="5" t="s">
        <v>50</v>
      </c>
      <c r="G10940" s="9"/>
      <c r="H10940" s="9"/>
    </row>
    <row r="10941" ht="15.75" customHeight="1">
      <c r="A10941" s="15" t="s">
        <v>12467</v>
      </c>
      <c r="B10941" s="14" t="s">
        <v>37</v>
      </c>
      <c r="C10941" s="17">
        <v>78.0</v>
      </c>
      <c r="D10941" s="8" t="s">
        <v>12508</v>
      </c>
      <c r="E10941" s="8" t="s">
        <v>21</v>
      </c>
      <c r="F10941" s="5" t="s">
        <v>50</v>
      </c>
      <c r="G10941" s="9"/>
      <c r="H10941" s="9"/>
    </row>
    <row r="10942" ht="15.75" customHeight="1">
      <c r="A10942" s="15" t="s">
        <v>12467</v>
      </c>
      <c r="B10942" s="14" t="s">
        <v>144</v>
      </c>
      <c r="C10942" s="17">
        <v>80.0</v>
      </c>
      <c r="D10942" s="8" t="s">
        <v>12509</v>
      </c>
      <c r="E10942" s="8" t="s">
        <v>21</v>
      </c>
      <c r="F10942" s="5" t="s">
        <v>50</v>
      </c>
      <c r="G10942" s="9"/>
      <c r="H10942" s="9"/>
    </row>
    <row r="10943" ht="15.75" customHeight="1">
      <c r="A10943" s="15" t="s">
        <v>12467</v>
      </c>
      <c r="B10943" s="14" t="s">
        <v>139</v>
      </c>
      <c r="C10943" s="17">
        <v>82.0</v>
      </c>
      <c r="D10943" s="8" t="s">
        <v>12510</v>
      </c>
      <c r="E10943" s="8" t="s">
        <v>21</v>
      </c>
      <c r="F10943" s="5" t="s">
        <v>50</v>
      </c>
      <c r="G10943" s="9"/>
      <c r="H10943" s="9"/>
    </row>
    <row r="10944" ht="15.75" customHeight="1">
      <c r="A10944" s="15" t="s">
        <v>12467</v>
      </c>
      <c r="B10944" s="14" t="s">
        <v>144</v>
      </c>
      <c r="C10944" s="17">
        <v>83.0</v>
      </c>
      <c r="D10944" s="8" t="s">
        <v>12511</v>
      </c>
      <c r="E10944" s="8" t="s">
        <v>21</v>
      </c>
      <c r="F10944" s="5" t="s">
        <v>50</v>
      </c>
      <c r="G10944" s="9"/>
      <c r="H10944" s="9"/>
    </row>
    <row r="10945" ht="15.75" customHeight="1">
      <c r="A10945" s="15" t="s">
        <v>12467</v>
      </c>
      <c r="B10945" s="18" t="s">
        <v>126</v>
      </c>
      <c r="C10945" s="17">
        <v>84.0</v>
      </c>
      <c r="D10945" s="8" t="s">
        <v>12512</v>
      </c>
      <c r="E10945" s="8" t="s">
        <v>21</v>
      </c>
      <c r="F10945" s="5" t="s">
        <v>50</v>
      </c>
      <c r="G10945" s="9"/>
      <c r="H10945" s="9"/>
    </row>
    <row r="10946" ht="15.75" customHeight="1">
      <c r="A10946" s="15" t="s">
        <v>12467</v>
      </c>
      <c r="B10946" s="14" t="s">
        <v>144</v>
      </c>
      <c r="C10946" s="17">
        <v>85.0</v>
      </c>
      <c r="D10946" s="8" t="s">
        <v>12513</v>
      </c>
      <c r="E10946" s="8" t="s">
        <v>14</v>
      </c>
      <c r="F10946" s="5" t="s">
        <v>50</v>
      </c>
      <c r="G10946" s="9"/>
      <c r="H10946" s="9"/>
    </row>
    <row r="10947" ht="15.75" customHeight="1">
      <c r="A10947" s="15" t="s">
        <v>12467</v>
      </c>
      <c r="B10947" s="14" t="s">
        <v>144</v>
      </c>
      <c r="C10947" s="17">
        <v>87.0</v>
      </c>
      <c r="D10947" s="8" t="s">
        <v>12514</v>
      </c>
      <c r="E10947" s="8" t="s">
        <v>21</v>
      </c>
      <c r="F10947" s="5" t="s">
        <v>50</v>
      </c>
      <c r="G10947" s="9"/>
      <c r="H10947" s="9"/>
    </row>
    <row r="10948" ht="15.75" customHeight="1">
      <c r="A10948" s="15" t="s">
        <v>12467</v>
      </c>
      <c r="B10948" s="14" t="s">
        <v>1503</v>
      </c>
      <c r="C10948" s="17">
        <v>89.0</v>
      </c>
      <c r="D10948" s="8" t="s">
        <v>12515</v>
      </c>
      <c r="E10948" s="8" t="s">
        <v>21</v>
      </c>
      <c r="F10948" s="5" t="s">
        <v>50</v>
      </c>
      <c r="G10948" s="9"/>
      <c r="H10948" s="9"/>
    </row>
    <row r="10949" ht="15.75" customHeight="1">
      <c r="A10949" s="15" t="s">
        <v>12467</v>
      </c>
      <c r="B10949" s="14" t="s">
        <v>157</v>
      </c>
      <c r="C10949" s="17">
        <v>93.0</v>
      </c>
      <c r="D10949" s="8" t="s">
        <v>12516</v>
      </c>
      <c r="E10949" s="8" t="s">
        <v>21</v>
      </c>
      <c r="F10949" s="5" t="s">
        <v>25</v>
      </c>
      <c r="G10949" s="9"/>
      <c r="H10949" s="9"/>
    </row>
    <row r="10950" ht="15.75" customHeight="1">
      <c r="A10950" s="15" t="s">
        <v>12517</v>
      </c>
      <c r="B10950" s="14" t="s">
        <v>23</v>
      </c>
      <c r="C10950" s="16">
        <v>1.0</v>
      </c>
      <c r="D10950" s="8" t="s">
        <v>12518</v>
      </c>
      <c r="E10950" s="8" t="s">
        <v>21</v>
      </c>
      <c r="F10950" s="5" t="s">
        <v>25</v>
      </c>
      <c r="G10950" s="9"/>
      <c r="H10950" s="9"/>
    </row>
    <row r="10951" ht="15.75" customHeight="1">
      <c r="A10951" s="15" t="s">
        <v>12517</v>
      </c>
      <c r="B10951" s="14" t="s">
        <v>23</v>
      </c>
      <c r="C10951" s="17">
        <v>3.0</v>
      </c>
      <c r="D10951" s="8" t="s">
        <v>12519</v>
      </c>
      <c r="E10951" s="8" t="s">
        <v>33</v>
      </c>
      <c r="F10951" s="5" t="s">
        <v>33</v>
      </c>
      <c r="G10951" s="9"/>
      <c r="H10951" s="9"/>
    </row>
    <row r="10952" ht="15.75" customHeight="1">
      <c r="A10952" s="15" t="s">
        <v>12517</v>
      </c>
      <c r="B10952" s="14" t="s">
        <v>23</v>
      </c>
      <c r="C10952" s="17">
        <v>6.0</v>
      </c>
      <c r="D10952" s="8" t="s">
        <v>12520</v>
      </c>
      <c r="E10952" s="8" t="s">
        <v>14</v>
      </c>
      <c r="F10952" s="5" t="s">
        <v>15</v>
      </c>
      <c r="G10952" s="9"/>
      <c r="H10952" s="9"/>
    </row>
    <row r="10953" ht="15.75" customHeight="1">
      <c r="A10953" s="15" t="s">
        <v>12517</v>
      </c>
      <c r="B10953" s="14" t="s">
        <v>23</v>
      </c>
      <c r="C10953" s="17">
        <v>7.0</v>
      </c>
      <c r="D10953" s="8" t="s">
        <v>12521</v>
      </c>
      <c r="E10953" s="8" t="s">
        <v>14</v>
      </c>
      <c r="F10953" s="5" t="s">
        <v>22</v>
      </c>
      <c r="G10953" s="9"/>
      <c r="H10953" s="9"/>
    </row>
    <row r="10954" ht="15.75" customHeight="1">
      <c r="A10954" s="15" t="s">
        <v>12517</v>
      </c>
      <c r="B10954" s="14" t="s">
        <v>23</v>
      </c>
      <c r="C10954" s="17">
        <v>8.0</v>
      </c>
      <c r="D10954" s="8" t="s">
        <v>12522</v>
      </c>
      <c r="E10954" s="8" t="s">
        <v>21</v>
      </c>
      <c r="F10954" s="5" t="s">
        <v>15</v>
      </c>
      <c r="G10954" s="9"/>
      <c r="H10954" s="9"/>
    </row>
    <row r="10955" ht="15.75" customHeight="1">
      <c r="A10955" s="15" t="s">
        <v>12517</v>
      </c>
      <c r="B10955" s="14" t="s">
        <v>23</v>
      </c>
      <c r="C10955" s="17">
        <v>9.0</v>
      </c>
      <c r="D10955" s="8" t="s">
        <v>12523</v>
      </c>
      <c r="E10955" s="8" t="s">
        <v>33</v>
      </c>
      <c r="F10955" s="5" t="s">
        <v>929</v>
      </c>
      <c r="G10955" s="9"/>
      <c r="H10955" s="9"/>
    </row>
    <row r="10956" ht="15.75" customHeight="1">
      <c r="A10956" s="15" t="s">
        <v>12517</v>
      </c>
      <c r="B10956" s="14" t="s">
        <v>23</v>
      </c>
      <c r="C10956" s="17">
        <v>11.0</v>
      </c>
      <c r="D10956" s="8" t="s">
        <v>12524</v>
      </c>
      <c r="E10956" s="8" t="s">
        <v>21</v>
      </c>
      <c r="F10956" s="5" t="s">
        <v>50</v>
      </c>
      <c r="G10956" s="9"/>
      <c r="H10956" s="9"/>
    </row>
    <row r="10957" ht="15.75" customHeight="1">
      <c r="A10957" s="15" t="s">
        <v>12517</v>
      </c>
      <c r="B10957" s="14" t="s">
        <v>23</v>
      </c>
      <c r="C10957" s="17">
        <v>12.0</v>
      </c>
      <c r="D10957" s="8" t="s">
        <v>12525</v>
      </c>
      <c r="E10957" s="8" t="s">
        <v>14</v>
      </c>
      <c r="F10957" s="5" t="s">
        <v>28</v>
      </c>
      <c r="G10957" s="9"/>
      <c r="H10957" s="9"/>
    </row>
    <row r="10958" ht="15.75" customHeight="1">
      <c r="A10958" s="15" t="s">
        <v>12517</v>
      </c>
      <c r="B10958" s="14" t="s">
        <v>23</v>
      </c>
      <c r="C10958" s="17">
        <v>13.0</v>
      </c>
      <c r="D10958" s="8" t="s">
        <v>12526</v>
      </c>
      <c r="E10958" s="8" t="s">
        <v>21</v>
      </c>
      <c r="F10958" s="5" t="s">
        <v>11</v>
      </c>
      <c r="G10958" s="9"/>
      <c r="H10958" s="9"/>
    </row>
    <row r="10959" ht="15.75" customHeight="1">
      <c r="A10959" s="15" t="s">
        <v>12517</v>
      </c>
      <c r="B10959" s="14" t="s">
        <v>6811</v>
      </c>
      <c r="C10959" s="17">
        <v>15.0</v>
      </c>
      <c r="D10959" s="8" t="s">
        <v>12527</v>
      </c>
      <c r="E10959" s="8" t="s">
        <v>33</v>
      </c>
      <c r="F10959" s="5" t="s">
        <v>801</v>
      </c>
      <c r="G10959" s="9"/>
      <c r="H10959" s="9"/>
    </row>
    <row r="10960" ht="15.75" customHeight="1">
      <c r="A10960" s="15" t="s">
        <v>12528</v>
      </c>
      <c r="B10960" s="18" t="s">
        <v>330</v>
      </c>
      <c r="C10960" s="16">
        <v>1.0</v>
      </c>
      <c r="D10960" s="8" t="s">
        <v>6974</v>
      </c>
      <c r="E10960" s="8" t="s">
        <v>32</v>
      </c>
      <c r="F10960" s="9"/>
      <c r="G10960" s="9"/>
      <c r="H10960" s="9"/>
    </row>
    <row r="10961" ht="15.75" customHeight="1">
      <c r="A10961" s="15" t="s">
        <v>12528</v>
      </c>
      <c r="B10961" s="14" t="s">
        <v>12529</v>
      </c>
      <c r="C10961" s="17">
        <v>2.0</v>
      </c>
      <c r="D10961" s="8" t="s">
        <v>12530</v>
      </c>
      <c r="E10961" s="8" t="s">
        <v>21</v>
      </c>
      <c r="F10961" s="5" t="s">
        <v>25</v>
      </c>
      <c r="G10961" s="9"/>
      <c r="H10961" s="9"/>
    </row>
    <row r="10962" ht="15.75" customHeight="1">
      <c r="A10962" s="15" t="s">
        <v>12528</v>
      </c>
      <c r="B10962" s="14" t="s">
        <v>12531</v>
      </c>
      <c r="C10962" s="17">
        <v>16.0</v>
      </c>
      <c r="D10962" s="8" t="s">
        <v>12532</v>
      </c>
      <c r="E10962" s="8" t="s">
        <v>21</v>
      </c>
      <c r="F10962" s="5" t="s">
        <v>25</v>
      </c>
      <c r="G10962" s="9"/>
      <c r="H10962" s="9"/>
    </row>
    <row r="10963" ht="15.75" customHeight="1">
      <c r="A10963" s="15" t="s">
        <v>12528</v>
      </c>
      <c r="B10963" s="14" t="s">
        <v>23</v>
      </c>
      <c r="C10963" s="17">
        <v>20.0</v>
      </c>
      <c r="D10963" s="8" t="s">
        <v>12533</v>
      </c>
      <c r="E10963" s="8" t="s">
        <v>14</v>
      </c>
      <c r="F10963" s="5" t="s">
        <v>15</v>
      </c>
      <c r="G10963" s="9"/>
      <c r="H10963" s="9"/>
    </row>
    <row r="10964" ht="15.75" customHeight="1">
      <c r="A10964" s="15" t="s">
        <v>12528</v>
      </c>
      <c r="B10964" s="14" t="s">
        <v>1443</v>
      </c>
      <c r="C10964" s="17">
        <v>23.0</v>
      </c>
      <c r="D10964" s="8" t="s">
        <v>12534</v>
      </c>
      <c r="E10964" s="8" t="s">
        <v>14</v>
      </c>
      <c r="F10964" s="5" t="s">
        <v>28</v>
      </c>
      <c r="G10964" s="9"/>
      <c r="H10964" s="9"/>
    </row>
    <row r="10965" ht="15.75" customHeight="1">
      <c r="A10965" s="15" t="s">
        <v>12528</v>
      </c>
      <c r="B10965" s="14" t="s">
        <v>6351</v>
      </c>
      <c r="C10965" s="17">
        <v>26.0</v>
      </c>
      <c r="D10965" s="8" t="s">
        <v>12535</v>
      </c>
      <c r="E10965" s="8" t="s">
        <v>48</v>
      </c>
      <c r="F10965" s="5" t="s">
        <v>1847</v>
      </c>
      <c r="G10965" s="9"/>
      <c r="H10965" s="9"/>
    </row>
    <row r="10966" ht="15.75" customHeight="1">
      <c r="A10966" s="15" t="s">
        <v>12528</v>
      </c>
      <c r="B10966" s="14" t="s">
        <v>1609</v>
      </c>
      <c r="C10966" s="17">
        <v>28.0</v>
      </c>
      <c r="D10966" s="8" t="s">
        <v>12536</v>
      </c>
      <c r="E10966" s="8" t="s">
        <v>14</v>
      </c>
      <c r="F10966" s="5" t="s">
        <v>28</v>
      </c>
      <c r="G10966" s="9"/>
      <c r="H10966" s="9"/>
    </row>
    <row r="10967" ht="15.75" customHeight="1">
      <c r="A10967" s="15" t="s">
        <v>12528</v>
      </c>
      <c r="B10967" s="14" t="s">
        <v>12537</v>
      </c>
      <c r="C10967" s="17">
        <v>31.0</v>
      </c>
      <c r="D10967" s="8" t="s">
        <v>12538</v>
      </c>
      <c r="E10967" s="8" t="s">
        <v>14</v>
      </c>
      <c r="F10967" s="5" t="s">
        <v>15</v>
      </c>
      <c r="G10967" s="9"/>
      <c r="H10967" s="9"/>
    </row>
    <row r="10968" ht="15.75" customHeight="1">
      <c r="A10968" s="15" t="s">
        <v>12528</v>
      </c>
      <c r="B10968" s="14" t="s">
        <v>4256</v>
      </c>
      <c r="C10968" s="17">
        <v>33.0</v>
      </c>
      <c r="D10968" s="8" t="s">
        <v>12539</v>
      </c>
      <c r="E10968" s="8" t="s">
        <v>14</v>
      </c>
      <c r="F10968" s="5" t="s">
        <v>28</v>
      </c>
      <c r="G10968" s="9"/>
      <c r="H10968" s="9"/>
    </row>
    <row r="10969" ht="15.75" customHeight="1">
      <c r="A10969" s="15" t="s">
        <v>12528</v>
      </c>
      <c r="B10969" s="14" t="s">
        <v>12540</v>
      </c>
      <c r="C10969" s="17">
        <v>36.0</v>
      </c>
      <c r="D10969" s="8" t="s">
        <v>12541</v>
      </c>
      <c r="E10969" s="8" t="s">
        <v>21</v>
      </c>
      <c r="F10969" s="5" t="s">
        <v>642</v>
      </c>
      <c r="G10969" s="9"/>
      <c r="H10969" s="9"/>
    </row>
    <row r="10970" ht="15.75" customHeight="1">
      <c r="A10970" s="11" t="s">
        <v>12542</v>
      </c>
      <c r="B10970" s="6" t="s">
        <v>139</v>
      </c>
      <c r="C10970" s="7">
        <v>1.0</v>
      </c>
      <c r="D10970" s="8" t="s">
        <v>12543</v>
      </c>
      <c r="E10970" s="5" t="s">
        <v>21</v>
      </c>
      <c r="F10970" s="5" t="s">
        <v>133</v>
      </c>
      <c r="G10970" s="9"/>
      <c r="H10970" s="9"/>
    </row>
    <row r="10971" ht="15.75" customHeight="1">
      <c r="A10971" s="11" t="s">
        <v>12542</v>
      </c>
      <c r="B10971" s="12" t="s">
        <v>701</v>
      </c>
      <c r="C10971" s="10">
        <v>5.0</v>
      </c>
      <c r="D10971" s="8" t="s">
        <v>12544</v>
      </c>
      <c r="E10971" s="5" t="s">
        <v>32</v>
      </c>
      <c r="F10971" s="5" t="s">
        <v>22</v>
      </c>
      <c r="G10971" s="9"/>
      <c r="H10971" s="9"/>
    </row>
    <row r="10972" ht="15.75" customHeight="1">
      <c r="A10972" s="11" t="s">
        <v>12542</v>
      </c>
      <c r="B10972" s="12" t="s">
        <v>701</v>
      </c>
      <c r="C10972" s="10">
        <v>7.0</v>
      </c>
      <c r="D10972" s="8" t="s">
        <v>12545</v>
      </c>
      <c r="E10972" s="5" t="s">
        <v>21</v>
      </c>
      <c r="F10972" s="5" t="s">
        <v>25</v>
      </c>
      <c r="G10972" s="9"/>
      <c r="H10972" s="9"/>
    </row>
    <row r="10973" ht="15.75" customHeight="1">
      <c r="A10973" s="11" t="s">
        <v>12542</v>
      </c>
      <c r="B10973" s="6" t="s">
        <v>37</v>
      </c>
      <c r="C10973" s="10">
        <v>9.0</v>
      </c>
      <c r="D10973" s="8" t="s">
        <v>12546</v>
      </c>
      <c r="E10973" s="5" t="s">
        <v>33</v>
      </c>
      <c r="F10973" s="5" t="s">
        <v>971</v>
      </c>
      <c r="G10973" s="9"/>
      <c r="H10973" s="9"/>
    </row>
    <row r="10974" ht="15.75" customHeight="1">
      <c r="A10974" s="11" t="s">
        <v>12542</v>
      </c>
      <c r="B10974" s="6" t="s">
        <v>144</v>
      </c>
      <c r="C10974" s="10">
        <v>11.0</v>
      </c>
      <c r="D10974" s="8" t="s">
        <v>12547</v>
      </c>
      <c r="E10974" s="5" t="s">
        <v>18</v>
      </c>
      <c r="F10974" s="5" t="s">
        <v>22</v>
      </c>
      <c r="G10974" s="9"/>
      <c r="H10974" s="9"/>
    </row>
    <row r="10975" ht="15.75" customHeight="1">
      <c r="A10975" s="11" t="s">
        <v>12542</v>
      </c>
      <c r="B10975" s="12" t="s">
        <v>135</v>
      </c>
      <c r="C10975" s="10">
        <v>13.0</v>
      </c>
      <c r="D10975" s="8" t="s">
        <v>12548</v>
      </c>
      <c r="E10975" s="5" t="s">
        <v>14</v>
      </c>
      <c r="F10975" s="5" t="s">
        <v>1465</v>
      </c>
      <c r="G10975" s="9"/>
      <c r="H10975" s="9"/>
    </row>
    <row r="10976" ht="15.75" customHeight="1">
      <c r="A10976" s="11" t="s">
        <v>12542</v>
      </c>
      <c r="B10976" s="12" t="s">
        <v>701</v>
      </c>
      <c r="C10976" s="10">
        <v>14.0</v>
      </c>
      <c r="D10976" s="8" t="s">
        <v>12549</v>
      </c>
      <c r="E10976" s="5" t="s">
        <v>33</v>
      </c>
      <c r="F10976" s="5" t="s">
        <v>527</v>
      </c>
      <c r="G10976" s="9"/>
      <c r="H10976" s="9"/>
    </row>
    <row r="10977" ht="15.75" customHeight="1">
      <c r="A10977" s="11" t="s">
        <v>12542</v>
      </c>
      <c r="B10977" s="6" t="s">
        <v>144</v>
      </c>
      <c r="C10977" s="10">
        <v>16.0</v>
      </c>
      <c r="D10977" s="8" t="s">
        <v>12550</v>
      </c>
      <c r="E10977" s="5" t="s">
        <v>14</v>
      </c>
      <c r="F10977" s="5" t="s">
        <v>28</v>
      </c>
      <c r="G10977" s="9"/>
      <c r="H10977" s="9"/>
    </row>
    <row r="10978" ht="15.75" customHeight="1">
      <c r="A10978" s="11" t="s">
        <v>12542</v>
      </c>
      <c r="B10978" s="12" t="s">
        <v>135</v>
      </c>
      <c r="C10978" s="10">
        <v>18.0</v>
      </c>
      <c r="D10978" s="8" t="s">
        <v>12551</v>
      </c>
      <c r="E10978" s="5" t="s">
        <v>21</v>
      </c>
      <c r="F10978" s="5" t="s">
        <v>133</v>
      </c>
      <c r="G10978" s="9"/>
      <c r="H10978" s="9"/>
    </row>
    <row r="10979" ht="15.75" customHeight="1">
      <c r="A10979" s="11" t="s">
        <v>12542</v>
      </c>
      <c r="B10979" s="12" t="s">
        <v>701</v>
      </c>
      <c r="C10979" s="10">
        <v>19.0</v>
      </c>
      <c r="D10979" s="8" t="s">
        <v>12552</v>
      </c>
      <c r="E10979" s="5" t="s">
        <v>21</v>
      </c>
      <c r="F10979" s="5" t="s">
        <v>871</v>
      </c>
      <c r="G10979" s="9"/>
      <c r="H10979" s="9"/>
    </row>
    <row r="10980" ht="15.75" customHeight="1">
      <c r="A10980" s="11" t="s">
        <v>12542</v>
      </c>
      <c r="B10980" s="6" t="s">
        <v>1474</v>
      </c>
      <c r="C10980" s="10">
        <v>21.0</v>
      </c>
      <c r="D10980" s="8" t="s">
        <v>12553</v>
      </c>
      <c r="E10980" s="5" t="s">
        <v>14</v>
      </c>
      <c r="F10980" s="5" t="s">
        <v>18</v>
      </c>
      <c r="G10980" s="9"/>
      <c r="H10980" s="9"/>
    </row>
    <row r="10981" ht="15.75" customHeight="1">
      <c r="A10981" s="15" t="s">
        <v>12554</v>
      </c>
      <c r="B10981" s="14" t="s">
        <v>139</v>
      </c>
      <c r="C10981" s="16">
        <v>1.0</v>
      </c>
      <c r="D10981" s="8" t="s">
        <v>12555</v>
      </c>
      <c r="E10981" s="8" t="s">
        <v>32</v>
      </c>
      <c r="F10981" s="5" t="s">
        <v>22</v>
      </c>
      <c r="G10981" s="9"/>
      <c r="H10981" s="9"/>
    </row>
    <row r="10982" ht="15.75" customHeight="1">
      <c r="A10982" s="15" t="s">
        <v>12554</v>
      </c>
      <c r="B10982" s="14" t="s">
        <v>37</v>
      </c>
      <c r="C10982" s="17">
        <v>2.0</v>
      </c>
      <c r="D10982" s="8" t="s">
        <v>12556</v>
      </c>
      <c r="E10982" s="8" t="s">
        <v>32</v>
      </c>
      <c r="F10982" s="5" t="s">
        <v>22</v>
      </c>
      <c r="G10982" s="9"/>
      <c r="H10982" s="9"/>
    </row>
    <row r="10983" ht="15.75" customHeight="1">
      <c r="A10983" s="15" t="s">
        <v>12554</v>
      </c>
      <c r="B10983" s="14" t="s">
        <v>37</v>
      </c>
      <c r="C10983" s="17">
        <v>3.0</v>
      </c>
      <c r="D10983" s="8" t="s">
        <v>12557</v>
      </c>
      <c r="E10983" s="8" t="s">
        <v>183</v>
      </c>
      <c r="F10983" s="5" t="s">
        <v>22</v>
      </c>
      <c r="G10983" s="9"/>
      <c r="H10983" s="9"/>
    </row>
    <row r="10984" ht="15.75" customHeight="1">
      <c r="A10984" s="15" t="s">
        <v>12554</v>
      </c>
      <c r="B10984" s="14" t="s">
        <v>560</v>
      </c>
      <c r="C10984" s="17">
        <v>4.0</v>
      </c>
      <c r="D10984" s="8" t="s">
        <v>12558</v>
      </c>
      <c r="E10984" s="8" t="s">
        <v>21</v>
      </c>
      <c r="F10984" s="5" t="s">
        <v>15</v>
      </c>
      <c r="G10984" s="9"/>
      <c r="H10984" s="9"/>
    </row>
    <row r="10985" ht="15.75" customHeight="1">
      <c r="A10985" s="15" t="s">
        <v>12554</v>
      </c>
      <c r="B10985" s="14" t="s">
        <v>124</v>
      </c>
      <c r="C10985" s="17">
        <v>6.0</v>
      </c>
      <c r="D10985" s="8" t="s">
        <v>12559</v>
      </c>
      <c r="E10985" s="8" t="s">
        <v>21</v>
      </c>
      <c r="F10985" s="5" t="s">
        <v>15</v>
      </c>
      <c r="G10985" s="9"/>
      <c r="H10985" s="9"/>
    </row>
    <row r="10986" ht="15.75" customHeight="1">
      <c r="A10986" s="15" t="s">
        <v>12554</v>
      </c>
      <c r="B10986" s="14" t="s">
        <v>144</v>
      </c>
      <c r="C10986" s="17">
        <v>9.0</v>
      </c>
      <c r="D10986" s="8" t="s">
        <v>12560</v>
      </c>
      <c r="E10986" s="8" t="s">
        <v>32</v>
      </c>
      <c r="F10986" s="5" t="s">
        <v>15</v>
      </c>
      <c r="G10986" s="9"/>
      <c r="H10986" s="9"/>
    </row>
    <row r="10987" ht="15.75" customHeight="1">
      <c r="A10987" s="15" t="s">
        <v>12554</v>
      </c>
      <c r="B10987" s="14" t="s">
        <v>144</v>
      </c>
      <c r="C10987" s="17">
        <v>11.0</v>
      </c>
      <c r="D10987" s="8" t="s">
        <v>12561</v>
      </c>
      <c r="E10987" s="8" t="s">
        <v>32</v>
      </c>
      <c r="F10987" s="5" t="s">
        <v>15</v>
      </c>
      <c r="G10987" s="9"/>
      <c r="H10987" s="9"/>
    </row>
    <row r="10988" ht="15.75" customHeight="1">
      <c r="A10988" s="15" t="s">
        <v>12554</v>
      </c>
      <c r="B10988" s="14" t="s">
        <v>37</v>
      </c>
      <c r="C10988" s="17">
        <v>13.0</v>
      </c>
      <c r="D10988" s="8" t="s">
        <v>12562</v>
      </c>
      <c r="E10988" s="8" t="s">
        <v>21</v>
      </c>
      <c r="F10988" s="5" t="s">
        <v>15</v>
      </c>
      <c r="G10988" s="9"/>
      <c r="H10988" s="9"/>
    </row>
    <row r="10989" ht="15.75" customHeight="1">
      <c r="A10989" s="15" t="s">
        <v>12554</v>
      </c>
      <c r="B10989" s="14" t="s">
        <v>124</v>
      </c>
      <c r="C10989" s="17">
        <v>16.0</v>
      </c>
      <c r="D10989" s="8" t="s">
        <v>12563</v>
      </c>
      <c r="E10989" s="8" t="s">
        <v>33</v>
      </c>
      <c r="F10989" s="5" t="s">
        <v>33</v>
      </c>
      <c r="G10989" s="9"/>
      <c r="H10989" s="9"/>
    </row>
    <row r="10990" ht="15.75" customHeight="1">
      <c r="A10990" s="15" t="s">
        <v>12554</v>
      </c>
      <c r="B10990" s="14" t="s">
        <v>144</v>
      </c>
      <c r="C10990" s="17">
        <v>18.0</v>
      </c>
      <c r="D10990" s="8" t="s">
        <v>12564</v>
      </c>
      <c r="E10990" s="8" t="s">
        <v>33</v>
      </c>
      <c r="F10990" s="5" t="s">
        <v>33</v>
      </c>
      <c r="G10990" s="9"/>
      <c r="H10990" s="9"/>
    </row>
    <row r="10991" ht="15.75" customHeight="1">
      <c r="A10991" s="15" t="s">
        <v>12554</v>
      </c>
      <c r="B10991" s="14" t="s">
        <v>144</v>
      </c>
      <c r="C10991" s="17">
        <v>20.0</v>
      </c>
      <c r="D10991" s="8" t="s">
        <v>12565</v>
      </c>
      <c r="E10991" s="8" t="s">
        <v>166</v>
      </c>
      <c r="F10991" s="5" t="s">
        <v>15</v>
      </c>
      <c r="G10991" s="9"/>
      <c r="H10991" s="9"/>
    </row>
    <row r="10992" ht="15.75" customHeight="1">
      <c r="A10992" s="15" t="s">
        <v>12554</v>
      </c>
      <c r="B10992" s="14" t="s">
        <v>144</v>
      </c>
      <c r="C10992" s="17">
        <v>21.0</v>
      </c>
      <c r="D10992" s="8" t="s">
        <v>12566</v>
      </c>
      <c r="E10992" s="8" t="s">
        <v>33</v>
      </c>
      <c r="F10992" s="5" t="s">
        <v>33</v>
      </c>
      <c r="G10992" s="9"/>
      <c r="H10992" s="9"/>
    </row>
    <row r="10993" ht="15.75" customHeight="1">
      <c r="A10993" s="15" t="s">
        <v>12554</v>
      </c>
      <c r="B10993" s="14" t="s">
        <v>124</v>
      </c>
      <c r="C10993" s="17">
        <v>23.0</v>
      </c>
      <c r="D10993" s="8" t="s">
        <v>12567</v>
      </c>
      <c r="E10993" s="8" t="s">
        <v>33</v>
      </c>
      <c r="F10993" s="5" t="s">
        <v>22</v>
      </c>
      <c r="G10993" s="9"/>
      <c r="H10993" s="9"/>
    </row>
    <row r="10994" ht="15.75" customHeight="1">
      <c r="A10994" s="15" t="s">
        <v>12554</v>
      </c>
      <c r="B10994" s="14" t="s">
        <v>1770</v>
      </c>
      <c r="C10994" s="17">
        <v>25.0</v>
      </c>
      <c r="D10994" s="8" t="s">
        <v>12568</v>
      </c>
      <c r="E10994" s="8" t="s">
        <v>32</v>
      </c>
      <c r="F10994" s="5" t="s">
        <v>15</v>
      </c>
      <c r="G10994" s="9"/>
      <c r="H10994" s="9"/>
    </row>
    <row r="10995" ht="15.75" customHeight="1">
      <c r="A10995" s="15" t="s">
        <v>12554</v>
      </c>
      <c r="B10995" s="14" t="s">
        <v>144</v>
      </c>
      <c r="C10995" s="17">
        <v>28.0</v>
      </c>
      <c r="D10995" s="8" t="s">
        <v>12569</v>
      </c>
      <c r="E10995" s="8" t="s">
        <v>32</v>
      </c>
      <c r="F10995" s="5" t="s">
        <v>15</v>
      </c>
      <c r="G10995" s="9"/>
      <c r="H10995" s="9"/>
    </row>
    <row r="10996" ht="15.75" customHeight="1">
      <c r="A10996" s="15" t="s">
        <v>12554</v>
      </c>
      <c r="B10996" s="18" t="s">
        <v>701</v>
      </c>
      <c r="C10996" s="17">
        <v>29.0</v>
      </c>
      <c r="D10996" s="8" t="s">
        <v>12570</v>
      </c>
      <c r="E10996" s="8" t="s">
        <v>14</v>
      </c>
      <c r="F10996" s="5" t="s">
        <v>15</v>
      </c>
      <c r="G10996" s="9"/>
      <c r="H10996" s="9"/>
    </row>
    <row r="10997" ht="15.75" customHeight="1">
      <c r="A10997" s="15" t="s">
        <v>12554</v>
      </c>
      <c r="B10997" s="14" t="s">
        <v>1770</v>
      </c>
      <c r="C10997" s="17">
        <v>31.0</v>
      </c>
      <c r="D10997" s="8" t="s">
        <v>12571</v>
      </c>
      <c r="E10997" s="8" t="s">
        <v>21</v>
      </c>
      <c r="F10997" s="5" t="s">
        <v>15</v>
      </c>
      <c r="G10997" s="9"/>
      <c r="H10997" s="9"/>
    </row>
    <row r="10998" ht="15.75" customHeight="1">
      <c r="A10998" s="15" t="s">
        <v>12554</v>
      </c>
      <c r="B10998" s="18" t="s">
        <v>135</v>
      </c>
      <c r="C10998" s="17">
        <v>34.0</v>
      </c>
      <c r="D10998" s="8" t="s">
        <v>12572</v>
      </c>
      <c r="E10998" s="8" t="s">
        <v>21</v>
      </c>
      <c r="F10998" s="5" t="s">
        <v>50</v>
      </c>
      <c r="G10998" s="9"/>
      <c r="H10998" s="9"/>
    </row>
    <row r="10999" ht="15.75" customHeight="1">
      <c r="A10999" s="15" t="s">
        <v>12554</v>
      </c>
      <c r="B10999" s="14" t="s">
        <v>144</v>
      </c>
      <c r="C10999" s="17">
        <v>35.0</v>
      </c>
      <c r="D10999" s="8" t="s">
        <v>12573</v>
      </c>
      <c r="E10999" s="8" t="s">
        <v>32</v>
      </c>
      <c r="F10999" s="5" t="s">
        <v>12574</v>
      </c>
      <c r="G10999" s="9"/>
      <c r="H10999" s="9"/>
    </row>
    <row r="11000" ht="15.75" customHeight="1">
      <c r="A11000" s="15" t="s">
        <v>12554</v>
      </c>
      <c r="B11000" s="14" t="s">
        <v>5748</v>
      </c>
      <c r="C11000" s="17">
        <v>37.0</v>
      </c>
      <c r="D11000" s="8" t="s">
        <v>12575</v>
      </c>
      <c r="E11000" s="8" t="s">
        <v>21</v>
      </c>
      <c r="F11000" s="5" t="s">
        <v>50</v>
      </c>
      <c r="G11000" s="9"/>
      <c r="H11000" s="9"/>
    </row>
    <row r="11001" ht="15.75" customHeight="1">
      <c r="A11001" s="15" t="s">
        <v>12576</v>
      </c>
      <c r="B11001" s="14" t="s">
        <v>1443</v>
      </c>
      <c r="C11001" s="16">
        <v>1.0</v>
      </c>
      <c r="D11001" s="8" t="s">
        <v>12577</v>
      </c>
      <c r="E11001" s="8" t="s">
        <v>14</v>
      </c>
      <c r="F11001" s="5" t="s">
        <v>66</v>
      </c>
      <c r="G11001" s="9"/>
      <c r="H11001" s="9"/>
    </row>
    <row r="11002" ht="15.75" customHeight="1">
      <c r="A11002" s="15" t="s">
        <v>12576</v>
      </c>
      <c r="B11002" s="14" t="s">
        <v>137</v>
      </c>
      <c r="C11002" s="17">
        <v>4.0</v>
      </c>
      <c r="D11002" s="8" t="s">
        <v>12578</v>
      </c>
      <c r="E11002" s="8" t="s">
        <v>32</v>
      </c>
      <c r="F11002" s="5" t="s">
        <v>66</v>
      </c>
      <c r="G11002" s="9"/>
      <c r="H11002" s="9"/>
    </row>
    <row r="11003" ht="15.75" customHeight="1">
      <c r="A11003" s="15" t="s">
        <v>12576</v>
      </c>
      <c r="B11003" s="14" t="s">
        <v>154</v>
      </c>
      <c r="C11003" s="17">
        <v>6.0</v>
      </c>
      <c r="D11003" s="8" t="s">
        <v>12579</v>
      </c>
      <c r="E11003" s="8" t="s">
        <v>21</v>
      </c>
      <c r="F11003" s="5" t="s">
        <v>66</v>
      </c>
      <c r="G11003" s="9"/>
      <c r="H11003" s="9"/>
    </row>
    <row r="11004" ht="15.75" customHeight="1">
      <c r="A11004" s="15" t="s">
        <v>12576</v>
      </c>
      <c r="B11004" s="14" t="s">
        <v>154</v>
      </c>
      <c r="C11004" s="17">
        <v>8.0</v>
      </c>
      <c r="D11004" s="8" t="s">
        <v>12580</v>
      </c>
      <c r="E11004" s="8" t="s">
        <v>14</v>
      </c>
      <c r="F11004" s="5" t="s">
        <v>79</v>
      </c>
      <c r="G11004" s="9"/>
      <c r="H11004" s="9"/>
    </row>
    <row r="11005" ht="15.75" customHeight="1">
      <c r="A11005" s="15" t="s">
        <v>12576</v>
      </c>
      <c r="B11005" s="14" t="s">
        <v>154</v>
      </c>
      <c r="C11005" s="17">
        <v>11.0</v>
      </c>
      <c r="D11005" s="8" t="s">
        <v>12581</v>
      </c>
      <c r="E11005" s="8" t="s">
        <v>21</v>
      </c>
      <c r="F11005" s="5" t="s">
        <v>66</v>
      </c>
      <c r="G11005" s="9"/>
      <c r="H11005" s="9"/>
    </row>
    <row r="11006" ht="15.75" customHeight="1">
      <c r="A11006" s="15" t="s">
        <v>12576</v>
      </c>
      <c r="B11006" s="18" t="s">
        <v>11642</v>
      </c>
      <c r="C11006" s="17">
        <v>12.0</v>
      </c>
      <c r="D11006" s="8" t="s">
        <v>12582</v>
      </c>
      <c r="E11006" s="8" t="s">
        <v>14</v>
      </c>
      <c r="F11006" s="5" t="s">
        <v>66</v>
      </c>
      <c r="G11006" s="9"/>
      <c r="H11006" s="9"/>
    </row>
    <row r="11007" ht="15.75" customHeight="1">
      <c r="A11007" s="5" t="s">
        <v>12583</v>
      </c>
      <c r="B11007" s="6" t="s">
        <v>12584</v>
      </c>
      <c r="C11007" s="7">
        <v>1.0</v>
      </c>
      <c r="D11007" s="8" t="s">
        <v>12585</v>
      </c>
      <c r="E11007" s="5" t="s">
        <v>21</v>
      </c>
      <c r="F11007" s="5" t="s">
        <v>25</v>
      </c>
      <c r="G11007" s="9"/>
      <c r="H11007" s="9"/>
    </row>
    <row r="11008" ht="15.75" customHeight="1">
      <c r="A11008" s="15" t="s">
        <v>12586</v>
      </c>
      <c r="B11008" s="14" t="s">
        <v>104</v>
      </c>
      <c r="C11008" s="16">
        <v>1.0</v>
      </c>
      <c r="D11008" s="8" t="s">
        <v>12587</v>
      </c>
      <c r="E11008" s="8" t="s">
        <v>21</v>
      </c>
      <c r="F11008" s="5" t="s">
        <v>25</v>
      </c>
      <c r="G11008" s="9"/>
      <c r="H11008" s="9"/>
    </row>
    <row r="11009" ht="15.75" customHeight="1">
      <c r="A11009" s="15" t="s">
        <v>12586</v>
      </c>
      <c r="B11009" s="14" t="s">
        <v>41</v>
      </c>
      <c r="C11009" s="17">
        <v>3.0</v>
      </c>
      <c r="D11009" s="8" t="s">
        <v>12588</v>
      </c>
      <c r="E11009" s="8" t="s">
        <v>21</v>
      </c>
      <c r="F11009" s="5" t="s">
        <v>25</v>
      </c>
      <c r="G11009" s="9"/>
      <c r="H11009" s="9"/>
    </row>
    <row r="11010" ht="15.75" customHeight="1">
      <c r="A11010" s="15" t="s">
        <v>12586</v>
      </c>
      <c r="B11010" s="14" t="s">
        <v>26</v>
      </c>
      <c r="C11010" s="17">
        <v>7.0</v>
      </c>
      <c r="D11010" s="8" t="s">
        <v>12589</v>
      </c>
      <c r="E11010" s="8" t="s">
        <v>21</v>
      </c>
      <c r="F11010" s="5" t="s">
        <v>25</v>
      </c>
      <c r="G11010" s="9"/>
      <c r="H11010" s="9"/>
    </row>
    <row r="11011" ht="15.75" customHeight="1">
      <c r="A11011" s="15" t="s">
        <v>12586</v>
      </c>
      <c r="B11011" s="14" t="s">
        <v>734</v>
      </c>
      <c r="C11011" s="17">
        <v>9.0</v>
      </c>
      <c r="D11011" s="8" t="s">
        <v>12590</v>
      </c>
      <c r="E11011" s="8" t="s">
        <v>21</v>
      </c>
      <c r="F11011" s="5" t="s">
        <v>642</v>
      </c>
      <c r="G11011" s="9"/>
      <c r="H11011" s="9"/>
    </row>
    <row r="11012" ht="15.75" customHeight="1">
      <c r="A11012" s="15" t="s">
        <v>12586</v>
      </c>
      <c r="B11012" s="14" t="s">
        <v>104</v>
      </c>
      <c r="C11012" s="17">
        <v>12.0</v>
      </c>
      <c r="D11012" s="8" t="s">
        <v>12591</v>
      </c>
      <c r="E11012" s="8" t="s">
        <v>21</v>
      </c>
      <c r="F11012" s="5" t="s">
        <v>123</v>
      </c>
      <c r="G11012" s="9"/>
      <c r="H11012" s="9"/>
    </row>
    <row r="11013" ht="15.75" customHeight="1">
      <c r="A11013" s="15" t="s">
        <v>12586</v>
      </c>
      <c r="B11013" s="14" t="s">
        <v>26</v>
      </c>
      <c r="C11013" s="17">
        <v>15.0</v>
      </c>
      <c r="D11013" s="8" t="s">
        <v>12592</v>
      </c>
      <c r="E11013" s="8" t="s">
        <v>21</v>
      </c>
      <c r="F11013" s="5" t="s">
        <v>123</v>
      </c>
      <c r="G11013" s="9"/>
      <c r="H11013" s="9"/>
    </row>
    <row r="11014" ht="15.75" customHeight="1">
      <c r="A11014" s="15" t="s">
        <v>12586</v>
      </c>
      <c r="B11014" s="14" t="s">
        <v>26</v>
      </c>
      <c r="C11014" s="17">
        <v>17.0</v>
      </c>
      <c r="D11014" s="8" t="s">
        <v>12593</v>
      </c>
      <c r="E11014" s="8" t="s">
        <v>21</v>
      </c>
      <c r="F11014" s="5" t="s">
        <v>123</v>
      </c>
      <c r="G11014" s="9"/>
      <c r="H11014" s="9"/>
    </row>
    <row r="11015" ht="15.75" customHeight="1">
      <c r="A11015" s="15" t="s">
        <v>12586</v>
      </c>
      <c r="B11015" s="14" t="s">
        <v>734</v>
      </c>
      <c r="C11015" s="17">
        <v>19.0</v>
      </c>
      <c r="D11015" s="8" t="s">
        <v>12594</v>
      </c>
      <c r="E11015" s="8" t="s">
        <v>21</v>
      </c>
      <c r="F11015" s="5" t="s">
        <v>123</v>
      </c>
      <c r="G11015" s="9"/>
      <c r="H11015" s="9"/>
    </row>
    <row r="11016" ht="15.75" customHeight="1">
      <c r="A11016" s="15" t="s">
        <v>12586</v>
      </c>
      <c r="B11016" s="14" t="s">
        <v>41</v>
      </c>
      <c r="C11016" s="17">
        <v>22.0</v>
      </c>
      <c r="D11016" s="8" t="s">
        <v>12595</v>
      </c>
      <c r="E11016" s="8" t="s">
        <v>21</v>
      </c>
      <c r="F11016" s="5" t="s">
        <v>1425</v>
      </c>
      <c r="G11016" s="9"/>
      <c r="H11016" s="9"/>
    </row>
    <row r="11017" ht="15.75" customHeight="1">
      <c r="A11017" s="15" t="s">
        <v>12586</v>
      </c>
      <c r="B11017" s="14" t="s">
        <v>104</v>
      </c>
      <c r="C11017" s="17">
        <v>26.0</v>
      </c>
      <c r="D11017" s="8" t="s">
        <v>12596</v>
      </c>
      <c r="E11017" s="8" t="s">
        <v>21</v>
      </c>
      <c r="F11017" s="5" t="s">
        <v>25</v>
      </c>
      <c r="G11017" s="9"/>
      <c r="H11017" s="9"/>
    </row>
    <row r="11018" ht="15.75" customHeight="1">
      <c r="A11018" s="15" t="s">
        <v>12586</v>
      </c>
      <c r="B11018" s="14" t="s">
        <v>216</v>
      </c>
      <c r="C11018" s="17">
        <v>29.0</v>
      </c>
      <c r="D11018" s="8" t="s">
        <v>12597</v>
      </c>
      <c r="E11018" s="8" t="s">
        <v>21</v>
      </c>
      <c r="F11018" s="5" t="s">
        <v>123</v>
      </c>
      <c r="G11018" s="9"/>
      <c r="H11018" s="9"/>
    </row>
    <row r="11019" ht="15.75" customHeight="1">
      <c r="A11019" s="15" t="s">
        <v>12586</v>
      </c>
      <c r="B11019" s="14" t="s">
        <v>35</v>
      </c>
      <c r="C11019" s="17">
        <v>34.0</v>
      </c>
      <c r="D11019" s="8" t="s">
        <v>12598</v>
      </c>
      <c r="E11019" s="8" t="s">
        <v>33</v>
      </c>
      <c r="F11019" s="5" t="s">
        <v>971</v>
      </c>
      <c r="G11019" s="9"/>
      <c r="H11019" s="9"/>
    </row>
    <row r="11020" ht="15.75" customHeight="1">
      <c r="A11020" s="15" t="s">
        <v>12586</v>
      </c>
      <c r="B11020" s="18" t="s">
        <v>1712</v>
      </c>
      <c r="C11020" s="17">
        <v>36.0</v>
      </c>
      <c r="D11020" s="8" t="s">
        <v>12599</v>
      </c>
      <c r="E11020" s="8" t="s">
        <v>21</v>
      </c>
      <c r="F11020" s="5" t="s">
        <v>33</v>
      </c>
      <c r="G11020" s="9"/>
      <c r="H11020" s="9"/>
    </row>
    <row r="11021" ht="15.75" customHeight="1">
      <c r="A11021" s="15" t="s">
        <v>12586</v>
      </c>
      <c r="B11021" s="18" t="s">
        <v>330</v>
      </c>
      <c r="C11021" s="17">
        <v>38.0</v>
      </c>
      <c r="D11021" s="8" t="s">
        <v>12600</v>
      </c>
      <c r="E11021" s="8" t="s">
        <v>32</v>
      </c>
      <c r="F11021" s="5" t="s">
        <v>22</v>
      </c>
      <c r="G11021" s="9"/>
      <c r="H11021" s="9"/>
    </row>
    <row r="11022" ht="15.75" customHeight="1">
      <c r="A11022" s="15" t="s">
        <v>12586</v>
      </c>
      <c r="B11022" s="18" t="s">
        <v>261</v>
      </c>
      <c r="C11022" s="17">
        <v>39.0</v>
      </c>
      <c r="D11022" s="8" t="s">
        <v>12601</v>
      </c>
      <c r="E11022" s="8" t="s">
        <v>33</v>
      </c>
      <c r="F11022" s="5" t="s">
        <v>22</v>
      </c>
      <c r="G11022" s="9"/>
      <c r="H11022" s="9"/>
    </row>
    <row r="11023" ht="15.75" customHeight="1">
      <c r="A11023" s="15" t="s">
        <v>12586</v>
      </c>
      <c r="B11023" s="18" t="s">
        <v>330</v>
      </c>
      <c r="C11023" s="17">
        <v>40.0</v>
      </c>
      <c r="D11023" s="8" t="s">
        <v>12602</v>
      </c>
      <c r="E11023" s="8" t="s">
        <v>32</v>
      </c>
      <c r="F11023" s="5" t="s">
        <v>22</v>
      </c>
      <c r="G11023" s="9"/>
      <c r="H11023" s="9"/>
    </row>
    <row r="11024" ht="15.75" customHeight="1">
      <c r="A11024" s="15" t="s">
        <v>12586</v>
      </c>
      <c r="B11024" s="18" t="s">
        <v>330</v>
      </c>
      <c r="C11024" s="17">
        <v>41.0</v>
      </c>
      <c r="D11024" s="8" t="s">
        <v>12603</v>
      </c>
      <c r="E11024" s="8" t="s">
        <v>33</v>
      </c>
      <c r="F11024" s="5" t="s">
        <v>22</v>
      </c>
      <c r="G11024" s="9"/>
      <c r="H11024" s="9"/>
    </row>
    <row r="11025" ht="15.75" customHeight="1">
      <c r="A11025" s="15" t="s">
        <v>12586</v>
      </c>
      <c r="B11025" s="18" t="s">
        <v>330</v>
      </c>
      <c r="C11025" s="17">
        <v>42.0</v>
      </c>
      <c r="D11025" s="8" t="s">
        <v>12604</v>
      </c>
      <c r="E11025" s="8" t="s">
        <v>21</v>
      </c>
      <c r="F11025" s="5" t="s">
        <v>22</v>
      </c>
      <c r="G11025" s="9"/>
      <c r="H11025" s="9"/>
    </row>
    <row r="11026" ht="15.75" customHeight="1">
      <c r="A11026" s="15" t="s">
        <v>12586</v>
      </c>
      <c r="B11026" s="18" t="s">
        <v>330</v>
      </c>
      <c r="C11026" s="17">
        <v>43.0</v>
      </c>
      <c r="D11026" s="8" t="s">
        <v>12605</v>
      </c>
      <c r="E11026" s="8" t="s">
        <v>14</v>
      </c>
      <c r="F11026" s="5" t="s">
        <v>22</v>
      </c>
      <c r="G11026" s="9"/>
      <c r="H11026" s="9"/>
    </row>
    <row r="11027" ht="15.75" customHeight="1">
      <c r="A11027" s="15" t="s">
        <v>12586</v>
      </c>
      <c r="B11027" s="14" t="s">
        <v>37</v>
      </c>
      <c r="C11027" s="17">
        <v>44.0</v>
      </c>
      <c r="D11027" s="8" t="s">
        <v>12606</v>
      </c>
      <c r="E11027" s="8" t="s">
        <v>14</v>
      </c>
      <c r="F11027" s="5" t="s">
        <v>22</v>
      </c>
      <c r="G11027" s="9"/>
      <c r="H11027" s="9"/>
    </row>
    <row r="11028" ht="15.75" customHeight="1">
      <c r="A11028" s="15" t="s">
        <v>12586</v>
      </c>
      <c r="B11028" s="18" t="s">
        <v>6813</v>
      </c>
      <c r="C11028" s="17">
        <v>45.0</v>
      </c>
      <c r="D11028" s="8" t="s">
        <v>12607</v>
      </c>
      <c r="E11028" s="8" t="s">
        <v>21</v>
      </c>
      <c r="F11028" s="5" t="s">
        <v>22</v>
      </c>
      <c r="G11028" s="9"/>
      <c r="H11028" s="9"/>
    </row>
    <row r="11029" ht="15.75" customHeight="1">
      <c r="A11029" s="15" t="s">
        <v>12586</v>
      </c>
      <c r="B11029" s="18" t="s">
        <v>1712</v>
      </c>
      <c r="C11029" s="17">
        <v>48.0</v>
      </c>
      <c r="D11029" s="8" t="s">
        <v>12608</v>
      </c>
      <c r="E11029" s="8" t="s">
        <v>14</v>
      </c>
      <c r="F11029" s="5" t="s">
        <v>28</v>
      </c>
      <c r="G11029" s="9"/>
      <c r="H11029" s="9"/>
    </row>
    <row r="11030" ht="15.75" customHeight="1">
      <c r="A11030" s="15" t="s">
        <v>12586</v>
      </c>
      <c r="B11030" s="18" t="s">
        <v>1712</v>
      </c>
      <c r="C11030" s="17">
        <v>50.0</v>
      </c>
      <c r="D11030" s="8" t="s">
        <v>12609</v>
      </c>
      <c r="E11030" s="8" t="s">
        <v>14</v>
      </c>
      <c r="F11030" s="5" t="s">
        <v>1008</v>
      </c>
      <c r="G11030" s="9"/>
      <c r="H11030" s="9"/>
    </row>
    <row r="11031" ht="15.75" customHeight="1">
      <c r="A11031" s="15" t="s">
        <v>12586</v>
      </c>
      <c r="B11031" s="14" t="s">
        <v>26</v>
      </c>
      <c r="C11031" s="17">
        <v>52.0</v>
      </c>
      <c r="D11031" s="8" t="s">
        <v>12610</v>
      </c>
      <c r="E11031" s="8" t="s">
        <v>14</v>
      </c>
      <c r="F11031" s="5" t="s">
        <v>15</v>
      </c>
      <c r="G11031" s="9"/>
      <c r="H11031" s="9"/>
    </row>
    <row r="11032" ht="15.75" customHeight="1">
      <c r="A11032" s="15" t="s">
        <v>12586</v>
      </c>
      <c r="B11032" s="14" t="s">
        <v>26</v>
      </c>
      <c r="C11032" s="17">
        <v>54.0</v>
      </c>
      <c r="D11032" s="8" t="s">
        <v>12611</v>
      </c>
      <c r="E11032" s="8" t="s">
        <v>14</v>
      </c>
      <c r="F11032" s="5" t="s">
        <v>1008</v>
      </c>
      <c r="G11032" s="9"/>
      <c r="H11032" s="9"/>
    </row>
    <row r="11033" ht="15.75" customHeight="1">
      <c r="A11033" s="15" t="s">
        <v>12586</v>
      </c>
      <c r="B11033" s="14" t="s">
        <v>26</v>
      </c>
      <c r="C11033" s="17">
        <v>56.0</v>
      </c>
      <c r="D11033" s="8" t="s">
        <v>12612</v>
      </c>
      <c r="E11033" s="8" t="s">
        <v>14</v>
      </c>
      <c r="F11033" s="5" t="s">
        <v>1008</v>
      </c>
      <c r="G11033" s="9"/>
      <c r="H11033" s="9"/>
    </row>
    <row r="11034" ht="15.75" customHeight="1">
      <c r="A11034" s="15" t="s">
        <v>12586</v>
      </c>
      <c r="B11034" s="14" t="s">
        <v>26</v>
      </c>
      <c r="C11034" s="17">
        <v>58.0</v>
      </c>
      <c r="D11034" s="8" t="s">
        <v>12613</v>
      </c>
      <c r="E11034" s="8" t="s">
        <v>14</v>
      </c>
      <c r="F11034" s="5" t="s">
        <v>673</v>
      </c>
      <c r="G11034" s="9"/>
      <c r="H11034" s="9"/>
    </row>
    <row r="11035" ht="15.75" customHeight="1">
      <c r="A11035" s="15" t="s">
        <v>12586</v>
      </c>
      <c r="B11035" s="14" t="s">
        <v>26</v>
      </c>
      <c r="C11035" s="17">
        <v>60.0</v>
      </c>
      <c r="D11035" s="8" t="s">
        <v>12614</v>
      </c>
      <c r="E11035" s="8" t="s">
        <v>14</v>
      </c>
      <c r="F11035" s="5" t="s">
        <v>673</v>
      </c>
      <c r="G11035" s="9"/>
      <c r="H11035" s="9"/>
    </row>
    <row r="11036" ht="15.75" customHeight="1">
      <c r="A11036" s="15" t="s">
        <v>12586</v>
      </c>
      <c r="B11036" s="14" t="s">
        <v>734</v>
      </c>
      <c r="C11036" s="17">
        <v>62.0</v>
      </c>
      <c r="D11036" s="8" t="s">
        <v>12615</v>
      </c>
      <c r="E11036" s="8" t="s">
        <v>14</v>
      </c>
      <c r="F11036" s="5" t="s">
        <v>15</v>
      </c>
      <c r="G11036" s="9"/>
      <c r="H11036" s="9"/>
    </row>
    <row r="11037" ht="15.75" customHeight="1">
      <c r="A11037" s="15" t="s">
        <v>12586</v>
      </c>
      <c r="B11037" s="14" t="s">
        <v>29</v>
      </c>
      <c r="C11037" s="17">
        <v>64.0</v>
      </c>
      <c r="D11037" s="8" t="s">
        <v>12616</v>
      </c>
      <c r="E11037" s="8" t="s">
        <v>18</v>
      </c>
      <c r="F11037" s="5" t="s">
        <v>7866</v>
      </c>
      <c r="G11037" s="9"/>
      <c r="H11037" s="9"/>
    </row>
    <row r="11038" ht="15.75" customHeight="1">
      <c r="A11038" s="15" t="s">
        <v>12586</v>
      </c>
      <c r="B11038" s="14" t="s">
        <v>52</v>
      </c>
      <c r="C11038" s="17">
        <v>67.0</v>
      </c>
      <c r="D11038" s="8" t="s">
        <v>12617</v>
      </c>
      <c r="E11038" s="8" t="s">
        <v>32</v>
      </c>
      <c r="F11038" s="5" t="s">
        <v>18</v>
      </c>
      <c r="G11038" s="9"/>
      <c r="H11038" s="9"/>
    </row>
    <row r="11039" ht="15.75" customHeight="1">
      <c r="A11039" s="15" t="s">
        <v>12586</v>
      </c>
      <c r="B11039" s="18" t="s">
        <v>4631</v>
      </c>
      <c r="C11039" s="17">
        <v>68.0</v>
      </c>
      <c r="D11039" s="8" t="s">
        <v>12618</v>
      </c>
      <c r="E11039" s="8" t="s">
        <v>21</v>
      </c>
      <c r="F11039" s="5" t="s">
        <v>25</v>
      </c>
      <c r="G11039" s="9"/>
      <c r="H11039" s="9"/>
    </row>
    <row r="11040" ht="15.75" customHeight="1">
      <c r="A11040" s="5" t="s">
        <v>12619</v>
      </c>
      <c r="B11040" s="6" t="s">
        <v>154</v>
      </c>
      <c r="C11040" s="7">
        <v>1.0</v>
      </c>
      <c r="D11040" s="8" t="s">
        <v>12620</v>
      </c>
      <c r="E11040" s="5" t="s">
        <v>21</v>
      </c>
      <c r="F11040" s="5" t="s">
        <v>25</v>
      </c>
      <c r="G11040" s="9"/>
      <c r="H11040" s="9"/>
    </row>
    <row r="11041" ht="15.75" customHeight="1">
      <c r="A11041" s="5" t="s">
        <v>12619</v>
      </c>
      <c r="B11041" s="6" t="s">
        <v>29</v>
      </c>
      <c r="C11041" s="10">
        <v>2.0</v>
      </c>
      <c r="D11041" s="8" t="s">
        <v>12621</v>
      </c>
      <c r="E11041" s="5" t="s">
        <v>21</v>
      </c>
      <c r="F11041" s="5" t="s">
        <v>642</v>
      </c>
      <c r="G11041" s="9"/>
      <c r="H11041" s="9"/>
    </row>
    <row r="11042" ht="15.75" customHeight="1">
      <c r="A11042" s="5" t="s">
        <v>12619</v>
      </c>
      <c r="B11042" s="6" t="s">
        <v>29</v>
      </c>
      <c r="C11042" s="10">
        <v>3.0</v>
      </c>
      <c r="D11042" s="8" t="s">
        <v>12622</v>
      </c>
      <c r="E11042" s="5" t="s">
        <v>21</v>
      </c>
      <c r="F11042" s="5" t="s">
        <v>1425</v>
      </c>
      <c r="G11042" s="9"/>
      <c r="H11042" s="9"/>
    </row>
    <row r="11043" ht="15.75" customHeight="1">
      <c r="A11043" s="5" t="s">
        <v>12619</v>
      </c>
      <c r="B11043" s="6" t="s">
        <v>29</v>
      </c>
      <c r="C11043" s="10">
        <v>4.0</v>
      </c>
      <c r="D11043" s="8" t="s">
        <v>12623</v>
      </c>
      <c r="E11043" s="5" t="s">
        <v>21</v>
      </c>
      <c r="F11043" s="5" t="s">
        <v>25</v>
      </c>
      <c r="G11043" s="9"/>
      <c r="H11043" s="9"/>
    </row>
    <row r="11044" ht="15.75" customHeight="1">
      <c r="A11044" s="5" t="s">
        <v>12619</v>
      </c>
      <c r="B11044" s="6" t="s">
        <v>525</v>
      </c>
      <c r="C11044" s="10">
        <v>5.0</v>
      </c>
      <c r="D11044" s="8" t="s">
        <v>12624</v>
      </c>
      <c r="E11044" s="5" t="s">
        <v>21</v>
      </c>
      <c r="F11044" s="5" t="s">
        <v>25</v>
      </c>
      <c r="G11044" s="9"/>
      <c r="H11044" s="9"/>
    </row>
    <row r="11045" ht="15.75" customHeight="1">
      <c r="A11045" s="5" t="s">
        <v>12619</v>
      </c>
      <c r="B11045" s="6" t="s">
        <v>137</v>
      </c>
      <c r="C11045" s="10">
        <v>6.0</v>
      </c>
      <c r="D11045" s="8" t="s">
        <v>12625</v>
      </c>
      <c r="E11045" s="5" t="s">
        <v>32</v>
      </c>
      <c r="F11045" s="5" t="s">
        <v>25</v>
      </c>
      <c r="G11045" s="9"/>
      <c r="H11045" s="9"/>
    </row>
    <row r="11046" ht="15.75" customHeight="1">
      <c r="A11046" s="5" t="s">
        <v>12619</v>
      </c>
      <c r="B11046" s="6" t="s">
        <v>488</v>
      </c>
      <c r="C11046" s="10">
        <v>7.0</v>
      </c>
      <c r="D11046" s="8" t="s">
        <v>12626</v>
      </c>
      <c r="E11046" s="5" t="s">
        <v>21</v>
      </c>
      <c r="F11046" s="5" t="s">
        <v>25</v>
      </c>
      <c r="G11046" s="9"/>
      <c r="H11046" s="9"/>
    </row>
    <row r="11047" ht="15.75" customHeight="1">
      <c r="A11047" s="5" t="s">
        <v>12619</v>
      </c>
      <c r="B11047" s="6" t="s">
        <v>10415</v>
      </c>
      <c r="C11047" s="10">
        <v>8.0</v>
      </c>
      <c r="D11047" s="8" t="s">
        <v>12627</v>
      </c>
      <c r="E11047" s="5" t="s">
        <v>21</v>
      </c>
      <c r="F11047" s="5" t="s">
        <v>25</v>
      </c>
      <c r="G11047" s="9"/>
      <c r="H11047" s="9"/>
    </row>
    <row r="11048" ht="15.75" customHeight="1">
      <c r="A11048" s="15" t="s">
        <v>12628</v>
      </c>
      <c r="B11048" s="14" t="s">
        <v>1408</v>
      </c>
      <c r="C11048" s="16">
        <v>1.0</v>
      </c>
      <c r="D11048" s="8" t="s">
        <v>12629</v>
      </c>
      <c r="E11048" s="8" t="s">
        <v>14</v>
      </c>
      <c r="F11048" s="5" t="s">
        <v>50</v>
      </c>
      <c r="G11048" s="9"/>
      <c r="H11048" s="9"/>
    </row>
    <row r="11049" ht="15.75" customHeight="1">
      <c r="A11049" s="15" t="s">
        <v>12628</v>
      </c>
      <c r="B11049" s="14" t="s">
        <v>1408</v>
      </c>
      <c r="C11049" s="17">
        <v>3.0</v>
      </c>
      <c r="D11049" s="8" t="s">
        <v>12630</v>
      </c>
      <c r="E11049" s="8" t="s">
        <v>21</v>
      </c>
      <c r="F11049" s="5" t="s">
        <v>25</v>
      </c>
      <c r="G11049" s="9"/>
      <c r="H11049" s="9"/>
    </row>
    <row r="11050" ht="15.75" customHeight="1">
      <c r="A11050" s="15" t="s">
        <v>12628</v>
      </c>
      <c r="B11050" s="14" t="s">
        <v>107</v>
      </c>
      <c r="C11050" s="17">
        <v>5.0</v>
      </c>
      <c r="D11050" s="8" t="s">
        <v>12631</v>
      </c>
      <c r="E11050" s="8" t="s">
        <v>14</v>
      </c>
      <c r="F11050" s="5" t="s">
        <v>50</v>
      </c>
      <c r="G11050" s="9"/>
      <c r="H11050" s="9"/>
    </row>
    <row r="11051" ht="15.75" customHeight="1">
      <c r="A11051" s="15" t="s">
        <v>12628</v>
      </c>
      <c r="B11051" s="14" t="s">
        <v>68</v>
      </c>
      <c r="C11051" s="17">
        <v>6.0</v>
      </c>
      <c r="D11051" s="8" t="s">
        <v>12632</v>
      </c>
      <c r="E11051" s="8" t="s">
        <v>14</v>
      </c>
      <c r="F11051" s="5" t="s">
        <v>79</v>
      </c>
      <c r="G11051" s="9"/>
      <c r="H11051" s="9"/>
    </row>
    <row r="11052" ht="15.75" customHeight="1">
      <c r="A11052" s="15" t="s">
        <v>12628</v>
      </c>
      <c r="B11052" s="14" t="s">
        <v>100</v>
      </c>
      <c r="C11052" s="17">
        <v>7.0</v>
      </c>
      <c r="D11052" s="8" t="s">
        <v>12633</v>
      </c>
      <c r="E11052" s="8" t="s">
        <v>21</v>
      </c>
      <c r="F11052" s="5" t="s">
        <v>25</v>
      </c>
      <c r="G11052" s="9"/>
      <c r="H11052" s="9"/>
    </row>
    <row r="11053" ht="15.75" customHeight="1">
      <c r="A11053" s="15" t="s">
        <v>12628</v>
      </c>
      <c r="B11053" s="14" t="s">
        <v>1408</v>
      </c>
      <c r="C11053" s="17">
        <v>9.0</v>
      </c>
      <c r="D11053" s="8" t="s">
        <v>12634</v>
      </c>
      <c r="E11053" s="8" t="s">
        <v>14</v>
      </c>
      <c r="F11053" s="5" t="s">
        <v>50</v>
      </c>
      <c r="G11053" s="9"/>
      <c r="H11053" s="9"/>
    </row>
    <row r="11054" ht="15.75" customHeight="1">
      <c r="A11054" s="15" t="s">
        <v>12628</v>
      </c>
      <c r="B11054" s="14" t="s">
        <v>68</v>
      </c>
      <c r="C11054" s="17">
        <v>11.0</v>
      </c>
      <c r="D11054" s="8" t="s">
        <v>12635</v>
      </c>
      <c r="E11054" s="8" t="s">
        <v>21</v>
      </c>
      <c r="F11054" s="5" t="s">
        <v>123</v>
      </c>
      <c r="G11054" s="9"/>
      <c r="H11054" s="9"/>
    </row>
    <row r="11055" ht="15.75" customHeight="1">
      <c r="A11055" s="15" t="s">
        <v>12628</v>
      </c>
      <c r="B11055" s="14" t="s">
        <v>68</v>
      </c>
      <c r="C11055" s="17">
        <v>12.0</v>
      </c>
      <c r="D11055" s="8" t="s">
        <v>12636</v>
      </c>
      <c r="E11055" s="8" t="s">
        <v>14</v>
      </c>
      <c r="F11055" s="5" t="s">
        <v>15</v>
      </c>
      <c r="G11055" s="9"/>
      <c r="H11055" s="9"/>
    </row>
    <row r="11056" ht="15.75" customHeight="1">
      <c r="A11056" s="15" t="s">
        <v>12628</v>
      </c>
      <c r="B11056" s="14" t="s">
        <v>10213</v>
      </c>
      <c r="C11056" s="17">
        <v>13.0</v>
      </c>
      <c r="D11056" s="8" t="s">
        <v>12637</v>
      </c>
      <c r="E11056" s="8" t="s">
        <v>21</v>
      </c>
      <c r="F11056" s="5" t="s">
        <v>25</v>
      </c>
      <c r="G11056" s="9"/>
      <c r="H11056" s="9"/>
    </row>
    <row r="11057" ht="15.75" customHeight="1">
      <c r="A11057" s="15" t="s">
        <v>12638</v>
      </c>
      <c r="B11057" s="14" t="s">
        <v>37</v>
      </c>
      <c r="C11057" s="16">
        <v>1.0</v>
      </c>
      <c r="D11057" s="8" t="s">
        <v>12639</v>
      </c>
      <c r="E11057" s="8" t="s">
        <v>21</v>
      </c>
      <c r="F11057" s="5" t="s">
        <v>25</v>
      </c>
      <c r="G11057" s="9"/>
      <c r="H11057" s="9"/>
    </row>
    <row r="11058" ht="15.75" customHeight="1">
      <c r="A11058" s="15" t="s">
        <v>12638</v>
      </c>
      <c r="B11058" s="14" t="s">
        <v>37</v>
      </c>
      <c r="C11058" s="17">
        <v>3.0</v>
      </c>
      <c r="D11058" s="8" t="s">
        <v>12640</v>
      </c>
      <c r="E11058" s="8" t="s">
        <v>14</v>
      </c>
      <c r="F11058" s="5" t="s">
        <v>15</v>
      </c>
      <c r="G11058" s="9"/>
      <c r="H11058" s="9"/>
    </row>
    <row r="11059" ht="15.75" customHeight="1">
      <c r="A11059" s="15" t="s">
        <v>12638</v>
      </c>
      <c r="B11059" s="14" t="s">
        <v>144</v>
      </c>
      <c r="C11059" s="17">
        <v>5.0</v>
      </c>
      <c r="D11059" s="8" t="s">
        <v>12641</v>
      </c>
      <c r="E11059" s="8" t="s">
        <v>18</v>
      </c>
      <c r="F11059" s="5" t="s">
        <v>33</v>
      </c>
      <c r="G11059" s="9"/>
      <c r="H11059" s="9"/>
    </row>
    <row r="11060" ht="15.75" customHeight="1">
      <c r="A11060" s="15" t="s">
        <v>12638</v>
      </c>
      <c r="B11060" s="14" t="s">
        <v>144</v>
      </c>
      <c r="C11060" s="17">
        <v>7.0</v>
      </c>
      <c r="D11060" s="8" t="s">
        <v>12642</v>
      </c>
      <c r="E11060" s="8" t="s">
        <v>14</v>
      </c>
      <c r="F11060" s="5" t="s">
        <v>79</v>
      </c>
      <c r="G11060" s="9"/>
      <c r="H11060" s="9"/>
    </row>
    <row r="11061" ht="15.75" customHeight="1">
      <c r="A11061" s="15" t="s">
        <v>12638</v>
      </c>
      <c r="B11061" s="14" t="s">
        <v>361</v>
      </c>
      <c r="C11061" s="17">
        <v>8.0</v>
      </c>
      <c r="D11061" s="8" t="s">
        <v>12643</v>
      </c>
      <c r="E11061" s="8" t="s">
        <v>18</v>
      </c>
      <c r="F11061" s="5" t="s">
        <v>50</v>
      </c>
      <c r="G11061" s="9"/>
      <c r="H11061" s="9"/>
    </row>
    <row r="11062" ht="15.75" customHeight="1">
      <c r="A11062" s="15" t="s">
        <v>12644</v>
      </c>
      <c r="B11062" s="14" t="s">
        <v>806</v>
      </c>
      <c r="C11062" s="16">
        <v>1.0</v>
      </c>
      <c r="D11062" s="8" t="s">
        <v>12645</v>
      </c>
      <c r="E11062" s="8" t="s">
        <v>14</v>
      </c>
      <c r="F11062" s="5" t="s">
        <v>15</v>
      </c>
      <c r="G11062" s="9"/>
      <c r="H11062" s="9"/>
    </row>
    <row r="11063" ht="15.75" customHeight="1">
      <c r="A11063" s="15" t="s">
        <v>12644</v>
      </c>
      <c r="B11063" s="14" t="s">
        <v>555</v>
      </c>
      <c r="C11063" s="17">
        <v>3.0</v>
      </c>
      <c r="D11063" s="8" t="s">
        <v>12646</v>
      </c>
      <c r="E11063" s="8" t="s">
        <v>33</v>
      </c>
      <c r="F11063" s="5" t="s">
        <v>33</v>
      </c>
      <c r="G11063" s="9"/>
      <c r="H11063" s="9"/>
    </row>
    <row r="11064" ht="15.75" customHeight="1">
      <c r="A11064" s="15" t="s">
        <v>12644</v>
      </c>
      <c r="B11064" s="14" t="s">
        <v>806</v>
      </c>
      <c r="C11064" s="17">
        <v>6.0</v>
      </c>
      <c r="D11064" s="8" t="s">
        <v>12647</v>
      </c>
      <c r="E11064" s="8" t="s">
        <v>14</v>
      </c>
      <c r="F11064" s="5" t="s">
        <v>15</v>
      </c>
      <c r="G11064" s="9"/>
      <c r="H11064" s="9"/>
    </row>
    <row r="11065" ht="15.75" customHeight="1">
      <c r="A11065" s="15" t="s">
        <v>12644</v>
      </c>
      <c r="B11065" s="14" t="s">
        <v>555</v>
      </c>
      <c r="C11065" s="17">
        <v>8.0</v>
      </c>
      <c r="D11065" s="8" t="s">
        <v>12648</v>
      </c>
      <c r="E11065" s="8" t="s">
        <v>21</v>
      </c>
      <c r="F11065" s="5" t="s">
        <v>133</v>
      </c>
      <c r="G11065" s="9"/>
      <c r="H11065" s="9"/>
    </row>
    <row r="11066" ht="15.75" customHeight="1">
      <c r="A11066" s="15" t="s">
        <v>12644</v>
      </c>
      <c r="B11066" s="14" t="s">
        <v>806</v>
      </c>
      <c r="C11066" s="17">
        <v>10.0</v>
      </c>
      <c r="D11066" s="8" t="s">
        <v>12649</v>
      </c>
      <c r="E11066" s="8" t="s">
        <v>18</v>
      </c>
      <c r="F11066" s="5" t="s">
        <v>18</v>
      </c>
      <c r="G11066" s="9"/>
      <c r="H11066" s="9"/>
    </row>
    <row r="11067" ht="15.75" customHeight="1">
      <c r="A11067" s="15" t="s">
        <v>12644</v>
      </c>
      <c r="B11067" s="14" t="s">
        <v>555</v>
      </c>
      <c r="C11067" s="17">
        <v>12.0</v>
      </c>
      <c r="D11067" s="8" t="s">
        <v>12650</v>
      </c>
      <c r="E11067" s="8" t="s">
        <v>21</v>
      </c>
      <c r="F11067" s="5" t="s">
        <v>123</v>
      </c>
      <c r="G11067" s="9"/>
      <c r="H11067" s="9"/>
    </row>
    <row r="11068" ht="15.75" customHeight="1">
      <c r="A11068" s="15" t="s">
        <v>12644</v>
      </c>
      <c r="B11068" s="14" t="s">
        <v>806</v>
      </c>
      <c r="C11068" s="17">
        <v>13.0</v>
      </c>
      <c r="D11068" s="8" t="s">
        <v>12651</v>
      </c>
      <c r="E11068" s="8" t="s">
        <v>32</v>
      </c>
      <c r="F11068" s="5" t="s">
        <v>66</v>
      </c>
      <c r="G11068" s="9"/>
      <c r="H11068" s="9"/>
    </row>
    <row r="11069" ht="15.75" customHeight="1">
      <c r="A11069" s="15" t="s">
        <v>12644</v>
      </c>
      <c r="B11069" s="14" t="s">
        <v>806</v>
      </c>
      <c r="C11069" s="17">
        <v>15.0</v>
      </c>
      <c r="D11069" s="8" t="s">
        <v>12652</v>
      </c>
      <c r="E11069" s="8" t="s">
        <v>14</v>
      </c>
      <c r="F11069" s="5" t="s">
        <v>15</v>
      </c>
      <c r="G11069" s="9"/>
      <c r="H11069" s="9"/>
    </row>
    <row r="11070" ht="15.75" customHeight="1">
      <c r="A11070" s="15" t="s">
        <v>12644</v>
      </c>
      <c r="B11070" s="14" t="s">
        <v>806</v>
      </c>
      <c r="C11070" s="17">
        <v>17.0</v>
      </c>
      <c r="D11070" s="8" t="s">
        <v>12653</v>
      </c>
      <c r="E11070" s="8" t="s">
        <v>21</v>
      </c>
      <c r="F11070" s="5" t="s">
        <v>151</v>
      </c>
      <c r="G11070" s="9"/>
      <c r="H11070" s="9"/>
    </row>
    <row r="11071" ht="15.75" customHeight="1">
      <c r="A11071" s="15" t="s">
        <v>12644</v>
      </c>
      <c r="B11071" s="14" t="s">
        <v>9194</v>
      </c>
      <c r="C11071" s="17">
        <v>18.0</v>
      </c>
      <c r="D11071" s="8" t="s">
        <v>12654</v>
      </c>
      <c r="E11071" s="8" t="s">
        <v>33</v>
      </c>
      <c r="F11071" s="5" t="s">
        <v>133</v>
      </c>
      <c r="G11071" s="9"/>
      <c r="H11071" s="9"/>
    </row>
    <row r="11072" ht="15.75" customHeight="1">
      <c r="A11072" s="5" t="s">
        <v>12655</v>
      </c>
      <c r="B11072" s="6" t="s">
        <v>23</v>
      </c>
      <c r="C11072" s="7">
        <v>1.0</v>
      </c>
      <c r="D11072" s="8" t="s">
        <v>12656</v>
      </c>
      <c r="E11072" s="5" t="s">
        <v>21</v>
      </c>
      <c r="F11072" s="5" t="s">
        <v>25</v>
      </c>
      <c r="G11072" s="9"/>
      <c r="H11072" s="9"/>
    </row>
    <row r="11073" ht="15.75" customHeight="1">
      <c r="A11073" s="5" t="s">
        <v>12655</v>
      </c>
      <c r="B11073" s="6" t="s">
        <v>23</v>
      </c>
      <c r="C11073" s="10">
        <v>2.0</v>
      </c>
      <c r="D11073" s="8" t="s">
        <v>12657</v>
      </c>
      <c r="E11073" s="5" t="s">
        <v>21</v>
      </c>
      <c r="F11073" s="5" t="s">
        <v>642</v>
      </c>
      <c r="G11073" s="9"/>
      <c r="H11073" s="9"/>
    </row>
    <row r="11074" ht="15.75" customHeight="1">
      <c r="A11074" s="5" t="s">
        <v>12655</v>
      </c>
      <c r="B11074" s="6" t="s">
        <v>23</v>
      </c>
      <c r="C11074" s="10">
        <v>3.0</v>
      </c>
      <c r="D11074" s="8" t="s">
        <v>12658</v>
      </c>
      <c r="E11074" s="5" t="s">
        <v>14</v>
      </c>
      <c r="F11074" s="5" t="s">
        <v>15</v>
      </c>
      <c r="G11074" s="9"/>
      <c r="H11074" s="9"/>
    </row>
    <row r="11075" ht="15.75" customHeight="1">
      <c r="A11075" s="5" t="s">
        <v>12655</v>
      </c>
      <c r="B11075" s="6" t="s">
        <v>23</v>
      </c>
      <c r="C11075" s="10">
        <v>4.0</v>
      </c>
      <c r="D11075" s="8" t="s">
        <v>12659</v>
      </c>
      <c r="E11075" s="5" t="s">
        <v>14</v>
      </c>
      <c r="F11075" s="5" t="s">
        <v>15</v>
      </c>
      <c r="G11075" s="9"/>
      <c r="H11075" s="9"/>
    </row>
    <row r="11076" ht="15.75" customHeight="1">
      <c r="A11076" s="5" t="s">
        <v>12655</v>
      </c>
      <c r="B11076" s="6" t="s">
        <v>23</v>
      </c>
      <c r="C11076" s="10">
        <v>5.0</v>
      </c>
      <c r="D11076" s="8" t="s">
        <v>12660</v>
      </c>
      <c r="E11076" s="5" t="s">
        <v>14</v>
      </c>
      <c r="F11076" s="5" t="s">
        <v>146</v>
      </c>
      <c r="G11076" s="9"/>
      <c r="H11076" s="9"/>
    </row>
    <row r="11077" ht="15.75" customHeight="1">
      <c r="A11077" s="5" t="s">
        <v>12655</v>
      </c>
      <c r="B11077" s="6" t="s">
        <v>23</v>
      </c>
      <c r="C11077" s="10">
        <v>6.0</v>
      </c>
      <c r="D11077" s="8" t="s">
        <v>12661</v>
      </c>
      <c r="E11077" s="5" t="s">
        <v>14</v>
      </c>
      <c r="F11077" s="5" t="s">
        <v>28</v>
      </c>
      <c r="G11077" s="9"/>
      <c r="H11077" s="9"/>
    </row>
    <row r="11078" ht="15.75" customHeight="1">
      <c r="A11078" s="5" t="s">
        <v>12655</v>
      </c>
      <c r="B11078" s="6" t="s">
        <v>52</v>
      </c>
      <c r="C11078" s="10">
        <v>7.0</v>
      </c>
      <c r="D11078" s="8" t="s">
        <v>12662</v>
      </c>
      <c r="E11078" s="5" t="s">
        <v>14</v>
      </c>
      <c r="F11078" s="5" t="s">
        <v>15</v>
      </c>
      <c r="G11078" s="9"/>
      <c r="H11078" s="9"/>
    </row>
    <row r="11079" ht="15.75" customHeight="1">
      <c r="A11079" s="5" t="s">
        <v>12655</v>
      </c>
      <c r="B11079" s="6" t="s">
        <v>41</v>
      </c>
      <c r="C11079" s="10">
        <v>8.0</v>
      </c>
      <c r="D11079" s="8" t="s">
        <v>12663</v>
      </c>
      <c r="E11079" s="5" t="s">
        <v>14</v>
      </c>
      <c r="F11079" s="5" t="s">
        <v>15</v>
      </c>
      <c r="G11079" s="9"/>
      <c r="H11079" s="9"/>
    </row>
    <row r="11080" ht="15.75" customHeight="1">
      <c r="A11080" s="5" t="s">
        <v>12655</v>
      </c>
      <c r="B11080" s="6" t="s">
        <v>23</v>
      </c>
      <c r="C11080" s="10">
        <v>9.0</v>
      </c>
      <c r="D11080" s="8" t="s">
        <v>12664</v>
      </c>
      <c r="E11080" s="5" t="s">
        <v>14</v>
      </c>
      <c r="F11080" s="5" t="s">
        <v>15</v>
      </c>
      <c r="G11080" s="9"/>
      <c r="H11080" s="9"/>
    </row>
    <row r="11081" ht="15.75" customHeight="1">
      <c r="A11081" s="5" t="s">
        <v>12655</v>
      </c>
      <c r="B11081" s="6" t="s">
        <v>23</v>
      </c>
      <c r="C11081" s="10">
        <v>10.0</v>
      </c>
      <c r="D11081" s="8" t="s">
        <v>12665</v>
      </c>
      <c r="E11081" s="5" t="s">
        <v>14</v>
      </c>
      <c r="F11081" s="5" t="s">
        <v>15</v>
      </c>
      <c r="G11081" s="9"/>
      <c r="H11081" s="9"/>
    </row>
    <row r="11082" ht="15.75" customHeight="1">
      <c r="A11082" s="5" t="s">
        <v>12655</v>
      </c>
      <c r="B11082" s="6" t="s">
        <v>6811</v>
      </c>
      <c r="C11082" s="10">
        <v>11.0</v>
      </c>
      <c r="D11082" s="8" t="s">
        <v>12666</v>
      </c>
      <c r="E11082" s="5" t="s">
        <v>14</v>
      </c>
      <c r="F11082" s="5" t="s">
        <v>15</v>
      </c>
      <c r="G11082" s="9"/>
      <c r="H11082" s="9"/>
    </row>
    <row r="11083" ht="15.75" customHeight="1">
      <c r="A11083" s="5" t="s">
        <v>12667</v>
      </c>
      <c r="B11083" s="6" t="s">
        <v>216</v>
      </c>
      <c r="C11083" s="7">
        <v>1.0</v>
      </c>
      <c r="D11083" s="8" t="s">
        <v>12668</v>
      </c>
      <c r="E11083" s="5" t="s">
        <v>21</v>
      </c>
      <c r="F11083" s="5" t="s">
        <v>25</v>
      </c>
      <c r="G11083" s="9"/>
      <c r="H11083" s="9"/>
    </row>
    <row r="11084" ht="15.75" customHeight="1">
      <c r="A11084" s="5" t="s">
        <v>12667</v>
      </c>
      <c r="B11084" s="6" t="s">
        <v>35</v>
      </c>
      <c r="C11084" s="10">
        <v>2.0</v>
      </c>
      <c r="D11084" s="8" t="s">
        <v>12669</v>
      </c>
      <c r="E11084" s="5" t="s">
        <v>14</v>
      </c>
      <c r="F11084" s="5" t="s">
        <v>15</v>
      </c>
      <c r="G11084" s="9"/>
      <c r="H11084" s="9"/>
    </row>
    <row r="11085" ht="15.75" customHeight="1">
      <c r="A11085" s="5" t="s">
        <v>12667</v>
      </c>
      <c r="B11085" s="6" t="s">
        <v>37</v>
      </c>
      <c r="C11085" s="10">
        <v>3.0</v>
      </c>
      <c r="D11085" s="8" t="s">
        <v>12670</v>
      </c>
      <c r="E11085" s="5" t="s">
        <v>18</v>
      </c>
      <c r="F11085" s="5" t="s">
        <v>18</v>
      </c>
      <c r="G11085" s="9"/>
      <c r="H11085" s="9"/>
    </row>
    <row r="11086" ht="15.75" customHeight="1">
      <c r="A11086" s="5" t="s">
        <v>12667</v>
      </c>
      <c r="B11086" s="6" t="s">
        <v>37</v>
      </c>
      <c r="C11086" s="10">
        <v>4.0</v>
      </c>
      <c r="D11086" s="8" t="s">
        <v>12671</v>
      </c>
      <c r="E11086" s="5" t="s">
        <v>14</v>
      </c>
      <c r="F11086" s="5" t="s">
        <v>15</v>
      </c>
      <c r="G11086" s="9"/>
      <c r="H11086" s="9"/>
    </row>
    <row r="11087" ht="15.75" customHeight="1">
      <c r="A11087" s="5" t="s">
        <v>12667</v>
      </c>
      <c r="B11087" s="6" t="s">
        <v>37</v>
      </c>
      <c r="C11087" s="10">
        <v>5.0</v>
      </c>
      <c r="D11087" s="8" t="s">
        <v>12672</v>
      </c>
      <c r="E11087" s="5" t="s">
        <v>14</v>
      </c>
      <c r="F11087" s="5" t="s">
        <v>15</v>
      </c>
      <c r="G11087" s="9"/>
      <c r="H11087" s="9"/>
    </row>
    <row r="11088" ht="15.75" customHeight="1">
      <c r="A11088" s="5" t="s">
        <v>12667</v>
      </c>
      <c r="B11088" s="6" t="s">
        <v>37</v>
      </c>
      <c r="C11088" s="10">
        <v>6.0</v>
      </c>
      <c r="D11088" s="8" t="s">
        <v>12673</v>
      </c>
      <c r="E11088" s="5" t="s">
        <v>14</v>
      </c>
      <c r="F11088" s="5" t="s">
        <v>15</v>
      </c>
      <c r="G11088" s="9"/>
      <c r="H11088" s="9"/>
    </row>
    <row r="11089" ht="15.75" customHeight="1">
      <c r="A11089" s="5" t="s">
        <v>12667</v>
      </c>
      <c r="B11089" s="6" t="s">
        <v>41</v>
      </c>
      <c r="C11089" s="10">
        <v>7.0</v>
      </c>
      <c r="D11089" s="8" t="s">
        <v>12674</v>
      </c>
      <c r="E11089" s="5" t="s">
        <v>14</v>
      </c>
      <c r="F11089" s="5" t="s">
        <v>15</v>
      </c>
      <c r="G11089" s="9"/>
      <c r="H11089" s="9"/>
    </row>
    <row r="11090" ht="15.75" customHeight="1">
      <c r="A11090" s="5" t="s">
        <v>12667</v>
      </c>
      <c r="B11090" s="6" t="s">
        <v>35</v>
      </c>
      <c r="C11090" s="10">
        <v>8.0</v>
      </c>
      <c r="D11090" s="8" t="s">
        <v>12675</v>
      </c>
      <c r="E11090" s="5" t="s">
        <v>18</v>
      </c>
      <c r="F11090" s="5" t="s">
        <v>18</v>
      </c>
      <c r="G11090" s="9"/>
      <c r="H11090" s="9"/>
    </row>
    <row r="11091" ht="15.75" customHeight="1">
      <c r="A11091" s="5" t="s">
        <v>12667</v>
      </c>
      <c r="B11091" s="6" t="s">
        <v>26</v>
      </c>
      <c r="C11091" s="10">
        <v>9.0</v>
      </c>
      <c r="D11091" s="8" t="s">
        <v>12676</v>
      </c>
      <c r="E11091" s="5" t="s">
        <v>14</v>
      </c>
      <c r="F11091" s="5" t="s">
        <v>28</v>
      </c>
      <c r="G11091" s="9"/>
      <c r="H11091" s="9"/>
    </row>
    <row r="11092" ht="15.75" customHeight="1">
      <c r="A11092" s="15" t="s">
        <v>12677</v>
      </c>
      <c r="B11092" s="14" t="s">
        <v>130</v>
      </c>
      <c r="C11092" s="16">
        <v>1.0</v>
      </c>
      <c r="D11092" s="8" t="s">
        <v>12678</v>
      </c>
      <c r="E11092" s="8" t="s">
        <v>21</v>
      </c>
      <c r="F11092" s="5" t="s">
        <v>25</v>
      </c>
      <c r="G11092" s="9"/>
      <c r="H11092" s="9"/>
    </row>
    <row r="11093" ht="15.75" customHeight="1">
      <c r="A11093" s="15" t="s">
        <v>12677</v>
      </c>
      <c r="B11093" s="14" t="s">
        <v>896</v>
      </c>
      <c r="C11093" s="17">
        <v>4.0</v>
      </c>
      <c r="D11093" s="8" t="s">
        <v>12679</v>
      </c>
      <c r="E11093" s="8" t="s">
        <v>21</v>
      </c>
      <c r="F11093" s="5" t="s">
        <v>123</v>
      </c>
      <c r="G11093" s="9"/>
      <c r="H11093" s="9"/>
    </row>
    <row r="11094" ht="15.75" customHeight="1">
      <c r="A11094" s="15" t="s">
        <v>12677</v>
      </c>
      <c r="B11094" s="14" t="s">
        <v>378</v>
      </c>
      <c r="C11094" s="17">
        <v>6.0</v>
      </c>
      <c r="D11094" s="8" t="s">
        <v>12680</v>
      </c>
      <c r="E11094" s="8" t="s">
        <v>18</v>
      </c>
      <c r="F11094" s="5" t="s">
        <v>18</v>
      </c>
      <c r="G11094" s="9"/>
      <c r="H11094" s="9"/>
    </row>
    <row r="11095" ht="15.75" customHeight="1">
      <c r="A11095" s="15" t="s">
        <v>12677</v>
      </c>
      <c r="B11095" s="14" t="s">
        <v>154</v>
      </c>
      <c r="C11095" s="17">
        <v>7.0</v>
      </c>
      <c r="D11095" s="8" t="s">
        <v>12681</v>
      </c>
      <c r="E11095" s="8" t="s">
        <v>21</v>
      </c>
      <c r="F11095" s="5" t="s">
        <v>33</v>
      </c>
      <c r="G11095" s="9"/>
      <c r="H11095" s="9"/>
    </row>
    <row r="11096" ht="15.75" customHeight="1">
      <c r="A11096" s="15" t="s">
        <v>12677</v>
      </c>
      <c r="B11096" s="14" t="s">
        <v>154</v>
      </c>
      <c r="C11096" s="17">
        <v>8.0</v>
      </c>
      <c r="D11096" s="8" t="s">
        <v>12682</v>
      </c>
      <c r="E11096" s="8" t="s">
        <v>14</v>
      </c>
      <c r="F11096" s="5" t="s">
        <v>15</v>
      </c>
      <c r="G11096" s="9"/>
      <c r="H11096" s="9"/>
    </row>
    <row r="11097" ht="15.75" customHeight="1">
      <c r="A11097" s="15" t="s">
        <v>12677</v>
      </c>
      <c r="B11097" s="14" t="s">
        <v>896</v>
      </c>
      <c r="C11097" s="17">
        <v>9.0</v>
      </c>
      <c r="D11097" s="8" t="s">
        <v>12683</v>
      </c>
      <c r="E11097" s="8" t="s">
        <v>33</v>
      </c>
      <c r="F11097" s="5" t="s">
        <v>33</v>
      </c>
      <c r="G11097" s="9"/>
      <c r="H11097" s="9"/>
    </row>
    <row r="11098" ht="15.75" customHeight="1">
      <c r="A11098" s="15" t="s">
        <v>12677</v>
      </c>
      <c r="B11098" s="14" t="s">
        <v>378</v>
      </c>
      <c r="C11098" s="17">
        <v>11.0</v>
      </c>
      <c r="D11098" s="8" t="s">
        <v>12684</v>
      </c>
      <c r="E11098" s="8" t="s">
        <v>18</v>
      </c>
      <c r="F11098" s="5" t="s">
        <v>18</v>
      </c>
      <c r="G11098" s="9"/>
      <c r="H11098" s="9"/>
    </row>
    <row r="11099" ht="15.75" customHeight="1">
      <c r="A11099" s="15" t="s">
        <v>12677</v>
      </c>
      <c r="B11099" s="14" t="s">
        <v>154</v>
      </c>
      <c r="C11099" s="17">
        <v>13.0</v>
      </c>
      <c r="D11099" s="8" t="s">
        <v>12685</v>
      </c>
      <c r="E11099" s="8" t="s">
        <v>21</v>
      </c>
      <c r="F11099" s="5" t="s">
        <v>25</v>
      </c>
      <c r="G11099" s="9"/>
      <c r="H11099" s="9"/>
    </row>
    <row r="11100" ht="15.75" customHeight="1">
      <c r="A11100" s="15" t="s">
        <v>12677</v>
      </c>
      <c r="B11100" s="14" t="s">
        <v>378</v>
      </c>
      <c r="C11100" s="17">
        <v>14.0</v>
      </c>
      <c r="D11100" s="8" t="s">
        <v>12686</v>
      </c>
      <c r="E11100" s="8" t="s">
        <v>14</v>
      </c>
      <c r="F11100" s="5" t="s">
        <v>1281</v>
      </c>
      <c r="G11100" s="9"/>
      <c r="H11100" s="9"/>
    </row>
    <row r="11101" ht="15.75" customHeight="1">
      <c r="A11101" s="15" t="s">
        <v>12677</v>
      </c>
      <c r="B11101" s="14" t="s">
        <v>896</v>
      </c>
      <c r="C11101" s="17">
        <v>16.0</v>
      </c>
      <c r="D11101" s="8" t="s">
        <v>12687</v>
      </c>
      <c r="E11101" s="8" t="s">
        <v>14</v>
      </c>
      <c r="F11101" s="5" t="s">
        <v>79</v>
      </c>
      <c r="G11101" s="9"/>
      <c r="H11101" s="9"/>
    </row>
    <row r="11102" ht="15.75" customHeight="1">
      <c r="A11102" s="15" t="s">
        <v>12677</v>
      </c>
      <c r="B11102" s="14" t="s">
        <v>3863</v>
      </c>
      <c r="C11102" s="17">
        <v>18.0</v>
      </c>
      <c r="D11102" s="8" t="s">
        <v>12688</v>
      </c>
      <c r="E11102" s="8" t="s">
        <v>21</v>
      </c>
      <c r="F11102" s="5" t="s">
        <v>25</v>
      </c>
      <c r="G11102" s="9"/>
      <c r="H11102" s="9"/>
    </row>
    <row r="11103" ht="15.75" customHeight="1">
      <c r="A11103" s="15" t="s">
        <v>12677</v>
      </c>
      <c r="B11103" s="14" t="s">
        <v>12689</v>
      </c>
      <c r="C11103" s="17">
        <v>20.0</v>
      </c>
      <c r="D11103" s="8" t="s">
        <v>12690</v>
      </c>
      <c r="E11103" s="8" t="s">
        <v>14</v>
      </c>
      <c r="F11103" s="5" t="s">
        <v>15</v>
      </c>
      <c r="G11103" s="9"/>
      <c r="H11103" s="9"/>
    </row>
    <row r="11104" ht="15.75" customHeight="1">
      <c r="A11104" s="15" t="s">
        <v>12691</v>
      </c>
      <c r="B11104" s="14" t="s">
        <v>124</v>
      </c>
      <c r="C11104" s="16">
        <v>1.0</v>
      </c>
      <c r="D11104" s="8" t="s">
        <v>12692</v>
      </c>
      <c r="E11104" s="8" t="s">
        <v>32</v>
      </c>
      <c r="F11104" s="5" t="s">
        <v>22</v>
      </c>
      <c r="G11104" s="9"/>
      <c r="H11104" s="9"/>
    </row>
    <row r="11105" ht="15.75" customHeight="1">
      <c r="A11105" s="15" t="s">
        <v>12691</v>
      </c>
      <c r="B11105" s="14" t="s">
        <v>37</v>
      </c>
      <c r="C11105" s="17">
        <v>3.0</v>
      </c>
      <c r="D11105" s="8" t="s">
        <v>12693</v>
      </c>
      <c r="E11105" s="8" t="s">
        <v>32</v>
      </c>
      <c r="F11105" s="5" t="s">
        <v>33</v>
      </c>
      <c r="G11105" s="9"/>
      <c r="H11105" s="9"/>
    </row>
    <row r="11106" ht="15.75" customHeight="1">
      <c r="A11106" s="15" t="s">
        <v>12691</v>
      </c>
      <c r="B11106" s="14" t="s">
        <v>968</v>
      </c>
      <c r="C11106" s="17">
        <v>4.0</v>
      </c>
      <c r="D11106" s="8" t="s">
        <v>12694</v>
      </c>
      <c r="E11106" s="8" t="s">
        <v>14</v>
      </c>
      <c r="F11106" s="5" t="s">
        <v>79</v>
      </c>
      <c r="G11106" s="9"/>
      <c r="H11106" s="9"/>
    </row>
    <row r="11107" ht="15.75" customHeight="1">
      <c r="A11107" s="15" t="s">
        <v>12691</v>
      </c>
      <c r="B11107" s="14" t="s">
        <v>144</v>
      </c>
      <c r="C11107" s="17">
        <v>6.0</v>
      </c>
      <c r="D11107" s="8" t="s">
        <v>12695</v>
      </c>
      <c r="E11107" s="8" t="s">
        <v>32</v>
      </c>
      <c r="F11107" s="5" t="s">
        <v>22</v>
      </c>
      <c r="G11107" s="9"/>
      <c r="H11107" s="9"/>
    </row>
    <row r="11108" ht="15.75" customHeight="1">
      <c r="A11108" s="15" t="s">
        <v>12691</v>
      </c>
      <c r="B11108" s="14" t="s">
        <v>144</v>
      </c>
      <c r="C11108" s="17">
        <v>8.0</v>
      </c>
      <c r="D11108" s="8" t="s">
        <v>12696</v>
      </c>
      <c r="E11108" s="8" t="s">
        <v>21</v>
      </c>
      <c r="F11108" s="5" t="s">
        <v>79</v>
      </c>
      <c r="G11108" s="9"/>
      <c r="H11108" s="9"/>
    </row>
    <row r="11109" ht="15.75" customHeight="1">
      <c r="A11109" s="15" t="s">
        <v>12691</v>
      </c>
      <c r="B11109" s="14" t="s">
        <v>37</v>
      </c>
      <c r="C11109" s="17">
        <v>10.0</v>
      </c>
      <c r="D11109" s="8" t="s">
        <v>12697</v>
      </c>
      <c r="E11109" s="8" t="s">
        <v>18</v>
      </c>
      <c r="F11109" s="5" t="s">
        <v>33</v>
      </c>
      <c r="G11109" s="9"/>
      <c r="H11109" s="9"/>
    </row>
    <row r="11110" ht="15.75" customHeight="1">
      <c r="A11110" s="15" t="s">
        <v>12691</v>
      </c>
      <c r="B11110" s="14" t="s">
        <v>144</v>
      </c>
      <c r="C11110" s="17">
        <v>12.0</v>
      </c>
      <c r="D11110" s="8" t="s">
        <v>12698</v>
      </c>
      <c r="E11110" s="8" t="s">
        <v>32</v>
      </c>
      <c r="F11110" s="5" t="s">
        <v>28</v>
      </c>
      <c r="G11110" s="9"/>
      <c r="H11110" s="9"/>
    </row>
    <row r="11111" ht="15.75" customHeight="1">
      <c r="A11111" s="15" t="s">
        <v>12691</v>
      </c>
      <c r="B11111" s="14" t="s">
        <v>144</v>
      </c>
      <c r="C11111" s="17">
        <v>14.0</v>
      </c>
      <c r="D11111" s="8" t="s">
        <v>12699</v>
      </c>
      <c r="E11111" s="8" t="s">
        <v>21</v>
      </c>
      <c r="F11111" s="5" t="s">
        <v>22</v>
      </c>
      <c r="G11111" s="9"/>
      <c r="H11111" s="9"/>
    </row>
    <row r="11112" ht="15.75" customHeight="1">
      <c r="A11112" s="15" t="s">
        <v>12691</v>
      </c>
      <c r="B11112" s="14" t="s">
        <v>124</v>
      </c>
      <c r="C11112" s="17">
        <v>16.0</v>
      </c>
      <c r="D11112" s="8" t="s">
        <v>12700</v>
      </c>
      <c r="E11112" s="8" t="s">
        <v>14</v>
      </c>
      <c r="F11112" s="5" t="s">
        <v>15</v>
      </c>
      <c r="G11112" s="9"/>
      <c r="H11112" s="9"/>
    </row>
    <row r="11113" ht="15.75" customHeight="1">
      <c r="A11113" s="15" t="s">
        <v>12691</v>
      </c>
      <c r="B11113" s="14" t="s">
        <v>1770</v>
      </c>
      <c r="C11113" s="17">
        <v>18.0</v>
      </c>
      <c r="D11113" s="8" t="s">
        <v>12701</v>
      </c>
      <c r="E11113" s="8" t="s">
        <v>18</v>
      </c>
      <c r="F11113" s="5" t="s">
        <v>18</v>
      </c>
      <c r="G11113" s="9"/>
      <c r="H11113" s="9"/>
    </row>
    <row r="11114" ht="15.75" customHeight="1">
      <c r="A11114" s="15" t="s">
        <v>12691</v>
      </c>
      <c r="B11114" s="14" t="s">
        <v>37</v>
      </c>
      <c r="C11114" s="17">
        <v>21.0</v>
      </c>
      <c r="D11114" s="8" t="s">
        <v>12702</v>
      </c>
      <c r="E11114" s="8" t="s">
        <v>14</v>
      </c>
      <c r="F11114" s="5" t="s">
        <v>15</v>
      </c>
      <c r="G11114" s="9"/>
      <c r="H11114" s="9"/>
    </row>
    <row r="11115" ht="15.75" customHeight="1">
      <c r="A11115" s="15" t="s">
        <v>12691</v>
      </c>
      <c r="B11115" s="14" t="s">
        <v>37</v>
      </c>
      <c r="C11115" s="17">
        <v>24.0</v>
      </c>
      <c r="D11115" s="8" t="s">
        <v>12703</v>
      </c>
      <c r="E11115" s="8" t="s">
        <v>21</v>
      </c>
      <c r="F11115" s="5" t="s">
        <v>22</v>
      </c>
      <c r="G11115" s="9"/>
      <c r="H11115" s="9"/>
    </row>
    <row r="11116" ht="15.75" customHeight="1">
      <c r="A11116" s="15" t="s">
        <v>12691</v>
      </c>
      <c r="B11116" s="14" t="s">
        <v>144</v>
      </c>
      <c r="C11116" s="17">
        <v>26.0</v>
      </c>
      <c r="D11116" s="8" t="s">
        <v>12704</v>
      </c>
      <c r="E11116" s="8" t="s">
        <v>14</v>
      </c>
      <c r="F11116" s="5" t="s">
        <v>15</v>
      </c>
      <c r="G11116" s="9"/>
      <c r="H11116" s="9"/>
    </row>
    <row r="11117" ht="15.75" customHeight="1">
      <c r="A11117" s="15" t="s">
        <v>12691</v>
      </c>
      <c r="B11117" s="14" t="s">
        <v>37</v>
      </c>
      <c r="C11117" s="17">
        <v>28.0</v>
      </c>
      <c r="D11117" s="8" t="s">
        <v>12705</v>
      </c>
      <c r="E11117" s="8" t="s">
        <v>32</v>
      </c>
      <c r="F11117" s="5" t="s">
        <v>22</v>
      </c>
      <c r="G11117" s="9"/>
      <c r="H11117" s="9"/>
    </row>
    <row r="11118" ht="15.75" customHeight="1">
      <c r="A11118" s="15" t="s">
        <v>12691</v>
      </c>
      <c r="B11118" s="14" t="s">
        <v>968</v>
      </c>
      <c r="C11118" s="17">
        <v>30.0</v>
      </c>
      <c r="D11118" s="8" t="s">
        <v>12706</v>
      </c>
      <c r="E11118" s="8" t="s">
        <v>18</v>
      </c>
      <c r="F11118" s="5" t="s">
        <v>18</v>
      </c>
      <c r="G11118" s="9"/>
      <c r="H11118" s="9"/>
    </row>
    <row r="11119" ht="15.75" customHeight="1">
      <c r="A11119" s="15" t="s">
        <v>12691</v>
      </c>
      <c r="B11119" s="14" t="s">
        <v>139</v>
      </c>
      <c r="C11119" s="17">
        <v>32.0</v>
      </c>
      <c r="D11119" s="8" t="s">
        <v>12707</v>
      </c>
      <c r="E11119" s="8" t="s">
        <v>146</v>
      </c>
      <c r="F11119" s="5" t="s">
        <v>22</v>
      </c>
      <c r="G11119" s="9"/>
      <c r="H11119" s="9"/>
    </row>
    <row r="11120" ht="15.75" customHeight="1">
      <c r="A11120" s="15" t="s">
        <v>12708</v>
      </c>
      <c r="B11120" s="14" t="s">
        <v>107</v>
      </c>
      <c r="C11120" s="16">
        <v>1.0</v>
      </c>
      <c r="D11120" s="8" t="s">
        <v>12709</v>
      </c>
      <c r="E11120" s="8" t="s">
        <v>32</v>
      </c>
      <c r="F11120" s="5" t="s">
        <v>79</v>
      </c>
      <c r="G11120" s="9"/>
      <c r="H11120" s="9"/>
    </row>
    <row r="11121" ht="15.75" customHeight="1">
      <c r="A11121" s="15" t="s">
        <v>12708</v>
      </c>
      <c r="B11121" s="14" t="s">
        <v>68</v>
      </c>
      <c r="C11121" s="17">
        <v>3.0</v>
      </c>
      <c r="D11121" s="8" t="s">
        <v>12710</v>
      </c>
      <c r="E11121" s="8" t="s">
        <v>21</v>
      </c>
      <c r="F11121" s="5" t="s">
        <v>123</v>
      </c>
      <c r="G11121" s="9"/>
      <c r="H11121" s="9"/>
    </row>
    <row r="11122" ht="15.75" customHeight="1">
      <c r="A11122" s="15" t="s">
        <v>12708</v>
      </c>
      <c r="B11122" s="14" t="s">
        <v>100</v>
      </c>
      <c r="C11122" s="17">
        <v>5.0</v>
      </c>
      <c r="D11122" s="8" t="s">
        <v>12711</v>
      </c>
      <c r="E11122" s="8" t="s">
        <v>18</v>
      </c>
      <c r="F11122" s="5" t="s">
        <v>1782</v>
      </c>
      <c r="G11122" s="9"/>
      <c r="H11122" s="9"/>
    </row>
    <row r="11123" ht="15.75" customHeight="1">
      <c r="A11123" s="15" t="s">
        <v>12708</v>
      </c>
      <c r="B11123" s="14" t="s">
        <v>104</v>
      </c>
      <c r="C11123" s="17">
        <v>7.0</v>
      </c>
      <c r="D11123" s="8" t="s">
        <v>12712</v>
      </c>
      <c r="E11123" s="8" t="s">
        <v>21</v>
      </c>
      <c r="F11123" s="5" t="s">
        <v>1782</v>
      </c>
      <c r="G11123" s="9"/>
      <c r="H11123" s="9"/>
    </row>
    <row r="11124" ht="15.75" customHeight="1">
      <c r="A11124" s="15" t="s">
        <v>12708</v>
      </c>
      <c r="B11124" s="14" t="s">
        <v>70</v>
      </c>
      <c r="C11124" s="17">
        <v>9.0</v>
      </c>
      <c r="D11124" s="8" t="s">
        <v>12713</v>
      </c>
      <c r="E11124" s="8" t="s">
        <v>14</v>
      </c>
      <c r="F11124" s="5" t="s">
        <v>1782</v>
      </c>
      <c r="G11124" s="9"/>
      <c r="H11124" s="9"/>
    </row>
    <row r="11125" ht="15.75" customHeight="1">
      <c r="A11125" s="15" t="s">
        <v>12708</v>
      </c>
      <c r="B11125" s="14" t="s">
        <v>52</v>
      </c>
      <c r="C11125" s="17">
        <v>11.0</v>
      </c>
      <c r="D11125" s="8" t="s">
        <v>12714</v>
      </c>
      <c r="E11125" s="8" t="s">
        <v>21</v>
      </c>
      <c r="F11125" s="5" t="s">
        <v>1782</v>
      </c>
      <c r="G11125" s="9"/>
      <c r="H11125" s="9"/>
    </row>
    <row r="11126" ht="15.75" customHeight="1">
      <c r="A11126" s="15" t="s">
        <v>12708</v>
      </c>
      <c r="B11126" s="14" t="s">
        <v>107</v>
      </c>
      <c r="C11126" s="17">
        <v>12.0</v>
      </c>
      <c r="D11126" s="8" t="s">
        <v>12715</v>
      </c>
      <c r="E11126" s="8" t="s">
        <v>21</v>
      </c>
      <c r="F11126" s="5" t="s">
        <v>1782</v>
      </c>
      <c r="G11126" s="9"/>
      <c r="H11126" s="9"/>
    </row>
    <row r="11127" ht="15.75" customHeight="1">
      <c r="A11127" s="15" t="s">
        <v>12708</v>
      </c>
      <c r="B11127" s="14" t="s">
        <v>216</v>
      </c>
      <c r="C11127" s="17">
        <v>14.0</v>
      </c>
      <c r="D11127" s="8" t="s">
        <v>12716</v>
      </c>
      <c r="E11127" s="8" t="s">
        <v>21</v>
      </c>
      <c r="F11127" s="5" t="s">
        <v>1782</v>
      </c>
      <c r="G11127" s="9"/>
      <c r="H11127" s="9"/>
    </row>
    <row r="11128" ht="15.75" customHeight="1">
      <c r="A11128" s="15" t="s">
        <v>12708</v>
      </c>
      <c r="B11128" s="14" t="s">
        <v>23</v>
      </c>
      <c r="C11128" s="17">
        <v>16.0</v>
      </c>
      <c r="D11128" s="8" t="s">
        <v>12717</v>
      </c>
      <c r="E11128" s="8" t="s">
        <v>18</v>
      </c>
      <c r="F11128" s="5" t="s">
        <v>1465</v>
      </c>
      <c r="G11128" s="9"/>
      <c r="H11128" s="9"/>
    </row>
    <row r="11129" ht="15.75" customHeight="1">
      <c r="A11129" s="15" t="s">
        <v>12718</v>
      </c>
      <c r="B11129" s="14" t="s">
        <v>81</v>
      </c>
      <c r="C11129" s="16">
        <v>1.0</v>
      </c>
      <c r="D11129" s="8" t="s">
        <v>12719</v>
      </c>
      <c r="E11129" s="8" t="s">
        <v>21</v>
      </c>
      <c r="F11129" s="5" t="s">
        <v>25</v>
      </c>
      <c r="G11129" s="9"/>
      <c r="H11129" s="9"/>
    </row>
    <row r="11130" ht="15.75" customHeight="1">
      <c r="A11130" s="15" t="s">
        <v>12718</v>
      </c>
      <c r="B11130" s="14" t="s">
        <v>29</v>
      </c>
      <c r="C11130" s="17">
        <v>3.0</v>
      </c>
      <c r="D11130" s="8" t="s">
        <v>12720</v>
      </c>
      <c r="E11130" s="8" t="s">
        <v>14</v>
      </c>
      <c r="F11130" s="5" t="s">
        <v>79</v>
      </c>
      <c r="G11130" s="9"/>
      <c r="H11130" s="9"/>
    </row>
    <row r="11131" ht="15.75" customHeight="1">
      <c r="A11131" s="15" t="s">
        <v>12718</v>
      </c>
      <c r="B11131" s="14" t="s">
        <v>104</v>
      </c>
      <c r="C11131" s="17">
        <v>4.0</v>
      </c>
      <c r="D11131" s="8" t="s">
        <v>12721</v>
      </c>
      <c r="E11131" s="8" t="s">
        <v>21</v>
      </c>
      <c r="F11131" s="5" t="s">
        <v>22</v>
      </c>
      <c r="G11131" s="9"/>
      <c r="H11131" s="9"/>
    </row>
    <row r="11132" ht="15.75" customHeight="1">
      <c r="A11132" s="15" t="s">
        <v>12718</v>
      </c>
      <c r="B11132" s="14" t="s">
        <v>734</v>
      </c>
      <c r="C11132" s="17">
        <v>6.0</v>
      </c>
      <c r="D11132" s="8" t="s">
        <v>12722</v>
      </c>
      <c r="E11132" s="8" t="s">
        <v>712</v>
      </c>
      <c r="F11132" s="5" t="s">
        <v>12723</v>
      </c>
      <c r="G11132" s="9"/>
      <c r="H11132" s="9"/>
    </row>
    <row r="11133" ht="15.75" customHeight="1">
      <c r="A11133" s="15" t="s">
        <v>12718</v>
      </c>
      <c r="B11133" s="14" t="s">
        <v>41</v>
      </c>
      <c r="C11133" s="17">
        <v>8.0</v>
      </c>
      <c r="D11133" s="8" t="s">
        <v>12724</v>
      </c>
      <c r="E11133" s="8" t="s">
        <v>146</v>
      </c>
      <c r="F11133" s="5" t="s">
        <v>12723</v>
      </c>
      <c r="G11133" s="9"/>
      <c r="H11133" s="9"/>
    </row>
    <row r="11134" ht="15.75" customHeight="1">
      <c r="A11134" s="15" t="s">
        <v>12718</v>
      </c>
      <c r="B11134" s="14" t="s">
        <v>52</v>
      </c>
      <c r="C11134" s="17">
        <v>10.0</v>
      </c>
      <c r="D11134" s="8" t="s">
        <v>12725</v>
      </c>
      <c r="E11134" s="8" t="s">
        <v>14</v>
      </c>
      <c r="F11134" s="5" t="s">
        <v>28</v>
      </c>
      <c r="G11134" s="9"/>
      <c r="H11134" s="9"/>
    </row>
    <row r="11135" ht="15.75" customHeight="1">
      <c r="A11135" s="15" t="s">
        <v>12718</v>
      </c>
      <c r="B11135" s="14" t="s">
        <v>734</v>
      </c>
      <c r="C11135" s="17">
        <v>11.0</v>
      </c>
      <c r="D11135" s="8" t="s">
        <v>12726</v>
      </c>
      <c r="E11135" s="8" t="s">
        <v>21</v>
      </c>
      <c r="F11135" s="5" t="s">
        <v>25</v>
      </c>
      <c r="G11135" s="9"/>
      <c r="H11135" s="9"/>
    </row>
    <row r="11136" ht="15.75" customHeight="1">
      <c r="A11136" s="15" t="s">
        <v>12718</v>
      </c>
      <c r="B11136" s="14" t="s">
        <v>23</v>
      </c>
      <c r="C11136" s="17">
        <v>14.0</v>
      </c>
      <c r="D11136" s="8" t="s">
        <v>12727</v>
      </c>
      <c r="E11136" s="8" t="s">
        <v>14</v>
      </c>
      <c r="F11136" s="5" t="s">
        <v>15</v>
      </c>
      <c r="G11136" s="9"/>
      <c r="H11136" s="9"/>
    </row>
    <row r="11137" ht="15.75" customHeight="1">
      <c r="A11137" s="15" t="s">
        <v>12718</v>
      </c>
      <c r="B11137" s="14" t="s">
        <v>216</v>
      </c>
      <c r="C11137" s="17">
        <v>16.0</v>
      </c>
      <c r="D11137" s="8" t="s">
        <v>12728</v>
      </c>
      <c r="E11137" s="8" t="s">
        <v>14</v>
      </c>
      <c r="F11137" s="5" t="s">
        <v>28</v>
      </c>
      <c r="G11137" s="9"/>
      <c r="H11137" s="9"/>
    </row>
    <row r="11138" ht="15.75" customHeight="1">
      <c r="A11138" s="15" t="s">
        <v>12718</v>
      </c>
      <c r="B11138" s="14" t="s">
        <v>29</v>
      </c>
      <c r="C11138" s="17">
        <v>17.0</v>
      </c>
      <c r="D11138" s="8" t="s">
        <v>12729</v>
      </c>
      <c r="E11138" s="8" t="s">
        <v>146</v>
      </c>
      <c r="F11138" s="5" t="s">
        <v>2033</v>
      </c>
      <c r="G11138" s="9"/>
      <c r="H11138" s="9"/>
    </row>
    <row r="11139" ht="15.75" customHeight="1">
      <c r="A11139" s="15" t="s">
        <v>12718</v>
      </c>
      <c r="B11139" s="14" t="s">
        <v>41</v>
      </c>
      <c r="C11139" s="17">
        <v>18.0</v>
      </c>
      <c r="D11139" s="8" t="s">
        <v>12730</v>
      </c>
      <c r="E11139" s="8" t="s">
        <v>21</v>
      </c>
      <c r="F11139" s="5" t="s">
        <v>25</v>
      </c>
      <c r="G11139" s="9"/>
      <c r="H11139" s="9"/>
    </row>
    <row r="11140" ht="15.75" customHeight="1">
      <c r="A11140" s="15" t="s">
        <v>12718</v>
      </c>
      <c r="B11140" s="14" t="s">
        <v>1477</v>
      </c>
      <c r="C11140" s="17">
        <v>20.0</v>
      </c>
      <c r="D11140" s="8" t="s">
        <v>12731</v>
      </c>
      <c r="E11140" s="8" t="s">
        <v>14</v>
      </c>
      <c r="F11140" s="5" t="s">
        <v>15</v>
      </c>
      <c r="G11140" s="9"/>
      <c r="H11140" s="9"/>
    </row>
    <row r="11141" ht="15.75" customHeight="1">
      <c r="A11141" s="15" t="s">
        <v>12732</v>
      </c>
      <c r="B11141" s="14" t="s">
        <v>124</v>
      </c>
      <c r="C11141" s="16">
        <v>1.0</v>
      </c>
      <c r="D11141" s="8" t="s">
        <v>12733</v>
      </c>
      <c r="E11141" s="8" t="s">
        <v>21</v>
      </c>
      <c r="F11141" s="5" t="s">
        <v>25</v>
      </c>
      <c r="G11141" s="9"/>
      <c r="H11141" s="9"/>
    </row>
    <row r="11142" ht="15.75" customHeight="1">
      <c r="A11142" s="15" t="s">
        <v>12732</v>
      </c>
      <c r="B11142" s="14" t="s">
        <v>144</v>
      </c>
      <c r="C11142" s="17">
        <v>3.0</v>
      </c>
      <c r="D11142" s="8" t="s">
        <v>12734</v>
      </c>
      <c r="E11142" s="8" t="s">
        <v>21</v>
      </c>
      <c r="F11142" s="5" t="s">
        <v>25</v>
      </c>
      <c r="G11142" s="9"/>
      <c r="H11142" s="9"/>
    </row>
    <row r="11143" ht="15.75" customHeight="1">
      <c r="A11143" s="15" t="s">
        <v>12732</v>
      </c>
      <c r="B11143" s="18" t="s">
        <v>701</v>
      </c>
      <c r="C11143" s="17">
        <v>4.0</v>
      </c>
      <c r="D11143" s="8" t="s">
        <v>12735</v>
      </c>
      <c r="E11143" s="8" t="s">
        <v>21</v>
      </c>
      <c r="F11143" s="5" t="s">
        <v>50</v>
      </c>
      <c r="G11143" s="9"/>
      <c r="H11143" s="9"/>
    </row>
    <row r="11144" ht="15.75" customHeight="1">
      <c r="A11144" s="15" t="s">
        <v>12732</v>
      </c>
      <c r="B11144" s="18" t="s">
        <v>126</v>
      </c>
      <c r="C11144" s="17">
        <v>6.0</v>
      </c>
      <c r="D11144" s="8" t="s">
        <v>12736</v>
      </c>
      <c r="E11144" s="8" t="s">
        <v>21</v>
      </c>
      <c r="F11144" s="5" t="s">
        <v>1265</v>
      </c>
      <c r="G11144" s="9"/>
      <c r="H11144" s="9"/>
    </row>
    <row r="11145" ht="15.75" customHeight="1">
      <c r="A11145" s="15" t="s">
        <v>12732</v>
      </c>
      <c r="B11145" s="18" t="s">
        <v>135</v>
      </c>
      <c r="C11145" s="17">
        <v>7.0</v>
      </c>
      <c r="D11145" s="8" t="s">
        <v>12737</v>
      </c>
      <c r="E11145" s="8" t="s">
        <v>33</v>
      </c>
      <c r="F11145" s="5" t="s">
        <v>33</v>
      </c>
      <c r="G11145" s="9"/>
      <c r="H11145" s="9"/>
    </row>
    <row r="11146" ht="15.75" customHeight="1">
      <c r="A11146" s="15" t="s">
        <v>12732</v>
      </c>
      <c r="B11146" s="14" t="s">
        <v>144</v>
      </c>
      <c r="C11146" s="17">
        <v>8.0</v>
      </c>
      <c r="D11146" s="8" t="s">
        <v>12738</v>
      </c>
      <c r="E11146" s="8" t="s">
        <v>14</v>
      </c>
      <c r="F11146" s="5" t="s">
        <v>15</v>
      </c>
      <c r="G11146" s="9"/>
      <c r="H11146" s="9"/>
    </row>
    <row r="11147" ht="15.75" customHeight="1">
      <c r="A11147" s="15" t="s">
        <v>12732</v>
      </c>
      <c r="B11147" s="14" t="s">
        <v>144</v>
      </c>
      <c r="C11147" s="17">
        <v>9.0</v>
      </c>
      <c r="D11147" s="8" t="s">
        <v>12739</v>
      </c>
      <c r="E11147" s="8" t="s">
        <v>21</v>
      </c>
      <c r="F11147" s="5" t="s">
        <v>50</v>
      </c>
      <c r="G11147" s="9"/>
      <c r="H11147" s="9"/>
    </row>
    <row r="11148" ht="15.75" customHeight="1">
      <c r="A11148" s="15" t="s">
        <v>12732</v>
      </c>
      <c r="B11148" s="14" t="s">
        <v>1770</v>
      </c>
      <c r="C11148" s="17">
        <v>11.0</v>
      </c>
      <c r="D11148" s="8" t="s">
        <v>12740</v>
      </c>
      <c r="E11148" s="8" t="s">
        <v>32</v>
      </c>
      <c r="F11148" s="5" t="s">
        <v>22</v>
      </c>
      <c r="G11148" s="9"/>
      <c r="H11148" s="9"/>
    </row>
    <row r="11149" ht="15.75" customHeight="1">
      <c r="A11149" s="15" t="s">
        <v>12732</v>
      </c>
      <c r="B11149" s="14" t="s">
        <v>144</v>
      </c>
      <c r="C11149" s="17">
        <v>14.0</v>
      </c>
      <c r="D11149" s="8" t="s">
        <v>12741</v>
      </c>
      <c r="E11149" s="8" t="s">
        <v>21</v>
      </c>
      <c r="F11149" s="5" t="s">
        <v>25</v>
      </c>
      <c r="G11149" s="9"/>
      <c r="H11149" s="9"/>
    </row>
    <row r="11150" ht="15.75" customHeight="1">
      <c r="A11150" s="15" t="s">
        <v>12732</v>
      </c>
      <c r="B11150" s="18" t="s">
        <v>126</v>
      </c>
      <c r="C11150" s="17">
        <v>15.0</v>
      </c>
      <c r="D11150" s="8" t="s">
        <v>12742</v>
      </c>
      <c r="E11150" s="8" t="s">
        <v>14</v>
      </c>
      <c r="F11150" s="5" t="s">
        <v>79</v>
      </c>
      <c r="G11150" s="9"/>
      <c r="H11150" s="9"/>
    </row>
    <row r="11151" ht="15.75" customHeight="1">
      <c r="A11151" s="15" t="s">
        <v>12732</v>
      </c>
      <c r="B11151" s="18" t="s">
        <v>701</v>
      </c>
      <c r="C11151" s="17">
        <v>16.0</v>
      </c>
      <c r="D11151" s="8" t="s">
        <v>12743</v>
      </c>
      <c r="E11151" s="8" t="s">
        <v>14</v>
      </c>
      <c r="F11151" s="5" t="s">
        <v>79</v>
      </c>
      <c r="G11151" s="9"/>
      <c r="H11151" s="9"/>
    </row>
    <row r="11152" ht="15.75" customHeight="1">
      <c r="A11152" s="15" t="s">
        <v>12732</v>
      </c>
      <c r="B11152" s="14" t="s">
        <v>144</v>
      </c>
      <c r="C11152" s="17">
        <v>18.0</v>
      </c>
      <c r="D11152" s="8" t="s">
        <v>12744</v>
      </c>
      <c r="E11152" s="8" t="s">
        <v>14</v>
      </c>
      <c r="F11152" s="5" t="s">
        <v>151</v>
      </c>
      <c r="G11152" s="9"/>
      <c r="H11152" s="9"/>
    </row>
    <row r="11153" ht="15.75" customHeight="1">
      <c r="A11153" s="15" t="s">
        <v>12732</v>
      </c>
      <c r="B11153" s="18" t="s">
        <v>135</v>
      </c>
      <c r="C11153" s="17">
        <v>20.0</v>
      </c>
      <c r="D11153" s="8" t="s">
        <v>12745</v>
      </c>
      <c r="E11153" s="8" t="s">
        <v>18</v>
      </c>
      <c r="F11153" s="5" t="s">
        <v>18</v>
      </c>
      <c r="G11153" s="9"/>
      <c r="H11153" s="9"/>
    </row>
    <row r="11154" ht="15.75" customHeight="1">
      <c r="A11154" s="15" t="s">
        <v>12732</v>
      </c>
      <c r="B11154" s="14" t="s">
        <v>734</v>
      </c>
      <c r="C11154" s="17">
        <v>21.0</v>
      </c>
      <c r="D11154" s="8" t="s">
        <v>12746</v>
      </c>
      <c r="E11154" s="8" t="s">
        <v>32</v>
      </c>
      <c r="F11154" s="5" t="s">
        <v>22</v>
      </c>
      <c r="G11154" s="9"/>
      <c r="H11154" s="9"/>
    </row>
    <row r="11155" ht="15.75" customHeight="1">
      <c r="A11155" s="15" t="s">
        <v>12732</v>
      </c>
      <c r="B11155" s="18" t="s">
        <v>135</v>
      </c>
      <c r="C11155" s="17">
        <v>23.0</v>
      </c>
      <c r="D11155" s="8" t="s">
        <v>12747</v>
      </c>
      <c r="E11155" s="8" t="s">
        <v>33</v>
      </c>
      <c r="F11155" s="5" t="s">
        <v>33</v>
      </c>
      <c r="G11155" s="9"/>
      <c r="H11155" s="9"/>
    </row>
    <row r="11156" ht="15.75" customHeight="1">
      <c r="A11156" s="15" t="s">
        <v>12732</v>
      </c>
      <c r="B11156" s="18" t="s">
        <v>701</v>
      </c>
      <c r="C11156" s="17">
        <v>24.0</v>
      </c>
      <c r="D11156" s="8" t="s">
        <v>12748</v>
      </c>
      <c r="E11156" s="8" t="s">
        <v>33</v>
      </c>
      <c r="F11156" s="5" t="s">
        <v>33</v>
      </c>
      <c r="G11156" s="9"/>
      <c r="H11156" s="9"/>
    </row>
    <row r="11157" ht="15.75" customHeight="1">
      <c r="A11157" s="15" t="s">
        <v>12732</v>
      </c>
      <c r="B11157" s="14" t="s">
        <v>139</v>
      </c>
      <c r="C11157" s="17">
        <v>26.0</v>
      </c>
      <c r="D11157" s="8" t="s">
        <v>12749</v>
      </c>
      <c r="E11157" s="8" t="s">
        <v>21</v>
      </c>
      <c r="F11157" s="5" t="s">
        <v>25</v>
      </c>
      <c r="G11157" s="9"/>
      <c r="H11157" s="9"/>
    </row>
    <row r="11158" ht="15.75" customHeight="1">
      <c r="A11158" s="15" t="s">
        <v>12732</v>
      </c>
      <c r="B11158" s="18" t="s">
        <v>135</v>
      </c>
      <c r="C11158" s="17">
        <v>27.0</v>
      </c>
      <c r="D11158" s="8" t="s">
        <v>12750</v>
      </c>
      <c r="E11158" s="8" t="s">
        <v>21</v>
      </c>
      <c r="F11158" s="5" t="s">
        <v>22</v>
      </c>
      <c r="G11158" s="9"/>
      <c r="H11158" s="9"/>
    </row>
    <row r="11159" ht="15.75" customHeight="1">
      <c r="A11159" s="15" t="s">
        <v>12732</v>
      </c>
      <c r="B11159" s="18" t="s">
        <v>135</v>
      </c>
      <c r="C11159" s="17">
        <v>28.0</v>
      </c>
      <c r="D11159" s="8" t="s">
        <v>12751</v>
      </c>
      <c r="E11159" s="8" t="s">
        <v>21</v>
      </c>
      <c r="F11159" s="5" t="s">
        <v>25</v>
      </c>
      <c r="G11159" s="9"/>
      <c r="H11159" s="9"/>
    </row>
    <row r="11160" ht="15.75" customHeight="1">
      <c r="A11160" s="15" t="s">
        <v>12732</v>
      </c>
      <c r="B11160" s="18" t="s">
        <v>701</v>
      </c>
      <c r="C11160" s="17">
        <v>29.0</v>
      </c>
      <c r="D11160" s="8" t="s">
        <v>12752</v>
      </c>
      <c r="E11160" s="8" t="s">
        <v>21</v>
      </c>
      <c r="F11160" s="5" t="s">
        <v>642</v>
      </c>
      <c r="G11160" s="9"/>
      <c r="H11160" s="9"/>
    </row>
    <row r="11161" ht="15.75" customHeight="1">
      <c r="A11161" s="15" t="s">
        <v>12732</v>
      </c>
      <c r="B11161" s="14" t="s">
        <v>144</v>
      </c>
      <c r="C11161" s="17">
        <v>31.0</v>
      </c>
      <c r="D11161" s="8" t="s">
        <v>12753</v>
      </c>
      <c r="E11161" s="8" t="s">
        <v>32</v>
      </c>
      <c r="F11161" s="5" t="s">
        <v>15</v>
      </c>
      <c r="G11161" s="9"/>
      <c r="H11161" s="9"/>
    </row>
    <row r="11162" ht="15.75" customHeight="1">
      <c r="A11162" s="15" t="s">
        <v>12732</v>
      </c>
      <c r="B11162" s="18" t="s">
        <v>135</v>
      </c>
      <c r="C11162" s="17">
        <v>33.0</v>
      </c>
      <c r="D11162" s="8" t="s">
        <v>12754</v>
      </c>
      <c r="E11162" s="8" t="s">
        <v>48</v>
      </c>
      <c r="F11162" s="5" t="s">
        <v>22</v>
      </c>
      <c r="G11162" s="9"/>
      <c r="H11162" s="9"/>
    </row>
    <row r="11163" ht="15.75" customHeight="1">
      <c r="A11163" s="15" t="s">
        <v>12732</v>
      </c>
      <c r="B11163" s="14" t="s">
        <v>734</v>
      </c>
      <c r="C11163" s="17">
        <v>34.0</v>
      </c>
      <c r="D11163" s="8" t="s">
        <v>12755</v>
      </c>
      <c r="E11163" s="8" t="s">
        <v>33</v>
      </c>
      <c r="F11163" s="5" t="s">
        <v>33</v>
      </c>
      <c r="G11163" s="9"/>
      <c r="H11163" s="9"/>
    </row>
    <row r="11164" ht="15.75" customHeight="1">
      <c r="A11164" s="15" t="s">
        <v>12732</v>
      </c>
      <c r="B11164" s="18" t="s">
        <v>701</v>
      </c>
      <c r="C11164" s="17">
        <v>36.0</v>
      </c>
      <c r="D11164" s="8" t="s">
        <v>12756</v>
      </c>
      <c r="E11164" s="8" t="s">
        <v>32</v>
      </c>
      <c r="F11164" s="5" t="s">
        <v>25</v>
      </c>
      <c r="G11164" s="9"/>
      <c r="H11164" s="9"/>
    </row>
    <row r="11165" ht="15.75" customHeight="1">
      <c r="A11165" s="15" t="s">
        <v>12732</v>
      </c>
      <c r="B11165" s="14" t="s">
        <v>144</v>
      </c>
      <c r="C11165" s="17">
        <v>38.0</v>
      </c>
      <c r="D11165" s="8" t="s">
        <v>12757</v>
      </c>
      <c r="E11165" s="8" t="s">
        <v>21</v>
      </c>
      <c r="F11165" s="5" t="s">
        <v>123</v>
      </c>
      <c r="G11165" s="9"/>
      <c r="H11165" s="9"/>
    </row>
    <row r="11166" ht="15.75" customHeight="1">
      <c r="A11166" s="15" t="s">
        <v>12732</v>
      </c>
      <c r="B11166" s="18" t="s">
        <v>126</v>
      </c>
      <c r="C11166" s="17">
        <v>40.0</v>
      </c>
      <c r="D11166" s="8" t="s">
        <v>12758</v>
      </c>
      <c r="E11166" s="8" t="s">
        <v>14</v>
      </c>
      <c r="F11166" s="5" t="s">
        <v>79</v>
      </c>
      <c r="G11166" s="9"/>
      <c r="H11166" s="9"/>
    </row>
    <row r="11167" ht="15.75" customHeight="1">
      <c r="A11167" s="15" t="s">
        <v>12732</v>
      </c>
      <c r="B11167" s="18" t="s">
        <v>126</v>
      </c>
      <c r="C11167" s="17">
        <v>41.0</v>
      </c>
      <c r="D11167" s="8" t="s">
        <v>12759</v>
      </c>
      <c r="E11167" s="8" t="s">
        <v>14</v>
      </c>
      <c r="F11167" s="5" t="s">
        <v>79</v>
      </c>
      <c r="G11167" s="9"/>
      <c r="H11167" s="9"/>
    </row>
    <row r="11168" ht="15.75" customHeight="1">
      <c r="A11168" s="15" t="s">
        <v>12732</v>
      </c>
      <c r="B11168" s="14" t="s">
        <v>144</v>
      </c>
      <c r="C11168" s="17">
        <v>42.0</v>
      </c>
      <c r="D11168" s="8" t="s">
        <v>12760</v>
      </c>
      <c r="E11168" s="8" t="s">
        <v>21</v>
      </c>
      <c r="F11168" s="5" t="s">
        <v>1174</v>
      </c>
      <c r="G11168" s="9"/>
      <c r="H11168" s="9"/>
    </row>
    <row r="11169" ht="15.75" customHeight="1">
      <c r="A11169" s="15" t="s">
        <v>12732</v>
      </c>
      <c r="B11169" s="18" t="s">
        <v>701</v>
      </c>
      <c r="C11169" s="17">
        <v>44.0</v>
      </c>
      <c r="D11169" s="8" t="s">
        <v>12761</v>
      </c>
      <c r="E11169" s="8" t="s">
        <v>18</v>
      </c>
      <c r="F11169" s="5" t="s">
        <v>18</v>
      </c>
      <c r="G11169" s="9"/>
      <c r="H11169" s="9"/>
    </row>
    <row r="11170" ht="15.75" customHeight="1">
      <c r="A11170" s="15" t="s">
        <v>12732</v>
      </c>
      <c r="B11170" s="18" t="s">
        <v>126</v>
      </c>
      <c r="C11170" s="17">
        <v>46.0</v>
      </c>
      <c r="D11170" s="8" t="s">
        <v>12762</v>
      </c>
      <c r="E11170" s="8" t="s">
        <v>14</v>
      </c>
      <c r="F11170" s="5" t="s">
        <v>28</v>
      </c>
      <c r="G11170" s="9"/>
      <c r="H11170" s="9"/>
    </row>
    <row r="11171" ht="15.75" customHeight="1">
      <c r="A11171" s="15" t="s">
        <v>12732</v>
      </c>
      <c r="B11171" s="18" t="s">
        <v>126</v>
      </c>
      <c r="C11171" s="17">
        <v>47.0</v>
      </c>
      <c r="D11171" s="8" t="s">
        <v>12763</v>
      </c>
      <c r="E11171" s="8" t="s">
        <v>14</v>
      </c>
      <c r="F11171" s="5" t="s">
        <v>28</v>
      </c>
      <c r="G11171" s="9"/>
      <c r="H11171" s="9"/>
    </row>
    <row r="11172" ht="15.75" customHeight="1">
      <c r="A11172" s="15" t="s">
        <v>12732</v>
      </c>
      <c r="B11172" s="18" t="s">
        <v>135</v>
      </c>
      <c r="C11172" s="17">
        <v>48.0</v>
      </c>
      <c r="D11172" s="8" t="s">
        <v>12764</v>
      </c>
      <c r="E11172" s="8" t="s">
        <v>21</v>
      </c>
      <c r="F11172" s="5" t="s">
        <v>25</v>
      </c>
      <c r="G11172" s="9"/>
      <c r="H11172" s="9"/>
    </row>
    <row r="11173" ht="15.75" customHeight="1">
      <c r="A11173" s="15" t="s">
        <v>12732</v>
      </c>
      <c r="B11173" s="18" t="s">
        <v>135</v>
      </c>
      <c r="C11173" s="17">
        <v>49.0</v>
      </c>
      <c r="D11173" s="8" t="s">
        <v>12765</v>
      </c>
      <c r="E11173" s="8" t="s">
        <v>32</v>
      </c>
      <c r="F11173" s="5" t="s">
        <v>28</v>
      </c>
      <c r="G11173" s="9"/>
      <c r="H11173" s="9"/>
    </row>
    <row r="11174" ht="15.75" customHeight="1">
      <c r="A11174" s="15" t="s">
        <v>12732</v>
      </c>
      <c r="B11174" s="18" t="s">
        <v>126</v>
      </c>
      <c r="C11174" s="17">
        <v>50.0</v>
      </c>
      <c r="D11174" s="8" t="s">
        <v>12766</v>
      </c>
      <c r="E11174" s="8" t="s">
        <v>48</v>
      </c>
      <c r="F11174" s="5" t="s">
        <v>146</v>
      </c>
      <c r="G11174" s="9"/>
      <c r="H11174" s="9"/>
    </row>
    <row r="11175" ht="15.75" customHeight="1">
      <c r="A11175" s="15" t="s">
        <v>12732</v>
      </c>
      <c r="B11175" s="18" t="s">
        <v>701</v>
      </c>
      <c r="C11175" s="17">
        <v>51.0</v>
      </c>
      <c r="D11175" s="8" t="s">
        <v>12767</v>
      </c>
      <c r="E11175" s="8" t="s">
        <v>21</v>
      </c>
      <c r="F11175" s="5" t="s">
        <v>123</v>
      </c>
      <c r="G11175" s="9"/>
      <c r="H11175" s="9"/>
    </row>
    <row r="11176" ht="15.75" customHeight="1">
      <c r="A11176" s="15" t="s">
        <v>12732</v>
      </c>
      <c r="B11176" s="18" t="s">
        <v>126</v>
      </c>
      <c r="C11176" s="17">
        <v>53.0</v>
      </c>
      <c r="D11176" s="8" t="s">
        <v>12768</v>
      </c>
      <c r="E11176" s="8" t="s">
        <v>14</v>
      </c>
      <c r="F11176" s="5" t="s">
        <v>79</v>
      </c>
      <c r="G11176" s="9"/>
      <c r="H11176" s="9"/>
    </row>
    <row r="11177" ht="15.75" customHeight="1">
      <c r="A11177" s="15" t="s">
        <v>12732</v>
      </c>
      <c r="B11177" s="18" t="s">
        <v>135</v>
      </c>
      <c r="C11177" s="17">
        <v>54.0</v>
      </c>
      <c r="D11177" s="8" t="s">
        <v>12769</v>
      </c>
      <c r="E11177" s="8" t="s">
        <v>18</v>
      </c>
      <c r="F11177" s="5" t="s">
        <v>18</v>
      </c>
      <c r="G11177" s="9"/>
      <c r="H11177" s="9"/>
    </row>
    <row r="11178" ht="15.75" customHeight="1">
      <c r="A11178" s="15" t="s">
        <v>12732</v>
      </c>
      <c r="B11178" s="18" t="s">
        <v>135</v>
      </c>
      <c r="C11178" s="17">
        <v>55.0</v>
      </c>
      <c r="D11178" s="8" t="s">
        <v>12770</v>
      </c>
      <c r="E11178" s="8" t="s">
        <v>21</v>
      </c>
      <c r="F11178" s="5" t="s">
        <v>25</v>
      </c>
      <c r="G11178" s="9"/>
      <c r="H11178" s="9"/>
    </row>
    <row r="11179" ht="15.75" customHeight="1">
      <c r="A11179" s="15" t="s">
        <v>12732</v>
      </c>
      <c r="B11179" s="14" t="s">
        <v>144</v>
      </c>
      <c r="C11179" s="17">
        <v>56.0</v>
      </c>
      <c r="D11179" s="8" t="s">
        <v>12771</v>
      </c>
      <c r="E11179" s="8" t="s">
        <v>48</v>
      </c>
      <c r="F11179" s="5" t="s">
        <v>146</v>
      </c>
      <c r="G11179" s="9"/>
      <c r="H11179" s="9"/>
    </row>
    <row r="11180" ht="15.75" customHeight="1">
      <c r="A11180" s="15" t="s">
        <v>12732</v>
      </c>
      <c r="B11180" s="14" t="s">
        <v>124</v>
      </c>
      <c r="C11180" s="17">
        <v>58.0</v>
      </c>
      <c r="D11180" s="8" t="s">
        <v>12772</v>
      </c>
      <c r="E11180" s="8" t="s">
        <v>146</v>
      </c>
      <c r="F11180" s="5" t="s">
        <v>66</v>
      </c>
      <c r="G11180" s="9"/>
      <c r="H11180" s="9"/>
    </row>
    <row r="11181" ht="15.75" customHeight="1">
      <c r="A11181" s="15" t="s">
        <v>12732</v>
      </c>
      <c r="B11181" s="18" t="s">
        <v>126</v>
      </c>
      <c r="C11181" s="17">
        <v>59.0</v>
      </c>
      <c r="D11181" s="8" t="s">
        <v>12773</v>
      </c>
      <c r="E11181" s="8" t="s">
        <v>14</v>
      </c>
      <c r="F11181" s="5" t="s">
        <v>15</v>
      </c>
      <c r="G11181" s="9"/>
      <c r="H11181" s="9"/>
    </row>
    <row r="11182" ht="15.75" customHeight="1">
      <c r="A11182" s="15" t="s">
        <v>12732</v>
      </c>
      <c r="B11182" s="14" t="s">
        <v>37</v>
      </c>
      <c r="C11182" s="17">
        <v>60.0</v>
      </c>
      <c r="D11182" s="8" t="s">
        <v>12774</v>
      </c>
      <c r="E11182" s="8" t="s">
        <v>32</v>
      </c>
      <c r="F11182" s="5" t="s">
        <v>1349</v>
      </c>
      <c r="G11182" s="9"/>
      <c r="H11182" s="9"/>
    </row>
    <row r="11183" ht="15.75" customHeight="1">
      <c r="A11183" s="15" t="s">
        <v>12732</v>
      </c>
      <c r="B11183" s="14" t="s">
        <v>37</v>
      </c>
      <c r="C11183" s="17">
        <v>62.0</v>
      </c>
      <c r="D11183" s="8" t="s">
        <v>12775</v>
      </c>
      <c r="E11183" s="8" t="s">
        <v>21</v>
      </c>
      <c r="F11183" s="5" t="s">
        <v>50</v>
      </c>
      <c r="G11183" s="9"/>
      <c r="H11183" s="9"/>
    </row>
    <row r="11184" ht="15.75" customHeight="1">
      <c r="A11184" s="15" t="s">
        <v>12732</v>
      </c>
      <c r="B11184" s="18" t="s">
        <v>701</v>
      </c>
      <c r="C11184" s="17">
        <v>64.0</v>
      </c>
      <c r="D11184" s="8" t="s">
        <v>12776</v>
      </c>
      <c r="E11184" s="8" t="s">
        <v>21</v>
      </c>
      <c r="F11184" s="5" t="s">
        <v>33</v>
      </c>
      <c r="G11184" s="9"/>
      <c r="H11184" s="9"/>
    </row>
    <row r="11185" ht="15.75" customHeight="1">
      <c r="A11185" s="15" t="s">
        <v>12732</v>
      </c>
      <c r="B11185" s="18" t="s">
        <v>701</v>
      </c>
      <c r="C11185" s="17">
        <v>66.0</v>
      </c>
      <c r="D11185" s="8" t="s">
        <v>12777</v>
      </c>
      <c r="E11185" s="8" t="s">
        <v>21</v>
      </c>
      <c r="F11185" s="5" t="s">
        <v>25</v>
      </c>
      <c r="G11185" s="9"/>
      <c r="H11185" s="9"/>
    </row>
    <row r="11186" ht="15.75" customHeight="1">
      <c r="A11186" s="15" t="s">
        <v>12732</v>
      </c>
      <c r="B11186" s="18" t="s">
        <v>126</v>
      </c>
      <c r="C11186" s="17">
        <v>68.0</v>
      </c>
      <c r="D11186" s="8" t="s">
        <v>12778</v>
      </c>
      <c r="E11186" s="8" t="s">
        <v>14</v>
      </c>
      <c r="F11186" s="5" t="s">
        <v>15</v>
      </c>
      <c r="G11186" s="9"/>
      <c r="H11186" s="9"/>
    </row>
    <row r="11187" ht="15.75" customHeight="1">
      <c r="A11187" s="15" t="s">
        <v>12732</v>
      </c>
      <c r="B11187" s="18" t="s">
        <v>135</v>
      </c>
      <c r="C11187" s="17">
        <v>69.0</v>
      </c>
      <c r="D11187" s="8" t="s">
        <v>12779</v>
      </c>
      <c r="E11187" s="8" t="s">
        <v>146</v>
      </c>
      <c r="F11187" s="5" t="s">
        <v>15</v>
      </c>
      <c r="G11187" s="9"/>
      <c r="H11187" s="9"/>
    </row>
    <row r="11188" ht="15.75" customHeight="1">
      <c r="A11188" s="15" t="s">
        <v>12732</v>
      </c>
      <c r="B11188" s="14" t="s">
        <v>124</v>
      </c>
      <c r="C11188" s="17">
        <v>70.0</v>
      </c>
      <c r="D11188" s="8" t="s">
        <v>12780</v>
      </c>
      <c r="E11188" s="8" t="s">
        <v>33</v>
      </c>
      <c r="F11188" s="5" t="s">
        <v>33</v>
      </c>
      <c r="G11188" s="9"/>
      <c r="H11188" s="9"/>
    </row>
    <row r="11189" ht="15.75" customHeight="1">
      <c r="A11189" s="15" t="s">
        <v>12732</v>
      </c>
      <c r="B11189" s="18" t="s">
        <v>701</v>
      </c>
      <c r="C11189" s="17">
        <v>72.0</v>
      </c>
      <c r="D11189" s="8" t="s">
        <v>12781</v>
      </c>
      <c r="E11189" s="8" t="s">
        <v>146</v>
      </c>
      <c r="F11189" s="5" t="s">
        <v>146</v>
      </c>
      <c r="G11189" s="9"/>
      <c r="H11189" s="9"/>
    </row>
    <row r="11190" ht="15.75" customHeight="1">
      <c r="A11190" s="15" t="s">
        <v>12732</v>
      </c>
      <c r="B11190" s="14" t="s">
        <v>37</v>
      </c>
      <c r="C11190" s="17">
        <v>74.0</v>
      </c>
      <c r="D11190" s="8" t="s">
        <v>12782</v>
      </c>
      <c r="E11190" s="8" t="s">
        <v>32</v>
      </c>
      <c r="F11190" s="5" t="s">
        <v>22</v>
      </c>
      <c r="G11190" s="9"/>
      <c r="H11190" s="9"/>
    </row>
    <row r="11191" ht="15.75" customHeight="1">
      <c r="A11191" s="15" t="s">
        <v>12732</v>
      </c>
      <c r="B11191" s="14" t="s">
        <v>734</v>
      </c>
      <c r="C11191" s="17">
        <v>75.0</v>
      </c>
      <c r="D11191" s="8" t="s">
        <v>12783</v>
      </c>
      <c r="E11191" s="8" t="s">
        <v>21</v>
      </c>
      <c r="F11191" s="5" t="s">
        <v>642</v>
      </c>
      <c r="G11191" s="9"/>
      <c r="H11191" s="9"/>
    </row>
    <row r="11192" ht="15.75" customHeight="1">
      <c r="A11192" s="15" t="s">
        <v>12732</v>
      </c>
      <c r="B11192" s="14" t="s">
        <v>144</v>
      </c>
      <c r="C11192" s="17">
        <v>77.0</v>
      </c>
      <c r="D11192" s="8" t="s">
        <v>12784</v>
      </c>
      <c r="E11192" s="8" t="s">
        <v>21</v>
      </c>
      <c r="F11192" s="5" t="s">
        <v>50</v>
      </c>
      <c r="G11192" s="9"/>
      <c r="H11192" s="9"/>
    </row>
    <row r="11193" ht="15.75" customHeight="1">
      <c r="A11193" s="15" t="s">
        <v>12732</v>
      </c>
      <c r="B11193" s="14" t="s">
        <v>144</v>
      </c>
      <c r="C11193" s="17">
        <v>79.0</v>
      </c>
      <c r="D11193" s="8" t="s">
        <v>12785</v>
      </c>
      <c r="E11193" s="8" t="s">
        <v>21</v>
      </c>
      <c r="F11193" s="5" t="s">
        <v>50</v>
      </c>
      <c r="G11193" s="9"/>
      <c r="H11193" s="9"/>
    </row>
    <row r="11194" ht="15.75" customHeight="1">
      <c r="A11194" s="15" t="s">
        <v>12732</v>
      </c>
      <c r="B11194" s="14" t="s">
        <v>144</v>
      </c>
      <c r="C11194" s="17">
        <v>81.0</v>
      </c>
      <c r="D11194" s="8" t="s">
        <v>12786</v>
      </c>
      <c r="E11194" s="8" t="s">
        <v>21</v>
      </c>
      <c r="F11194" s="5" t="s">
        <v>50</v>
      </c>
      <c r="G11194" s="9"/>
      <c r="H11194" s="9"/>
    </row>
    <row r="11195" ht="15.75" customHeight="1">
      <c r="A11195" s="15" t="s">
        <v>12732</v>
      </c>
      <c r="B11195" s="14" t="s">
        <v>1954</v>
      </c>
      <c r="C11195" s="17">
        <v>83.0</v>
      </c>
      <c r="D11195" s="8" t="s">
        <v>12787</v>
      </c>
      <c r="E11195" s="8" t="s">
        <v>21</v>
      </c>
      <c r="F11195" s="5" t="s">
        <v>50</v>
      </c>
      <c r="G11195" s="9"/>
      <c r="H11195" s="9"/>
    </row>
    <row r="11196" ht="15.75" customHeight="1">
      <c r="A11196" s="15" t="s">
        <v>12788</v>
      </c>
      <c r="B11196" s="14" t="s">
        <v>532</v>
      </c>
      <c r="C11196" s="16">
        <v>1.0</v>
      </c>
      <c r="D11196" s="8" t="s">
        <v>12789</v>
      </c>
      <c r="E11196" s="8" t="s">
        <v>21</v>
      </c>
      <c r="F11196" s="5" t="s">
        <v>50</v>
      </c>
      <c r="G11196" s="9"/>
      <c r="H11196" s="9"/>
    </row>
    <row r="11197" ht="15.75" customHeight="1">
      <c r="A11197" s="15" t="s">
        <v>12788</v>
      </c>
      <c r="B11197" s="14" t="s">
        <v>52</v>
      </c>
      <c r="C11197" s="17">
        <v>3.0</v>
      </c>
      <c r="D11197" s="8" t="s">
        <v>12790</v>
      </c>
      <c r="E11197" s="8" t="s">
        <v>21</v>
      </c>
      <c r="F11197" s="5" t="s">
        <v>22</v>
      </c>
      <c r="G11197" s="9"/>
      <c r="H11197" s="9"/>
    </row>
    <row r="11198" ht="15.75" customHeight="1">
      <c r="A11198" s="15" t="s">
        <v>12788</v>
      </c>
      <c r="B11198" s="14" t="s">
        <v>37</v>
      </c>
      <c r="C11198" s="17">
        <v>10.0</v>
      </c>
      <c r="D11198" s="8" t="s">
        <v>12791</v>
      </c>
      <c r="E11198" s="8" t="s">
        <v>21</v>
      </c>
      <c r="F11198" s="5" t="s">
        <v>22</v>
      </c>
      <c r="G11198" s="9"/>
      <c r="H11198" s="9"/>
    </row>
    <row r="11199" ht="15.75" customHeight="1">
      <c r="A11199" s="15" t="s">
        <v>12788</v>
      </c>
      <c r="B11199" s="14" t="s">
        <v>235</v>
      </c>
      <c r="C11199" s="17">
        <v>12.0</v>
      </c>
      <c r="D11199" s="8" t="s">
        <v>12792</v>
      </c>
      <c r="E11199" s="8" t="s">
        <v>32</v>
      </c>
      <c r="F11199" s="5" t="s">
        <v>74</v>
      </c>
      <c r="G11199" s="9"/>
      <c r="H11199" s="9"/>
    </row>
    <row r="11200" ht="15.75" customHeight="1">
      <c r="A11200" s="15" t="s">
        <v>12788</v>
      </c>
      <c r="B11200" s="14" t="s">
        <v>378</v>
      </c>
      <c r="C11200" s="17">
        <v>14.0</v>
      </c>
      <c r="D11200" s="8" t="s">
        <v>12793</v>
      </c>
      <c r="E11200" s="8" t="s">
        <v>21</v>
      </c>
      <c r="F11200" s="5" t="s">
        <v>50</v>
      </c>
      <c r="G11200" s="9"/>
      <c r="H11200" s="9"/>
    </row>
    <row r="11201" ht="15.75" customHeight="1">
      <c r="A11201" s="15" t="s">
        <v>12788</v>
      </c>
      <c r="B11201" s="14" t="s">
        <v>525</v>
      </c>
      <c r="C11201" s="17">
        <v>17.0</v>
      </c>
      <c r="D11201" s="8" t="s">
        <v>12794</v>
      </c>
      <c r="E11201" s="8" t="s">
        <v>32</v>
      </c>
      <c r="F11201" s="5" t="s">
        <v>22</v>
      </c>
      <c r="G11201" s="9"/>
      <c r="H11201" s="9"/>
    </row>
    <row r="11202" ht="15.75" customHeight="1">
      <c r="A11202" s="15" t="s">
        <v>12788</v>
      </c>
      <c r="B11202" s="14" t="s">
        <v>1090</v>
      </c>
      <c r="C11202" s="17">
        <v>19.0</v>
      </c>
      <c r="D11202" s="8" t="s">
        <v>12795</v>
      </c>
      <c r="E11202" s="8" t="s">
        <v>21</v>
      </c>
      <c r="F11202" s="5" t="s">
        <v>22</v>
      </c>
      <c r="G11202" s="9"/>
      <c r="H11202" s="9"/>
    </row>
    <row r="11203" ht="15.75" customHeight="1">
      <c r="A11203" s="15" t="s">
        <v>12788</v>
      </c>
      <c r="B11203" s="14" t="s">
        <v>4256</v>
      </c>
      <c r="C11203" s="17">
        <v>22.0</v>
      </c>
      <c r="D11203" s="8" t="s">
        <v>12796</v>
      </c>
      <c r="E11203" s="8" t="s">
        <v>18</v>
      </c>
      <c r="F11203" s="5" t="s">
        <v>18</v>
      </c>
      <c r="G11203" s="9"/>
      <c r="H11203" s="9"/>
    </row>
    <row r="11204" ht="15.75" customHeight="1">
      <c r="A11204" s="15" t="s">
        <v>12788</v>
      </c>
      <c r="B11204" s="14" t="s">
        <v>216</v>
      </c>
      <c r="C11204" s="17">
        <v>28.0</v>
      </c>
      <c r="D11204" s="8" t="s">
        <v>12797</v>
      </c>
      <c r="E11204" s="8" t="s">
        <v>21</v>
      </c>
      <c r="F11204" s="5" t="s">
        <v>50</v>
      </c>
      <c r="G11204" s="9"/>
      <c r="H11204" s="9"/>
    </row>
    <row r="11205" ht="15.75" customHeight="1">
      <c r="A11205" s="15" t="s">
        <v>12788</v>
      </c>
      <c r="B11205" s="14" t="s">
        <v>232</v>
      </c>
      <c r="C11205" s="17">
        <v>29.0</v>
      </c>
      <c r="D11205" s="8" t="s">
        <v>12798</v>
      </c>
      <c r="E11205" s="8" t="s">
        <v>21</v>
      </c>
      <c r="F11205" s="5" t="s">
        <v>25</v>
      </c>
      <c r="G11205" s="9"/>
      <c r="H11205" s="9"/>
    </row>
    <row r="11206" ht="15.75" customHeight="1">
      <c r="A11206" s="15" t="s">
        <v>12788</v>
      </c>
      <c r="B11206" s="14" t="s">
        <v>235</v>
      </c>
      <c r="C11206" s="17">
        <v>31.0</v>
      </c>
      <c r="D11206" s="8" t="s">
        <v>12799</v>
      </c>
      <c r="E11206" s="8" t="s">
        <v>21</v>
      </c>
      <c r="F11206" s="5" t="s">
        <v>50</v>
      </c>
      <c r="G11206" s="9"/>
      <c r="H11206" s="9"/>
    </row>
    <row r="11207" ht="15.75" customHeight="1">
      <c r="A11207" s="15" t="s">
        <v>12788</v>
      </c>
      <c r="B11207" s="14" t="s">
        <v>41</v>
      </c>
      <c r="C11207" s="17">
        <v>32.0</v>
      </c>
      <c r="D11207" s="8" t="s">
        <v>12800</v>
      </c>
      <c r="E11207" s="8" t="s">
        <v>18</v>
      </c>
      <c r="F11207" s="5" t="s">
        <v>1349</v>
      </c>
      <c r="G11207" s="9"/>
      <c r="H11207" s="9"/>
    </row>
    <row r="11208" ht="15.75" customHeight="1">
      <c r="A11208" s="15" t="s">
        <v>12788</v>
      </c>
      <c r="B11208" s="14" t="s">
        <v>968</v>
      </c>
      <c r="C11208" s="17">
        <v>33.0</v>
      </c>
      <c r="D11208" s="8" t="s">
        <v>12801</v>
      </c>
      <c r="E11208" s="8" t="s">
        <v>18</v>
      </c>
      <c r="F11208" s="5" t="s">
        <v>18</v>
      </c>
      <c r="G11208" s="9"/>
      <c r="H11208" s="9"/>
    </row>
    <row r="11209" ht="15.75" customHeight="1">
      <c r="A11209" s="15" t="s">
        <v>12788</v>
      </c>
      <c r="B11209" s="14" t="s">
        <v>226</v>
      </c>
      <c r="C11209" s="17">
        <v>35.0</v>
      </c>
      <c r="D11209" s="8" t="s">
        <v>12802</v>
      </c>
      <c r="E11209" s="8" t="s">
        <v>14</v>
      </c>
      <c r="F11209" s="5" t="s">
        <v>66</v>
      </c>
      <c r="G11209" s="9"/>
      <c r="H11209" s="9"/>
    </row>
    <row r="11210" ht="15.75" customHeight="1">
      <c r="A11210" s="15" t="s">
        <v>12788</v>
      </c>
      <c r="B11210" s="14" t="s">
        <v>37</v>
      </c>
      <c r="C11210" s="17">
        <v>37.0</v>
      </c>
      <c r="D11210" s="8" t="s">
        <v>12803</v>
      </c>
      <c r="E11210" s="8" t="s">
        <v>146</v>
      </c>
      <c r="F11210" s="5" t="s">
        <v>66</v>
      </c>
      <c r="G11210" s="9"/>
      <c r="H11210" s="9"/>
    </row>
    <row r="11211" ht="15.75" customHeight="1">
      <c r="A11211" s="15" t="s">
        <v>12788</v>
      </c>
      <c r="B11211" s="14" t="s">
        <v>205</v>
      </c>
      <c r="C11211" s="17">
        <v>38.0</v>
      </c>
      <c r="D11211" s="8" t="s">
        <v>12804</v>
      </c>
      <c r="E11211" s="8" t="s">
        <v>21</v>
      </c>
      <c r="F11211" s="5" t="s">
        <v>50</v>
      </c>
      <c r="G11211" s="9"/>
      <c r="H11211" s="9"/>
    </row>
    <row r="11212" ht="15.75" customHeight="1">
      <c r="A11212" s="15" t="s">
        <v>12788</v>
      </c>
      <c r="B11212" s="14" t="s">
        <v>1205</v>
      </c>
      <c r="C11212" s="17">
        <v>39.0</v>
      </c>
      <c r="D11212" s="8" t="s">
        <v>12805</v>
      </c>
      <c r="E11212" s="8" t="s">
        <v>18</v>
      </c>
      <c r="F11212" s="5" t="s">
        <v>18</v>
      </c>
      <c r="G11212" s="9"/>
      <c r="H11212" s="9"/>
    </row>
    <row r="11213" ht="15.75" customHeight="1">
      <c r="A11213" s="15" t="s">
        <v>12788</v>
      </c>
      <c r="B11213" s="14" t="s">
        <v>226</v>
      </c>
      <c r="C11213" s="17">
        <v>42.0</v>
      </c>
      <c r="D11213" s="8" t="s">
        <v>12806</v>
      </c>
      <c r="E11213" s="8" t="s">
        <v>183</v>
      </c>
      <c r="F11213" s="5" t="s">
        <v>651</v>
      </c>
      <c r="G11213" s="9"/>
      <c r="H11213" s="9"/>
    </row>
    <row r="11214" ht="15.75" customHeight="1">
      <c r="A11214" s="15" t="s">
        <v>12788</v>
      </c>
      <c r="B11214" s="14" t="s">
        <v>163</v>
      </c>
      <c r="C11214" s="17">
        <v>43.0</v>
      </c>
      <c r="D11214" s="8" t="s">
        <v>12807</v>
      </c>
      <c r="E11214" s="8" t="s">
        <v>18</v>
      </c>
      <c r="F11214" s="5" t="s">
        <v>50</v>
      </c>
      <c r="G11214" s="9"/>
      <c r="H11214" s="9"/>
    </row>
    <row r="11215" ht="15.75" customHeight="1">
      <c r="A11215" s="15" t="s">
        <v>12788</v>
      </c>
      <c r="B11215" s="14" t="s">
        <v>235</v>
      </c>
      <c r="C11215" s="17">
        <v>45.0</v>
      </c>
      <c r="D11215" s="8" t="s">
        <v>12808</v>
      </c>
      <c r="E11215" s="8" t="s">
        <v>146</v>
      </c>
      <c r="F11215" s="5" t="s">
        <v>18</v>
      </c>
      <c r="G11215" s="9"/>
      <c r="H11215" s="9"/>
    </row>
    <row r="11216" ht="15.75" customHeight="1">
      <c r="A11216" s="15" t="s">
        <v>12788</v>
      </c>
      <c r="B11216" s="18" t="s">
        <v>3930</v>
      </c>
      <c r="C11216" s="17">
        <v>49.0</v>
      </c>
      <c r="D11216" s="8" t="s">
        <v>12809</v>
      </c>
      <c r="E11216" s="8" t="s">
        <v>18</v>
      </c>
      <c r="F11216" s="5" t="s">
        <v>295</v>
      </c>
      <c r="G11216" s="9"/>
      <c r="H11216" s="9"/>
    </row>
    <row r="11217" ht="15.75" customHeight="1">
      <c r="A11217" s="15" t="s">
        <v>12788</v>
      </c>
      <c r="B11217" s="14" t="s">
        <v>163</v>
      </c>
      <c r="C11217" s="17">
        <v>50.0</v>
      </c>
      <c r="D11217" s="8" t="s">
        <v>12810</v>
      </c>
      <c r="E11217" s="8" t="s">
        <v>18</v>
      </c>
      <c r="F11217" s="5" t="s">
        <v>18</v>
      </c>
      <c r="G11217" s="9"/>
      <c r="H11217" s="9"/>
    </row>
    <row r="11218" ht="15.75" customHeight="1">
      <c r="A11218" s="15" t="s">
        <v>12788</v>
      </c>
      <c r="B11218" s="18" t="s">
        <v>261</v>
      </c>
      <c r="C11218" s="17">
        <v>51.0</v>
      </c>
      <c r="D11218" s="8" t="s">
        <v>12811</v>
      </c>
      <c r="E11218" s="8" t="s">
        <v>32</v>
      </c>
      <c r="F11218" s="5" t="s">
        <v>651</v>
      </c>
      <c r="G11218" s="9"/>
      <c r="H11218" s="9"/>
    </row>
    <row r="11219" ht="15.75" customHeight="1">
      <c r="A11219" s="15" t="s">
        <v>12788</v>
      </c>
      <c r="B11219" s="18" t="s">
        <v>695</v>
      </c>
      <c r="C11219" s="17">
        <v>52.0</v>
      </c>
      <c r="D11219" s="8" t="s">
        <v>12812</v>
      </c>
      <c r="E11219" s="8" t="s">
        <v>18</v>
      </c>
      <c r="F11219" s="5" t="s">
        <v>651</v>
      </c>
      <c r="G11219" s="9"/>
      <c r="H11219" s="9"/>
    </row>
    <row r="11220" ht="15.75" customHeight="1">
      <c r="A11220" s="15" t="s">
        <v>12788</v>
      </c>
      <c r="B11220" s="18" t="s">
        <v>695</v>
      </c>
      <c r="C11220" s="17">
        <v>53.0</v>
      </c>
      <c r="D11220" s="8" t="s">
        <v>12813</v>
      </c>
      <c r="E11220" s="8" t="s">
        <v>18</v>
      </c>
      <c r="F11220" s="5" t="s">
        <v>651</v>
      </c>
      <c r="G11220" s="9"/>
      <c r="H11220" s="9"/>
    </row>
    <row r="11221" ht="15.75" customHeight="1">
      <c r="A11221" s="15" t="s">
        <v>12788</v>
      </c>
      <c r="B11221" s="18" t="s">
        <v>695</v>
      </c>
      <c r="C11221" s="17">
        <v>55.0</v>
      </c>
      <c r="D11221" s="8" t="s">
        <v>12814</v>
      </c>
      <c r="E11221" s="8" t="s">
        <v>32</v>
      </c>
      <c r="F11221" s="5" t="s">
        <v>651</v>
      </c>
      <c r="G11221" s="9"/>
      <c r="H11221" s="9"/>
    </row>
    <row r="11222" ht="15.75" customHeight="1">
      <c r="A11222" s="15" t="s">
        <v>12788</v>
      </c>
      <c r="B11222" s="18" t="s">
        <v>695</v>
      </c>
      <c r="C11222" s="17">
        <v>57.0</v>
      </c>
      <c r="D11222" s="8" t="s">
        <v>12815</v>
      </c>
      <c r="E11222" s="8" t="s">
        <v>18</v>
      </c>
      <c r="F11222" s="5" t="s">
        <v>651</v>
      </c>
      <c r="G11222" s="9"/>
      <c r="H11222" s="9"/>
    </row>
    <row r="11223" ht="15.75" customHeight="1">
      <c r="A11223" s="15" t="s">
        <v>12788</v>
      </c>
      <c r="B11223" s="18" t="s">
        <v>695</v>
      </c>
      <c r="C11223" s="17">
        <v>59.0</v>
      </c>
      <c r="D11223" s="8" t="s">
        <v>12816</v>
      </c>
      <c r="E11223" s="8" t="s">
        <v>18</v>
      </c>
      <c r="F11223" s="5" t="s">
        <v>651</v>
      </c>
      <c r="G11223" s="9"/>
      <c r="H11223" s="9"/>
    </row>
    <row r="11224" ht="15.75" customHeight="1">
      <c r="A11224" s="15" t="s">
        <v>12788</v>
      </c>
      <c r="B11224" s="18" t="s">
        <v>701</v>
      </c>
      <c r="C11224" s="17">
        <v>60.0</v>
      </c>
      <c r="D11224" s="8" t="s">
        <v>12817</v>
      </c>
      <c r="E11224" s="8" t="s">
        <v>18</v>
      </c>
      <c r="F11224" s="5" t="s">
        <v>651</v>
      </c>
      <c r="G11224" s="9"/>
      <c r="H11224" s="9"/>
    </row>
    <row r="11225" ht="15.75" customHeight="1">
      <c r="A11225" s="15" t="s">
        <v>12788</v>
      </c>
      <c r="B11225" s="18" t="s">
        <v>3930</v>
      </c>
      <c r="C11225" s="17">
        <v>62.0</v>
      </c>
      <c r="D11225" s="8" t="s">
        <v>12818</v>
      </c>
      <c r="E11225" s="8" t="s">
        <v>32</v>
      </c>
      <c r="F11225" s="5" t="s">
        <v>651</v>
      </c>
      <c r="G11225" s="9"/>
      <c r="H11225" s="9"/>
    </row>
    <row r="11226" ht="15.75" customHeight="1">
      <c r="A11226" s="15" t="s">
        <v>12788</v>
      </c>
      <c r="B11226" s="18" t="s">
        <v>4098</v>
      </c>
      <c r="C11226" s="17">
        <v>63.0</v>
      </c>
      <c r="D11226" s="8" t="s">
        <v>12819</v>
      </c>
      <c r="E11226" s="8" t="s">
        <v>18</v>
      </c>
      <c r="F11226" s="5" t="s">
        <v>18</v>
      </c>
      <c r="G11226" s="9"/>
      <c r="H11226" s="9"/>
    </row>
    <row r="11227" ht="15.75" customHeight="1">
      <c r="A11227" s="15" t="s">
        <v>12788</v>
      </c>
      <c r="B11227" s="18" t="s">
        <v>701</v>
      </c>
      <c r="C11227" s="17">
        <v>65.0</v>
      </c>
      <c r="D11227" s="8" t="s">
        <v>12820</v>
      </c>
      <c r="E11227" s="8" t="s">
        <v>18</v>
      </c>
      <c r="F11227" s="5" t="s">
        <v>651</v>
      </c>
      <c r="G11227" s="9"/>
      <c r="H11227" s="9"/>
    </row>
    <row r="11228" ht="15.75" customHeight="1">
      <c r="A11228" s="15" t="s">
        <v>12788</v>
      </c>
      <c r="B11228" s="18" t="s">
        <v>695</v>
      </c>
      <c r="C11228" s="17">
        <v>67.0</v>
      </c>
      <c r="D11228" s="8" t="s">
        <v>12821</v>
      </c>
      <c r="E11228" s="8" t="s">
        <v>18</v>
      </c>
      <c r="F11228" s="5" t="s">
        <v>651</v>
      </c>
      <c r="G11228" s="9"/>
      <c r="H11228" s="9"/>
    </row>
    <row r="11229" ht="15.75" customHeight="1">
      <c r="A11229" s="15" t="s">
        <v>12788</v>
      </c>
      <c r="B11229" s="18" t="s">
        <v>701</v>
      </c>
      <c r="C11229" s="17">
        <v>68.0</v>
      </c>
      <c r="D11229" s="8" t="s">
        <v>12822</v>
      </c>
      <c r="E11229" s="8" t="s">
        <v>32</v>
      </c>
      <c r="F11229" s="5" t="s">
        <v>886</v>
      </c>
      <c r="G11229" s="9"/>
      <c r="H11229" s="9"/>
    </row>
    <row r="11230" ht="15.75" customHeight="1">
      <c r="A11230" s="15" t="s">
        <v>12788</v>
      </c>
      <c r="B11230" s="18" t="s">
        <v>695</v>
      </c>
      <c r="C11230" s="17">
        <v>70.0</v>
      </c>
      <c r="D11230" s="8" t="s">
        <v>12823</v>
      </c>
      <c r="E11230" s="8" t="s">
        <v>11</v>
      </c>
      <c r="F11230" s="5" t="s">
        <v>651</v>
      </c>
      <c r="G11230" s="9"/>
      <c r="H11230" s="9"/>
    </row>
    <row r="11231" ht="15.75" customHeight="1">
      <c r="A11231" s="15" t="s">
        <v>12788</v>
      </c>
      <c r="B11231" s="18" t="s">
        <v>261</v>
      </c>
      <c r="C11231" s="17">
        <v>72.0</v>
      </c>
      <c r="D11231" s="8" t="s">
        <v>12824</v>
      </c>
      <c r="E11231" s="8" t="s">
        <v>18</v>
      </c>
      <c r="F11231" s="5" t="s">
        <v>22</v>
      </c>
      <c r="G11231" s="9"/>
      <c r="H11231" s="9"/>
    </row>
    <row r="11232" ht="15.75" customHeight="1">
      <c r="A11232" s="15" t="s">
        <v>12788</v>
      </c>
      <c r="B11232" s="18" t="s">
        <v>3930</v>
      </c>
      <c r="C11232" s="17">
        <v>74.0</v>
      </c>
      <c r="D11232" s="8" t="s">
        <v>12825</v>
      </c>
      <c r="E11232" s="8" t="s">
        <v>32</v>
      </c>
      <c r="F11232" s="5" t="s">
        <v>651</v>
      </c>
      <c r="G11232" s="9"/>
      <c r="H11232" s="9"/>
    </row>
    <row r="11233" ht="15.75" customHeight="1">
      <c r="A11233" s="15" t="s">
        <v>12788</v>
      </c>
      <c r="B11233" s="18" t="s">
        <v>3436</v>
      </c>
      <c r="C11233" s="17">
        <v>75.0</v>
      </c>
      <c r="D11233" s="8" t="s">
        <v>12826</v>
      </c>
      <c r="E11233" s="8" t="s">
        <v>18</v>
      </c>
      <c r="F11233" s="5" t="s">
        <v>18</v>
      </c>
      <c r="G11233" s="9"/>
      <c r="H11233" s="9"/>
    </row>
    <row r="11234" ht="15.75" customHeight="1">
      <c r="A11234" s="15" t="s">
        <v>12788</v>
      </c>
      <c r="B11234" s="18" t="s">
        <v>261</v>
      </c>
      <c r="C11234" s="17">
        <v>78.0</v>
      </c>
      <c r="D11234" s="8" t="s">
        <v>12827</v>
      </c>
      <c r="E11234" s="8" t="s">
        <v>18</v>
      </c>
      <c r="F11234" s="5" t="s">
        <v>651</v>
      </c>
      <c r="G11234" s="9"/>
      <c r="H11234" s="9"/>
    </row>
    <row r="11235" ht="15.75" customHeight="1">
      <c r="A11235" s="15" t="s">
        <v>12788</v>
      </c>
      <c r="B11235" s="18" t="s">
        <v>330</v>
      </c>
      <c r="C11235" s="17">
        <v>80.0</v>
      </c>
      <c r="D11235" s="8" t="s">
        <v>12828</v>
      </c>
      <c r="E11235" s="8" t="s">
        <v>11</v>
      </c>
      <c r="F11235" s="5" t="s">
        <v>651</v>
      </c>
      <c r="G11235" s="9"/>
      <c r="H11235" s="9"/>
    </row>
    <row r="11236" ht="15.75" customHeight="1">
      <c r="A11236" s="15" t="s">
        <v>12788</v>
      </c>
      <c r="B11236" s="18" t="s">
        <v>695</v>
      </c>
      <c r="C11236" s="17">
        <v>81.0</v>
      </c>
      <c r="D11236" s="8" t="s">
        <v>12829</v>
      </c>
      <c r="E11236" s="8" t="s">
        <v>32</v>
      </c>
      <c r="F11236" s="5" t="s">
        <v>651</v>
      </c>
      <c r="G11236" s="9"/>
      <c r="H11236" s="9"/>
    </row>
    <row r="11237" ht="15.75" customHeight="1">
      <c r="A11237" s="15" t="s">
        <v>12788</v>
      </c>
      <c r="B11237" s="18" t="s">
        <v>261</v>
      </c>
      <c r="C11237" s="17">
        <v>83.0</v>
      </c>
      <c r="D11237" s="8" t="s">
        <v>12830</v>
      </c>
      <c r="E11237" s="8" t="s">
        <v>18</v>
      </c>
      <c r="F11237" s="5" t="s">
        <v>651</v>
      </c>
      <c r="G11237" s="9"/>
      <c r="H11237" s="9"/>
    </row>
    <row r="11238" ht="15.75" customHeight="1">
      <c r="A11238" s="15" t="s">
        <v>12788</v>
      </c>
      <c r="B11238" s="18" t="s">
        <v>261</v>
      </c>
      <c r="C11238" s="17">
        <v>85.0</v>
      </c>
      <c r="D11238" s="8" t="s">
        <v>12831</v>
      </c>
      <c r="E11238" s="8" t="s">
        <v>18</v>
      </c>
      <c r="F11238" s="5" t="s">
        <v>651</v>
      </c>
      <c r="G11238" s="9"/>
      <c r="H11238" s="9"/>
    </row>
    <row r="11239" ht="15.75" customHeight="1">
      <c r="A11239" s="15" t="s">
        <v>12788</v>
      </c>
      <c r="B11239" s="18" t="s">
        <v>261</v>
      </c>
      <c r="C11239" s="17">
        <v>87.0</v>
      </c>
      <c r="D11239" s="8" t="s">
        <v>12832</v>
      </c>
      <c r="E11239" s="8" t="s">
        <v>18</v>
      </c>
      <c r="F11239" s="5" t="s">
        <v>12833</v>
      </c>
      <c r="G11239" s="9"/>
      <c r="H11239" s="9"/>
    </row>
    <row r="11240" ht="15.75" customHeight="1">
      <c r="A11240" s="15" t="s">
        <v>12788</v>
      </c>
      <c r="B11240" s="18" t="s">
        <v>261</v>
      </c>
      <c r="C11240" s="17">
        <v>90.0</v>
      </c>
      <c r="D11240" s="8" t="s">
        <v>12834</v>
      </c>
      <c r="E11240" s="8" t="s">
        <v>18</v>
      </c>
      <c r="F11240" s="5" t="s">
        <v>18</v>
      </c>
      <c r="G11240" s="9"/>
      <c r="H11240" s="9"/>
    </row>
    <row r="11241" ht="15.75" customHeight="1">
      <c r="A11241" s="15" t="s">
        <v>12788</v>
      </c>
      <c r="B11241" s="18" t="s">
        <v>261</v>
      </c>
      <c r="C11241" s="17">
        <v>92.0</v>
      </c>
      <c r="D11241" s="8" t="s">
        <v>12835</v>
      </c>
      <c r="E11241" s="8" t="s">
        <v>18</v>
      </c>
      <c r="F11241" s="5" t="s">
        <v>651</v>
      </c>
      <c r="G11241" s="9"/>
      <c r="H11241" s="9"/>
    </row>
    <row r="11242" ht="15.75" customHeight="1">
      <c r="A11242" s="15" t="s">
        <v>12788</v>
      </c>
      <c r="B11242" s="18" t="s">
        <v>330</v>
      </c>
      <c r="C11242" s="17">
        <v>94.0</v>
      </c>
      <c r="D11242" s="8" t="s">
        <v>12836</v>
      </c>
      <c r="E11242" s="8" t="s">
        <v>18</v>
      </c>
      <c r="F11242" s="5" t="s">
        <v>18</v>
      </c>
      <c r="G11242" s="9"/>
      <c r="H11242" s="9"/>
    </row>
    <row r="11243" ht="15.75" customHeight="1">
      <c r="A11243" s="15" t="s">
        <v>12788</v>
      </c>
      <c r="B11243" s="18" t="s">
        <v>695</v>
      </c>
      <c r="C11243" s="17">
        <v>95.0</v>
      </c>
      <c r="D11243" s="8" t="s">
        <v>12837</v>
      </c>
      <c r="E11243" s="8" t="s">
        <v>183</v>
      </c>
      <c r="F11243" s="5" t="s">
        <v>18</v>
      </c>
      <c r="G11243" s="9"/>
      <c r="H11243" s="9"/>
    </row>
    <row r="11244" ht="15.75" customHeight="1">
      <c r="A11244" s="15" t="s">
        <v>12788</v>
      </c>
      <c r="B11244" s="18" t="s">
        <v>701</v>
      </c>
      <c r="C11244" s="17">
        <v>96.0</v>
      </c>
      <c r="D11244" s="8" t="s">
        <v>12838</v>
      </c>
      <c r="E11244" s="8" t="s">
        <v>18</v>
      </c>
      <c r="F11244" s="5" t="s">
        <v>22</v>
      </c>
      <c r="G11244" s="9"/>
      <c r="H11244" s="9"/>
    </row>
    <row r="11245" ht="15.75" customHeight="1">
      <c r="A11245" s="15" t="s">
        <v>12788</v>
      </c>
      <c r="B11245" s="14" t="s">
        <v>1477</v>
      </c>
      <c r="C11245" s="17">
        <v>98.0</v>
      </c>
      <c r="D11245" s="8" t="s">
        <v>12839</v>
      </c>
      <c r="E11245" s="8" t="s">
        <v>18</v>
      </c>
      <c r="F11245" s="5" t="s">
        <v>18</v>
      </c>
      <c r="G11245" s="9"/>
      <c r="H11245" s="9"/>
    </row>
    <row r="11246" ht="15.75" customHeight="1">
      <c r="A11246" s="15" t="s">
        <v>12840</v>
      </c>
      <c r="B11246" s="14" t="s">
        <v>137</v>
      </c>
      <c r="C11246" s="16">
        <v>1.0</v>
      </c>
      <c r="D11246" s="8" t="s">
        <v>12841</v>
      </c>
      <c r="E11246" s="8" t="s">
        <v>21</v>
      </c>
      <c r="F11246" s="5" t="s">
        <v>12842</v>
      </c>
      <c r="G11246" s="9"/>
      <c r="H11246" s="9"/>
    </row>
    <row r="11247" ht="15.75" customHeight="1">
      <c r="A11247" s="15" t="s">
        <v>12840</v>
      </c>
      <c r="B11247" s="14" t="s">
        <v>124</v>
      </c>
      <c r="C11247" s="17">
        <v>3.0</v>
      </c>
      <c r="D11247" s="8" t="s">
        <v>12843</v>
      </c>
      <c r="E11247" s="8" t="s">
        <v>18</v>
      </c>
      <c r="F11247" s="5" t="s">
        <v>18</v>
      </c>
      <c r="G11247" s="9"/>
      <c r="H11247" s="9"/>
    </row>
    <row r="11248" ht="15.75" customHeight="1">
      <c r="A11248" s="15" t="s">
        <v>12840</v>
      </c>
      <c r="B11248" s="14" t="s">
        <v>124</v>
      </c>
      <c r="C11248" s="17">
        <v>5.0</v>
      </c>
      <c r="D11248" s="8" t="s">
        <v>12844</v>
      </c>
      <c r="E11248" s="8" t="s">
        <v>21</v>
      </c>
      <c r="F11248" s="5" t="s">
        <v>25</v>
      </c>
      <c r="G11248" s="9"/>
      <c r="H11248" s="9"/>
    </row>
    <row r="11249" ht="15.75" customHeight="1">
      <c r="A11249" s="15" t="s">
        <v>12840</v>
      </c>
      <c r="B11249" s="14" t="s">
        <v>37</v>
      </c>
      <c r="C11249" s="17">
        <v>7.0</v>
      </c>
      <c r="D11249" s="8" t="s">
        <v>12845</v>
      </c>
      <c r="E11249" s="8" t="s">
        <v>14</v>
      </c>
      <c r="F11249" s="5" t="s">
        <v>28</v>
      </c>
      <c r="G11249" s="9"/>
      <c r="H11249" s="9"/>
    </row>
    <row r="11250" ht="15.75" customHeight="1">
      <c r="A11250" s="15" t="s">
        <v>12840</v>
      </c>
      <c r="B11250" s="14" t="s">
        <v>37</v>
      </c>
      <c r="C11250" s="17">
        <v>9.0</v>
      </c>
      <c r="D11250" s="8" t="s">
        <v>12846</v>
      </c>
      <c r="E11250" s="8" t="s">
        <v>21</v>
      </c>
      <c r="F11250" s="5" t="s">
        <v>133</v>
      </c>
      <c r="G11250" s="9"/>
      <c r="H11250" s="9"/>
    </row>
    <row r="11251" ht="15.75" customHeight="1">
      <c r="A11251" s="15" t="s">
        <v>12840</v>
      </c>
      <c r="B11251" s="14" t="s">
        <v>137</v>
      </c>
      <c r="C11251" s="17">
        <v>11.0</v>
      </c>
      <c r="D11251" s="8" t="s">
        <v>12847</v>
      </c>
      <c r="E11251" s="8" t="s">
        <v>32</v>
      </c>
      <c r="F11251" s="5" t="s">
        <v>33</v>
      </c>
      <c r="G11251" s="9"/>
      <c r="H11251" s="9"/>
    </row>
    <row r="11252" ht="15.75" customHeight="1">
      <c r="A11252" s="15" t="s">
        <v>12840</v>
      </c>
      <c r="B11252" s="14" t="s">
        <v>144</v>
      </c>
      <c r="C11252" s="17">
        <v>12.0</v>
      </c>
      <c r="D11252" s="8" t="s">
        <v>12848</v>
      </c>
      <c r="E11252" s="8" t="s">
        <v>18</v>
      </c>
      <c r="F11252" s="5" t="s">
        <v>18</v>
      </c>
      <c r="G11252" s="9"/>
      <c r="H11252" s="9"/>
    </row>
    <row r="11253" ht="15.75" customHeight="1">
      <c r="A11253" s="15" t="s">
        <v>12840</v>
      </c>
      <c r="B11253" s="14" t="s">
        <v>124</v>
      </c>
      <c r="C11253" s="17">
        <v>13.0</v>
      </c>
      <c r="D11253" s="8" t="s">
        <v>12849</v>
      </c>
      <c r="E11253" s="8" t="s">
        <v>14</v>
      </c>
      <c r="F11253" s="5" t="s">
        <v>22</v>
      </c>
      <c r="G11253" s="9"/>
      <c r="H11253" s="9"/>
    </row>
    <row r="11254" ht="15.75" customHeight="1">
      <c r="A11254" s="15" t="s">
        <v>12840</v>
      </c>
      <c r="B11254" s="14" t="s">
        <v>29</v>
      </c>
      <c r="C11254" s="17">
        <v>15.0</v>
      </c>
      <c r="D11254" s="8" t="s">
        <v>12850</v>
      </c>
      <c r="E11254" s="8" t="s">
        <v>21</v>
      </c>
      <c r="F11254" s="5" t="s">
        <v>25</v>
      </c>
      <c r="G11254" s="9"/>
      <c r="H11254" s="9"/>
    </row>
    <row r="11255" ht="15.75" customHeight="1">
      <c r="A11255" s="15" t="s">
        <v>12840</v>
      </c>
      <c r="B11255" s="14" t="s">
        <v>29</v>
      </c>
      <c r="C11255" s="17">
        <v>17.0</v>
      </c>
      <c r="D11255" s="8" t="s">
        <v>12851</v>
      </c>
      <c r="E11255" s="8" t="s">
        <v>21</v>
      </c>
      <c r="F11255" s="5" t="s">
        <v>25</v>
      </c>
      <c r="G11255" s="9"/>
      <c r="H11255" s="9"/>
    </row>
    <row r="11256" ht="15.75" customHeight="1">
      <c r="A11256" s="15" t="s">
        <v>12840</v>
      </c>
      <c r="B11256" s="14" t="s">
        <v>124</v>
      </c>
      <c r="C11256" s="17">
        <v>19.0</v>
      </c>
      <c r="D11256" s="8" t="s">
        <v>12852</v>
      </c>
      <c r="E11256" s="8" t="s">
        <v>14</v>
      </c>
      <c r="F11256" s="5" t="s">
        <v>15</v>
      </c>
      <c r="G11256" s="9"/>
      <c r="H11256" s="9"/>
    </row>
    <row r="11257" ht="15.75" customHeight="1">
      <c r="A11257" s="15" t="s">
        <v>12840</v>
      </c>
      <c r="B11257" s="14" t="s">
        <v>12853</v>
      </c>
      <c r="C11257" s="17">
        <v>21.0</v>
      </c>
      <c r="D11257" s="8" t="s">
        <v>12854</v>
      </c>
      <c r="E11257" s="8" t="s">
        <v>21</v>
      </c>
      <c r="F11257" s="5" t="s">
        <v>123</v>
      </c>
      <c r="G11257" s="9"/>
      <c r="H11257" s="9"/>
    </row>
    <row r="11258" ht="15.75" customHeight="1">
      <c r="A11258" s="15" t="s">
        <v>12855</v>
      </c>
      <c r="B11258" s="14" t="s">
        <v>513</v>
      </c>
      <c r="C11258" s="16">
        <v>1.0</v>
      </c>
      <c r="D11258" s="8" t="s">
        <v>12856</v>
      </c>
      <c r="E11258" s="8" t="s">
        <v>21</v>
      </c>
      <c r="F11258" s="5" t="s">
        <v>25</v>
      </c>
      <c r="G11258" s="9"/>
      <c r="H11258" s="9"/>
    </row>
    <row r="11259" ht="15.75" customHeight="1">
      <c r="A11259" s="15" t="s">
        <v>12855</v>
      </c>
      <c r="B11259" s="14" t="s">
        <v>12857</v>
      </c>
      <c r="C11259" s="17">
        <v>2.0</v>
      </c>
      <c r="D11259" s="8" t="s">
        <v>12858</v>
      </c>
      <c r="E11259" s="8" t="s">
        <v>21</v>
      </c>
      <c r="F11259" s="5" t="s">
        <v>25</v>
      </c>
      <c r="G11259" s="9"/>
      <c r="H11259" s="9"/>
    </row>
    <row r="11260" ht="15.75" customHeight="1">
      <c r="A11260" s="5" t="s">
        <v>12859</v>
      </c>
      <c r="B11260" s="6" t="s">
        <v>12860</v>
      </c>
      <c r="C11260" s="7">
        <v>1.0</v>
      </c>
      <c r="D11260" s="8" t="s">
        <v>12861</v>
      </c>
      <c r="E11260" s="5" t="s">
        <v>32</v>
      </c>
      <c r="F11260" s="5" t="s">
        <v>22</v>
      </c>
      <c r="G11260" s="9"/>
      <c r="H11260" s="9"/>
    </row>
    <row r="11261" ht="15.75" customHeight="1">
      <c r="A11261" s="15" t="s">
        <v>12862</v>
      </c>
      <c r="B11261" s="14" t="s">
        <v>37</v>
      </c>
      <c r="C11261" s="16">
        <v>1.0</v>
      </c>
      <c r="D11261" s="8" t="s">
        <v>12863</v>
      </c>
      <c r="E11261" s="8" t="s">
        <v>21</v>
      </c>
      <c r="F11261" s="5" t="s">
        <v>25</v>
      </c>
      <c r="G11261" s="9"/>
      <c r="H11261" s="9"/>
    </row>
    <row r="11262" ht="15.75" customHeight="1">
      <c r="A11262" s="15" t="s">
        <v>12862</v>
      </c>
      <c r="B11262" s="18" t="s">
        <v>701</v>
      </c>
      <c r="C11262" s="17">
        <v>3.0</v>
      </c>
      <c r="D11262" s="8" t="s">
        <v>12864</v>
      </c>
      <c r="E11262" s="8" t="s">
        <v>21</v>
      </c>
      <c r="F11262" s="5" t="s">
        <v>25</v>
      </c>
      <c r="G11262" s="9"/>
      <c r="H11262" s="9"/>
    </row>
    <row r="11263" ht="15.75" customHeight="1">
      <c r="A11263" s="15" t="s">
        <v>12862</v>
      </c>
      <c r="B11263" s="18" t="s">
        <v>701</v>
      </c>
      <c r="C11263" s="17">
        <v>5.0</v>
      </c>
      <c r="D11263" s="8" t="s">
        <v>12865</v>
      </c>
      <c r="E11263" s="8" t="s">
        <v>21</v>
      </c>
      <c r="F11263" s="5" t="s">
        <v>123</v>
      </c>
      <c r="G11263" s="9"/>
      <c r="H11263" s="9"/>
    </row>
    <row r="11264" ht="15.75" customHeight="1">
      <c r="A11264" s="15" t="s">
        <v>12862</v>
      </c>
      <c r="B11264" s="14" t="s">
        <v>37</v>
      </c>
      <c r="C11264" s="17">
        <v>7.0</v>
      </c>
      <c r="D11264" s="8" t="s">
        <v>12866</v>
      </c>
      <c r="E11264" s="8" t="s">
        <v>21</v>
      </c>
      <c r="F11264" s="5" t="s">
        <v>22</v>
      </c>
      <c r="G11264" s="9"/>
      <c r="H11264" s="9"/>
    </row>
    <row r="11265" ht="15.75" customHeight="1">
      <c r="A11265" s="15" t="s">
        <v>12862</v>
      </c>
      <c r="B11265" s="18" t="s">
        <v>135</v>
      </c>
      <c r="C11265" s="17">
        <v>9.0</v>
      </c>
      <c r="D11265" s="8" t="s">
        <v>12867</v>
      </c>
      <c r="E11265" s="8" t="s">
        <v>21</v>
      </c>
      <c r="F11265" s="5" t="s">
        <v>25</v>
      </c>
      <c r="G11265" s="9"/>
      <c r="H11265" s="9"/>
    </row>
    <row r="11266" ht="15.75" customHeight="1">
      <c r="A11266" s="15" t="s">
        <v>12862</v>
      </c>
      <c r="B11266" s="14" t="s">
        <v>144</v>
      </c>
      <c r="C11266" s="17">
        <v>10.0</v>
      </c>
      <c r="D11266" s="8" t="s">
        <v>12868</v>
      </c>
      <c r="E11266" s="8" t="s">
        <v>21</v>
      </c>
      <c r="F11266" s="5" t="s">
        <v>25</v>
      </c>
      <c r="G11266" s="9"/>
      <c r="H11266" s="9"/>
    </row>
    <row r="11267" ht="15.75" customHeight="1">
      <c r="A11267" s="15" t="s">
        <v>12862</v>
      </c>
      <c r="B11267" s="14" t="s">
        <v>144</v>
      </c>
      <c r="C11267" s="17">
        <v>12.0</v>
      </c>
      <c r="D11267" s="8" t="s">
        <v>12869</v>
      </c>
      <c r="E11267" s="8" t="s">
        <v>21</v>
      </c>
      <c r="F11267" s="5" t="s">
        <v>25</v>
      </c>
      <c r="G11267" s="9"/>
      <c r="H11267" s="9"/>
    </row>
    <row r="11268" ht="15.75" customHeight="1">
      <c r="A11268" s="15" t="s">
        <v>12862</v>
      </c>
      <c r="B11268" s="18" t="s">
        <v>701</v>
      </c>
      <c r="C11268" s="17">
        <v>14.0</v>
      </c>
      <c r="D11268" s="8" t="s">
        <v>12870</v>
      </c>
      <c r="E11268" s="8" t="s">
        <v>21</v>
      </c>
      <c r="F11268" s="5" t="s">
        <v>642</v>
      </c>
      <c r="G11268" s="9"/>
      <c r="H11268" s="9"/>
    </row>
    <row r="11269" ht="15.75" customHeight="1">
      <c r="A11269" s="15" t="s">
        <v>12862</v>
      </c>
      <c r="B11269" s="14" t="s">
        <v>124</v>
      </c>
      <c r="C11269" s="17">
        <v>16.0</v>
      </c>
      <c r="D11269" s="8" t="s">
        <v>12871</v>
      </c>
      <c r="E11269" s="8" t="s">
        <v>14</v>
      </c>
      <c r="F11269" s="5" t="s">
        <v>28</v>
      </c>
      <c r="G11269" s="9"/>
      <c r="H11269" s="9"/>
    </row>
    <row r="11270" ht="15.75" customHeight="1">
      <c r="A11270" s="15" t="s">
        <v>12862</v>
      </c>
      <c r="B11270" s="14" t="s">
        <v>37</v>
      </c>
      <c r="C11270" s="17">
        <v>18.0</v>
      </c>
      <c r="D11270" s="8" t="s">
        <v>12872</v>
      </c>
      <c r="E11270" s="8" t="s">
        <v>14</v>
      </c>
      <c r="F11270" s="5" t="s">
        <v>15</v>
      </c>
      <c r="G11270" s="9"/>
      <c r="H11270" s="9"/>
    </row>
    <row r="11271" ht="15.75" customHeight="1">
      <c r="A11271" s="15" t="s">
        <v>12862</v>
      </c>
      <c r="B11271" s="14" t="s">
        <v>37</v>
      </c>
      <c r="C11271" s="17">
        <v>20.0</v>
      </c>
      <c r="D11271" s="8" t="s">
        <v>12873</v>
      </c>
      <c r="E11271" s="8" t="s">
        <v>14</v>
      </c>
      <c r="F11271" s="5" t="s">
        <v>15</v>
      </c>
      <c r="G11271" s="9"/>
      <c r="H11271" s="9"/>
    </row>
    <row r="11272" ht="15.75" customHeight="1">
      <c r="A11272" s="15" t="s">
        <v>12862</v>
      </c>
      <c r="B11272" s="14" t="s">
        <v>37</v>
      </c>
      <c r="C11272" s="17">
        <v>22.0</v>
      </c>
      <c r="D11272" s="8" t="s">
        <v>12874</v>
      </c>
      <c r="E11272" s="8" t="s">
        <v>21</v>
      </c>
      <c r="F11272" s="5" t="s">
        <v>22</v>
      </c>
      <c r="G11272" s="9"/>
      <c r="H11272" s="9"/>
    </row>
    <row r="11273" ht="15.75" customHeight="1">
      <c r="A11273" s="15" t="s">
        <v>12862</v>
      </c>
      <c r="B11273" s="14" t="s">
        <v>124</v>
      </c>
      <c r="C11273" s="17">
        <v>24.0</v>
      </c>
      <c r="D11273" s="8" t="s">
        <v>12875</v>
      </c>
      <c r="E11273" s="8" t="s">
        <v>18</v>
      </c>
      <c r="F11273" s="5" t="s">
        <v>920</v>
      </c>
      <c r="G11273" s="9"/>
      <c r="H11273" s="9"/>
    </row>
    <row r="11274" ht="15.75" customHeight="1">
      <c r="A11274" s="15" t="s">
        <v>12862</v>
      </c>
      <c r="B11274" s="14" t="s">
        <v>124</v>
      </c>
      <c r="C11274" s="17">
        <v>26.0</v>
      </c>
      <c r="D11274" s="8" t="s">
        <v>12876</v>
      </c>
      <c r="E11274" s="8" t="s">
        <v>18</v>
      </c>
      <c r="F11274" s="5" t="s">
        <v>18</v>
      </c>
      <c r="G11274" s="9"/>
      <c r="H11274" s="9"/>
    </row>
    <row r="11275" ht="15.75" customHeight="1">
      <c r="A11275" s="15" t="s">
        <v>12862</v>
      </c>
      <c r="B11275" s="14" t="s">
        <v>37</v>
      </c>
      <c r="C11275" s="17">
        <v>28.0</v>
      </c>
      <c r="D11275" s="8" t="s">
        <v>12877</v>
      </c>
      <c r="E11275" s="8" t="s">
        <v>33</v>
      </c>
      <c r="F11275" s="5" t="s">
        <v>801</v>
      </c>
      <c r="G11275" s="9"/>
      <c r="H11275" s="9"/>
    </row>
    <row r="11276" ht="15.75" customHeight="1">
      <c r="A11276" s="15" t="s">
        <v>12862</v>
      </c>
      <c r="B11276" s="18" t="s">
        <v>701</v>
      </c>
      <c r="C11276" s="17">
        <v>30.0</v>
      </c>
      <c r="D11276" s="8" t="s">
        <v>12878</v>
      </c>
      <c r="E11276" s="8" t="s">
        <v>21</v>
      </c>
      <c r="F11276" s="5" t="s">
        <v>118</v>
      </c>
      <c r="G11276" s="9"/>
      <c r="H11276" s="9"/>
    </row>
    <row r="11277" ht="15.75" customHeight="1">
      <c r="A11277" s="15" t="s">
        <v>12862</v>
      </c>
      <c r="B11277" s="14" t="s">
        <v>144</v>
      </c>
      <c r="C11277" s="17">
        <v>32.0</v>
      </c>
      <c r="D11277" s="8" t="s">
        <v>12879</v>
      </c>
      <c r="E11277" s="8" t="s">
        <v>21</v>
      </c>
      <c r="F11277" s="5" t="s">
        <v>12880</v>
      </c>
      <c r="G11277" s="9"/>
      <c r="H11277" s="9"/>
    </row>
    <row r="11278" ht="15.75" customHeight="1">
      <c r="A11278" s="15" t="s">
        <v>12862</v>
      </c>
      <c r="B11278" s="14" t="s">
        <v>1770</v>
      </c>
      <c r="C11278" s="17">
        <v>34.0</v>
      </c>
      <c r="D11278" s="8" t="s">
        <v>12881</v>
      </c>
      <c r="E11278" s="8" t="s">
        <v>18</v>
      </c>
      <c r="F11278" s="5" t="s">
        <v>12880</v>
      </c>
      <c r="G11278" s="9"/>
      <c r="H11278" s="9"/>
    </row>
    <row r="11279" ht="15.75" customHeight="1">
      <c r="A11279" s="15" t="s">
        <v>12862</v>
      </c>
      <c r="B11279" s="14" t="s">
        <v>37</v>
      </c>
      <c r="C11279" s="17">
        <v>37.0</v>
      </c>
      <c r="D11279" s="8" t="s">
        <v>12882</v>
      </c>
      <c r="E11279" s="8" t="s">
        <v>33</v>
      </c>
      <c r="F11279" s="5" t="s">
        <v>33</v>
      </c>
      <c r="G11279" s="9"/>
      <c r="H11279" s="9"/>
    </row>
    <row r="11280" ht="15.75" customHeight="1">
      <c r="A11280" s="15" t="s">
        <v>12862</v>
      </c>
      <c r="B11280" s="14" t="s">
        <v>5748</v>
      </c>
      <c r="C11280" s="17">
        <v>39.0</v>
      </c>
      <c r="D11280" s="8" t="s">
        <v>12883</v>
      </c>
      <c r="E11280" s="8" t="s">
        <v>21</v>
      </c>
      <c r="F11280" s="5" t="s">
        <v>25</v>
      </c>
      <c r="G11280" s="9"/>
      <c r="H11280" s="9"/>
    </row>
    <row r="11281" ht="15.75" customHeight="1">
      <c r="A11281" s="5" t="s">
        <v>12884</v>
      </c>
      <c r="B11281" s="6" t="s">
        <v>12885</v>
      </c>
      <c r="C11281" s="7">
        <v>1.0</v>
      </c>
      <c r="D11281" s="8" t="s">
        <v>12886</v>
      </c>
      <c r="E11281" s="5" t="s">
        <v>21</v>
      </c>
      <c r="F11281" s="5" t="s">
        <v>25</v>
      </c>
      <c r="G11281" s="9"/>
      <c r="H11281" s="9"/>
    </row>
    <row r="11282" ht="15.75" customHeight="1">
      <c r="A11282" s="11" t="s">
        <v>12887</v>
      </c>
      <c r="B11282" s="6" t="s">
        <v>35</v>
      </c>
      <c r="C11282" s="7">
        <v>1.0</v>
      </c>
      <c r="D11282" s="8" t="s">
        <v>12888</v>
      </c>
      <c r="E11282" s="5" t="s">
        <v>32</v>
      </c>
      <c r="F11282" s="5" t="s">
        <v>1698</v>
      </c>
      <c r="G11282" s="9"/>
      <c r="H11282" s="9"/>
    </row>
    <row r="11283" ht="15.75" customHeight="1">
      <c r="A11283" s="11" t="s">
        <v>12887</v>
      </c>
      <c r="B11283" s="6" t="s">
        <v>734</v>
      </c>
      <c r="C11283" s="10">
        <v>3.0</v>
      </c>
      <c r="D11283" s="8" t="s">
        <v>12889</v>
      </c>
      <c r="E11283" s="5" t="s">
        <v>32</v>
      </c>
      <c r="F11283" s="5" t="s">
        <v>1698</v>
      </c>
      <c r="G11283" s="9"/>
      <c r="H11283" s="9"/>
    </row>
    <row r="11284" ht="15.75" customHeight="1">
      <c r="A11284" s="11" t="s">
        <v>12887</v>
      </c>
      <c r="B11284" s="6" t="s">
        <v>357</v>
      </c>
      <c r="C11284" s="10">
        <v>5.0</v>
      </c>
      <c r="D11284" s="8" t="s">
        <v>12890</v>
      </c>
      <c r="E11284" s="5" t="s">
        <v>32</v>
      </c>
      <c r="F11284" s="5" t="s">
        <v>1698</v>
      </c>
      <c r="G11284" s="9"/>
      <c r="H11284" s="9"/>
    </row>
    <row r="11285" ht="15.75" customHeight="1">
      <c r="A11285" s="15" t="s">
        <v>12891</v>
      </c>
      <c r="B11285" s="18" t="s">
        <v>330</v>
      </c>
      <c r="C11285" s="16">
        <v>1.0</v>
      </c>
      <c r="D11285" s="8" t="s">
        <v>12892</v>
      </c>
      <c r="E11285" s="8" t="s">
        <v>21</v>
      </c>
      <c r="F11285" s="9"/>
      <c r="G11285" s="9"/>
      <c r="H11285" s="9"/>
    </row>
    <row r="11286" ht="15.75" customHeight="1">
      <c r="A11286" s="15" t="s">
        <v>12891</v>
      </c>
      <c r="B11286" s="14" t="s">
        <v>68</v>
      </c>
      <c r="C11286" s="17">
        <v>2.0</v>
      </c>
      <c r="D11286" s="8" t="s">
        <v>12893</v>
      </c>
      <c r="E11286" s="8" t="s">
        <v>21</v>
      </c>
      <c r="F11286" s="5" t="s">
        <v>25</v>
      </c>
      <c r="G11286" s="9"/>
      <c r="H11286" s="9"/>
    </row>
    <row r="11287" ht="15.75" customHeight="1">
      <c r="A11287" s="15" t="s">
        <v>12891</v>
      </c>
      <c r="B11287" s="14" t="s">
        <v>81</v>
      </c>
      <c r="C11287" s="17">
        <v>3.0</v>
      </c>
      <c r="D11287" s="8" t="s">
        <v>12894</v>
      </c>
      <c r="E11287" s="8" t="s">
        <v>21</v>
      </c>
      <c r="F11287" s="5" t="s">
        <v>25</v>
      </c>
      <c r="G11287" s="9"/>
      <c r="H11287" s="9"/>
    </row>
    <row r="11288" ht="15.75" customHeight="1">
      <c r="A11288" s="15" t="s">
        <v>12891</v>
      </c>
      <c r="B11288" s="14" t="s">
        <v>23</v>
      </c>
      <c r="C11288" s="17">
        <v>5.0</v>
      </c>
      <c r="D11288" s="8" t="s">
        <v>12895</v>
      </c>
      <c r="E11288" s="8" t="s">
        <v>21</v>
      </c>
      <c r="F11288" s="5" t="s">
        <v>25</v>
      </c>
      <c r="G11288" s="9"/>
      <c r="H11288" s="9"/>
    </row>
    <row r="11289" ht="15.75" customHeight="1">
      <c r="A11289" s="15" t="s">
        <v>12891</v>
      </c>
      <c r="B11289" s="14" t="s">
        <v>216</v>
      </c>
      <c r="C11289" s="17">
        <v>7.0</v>
      </c>
      <c r="D11289" s="8" t="s">
        <v>12896</v>
      </c>
      <c r="E11289" s="8" t="s">
        <v>21</v>
      </c>
      <c r="F11289" s="5" t="s">
        <v>25</v>
      </c>
      <c r="G11289" s="9"/>
      <c r="H11289" s="9"/>
    </row>
    <row r="11290" ht="15.75" customHeight="1">
      <c r="A11290" s="15" t="s">
        <v>12891</v>
      </c>
      <c r="B11290" s="14" t="s">
        <v>23</v>
      </c>
      <c r="C11290" s="17">
        <v>9.0</v>
      </c>
      <c r="D11290" s="8" t="s">
        <v>12897</v>
      </c>
      <c r="E11290" s="8" t="s">
        <v>14</v>
      </c>
      <c r="F11290" s="5" t="s">
        <v>15</v>
      </c>
      <c r="G11290" s="9"/>
      <c r="H11290" s="9"/>
    </row>
    <row r="11291" ht="15.75" customHeight="1">
      <c r="A11291" s="15" t="s">
        <v>12891</v>
      </c>
      <c r="B11291" s="14" t="s">
        <v>107</v>
      </c>
      <c r="C11291" s="17">
        <v>11.0</v>
      </c>
      <c r="D11291" s="8" t="s">
        <v>12898</v>
      </c>
      <c r="E11291" s="8" t="s">
        <v>18</v>
      </c>
      <c r="F11291" s="5" t="s">
        <v>18</v>
      </c>
      <c r="G11291" s="9"/>
      <c r="H11291" s="9"/>
    </row>
    <row r="11292" ht="15.75" customHeight="1">
      <c r="A11292" s="15" t="s">
        <v>12891</v>
      </c>
      <c r="B11292" s="14" t="s">
        <v>107</v>
      </c>
      <c r="C11292" s="17">
        <v>13.0</v>
      </c>
      <c r="D11292" s="8" t="s">
        <v>12899</v>
      </c>
      <c r="E11292" s="8" t="s">
        <v>18</v>
      </c>
      <c r="F11292" s="5" t="s">
        <v>18</v>
      </c>
      <c r="G11292" s="9"/>
      <c r="H11292" s="9"/>
    </row>
    <row r="11293" ht="15.75" customHeight="1">
      <c r="A11293" s="15" t="s">
        <v>12891</v>
      </c>
      <c r="B11293" s="14" t="s">
        <v>68</v>
      </c>
      <c r="C11293" s="17">
        <v>15.0</v>
      </c>
      <c r="D11293" s="8" t="s">
        <v>12900</v>
      </c>
      <c r="E11293" s="8" t="s">
        <v>14</v>
      </c>
      <c r="F11293" s="5" t="s">
        <v>15</v>
      </c>
      <c r="G11293" s="9"/>
      <c r="H11293" s="9"/>
    </row>
    <row r="11294" ht="15.75" customHeight="1">
      <c r="A11294" s="15" t="s">
        <v>12891</v>
      </c>
      <c r="B11294" s="14" t="s">
        <v>81</v>
      </c>
      <c r="C11294" s="17">
        <v>17.0</v>
      </c>
      <c r="D11294" s="8" t="s">
        <v>12901</v>
      </c>
      <c r="E11294" s="8" t="s">
        <v>14</v>
      </c>
      <c r="F11294" s="5" t="s">
        <v>28</v>
      </c>
      <c r="G11294" s="9"/>
      <c r="H11294" s="9"/>
    </row>
    <row r="11295" ht="15.75" customHeight="1">
      <c r="A11295" s="15" t="s">
        <v>12891</v>
      </c>
      <c r="B11295" s="14" t="s">
        <v>584</v>
      </c>
      <c r="C11295" s="17">
        <v>18.0</v>
      </c>
      <c r="D11295" s="8" t="s">
        <v>12902</v>
      </c>
      <c r="E11295" s="8" t="s">
        <v>14</v>
      </c>
      <c r="F11295" s="5" t="s">
        <v>15</v>
      </c>
      <c r="G11295" s="9"/>
      <c r="H11295" s="9"/>
    </row>
    <row r="11296" ht="15.75" customHeight="1">
      <c r="A11296" s="15" t="s">
        <v>12903</v>
      </c>
      <c r="B11296" s="14" t="s">
        <v>41</v>
      </c>
      <c r="C11296" s="16">
        <v>1.0</v>
      </c>
      <c r="D11296" s="8" t="s">
        <v>12904</v>
      </c>
      <c r="E11296" s="8" t="s">
        <v>32</v>
      </c>
      <c r="F11296" s="5" t="s">
        <v>79</v>
      </c>
      <c r="G11296" s="9"/>
      <c r="H11296" s="9"/>
    </row>
    <row r="11297" ht="15.75" customHeight="1">
      <c r="A11297" s="15" t="s">
        <v>12903</v>
      </c>
      <c r="B11297" s="14" t="s">
        <v>41</v>
      </c>
      <c r="C11297" s="17">
        <v>2.0</v>
      </c>
      <c r="D11297" s="8" t="s">
        <v>12905</v>
      </c>
      <c r="E11297" s="8" t="s">
        <v>32</v>
      </c>
      <c r="F11297" s="5" t="s">
        <v>79</v>
      </c>
      <c r="G11297" s="9"/>
      <c r="H11297" s="9"/>
    </row>
    <row r="11298" ht="15.75" customHeight="1">
      <c r="A11298" s="15" t="s">
        <v>12903</v>
      </c>
      <c r="B11298" s="14" t="s">
        <v>734</v>
      </c>
      <c r="C11298" s="17">
        <v>4.0</v>
      </c>
      <c r="D11298" s="8" t="s">
        <v>12906</v>
      </c>
      <c r="E11298" s="8" t="s">
        <v>14</v>
      </c>
      <c r="F11298" s="5" t="s">
        <v>79</v>
      </c>
      <c r="G11298" s="9"/>
      <c r="H11298" s="9"/>
    </row>
    <row r="11299" ht="15.75" customHeight="1">
      <c r="A11299" s="15" t="s">
        <v>12903</v>
      </c>
      <c r="B11299" s="14" t="s">
        <v>720</v>
      </c>
      <c r="C11299" s="17">
        <v>8.0</v>
      </c>
      <c r="D11299" s="8" t="s">
        <v>12907</v>
      </c>
      <c r="E11299" s="8" t="s">
        <v>14</v>
      </c>
      <c r="F11299" s="5" t="s">
        <v>15</v>
      </c>
      <c r="G11299" s="9"/>
      <c r="H11299" s="9"/>
    </row>
    <row r="11300" ht="15.75" customHeight="1">
      <c r="A11300" s="15" t="s">
        <v>12903</v>
      </c>
      <c r="B11300" s="14" t="s">
        <v>81</v>
      </c>
      <c r="C11300" s="17">
        <v>10.0</v>
      </c>
      <c r="D11300" s="8" t="s">
        <v>12908</v>
      </c>
      <c r="E11300" s="8" t="s">
        <v>32</v>
      </c>
      <c r="F11300" s="5" t="s">
        <v>66</v>
      </c>
      <c r="G11300" s="9"/>
      <c r="H11300" s="9"/>
    </row>
    <row r="11301" ht="15.75" customHeight="1">
      <c r="A11301" s="15" t="s">
        <v>12903</v>
      </c>
      <c r="B11301" s="14" t="s">
        <v>37</v>
      </c>
      <c r="C11301" s="17">
        <v>11.0</v>
      </c>
      <c r="D11301" s="8" t="s">
        <v>12909</v>
      </c>
      <c r="E11301" s="8" t="s">
        <v>32</v>
      </c>
      <c r="F11301" s="5" t="s">
        <v>639</v>
      </c>
      <c r="G11301" s="9"/>
      <c r="H11301" s="9"/>
    </row>
    <row r="11302" ht="15.75" customHeight="1">
      <c r="A11302" s="15" t="s">
        <v>12903</v>
      </c>
      <c r="B11302" s="14" t="s">
        <v>5277</v>
      </c>
      <c r="C11302" s="17">
        <v>12.0</v>
      </c>
      <c r="D11302" s="8" t="s">
        <v>12910</v>
      </c>
      <c r="E11302" s="8" t="s">
        <v>32</v>
      </c>
      <c r="F11302" s="5" t="s">
        <v>15</v>
      </c>
      <c r="G11302" s="9"/>
      <c r="H11302" s="9"/>
    </row>
    <row r="11303" ht="15.75" customHeight="1">
      <c r="A11303" s="15" t="s">
        <v>12903</v>
      </c>
      <c r="B11303" s="14" t="s">
        <v>734</v>
      </c>
      <c r="C11303" s="17">
        <v>16.0</v>
      </c>
      <c r="D11303" s="8" t="s">
        <v>12911</v>
      </c>
      <c r="E11303" s="8" t="s">
        <v>32</v>
      </c>
      <c r="F11303" s="5" t="s">
        <v>639</v>
      </c>
      <c r="G11303" s="9"/>
      <c r="H11303" s="9"/>
    </row>
    <row r="11304" ht="15.75" customHeight="1">
      <c r="A11304" s="15" t="s">
        <v>12903</v>
      </c>
      <c r="B11304" s="14" t="s">
        <v>216</v>
      </c>
      <c r="C11304" s="17">
        <v>18.0</v>
      </c>
      <c r="D11304" s="8" t="s">
        <v>12912</v>
      </c>
      <c r="E11304" s="8" t="s">
        <v>21</v>
      </c>
      <c r="F11304" s="5" t="s">
        <v>22</v>
      </c>
      <c r="G11304" s="9"/>
      <c r="H11304" s="9"/>
    </row>
    <row r="11305" ht="15.75" customHeight="1">
      <c r="A11305" s="15" t="s">
        <v>12903</v>
      </c>
      <c r="B11305" s="14" t="s">
        <v>23</v>
      </c>
      <c r="C11305" s="17">
        <v>19.0</v>
      </c>
      <c r="D11305" s="8" t="s">
        <v>12913</v>
      </c>
      <c r="E11305" s="8" t="s">
        <v>21</v>
      </c>
      <c r="F11305" s="5" t="s">
        <v>639</v>
      </c>
      <c r="G11305" s="9"/>
      <c r="H11305" s="9"/>
    </row>
    <row r="11306" ht="15.75" customHeight="1">
      <c r="A11306" s="15" t="s">
        <v>12903</v>
      </c>
      <c r="B11306" s="14" t="s">
        <v>2415</v>
      </c>
      <c r="C11306" s="17">
        <v>20.0</v>
      </c>
      <c r="D11306" s="8" t="s">
        <v>12914</v>
      </c>
      <c r="E11306" s="8" t="s">
        <v>21</v>
      </c>
      <c r="F11306" s="5" t="s">
        <v>6564</v>
      </c>
      <c r="G11306" s="9"/>
      <c r="H11306" s="9"/>
    </row>
    <row r="11307" ht="15.75" customHeight="1">
      <c r="A11307" s="15" t="s">
        <v>12903</v>
      </c>
      <c r="B11307" s="14" t="s">
        <v>12915</v>
      </c>
      <c r="C11307" s="17">
        <v>22.0</v>
      </c>
      <c r="D11307" s="8" t="s">
        <v>12916</v>
      </c>
      <c r="E11307" s="8" t="s">
        <v>14</v>
      </c>
      <c r="F11307" s="5" t="s">
        <v>66</v>
      </c>
      <c r="G11307" s="9"/>
      <c r="H11307" s="9"/>
    </row>
    <row r="11308" ht="15.75" customHeight="1">
      <c r="A11308" s="15" t="s">
        <v>12917</v>
      </c>
      <c r="B11308" s="14" t="s">
        <v>37</v>
      </c>
      <c r="C11308" s="16">
        <v>1.0</v>
      </c>
      <c r="D11308" s="8" t="s">
        <v>12918</v>
      </c>
      <c r="E11308" s="8" t="s">
        <v>21</v>
      </c>
      <c r="F11308" s="5" t="s">
        <v>25</v>
      </c>
      <c r="G11308" s="9"/>
      <c r="H11308" s="9"/>
    </row>
    <row r="11309" ht="15.75" customHeight="1">
      <c r="A11309" s="15" t="s">
        <v>12917</v>
      </c>
      <c r="B11309" s="18" t="s">
        <v>135</v>
      </c>
      <c r="C11309" s="17">
        <v>2.0</v>
      </c>
      <c r="D11309" s="8" t="s">
        <v>12919</v>
      </c>
      <c r="E11309" s="8" t="s">
        <v>21</v>
      </c>
      <c r="F11309" s="5" t="s">
        <v>25</v>
      </c>
      <c r="G11309" s="9"/>
      <c r="H11309" s="9"/>
    </row>
    <row r="11310" ht="15.75" customHeight="1">
      <c r="A11310" s="15" t="s">
        <v>12917</v>
      </c>
      <c r="B11310" s="18" t="s">
        <v>126</v>
      </c>
      <c r="C11310" s="17">
        <v>3.0</v>
      </c>
      <c r="D11310" s="8" t="s">
        <v>12920</v>
      </c>
      <c r="E11310" s="8" t="s">
        <v>21</v>
      </c>
      <c r="F11310" s="5" t="s">
        <v>25</v>
      </c>
      <c r="G11310" s="9"/>
      <c r="H11310" s="9"/>
    </row>
    <row r="11311" ht="15.75" customHeight="1">
      <c r="A11311" s="15" t="s">
        <v>12917</v>
      </c>
      <c r="B11311" s="14" t="s">
        <v>144</v>
      </c>
      <c r="C11311" s="17">
        <v>4.0</v>
      </c>
      <c r="D11311" s="8" t="s">
        <v>12921</v>
      </c>
      <c r="E11311" s="8" t="s">
        <v>21</v>
      </c>
      <c r="F11311" s="5" t="s">
        <v>123</v>
      </c>
      <c r="G11311" s="9"/>
      <c r="H11311" s="9"/>
    </row>
    <row r="11312" ht="15.75" customHeight="1">
      <c r="A11312" s="15" t="s">
        <v>12917</v>
      </c>
      <c r="B11312" s="14" t="s">
        <v>2879</v>
      </c>
      <c r="C11312" s="17">
        <v>6.0</v>
      </c>
      <c r="D11312" s="8" t="s">
        <v>12922</v>
      </c>
      <c r="E11312" s="8" t="s">
        <v>33</v>
      </c>
      <c r="F11312" s="5" t="s">
        <v>971</v>
      </c>
      <c r="G11312" s="9"/>
      <c r="H11312" s="9"/>
    </row>
    <row r="11313" ht="15.75" customHeight="1">
      <c r="A11313" s="5" t="s">
        <v>12923</v>
      </c>
      <c r="B11313" s="6" t="s">
        <v>23</v>
      </c>
      <c r="C11313" s="7">
        <v>1.0</v>
      </c>
      <c r="D11313" s="8" t="s">
        <v>12924</v>
      </c>
      <c r="E11313" s="5" t="s">
        <v>21</v>
      </c>
      <c r="F11313" s="5" t="s">
        <v>25</v>
      </c>
      <c r="G11313" s="9"/>
      <c r="H11313" s="9"/>
    </row>
    <row r="11314" ht="15.75" customHeight="1">
      <c r="A11314" s="5" t="s">
        <v>12923</v>
      </c>
      <c r="B11314" s="6" t="s">
        <v>239</v>
      </c>
      <c r="C11314" s="10">
        <v>2.0</v>
      </c>
      <c r="D11314" s="8" t="s">
        <v>12925</v>
      </c>
      <c r="E11314" s="5" t="s">
        <v>21</v>
      </c>
      <c r="F11314" s="5" t="s">
        <v>22</v>
      </c>
      <c r="G11314" s="9"/>
      <c r="H11314" s="9"/>
    </row>
    <row r="11315" ht="15.75" customHeight="1">
      <c r="A11315" s="5" t="s">
        <v>12923</v>
      </c>
      <c r="B11315" s="6" t="s">
        <v>1609</v>
      </c>
      <c r="C11315" s="10">
        <v>3.0</v>
      </c>
      <c r="D11315" s="8" t="s">
        <v>12926</v>
      </c>
      <c r="E11315" s="5" t="s">
        <v>21</v>
      </c>
      <c r="F11315" s="5" t="s">
        <v>22</v>
      </c>
      <c r="G11315" s="9"/>
      <c r="H11315" s="9"/>
    </row>
    <row r="11316" ht="15.75" customHeight="1">
      <c r="A11316" s="5" t="s">
        <v>12923</v>
      </c>
      <c r="B11316" s="6" t="s">
        <v>1041</v>
      </c>
      <c r="C11316" s="10">
        <v>4.0</v>
      </c>
      <c r="D11316" s="8" t="s">
        <v>12927</v>
      </c>
      <c r="E11316" s="5" t="s">
        <v>21</v>
      </c>
      <c r="F11316" s="5" t="s">
        <v>10709</v>
      </c>
      <c r="G11316" s="9"/>
      <c r="H11316" s="9"/>
    </row>
    <row r="11317" ht="15.75" customHeight="1">
      <c r="A11317" s="5" t="s">
        <v>12923</v>
      </c>
      <c r="B11317" s="6" t="s">
        <v>1609</v>
      </c>
      <c r="C11317" s="10">
        <v>5.0</v>
      </c>
      <c r="D11317" s="8" t="s">
        <v>12928</v>
      </c>
      <c r="E11317" s="5" t="s">
        <v>21</v>
      </c>
      <c r="F11317" s="5" t="s">
        <v>22</v>
      </c>
      <c r="G11317" s="9"/>
      <c r="H11317" s="9"/>
    </row>
    <row r="11318" ht="15.75" customHeight="1">
      <c r="A11318" s="5" t="s">
        <v>12923</v>
      </c>
      <c r="B11318" s="6" t="s">
        <v>70</v>
      </c>
      <c r="C11318" s="10">
        <v>6.0</v>
      </c>
      <c r="D11318" s="8" t="s">
        <v>12929</v>
      </c>
      <c r="E11318" s="5" t="s">
        <v>21</v>
      </c>
      <c r="F11318" s="5" t="s">
        <v>22</v>
      </c>
      <c r="G11318" s="9"/>
      <c r="H11318" s="9"/>
    </row>
    <row r="11319" ht="15.75" customHeight="1">
      <c r="A11319" s="5" t="s">
        <v>12923</v>
      </c>
      <c r="B11319" s="6" t="s">
        <v>68</v>
      </c>
      <c r="C11319" s="10">
        <v>7.0</v>
      </c>
      <c r="D11319" s="8" t="s">
        <v>12930</v>
      </c>
      <c r="E11319" s="5" t="s">
        <v>21</v>
      </c>
      <c r="F11319" s="5" t="s">
        <v>668</v>
      </c>
      <c r="G11319" s="9"/>
      <c r="H11319" s="9"/>
    </row>
    <row r="11320" ht="15.75" customHeight="1">
      <c r="A11320" s="5" t="s">
        <v>12923</v>
      </c>
      <c r="B11320" s="6" t="s">
        <v>12931</v>
      </c>
      <c r="C11320" s="10">
        <v>8.0</v>
      </c>
      <c r="D11320" s="8" t="s">
        <v>12932</v>
      </c>
      <c r="E11320" s="5" t="s">
        <v>21</v>
      </c>
      <c r="F11320" s="5" t="s">
        <v>123</v>
      </c>
      <c r="G11320" s="9"/>
      <c r="H11320" s="9"/>
    </row>
    <row r="11321" ht="15.75" customHeight="1">
      <c r="A11321" s="15" t="s">
        <v>12933</v>
      </c>
      <c r="B11321" s="14" t="s">
        <v>35</v>
      </c>
      <c r="C11321" s="16">
        <v>1.0</v>
      </c>
      <c r="D11321" s="8" t="s">
        <v>12934</v>
      </c>
      <c r="E11321" s="8" t="s">
        <v>21</v>
      </c>
      <c r="F11321" s="5" t="s">
        <v>642</v>
      </c>
      <c r="G11321" s="9"/>
      <c r="H11321" s="9"/>
    </row>
    <row r="11322" ht="15.75" customHeight="1">
      <c r="A11322" s="15" t="s">
        <v>12933</v>
      </c>
      <c r="B11322" s="14" t="s">
        <v>35</v>
      </c>
      <c r="C11322" s="17">
        <v>3.0</v>
      </c>
      <c r="D11322" s="8" t="s">
        <v>12935</v>
      </c>
      <c r="E11322" s="8" t="s">
        <v>21</v>
      </c>
      <c r="F11322" s="5" t="s">
        <v>25</v>
      </c>
      <c r="G11322" s="9"/>
      <c r="H11322" s="9"/>
    </row>
    <row r="11323" ht="15.75" customHeight="1">
      <c r="A11323" s="15" t="s">
        <v>12933</v>
      </c>
      <c r="B11323" s="18" t="s">
        <v>261</v>
      </c>
      <c r="C11323" s="17">
        <v>5.0</v>
      </c>
      <c r="D11323" s="8" t="s">
        <v>12936</v>
      </c>
      <c r="E11323" s="8" t="s">
        <v>21</v>
      </c>
      <c r="F11323" s="5" t="s">
        <v>25</v>
      </c>
      <c r="G11323" s="9"/>
      <c r="H11323" s="9"/>
    </row>
    <row r="11324" ht="15.75" customHeight="1">
      <c r="A11324" s="15" t="s">
        <v>12933</v>
      </c>
      <c r="B11324" s="18" t="s">
        <v>330</v>
      </c>
      <c r="C11324" s="17">
        <v>6.0</v>
      </c>
      <c r="D11324" s="8" t="s">
        <v>12937</v>
      </c>
      <c r="E11324" s="8" t="s">
        <v>21</v>
      </c>
      <c r="F11324" s="5" t="s">
        <v>25</v>
      </c>
      <c r="G11324" s="9"/>
      <c r="H11324" s="9"/>
    </row>
    <row r="11325" ht="15.75" customHeight="1">
      <c r="A11325" s="15" t="s">
        <v>12933</v>
      </c>
      <c r="B11325" s="14" t="s">
        <v>104</v>
      </c>
      <c r="C11325" s="17">
        <v>7.0</v>
      </c>
      <c r="D11325" s="8" t="s">
        <v>12938</v>
      </c>
      <c r="E11325" s="8" t="s">
        <v>21</v>
      </c>
      <c r="F11325" s="5" t="s">
        <v>22</v>
      </c>
      <c r="G11325" s="9"/>
      <c r="H11325" s="9"/>
    </row>
    <row r="11326" ht="15.75" customHeight="1">
      <c r="A11326" s="15" t="s">
        <v>12933</v>
      </c>
      <c r="B11326" s="18" t="s">
        <v>1712</v>
      </c>
      <c r="C11326" s="17">
        <v>11.0</v>
      </c>
      <c r="D11326" s="8" t="s">
        <v>12939</v>
      </c>
      <c r="E11326" s="8" t="s">
        <v>33</v>
      </c>
      <c r="F11326" s="5" t="s">
        <v>33</v>
      </c>
      <c r="G11326" s="9"/>
      <c r="H11326" s="9"/>
    </row>
    <row r="11327" ht="15.75" customHeight="1">
      <c r="A11327" s="15" t="s">
        <v>12933</v>
      </c>
      <c r="B11327" s="14" t="s">
        <v>734</v>
      </c>
      <c r="C11327" s="17">
        <v>13.0</v>
      </c>
      <c r="D11327" s="8" t="s">
        <v>12940</v>
      </c>
      <c r="E11327" s="8" t="s">
        <v>33</v>
      </c>
      <c r="F11327" s="5" t="s">
        <v>33</v>
      </c>
      <c r="G11327" s="9"/>
      <c r="H11327" s="9"/>
    </row>
    <row r="11328" ht="15.75" customHeight="1">
      <c r="A11328" s="15" t="s">
        <v>12933</v>
      </c>
      <c r="B11328" s="18" t="s">
        <v>261</v>
      </c>
      <c r="C11328" s="17">
        <v>16.0</v>
      </c>
      <c r="D11328" s="8" t="s">
        <v>12941</v>
      </c>
      <c r="E11328" s="8" t="s">
        <v>21</v>
      </c>
      <c r="F11328" s="5" t="s">
        <v>642</v>
      </c>
      <c r="G11328" s="9"/>
      <c r="H11328" s="9"/>
    </row>
    <row r="11329" ht="15.75" customHeight="1">
      <c r="A11329" s="15" t="s">
        <v>12933</v>
      </c>
      <c r="B11329" s="18" t="s">
        <v>261</v>
      </c>
      <c r="C11329" s="17">
        <v>17.0</v>
      </c>
      <c r="D11329" s="8" t="s">
        <v>12942</v>
      </c>
      <c r="E11329" s="8" t="s">
        <v>14</v>
      </c>
      <c r="F11329" s="5" t="s">
        <v>66</v>
      </c>
      <c r="G11329" s="9"/>
      <c r="H11329" s="9"/>
    </row>
    <row r="11330" ht="15.75" customHeight="1">
      <c r="A11330" s="15" t="s">
        <v>12933</v>
      </c>
      <c r="B11330" s="14" t="s">
        <v>26</v>
      </c>
      <c r="C11330" s="17">
        <v>18.0</v>
      </c>
      <c r="D11330" s="8" t="s">
        <v>12943</v>
      </c>
      <c r="E11330" s="8" t="s">
        <v>14</v>
      </c>
      <c r="F11330" s="5" t="s">
        <v>15</v>
      </c>
      <c r="G11330" s="9"/>
      <c r="H11330" s="9"/>
    </row>
    <row r="11331" ht="15.75" customHeight="1">
      <c r="A11331" s="15" t="s">
        <v>12933</v>
      </c>
      <c r="B11331" s="14" t="s">
        <v>35</v>
      </c>
      <c r="C11331" s="17">
        <v>19.0</v>
      </c>
      <c r="D11331" s="8" t="s">
        <v>12944</v>
      </c>
      <c r="E11331" s="8" t="s">
        <v>21</v>
      </c>
      <c r="F11331" s="5" t="s">
        <v>22</v>
      </c>
      <c r="G11331" s="9"/>
      <c r="H11331" s="9"/>
    </row>
    <row r="11332" ht="15.75" customHeight="1">
      <c r="A11332" s="15" t="s">
        <v>12933</v>
      </c>
      <c r="B11332" s="14" t="s">
        <v>26</v>
      </c>
      <c r="C11332" s="17">
        <v>20.0</v>
      </c>
      <c r="D11332" s="8" t="s">
        <v>12945</v>
      </c>
      <c r="E11332" s="8" t="s">
        <v>21</v>
      </c>
      <c r="F11332" s="5" t="s">
        <v>642</v>
      </c>
      <c r="G11332" s="9"/>
      <c r="H11332" s="9"/>
    </row>
    <row r="11333" ht="15.75" customHeight="1">
      <c r="A11333" s="15" t="s">
        <v>12933</v>
      </c>
      <c r="B11333" s="14" t="s">
        <v>26</v>
      </c>
      <c r="C11333" s="17">
        <v>22.0</v>
      </c>
      <c r="D11333" s="8" t="s">
        <v>12946</v>
      </c>
      <c r="E11333" s="8" t="s">
        <v>14</v>
      </c>
      <c r="F11333" s="5" t="s">
        <v>15</v>
      </c>
      <c r="G11333" s="9"/>
      <c r="H11333" s="9"/>
    </row>
    <row r="11334" ht="15.75" customHeight="1">
      <c r="A11334" s="15" t="s">
        <v>12933</v>
      </c>
      <c r="B11334" s="18" t="s">
        <v>261</v>
      </c>
      <c r="C11334" s="17">
        <v>24.0</v>
      </c>
      <c r="D11334" s="8" t="s">
        <v>12947</v>
      </c>
      <c r="E11334" s="8" t="s">
        <v>14</v>
      </c>
      <c r="F11334" s="5" t="s">
        <v>28</v>
      </c>
      <c r="G11334" s="9"/>
      <c r="H11334" s="9"/>
    </row>
    <row r="11335" ht="15.75" customHeight="1">
      <c r="A11335" s="15" t="s">
        <v>12933</v>
      </c>
      <c r="B11335" s="14" t="s">
        <v>734</v>
      </c>
      <c r="C11335" s="17">
        <v>25.0</v>
      </c>
      <c r="D11335" s="8" t="s">
        <v>12948</v>
      </c>
      <c r="E11335" s="8" t="s">
        <v>21</v>
      </c>
      <c r="F11335" s="5" t="s">
        <v>22</v>
      </c>
      <c r="G11335" s="9"/>
      <c r="H11335" s="9"/>
    </row>
    <row r="11336" ht="15.75" customHeight="1">
      <c r="A11336" s="15" t="s">
        <v>12933</v>
      </c>
      <c r="B11336" s="18" t="s">
        <v>1712</v>
      </c>
      <c r="C11336" s="17">
        <v>27.0</v>
      </c>
      <c r="D11336" s="8" t="s">
        <v>12949</v>
      </c>
      <c r="E11336" s="8" t="s">
        <v>21</v>
      </c>
      <c r="F11336" s="5" t="s">
        <v>50</v>
      </c>
      <c r="G11336" s="9"/>
      <c r="H11336" s="9"/>
    </row>
    <row r="11337" ht="15.75" customHeight="1">
      <c r="A11337" s="15" t="s">
        <v>12933</v>
      </c>
      <c r="B11337" s="14" t="s">
        <v>35</v>
      </c>
      <c r="C11337" s="17">
        <v>29.0</v>
      </c>
      <c r="D11337" s="8" t="s">
        <v>12950</v>
      </c>
      <c r="E11337" s="8" t="s">
        <v>21</v>
      </c>
      <c r="F11337" s="5" t="s">
        <v>50</v>
      </c>
      <c r="G11337" s="9"/>
      <c r="H11337" s="9"/>
    </row>
    <row r="11338" ht="15.75" customHeight="1">
      <c r="A11338" s="15" t="s">
        <v>12933</v>
      </c>
      <c r="B11338" s="14" t="s">
        <v>26</v>
      </c>
      <c r="C11338" s="17">
        <v>31.0</v>
      </c>
      <c r="D11338" s="8" t="s">
        <v>12951</v>
      </c>
      <c r="E11338" s="8" t="s">
        <v>21</v>
      </c>
      <c r="F11338" s="5" t="s">
        <v>50</v>
      </c>
      <c r="G11338" s="9"/>
      <c r="H11338" s="9"/>
    </row>
    <row r="11339" ht="15.75" customHeight="1">
      <c r="A11339" s="15" t="s">
        <v>12933</v>
      </c>
      <c r="B11339" s="18" t="s">
        <v>1470</v>
      </c>
      <c r="C11339" s="17">
        <v>33.0</v>
      </c>
      <c r="D11339" s="8" t="s">
        <v>12952</v>
      </c>
      <c r="E11339" s="8" t="s">
        <v>21</v>
      </c>
      <c r="F11339" s="5" t="s">
        <v>25</v>
      </c>
      <c r="G11339" s="9"/>
      <c r="H11339" s="9"/>
    </row>
    <row r="11340" ht="15.75" customHeight="1">
      <c r="A11340" s="15" t="s">
        <v>12953</v>
      </c>
      <c r="B11340" s="14" t="s">
        <v>734</v>
      </c>
      <c r="C11340" s="16">
        <v>1.0</v>
      </c>
      <c r="D11340" s="8" t="s">
        <v>12954</v>
      </c>
      <c r="E11340" s="8" t="s">
        <v>21</v>
      </c>
      <c r="F11340" s="5" t="s">
        <v>25</v>
      </c>
      <c r="G11340" s="9"/>
      <c r="H11340" s="9"/>
    </row>
    <row r="11341" ht="15.75" customHeight="1">
      <c r="A11341" s="15" t="s">
        <v>12953</v>
      </c>
      <c r="B11341" s="14" t="s">
        <v>35</v>
      </c>
      <c r="C11341" s="17">
        <v>3.0</v>
      </c>
      <c r="D11341" s="8" t="s">
        <v>12955</v>
      </c>
      <c r="E11341" s="8" t="s">
        <v>21</v>
      </c>
      <c r="F11341" s="5" t="s">
        <v>123</v>
      </c>
      <c r="G11341" s="9"/>
      <c r="H11341" s="9"/>
    </row>
    <row r="11342" ht="15.75" customHeight="1">
      <c r="A11342" s="15" t="s">
        <v>12953</v>
      </c>
      <c r="B11342" s="14" t="s">
        <v>35</v>
      </c>
      <c r="C11342" s="17">
        <v>5.0</v>
      </c>
      <c r="D11342" s="8" t="s">
        <v>12956</v>
      </c>
      <c r="E11342" s="8" t="s">
        <v>21</v>
      </c>
      <c r="F11342" s="5" t="s">
        <v>123</v>
      </c>
      <c r="G11342" s="9"/>
      <c r="H11342" s="9"/>
    </row>
    <row r="11343" ht="15.75" customHeight="1">
      <c r="A11343" s="15" t="s">
        <v>12953</v>
      </c>
      <c r="B11343" s="14" t="s">
        <v>26</v>
      </c>
      <c r="C11343" s="17">
        <v>8.0</v>
      </c>
      <c r="D11343" s="8" t="s">
        <v>12957</v>
      </c>
      <c r="E11343" s="8" t="s">
        <v>32</v>
      </c>
      <c r="F11343" s="5" t="s">
        <v>2840</v>
      </c>
      <c r="G11343" s="9"/>
      <c r="H11343" s="9"/>
    </row>
    <row r="11344" ht="15.75" customHeight="1">
      <c r="A11344" s="15" t="s">
        <v>12953</v>
      </c>
      <c r="B11344" s="14" t="s">
        <v>41</v>
      </c>
      <c r="C11344" s="17">
        <v>9.0</v>
      </c>
      <c r="D11344" s="8" t="s">
        <v>12958</v>
      </c>
      <c r="E11344" s="8" t="s">
        <v>97</v>
      </c>
      <c r="F11344" s="5" t="s">
        <v>639</v>
      </c>
      <c r="G11344" s="9"/>
      <c r="H11344" s="9"/>
    </row>
    <row r="11345" ht="15.75" customHeight="1">
      <c r="A11345" s="15" t="s">
        <v>12953</v>
      </c>
      <c r="B11345" s="14" t="s">
        <v>41</v>
      </c>
      <c r="C11345" s="17">
        <v>11.0</v>
      </c>
      <c r="D11345" s="8" t="s">
        <v>12959</v>
      </c>
      <c r="E11345" s="8" t="s">
        <v>21</v>
      </c>
      <c r="F11345" s="5" t="s">
        <v>25</v>
      </c>
      <c r="G11345" s="9"/>
      <c r="H11345" s="9"/>
    </row>
    <row r="11346" ht="15.75" customHeight="1">
      <c r="A11346" s="15" t="s">
        <v>12953</v>
      </c>
      <c r="B11346" s="18" t="s">
        <v>1712</v>
      </c>
      <c r="C11346" s="17">
        <v>13.0</v>
      </c>
      <c r="D11346" s="8" t="s">
        <v>12960</v>
      </c>
      <c r="E11346" s="8" t="s">
        <v>14</v>
      </c>
      <c r="F11346" s="5" t="s">
        <v>79</v>
      </c>
      <c r="G11346" s="9"/>
      <c r="H11346" s="9"/>
    </row>
    <row r="11347" ht="15.75" customHeight="1">
      <c r="A11347" s="15" t="s">
        <v>12953</v>
      </c>
      <c r="B11347" s="14" t="s">
        <v>26</v>
      </c>
      <c r="C11347" s="17">
        <v>15.0</v>
      </c>
      <c r="D11347" s="8" t="s">
        <v>12961</v>
      </c>
      <c r="E11347" s="8" t="s">
        <v>14</v>
      </c>
      <c r="F11347" s="5" t="s">
        <v>79</v>
      </c>
      <c r="G11347" s="9"/>
      <c r="H11347" s="9"/>
    </row>
    <row r="11348" ht="15.75" customHeight="1">
      <c r="A11348" s="15" t="s">
        <v>12953</v>
      </c>
      <c r="B11348" s="14" t="s">
        <v>734</v>
      </c>
      <c r="C11348" s="17">
        <v>17.0</v>
      </c>
      <c r="D11348" s="8" t="s">
        <v>12962</v>
      </c>
      <c r="E11348" s="8" t="s">
        <v>14</v>
      </c>
      <c r="F11348" s="5" t="s">
        <v>66</v>
      </c>
      <c r="G11348" s="9"/>
      <c r="H11348" s="9"/>
    </row>
    <row r="11349" ht="15.75" customHeight="1">
      <c r="A11349" s="15" t="s">
        <v>12953</v>
      </c>
      <c r="B11349" s="14" t="s">
        <v>35</v>
      </c>
      <c r="C11349" s="17">
        <v>19.0</v>
      </c>
      <c r="D11349" s="8" t="s">
        <v>12963</v>
      </c>
      <c r="E11349" s="8" t="s">
        <v>21</v>
      </c>
      <c r="F11349" s="5" t="s">
        <v>25</v>
      </c>
      <c r="G11349" s="9"/>
      <c r="H11349" s="9"/>
    </row>
    <row r="11350" ht="15.75" customHeight="1">
      <c r="A11350" s="15" t="s">
        <v>12953</v>
      </c>
      <c r="B11350" s="14" t="s">
        <v>41</v>
      </c>
      <c r="C11350" s="17">
        <v>21.0</v>
      </c>
      <c r="D11350" s="8" t="s">
        <v>12964</v>
      </c>
      <c r="E11350" s="8" t="s">
        <v>21</v>
      </c>
      <c r="F11350" s="5" t="s">
        <v>25</v>
      </c>
      <c r="G11350" s="9"/>
      <c r="H11350" s="9"/>
    </row>
    <row r="11351" ht="15.75" customHeight="1">
      <c r="A11351" s="15" t="s">
        <v>12953</v>
      </c>
      <c r="B11351" s="14" t="s">
        <v>41</v>
      </c>
      <c r="C11351" s="17">
        <v>23.0</v>
      </c>
      <c r="D11351" s="8" t="s">
        <v>12965</v>
      </c>
      <c r="E11351" s="8" t="s">
        <v>21</v>
      </c>
      <c r="F11351" s="5" t="s">
        <v>25</v>
      </c>
      <c r="G11351" s="9"/>
      <c r="H11351" s="9"/>
    </row>
    <row r="11352" ht="15.75" customHeight="1">
      <c r="A11352" s="15" t="s">
        <v>12953</v>
      </c>
      <c r="B11352" s="14" t="s">
        <v>216</v>
      </c>
      <c r="C11352" s="17">
        <v>25.0</v>
      </c>
      <c r="D11352" s="8" t="s">
        <v>12966</v>
      </c>
      <c r="E11352" s="8" t="s">
        <v>21</v>
      </c>
      <c r="F11352" s="5" t="s">
        <v>25</v>
      </c>
      <c r="G11352" s="9"/>
      <c r="H11352" s="9"/>
    </row>
    <row r="11353" ht="15.75" customHeight="1">
      <c r="A11353" s="15" t="s">
        <v>12953</v>
      </c>
      <c r="B11353" s="18" t="s">
        <v>6231</v>
      </c>
      <c r="C11353" s="17">
        <v>27.0</v>
      </c>
      <c r="D11353" s="8" t="s">
        <v>12967</v>
      </c>
      <c r="E11353" s="8" t="s">
        <v>21</v>
      </c>
      <c r="F11353" s="5" t="s">
        <v>25</v>
      </c>
      <c r="G11353" s="9"/>
      <c r="H11353" s="9"/>
    </row>
    <row r="11354" ht="15.75" customHeight="1">
      <c r="A11354" s="15" t="s">
        <v>12968</v>
      </c>
      <c r="B11354" s="14" t="s">
        <v>968</v>
      </c>
      <c r="C11354" s="16">
        <v>1.0</v>
      </c>
      <c r="D11354" s="8" t="s">
        <v>12969</v>
      </c>
      <c r="E11354" s="8" t="s">
        <v>21</v>
      </c>
      <c r="F11354" s="5" t="s">
        <v>25</v>
      </c>
      <c r="G11354" s="9"/>
      <c r="H11354" s="9"/>
    </row>
    <row r="11355" ht="15.75" customHeight="1">
      <c r="A11355" s="15" t="s">
        <v>12968</v>
      </c>
      <c r="B11355" s="14" t="s">
        <v>124</v>
      </c>
      <c r="C11355" s="17">
        <v>3.0</v>
      </c>
      <c r="D11355" s="8" t="s">
        <v>12970</v>
      </c>
      <c r="E11355" s="8" t="s">
        <v>14</v>
      </c>
      <c r="F11355" s="5" t="s">
        <v>28</v>
      </c>
      <c r="G11355" s="9"/>
      <c r="H11355" s="9"/>
    </row>
    <row r="11356" ht="15.75" customHeight="1">
      <c r="A11356" s="15" t="s">
        <v>12968</v>
      </c>
      <c r="B11356" s="14" t="s">
        <v>144</v>
      </c>
      <c r="C11356" s="17">
        <v>5.0</v>
      </c>
      <c r="D11356" s="8" t="s">
        <v>12971</v>
      </c>
      <c r="E11356" s="8" t="s">
        <v>14</v>
      </c>
      <c r="F11356" s="5" t="s">
        <v>15</v>
      </c>
      <c r="G11356" s="9"/>
      <c r="H11356" s="9"/>
    </row>
    <row r="11357" ht="15.75" customHeight="1">
      <c r="A11357" s="15" t="s">
        <v>12968</v>
      </c>
      <c r="B11357" s="14" t="s">
        <v>124</v>
      </c>
      <c r="C11357" s="17">
        <v>7.0</v>
      </c>
      <c r="D11357" s="8" t="s">
        <v>12972</v>
      </c>
      <c r="E11357" s="8" t="s">
        <v>21</v>
      </c>
      <c r="F11357" s="5" t="s">
        <v>22</v>
      </c>
      <c r="G11357" s="9"/>
      <c r="H11357" s="9"/>
    </row>
    <row r="11358" ht="15.75" customHeight="1">
      <c r="A11358" s="15" t="s">
        <v>12968</v>
      </c>
      <c r="B11358" s="14" t="s">
        <v>37</v>
      </c>
      <c r="C11358" s="17">
        <v>9.0</v>
      </c>
      <c r="D11358" s="8" t="s">
        <v>12973</v>
      </c>
      <c r="E11358" s="8" t="s">
        <v>33</v>
      </c>
      <c r="F11358" s="5" t="s">
        <v>33</v>
      </c>
      <c r="G11358" s="9"/>
      <c r="H11358" s="9"/>
    </row>
    <row r="11359" ht="15.75" customHeight="1">
      <c r="A11359" s="15" t="s">
        <v>12968</v>
      </c>
      <c r="B11359" s="14" t="s">
        <v>144</v>
      </c>
      <c r="C11359" s="17">
        <v>11.0</v>
      </c>
      <c r="D11359" s="8" t="s">
        <v>12974</v>
      </c>
      <c r="E11359" s="8" t="s">
        <v>14</v>
      </c>
      <c r="F11359" s="5" t="s">
        <v>22</v>
      </c>
      <c r="G11359" s="9"/>
      <c r="H11359" s="9"/>
    </row>
    <row r="11360" ht="15.75" customHeight="1">
      <c r="A11360" s="15" t="s">
        <v>12968</v>
      </c>
      <c r="B11360" s="14" t="s">
        <v>37</v>
      </c>
      <c r="C11360" s="17">
        <v>12.0</v>
      </c>
      <c r="D11360" s="8" t="s">
        <v>12975</v>
      </c>
      <c r="E11360" s="8" t="s">
        <v>21</v>
      </c>
      <c r="F11360" s="5" t="s">
        <v>33</v>
      </c>
      <c r="G11360" s="9"/>
      <c r="H11360" s="9"/>
    </row>
    <row r="11361" ht="15.75" customHeight="1">
      <c r="A11361" s="15" t="s">
        <v>12968</v>
      </c>
      <c r="B11361" s="14" t="s">
        <v>144</v>
      </c>
      <c r="C11361" s="17">
        <v>14.0</v>
      </c>
      <c r="D11361" s="8" t="s">
        <v>12976</v>
      </c>
      <c r="E11361" s="8" t="s">
        <v>14</v>
      </c>
      <c r="F11361" s="5" t="s">
        <v>28</v>
      </c>
      <c r="G11361" s="9"/>
      <c r="H11361" s="9"/>
    </row>
    <row r="11362" ht="15.75" customHeight="1">
      <c r="A11362" s="15" t="s">
        <v>12968</v>
      </c>
      <c r="B11362" s="18" t="s">
        <v>126</v>
      </c>
      <c r="C11362" s="17">
        <v>15.0</v>
      </c>
      <c r="D11362" s="8" t="s">
        <v>12977</v>
      </c>
      <c r="E11362" s="8" t="s">
        <v>21</v>
      </c>
      <c r="F11362" s="5" t="s">
        <v>25</v>
      </c>
      <c r="G11362" s="9"/>
      <c r="H11362" s="9"/>
    </row>
    <row r="11363" ht="15.75" customHeight="1">
      <c r="A11363" s="15" t="s">
        <v>12968</v>
      </c>
      <c r="B11363" s="14" t="s">
        <v>37</v>
      </c>
      <c r="C11363" s="17">
        <v>16.0</v>
      </c>
      <c r="D11363" s="8" t="s">
        <v>12978</v>
      </c>
      <c r="E11363" s="8" t="s">
        <v>14</v>
      </c>
      <c r="F11363" s="5" t="s">
        <v>79</v>
      </c>
      <c r="G11363" s="9"/>
      <c r="H11363" s="9"/>
    </row>
    <row r="11364" ht="15.75" customHeight="1">
      <c r="A11364" s="15" t="s">
        <v>12968</v>
      </c>
      <c r="B11364" s="14" t="s">
        <v>144</v>
      </c>
      <c r="C11364" s="17">
        <v>18.0</v>
      </c>
      <c r="D11364" s="8" t="s">
        <v>12979</v>
      </c>
      <c r="E11364" s="8" t="s">
        <v>32</v>
      </c>
      <c r="F11364" s="5" t="s">
        <v>22</v>
      </c>
      <c r="G11364" s="9"/>
      <c r="H11364" s="9"/>
    </row>
    <row r="11365" ht="15.75" customHeight="1">
      <c r="A11365" s="15" t="s">
        <v>12968</v>
      </c>
      <c r="B11365" s="14" t="s">
        <v>124</v>
      </c>
      <c r="C11365" s="17">
        <v>20.0</v>
      </c>
      <c r="D11365" s="8" t="s">
        <v>12980</v>
      </c>
      <c r="E11365" s="8" t="s">
        <v>183</v>
      </c>
      <c r="F11365" s="5" t="s">
        <v>166</v>
      </c>
      <c r="G11365" s="9"/>
      <c r="H11365" s="9"/>
    </row>
    <row r="11366" ht="15.75" customHeight="1">
      <c r="A11366" s="15" t="s">
        <v>12968</v>
      </c>
      <c r="B11366" s="14" t="s">
        <v>144</v>
      </c>
      <c r="C11366" s="17">
        <v>21.0</v>
      </c>
      <c r="D11366" s="8" t="s">
        <v>12981</v>
      </c>
      <c r="E11366" s="8" t="s">
        <v>33</v>
      </c>
      <c r="F11366" s="5" t="s">
        <v>33</v>
      </c>
      <c r="G11366" s="9"/>
      <c r="H11366" s="9"/>
    </row>
    <row r="11367" ht="15.75" customHeight="1">
      <c r="A11367" s="15" t="s">
        <v>12968</v>
      </c>
      <c r="B11367" s="18" t="s">
        <v>126</v>
      </c>
      <c r="C11367" s="17">
        <v>23.0</v>
      </c>
      <c r="D11367" s="8" t="s">
        <v>12982</v>
      </c>
      <c r="E11367" s="8" t="s">
        <v>33</v>
      </c>
      <c r="F11367" s="5" t="s">
        <v>33</v>
      </c>
      <c r="G11367" s="9"/>
      <c r="H11367" s="9"/>
    </row>
    <row r="11368" ht="15.75" customHeight="1">
      <c r="A11368" s="15" t="s">
        <v>12968</v>
      </c>
      <c r="B11368" s="14" t="s">
        <v>1770</v>
      </c>
      <c r="C11368" s="17">
        <v>24.0</v>
      </c>
      <c r="D11368" s="8" t="s">
        <v>12983</v>
      </c>
      <c r="E11368" s="8" t="s">
        <v>11</v>
      </c>
      <c r="F11368" s="5" t="s">
        <v>22</v>
      </c>
      <c r="G11368" s="9"/>
      <c r="H11368" s="9"/>
    </row>
    <row r="11369" ht="15.75" customHeight="1">
      <c r="A11369" s="15" t="s">
        <v>12968</v>
      </c>
      <c r="B11369" s="14" t="s">
        <v>124</v>
      </c>
      <c r="C11369" s="17">
        <v>27.0</v>
      </c>
      <c r="D11369" s="8" t="s">
        <v>12984</v>
      </c>
      <c r="E11369" s="8" t="s">
        <v>21</v>
      </c>
      <c r="F11369" s="5" t="s">
        <v>22</v>
      </c>
      <c r="G11369" s="9"/>
      <c r="H11369" s="9"/>
    </row>
    <row r="11370" ht="15.75" customHeight="1">
      <c r="A11370" s="15" t="s">
        <v>12968</v>
      </c>
      <c r="B11370" s="14" t="s">
        <v>144</v>
      </c>
      <c r="C11370" s="17">
        <v>29.0</v>
      </c>
      <c r="D11370" s="8" t="s">
        <v>12985</v>
      </c>
      <c r="E11370" s="8" t="s">
        <v>18</v>
      </c>
      <c r="F11370" s="5" t="s">
        <v>22</v>
      </c>
      <c r="G11370" s="9"/>
      <c r="H11370" s="9"/>
    </row>
    <row r="11371" ht="15.75" customHeight="1">
      <c r="A11371" s="15" t="s">
        <v>12968</v>
      </c>
      <c r="B11371" s="14" t="s">
        <v>37</v>
      </c>
      <c r="C11371" s="17">
        <v>31.0</v>
      </c>
      <c r="D11371" s="8" t="s">
        <v>12986</v>
      </c>
      <c r="E11371" s="8" t="s">
        <v>32</v>
      </c>
      <c r="F11371" s="5" t="s">
        <v>22</v>
      </c>
      <c r="G11371" s="9"/>
      <c r="H11371" s="9"/>
    </row>
    <row r="11372" ht="15.75" customHeight="1">
      <c r="A11372" s="15" t="s">
        <v>12968</v>
      </c>
      <c r="B11372" s="14" t="s">
        <v>37</v>
      </c>
      <c r="C11372" s="17">
        <v>32.0</v>
      </c>
      <c r="D11372" s="8" t="s">
        <v>12987</v>
      </c>
      <c r="E11372" s="8" t="s">
        <v>21</v>
      </c>
      <c r="F11372" s="5" t="s">
        <v>33</v>
      </c>
      <c r="G11372" s="9"/>
      <c r="H11372" s="9"/>
    </row>
    <row r="11373" ht="15.75" customHeight="1">
      <c r="A11373" s="15" t="s">
        <v>12968</v>
      </c>
      <c r="B11373" s="14" t="s">
        <v>547</v>
      </c>
      <c r="C11373" s="17">
        <v>33.0</v>
      </c>
      <c r="D11373" s="8" t="s">
        <v>12988</v>
      </c>
      <c r="E11373" s="8" t="s">
        <v>21</v>
      </c>
      <c r="F11373" s="5" t="s">
        <v>2222</v>
      </c>
      <c r="G11373" s="9"/>
      <c r="H11373" s="9"/>
    </row>
    <row r="11374" ht="15.75" customHeight="1">
      <c r="A11374" s="15" t="s">
        <v>12989</v>
      </c>
      <c r="B11374" s="14" t="s">
        <v>734</v>
      </c>
      <c r="C11374" s="16">
        <v>1.0</v>
      </c>
      <c r="D11374" s="8" t="s">
        <v>12990</v>
      </c>
      <c r="E11374" s="8" t="s">
        <v>21</v>
      </c>
      <c r="F11374" s="5" t="s">
        <v>642</v>
      </c>
      <c r="G11374" s="9"/>
      <c r="H11374" s="9"/>
    </row>
    <row r="11375" ht="15.75" customHeight="1">
      <c r="A11375" s="15" t="s">
        <v>12989</v>
      </c>
      <c r="B11375" s="14" t="s">
        <v>35</v>
      </c>
      <c r="C11375" s="17">
        <v>3.0</v>
      </c>
      <c r="D11375" s="8" t="s">
        <v>12991</v>
      </c>
      <c r="E11375" s="8" t="s">
        <v>14</v>
      </c>
      <c r="F11375" s="5" t="s">
        <v>15</v>
      </c>
      <c r="G11375" s="9"/>
      <c r="H11375" s="9"/>
    </row>
    <row r="11376" ht="15.75" customHeight="1">
      <c r="A11376" s="15" t="s">
        <v>12989</v>
      </c>
      <c r="B11376" s="14" t="s">
        <v>26</v>
      </c>
      <c r="C11376" s="17">
        <v>5.0</v>
      </c>
      <c r="D11376" s="8" t="s">
        <v>12992</v>
      </c>
      <c r="E11376" s="8" t="s">
        <v>14</v>
      </c>
      <c r="F11376" s="5" t="s">
        <v>15</v>
      </c>
      <c r="G11376" s="9"/>
      <c r="H11376" s="9"/>
    </row>
    <row r="11377" ht="15.75" customHeight="1">
      <c r="A11377" s="15" t="s">
        <v>12989</v>
      </c>
      <c r="B11377" s="18" t="s">
        <v>330</v>
      </c>
      <c r="C11377" s="17">
        <v>6.0</v>
      </c>
      <c r="D11377" s="8" t="s">
        <v>12993</v>
      </c>
      <c r="E11377" s="8" t="s">
        <v>32</v>
      </c>
      <c r="F11377" s="5" t="s">
        <v>66</v>
      </c>
      <c r="G11377" s="9"/>
      <c r="H11377" s="9"/>
    </row>
    <row r="11378" ht="15.75" customHeight="1">
      <c r="A11378" s="15" t="s">
        <v>12989</v>
      </c>
      <c r="B11378" s="14" t="s">
        <v>81</v>
      </c>
      <c r="C11378" s="17">
        <v>7.0</v>
      </c>
      <c r="D11378" s="8" t="s">
        <v>12994</v>
      </c>
      <c r="E11378" s="8" t="s">
        <v>32</v>
      </c>
      <c r="F11378" s="5" t="s">
        <v>66</v>
      </c>
      <c r="G11378" s="9"/>
      <c r="H11378" s="9"/>
    </row>
    <row r="11379" ht="15.75" customHeight="1">
      <c r="A11379" s="15" t="s">
        <v>12989</v>
      </c>
      <c r="B11379" s="18" t="s">
        <v>1712</v>
      </c>
      <c r="C11379" s="17">
        <v>8.0</v>
      </c>
      <c r="D11379" s="8" t="s">
        <v>12995</v>
      </c>
      <c r="E11379" s="8" t="s">
        <v>21</v>
      </c>
      <c r="F11379" s="5" t="s">
        <v>66</v>
      </c>
      <c r="G11379" s="9"/>
      <c r="H11379" s="9"/>
    </row>
    <row r="11380" ht="15.75" customHeight="1">
      <c r="A11380" s="15" t="s">
        <v>12989</v>
      </c>
      <c r="B11380" s="14" t="s">
        <v>41</v>
      </c>
      <c r="C11380" s="17">
        <v>10.0</v>
      </c>
      <c r="D11380" s="8" t="s">
        <v>12996</v>
      </c>
      <c r="E11380" s="8" t="s">
        <v>166</v>
      </c>
      <c r="F11380" s="5" t="s">
        <v>66</v>
      </c>
      <c r="G11380" s="9"/>
      <c r="H11380" s="9"/>
    </row>
    <row r="11381" ht="15.75" customHeight="1">
      <c r="A11381" s="15" t="s">
        <v>12989</v>
      </c>
      <c r="B11381" s="14" t="s">
        <v>734</v>
      </c>
      <c r="C11381" s="17">
        <v>12.0</v>
      </c>
      <c r="D11381" s="8" t="s">
        <v>12997</v>
      </c>
      <c r="E11381" s="8" t="s">
        <v>32</v>
      </c>
      <c r="F11381" s="5" t="s">
        <v>22</v>
      </c>
      <c r="G11381" s="9"/>
      <c r="H11381" s="9"/>
    </row>
    <row r="11382" ht="15.75" customHeight="1">
      <c r="A11382" s="15" t="s">
        <v>12989</v>
      </c>
      <c r="B11382" s="14" t="s">
        <v>41</v>
      </c>
      <c r="C11382" s="17">
        <v>14.0</v>
      </c>
      <c r="D11382" s="8" t="s">
        <v>12998</v>
      </c>
      <c r="E11382" s="8" t="s">
        <v>32</v>
      </c>
      <c r="F11382" s="5" t="s">
        <v>22</v>
      </c>
      <c r="G11382" s="9"/>
      <c r="H11382" s="9"/>
    </row>
    <row r="11383" ht="15.75" customHeight="1">
      <c r="A11383" s="15" t="s">
        <v>12989</v>
      </c>
      <c r="B11383" s="14" t="s">
        <v>734</v>
      </c>
      <c r="C11383" s="17">
        <v>16.0</v>
      </c>
      <c r="D11383" s="8" t="s">
        <v>12999</v>
      </c>
      <c r="E11383" s="8" t="s">
        <v>14</v>
      </c>
      <c r="F11383" s="5" t="s">
        <v>15</v>
      </c>
      <c r="G11383" s="9"/>
      <c r="H11383" s="9"/>
    </row>
    <row r="11384" ht="15.75" customHeight="1">
      <c r="A11384" s="15" t="s">
        <v>12989</v>
      </c>
      <c r="B11384" s="14" t="s">
        <v>41</v>
      </c>
      <c r="C11384" s="17">
        <v>18.0</v>
      </c>
      <c r="D11384" s="8" t="s">
        <v>13000</v>
      </c>
      <c r="E11384" s="8" t="s">
        <v>21</v>
      </c>
      <c r="F11384" s="5" t="s">
        <v>22</v>
      </c>
      <c r="G11384" s="9"/>
      <c r="H11384" s="9"/>
    </row>
    <row r="11385" ht="15.75" customHeight="1">
      <c r="A11385" s="15" t="s">
        <v>12989</v>
      </c>
      <c r="B11385" s="14" t="s">
        <v>734</v>
      </c>
      <c r="C11385" s="17">
        <v>20.0</v>
      </c>
      <c r="D11385" s="8" t="s">
        <v>13001</v>
      </c>
      <c r="E11385" s="8" t="s">
        <v>21</v>
      </c>
      <c r="F11385" s="5" t="s">
        <v>89</v>
      </c>
      <c r="G11385" s="9"/>
      <c r="H11385" s="9"/>
    </row>
    <row r="11386" ht="15.75" customHeight="1">
      <c r="A11386" s="15" t="s">
        <v>12989</v>
      </c>
      <c r="B11386" s="14" t="s">
        <v>734</v>
      </c>
      <c r="C11386" s="17">
        <v>22.0</v>
      </c>
      <c r="D11386" s="8" t="s">
        <v>13002</v>
      </c>
      <c r="E11386" s="8" t="s">
        <v>21</v>
      </c>
      <c r="F11386" s="5" t="s">
        <v>22</v>
      </c>
      <c r="G11386" s="9"/>
      <c r="H11386" s="9"/>
    </row>
    <row r="11387" ht="15.75" customHeight="1">
      <c r="A11387" s="15" t="s">
        <v>12989</v>
      </c>
      <c r="B11387" s="14" t="s">
        <v>104</v>
      </c>
      <c r="C11387" s="17">
        <v>24.0</v>
      </c>
      <c r="D11387" s="8" t="s">
        <v>13003</v>
      </c>
      <c r="E11387" s="8" t="s">
        <v>32</v>
      </c>
      <c r="F11387" s="5" t="s">
        <v>22</v>
      </c>
      <c r="G11387" s="9"/>
      <c r="H11387" s="9"/>
    </row>
    <row r="11388" ht="15.75" customHeight="1">
      <c r="A11388" s="15" t="s">
        <v>12989</v>
      </c>
      <c r="B11388" s="14" t="s">
        <v>104</v>
      </c>
      <c r="C11388" s="17">
        <v>25.0</v>
      </c>
      <c r="D11388" s="8" t="s">
        <v>13004</v>
      </c>
      <c r="E11388" s="8" t="s">
        <v>14</v>
      </c>
      <c r="F11388" s="5" t="s">
        <v>15</v>
      </c>
      <c r="G11388" s="9"/>
      <c r="H11388" s="9"/>
    </row>
    <row r="11389" ht="15.75" customHeight="1">
      <c r="A11389" s="15" t="s">
        <v>12989</v>
      </c>
      <c r="B11389" s="14" t="s">
        <v>35</v>
      </c>
      <c r="C11389" s="17">
        <v>27.0</v>
      </c>
      <c r="D11389" s="8" t="s">
        <v>13005</v>
      </c>
      <c r="E11389" s="8" t="s">
        <v>21</v>
      </c>
      <c r="F11389" s="5" t="s">
        <v>15</v>
      </c>
      <c r="G11389" s="9"/>
      <c r="H11389" s="9"/>
    </row>
    <row r="11390" ht="15.75" customHeight="1">
      <c r="A11390" s="15" t="s">
        <v>12989</v>
      </c>
      <c r="B11390" s="14" t="s">
        <v>26</v>
      </c>
      <c r="C11390" s="17">
        <v>28.0</v>
      </c>
      <c r="D11390" s="8" t="s">
        <v>13006</v>
      </c>
      <c r="E11390" s="8" t="s">
        <v>14</v>
      </c>
      <c r="F11390" s="5" t="s">
        <v>15</v>
      </c>
      <c r="G11390" s="9"/>
      <c r="H11390" s="9"/>
    </row>
    <row r="11391" ht="15.75" customHeight="1">
      <c r="A11391" s="15" t="s">
        <v>13007</v>
      </c>
      <c r="B11391" s="14" t="s">
        <v>3117</v>
      </c>
      <c r="C11391" s="16">
        <v>1.0</v>
      </c>
      <c r="D11391" s="8" t="s">
        <v>13008</v>
      </c>
      <c r="E11391" s="8" t="s">
        <v>32</v>
      </c>
      <c r="F11391" s="5" t="s">
        <v>13009</v>
      </c>
      <c r="G11391" s="9"/>
      <c r="H11391" s="9"/>
    </row>
    <row r="11392" ht="15.75" customHeight="1">
      <c r="A11392" s="15" t="s">
        <v>13007</v>
      </c>
      <c r="B11392" s="14" t="s">
        <v>1408</v>
      </c>
      <c r="C11392" s="17">
        <v>3.0</v>
      </c>
      <c r="D11392" s="8" t="s">
        <v>13010</v>
      </c>
      <c r="E11392" s="8" t="s">
        <v>21</v>
      </c>
      <c r="F11392" s="5" t="s">
        <v>642</v>
      </c>
      <c r="G11392" s="9"/>
      <c r="H11392" s="9"/>
    </row>
    <row r="11393" ht="15.75" customHeight="1">
      <c r="A11393" s="15" t="s">
        <v>13007</v>
      </c>
      <c r="B11393" s="14" t="s">
        <v>107</v>
      </c>
      <c r="C11393" s="17">
        <v>5.0</v>
      </c>
      <c r="D11393" s="8" t="s">
        <v>13011</v>
      </c>
      <c r="E11393" s="8" t="s">
        <v>21</v>
      </c>
      <c r="F11393" s="5" t="s">
        <v>22</v>
      </c>
      <c r="G11393" s="9"/>
      <c r="H11393" s="9"/>
    </row>
    <row r="11394" ht="15.75" customHeight="1">
      <c r="A11394" s="15" t="s">
        <v>13007</v>
      </c>
      <c r="B11394" s="14" t="s">
        <v>81</v>
      </c>
      <c r="C11394" s="17">
        <v>6.0</v>
      </c>
      <c r="D11394" s="8" t="s">
        <v>13012</v>
      </c>
      <c r="E11394" s="8" t="s">
        <v>18</v>
      </c>
      <c r="F11394" s="5" t="s">
        <v>1465</v>
      </c>
      <c r="G11394" s="9"/>
      <c r="H11394" s="9"/>
    </row>
    <row r="11395" ht="15.75" customHeight="1">
      <c r="A11395" s="15" t="s">
        <v>13007</v>
      </c>
      <c r="B11395" s="14" t="s">
        <v>3786</v>
      </c>
      <c r="C11395" s="17">
        <v>9.0</v>
      </c>
      <c r="D11395" s="8" t="s">
        <v>13013</v>
      </c>
      <c r="E11395" s="8" t="s">
        <v>21</v>
      </c>
      <c r="F11395" s="5" t="s">
        <v>25</v>
      </c>
      <c r="G11395" s="9"/>
      <c r="H11395" s="9"/>
    </row>
    <row r="11396" ht="15.75" customHeight="1">
      <c r="A11396" s="15" t="s">
        <v>13007</v>
      </c>
      <c r="B11396" s="14" t="s">
        <v>107</v>
      </c>
      <c r="C11396" s="17">
        <v>11.0</v>
      </c>
      <c r="D11396" s="8" t="s">
        <v>13014</v>
      </c>
      <c r="E11396" s="8" t="s">
        <v>21</v>
      </c>
      <c r="F11396" s="5" t="s">
        <v>22</v>
      </c>
      <c r="G11396" s="9"/>
      <c r="H11396" s="9"/>
    </row>
    <row r="11397" ht="15.75" customHeight="1">
      <c r="A11397" s="15" t="s">
        <v>13007</v>
      </c>
      <c r="B11397" s="14" t="s">
        <v>81</v>
      </c>
      <c r="C11397" s="17">
        <v>13.0</v>
      </c>
      <c r="D11397" s="8" t="s">
        <v>13015</v>
      </c>
      <c r="E11397" s="8" t="s">
        <v>14</v>
      </c>
      <c r="F11397" s="5" t="s">
        <v>28</v>
      </c>
      <c r="G11397" s="9"/>
      <c r="H11397" s="9"/>
    </row>
    <row r="11398" ht="15.75" customHeight="1">
      <c r="A11398" s="15" t="s">
        <v>13007</v>
      </c>
      <c r="B11398" s="14" t="s">
        <v>91</v>
      </c>
      <c r="C11398" s="17">
        <v>14.0</v>
      </c>
      <c r="D11398" s="8" t="s">
        <v>13016</v>
      </c>
      <c r="E11398" s="8" t="s">
        <v>32</v>
      </c>
      <c r="F11398" s="5" t="s">
        <v>651</v>
      </c>
      <c r="G11398" s="9"/>
      <c r="H11398" s="9"/>
    </row>
    <row r="11399" ht="15.75" customHeight="1">
      <c r="A11399" s="15" t="s">
        <v>13007</v>
      </c>
      <c r="B11399" s="14" t="s">
        <v>13017</v>
      </c>
      <c r="C11399" s="17">
        <v>17.0</v>
      </c>
      <c r="D11399" s="8" t="s">
        <v>13018</v>
      </c>
      <c r="E11399" s="8" t="s">
        <v>21</v>
      </c>
      <c r="F11399" s="5" t="s">
        <v>25</v>
      </c>
      <c r="G11399" s="9"/>
      <c r="H11399" s="9"/>
    </row>
    <row r="11400" ht="15.75" customHeight="1">
      <c r="A11400" s="15" t="s">
        <v>13019</v>
      </c>
      <c r="B11400" s="14" t="s">
        <v>37</v>
      </c>
      <c r="C11400" s="16">
        <v>1.0</v>
      </c>
      <c r="D11400" s="8" t="s">
        <v>13020</v>
      </c>
      <c r="E11400" s="8" t="s">
        <v>21</v>
      </c>
      <c r="F11400" s="5" t="s">
        <v>25</v>
      </c>
      <c r="G11400" s="9"/>
      <c r="H11400" s="9"/>
    </row>
    <row r="11401" ht="15.75" customHeight="1">
      <c r="A11401" s="15" t="s">
        <v>13019</v>
      </c>
      <c r="B11401" s="18" t="s">
        <v>701</v>
      </c>
      <c r="C11401" s="17">
        <v>3.0</v>
      </c>
      <c r="D11401" s="8" t="s">
        <v>13021</v>
      </c>
      <c r="E11401" s="8" t="s">
        <v>21</v>
      </c>
      <c r="F11401" s="5" t="s">
        <v>123</v>
      </c>
      <c r="G11401" s="9"/>
      <c r="H11401" s="9"/>
    </row>
    <row r="11402" ht="15.75" customHeight="1">
      <c r="A11402" s="15" t="s">
        <v>13019</v>
      </c>
      <c r="B11402" s="14" t="s">
        <v>144</v>
      </c>
      <c r="C11402" s="17">
        <v>5.0</v>
      </c>
      <c r="D11402" s="8" t="s">
        <v>13022</v>
      </c>
      <c r="E11402" s="8" t="s">
        <v>21</v>
      </c>
      <c r="F11402" s="5" t="s">
        <v>123</v>
      </c>
      <c r="G11402" s="9"/>
      <c r="H11402" s="9"/>
    </row>
    <row r="11403" ht="15.75" customHeight="1">
      <c r="A11403" s="15" t="s">
        <v>13019</v>
      </c>
      <c r="B11403" s="18" t="s">
        <v>701</v>
      </c>
      <c r="C11403" s="17">
        <v>7.0</v>
      </c>
      <c r="D11403" s="8" t="s">
        <v>13023</v>
      </c>
      <c r="E11403" s="8" t="s">
        <v>21</v>
      </c>
      <c r="F11403" s="5" t="s">
        <v>22</v>
      </c>
      <c r="G11403" s="9"/>
      <c r="H11403" s="9"/>
    </row>
    <row r="11404" ht="15.75" customHeight="1">
      <c r="A11404" s="15" t="s">
        <v>13019</v>
      </c>
      <c r="B11404" s="18" t="s">
        <v>135</v>
      </c>
      <c r="C11404" s="17">
        <v>9.0</v>
      </c>
      <c r="D11404" s="8" t="s">
        <v>13024</v>
      </c>
      <c r="E11404" s="8" t="s">
        <v>33</v>
      </c>
      <c r="F11404" s="5" t="s">
        <v>929</v>
      </c>
      <c r="G11404" s="9"/>
      <c r="H11404" s="9"/>
    </row>
    <row r="11405" ht="15.75" customHeight="1">
      <c r="A11405" s="15" t="s">
        <v>13019</v>
      </c>
      <c r="B11405" s="14" t="s">
        <v>144</v>
      </c>
      <c r="C11405" s="17">
        <v>10.0</v>
      </c>
      <c r="D11405" s="8" t="s">
        <v>13025</v>
      </c>
      <c r="E11405" s="8" t="s">
        <v>33</v>
      </c>
      <c r="F11405" s="5" t="s">
        <v>527</v>
      </c>
      <c r="G11405" s="9"/>
      <c r="H11405" s="9"/>
    </row>
    <row r="11406" ht="15.75" customHeight="1">
      <c r="A11406" s="15" t="s">
        <v>13019</v>
      </c>
      <c r="B11406" s="14" t="s">
        <v>124</v>
      </c>
      <c r="C11406" s="17">
        <v>12.0</v>
      </c>
      <c r="D11406" s="8" t="s">
        <v>13026</v>
      </c>
      <c r="E11406" s="8" t="s">
        <v>33</v>
      </c>
      <c r="F11406" s="5" t="s">
        <v>33</v>
      </c>
      <c r="G11406" s="9"/>
      <c r="H11406" s="9"/>
    </row>
    <row r="11407" ht="15.75" customHeight="1">
      <c r="A11407" s="15" t="s">
        <v>13019</v>
      </c>
      <c r="B11407" s="14" t="s">
        <v>144</v>
      </c>
      <c r="C11407" s="17">
        <v>14.0</v>
      </c>
      <c r="D11407" s="8" t="s">
        <v>13027</v>
      </c>
      <c r="E11407" s="8" t="s">
        <v>14</v>
      </c>
      <c r="F11407" s="5" t="s">
        <v>79</v>
      </c>
      <c r="G11407" s="9"/>
      <c r="H11407" s="9"/>
    </row>
    <row r="11408" ht="15.75" customHeight="1">
      <c r="A11408" s="15" t="s">
        <v>13019</v>
      </c>
      <c r="B11408" s="14" t="s">
        <v>144</v>
      </c>
      <c r="C11408" s="17">
        <v>16.0</v>
      </c>
      <c r="D11408" s="8" t="s">
        <v>13028</v>
      </c>
      <c r="E11408" s="8" t="s">
        <v>32</v>
      </c>
      <c r="F11408" s="5" t="s">
        <v>3697</v>
      </c>
      <c r="G11408" s="9"/>
      <c r="H11408" s="9"/>
    </row>
    <row r="11409" ht="15.75" customHeight="1">
      <c r="A11409" s="15" t="s">
        <v>13019</v>
      </c>
      <c r="B11409" s="14" t="s">
        <v>144</v>
      </c>
      <c r="C11409" s="17">
        <v>18.0</v>
      </c>
      <c r="D11409" s="8" t="s">
        <v>13029</v>
      </c>
      <c r="E11409" s="8" t="s">
        <v>21</v>
      </c>
      <c r="F11409" s="5" t="s">
        <v>668</v>
      </c>
      <c r="G11409" s="9"/>
      <c r="H11409" s="9"/>
    </row>
    <row r="11410" ht="15.75" customHeight="1">
      <c r="A11410" s="15" t="s">
        <v>13019</v>
      </c>
      <c r="B11410" s="18" t="s">
        <v>135</v>
      </c>
      <c r="C11410" s="17">
        <v>20.0</v>
      </c>
      <c r="D11410" s="8" t="s">
        <v>13030</v>
      </c>
      <c r="E11410" s="8" t="s">
        <v>33</v>
      </c>
      <c r="F11410" s="5" t="s">
        <v>33</v>
      </c>
      <c r="G11410" s="9"/>
      <c r="H11410" s="9"/>
    </row>
    <row r="11411" ht="15.75" customHeight="1">
      <c r="A11411" s="15" t="s">
        <v>13019</v>
      </c>
      <c r="B11411" s="14" t="s">
        <v>144</v>
      </c>
      <c r="C11411" s="17">
        <v>21.0</v>
      </c>
      <c r="D11411" s="8" t="s">
        <v>13031</v>
      </c>
      <c r="E11411" s="8" t="s">
        <v>33</v>
      </c>
      <c r="F11411" s="5" t="s">
        <v>33</v>
      </c>
      <c r="G11411" s="9"/>
      <c r="H11411" s="9"/>
    </row>
    <row r="11412" ht="15.75" customHeight="1">
      <c r="A11412" s="15" t="s">
        <v>13019</v>
      </c>
      <c r="B11412" s="18" t="s">
        <v>701</v>
      </c>
      <c r="C11412" s="17">
        <v>23.0</v>
      </c>
      <c r="D11412" s="8" t="s">
        <v>13032</v>
      </c>
      <c r="E11412" s="8" t="s">
        <v>21</v>
      </c>
      <c r="F11412" s="5" t="s">
        <v>33</v>
      </c>
      <c r="G11412" s="9"/>
      <c r="H11412" s="9"/>
    </row>
    <row r="11413" ht="15.75" customHeight="1">
      <c r="A11413" s="15" t="s">
        <v>13019</v>
      </c>
      <c r="B11413" s="14" t="s">
        <v>144</v>
      </c>
      <c r="C11413" s="17">
        <v>25.0</v>
      </c>
      <c r="D11413" s="8" t="s">
        <v>13033</v>
      </c>
      <c r="E11413" s="8" t="s">
        <v>32</v>
      </c>
      <c r="F11413" s="5" t="s">
        <v>22</v>
      </c>
      <c r="G11413" s="9"/>
      <c r="H11413" s="9"/>
    </row>
    <row r="11414" ht="15.75" customHeight="1">
      <c r="A11414" s="15" t="s">
        <v>13019</v>
      </c>
      <c r="B11414" s="18" t="s">
        <v>701</v>
      </c>
      <c r="C11414" s="17">
        <v>27.0</v>
      </c>
      <c r="D11414" s="8" t="s">
        <v>13034</v>
      </c>
      <c r="E11414" s="8" t="s">
        <v>18</v>
      </c>
      <c r="F11414" s="5" t="s">
        <v>1349</v>
      </c>
      <c r="G11414" s="9"/>
      <c r="H11414" s="9"/>
    </row>
    <row r="11415" ht="15.75" customHeight="1">
      <c r="A11415" s="15" t="s">
        <v>13019</v>
      </c>
      <c r="B11415" s="18" t="s">
        <v>701</v>
      </c>
      <c r="C11415" s="17">
        <v>29.0</v>
      </c>
      <c r="D11415" s="8" t="s">
        <v>13035</v>
      </c>
      <c r="E11415" s="8" t="s">
        <v>32</v>
      </c>
      <c r="F11415" s="5" t="s">
        <v>66</v>
      </c>
      <c r="G11415" s="9"/>
      <c r="H11415" s="9"/>
    </row>
    <row r="11416" ht="15.75" customHeight="1">
      <c r="A11416" s="15" t="s">
        <v>13019</v>
      </c>
      <c r="B11416" s="14" t="s">
        <v>144</v>
      </c>
      <c r="C11416" s="17">
        <v>31.0</v>
      </c>
      <c r="D11416" s="8" t="s">
        <v>13036</v>
      </c>
      <c r="E11416" s="8" t="s">
        <v>14</v>
      </c>
      <c r="F11416" s="5" t="s">
        <v>15</v>
      </c>
      <c r="G11416" s="9"/>
      <c r="H11416" s="9"/>
    </row>
    <row r="11417" ht="15.75" customHeight="1">
      <c r="A11417" s="15" t="s">
        <v>13019</v>
      </c>
      <c r="B11417" s="14" t="s">
        <v>144</v>
      </c>
      <c r="C11417" s="17">
        <v>33.0</v>
      </c>
      <c r="D11417" s="8" t="s">
        <v>13037</v>
      </c>
      <c r="E11417" s="8" t="s">
        <v>32</v>
      </c>
      <c r="F11417" s="5" t="s">
        <v>22</v>
      </c>
      <c r="G11417" s="9"/>
      <c r="H11417" s="9"/>
    </row>
    <row r="11418" ht="15.75" customHeight="1">
      <c r="A11418" s="15" t="s">
        <v>13019</v>
      </c>
      <c r="B11418" s="14" t="s">
        <v>144</v>
      </c>
      <c r="C11418" s="17">
        <v>35.0</v>
      </c>
      <c r="D11418" s="8" t="s">
        <v>13038</v>
      </c>
      <c r="E11418" s="8" t="s">
        <v>21</v>
      </c>
      <c r="F11418" s="5" t="s">
        <v>10709</v>
      </c>
      <c r="G11418" s="9"/>
      <c r="H11418" s="9"/>
    </row>
    <row r="11419" ht="15.75" customHeight="1">
      <c r="A11419" s="15" t="s">
        <v>13019</v>
      </c>
      <c r="B11419" s="18" t="s">
        <v>701</v>
      </c>
      <c r="C11419" s="17">
        <v>37.0</v>
      </c>
      <c r="D11419" s="8" t="s">
        <v>13039</v>
      </c>
      <c r="E11419" s="8" t="s">
        <v>14</v>
      </c>
      <c r="F11419" s="5" t="s">
        <v>770</v>
      </c>
      <c r="G11419" s="9"/>
      <c r="H11419" s="9"/>
    </row>
    <row r="11420" ht="15.75" customHeight="1">
      <c r="A11420" s="15" t="s">
        <v>13019</v>
      </c>
      <c r="B11420" s="14" t="s">
        <v>144</v>
      </c>
      <c r="C11420" s="17">
        <v>39.0</v>
      </c>
      <c r="D11420" s="8" t="s">
        <v>13040</v>
      </c>
      <c r="E11420" s="8" t="s">
        <v>14</v>
      </c>
      <c r="F11420" s="5" t="s">
        <v>22</v>
      </c>
      <c r="G11420" s="9"/>
      <c r="H11420" s="9"/>
    </row>
    <row r="11421" ht="15.75" customHeight="1">
      <c r="A11421" s="15" t="s">
        <v>13019</v>
      </c>
      <c r="B11421" s="18" t="s">
        <v>701</v>
      </c>
      <c r="C11421" s="17">
        <v>41.0</v>
      </c>
      <c r="D11421" s="8" t="s">
        <v>13041</v>
      </c>
      <c r="E11421" s="8" t="s">
        <v>48</v>
      </c>
      <c r="F11421" s="5" t="s">
        <v>28</v>
      </c>
      <c r="G11421" s="9"/>
      <c r="H11421" s="9"/>
    </row>
    <row r="11422" ht="15.75" customHeight="1">
      <c r="A11422" s="15" t="s">
        <v>13019</v>
      </c>
      <c r="B11422" s="14" t="s">
        <v>144</v>
      </c>
      <c r="C11422" s="17">
        <v>43.0</v>
      </c>
      <c r="D11422" s="8" t="s">
        <v>13042</v>
      </c>
      <c r="E11422" s="8" t="s">
        <v>21</v>
      </c>
      <c r="F11422" s="5" t="s">
        <v>133</v>
      </c>
      <c r="G11422" s="9"/>
      <c r="H11422" s="9"/>
    </row>
    <row r="11423" ht="15.75" customHeight="1">
      <c r="A11423" s="15" t="s">
        <v>13019</v>
      </c>
      <c r="B11423" s="14" t="s">
        <v>144</v>
      </c>
      <c r="C11423" s="17">
        <v>45.0</v>
      </c>
      <c r="D11423" s="8" t="s">
        <v>13043</v>
      </c>
      <c r="E11423" s="8" t="s">
        <v>21</v>
      </c>
      <c r="F11423" s="5" t="s">
        <v>1425</v>
      </c>
      <c r="G11423" s="9"/>
      <c r="H11423" s="9"/>
    </row>
    <row r="11424" ht="15.75" customHeight="1">
      <c r="A11424" s="15" t="s">
        <v>13019</v>
      </c>
      <c r="B11424" s="14" t="s">
        <v>144</v>
      </c>
      <c r="C11424" s="17">
        <v>47.0</v>
      </c>
      <c r="D11424" s="8" t="s">
        <v>13044</v>
      </c>
      <c r="E11424" s="8" t="s">
        <v>21</v>
      </c>
      <c r="F11424" s="5" t="s">
        <v>123</v>
      </c>
      <c r="G11424" s="9"/>
      <c r="H11424" s="9"/>
    </row>
    <row r="11425" ht="15.75" customHeight="1">
      <c r="A11425" s="15" t="s">
        <v>13019</v>
      </c>
      <c r="B11425" s="18" t="s">
        <v>160</v>
      </c>
      <c r="C11425" s="17">
        <v>49.0</v>
      </c>
      <c r="D11425" s="8" t="s">
        <v>13045</v>
      </c>
      <c r="E11425" s="8" t="s">
        <v>21</v>
      </c>
      <c r="F11425" s="5" t="s">
        <v>25</v>
      </c>
      <c r="G11425" s="9"/>
      <c r="H11425" s="9"/>
    </row>
    <row r="11426" ht="15.75" customHeight="1">
      <c r="A11426" s="15" t="s">
        <v>13046</v>
      </c>
      <c r="B11426" s="14" t="s">
        <v>450</v>
      </c>
      <c r="C11426" s="16">
        <v>1.0</v>
      </c>
      <c r="D11426" s="8" t="s">
        <v>13047</v>
      </c>
      <c r="E11426" s="8" t="s">
        <v>21</v>
      </c>
      <c r="F11426" s="5" t="s">
        <v>1425</v>
      </c>
      <c r="G11426" s="9"/>
      <c r="H11426" s="9"/>
    </row>
    <row r="11427" ht="15.75" customHeight="1">
      <c r="A11427" s="15" t="s">
        <v>13046</v>
      </c>
      <c r="B11427" s="14" t="s">
        <v>154</v>
      </c>
      <c r="C11427" s="17">
        <v>3.0</v>
      </c>
      <c r="D11427" s="8" t="s">
        <v>13048</v>
      </c>
      <c r="E11427" s="8" t="s">
        <v>21</v>
      </c>
      <c r="F11427" s="5" t="s">
        <v>642</v>
      </c>
      <c r="G11427" s="9"/>
      <c r="H11427" s="9"/>
    </row>
    <row r="11428" ht="15.75" customHeight="1">
      <c r="A11428" s="15" t="s">
        <v>13046</v>
      </c>
      <c r="B11428" s="14" t="s">
        <v>968</v>
      </c>
      <c r="C11428" s="17">
        <v>6.0</v>
      </c>
      <c r="D11428" s="8" t="s">
        <v>13049</v>
      </c>
      <c r="E11428" s="8" t="s">
        <v>21</v>
      </c>
      <c r="F11428" s="5" t="s">
        <v>25</v>
      </c>
      <c r="G11428" s="9"/>
      <c r="H11428" s="9"/>
    </row>
    <row r="11429" ht="15.75" customHeight="1">
      <c r="A11429" s="15" t="s">
        <v>13046</v>
      </c>
      <c r="B11429" s="14" t="s">
        <v>981</v>
      </c>
      <c r="C11429" s="17">
        <v>8.0</v>
      </c>
      <c r="D11429" s="8" t="s">
        <v>13050</v>
      </c>
      <c r="E11429" s="8" t="s">
        <v>21</v>
      </c>
      <c r="F11429" s="5" t="s">
        <v>25</v>
      </c>
      <c r="G11429" s="9"/>
      <c r="H11429" s="9"/>
    </row>
    <row r="11430" ht="15.75" customHeight="1">
      <c r="A11430" s="15" t="s">
        <v>13046</v>
      </c>
      <c r="B11430" s="14" t="s">
        <v>450</v>
      </c>
      <c r="C11430" s="17">
        <v>12.0</v>
      </c>
      <c r="D11430" s="8" t="s">
        <v>13051</v>
      </c>
      <c r="E11430" s="8" t="s">
        <v>21</v>
      </c>
      <c r="F11430" s="5" t="s">
        <v>25</v>
      </c>
      <c r="G11430" s="9"/>
      <c r="H11430" s="9"/>
    </row>
    <row r="11431" ht="15.75" customHeight="1">
      <c r="A11431" s="15" t="s">
        <v>13046</v>
      </c>
      <c r="B11431" s="14" t="s">
        <v>968</v>
      </c>
      <c r="C11431" s="17">
        <v>14.0</v>
      </c>
      <c r="D11431" s="8" t="s">
        <v>13052</v>
      </c>
      <c r="E11431" s="8" t="s">
        <v>21</v>
      </c>
      <c r="F11431" s="5" t="s">
        <v>25</v>
      </c>
      <c r="G11431" s="9"/>
      <c r="H11431" s="9"/>
    </row>
    <row r="11432" ht="15.75" customHeight="1">
      <c r="A11432" s="15" t="s">
        <v>13046</v>
      </c>
      <c r="B11432" s="14" t="s">
        <v>144</v>
      </c>
      <c r="C11432" s="17">
        <v>16.0</v>
      </c>
      <c r="D11432" s="8" t="s">
        <v>13053</v>
      </c>
      <c r="E11432" s="8" t="s">
        <v>166</v>
      </c>
      <c r="F11432" s="5" t="s">
        <v>25</v>
      </c>
      <c r="G11432" s="9"/>
      <c r="H11432" s="9"/>
    </row>
    <row r="11433" ht="15.75" customHeight="1">
      <c r="A11433" s="15" t="s">
        <v>13046</v>
      </c>
      <c r="B11433" s="14" t="s">
        <v>968</v>
      </c>
      <c r="C11433" s="17">
        <v>17.0</v>
      </c>
      <c r="D11433" s="8" t="s">
        <v>13054</v>
      </c>
      <c r="E11433" s="8" t="s">
        <v>14</v>
      </c>
      <c r="F11433" s="5" t="s">
        <v>25</v>
      </c>
      <c r="G11433" s="9"/>
      <c r="H11433" s="9"/>
    </row>
    <row r="11434" ht="15.75" customHeight="1">
      <c r="A11434" s="15" t="s">
        <v>13046</v>
      </c>
      <c r="B11434" s="14" t="s">
        <v>3018</v>
      </c>
      <c r="C11434" s="17">
        <v>19.0</v>
      </c>
      <c r="D11434" s="8" t="s">
        <v>13055</v>
      </c>
      <c r="E11434" s="8" t="s">
        <v>14</v>
      </c>
      <c r="F11434" s="5" t="s">
        <v>15</v>
      </c>
      <c r="G11434" s="9"/>
      <c r="H11434" s="9"/>
    </row>
    <row r="11435" ht="15.75" customHeight="1">
      <c r="A11435" s="15" t="s">
        <v>13056</v>
      </c>
      <c r="B11435" s="14" t="s">
        <v>41</v>
      </c>
      <c r="C11435" s="16">
        <v>1.0</v>
      </c>
      <c r="D11435" s="8" t="s">
        <v>13057</v>
      </c>
      <c r="E11435" s="8" t="s">
        <v>21</v>
      </c>
      <c r="F11435" s="5" t="s">
        <v>25</v>
      </c>
      <c r="G11435" s="9"/>
      <c r="H11435" s="9"/>
    </row>
    <row r="11436" ht="15.75" customHeight="1">
      <c r="A11436" s="15" t="s">
        <v>13056</v>
      </c>
      <c r="B11436" s="14" t="s">
        <v>41</v>
      </c>
      <c r="C11436" s="17">
        <v>2.0</v>
      </c>
      <c r="D11436" s="8" t="s">
        <v>13058</v>
      </c>
      <c r="E11436" s="8" t="s">
        <v>14</v>
      </c>
      <c r="F11436" s="5" t="s">
        <v>15</v>
      </c>
      <c r="G11436" s="9"/>
      <c r="H11436" s="9"/>
    </row>
    <row r="11437" ht="15.75" customHeight="1">
      <c r="A11437" s="15" t="s">
        <v>13056</v>
      </c>
      <c r="B11437" s="14" t="s">
        <v>41</v>
      </c>
      <c r="C11437" s="17">
        <v>3.0</v>
      </c>
      <c r="D11437" s="8" t="s">
        <v>13059</v>
      </c>
      <c r="E11437" s="8" t="s">
        <v>33</v>
      </c>
      <c r="F11437" s="5" t="s">
        <v>33</v>
      </c>
      <c r="G11437" s="9"/>
      <c r="H11437" s="9"/>
    </row>
    <row r="11438" ht="15.75" customHeight="1">
      <c r="A11438" s="15" t="s">
        <v>13056</v>
      </c>
      <c r="B11438" s="14" t="s">
        <v>41</v>
      </c>
      <c r="C11438" s="17">
        <v>5.0</v>
      </c>
      <c r="D11438" s="8" t="s">
        <v>13060</v>
      </c>
      <c r="E11438" s="8" t="s">
        <v>21</v>
      </c>
      <c r="F11438" s="5" t="s">
        <v>25</v>
      </c>
      <c r="G11438" s="9"/>
      <c r="H11438" s="9"/>
    </row>
    <row r="11439" ht="15.75" customHeight="1">
      <c r="A11439" s="15" t="s">
        <v>13056</v>
      </c>
      <c r="B11439" s="14" t="s">
        <v>41</v>
      </c>
      <c r="C11439" s="17">
        <v>7.0</v>
      </c>
      <c r="D11439" s="8" t="s">
        <v>13061</v>
      </c>
      <c r="E11439" s="8" t="s">
        <v>14</v>
      </c>
      <c r="F11439" s="5" t="s">
        <v>15</v>
      </c>
      <c r="G11439" s="9"/>
      <c r="H11439" s="9"/>
    </row>
    <row r="11440" ht="15.75" customHeight="1">
      <c r="A11440" s="15" t="s">
        <v>13056</v>
      </c>
      <c r="B11440" s="14" t="s">
        <v>26</v>
      </c>
      <c r="C11440" s="17">
        <v>8.0</v>
      </c>
      <c r="D11440" s="8" t="s">
        <v>13062</v>
      </c>
      <c r="E11440" s="8" t="s">
        <v>21</v>
      </c>
      <c r="F11440" s="5" t="s">
        <v>22</v>
      </c>
      <c r="G11440" s="9"/>
      <c r="H11440" s="9"/>
    </row>
    <row r="11441" ht="15.75" customHeight="1">
      <c r="A11441" s="15" t="s">
        <v>13056</v>
      </c>
      <c r="B11441" s="18" t="s">
        <v>126</v>
      </c>
      <c r="C11441" s="17">
        <v>10.0</v>
      </c>
      <c r="D11441" s="8" t="s">
        <v>13063</v>
      </c>
      <c r="E11441" s="8" t="s">
        <v>21</v>
      </c>
      <c r="F11441" s="5" t="s">
        <v>25</v>
      </c>
      <c r="G11441" s="9"/>
      <c r="H11441" s="9"/>
    </row>
    <row r="11442" ht="15.75" customHeight="1">
      <c r="A11442" s="15" t="s">
        <v>13064</v>
      </c>
      <c r="B11442" s="14" t="s">
        <v>2838</v>
      </c>
      <c r="C11442" s="16">
        <v>1.0</v>
      </c>
      <c r="D11442" s="8" t="s">
        <v>13065</v>
      </c>
      <c r="E11442" s="8" t="s">
        <v>21</v>
      </c>
      <c r="F11442" s="5" t="s">
        <v>25</v>
      </c>
      <c r="G11442" s="9"/>
      <c r="H11442" s="9"/>
    </row>
    <row r="11443" ht="15.75" customHeight="1">
      <c r="A11443" s="15" t="s">
        <v>13064</v>
      </c>
      <c r="B11443" s="14" t="s">
        <v>757</v>
      </c>
      <c r="C11443" s="17">
        <v>4.0</v>
      </c>
      <c r="D11443" s="8" t="s">
        <v>13066</v>
      </c>
      <c r="E11443" s="8" t="s">
        <v>21</v>
      </c>
      <c r="F11443" s="5" t="s">
        <v>123</v>
      </c>
      <c r="G11443" s="9"/>
      <c r="H11443" s="9"/>
    </row>
    <row r="11444" ht="15.75" customHeight="1">
      <c r="A11444" s="15" t="s">
        <v>13064</v>
      </c>
      <c r="B11444" s="14" t="s">
        <v>2838</v>
      </c>
      <c r="C11444" s="17">
        <v>6.0</v>
      </c>
      <c r="D11444" s="8" t="s">
        <v>13067</v>
      </c>
      <c r="E11444" s="8" t="s">
        <v>21</v>
      </c>
      <c r="F11444" s="5" t="s">
        <v>123</v>
      </c>
      <c r="G11444" s="9"/>
      <c r="H11444" s="9"/>
    </row>
    <row r="11445" ht="15.75" customHeight="1">
      <c r="A11445" s="15" t="s">
        <v>13064</v>
      </c>
      <c r="B11445" s="14" t="s">
        <v>757</v>
      </c>
      <c r="C11445" s="17">
        <v>8.0</v>
      </c>
      <c r="D11445" s="8" t="s">
        <v>13068</v>
      </c>
      <c r="E11445" s="8" t="s">
        <v>32</v>
      </c>
      <c r="F11445" s="5" t="s">
        <v>11088</v>
      </c>
      <c r="G11445" s="9"/>
      <c r="H11445" s="9"/>
    </row>
    <row r="11446" ht="15.75" customHeight="1">
      <c r="A11446" s="15" t="s">
        <v>13064</v>
      </c>
      <c r="B11446" s="14" t="s">
        <v>757</v>
      </c>
      <c r="C11446" s="17">
        <v>9.0</v>
      </c>
      <c r="D11446" s="8" t="s">
        <v>13069</v>
      </c>
      <c r="E11446" s="8" t="s">
        <v>14</v>
      </c>
      <c r="F11446" s="5" t="s">
        <v>28</v>
      </c>
      <c r="G11446" s="9"/>
      <c r="H11446" s="9"/>
    </row>
    <row r="11447" ht="15.75" customHeight="1">
      <c r="A11447" s="15" t="s">
        <v>13064</v>
      </c>
      <c r="B11447" s="14" t="s">
        <v>2838</v>
      </c>
      <c r="C11447" s="17">
        <v>10.0</v>
      </c>
      <c r="D11447" s="8" t="s">
        <v>13070</v>
      </c>
      <c r="E11447" s="8" t="s">
        <v>14</v>
      </c>
      <c r="F11447" s="5" t="s">
        <v>15</v>
      </c>
      <c r="G11447" s="9"/>
      <c r="H11447" s="9"/>
    </row>
    <row r="11448" ht="15.75" customHeight="1">
      <c r="A11448" s="15" t="s">
        <v>13064</v>
      </c>
      <c r="B11448" s="14" t="s">
        <v>543</v>
      </c>
      <c r="C11448" s="17">
        <v>11.0</v>
      </c>
      <c r="D11448" s="8" t="s">
        <v>13071</v>
      </c>
      <c r="E11448" s="8" t="s">
        <v>18</v>
      </c>
      <c r="F11448" s="5" t="s">
        <v>25</v>
      </c>
      <c r="G11448" s="9"/>
      <c r="H11448" s="9"/>
    </row>
    <row r="11449" ht="15.75" customHeight="1">
      <c r="A11449" s="15" t="s">
        <v>13064</v>
      </c>
      <c r="B11449" s="14" t="s">
        <v>555</v>
      </c>
      <c r="C11449" s="17">
        <v>12.0</v>
      </c>
      <c r="D11449" s="8" t="s">
        <v>13072</v>
      </c>
      <c r="E11449" s="8" t="s">
        <v>21</v>
      </c>
      <c r="F11449" s="5" t="s">
        <v>25</v>
      </c>
      <c r="G11449" s="9"/>
      <c r="H11449" s="9"/>
    </row>
    <row r="11450" ht="15.75" customHeight="1">
      <c r="A11450" s="15" t="s">
        <v>13064</v>
      </c>
      <c r="B11450" s="18" t="s">
        <v>1181</v>
      </c>
      <c r="C11450" s="17">
        <v>13.0</v>
      </c>
      <c r="D11450" s="8" t="s">
        <v>13073</v>
      </c>
      <c r="E11450" s="8" t="s">
        <v>21</v>
      </c>
      <c r="F11450" s="5" t="s">
        <v>25</v>
      </c>
      <c r="G11450" s="9"/>
      <c r="H11450" s="9"/>
    </row>
    <row r="11451" ht="15.75" customHeight="1">
      <c r="A11451" s="15" t="s">
        <v>13064</v>
      </c>
      <c r="B11451" s="14" t="s">
        <v>555</v>
      </c>
      <c r="C11451" s="17">
        <v>14.0</v>
      </c>
      <c r="D11451" s="8" t="s">
        <v>13074</v>
      </c>
      <c r="E11451" s="8" t="s">
        <v>14</v>
      </c>
      <c r="F11451" s="5" t="s">
        <v>25</v>
      </c>
      <c r="G11451" s="9"/>
      <c r="H11451" s="9"/>
    </row>
    <row r="11452" ht="15.75" customHeight="1">
      <c r="A11452" s="15" t="s">
        <v>13064</v>
      </c>
      <c r="B11452" s="14" t="s">
        <v>806</v>
      </c>
      <c r="C11452" s="17">
        <v>16.0</v>
      </c>
      <c r="D11452" s="8" t="s">
        <v>13075</v>
      </c>
      <c r="E11452" s="8" t="s">
        <v>32</v>
      </c>
      <c r="F11452" s="5" t="s">
        <v>123</v>
      </c>
      <c r="G11452" s="9"/>
      <c r="H11452" s="9"/>
    </row>
    <row r="11453" ht="15.75" customHeight="1">
      <c r="A11453" s="15" t="s">
        <v>13064</v>
      </c>
      <c r="B11453" s="14" t="s">
        <v>555</v>
      </c>
      <c r="C11453" s="17">
        <v>18.0</v>
      </c>
      <c r="D11453" s="8" t="s">
        <v>13076</v>
      </c>
      <c r="E11453" s="8" t="s">
        <v>14</v>
      </c>
      <c r="F11453" s="5" t="s">
        <v>28</v>
      </c>
      <c r="G11453" s="9"/>
      <c r="H11453" s="9"/>
    </row>
    <row r="11454" ht="15.75" customHeight="1">
      <c r="A11454" s="15" t="s">
        <v>13064</v>
      </c>
      <c r="B11454" s="18" t="s">
        <v>1181</v>
      </c>
      <c r="C11454" s="17">
        <v>19.0</v>
      </c>
      <c r="D11454" s="8" t="s">
        <v>13077</v>
      </c>
      <c r="E11454" s="8" t="s">
        <v>14</v>
      </c>
      <c r="F11454" s="5" t="s">
        <v>25</v>
      </c>
      <c r="G11454" s="9"/>
      <c r="H11454" s="9"/>
    </row>
    <row r="11455" ht="15.75" customHeight="1">
      <c r="A11455" s="15" t="s">
        <v>13064</v>
      </c>
      <c r="B11455" s="14" t="s">
        <v>555</v>
      </c>
      <c r="C11455" s="17">
        <v>20.0</v>
      </c>
      <c r="D11455" s="8" t="s">
        <v>13078</v>
      </c>
      <c r="E11455" s="8" t="s">
        <v>712</v>
      </c>
      <c r="F11455" s="5" t="s">
        <v>25</v>
      </c>
      <c r="G11455" s="9"/>
      <c r="H11455" s="9"/>
    </row>
    <row r="11456" ht="15.75" customHeight="1">
      <c r="A11456" s="15" t="s">
        <v>13064</v>
      </c>
      <c r="B11456" s="18" t="s">
        <v>1181</v>
      </c>
      <c r="C11456" s="17">
        <v>21.0</v>
      </c>
      <c r="D11456" s="8" t="s">
        <v>13079</v>
      </c>
      <c r="E11456" s="8" t="s">
        <v>21</v>
      </c>
      <c r="F11456" s="5" t="s">
        <v>25</v>
      </c>
      <c r="G11456" s="9"/>
      <c r="H11456" s="9"/>
    </row>
    <row r="11457" ht="15.75" customHeight="1">
      <c r="A11457" s="15" t="s">
        <v>13064</v>
      </c>
      <c r="B11457" s="14" t="s">
        <v>555</v>
      </c>
      <c r="C11457" s="17">
        <v>23.0</v>
      </c>
      <c r="D11457" s="8" t="s">
        <v>13080</v>
      </c>
      <c r="E11457" s="8" t="s">
        <v>18</v>
      </c>
      <c r="F11457" s="5" t="s">
        <v>2546</v>
      </c>
      <c r="G11457" s="9"/>
      <c r="H11457" s="9"/>
    </row>
    <row r="11458" ht="15.75" customHeight="1">
      <c r="A11458" s="15" t="s">
        <v>13064</v>
      </c>
      <c r="B11458" s="14" t="s">
        <v>806</v>
      </c>
      <c r="C11458" s="17">
        <v>24.0</v>
      </c>
      <c r="D11458" s="8" t="s">
        <v>13081</v>
      </c>
      <c r="E11458" s="8" t="s">
        <v>21</v>
      </c>
      <c r="F11458" s="5" t="s">
        <v>25</v>
      </c>
      <c r="G11458" s="9"/>
      <c r="H11458" s="9"/>
    </row>
    <row r="11459" ht="15.75" customHeight="1">
      <c r="A11459" s="15" t="s">
        <v>13064</v>
      </c>
      <c r="B11459" s="14" t="s">
        <v>555</v>
      </c>
      <c r="C11459" s="17">
        <v>26.0</v>
      </c>
      <c r="D11459" s="8" t="s">
        <v>13082</v>
      </c>
      <c r="E11459" s="8" t="s">
        <v>33</v>
      </c>
      <c r="F11459" s="5" t="s">
        <v>33</v>
      </c>
      <c r="G11459" s="9"/>
      <c r="H11459" s="9"/>
    </row>
    <row r="11460" ht="15.75" customHeight="1">
      <c r="A11460" s="15" t="s">
        <v>13064</v>
      </c>
      <c r="B11460" s="14" t="s">
        <v>806</v>
      </c>
      <c r="C11460" s="17">
        <v>28.0</v>
      </c>
      <c r="D11460" s="8" t="s">
        <v>13083</v>
      </c>
      <c r="E11460" s="8" t="s">
        <v>21</v>
      </c>
      <c r="F11460" s="5" t="s">
        <v>527</v>
      </c>
      <c r="G11460" s="9"/>
      <c r="H11460" s="9"/>
    </row>
    <row r="11461" ht="15.75" customHeight="1">
      <c r="A11461" s="15" t="s">
        <v>13064</v>
      </c>
      <c r="B11461" s="14" t="s">
        <v>806</v>
      </c>
      <c r="C11461" s="17">
        <v>30.0</v>
      </c>
      <c r="D11461" s="8" t="s">
        <v>13084</v>
      </c>
      <c r="E11461" s="8" t="s">
        <v>33</v>
      </c>
      <c r="F11461" s="5" t="s">
        <v>527</v>
      </c>
      <c r="G11461" s="9"/>
      <c r="H11461" s="9"/>
    </row>
    <row r="11462" ht="15.75" customHeight="1">
      <c r="A11462" s="15" t="s">
        <v>13064</v>
      </c>
      <c r="B11462" s="14" t="s">
        <v>555</v>
      </c>
      <c r="C11462" s="17">
        <v>32.0</v>
      </c>
      <c r="D11462" s="8" t="s">
        <v>13085</v>
      </c>
      <c r="E11462" s="8" t="s">
        <v>33</v>
      </c>
      <c r="F11462" s="5" t="s">
        <v>527</v>
      </c>
      <c r="G11462" s="9"/>
      <c r="H11462" s="9"/>
    </row>
    <row r="11463" ht="15.75" customHeight="1">
      <c r="A11463" s="15" t="s">
        <v>13064</v>
      </c>
      <c r="B11463" s="18" t="s">
        <v>1181</v>
      </c>
      <c r="C11463" s="17">
        <v>33.0</v>
      </c>
      <c r="D11463" s="8" t="s">
        <v>13086</v>
      </c>
      <c r="E11463" s="8" t="s">
        <v>33</v>
      </c>
      <c r="F11463" s="5" t="s">
        <v>33</v>
      </c>
      <c r="G11463" s="9"/>
      <c r="H11463" s="9"/>
    </row>
    <row r="11464" ht="15.75" customHeight="1">
      <c r="A11464" s="15" t="s">
        <v>13064</v>
      </c>
      <c r="B11464" s="14" t="s">
        <v>555</v>
      </c>
      <c r="C11464" s="17">
        <v>35.0</v>
      </c>
      <c r="D11464" s="8" t="s">
        <v>13087</v>
      </c>
      <c r="E11464" s="8" t="s">
        <v>33</v>
      </c>
      <c r="F11464" s="5" t="s">
        <v>33</v>
      </c>
      <c r="G11464" s="9"/>
      <c r="H11464" s="9"/>
    </row>
    <row r="11465" ht="15.75" customHeight="1">
      <c r="A11465" s="15" t="s">
        <v>13064</v>
      </c>
      <c r="B11465" s="18" t="s">
        <v>1181</v>
      </c>
      <c r="C11465" s="17">
        <v>37.0</v>
      </c>
      <c r="D11465" s="8" t="s">
        <v>13088</v>
      </c>
      <c r="E11465" s="8" t="s">
        <v>21</v>
      </c>
      <c r="F11465" s="5" t="s">
        <v>801</v>
      </c>
      <c r="G11465" s="9"/>
      <c r="H11465" s="9"/>
    </row>
    <row r="11466" ht="15.75" customHeight="1">
      <c r="A11466" s="15" t="s">
        <v>13064</v>
      </c>
      <c r="B11466" s="14" t="s">
        <v>555</v>
      </c>
      <c r="C11466" s="17">
        <v>38.0</v>
      </c>
      <c r="D11466" s="8" t="s">
        <v>13089</v>
      </c>
      <c r="E11466" s="8" t="s">
        <v>33</v>
      </c>
      <c r="F11466" s="5" t="s">
        <v>33</v>
      </c>
      <c r="G11466" s="9"/>
      <c r="H11466" s="9"/>
    </row>
    <row r="11467" ht="15.75" customHeight="1">
      <c r="A11467" s="15" t="s">
        <v>13064</v>
      </c>
      <c r="B11467" s="14" t="s">
        <v>806</v>
      </c>
      <c r="C11467" s="17">
        <v>39.0</v>
      </c>
      <c r="D11467" s="8" t="s">
        <v>13090</v>
      </c>
      <c r="E11467" s="8" t="s">
        <v>33</v>
      </c>
      <c r="F11467" s="5" t="s">
        <v>33</v>
      </c>
      <c r="G11467" s="9"/>
      <c r="H11467" s="9"/>
    </row>
    <row r="11468" ht="15.75" customHeight="1">
      <c r="A11468" s="15" t="s">
        <v>13064</v>
      </c>
      <c r="B11468" s="14" t="s">
        <v>555</v>
      </c>
      <c r="C11468" s="17">
        <v>40.0</v>
      </c>
      <c r="D11468" s="8" t="s">
        <v>13091</v>
      </c>
      <c r="E11468" s="8" t="s">
        <v>33</v>
      </c>
      <c r="F11468" s="5" t="s">
        <v>33</v>
      </c>
      <c r="G11468" s="9"/>
      <c r="H11468" s="9"/>
    </row>
    <row r="11469" ht="15.75" customHeight="1">
      <c r="A11469" s="15" t="s">
        <v>13064</v>
      </c>
      <c r="B11469" s="18" t="s">
        <v>1181</v>
      </c>
      <c r="C11469" s="17">
        <v>42.0</v>
      </c>
      <c r="D11469" s="8" t="s">
        <v>13092</v>
      </c>
      <c r="E11469" s="8" t="s">
        <v>32</v>
      </c>
      <c r="F11469" s="5" t="s">
        <v>33</v>
      </c>
      <c r="G11469" s="9"/>
      <c r="H11469" s="9"/>
    </row>
    <row r="11470" ht="15.75" customHeight="1">
      <c r="A11470" s="15" t="s">
        <v>13064</v>
      </c>
      <c r="B11470" s="14" t="s">
        <v>13093</v>
      </c>
      <c r="C11470" s="17">
        <v>44.0</v>
      </c>
      <c r="D11470" s="8" t="s">
        <v>13094</v>
      </c>
      <c r="E11470" s="8" t="s">
        <v>33</v>
      </c>
      <c r="F11470" s="5" t="s">
        <v>13095</v>
      </c>
      <c r="G11470" s="9"/>
      <c r="H11470" s="9"/>
    </row>
    <row r="11471" ht="15.75" customHeight="1">
      <c r="A11471" s="15" t="s">
        <v>13096</v>
      </c>
      <c r="B11471" s="14" t="s">
        <v>144</v>
      </c>
      <c r="C11471" s="16">
        <v>1.0</v>
      </c>
      <c r="D11471" s="8" t="s">
        <v>13097</v>
      </c>
      <c r="E11471" s="8" t="s">
        <v>14</v>
      </c>
      <c r="F11471" s="5" t="s">
        <v>79</v>
      </c>
      <c r="G11471" s="9"/>
      <c r="H11471" s="9"/>
    </row>
    <row r="11472" ht="15.75" customHeight="1">
      <c r="A11472" s="15" t="s">
        <v>13096</v>
      </c>
      <c r="B11472" s="18" t="s">
        <v>701</v>
      </c>
      <c r="C11472" s="17">
        <v>2.0</v>
      </c>
      <c r="D11472" s="8" t="s">
        <v>13098</v>
      </c>
      <c r="E11472" s="8" t="s">
        <v>21</v>
      </c>
      <c r="F11472" s="5" t="s">
        <v>50</v>
      </c>
      <c r="G11472" s="9"/>
      <c r="H11472" s="9"/>
    </row>
    <row r="11473" ht="15.75" customHeight="1">
      <c r="A11473" s="15" t="s">
        <v>13096</v>
      </c>
      <c r="B11473" s="14" t="s">
        <v>144</v>
      </c>
      <c r="C11473" s="17">
        <v>4.0</v>
      </c>
      <c r="D11473" s="8" t="s">
        <v>13099</v>
      </c>
      <c r="E11473" s="8" t="s">
        <v>21</v>
      </c>
      <c r="F11473" s="5" t="s">
        <v>22</v>
      </c>
      <c r="G11473" s="9"/>
      <c r="H11473" s="9"/>
    </row>
    <row r="11474" ht="15.75" customHeight="1">
      <c r="A11474" s="15" t="s">
        <v>13096</v>
      </c>
      <c r="B11474" s="18" t="s">
        <v>701</v>
      </c>
      <c r="C11474" s="17">
        <v>6.0</v>
      </c>
      <c r="D11474" s="8" t="s">
        <v>13100</v>
      </c>
      <c r="E11474" s="8" t="s">
        <v>21</v>
      </c>
      <c r="F11474" s="5" t="s">
        <v>25</v>
      </c>
      <c r="G11474" s="9"/>
      <c r="H11474" s="9"/>
    </row>
    <row r="11475" ht="15.75" customHeight="1">
      <c r="A11475" s="15" t="s">
        <v>13096</v>
      </c>
      <c r="B11475" s="14" t="s">
        <v>137</v>
      </c>
      <c r="C11475" s="17">
        <v>8.0</v>
      </c>
      <c r="D11475" s="8" t="s">
        <v>13101</v>
      </c>
      <c r="E11475" s="8" t="s">
        <v>32</v>
      </c>
      <c r="F11475" s="5" t="s">
        <v>15</v>
      </c>
      <c r="G11475" s="9"/>
      <c r="H11475" s="9"/>
    </row>
    <row r="11476" ht="15.75" customHeight="1">
      <c r="A11476" s="15" t="s">
        <v>13096</v>
      </c>
      <c r="B11476" s="14" t="s">
        <v>37</v>
      </c>
      <c r="C11476" s="17">
        <v>9.0</v>
      </c>
      <c r="D11476" s="8" t="s">
        <v>13102</v>
      </c>
      <c r="E11476" s="8" t="s">
        <v>32</v>
      </c>
      <c r="F11476" s="5" t="s">
        <v>66</v>
      </c>
      <c r="G11476" s="9"/>
      <c r="H11476" s="9"/>
    </row>
    <row r="11477" ht="15.75" customHeight="1">
      <c r="A11477" s="15" t="s">
        <v>13096</v>
      </c>
      <c r="B11477" s="14" t="s">
        <v>144</v>
      </c>
      <c r="C11477" s="17">
        <v>11.0</v>
      </c>
      <c r="D11477" s="8" t="s">
        <v>13103</v>
      </c>
      <c r="E11477" s="8" t="s">
        <v>14</v>
      </c>
      <c r="F11477" s="5" t="s">
        <v>15</v>
      </c>
      <c r="G11477" s="9"/>
      <c r="H11477" s="9"/>
    </row>
    <row r="11478" ht="15.75" customHeight="1">
      <c r="A11478" s="15" t="s">
        <v>13096</v>
      </c>
      <c r="B11478" s="14" t="s">
        <v>124</v>
      </c>
      <c r="C11478" s="17">
        <v>12.0</v>
      </c>
      <c r="D11478" s="8" t="s">
        <v>13104</v>
      </c>
      <c r="E11478" s="8" t="s">
        <v>33</v>
      </c>
      <c r="F11478" s="5" t="s">
        <v>33</v>
      </c>
      <c r="G11478" s="9"/>
      <c r="H11478" s="9"/>
    </row>
    <row r="11479" ht="15.75" customHeight="1">
      <c r="A11479" s="15" t="s">
        <v>13096</v>
      </c>
      <c r="B11479" s="14" t="s">
        <v>144</v>
      </c>
      <c r="C11479" s="17">
        <v>14.0</v>
      </c>
      <c r="D11479" s="8" t="s">
        <v>13105</v>
      </c>
      <c r="E11479" s="8" t="s">
        <v>18</v>
      </c>
      <c r="F11479" s="5" t="s">
        <v>708</v>
      </c>
      <c r="G11479" s="9"/>
      <c r="H11479" s="9"/>
    </row>
    <row r="11480" ht="15.75" customHeight="1">
      <c r="A11480" s="15" t="s">
        <v>13096</v>
      </c>
      <c r="B11480" s="14" t="s">
        <v>124</v>
      </c>
      <c r="C11480" s="17">
        <v>15.0</v>
      </c>
      <c r="D11480" s="8" t="s">
        <v>13106</v>
      </c>
      <c r="E11480" s="8" t="s">
        <v>18</v>
      </c>
      <c r="F11480" s="5" t="s">
        <v>18</v>
      </c>
      <c r="G11480" s="9"/>
      <c r="H11480" s="9"/>
    </row>
    <row r="11481" ht="15.75" customHeight="1">
      <c r="A11481" s="15" t="s">
        <v>13096</v>
      </c>
      <c r="B11481" s="14" t="s">
        <v>139</v>
      </c>
      <c r="C11481" s="17">
        <v>17.0</v>
      </c>
      <c r="D11481" s="8" t="s">
        <v>13107</v>
      </c>
      <c r="E11481" s="8" t="s">
        <v>21</v>
      </c>
      <c r="F11481" s="5" t="s">
        <v>642</v>
      </c>
      <c r="G11481" s="9"/>
      <c r="H11481" s="9"/>
    </row>
    <row r="11482" ht="15.75" customHeight="1">
      <c r="A11482" s="15" t="s">
        <v>13096</v>
      </c>
      <c r="B11482" s="14" t="s">
        <v>124</v>
      </c>
      <c r="C11482" s="17">
        <v>18.0</v>
      </c>
      <c r="D11482" s="8" t="s">
        <v>13108</v>
      </c>
      <c r="E11482" s="8" t="s">
        <v>21</v>
      </c>
      <c r="F11482" s="5" t="s">
        <v>1265</v>
      </c>
      <c r="G11482" s="9"/>
      <c r="H11482" s="9"/>
    </row>
    <row r="11483" ht="15.75" customHeight="1">
      <c r="A11483" s="15" t="s">
        <v>13096</v>
      </c>
      <c r="B11483" s="14" t="s">
        <v>144</v>
      </c>
      <c r="C11483" s="17">
        <v>19.0</v>
      </c>
      <c r="D11483" s="8" t="s">
        <v>13109</v>
      </c>
      <c r="E11483" s="8" t="s">
        <v>32</v>
      </c>
      <c r="F11483" s="5" t="s">
        <v>15</v>
      </c>
      <c r="G11483" s="9"/>
      <c r="H11483" s="9"/>
    </row>
    <row r="11484" ht="15.75" customHeight="1">
      <c r="A11484" s="15" t="s">
        <v>13096</v>
      </c>
      <c r="B11484" s="14" t="s">
        <v>37</v>
      </c>
      <c r="C11484" s="17">
        <v>21.0</v>
      </c>
      <c r="D11484" s="8" t="s">
        <v>13110</v>
      </c>
      <c r="E11484" s="8" t="s">
        <v>14</v>
      </c>
      <c r="F11484" s="5" t="s">
        <v>15</v>
      </c>
      <c r="G11484" s="9"/>
      <c r="H11484" s="9"/>
    </row>
    <row r="11485" ht="15.75" customHeight="1">
      <c r="A11485" s="15" t="s">
        <v>13096</v>
      </c>
      <c r="B11485" s="14" t="s">
        <v>124</v>
      </c>
      <c r="C11485" s="17">
        <v>22.0</v>
      </c>
      <c r="D11485" s="8" t="s">
        <v>13111</v>
      </c>
      <c r="E11485" s="8" t="s">
        <v>21</v>
      </c>
      <c r="F11485" s="5" t="s">
        <v>50</v>
      </c>
      <c r="G11485" s="9"/>
      <c r="H11485" s="9"/>
    </row>
    <row r="11486" ht="15.75" customHeight="1">
      <c r="A11486" s="15" t="s">
        <v>13096</v>
      </c>
      <c r="B11486" s="14" t="s">
        <v>37</v>
      </c>
      <c r="C11486" s="17">
        <v>23.0</v>
      </c>
      <c r="D11486" s="8" t="s">
        <v>13112</v>
      </c>
      <c r="E11486" s="8" t="s">
        <v>21</v>
      </c>
      <c r="F11486" s="5" t="s">
        <v>801</v>
      </c>
      <c r="G11486" s="9"/>
      <c r="H11486" s="9"/>
    </row>
    <row r="11487" ht="15.75" customHeight="1">
      <c r="A11487" s="15" t="s">
        <v>13096</v>
      </c>
      <c r="B11487" s="14" t="s">
        <v>144</v>
      </c>
      <c r="C11487" s="17">
        <v>24.0</v>
      </c>
      <c r="D11487" s="8" t="s">
        <v>13113</v>
      </c>
      <c r="E11487" s="8" t="s">
        <v>32</v>
      </c>
      <c r="F11487" s="5" t="s">
        <v>801</v>
      </c>
      <c r="G11487" s="9"/>
      <c r="H11487" s="9"/>
    </row>
    <row r="11488" ht="15.75" customHeight="1">
      <c r="A11488" s="15" t="s">
        <v>13096</v>
      </c>
      <c r="B11488" s="14" t="s">
        <v>37</v>
      </c>
      <c r="C11488" s="17">
        <v>25.0</v>
      </c>
      <c r="D11488" s="8" t="s">
        <v>13114</v>
      </c>
      <c r="E11488" s="8" t="s">
        <v>32</v>
      </c>
      <c r="F11488" s="5" t="s">
        <v>66</v>
      </c>
      <c r="G11488" s="9"/>
      <c r="H11488" s="9"/>
    </row>
    <row r="11489" ht="15.75" customHeight="1">
      <c r="A11489" s="15" t="s">
        <v>13096</v>
      </c>
      <c r="B11489" s="14" t="s">
        <v>144</v>
      </c>
      <c r="C11489" s="17">
        <v>26.0</v>
      </c>
      <c r="D11489" s="8" t="s">
        <v>13115</v>
      </c>
      <c r="E11489" s="8" t="s">
        <v>18</v>
      </c>
      <c r="F11489" s="5" t="s">
        <v>66</v>
      </c>
      <c r="G11489" s="9"/>
      <c r="H11489" s="9"/>
    </row>
    <row r="11490" ht="15.75" customHeight="1">
      <c r="A11490" s="15" t="s">
        <v>13096</v>
      </c>
      <c r="B11490" s="14" t="s">
        <v>37</v>
      </c>
      <c r="C11490" s="17">
        <v>27.0</v>
      </c>
      <c r="D11490" s="8" t="s">
        <v>13116</v>
      </c>
      <c r="E11490" s="8" t="s">
        <v>33</v>
      </c>
      <c r="F11490" s="5" t="s">
        <v>33</v>
      </c>
      <c r="G11490" s="9"/>
      <c r="H11490" s="9"/>
    </row>
    <row r="11491" ht="15.75" customHeight="1">
      <c r="A11491" s="15" t="s">
        <v>13096</v>
      </c>
      <c r="B11491" s="14" t="s">
        <v>37</v>
      </c>
      <c r="C11491" s="17">
        <v>29.0</v>
      </c>
      <c r="D11491" s="8" t="s">
        <v>13117</v>
      </c>
      <c r="E11491" s="8" t="s">
        <v>33</v>
      </c>
      <c r="F11491" s="5" t="s">
        <v>33</v>
      </c>
      <c r="G11491" s="9"/>
      <c r="H11491" s="9"/>
    </row>
    <row r="11492" ht="15.75" customHeight="1">
      <c r="A11492" s="15" t="s">
        <v>13096</v>
      </c>
      <c r="B11492" s="14" t="s">
        <v>144</v>
      </c>
      <c r="C11492" s="17">
        <v>31.0</v>
      </c>
      <c r="D11492" s="8" t="s">
        <v>13118</v>
      </c>
      <c r="E11492" s="8" t="s">
        <v>21</v>
      </c>
      <c r="F11492" s="5" t="s">
        <v>50</v>
      </c>
      <c r="G11492" s="9"/>
      <c r="H11492" s="9"/>
    </row>
    <row r="11493" ht="15.75" customHeight="1">
      <c r="A11493" s="15" t="s">
        <v>13096</v>
      </c>
      <c r="B11493" s="14" t="s">
        <v>144</v>
      </c>
      <c r="C11493" s="17">
        <v>32.0</v>
      </c>
      <c r="D11493" s="8" t="s">
        <v>13119</v>
      </c>
      <c r="E11493" s="8" t="s">
        <v>14</v>
      </c>
      <c r="F11493" s="5" t="s">
        <v>15</v>
      </c>
      <c r="G11493" s="9"/>
      <c r="H11493" s="9"/>
    </row>
    <row r="11494" ht="15.75" customHeight="1">
      <c r="A11494" s="15" t="s">
        <v>13096</v>
      </c>
      <c r="B11494" s="18" t="s">
        <v>126</v>
      </c>
      <c r="C11494" s="17">
        <v>33.0</v>
      </c>
      <c r="D11494" s="8" t="s">
        <v>13120</v>
      </c>
      <c r="E11494" s="8" t="s">
        <v>14</v>
      </c>
      <c r="F11494" s="5" t="s">
        <v>15</v>
      </c>
      <c r="G11494" s="9"/>
      <c r="H11494" s="9"/>
    </row>
    <row r="11495" ht="15.75" customHeight="1">
      <c r="A11495" s="15" t="s">
        <v>13096</v>
      </c>
      <c r="B11495" s="18" t="s">
        <v>701</v>
      </c>
      <c r="C11495" s="17">
        <v>34.0</v>
      </c>
      <c r="D11495" s="8" t="s">
        <v>13121</v>
      </c>
      <c r="E11495" s="8" t="s">
        <v>14</v>
      </c>
      <c r="F11495" s="5" t="s">
        <v>66</v>
      </c>
      <c r="G11495" s="9"/>
      <c r="H11495" s="9"/>
    </row>
    <row r="11496" ht="15.75" customHeight="1">
      <c r="A11496" s="15" t="s">
        <v>13096</v>
      </c>
      <c r="B11496" s="14" t="s">
        <v>37</v>
      </c>
      <c r="C11496" s="17">
        <v>36.0</v>
      </c>
      <c r="D11496" s="8" t="s">
        <v>13122</v>
      </c>
      <c r="E11496" s="8" t="s">
        <v>14</v>
      </c>
      <c r="F11496" s="5" t="s">
        <v>66</v>
      </c>
      <c r="G11496" s="9"/>
      <c r="H11496" s="9"/>
    </row>
    <row r="11497" ht="15.75" customHeight="1">
      <c r="A11497" s="15" t="s">
        <v>13096</v>
      </c>
      <c r="B11497" s="18" t="s">
        <v>126</v>
      </c>
      <c r="C11497" s="17">
        <v>37.0</v>
      </c>
      <c r="D11497" s="8" t="s">
        <v>13123</v>
      </c>
      <c r="E11497" s="8" t="s">
        <v>14</v>
      </c>
      <c r="F11497" s="5" t="s">
        <v>79</v>
      </c>
      <c r="G11497" s="9"/>
      <c r="H11497" s="9"/>
    </row>
    <row r="11498" ht="15.75" customHeight="1">
      <c r="A11498" s="15" t="s">
        <v>13096</v>
      </c>
      <c r="B11498" s="14" t="s">
        <v>144</v>
      </c>
      <c r="C11498" s="17">
        <v>38.0</v>
      </c>
      <c r="D11498" s="8" t="s">
        <v>13124</v>
      </c>
      <c r="E11498" s="8" t="s">
        <v>14</v>
      </c>
      <c r="F11498" s="5" t="s">
        <v>1017</v>
      </c>
      <c r="G11498" s="9"/>
      <c r="H11498" s="9"/>
    </row>
    <row r="11499" ht="15.75" customHeight="1">
      <c r="A11499" s="15" t="s">
        <v>13096</v>
      </c>
      <c r="B11499" s="18" t="s">
        <v>701</v>
      </c>
      <c r="C11499" s="17">
        <v>39.0</v>
      </c>
      <c r="D11499" s="8" t="s">
        <v>13125</v>
      </c>
      <c r="E11499" s="8" t="s">
        <v>14</v>
      </c>
      <c r="F11499" s="5" t="s">
        <v>66</v>
      </c>
      <c r="G11499" s="9"/>
      <c r="H11499" s="9"/>
    </row>
    <row r="11500" ht="15.75" customHeight="1">
      <c r="A11500" s="15" t="s">
        <v>13096</v>
      </c>
      <c r="B11500" s="14" t="s">
        <v>144</v>
      </c>
      <c r="C11500" s="17">
        <v>41.0</v>
      </c>
      <c r="D11500" s="8" t="s">
        <v>13126</v>
      </c>
      <c r="E11500" s="8" t="s">
        <v>21</v>
      </c>
      <c r="F11500" s="5" t="s">
        <v>22</v>
      </c>
      <c r="G11500" s="9"/>
      <c r="H11500" s="9"/>
    </row>
    <row r="11501" ht="15.75" customHeight="1">
      <c r="A11501" s="15" t="s">
        <v>13096</v>
      </c>
      <c r="B11501" s="18" t="s">
        <v>126</v>
      </c>
      <c r="C11501" s="17">
        <v>42.0</v>
      </c>
      <c r="D11501" s="8" t="s">
        <v>13127</v>
      </c>
      <c r="E11501" s="8" t="s">
        <v>21</v>
      </c>
      <c r="F11501" s="5" t="s">
        <v>25</v>
      </c>
      <c r="G11501" s="9"/>
      <c r="H11501" s="9"/>
    </row>
    <row r="11502" ht="15.75" customHeight="1">
      <c r="A11502" s="15" t="s">
        <v>13128</v>
      </c>
      <c r="B11502" s="14" t="s">
        <v>154</v>
      </c>
      <c r="C11502" s="16">
        <v>1.0</v>
      </c>
      <c r="D11502" s="8" t="s">
        <v>13129</v>
      </c>
      <c r="E11502" s="8" t="s">
        <v>21</v>
      </c>
      <c r="F11502" s="5" t="s">
        <v>25</v>
      </c>
      <c r="G11502" s="9"/>
      <c r="H11502" s="9"/>
    </row>
    <row r="11503" ht="15.75" customHeight="1">
      <c r="A11503" s="15" t="s">
        <v>13128</v>
      </c>
      <c r="B11503" s="14" t="s">
        <v>37</v>
      </c>
      <c r="C11503" s="17">
        <v>3.0</v>
      </c>
      <c r="D11503" s="8" t="s">
        <v>13130</v>
      </c>
      <c r="E11503" s="8" t="s">
        <v>21</v>
      </c>
      <c r="F11503" s="5" t="s">
        <v>133</v>
      </c>
      <c r="G11503" s="9"/>
      <c r="H11503" s="9"/>
    </row>
    <row r="11504" ht="15.75" customHeight="1">
      <c r="A11504" s="15" t="s">
        <v>13128</v>
      </c>
      <c r="B11504" s="14" t="s">
        <v>124</v>
      </c>
      <c r="C11504" s="17">
        <v>5.0</v>
      </c>
      <c r="D11504" s="8" t="s">
        <v>13131</v>
      </c>
      <c r="E11504" s="8" t="s">
        <v>14</v>
      </c>
      <c r="F11504" s="5" t="s">
        <v>15</v>
      </c>
      <c r="G11504" s="9"/>
      <c r="H11504" s="9"/>
    </row>
    <row r="11505" ht="15.75" customHeight="1">
      <c r="A11505" s="15" t="s">
        <v>13128</v>
      </c>
      <c r="B11505" s="14" t="s">
        <v>37</v>
      </c>
      <c r="C11505" s="17">
        <v>7.0</v>
      </c>
      <c r="D11505" s="8" t="s">
        <v>13132</v>
      </c>
      <c r="E11505" s="8" t="s">
        <v>21</v>
      </c>
      <c r="F11505" s="5" t="s">
        <v>22</v>
      </c>
      <c r="G11505" s="9"/>
      <c r="H11505" s="9"/>
    </row>
    <row r="11506" ht="15.75" customHeight="1">
      <c r="A11506" s="15" t="s">
        <v>13128</v>
      </c>
      <c r="B11506" s="14" t="s">
        <v>37</v>
      </c>
      <c r="C11506" s="17">
        <v>9.0</v>
      </c>
      <c r="D11506" s="8" t="s">
        <v>13133</v>
      </c>
      <c r="E11506" s="8" t="s">
        <v>21</v>
      </c>
      <c r="F11506" s="5" t="s">
        <v>22</v>
      </c>
      <c r="G11506" s="9"/>
      <c r="H11506" s="9"/>
    </row>
    <row r="11507" ht="15.75" customHeight="1">
      <c r="A11507" s="15" t="s">
        <v>13128</v>
      </c>
      <c r="B11507" s="14" t="s">
        <v>37</v>
      </c>
      <c r="C11507" s="17">
        <v>11.0</v>
      </c>
      <c r="D11507" s="8" t="s">
        <v>13134</v>
      </c>
      <c r="E11507" s="8" t="s">
        <v>14</v>
      </c>
      <c r="F11507" s="5" t="s">
        <v>15</v>
      </c>
      <c r="G11507" s="9"/>
      <c r="H11507" s="9"/>
    </row>
    <row r="11508" ht="15.75" customHeight="1">
      <c r="A11508" s="15" t="s">
        <v>13128</v>
      </c>
      <c r="B11508" s="14" t="s">
        <v>139</v>
      </c>
      <c r="C11508" s="17">
        <v>12.0</v>
      </c>
      <c r="D11508" s="8" t="s">
        <v>13135</v>
      </c>
      <c r="E11508" s="8" t="s">
        <v>18</v>
      </c>
      <c r="F11508" s="5" t="s">
        <v>18</v>
      </c>
      <c r="G11508" s="9"/>
      <c r="H11508" s="9"/>
    </row>
    <row r="11509" ht="15.75" customHeight="1">
      <c r="A11509" s="15" t="s">
        <v>13128</v>
      </c>
      <c r="B11509" s="14" t="s">
        <v>37</v>
      </c>
      <c r="C11509" s="17">
        <v>14.0</v>
      </c>
      <c r="D11509" s="8" t="s">
        <v>13136</v>
      </c>
      <c r="E11509" s="8" t="s">
        <v>21</v>
      </c>
      <c r="F11509" s="5" t="s">
        <v>28</v>
      </c>
      <c r="G11509" s="9"/>
      <c r="H11509" s="9"/>
    </row>
    <row r="11510" ht="15.75" customHeight="1">
      <c r="A11510" s="15" t="s">
        <v>13128</v>
      </c>
      <c r="B11510" s="14" t="s">
        <v>144</v>
      </c>
      <c r="C11510" s="17">
        <v>15.0</v>
      </c>
      <c r="D11510" s="8" t="s">
        <v>13137</v>
      </c>
      <c r="E11510" s="8" t="s">
        <v>21</v>
      </c>
      <c r="F11510" s="5" t="s">
        <v>123</v>
      </c>
      <c r="G11510" s="9"/>
      <c r="H11510" s="9"/>
    </row>
    <row r="11511" ht="15.75" customHeight="1">
      <c r="A11511" s="15" t="s">
        <v>13128</v>
      </c>
      <c r="B11511" s="14" t="s">
        <v>144</v>
      </c>
      <c r="C11511" s="17">
        <v>17.0</v>
      </c>
      <c r="D11511" s="8" t="s">
        <v>13138</v>
      </c>
      <c r="E11511" s="8" t="s">
        <v>21</v>
      </c>
      <c r="F11511" s="5" t="s">
        <v>123</v>
      </c>
      <c r="G11511" s="9"/>
      <c r="H11511" s="9"/>
    </row>
    <row r="11512" ht="15.75" customHeight="1">
      <c r="A11512" s="15" t="s">
        <v>13128</v>
      </c>
      <c r="B11512" s="14" t="s">
        <v>37</v>
      </c>
      <c r="C11512" s="17">
        <v>19.0</v>
      </c>
      <c r="D11512" s="8" t="s">
        <v>13139</v>
      </c>
      <c r="E11512" s="8" t="s">
        <v>33</v>
      </c>
      <c r="F11512" s="5" t="s">
        <v>33</v>
      </c>
      <c r="G11512" s="9"/>
      <c r="H11512" s="9"/>
    </row>
    <row r="11513" ht="15.75" customHeight="1">
      <c r="A11513" s="15" t="s">
        <v>13128</v>
      </c>
      <c r="B11513" s="14" t="s">
        <v>124</v>
      </c>
      <c r="C11513" s="17">
        <v>22.0</v>
      </c>
      <c r="D11513" s="8" t="s">
        <v>13140</v>
      </c>
      <c r="E11513" s="8" t="s">
        <v>33</v>
      </c>
      <c r="F11513" s="5" t="s">
        <v>971</v>
      </c>
      <c r="G11513" s="9"/>
      <c r="H11513" s="9"/>
    </row>
    <row r="11514" ht="15.75" customHeight="1">
      <c r="A11514" s="15" t="s">
        <v>13128</v>
      </c>
      <c r="B11514" s="18" t="s">
        <v>126</v>
      </c>
      <c r="C11514" s="17">
        <v>25.0</v>
      </c>
      <c r="D11514" s="8" t="s">
        <v>13141</v>
      </c>
      <c r="E11514" s="8" t="s">
        <v>21</v>
      </c>
      <c r="F11514" s="5" t="s">
        <v>50</v>
      </c>
      <c r="G11514" s="9"/>
      <c r="H11514" s="9"/>
    </row>
    <row r="11515" ht="15.75" customHeight="1">
      <c r="A11515" s="15" t="s">
        <v>13128</v>
      </c>
      <c r="B11515" s="14" t="s">
        <v>7517</v>
      </c>
      <c r="C11515" s="17">
        <v>26.0</v>
      </c>
      <c r="D11515" s="8" t="s">
        <v>13142</v>
      </c>
      <c r="E11515" s="8" t="s">
        <v>21</v>
      </c>
      <c r="F11515" s="5" t="s">
        <v>642</v>
      </c>
      <c r="G11515" s="9"/>
      <c r="H11515" s="9"/>
    </row>
    <row r="11516" ht="15.75" customHeight="1">
      <c r="A11516" s="15" t="s">
        <v>13143</v>
      </c>
      <c r="B11516" s="14" t="s">
        <v>500</v>
      </c>
      <c r="C11516" s="16">
        <v>1.0</v>
      </c>
      <c r="D11516" s="8" t="s">
        <v>13144</v>
      </c>
      <c r="E11516" s="8" t="s">
        <v>14</v>
      </c>
      <c r="F11516" s="5" t="s">
        <v>28</v>
      </c>
      <c r="G11516" s="9"/>
      <c r="H11516" s="9"/>
    </row>
    <row r="11517" ht="15.75" customHeight="1">
      <c r="A11517" s="15" t="s">
        <v>13143</v>
      </c>
      <c r="B11517" s="14" t="s">
        <v>482</v>
      </c>
      <c r="C11517" s="17">
        <v>4.0</v>
      </c>
      <c r="D11517" s="8" t="s">
        <v>13145</v>
      </c>
      <c r="E11517" s="8" t="s">
        <v>14</v>
      </c>
      <c r="F11517" s="5" t="s">
        <v>66</v>
      </c>
      <c r="G11517" s="9"/>
      <c r="H11517" s="9"/>
    </row>
    <row r="11518" ht="15.75" customHeight="1">
      <c r="A11518" s="15" t="s">
        <v>13143</v>
      </c>
      <c r="B11518" s="14" t="s">
        <v>500</v>
      </c>
      <c r="C11518" s="17">
        <v>6.0</v>
      </c>
      <c r="D11518" s="8" t="s">
        <v>13146</v>
      </c>
      <c r="E11518" s="8" t="s">
        <v>14</v>
      </c>
      <c r="F11518" s="5" t="s">
        <v>28</v>
      </c>
      <c r="G11518" s="9"/>
      <c r="H11518" s="9"/>
    </row>
    <row r="11519" ht="15.75" customHeight="1">
      <c r="A11519" s="15" t="s">
        <v>13143</v>
      </c>
      <c r="B11519" s="14" t="s">
        <v>500</v>
      </c>
      <c r="C11519" s="17">
        <v>7.0</v>
      </c>
      <c r="D11519" s="8" t="s">
        <v>13147</v>
      </c>
      <c r="E11519" s="8" t="s">
        <v>14</v>
      </c>
      <c r="F11519" s="5" t="s">
        <v>15</v>
      </c>
      <c r="G11519" s="9"/>
      <c r="H11519" s="9"/>
    </row>
    <row r="11520" ht="15.75" customHeight="1">
      <c r="A11520" s="15" t="s">
        <v>13143</v>
      </c>
      <c r="B11520" s="14" t="s">
        <v>443</v>
      </c>
      <c r="C11520" s="17">
        <v>9.0</v>
      </c>
      <c r="D11520" s="8" t="s">
        <v>13148</v>
      </c>
      <c r="E11520" s="8" t="s">
        <v>14</v>
      </c>
      <c r="F11520" s="5" t="s">
        <v>66</v>
      </c>
      <c r="G11520" s="9"/>
      <c r="H11520" s="9"/>
    </row>
    <row r="11521" ht="15.75" customHeight="1">
      <c r="A11521" s="15" t="s">
        <v>13143</v>
      </c>
      <c r="B11521" s="14" t="s">
        <v>239</v>
      </c>
      <c r="C11521" s="17">
        <v>11.0</v>
      </c>
      <c r="D11521" s="8" t="s">
        <v>13149</v>
      </c>
      <c r="E11521" s="8" t="s">
        <v>14</v>
      </c>
      <c r="F11521" s="5" t="s">
        <v>15</v>
      </c>
      <c r="G11521" s="9"/>
      <c r="H11521" s="9"/>
    </row>
    <row r="11522" ht="15.75" customHeight="1">
      <c r="A11522" s="11" t="s">
        <v>13150</v>
      </c>
      <c r="B11522" s="6" t="s">
        <v>37</v>
      </c>
      <c r="C11522" s="7">
        <v>1.0</v>
      </c>
      <c r="D11522" s="8" t="s">
        <v>13151</v>
      </c>
      <c r="E11522" s="5" t="s">
        <v>14</v>
      </c>
      <c r="F11522" s="5" t="s">
        <v>66</v>
      </c>
      <c r="G11522" s="9"/>
      <c r="H11522" s="9"/>
    </row>
    <row r="11523" ht="15.75" customHeight="1">
      <c r="A11523" s="11" t="s">
        <v>13150</v>
      </c>
      <c r="B11523" s="6" t="s">
        <v>124</v>
      </c>
      <c r="C11523" s="10">
        <v>2.0</v>
      </c>
      <c r="D11523" s="8" t="s">
        <v>13152</v>
      </c>
      <c r="E11523" s="5" t="s">
        <v>14</v>
      </c>
      <c r="F11523" s="5" t="s">
        <v>66</v>
      </c>
      <c r="G11523" s="9"/>
      <c r="H11523" s="9"/>
    </row>
    <row r="11524" ht="15.75" customHeight="1">
      <c r="A11524" s="11" t="s">
        <v>13150</v>
      </c>
      <c r="B11524" s="6" t="s">
        <v>124</v>
      </c>
      <c r="C11524" s="10">
        <v>3.0</v>
      </c>
      <c r="D11524" s="8" t="s">
        <v>13153</v>
      </c>
      <c r="E11524" s="5" t="s">
        <v>14</v>
      </c>
      <c r="F11524" s="5" t="s">
        <v>15</v>
      </c>
      <c r="G11524" s="9"/>
      <c r="H11524" s="9"/>
    </row>
    <row r="11525" ht="15.75" customHeight="1">
      <c r="A11525" s="11" t="s">
        <v>13150</v>
      </c>
      <c r="B11525" s="6" t="s">
        <v>144</v>
      </c>
      <c r="C11525" s="10">
        <v>4.0</v>
      </c>
      <c r="D11525" s="8" t="s">
        <v>13154</v>
      </c>
      <c r="E11525" s="5" t="s">
        <v>14</v>
      </c>
      <c r="F11525" s="5" t="s">
        <v>66</v>
      </c>
      <c r="G11525" s="9"/>
      <c r="H11525" s="9"/>
    </row>
    <row r="11526" ht="15.75" customHeight="1">
      <c r="A11526" s="11" t="s">
        <v>13150</v>
      </c>
      <c r="B11526" s="6" t="s">
        <v>124</v>
      </c>
      <c r="C11526" s="10">
        <v>6.0</v>
      </c>
      <c r="D11526" s="8" t="s">
        <v>13155</v>
      </c>
      <c r="E11526" s="5" t="s">
        <v>14</v>
      </c>
      <c r="F11526" s="5" t="s">
        <v>15</v>
      </c>
      <c r="G11526" s="9"/>
      <c r="H11526" s="9"/>
    </row>
    <row r="11527" ht="15.75" customHeight="1">
      <c r="A11527" s="11" t="s">
        <v>13150</v>
      </c>
      <c r="B11527" s="6" t="s">
        <v>37</v>
      </c>
      <c r="C11527" s="10">
        <v>7.0</v>
      </c>
      <c r="D11527" s="8" t="s">
        <v>13156</v>
      </c>
      <c r="E11527" s="5" t="s">
        <v>14</v>
      </c>
      <c r="F11527" s="5" t="s">
        <v>66</v>
      </c>
      <c r="G11527" s="9"/>
      <c r="H11527" s="9"/>
    </row>
    <row r="11528" ht="15.75" customHeight="1">
      <c r="A11528" s="11" t="s">
        <v>13150</v>
      </c>
      <c r="B11528" s="6" t="s">
        <v>139</v>
      </c>
      <c r="C11528" s="10">
        <v>8.0</v>
      </c>
      <c r="D11528" s="8" t="s">
        <v>13157</v>
      </c>
      <c r="E11528" s="5" t="s">
        <v>14</v>
      </c>
      <c r="F11528" s="5" t="s">
        <v>15</v>
      </c>
      <c r="G11528" s="9"/>
      <c r="H11528" s="9"/>
    </row>
    <row r="11529" ht="15.75" customHeight="1">
      <c r="A11529" s="11" t="s">
        <v>13150</v>
      </c>
      <c r="B11529" s="6" t="s">
        <v>2397</v>
      </c>
      <c r="C11529" s="10">
        <v>9.0</v>
      </c>
      <c r="D11529" s="8" t="s">
        <v>13158</v>
      </c>
      <c r="E11529" s="5" t="s">
        <v>14</v>
      </c>
      <c r="F11529" s="5" t="s">
        <v>15</v>
      </c>
      <c r="G11529" s="9"/>
      <c r="H11529" s="9"/>
    </row>
    <row r="11530" ht="15.75" customHeight="1">
      <c r="A11530" s="5" t="s">
        <v>13159</v>
      </c>
      <c r="B11530" s="6" t="s">
        <v>8510</v>
      </c>
      <c r="C11530" s="7">
        <v>1.0</v>
      </c>
      <c r="D11530" s="8" t="s">
        <v>13160</v>
      </c>
      <c r="E11530" s="5" t="s">
        <v>21</v>
      </c>
      <c r="F11530" s="5" t="s">
        <v>25</v>
      </c>
      <c r="G11530" s="9"/>
      <c r="H11530" s="9"/>
    </row>
    <row r="11531" ht="15.75" customHeight="1">
      <c r="A11531" s="5" t="s">
        <v>13159</v>
      </c>
      <c r="B11531" s="6" t="s">
        <v>68</v>
      </c>
      <c r="C11531" s="10">
        <v>2.0</v>
      </c>
      <c r="D11531" s="8" t="s">
        <v>13161</v>
      </c>
      <c r="E11531" s="5" t="s">
        <v>21</v>
      </c>
      <c r="F11531" s="5" t="s">
        <v>25</v>
      </c>
      <c r="G11531" s="9"/>
      <c r="H11531" s="9"/>
    </row>
    <row r="11532" ht="15.75" customHeight="1">
      <c r="A11532" s="5" t="s">
        <v>13159</v>
      </c>
      <c r="B11532" s="6" t="s">
        <v>100</v>
      </c>
      <c r="C11532" s="10">
        <v>3.0</v>
      </c>
      <c r="D11532" s="8" t="s">
        <v>13162</v>
      </c>
      <c r="E11532" s="5" t="s">
        <v>32</v>
      </c>
      <c r="F11532" s="5" t="s">
        <v>123</v>
      </c>
      <c r="G11532" s="9"/>
      <c r="H11532" s="9"/>
    </row>
    <row r="11533" ht="15.75" customHeight="1">
      <c r="A11533" s="5" t="s">
        <v>13159</v>
      </c>
      <c r="B11533" s="6" t="s">
        <v>100</v>
      </c>
      <c r="C11533" s="10">
        <v>4.0</v>
      </c>
      <c r="D11533" s="8" t="s">
        <v>13163</v>
      </c>
      <c r="E11533" s="5" t="s">
        <v>21</v>
      </c>
      <c r="F11533" s="5" t="s">
        <v>25</v>
      </c>
      <c r="G11533" s="9"/>
      <c r="H11533" s="9"/>
    </row>
    <row r="11534" ht="15.75" customHeight="1">
      <c r="A11534" s="5" t="s">
        <v>13159</v>
      </c>
      <c r="B11534" s="6" t="s">
        <v>41</v>
      </c>
      <c r="C11534" s="10">
        <v>5.0</v>
      </c>
      <c r="D11534" s="8" t="s">
        <v>13164</v>
      </c>
      <c r="E11534" s="5" t="s">
        <v>14</v>
      </c>
      <c r="F11534" s="5" t="s">
        <v>79</v>
      </c>
      <c r="G11534" s="9"/>
      <c r="H11534" s="9"/>
    </row>
    <row r="11535" ht="15.75" customHeight="1">
      <c r="A11535" s="5" t="s">
        <v>13159</v>
      </c>
      <c r="B11535" s="6" t="s">
        <v>41</v>
      </c>
      <c r="C11535" s="10">
        <v>6.0</v>
      </c>
      <c r="D11535" s="8" t="s">
        <v>13165</v>
      </c>
      <c r="E11535" s="5" t="s">
        <v>21</v>
      </c>
      <c r="F11535" s="5" t="s">
        <v>123</v>
      </c>
      <c r="G11535" s="9"/>
      <c r="H11535" s="9"/>
    </row>
    <row r="11536" ht="15.75" customHeight="1">
      <c r="A11536" s="5" t="s">
        <v>13159</v>
      </c>
      <c r="B11536" s="6" t="s">
        <v>100</v>
      </c>
      <c r="C11536" s="10">
        <v>7.0</v>
      </c>
      <c r="D11536" s="8" t="s">
        <v>13166</v>
      </c>
      <c r="E11536" s="5" t="s">
        <v>21</v>
      </c>
      <c r="F11536" s="5" t="s">
        <v>133</v>
      </c>
      <c r="G11536" s="9"/>
      <c r="H11536" s="9"/>
    </row>
    <row r="11537" ht="15.75" customHeight="1">
      <c r="A11537" s="5" t="s">
        <v>13159</v>
      </c>
      <c r="B11537" s="6" t="s">
        <v>68</v>
      </c>
      <c r="C11537" s="10">
        <v>8.0</v>
      </c>
      <c r="D11537" s="8" t="s">
        <v>13167</v>
      </c>
      <c r="E11537" s="5" t="s">
        <v>21</v>
      </c>
      <c r="F11537" s="5" t="s">
        <v>25</v>
      </c>
      <c r="G11537" s="9"/>
      <c r="H11537" s="9"/>
    </row>
    <row r="11538" ht="15.75" customHeight="1">
      <c r="A11538" s="5" t="s">
        <v>13159</v>
      </c>
      <c r="B11538" s="12" t="s">
        <v>330</v>
      </c>
      <c r="C11538" s="10">
        <v>9.0</v>
      </c>
      <c r="D11538" s="8" t="s">
        <v>13168</v>
      </c>
      <c r="E11538" s="5" t="s">
        <v>21</v>
      </c>
      <c r="F11538" s="5" t="s">
        <v>25</v>
      </c>
      <c r="G11538" s="9"/>
      <c r="H11538" s="9"/>
    </row>
    <row r="11539" ht="15.75" customHeight="1">
      <c r="A11539" s="15" t="s">
        <v>13169</v>
      </c>
      <c r="B11539" s="14" t="s">
        <v>968</v>
      </c>
      <c r="C11539" s="16">
        <v>1.0</v>
      </c>
      <c r="D11539" s="8" t="s">
        <v>13170</v>
      </c>
      <c r="E11539" s="8" t="s">
        <v>33</v>
      </c>
      <c r="F11539" s="5" t="s">
        <v>33</v>
      </c>
      <c r="G11539" s="9"/>
      <c r="H11539" s="9"/>
    </row>
    <row r="11540" ht="15.75" customHeight="1">
      <c r="A11540" s="15" t="s">
        <v>13169</v>
      </c>
      <c r="B11540" s="14" t="s">
        <v>37</v>
      </c>
      <c r="C11540" s="17">
        <v>3.0</v>
      </c>
      <c r="D11540" s="8" t="s">
        <v>13171</v>
      </c>
      <c r="E11540" s="8" t="s">
        <v>21</v>
      </c>
      <c r="F11540" s="5" t="s">
        <v>28</v>
      </c>
      <c r="G11540" s="9"/>
      <c r="H11540" s="9"/>
    </row>
    <row r="11541" ht="15.75" customHeight="1">
      <c r="A11541" s="15" t="s">
        <v>13169</v>
      </c>
      <c r="B11541" s="14" t="s">
        <v>124</v>
      </c>
      <c r="C11541" s="17">
        <v>4.0</v>
      </c>
      <c r="D11541" s="8" t="s">
        <v>13172</v>
      </c>
      <c r="E11541" s="8" t="s">
        <v>14</v>
      </c>
      <c r="F11541" s="5" t="s">
        <v>79</v>
      </c>
      <c r="G11541" s="9"/>
      <c r="H11541" s="9"/>
    </row>
    <row r="11542" ht="15.75" customHeight="1">
      <c r="A11542" s="15" t="s">
        <v>13169</v>
      </c>
      <c r="B11542" s="14" t="s">
        <v>144</v>
      </c>
      <c r="C11542" s="17">
        <v>6.0</v>
      </c>
      <c r="D11542" s="8" t="s">
        <v>13173</v>
      </c>
      <c r="E11542" s="8" t="s">
        <v>14</v>
      </c>
      <c r="F11542" s="5" t="s">
        <v>15</v>
      </c>
      <c r="G11542" s="9"/>
      <c r="H11542" s="9"/>
    </row>
    <row r="11543" ht="15.75" customHeight="1">
      <c r="A11543" s="15" t="s">
        <v>13169</v>
      </c>
      <c r="B11543" s="14" t="s">
        <v>124</v>
      </c>
      <c r="C11543" s="17">
        <v>8.0</v>
      </c>
      <c r="D11543" s="8" t="s">
        <v>13174</v>
      </c>
      <c r="E11543" s="8" t="s">
        <v>18</v>
      </c>
      <c r="F11543" s="5" t="s">
        <v>18</v>
      </c>
      <c r="G11543" s="9"/>
      <c r="H11543" s="9"/>
    </row>
    <row r="11544" ht="15.75" customHeight="1">
      <c r="A11544" s="15" t="s">
        <v>13169</v>
      </c>
      <c r="B11544" s="14" t="s">
        <v>37</v>
      </c>
      <c r="C11544" s="17">
        <v>10.0</v>
      </c>
      <c r="D11544" s="8" t="s">
        <v>13175</v>
      </c>
      <c r="E11544" s="8" t="s">
        <v>21</v>
      </c>
      <c r="F11544" s="5" t="s">
        <v>9973</v>
      </c>
      <c r="G11544" s="9"/>
      <c r="H11544" s="9"/>
    </row>
    <row r="11545" ht="15.75" customHeight="1">
      <c r="A11545" s="15" t="s">
        <v>13169</v>
      </c>
      <c r="B11545" s="14" t="s">
        <v>37</v>
      </c>
      <c r="C11545" s="17">
        <v>12.0</v>
      </c>
      <c r="D11545" s="8" t="s">
        <v>13176</v>
      </c>
      <c r="E11545" s="8" t="s">
        <v>14</v>
      </c>
      <c r="F11545" s="5" t="s">
        <v>15</v>
      </c>
      <c r="G11545" s="9"/>
      <c r="H11545" s="9"/>
    </row>
    <row r="11546" ht="15.75" customHeight="1">
      <c r="A11546" s="15" t="s">
        <v>13169</v>
      </c>
      <c r="B11546" s="14" t="s">
        <v>144</v>
      </c>
      <c r="C11546" s="17">
        <v>13.0</v>
      </c>
      <c r="D11546" s="8" t="s">
        <v>13177</v>
      </c>
      <c r="E11546" s="8" t="s">
        <v>14</v>
      </c>
      <c r="F11546" s="5" t="s">
        <v>66</v>
      </c>
      <c r="G11546" s="9"/>
      <c r="H11546" s="9"/>
    </row>
    <row r="11547" ht="15.75" customHeight="1">
      <c r="A11547" s="15" t="s">
        <v>13169</v>
      </c>
      <c r="B11547" s="14" t="s">
        <v>124</v>
      </c>
      <c r="C11547" s="17">
        <v>15.0</v>
      </c>
      <c r="D11547" s="8" t="s">
        <v>13178</v>
      </c>
      <c r="E11547" s="8" t="s">
        <v>21</v>
      </c>
      <c r="F11547" s="5" t="s">
        <v>642</v>
      </c>
      <c r="G11547" s="9"/>
      <c r="H11547" s="9"/>
    </row>
    <row r="11548" ht="15.75" customHeight="1">
      <c r="A11548" s="15" t="s">
        <v>13169</v>
      </c>
      <c r="B11548" s="14" t="s">
        <v>37</v>
      </c>
      <c r="C11548" s="17">
        <v>17.0</v>
      </c>
      <c r="D11548" s="8" t="s">
        <v>13179</v>
      </c>
      <c r="E11548" s="8" t="s">
        <v>21</v>
      </c>
      <c r="F11548" s="5" t="s">
        <v>123</v>
      </c>
      <c r="G11548" s="9"/>
      <c r="H11548" s="9"/>
    </row>
    <row r="11549" ht="15.75" customHeight="1">
      <c r="A11549" s="15" t="s">
        <v>13169</v>
      </c>
      <c r="B11549" s="14" t="s">
        <v>137</v>
      </c>
      <c r="C11549" s="17">
        <v>19.0</v>
      </c>
      <c r="D11549" s="8" t="s">
        <v>13180</v>
      </c>
      <c r="E11549" s="8" t="s">
        <v>18</v>
      </c>
      <c r="F11549" s="5" t="s">
        <v>18</v>
      </c>
      <c r="G11549" s="9"/>
      <c r="H11549" s="9"/>
    </row>
    <row r="11550" ht="15.75" customHeight="1">
      <c r="A11550" s="15" t="s">
        <v>13169</v>
      </c>
      <c r="B11550" s="14" t="s">
        <v>124</v>
      </c>
      <c r="C11550" s="17">
        <v>21.0</v>
      </c>
      <c r="D11550" s="8" t="s">
        <v>13181</v>
      </c>
      <c r="E11550" s="8" t="s">
        <v>146</v>
      </c>
      <c r="F11550" s="5" t="s">
        <v>66</v>
      </c>
      <c r="G11550" s="9"/>
      <c r="H11550" s="9"/>
    </row>
    <row r="11551" ht="15.75" customHeight="1">
      <c r="A11551" s="15" t="s">
        <v>13169</v>
      </c>
      <c r="B11551" s="14" t="s">
        <v>37</v>
      </c>
      <c r="C11551" s="17">
        <v>23.0</v>
      </c>
      <c r="D11551" s="8" t="s">
        <v>13182</v>
      </c>
      <c r="E11551" s="8" t="s">
        <v>21</v>
      </c>
      <c r="F11551" s="5" t="s">
        <v>642</v>
      </c>
      <c r="G11551" s="9"/>
      <c r="H11551" s="9"/>
    </row>
    <row r="11552" ht="15.75" customHeight="1">
      <c r="A11552" s="15" t="s">
        <v>13169</v>
      </c>
      <c r="B11552" s="14" t="s">
        <v>124</v>
      </c>
      <c r="C11552" s="17">
        <v>25.0</v>
      </c>
      <c r="D11552" s="8" t="s">
        <v>13183</v>
      </c>
      <c r="E11552" s="8" t="s">
        <v>14</v>
      </c>
      <c r="F11552" s="5" t="s">
        <v>166</v>
      </c>
      <c r="G11552" s="9"/>
      <c r="H11552" s="9"/>
    </row>
    <row r="11553" ht="15.75" customHeight="1">
      <c r="A11553" s="15" t="s">
        <v>13169</v>
      </c>
      <c r="B11553" s="14" t="s">
        <v>3574</v>
      </c>
      <c r="C11553" s="17">
        <v>27.0</v>
      </c>
      <c r="D11553" s="8" t="s">
        <v>13184</v>
      </c>
      <c r="E11553" s="8" t="s">
        <v>21</v>
      </c>
      <c r="F11553" s="5" t="s">
        <v>25</v>
      </c>
      <c r="G11553" s="9"/>
      <c r="H11553" s="9"/>
    </row>
    <row r="11554" ht="15.75" customHeight="1">
      <c r="A11554" s="15" t="s">
        <v>13185</v>
      </c>
      <c r="B11554" s="14" t="s">
        <v>517</v>
      </c>
      <c r="C11554" s="17">
        <v>2.0</v>
      </c>
      <c r="D11554" s="8" t="s">
        <v>13186</v>
      </c>
      <c r="E11554" s="8" t="s">
        <v>21</v>
      </c>
      <c r="F11554" s="5" t="s">
        <v>25</v>
      </c>
      <c r="G11554" s="9"/>
      <c r="H11554" s="9"/>
    </row>
    <row r="11555" ht="15.75" customHeight="1">
      <c r="A11555" s="15" t="s">
        <v>13185</v>
      </c>
      <c r="B11555" s="14" t="s">
        <v>968</v>
      </c>
      <c r="C11555" s="17">
        <v>4.0</v>
      </c>
      <c r="D11555" s="8" t="s">
        <v>13187</v>
      </c>
      <c r="E11555" s="8" t="s">
        <v>21</v>
      </c>
      <c r="F11555" s="5" t="s">
        <v>25</v>
      </c>
      <c r="G11555" s="9"/>
      <c r="H11555" s="9"/>
    </row>
    <row r="11556" ht="15.75" customHeight="1">
      <c r="A11556" s="15" t="s">
        <v>13185</v>
      </c>
      <c r="B11556" s="14" t="s">
        <v>517</v>
      </c>
      <c r="C11556" s="17">
        <v>6.0</v>
      </c>
      <c r="D11556" s="8" t="s">
        <v>13188</v>
      </c>
      <c r="E11556" s="8" t="s">
        <v>146</v>
      </c>
      <c r="F11556" s="5" t="s">
        <v>25</v>
      </c>
      <c r="G11556" s="9"/>
      <c r="H11556" s="9"/>
    </row>
    <row r="11557" ht="15.75" customHeight="1">
      <c r="A11557" s="15" t="s">
        <v>13185</v>
      </c>
      <c r="B11557" s="14" t="s">
        <v>1770</v>
      </c>
      <c r="C11557" s="17">
        <v>8.0</v>
      </c>
      <c r="D11557" s="8" t="s">
        <v>13189</v>
      </c>
      <c r="E11557" s="8" t="s">
        <v>21</v>
      </c>
      <c r="F11557" s="5" t="s">
        <v>25</v>
      </c>
      <c r="G11557" s="9"/>
      <c r="H11557" s="9"/>
    </row>
    <row r="11558" ht="15.75" customHeight="1">
      <c r="A11558" s="15" t="s">
        <v>13185</v>
      </c>
      <c r="B11558" s="14" t="s">
        <v>517</v>
      </c>
      <c r="C11558" s="17">
        <v>10.0</v>
      </c>
      <c r="D11558" s="8" t="s">
        <v>13190</v>
      </c>
      <c r="E11558" s="8" t="s">
        <v>21</v>
      </c>
      <c r="F11558" s="5" t="s">
        <v>25</v>
      </c>
      <c r="G11558" s="9"/>
      <c r="H11558" s="9"/>
    </row>
    <row r="11559" ht="15.75" customHeight="1">
      <c r="A11559" s="15" t="s">
        <v>13185</v>
      </c>
      <c r="B11559" s="14" t="s">
        <v>968</v>
      </c>
      <c r="C11559" s="17">
        <v>12.0</v>
      </c>
      <c r="D11559" s="8" t="s">
        <v>13191</v>
      </c>
      <c r="E11559" s="8" t="s">
        <v>21</v>
      </c>
      <c r="F11559" s="5" t="s">
        <v>25</v>
      </c>
      <c r="G11559" s="9"/>
      <c r="H11559" s="9"/>
    </row>
    <row r="11560" ht="15.75" customHeight="1">
      <c r="A11560" s="15" t="s">
        <v>13185</v>
      </c>
      <c r="B11560" s="14" t="s">
        <v>1770</v>
      </c>
      <c r="C11560" s="17">
        <v>14.0</v>
      </c>
      <c r="D11560" s="8" t="s">
        <v>13192</v>
      </c>
      <c r="E11560" s="8" t="s">
        <v>21</v>
      </c>
      <c r="F11560" s="5" t="s">
        <v>123</v>
      </c>
      <c r="G11560" s="9"/>
      <c r="H11560" s="9"/>
    </row>
    <row r="11561" ht="15.75" customHeight="1">
      <c r="A11561" s="15" t="s">
        <v>13185</v>
      </c>
      <c r="B11561" s="14" t="s">
        <v>5094</v>
      </c>
      <c r="C11561" s="17">
        <v>16.0</v>
      </c>
      <c r="D11561" s="8" t="s">
        <v>13193</v>
      </c>
      <c r="E11561" s="8" t="s">
        <v>32</v>
      </c>
      <c r="F11561" s="5" t="s">
        <v>123</v>
      </c>
      <c r="G11561" s="9"/>
      <c r="H11561" s="9"/>
    </row>
    <row r="11562" ht="15.75" customHeight="1">
      <c r="A11562" s="15" t="s">
        <v>13185</v>
      </c>
      <c r="B11562" s="14" t="s">
        <v>517</v>
      </c>
      <c r="C11562" s="17">
        <v>19.0</v>
      </c>
      <c r="D11562" s="8" t="s">
        <v>13194</v>
      </c>
      <c r="E11562" s="8" t="s">
        <v>33</v>
      </c>
      <c r="F11562" s="5" t="s">
        <v>13195</v>
      </c>
      <c r="G11562" s="9"/>
      <c r="H11562" s="9"/>
    </row>
    <row r="11563" ht="15.75" customHeight="1">
      <c r="A11563" s="15" t="s">
        <v>13185</v>
      </c>
      <c r="B11563" s="14" t="s">
        <v>517</v>
      </c>
      <c r="C11563" s="17">
        <v>21.0</v>
      </c>
      <c r="D11563" s="8" t="s">
        <v>13196</v>
      </c>
      <c r="E11563" s="8" t="s">
        <v>48</v>
      </c>
      <c r="F11563" s="5" t="s">
        <v>28</v>
      </c>
      <c r="G11563" s="9"/>
      <c r="H11563" s="9"/>
    </row>
    <row r="11564" ht="15.75" customHeight="1">
      <c r="A11564" s="15" t="s">
        <v>13185</v>
      </c>
      <c r="B11564" s="14" t="s">
        <v>517</v>
      </c>
      <c r="C11564" s="17">
        <v>22.0</v>
      </c>
      <c r="D11564" s="8" t="s">
        <v>13197</v>
      </c>
      <c r="E11564" s="8" t="s">
        <v>14</v>
      </c>
      <c r="F11564" s="5" t="s">
        <v>15</v>
      </c>
      <c r="G11564" s="9"/>
      <c r="H11564" s="9"/>
    </row>
    <row r="11565" ht="15.75" customHeight="1">
      <c r="A11565" s="15" t="s">
        <v>13185</v>
      </c>
      <c r="B11565" s="14" t="s">
        <v>517</v>
      </c>
      <c r="C11565" s="17">
        <v>24.0</v>
      </c>
      <c r="D11565" s="8" t="s">
        <v>13198</v>
      </c>
      <c r="E11565" s="8" t="s">
        <v>14</v>
      </c>
      <c r="F11565" s="5" t="s">
        <v>15</v>
      </c>
      <c r="G11565" s="9"/>
      <c r="H11565" s="9"/>
    </row>
    <row r="11566" ht="15.75" customHeight="1">
      <c r="A11566" s="15" t="s">
        <v>13185</v>
      </c>
      <c r="B11566" s="14" t="s">
        <v>517</v>
      </c>
      <c r="C11566" s="17">
        <v>26.0</v>
      </c>
      <c r="D11566" s="8" t="s">
        <v>13199</v>
      </c>
      <c r="E11566" s="8" t="s">
        <v>14</v>
      </c>
      <c r="F11566" s="5" t="s">
        <v>15</v>
      </c>
      <c r="G11566" s="9"/>
      <c r="H11566" s="9"/>
    </row>
    <row r="11567" ht="15.75" customHeight="1">
      <c r="A11567" s="15" t="s">
        <v>13185</v>
      </c>
      <c r="B11567" s="14" t="s">
        <v>1770</v>
      </c>
      <c r="C11567" s="17">
        <v>28.0</v>
      </c>
      <c r="D11567" s="8" t="s">
        <v>13200</v>
      </c>
      <c r="E11567" s="8" t="s">
        <v>32</v>
      </c>
      <c r="F11567" s="5" t="s">
        <v>22</v>
      </c>
      <c r="G11567" s="9"/>
      <c r="H11567" s="9"/>
    </row>
    <row r="11568" ht="15.75" customHeight="1">
      <c r="A11568" s="15" t="s">
        <v>13185</v>
      </c>
      <c r="B11568" s="14" t="s">
        <v>517</v>
      </c>
      <c r="C11568" s="17">
        <v>30.0</v>
      </c>
      <c r="D11568" s="8" t="s">
        <v>13201</v>
      </c>
      <c r="E11568" s="8" t="s">
        <v>21</v>
      </c>
      <c r="F11568" s="5" t="s">
        <v>133</v>
      </c>
      <c r="G11568" s="9"/>
      <c r="H11568" s="9"/>
    </row>
    <row r="11569" ht="15.75" customHeight="1">
      <c r="A11569" s="15" t="s">
        <v>13185</v>
      </c>
      <c r="B11569" s="14" t="s">
        <v>1770</v>
      </c>
      <c r="C11569" s="17">
        <v>32.0</v>
      </c>
      <c r="D11569" s="8" t="s">
        <v>13202</v>
      </c>
      <c r="E11569" s="8" t="s">
        <v>33</v>
      </c>
      <c r="F11569" s="5" t="s">
        <v>133</v>
      </c>
      <c r="G11569" s="9"/>
      <c r="H11569" s="9"/>
    </row>
    <row r="11570" ht="15.75" customHeight="1">
      <c r="A11570" s="15" t="s">
        <v>13185</v>
      </c>
      <c r="B11570" s="18" t="s">
        <v>679</v>
      </c>
      <c r="C11570" s="17">
        <v>34.0</v>
      </c>
      <c r="D11570" s="8" t="s">
        <v>13203</v>
      </c>
      <c r="E11570" s="8" t="s">
        <v>11</v>
      </c>
      <c r="F11570" s="5" t="s">
        <v>133</v>
      </c>
      <c r="G11570" s="9"/>
      <c r="H11570" s="9"/>
    </row>
    <row r="11571" ht="15.75" customHeight="1">
      <c r="A11571" s="15" t="s">
        <v>13185</v>
      </c>
      <c r="B11571" s="14" t="s">
        <v>1770</v>
      </c>
      <c r="C11571" s="17">
        <v>35.0</v>
      </c>
      <c r="D11571" s="8" t="s">
        <v>13204</v>
      </c>
      <c r="E11571" s="8" t="s">
        <v>32</v>
      </c>
      <c r="F11571" s="5" t="s">
        <v>639</v>
      </c>
      <c r="G11571" s="9"/>
      <c r="H11571" s="9"/>
    </row>
    <row r="11572" ht="15.75" customHeight="1">
      <c r="A11572" s="15" t="s">
        <v>13185</v>
      </c>
      <c r="B11572" s="18" t="s">
        <v>679</v>
      </c>
      <c r="C11572" s="17">
        <v>37.0</v>
      </c>
      <c r="D11572" s="8" t="s">
        <v>13205</v>
      </c>
      <c r="E11572" s="8" t="s">
        <v>32</v>
      </c>
      <c r="F11572" s="5" t="s">
        <v>929</v>
      </c>
      <c r="G11572" s="9"/>
      <c r="H11572" s="9"/>
    </row>
    <row r="11573" ht="15.75" customHeight="1">
      <c r="A11573" s="15" t="s">
        <v>13185</v>
      </c>
      <c r="B11573" s="14" t="s">
        <v>1770</v>
      </c>
      <c r="C11573" s="17">
        <v>38.0</v>
      </c>
      <c r="D11573" s="8" t="s">
        <v>13206</v>
      </c>
      <c r="E11573" s="8" t="s">
        <v>21</v>
      </c>
      <c r="F11573" s="5" t="s">
        <v>15</v>
      </c>
      <c r="G11573" s="9"/>
      <c r="H11573" s="9"/>
    </row>
    <row r="11574" ht="15.75" customHeight="1">
      <c r="A11574" s="15" t="s">
        <v>13185</v>
      </c>
      <c r="B11574" s="14" t="s">
        <v>517</v>
      </c>
      <c r="C11574" s="17">
        <v>40.0</v>
      </c>
      <c r="D11574" s="8" t="s">
        <v>13207</v>
      </c>
      <c r="E11574" s="8" t="s">
        <v>33</v>
      </c>
      <c r="F11574" s="5" t="s">
        <v>33</v>
      </c>
      <c r="G11574" s="9"/>
      <c r="H11574" s="9"/>
    </row>
    <row r="11575" ht="15.75" customHeight="1">
      <c r="A11575" s="15" t="s">
        <v>13185</v>
      </c>
      <c r="B11575" s="14" t="s">
        <v>517</v>
      </c>
      <c r="C11575" s="17">
        <v>41.0</v>
      </c>
      <c r="D11575" s="8" t="s">
        <v>13208</v>
      </c>
      <c r="E11575" s="8" t="s">
        <v>32</v>
      </c>
      <c r="F11575" s="5" t="s">
        <v>28</v>
      </c>
      <c r="G11575" s="9"/>
      <c r="H11575" s="9"/>
    </row>
    <row r="11576" ht="15.75" customHeight="1">
      <c r="A11576" s="15" t="s">
        <v>13185</v>
      </c>
      <c r="B11576" s="14" t="s">
        <v>517</v>
      </c>
      <c r="C11576" s="17">
        <v>43.0</v>
      </c>
      <c r="D11576" s="8" t="s">
        <v>13209</v>
      </c>
      <c r="E11576" s="8" t="s">
        <v>13210</v>
      </c>
      <c r="F11576" s="5" t="s">
        <v>28</v>
      </c>
      <c r="G11576" s="9"/>
      <c r="H11576" s="9"/>
    </row>
    <row r="11577" ht="15.75" customHeight="1">
      <c r="A11577" s="15" t="s">
        <v>13185</v>
      </c>
      <c r="B11577" s="14" t="s">
        <v>1036</v>
      </c>
      <c r="C11577" s="17">
        <v>45.0</v>
      </c>
      <c r="D11577" s="8" t="s">
        <v>13211</v>
      </c>
      <c r="E11577" s="8" t="s">
        <v>21</v>
      </c>
      <c r="F11577" s="5" t="s">
        <v>22</v>
      </c>
      <c r="G11577" s="9"/>
      <c r="H11577" s="9"/>
    </row>
    <row r="11578" ht="15.75" customHeight="1">
      <c r="A11578" s="15" t="s">
        <v>13185</v>
      </c>
      <c r="B11578" s="14" t="s">
        <v>1770</v>
      </c>
      <c r="C11578" s="17">
        <v>49.0</v>
      </c>
      <c r="D11578" s="8" t="s">
        <v>13212</v>
      </c>
      <c r="E11578" s="8" t="s">
        <v>14</v>
      </c>
      <c r="F11578" s="5" t="s">
        <v>15</v>
      </c>
      <c r="G11578" s="9"/>
      <c r="H11578" s="9"/>
    </row>
    <row r="11579" ht="15.75" customHeight="1">
      <c r="A11579" s="15" t="s">
        <v>13185</v>
      </c>
      <c r="B11579" s="14" t="s">
        <v>450</v>
      </c>
      <c r="C11579" s="17">
        <v>51.0</v>
      </c>
      <c r="D11579" s="8" t="s">
        <v>13213</v>
      </c>
      <c r="E11579" s="8" t="s">
        <v>11</v>
      </c>
      <c r="F11579" s="5" t="s">
        <v>651</v>
      </c>
      <c r="G11579" s="9"/>
      <c r="H11579" s="9"/>
    </row>
    <row r="11580" ht="15.75" customHeight="1">
      <c r="A11580" s="15" t="s">
        <v>13185</v>
      </c>
      <c r="B11580" s="18" t="s">
        <v>679</v>
      </c>
      <c r="C11580" s="17">
        <v>53.0</v>
      </c>
      <c r="D11580" s="8" t="s">
        <v>13214</v>
      </c>
      <c r="E11580" s="8" t="s">
        <v>33</v>
      </c>
      <c r="F11580" s="5" t="s">
        <v>33</v>
      </c>
      <c r="G11580" s="9"/>
      <c r="H11580" s="9"/>
    </row>
    <row r="11581" ht="15.75" customHeight="1">
      <c r="A11581" s="15" t="s">
        <v>13185</v>
      </c>
      <c r="B11581" s="18" t="s">
        <v>679</v>
      </c>
      <c r="C11581" s="17">
        <v>54.0</v>
      </c>
      <c r="D11581" s="8" t="s">
        <v>13215</v>
      </c>
      <c r="E11581" s="8" t="s">
        <v>33</v>
      </c>
      <c r="F11581" s="5" t="s">
        <v>33</v>
      </c>
      <c r="G11581" s="9"/>
      <c r="H11581" s="9"/>
    </row>
    <row r="11582" ht="15.75" customHeight="1">
      <c r="A11582" s="15" t="s">
        <v>13185</v>
      </c>
      <c r="B11582" s="14" t="s">
        <v>139</v>
      </c>
      <c r="C11582" s="17">
        <v>55.0</v>
      </c>
      <c r="D11582" s="8" t="s">
        <v>13216</v>
      </c>
      <c r="E11582" s="8" t="s">
        <v>33</v>
      </c>
      <c r="F11582" s="5" t="s">
        <v>33</v>
      </c>
      <c r="G11582" s="9"/>
      <c r="H11582" s="9"/>
    </row>
    <row r="11583" ht="15.75" customHeight="1">
      <c r="A11583" s="15" t="s">
        <v>13185</v>
      </c>
      <c r="B11583" s="14" t="s">
        <v>5094</v>
      </c>
      <c r="C11583" s="17">
        <v>57.0</v>
      </c>
      <c r="D11583" s="8" t="s">
        <v>13217</v>
      </c>
      <c r="E11583" s="8" t="s">
        <v>14</v>
      </c>
      <c r="F11583" s="5" t="s">
        <v>28</v>
      </c>
      <c r="G11583" s="9"/>
      <c r="H11583" s="9"/>
    </row>
    <row r="11584" ht="15.75" customHeight="1">
      <c r="A11584" s="15" t="s">
        <v>13185</v>
      </c>
      <c r="B11584" s="14" t="s">
        <v>1770</v>
      </c>
      <c r="C11584" s="17">
        <v>60.0</v>
      </c>
      <c r="D11584" s="8" t="s">
        <v>13218</v>
      </c>
      <c r="E11584" s="8" t="s">
        <v>14</v>
      </c>
      <c r="F11584" s="5" t="s">
        <v>15</v>
      </c>
      <c r="G11584" s="9"/>
      <c r="H11584" s="9"/>
    </row>
    <row r="11585" ht="15.75" customHeight="1">
      <c r="A11585" s="15" t="s">
        <v>13185</v>
      </c>
      <c r="B11585" s="14" t="s">
        <v>450</v>
      </c>
      <c r="C11585" s="17">
        <v>62.0</v>
      </c>
      <c r="D11585" s="8" t="s">
        <v>13219</v>
      </c>
      <c r="E11585" s="8" t="s">
        <v>21</v>
      </c>
      <c r="F11585" s="5" t="s">
        <v>22</v>
      </c>
      <c r="G11585" s="9"/>
      <c r="H11585" s="9"/>
    </row>
    <row r="11586" ht="15.75" customHeight="1">
      <c r="A11586" s="15" t="s">
        <v>13185</v>
      </c>
      <c r="B11586" s="14" t="s">
        <v>1770</v>
      </c>
      <c r="C11586" s="17">
        <v>63.0</v>
      </c>
      <c r="D11586" s="8" t="s">
        <v>13220</v>
      </c>
      <c r="E11586" s="8" t="s">
        <v>14</v>
      </c>
      <c r="F11586" s="5" t="s">
        <v>28</v>
      </c>
      <c r="G11586" s="9"/>
      <c r="H11586" s="9"/>
    </row>
    <row r="11587" ht="15.75" customHeight="1">
      <c r="A11587" s="15" t="s">
        <v>13185</v>
      </c>
      <c r="B11587" s="14" t="s">
        <v>144</v>
      </c>
      <c r="C11587" s="17">
        <v>65.0</v>
      </c>
      <c r="D11587" s="8" t="s">
        <v>13221</v>
      </c>
      <c r="E11587" s="8" t="s">
        <v>21</v>
      </c>
      <c r="F11587" s="5" t="s">
        <v>50</v>
      </c>
      <c r="G11587" s="9"/>
      <c r="H11587" s="9"/>
    </row>
    <row r="11588" ht="15.75" customHeight="1">
      <c r="A11588" s="15" t="s">
        <v>13185</v>
      </c>
      <c r="B11588" s="14" t="s">
        <v>517</v>
      </c>
      <c r="C11588" s="17">
        <v>66.0</v>
      </c>
      <c r="D11588" s="8" t="s">
        <v>13222</v>
      </c>
      <c r="E11588" s="8" t="s">
        <v>21</v>
      </c>
      <c r="F11588" s="5" t="s">
        <v>50</v>
      </c>
      <c r="G11588" s="9"/>
      <c r="H11588" s="9"/>
    </row>
    <row r="11589" ht="15.75" customHeight="1">
      <c r="A11589" s="15" t="s">
        <v>13185</v>
      </c>
      <c r="B11589" s="14" t="s">
        <v>1770</v>
      </c>
      <c r="C11589" s="17">
        <v>67.0</v>
      </c>
      <c r="D11589" s="8" t="s">
        <v>13223</v>
      </c>
      <c r="E11589" s="8" t="s">
        <v>21</v>
      </c>
      <c r="F11589" s="5" t="s">
        <v>50</v>
      </c>
      <c r="G11589" s="9"/>
      <c r="H11589" s="9"/>
    </row>
    <row r="11590" ht="15.75" customHeight="1">
      <c r="A11590" s="15" t="s">
        <v>13185</v>
      </c>
      <c r="B11590" s="14" t="s">
        <v>517</v>
      </c>
      <c r="C11590" s="17">
        <v>69.0</v>
      </c>
      <c r="D11590" s="8" t="s">
        <v>13224</v>
      </c>
      <c r="E11590" s="8" t="s">
        <v>14</v>
      </c>
      <c r="F11590" s="5" t="s">
        <v>66</v>
      </c>
      <c r="G11590" s="9"/>
      <c r="H11590" s="9"/>
    </row>
    <row r="11591" ht="15.75" customHeight="1">
      <c r="A11591" s="15" t="s">
        <v>13185</v>
      </c>
      <c r="B11591" s="14" t="s">
        <v>5094</v>
      </c>
      <c r="C11591" s="17">
        <v>70.0</v>
      </c>
      <c r="D11591" s="8" t="s">
        <v>13225</v>
      </c>
      <c r="E11591" s="8" t="s">
        <v>14</v>
      </c>
      <c r="F11591" s="5" t="s">
        <v>15</v>
      </c>
      <c r="G11591" s="9"/>
      <c r="H11591" s="9"/>
    </row>
    <row r="11592" ht="15.75" customHeight="1">
      <c r="A11592" s="15" t="s">
        <v>13185</v>
      </c>
      <c r="B11592" s="14" t="s">
        <v>450</v>
      </c>
      <c r="C11592" s="17">
        <v>73.0</v>
      </c>
      <c r="D11592" s="8" t="s">
        <v>13226</v>
      </c>
      <c r="E11592" s="8" t="s">
        <v>21</v>
      </c>
      <c r="F11592" s="5" t="s">
        <v>6868</v>
      </c>
      <c r="G11592" s="9"/>
      <c r="H11592" s="9"/>
    </row>
    <row r="11593" ht="15.75" customHeight="1">
      <c r="A11593" s="15" t="s">
        <v>13185</v>
      </c>
      <c r="B11593" s="14" t="s">
        <v>1770</v>
      </c>
      <c r="C11593" s="17">
        <v>75.0</v>
      </c>
      <c r="D11593" s="8" t="s">
        <v>13227</v>
      </c>
      <c r="E11593" s="8" t="s">
        <v>21</v>
      </c>
      <c r="F11593" s="5" t="s">
        <v>123</v>
      </c>
      <c r="G11593" s="9"/>
      <c r="H11593" s="9"/>
    </row>
    <row r="11594" ht="15.75" customHeight="1">
      <c r="A11594" s="15" t="s">
        <v>13185</v>
      </c>
      <c r="B11594" s="18" t="s">
        <v>679</v>
      </c>
      <c r="C11594" s="17">
        <v>77.0</v>
      </c>
      <c r="D11594" s="8" t="s">
        <v>13228</v>
      </c>
      <c r="E11594" s="8" t="s">
        <v>21</v>
      </c>
      <c r="F11594" s="5" t="s">
        <v>22</v>
      </c>
      <c r="G11594" s="9"/>
      <c r="H11594" s="9"/>
    </row>
    <row r="11595" ht="15.75" customHeight="1">
      <c r="A11595" s="15" t="s">
        <v>13185</v>
      </c>
      <c r="B11595" s="14" t="s">
        <v>5094</v>
      </c>
      <c r="C11595" s="17">
        <v>78.0</v>
      </c>
      <c r="D11595" s="8" t="s">
        <v>13229</v>
      </c>
      <c r="E11595" s="8" t="s">
        <v>21</v>
      </c>
      <c r="F11595" s="5" t="s">
        <v>22</v>
      </c>
      <c r="G11595" s="9"/>
      <c r="H11595" s="9"/>
    </row>
    <row r="11596" ht="15.75" customHeight="1">
      <c r="A11596" s="15" t="s">
        <v>13185</v>
      </c>
      <c r="B11596" s="14" t="s">
        <v>450</v>
      </c>
      <c r="C11596" s="17">
        <v>81.0</v>
      </c>
      <c r="D11596" s="8" t="s">
        <v>13230</v>
      </c>
      <c r="E11596" s="8" t="s">
        <v>21</v>
      </c>
      <c r="F11596" s="5" t="s">
        <v>25</v>
      </c>
      <c r="G11596" s="9"/>
      <c r="H11596" s="9"/>
    </row>
    <row r="11597" ht="15.75" customHeight="1">
      <c r="A11597" s="15" t="s">
        <v>13185</v>
      </c>
      <c r="B11597" s="14" t="s">
        <v>517</v>
      </c>
      <c r="C11597" s="17">
        <v>83.0</v>
      </c>
      <c r="D11597" s="8" t="s">
        <v>13231</v>
      </c>
      <c r="E11597" s="8" t="s">
        <v>32</v>
      </c>
      <c r="F11597" s="5" t="s">
        <v>22</v>
      </c>
      <c r="G11597" s="9"/>
      <c r="H11597" s="9"/>
    </row>
    <row r="11598" ht="15.75" customHeight="1">
      <c r="A11598" s="15" t="s">
        <v>13185</v>
      </c>
      <c r="B11598" s="14" t="s">
        <v>981</v>
      </c>
      <c r="C11598" s="17">
        <v>85.0</v>
      </c>
      <c r="D11598" s="8" t="s">
        <v>13232</v>
      </c>
      <c r="E11598" s="8" t="s">
        <v>21</v>
      </c>
      <c r="F11598" s="5" t="s">
        <v>50</v>
      </c>
      <c r="G11598" s="9"/>
      <c r="H11598" s="9"/>
    </row>
    <row r="11599" ht="15.75" customHeight="1">
      <c r="A11599" s="15" t="s">
        <v>13185</v>
      </c>
      <c r="B11599" s="14" t="s">
        <v>465</v>
      </c>
      <c r="C11599" s="17">
        <v>88.0</v>
      </c>
      <c r="D11599" s="8" t="s">
        <v>13233</v>
      </c>
      <c r="E11599" s="8" t="s">
        <v>21</v>
      </c>
      <c r="F11599" s="5" t="s">
        <v>28</v>
      </c>
      <c r="G11599" s="9"/>
      <c r="H11599" s="9"/>
    </row>
    <row r="11600" ht="15.75" customHeight="1">
      <c r="A11600" s="15" t="s">
        <v>13185</v>
      </c>
      <c r="B11600" s="14" t="s">
        <v>968</v>
      </c>
      <c r="C11600" s="17">
        <v>90.0</v>
      </c>
      <c r="D11600" s="8" t="s">
        <v>13234</v>
      </c>
      <c r="E11600" s="8" t="s">
        <v>33</v>
      </c>
      <c r="F11600" s="5" t="s">
        <v>33</v>
      </c>
      <c r="G11600" s="9"/>
      <c r="H11600" s="9"/>
    </row>
    <row r="11601" ht="15.75" customHeight="1">
      <c r="A11601" s="15" t="s">
        <v>13185</v>
      </c>
      <c r="B11601" s="14" t="s">
        <v>517</v>
      </c>
      <c r="C11601" s="17">
        <v>92.0</v>
      </c>
      <c r="D11601" s="8" t="s">
        <v>13235</v>
      </c>
      <c r="E11601" s="8" t="s">
        <v>14</v>
      </c>
      <c r="F11601" s="5" t="s">
        <v>66</v>
      </c>
      <c r="G11601" s="9"/>
      <c r="H11601" s="9"/>
    </row>
    <row r="11602" ht="15.75" customHeight="1">
      <c r="A11602" s="15" t="s">
        <v>13185</v>
      </c>
      <c r="B11602" s="14" t="s">
        <v>968</v>
      </c>
      <c r="C11602" s="17">
        <v>93.0</v>
      </c>
      <c r="D11602" s="8" t="s">
        <v>13236</v>
      </c>
      <c r="E11602" s="8" t="s">
        <v>14</v>
      </c>
      <c r="F11602" s="5" t="s">
        <v>15</v>
      </c>
      <c r="G11602" s="9"/>
      <c r="H11602" s="9"/>
    </row>
    <row r="11603" ht="15.75" customHeight="1">
      <c r="A11603" s="15" t="s">
        <v>13185</v>
      </c>
      <c r="B11603" s="14" t="s">
        <v>517</v>
      </c>
      <c r="C11603" s="17">
        <v>95.0</v>
      </c>
      <c r="D11603" s="8" t="s">
        <v>13237</v>
      </c>
      <c r="E11603" s="8" t="s">
        <v>14</v>
      </c>
      <c r="F11603" s="5" t="s">
        <v>15</v>
      </c>
      <c r="G11603" s="9"/>
      <c r="H11603" s="9"/>
    </row>
    <row r="11604" ht="15.75" customHeight="1">
      <c r="A11604" s="15" t="s">
        <v>13185</v>
      </c>
      <c r="B11604" s="14" t="s">
        <v>13238</v>
      </c>
      <c r="C11604" s="17">
        <v>97.0</v>
      </c>
      <c r="D11604" s="8" t="s">
        <v>13239</v>
      </c>
      <c r="E11604" s="8" t="s">
        <v>21</v>
      </c>
      <c r="F11604" s="5" t="s">
        <v>642</v>
      </c>
      <c r="G11604" s="9"/>
      <c r="H11604" s="9"/>
    </row>
    <row r="11605" ht="15.75" customHeight="1">
      <c r="A11605" s="15" t="s">
        <v>13185</v>
      </c>
      <c r="B11605" s="14" t="s">
        <v>2320</v>
      </c>
      <c r="C11605" s="17">
        <v>100.0</v>
      </c>
      <c r="D11605" s="8" t="s">
        <v>13240</v>
      </c>
      <c r="E11605" s="8" t="s">
        <v>21</v>
      </c>
      <c r="F11605" s="5" t="s">
        <v>642</v>
      </c>
      <c r="G11605" s="9"/>
      <c r="H11605" s="9"/>
    </row>
    <row r="11606" ht="15.75" customHeight="1">
      <c r="A11606" s="15" t="s">
        <v>13241</v>
      </c>
      <c r="B11606" s="14" t="s">
        <v>41</v>
      </c>
      <c r="C11606" s="16">
        <v>1.0</v>
      </c>
      <c r="D11606" s="8" t="s">
        <v>13242</v>
      </c>
      <c r="E11606" s="8" t="s">
        <v>21</v>
      </c>
      <c r="F11606" s="5" t="s">
        <v>9973</v>
      </c>
      <c r="G11606" s="9"/>
      <c r="H11606" s="9"/>
    </row>
    <row r="11607" ht="15.75" customHeight="1">
      <c r="A11607" s="15" t="s">
        <v>13241</v>
      </c>
      <c r="B11607" s="14" t="s">
        <v>26</v>
      </c>
      <c r="C11607" s="17">
        <v>3.0</v>
      </c>
      <c r="D11607" s="8" t="s">
        <v>13243</v>
      </c>
      <c r="E11607" s="8" t="s">
        <v>21</v>
      </c>
      <c r="F11607" s="5" t="s">
        <v>123</v>
      </c>
      <c r="G11607" s="9"/>
      <c r="H11607" s="9"/>
    </row>
    <row r="11608" ht="15.75" customHeight="1">
      <c r="A11608" s="15" t="s">
        <v>13241</v>
      </c>
      <c r="B11608" s="14" t="s">
        <v>41</v>
      </c>
      <c r="C11608" s="17">
        <v>4.0</v>
      </c>
      <c r="D11608" s="8" t="s">
        <v>13244</v>
      </c>
      <c r="E11608" s="8" t="s">
        <v>33</v>
      </c>
      <c r="F11608" s="5" t="s">
        <v>33</v>
      </c>
      <c r="G11608" s="9"/>
      <c r="H11608" s="9"/>
    </row>
    <row r="11609" ht="15.75" customHeight="1">
      <c r="A11609" s="15" t="s">
        <v>13241</v>
      </c>
      <c r="B11609" s="14" t="s">
        <v>41</v>
      </c>
      <c r="C11609" s="17">
        <v>6.0</v>
      </c>
      <c r="D11609" s="8" t="s">
        <v>13245</v>
      </c>
      <c r="E11609" s="8" t="s">
        <v>18</v>
      </c>
      <c r="F11609" s="5" t="s">
        <v>50</v>
      </c>
      <c r="G11609" s="9"/>
      <c r="H11609" s="9"/>
    </row>
    <row r="11610" ht="15.75" customHeight="1">
      <c r="A11610" s="15" t="s">
        <v>13241</v>
      </c>
      <c r="B11610" s="14" t="s">
        <v>41</v>
      </c>
      <c r="C11610" s="17">
        <v>8.0</v>
      </c>
      <c r="D11610" s="8" t="s">
        <v>13246</v>
      </c>
      <c r="E11610" s="8" t="s">
        <v>32</v>
      </c>
      <c r="F11610" s="5" t="s">
        <v>66</v>
      </c>
      <c r="G11610" s="9"/>
      <c r="H11610" s="9"/>
    </row>
    <row r="11611" ht="15.75" customHeight="1">
      <c r="A11611" s="15" t="s">
        <v>13241</v>
      </c>
      <c r="B11611" s="14" t="s">
        <v>68</v>
      </c>
      <c r="C11611" s="17">
        <v>10.0</v>
      </c>
      <c r="D11611" s="8" t="s">
        <v>13247</v>
      </c>
      <c r="E11611" s="8" t="s">
        <v>33</v>
      </c>
      <c r="F11611" s="5" t="s">
        <v>33</v>
      </c>
      <c r="G11611" s="9"/>
      <c r="H11611" s="9"/>
    </row>
    <row r="11612" ht="15.75" customHeight="1">
      <c r="A11612" s="15" t="s">
        <v>13241</v>
      </c>
      <c r="B11612" s="14" t="s">
        <v>41</v>
      </c>
      <c r="C11612" s="17">
        <v>13.0</v>
      </c>
      <c r="D11612" s="8" t="s">
        <v>13248</v>
      </c>
      <c r="E11612" s="8" t="s">
        <v>21</v>
      </c>
      <c r="F11612" s="5" t="s">
        <v>25</v>
      </c>
      <c r="G11612" s="9"/>
      <c r="H11612" s="9"/>
    </row>
    <row r="11613" ht="15.75" customHeight="1">
      <c r="A11613" s="15" t="s">
        <v>13241</v>
      </c>
      <c r="B11613" s="14" t="s">
        <v>41</v>
      </c>
      <c r="C11613" s="17">
        <v>15.0</v>
      </c>
      <c r="D11613" s="8" t="s">
        <v>13249</v>
      </c>
      <c r="E11613" s="8" t="s">
        <v>14</v>
      </c>
      <c r="F11613" s="5" t="s">
        <v>28</v>
      </c>
      <c r="G11613" s="9"/>
      <c r="H11613" s="9"/>
    </row>
    <row r="11614" ht="15.75" customHeight="1">
      <c r="A11614" s="15" t="s">
        <v>13241</v>
      </c>
      <c r="B11614" s="14" t="s">
        <v>26</v>
      </c>
      <c r="C11614" s="17">
        <v>17.0</v>
      </c>
      <c r="D11614" s="8" t="s">
        <v>13250</v>
      </c>
      <c r="E11614" s="8" t="s">
        <v>21</v>
      </c>
      <c r="F11614" s="5" t="s">
        <v>25</v>
      </c>
      <c r="G11614" s="9"/>
      <c r="H11614" s="9"/>
    </row>
    <row r="11615" ht="15.75" customHeight="1">
      <c r="A11615" s="15" t="s">
        <v>13241</v>
      </c>
      <c r="B11615" s="14" t="s">
        <v>41</v>
      </c>
      <c r="C11615" s="17">
        <v>18.0</v>
      </c>
      <c r="D11615" s="8" t="s">
        <v>13251</v>
      </c>
      <c r="E11615" s="8" t="s">
        <v>33</v>
      </c>
      <c r="F11615" s="5" t="s">
        <v>33</v>
      </c>
      <c r="G11615" s="9"/>
      <c r="H11615" s="9"/>
    </row>
    <row r="11616" ht="15.75" customHeight="1">
      <c r="A11616" s="15" t="s">
        <v>13241</v>
      </c>
      <c r="B11616" s="14" t="s">
        <v>41</v>
      </c>
      <c r="C11616" s="17">
        <v>20.0</v>
      </c>
      <c r="D11616" s="8" t="s">
        <v>13252</v>
      </c>
      <c r="E11616" s="8" t="s">
        <v>32</v>
      </c>
      <c r="F11616" s="5" t="s">
        <v>11088</v>
      </c>
      <c r="G11616" s="9"/>
      <c r="H11616" s="9"/>
    </row>
    <row r="11617" ht="15.75" customHeight="1">
      <c r="A11617" s="15" t="s">
        <v>13241</v>
      </c>
      <c r="B11617" s="14" t="s">
        <v>41</v>
      </c>
      <c r="C11617" s="17">
        <v>21.0</v>
      </c>
      <c r="D11617" s="8" t="s">
        <v>13253</v>
      </c>
      <c r="E11617" s="8" t="s">
        <v>18</v>
      </c>
      <c r="F11617" s="5" t="s">
        <v>33</v>
      </c>
      <c r="G11617" s="9"/>
      <c r="H11617" s="9"/>
    </row>
    <row r="11618" ht="15.75" customHeight="1">
      <c r="A11618" s="15" t="s">
        <v>13241</v>
      </c>
      <c r="B11618" s="14" t="s">
        <v>26</v>
      </c>
      <c r="C11618" s="17">
        <v>23.0</v>
      </c>
      <c r="D11618" s="8" t="s">
        <v>13254</v>
      </c>
      <c r="E11618" s="8" t="s">
        <v>21</v>
      </c>
      <c r="F11618" s="5" t="s">
        <v>123</v>
      </c>
      <c r="G11618" s="9"/>
      <c r="H11618" s="9"/>
    </row>
    <row r="11619" ht="15.75" customHeight="1">
      <c r="A11619" s="15" t="s">
        <v>13241</v>
      </c>
      <c r="B11619" s="14" t="s">
        <v>23</v>
      </c>
      <c r="C11619" s="17">
        <v>24.0</v>
      </c>
      <c r="D11619" s="8" t="s">
        <v>13255</v>
      </c>
      <c r="E11619" s="8" t="s">
        <v>33</v>
      </c>
      <c r="F11619" s="5" t="s">
        <v>33</v>
      </c>
      <c r="G11619" s="9"/>
      <c r="H11619" s="9"/>
    </row>
    <row r="11620" ht="15.75" customHeight="1">
      <c r="A11620" s="15" t="s">
        <v>13241</v>
      </c>
      <c r="B11620" s="14" t="s">
        <v>41</v>
      </c>
      <c r="C11620" s="17">
        <v>27.0</v>
      </c>
      <c r="D11620" s="8" t="s">
        <v>13256</v>
      </c>
      <c r="E11620" s="8" t="s">
        <v>18</v>
      </c>
      <c r="F11620" s="5" t="s">
        <v>28</v>
      </c>
      <c r="G11620" s="9"/>
      <c r="H11620" s="9"/>
    </row>
    <row r="11621" ht="15.75" customHeight="1">
      <c r="A11621" s="15" t="s">
        <v>13241</v>
      </c>
      <c r="B11621" s="14" t="s">
        <v>1832</v>
      </c>
      <c r="C11621" s="17">
        <v>29.0</v>
      </c>
      <c r="D11621" s="8" t="s">
        <v>13257</v>
      </c>
      <c r="E11621" s="8" t="s">
        <v>33</v>
      </c>
      <c r="F11621" s="5" t="s">
        <v>33</v>
      </c>
      <c r="G11621" s="9"/>
      <c r="H11621" s="9"/>
    </row>
    <row r="11622" ht="15.75" customHeight="1">
      <c r="A11622" s="5" t="s">
        <v>13258</v>
      </c>
      <c r="B11622" s="6" t="s">
        <v>13259</v>
      </c>
      <c r="C11622" s="7">
        <v>1.0</v>
      </c>
      <c r="D11622" s="8" t="s">
        <v>13260</v>
      </c>
      <c r="E11622" s="5" t="s">
        <v>21</v>
      </c>
      <c r="F11622" s="5" t="s">
        <v>25</v>
      </c>
      <c r="G11622" s="9"/>
      <c r="H11622" s="9"/>
    </row>
    <row r="11623" ht="15.75" customHeight="1">
      <c r="A11623" s="15" t="s">
        <v>13261</v>
      </c>
      <c r="B11623" s="14" t="s">
        <v>137</v>
      </c>
      <c r="C11623" s="16">
        <v>1.0</v>
      </c>
      <c r="D11623" s="8" t="s">
        <v>13262</v>
      </c>
      <c r="E11623" s="8" t="s">
        <v>146</v>
      </c>
      <c r="F11623" s="5" t="s">
        <v>79</v>
      </c>
      <c r="G11623" s="9"/>
      <c r="H11623" s="9"/>
    </row>
    <row r="11624" ht="15.75" customHeight="1">
      <c r="A11624" s="15" t="s">
        <v>13261</v>
      </c>
      <c r="B11624" s="14" t="s">
        <v>968</v>
      </c>
      <c r="C11624" s="17">
        <v>2.0</v>
      </c>
      <c r="D11624" s="8" t="s">
        <v>13263</v>
      </c>
      <c r="E11624" s="8" t="s">
        <v>14</v>
      </c>
      <c r="F11624" s="5" t="s">
        <v>79</v>
      </c>
      <c r="G11624" s="9"/>
      <c r="H11624" s="9"/>
    </row>
    <row r="11625" ht="15.75" customHeight="1">
      <c r="A11625" s="15" t="s">
        <v>13261</v>
      </c>
      <c r="B11625" s="18" t="s">
        <v>167</v>
      </c>
      <c r="C11625" s="17">
        <v>4.0</v>
      </c>
      <c r="D11625" s="8" t="s">
        <v>13264</v>
      </c>
      <c r="E11625" s="8" t="s">
        <v>14</v>
      </c>
      <c r="F11625" s="5" t="s">
        <v>79</v>
      </c>
      <c r="G11625" s="9"/>
      <c r="H11625" s="9"/>
    </row>
    <row r="11626" ht="15.75" customHeight="1">
      <c r="A11626" s="15" t="s">
        <v>13265</v>
      </c>
      <c r="B11626" s="14" t="s">
        <v>139</v>
      </c>
      <c r="C11626" s="16">
        <v>1.0</v>
      </c>
      <c r="D11626" s="8" t="s">
        <v>13266</v>
      </c>
      <c r="E11626" s="8" t="s">
        <v>21</v>
      </c>
      <c r="F11626" s="5" t="s">
        <v>25</v>
      </c>
      <c r="G11626" s="9"/>
      <c r="H11626" s="9"/>
    </row>
    <row r="11627" ht="15.75" customHeight="1">
      <c r="A11627" s="15" t="s">
        <v>13265</v>
      </c>
      <c r="B11627" s="14" t="s">
        <v>144</v>
      </c>
      <c r="C11627" s="17">
        <v>3.0</v>
      </c>
      <c r="D11627" s="8" t="s">
        <v>13267</v>
      </c>
      <c r="E11627" s="8" t="s">
        <v>33</v>
      </c>
      <c r="F11627" s="5" t="s">
        <v>971</v>
      </c>
      <c r="G11627" s="9"/>
      <c r="H11627" s="9"/>
    </row>
    <row r="11628" ht="15.75" customHeight="1">
      <c r="A11628" s="15" t="s">
        <v>13265</v>
      </c>
      <c r="B11628" s="14" t="s">
        <v>124</v>
      </c>
      <c r="C11628" s="17">
        <v>5.0</v>
      </c>
      <c r="D11628" s="8" t="s">
        <v>13268</v>
      </c>
      <c r="E11628" s="8" t="s">
        <v>33</v>
      </c>
      <c r="F11628" s="5" t="s">
        <v>3715</v>
      </c>
      <c r="G11628" s="9"/>
      <c r="H11628" s="9"/>
    </row>
    <row r="11629" ht="15.75" customHeight="1">
      <c r="A11629" s="15" t="s">
        <v>13265</v>
      </c>
      <c r="B11629" s="14" t="s">
        <v>1770</v>
      </c>
      <c r="C11629" s="17">
        <v>7.0</v>
      </c>
      <c r="D11629" s="8" t="s">
        <v>13269</v>
      </c>
      <c r="E11629" s="8" t="s">
        <v>32</v>
      </c>
      <c r="F11629" s="5" t="s">
        <v>33</v>
      </c>
      <c r="G11629" s="9"/>
      <c r="H11629" s="9"/>
    </row>
    <row r="11630" ht="15.75" customHeight="1">
      <c r="A11630" s="15" t="s">
        <v>13265</v>
      </c>
      <c r="B11630" s="18" t="s">
        <v>701</v>
      </c>
      <c r="C11630" s="17">
        <v>10.0</v>
      </c>
      <c r="D11630" s="8" t="s">
        <v>13270</v>
      </c>
      <c r="E11630" s="8" t="s">
        <v>32</v>
      </c>
      <c r="F11630" s="5" t="s">
        <v>33</v>
      </c>
      <c r="G11630" s="9"/>
      <c r="H11630" s="9"/>
    </row>
    <row r="11631" ht="15.75" customHeight="1">
      <c r="A11631" s="15" t="s">
        <v>13265</v>
      </c>
      <c r="B11631" s="14" t="s">
        <v>144</v>
      </c>
      <c r="C11631" s="17">
        <v>12.0</v>
      </c>
      <c r="D11631" s="8" t="s">
        <v>13271</v>
      </c>
      <c r="E11631" s="8" t="s">
        <v>21</v>
      </c>
      <c r="F11631" s="5" t="s">
        <v>25</v>
      </c>
      <c r="G11631" s="9"/>
      <c r="H11631" s="9"/>
    </row>
    <row r="11632" ht="15.75" customHeight="1">
      <c r="A11632" s="15" t="s">
        <v>13265</v>
      </c>
      <c r="B11632" s="14" t="s">
        <v>144</v>
      </c>
      <c r="C11632" s="17">
        <v>14.0</v>
      </c>
      <c r="D11632" s="8" t="s">
        <v>13272</v>
      </c>
      <c r="E11632" s="8" t="s">
        <v>21</v>
      </c>
      <c r="F11632" s="5" t="s">
        <v>123</v>
      </c>
      <c r="G11632" s="9"/>
      <c r="H11632" s="9"/>
    </row>
    <row r="11633" ht="15.75" customHeight="1">
      <c r="A11633" s="15" t="s">
        <v>13273</v>
      </c>
      <c r="B11633" s="14" t="s">
        <v>124</v>
      </c>
      <c r="C11633" s="16">
        <v>1.0</v>
      </c>
      <c r="D11633" s="8" t="s">
        <v>13274</v>
      </c>
      <c r="E11633" s="8" t="s">
        <v>33</v>
      </c>
      <c r="F11633" s="5" t="s">
        <v>971</v>
      </c>
      <c r="G11633" s="9"/>
      <c r="H11633" s="9"/>
    </row>
    <row r="11634" ht="15.75" customHeight="1">
      <c r="A11634" s="15" t="s">
        <v>13273</v>
      </c>
      <c r="B11634" s="14" t="s">
        <v>124</v>
      </c>
      <c r="C11634" s="17">
        <v>3.0</v>
      </c>
      <c r="D11634" s="8" t="s">
        <v>13275</v>
      </c>
      <c r="E11634" s="8" t="s">
        <v>21</v>
      </c>
      <c r="F11634" s="5" t="s">
        <v>22</v>
      </c>
      <c r="G11634" s="9"/>
      <c r="H11634" s="9"/>
    </row>
    <row r="11635" ht="15.75" customHeight="1">
      <c r="A11635" s="15" t="s">
        <v>13273</v>
      </c>
      <c r="B11635" s="14" t="s">
        <v>37</v>
      </c>
      <c r="C11635" s="17">
        <v>5.0</v>
      </c>
      <c r="D11635" s="8" t="s">
        <v>13276</v>
      </c>
      <c r="E11635" s="8" t="s">
        <v>21</v>
      </c>
      <c r="F11635" s="5" t="s">
        <v>2358</v>
      </c>
      <c r="G11635" s="9"/>
      <c r="H11635" s="9"/>
    </row>
    <row r="11636" ht="15.75" customHeight="1">
      <c r="A11636" s="15" t="s">
        <v>13273</v>
      </c>
      <c r="B11636" s="14" t="s">
        <v>37</v>
      </c>
      <c r="C11636" s="17">
        <v>7.0</v>
      </c>
      <c r="D11636" s="8" t="s">
        <v>13277</v>
      </c>
      <c r="E11636" s="8" t="s">
        <v>14</v>
      </c>
      <c r="F11636" s="5" t="s">
        <v>79</v>
      </c>
      <c r="G11636" s="9"/>
      <c r="H11636" s="9"/>
    </row>
    <row r="11637" ht="15.75" customHeight="1">
      <c r="A11637" s="15" t="s">
        <v>13273</v>
      </c>
      <c r="B11637" s="14" t="s">
        <v>37</v>
      </c>
      <c r="C11637" s="17">
        <v>8.0</v>
      </c>
      <c r="D11637" s="8" t="s">
        <v>13278</v>
      </c>
      <c r="E11637" s="8" t="s">
        <v>14</v>
      </c>
      <c r="F11637" s="5" t="s">
        <v>79</v>
      </c>
      <c r="G11637" s="9"/>
      <c r="H11637" s="9"/>
    </row>
    <row r="11638" ht="15.75" customHeight="1">
      <c r="A11638" s="15" t="s">
        <v>13273</v>
      </c>
      <c r="B11638" s="14" t="s">
        <v>37</v>
      </c>
      <c r="C11638" s="17">
        <v>9.0</v>
      </c>
      <c r="D11638" s="8" t="s">
        <v>13279</v>
      </c>
      <c r="E11638" s="8" t="s">
        <v>21</v>
      </c>
      <c r="F11638" s="5" t="s">
        <v>22</v>
      </c>
      <c r="G11638" s="9"/>
      <c r="H11638" s="9"/>
    </row>
    <row r="11639" ht="15.75" customHeight="1">
      <c r="A11639" s="15" t="s">
        <v>13273</v>
      </c>
      <c r="B11639" s="14" t="s">
        <v>144</v>
      </c>
      <c r="C11639" s="17">
        <v>11.0</v>
      </c>
      <c r="D11639" s="8" t="s">
        <v>13280</v>
      </c>
      <c r="E11639" s="8" t="s">
        <v>32</v>
      </c>
      <c r="F11639" s="5" t="s">
        <v>33</v>
      </c>
      <c r="G11639" s="9"/>
      <c r="H11639" s="9"/>
    </row>
    <row r="11640" ht="15.75" customHeight="1">
      <c r="A11640" s="15" t="s">
        <v>13273</v>
      </c>
      <c r="B11640" s="14" t="s">
        <v>37</v>
      </c>
      <c r="C11640" s="17">
        <v>13.0</v>
      </c>
      <c r="D11640" s="8" t="s">
        <v>13281</v>
      </c>
      <c r="E11640" s="8" t="s">
        <v>14</v>
      </c>
      <c r="F11640" s="5" t="s">
        <v>79</v>
      </c>
      <c r="G11640" s="9"/>
      <c r="H11640" s="9"/>
    </row>
    <row r="11641" ht="15.75" customHeight="1">
      <c r="A11641" s="15" t="s">
        <v>13273</v>
      </c>
      <c r="B11641" s="14" t="s">
        <v>124</v>
      </c>
      <c r="C11641" s="17">
        <v>15.0</v>
      </c>
      <c r="D11641" s="8" t="s">
        <v>13282</v>
      </c>
      <c r="E11641" s="8" t="s">
        <v>14</v>
      </c>
      <c r="F11641" s="5" t="s">
        <v>28</v>
      </c>
      <c r="G11641" s="9"/>
      <c r="H11641" s="9"/>
    </row>
    <row r="11642" ht="15.75" customHeight="1">
      <c r="A11642" s="15" t="s">
        <v>13273</v>
      </c>
      <c r="B11642" s="14" t="s">
        <v>29</v>
      </c>
      <c r="C11642" s="17">
        <v>17.0</v>
      </c>
      <c r="D11642" s="8" t="s">
        <v>13283</v>
      </c>
      <c r="E11642" s="8" t="s">
        <v>21</v>
      </c>
      <c r="F11642" s="5" t="s">
        <v>25</v>
      </c>
      <c r="G11642" s="9"/>
      <c r="H11642" s="9"/>
    </row>
    <row r="11643" ht="15.75" customHeight="1">
      <c r="A11643" s="15" t="s">
        <v>13273</v>
      </c>
      <c r="B11643" s="14" t="s">
        <v>144</v>
      </c>
      <c r="C11643" s="17">
        <v>18.0</v>
      </c>
      <c r="D11643" s="8" t="s">
        <v>13284</v>
      </c>
      <c r="E11643" s="8" t="s">
        <v>18</v>
      </c>
      <c r="F11643" s="5" t="s">
        <v>18</v>
      </c>
      <c r="G11643" s="9"/>
      <c r="H11643" s="9"/>
    </row>
    <row r="11644" ht="15.75" customHeight="1">
      <c r="A11644" s="15" t="s">
        <v>13273</v>
      </c>
      <c r="B11644" s="14" t="s">
        <v>29</v>
      </c>
      <c r="C11644" s="17">
        <v>19.0</v>
      </c>
      <c r="D11644" s="8" t="s">
        <v>13285</v>
      </c>
      <c r="E11644" s="8" t="s">
        <v>146</v>
      </c>
      <c r="F11644" s="5" t="s">
        <v>1017</v>
      </c>
      <c r="G11644" s="9"/>
      <c r="H11644" s="9"/>
    </row>
    <row r="11645" ht="15.75" customHeight="1">
      <c r="A11645" s="15" t="s">
        <v>13273</v>
      </c>
      <c r="B11645" s="14" t="s">
        <v>968</v>
      </c>
      <c r="C11645" s="17">
        <v>21.0</v>
      </c>
      <c r="D11645" s="8" t="s">
        <v>13286</v>
      </c>
      <c r="E11645" s="8" t="s">
        <v>146</v>
      </c>
      <c r="F11645" s="5" t="s">
        <v>1017</v>
      </c>
      <c r="G11645" s="9"/>
      <c r="H11645" s="9"/>
    </row>
    <row r="11646" ht="15.75" customHeight="1">
      <c r="A11646" s="15" t="s">
        <v>13273</v>
      </c>
      <c r="B11646" s="14" t="s">
        <v>124</v>
      </c>
      <c r="C11646" s="17">
        <v>23.0</v>
      </c>
      <c r="D11646" s="8" t="s">
        <v>13287</v>
      </c>
      <c r="E11646" s="8" t="s">
        <v>21</v>
      </c>
      <c r="F11646" s="5" t="s">
        <v>22</v>
      </c>
      <c r="G11646" s="9"/>
      <c r="H11646" s="9"/>
    </row>
    <row r="11647" ht="15.75" customHeight="1">
      <c r="A11647" s="15" t="s">
        <v>13273</v>
      </c>
      <c r="B11647" s="14" t="s">
        <v>144</v>
      </c>
      <c r="C11647" s="17">
        <v>25.0</v>
      </c>
      <c r="D11647" s="8" t="s">
        <v>13288</v>
      </c>
      <c r="E11647" s="8" t="s">
        <v>11</v>
      </c>
      <c r="F11647" s="5" t="s">
        <v>79</v>
      </c>
      <c r="G11647" s="9"/>
      <c r="H11647" s="9"/>
    </row>
    <row r="11648" ht="15.75" customHeight="1">
      <c r="A11648" s="15" t="s">
        <v>13273</v>
      </c>
      <c r="B11648" s="14" t="s">
        <v>37</v>
      </c>
      <c r="C11648" s="17">
        <v>26.0</v>
      </c>
      <c r="D11648" s="8" t="s">
        <v>13289</v>
      </c>
      <c r="E11648" s="8" t="s">
        <v>14</v>
      </c>
      <c r="F11648" s="5" t="s">
        <v>79</v>
      </c>
      <c r="G11648" s="9"/>
      <c r="H11648" s="9"/>
    </row>
    <row r="11649" ht="15.75" customHeight="1">
      <c r="A11649" s="15" t="s">
        <v>13273</v>
      </c>
      <c r="B11649" s="14" t="s">
        <v>450</v>
      </c>
      <c r="C11649" s="17">
        <v>28.0</v>
      </c>
      <c r="D11649" s="8" t="s">
        <v>13290</v>
      </c>
      <c r="E11649" s="8" t="s">
        <v>21</v>
      </c>
      <c r="F11649" s="5" t="s">
        <v>25</v>
      </c>
      <c r="G11649" s="9"/>
      <c r="H11649" s="9"/>
    </row>
    <row r="11650" ht="15.75" customHeight="1">
      <c r="A11650" s="15" t="s">
        <v>13291</v>
      </c>
      <c r="B11650" s="18" t="s">
        <v>135</v>
      </c>
      <c r="C11650" s="16">
        <v>1.0</v>
      </c>
      <c r="D11650" s="8" t="s">
        <v>13292</v>
      </c>
      <c r="E11650" s="8" t="s">
        <v>21</v>
      </c>
      <c r="F11650" s="5" t="s">
        <v>89</v>
      </c>
      <c r="G11650" s="9"/>
      <c r="H11650" s="9"/>
    </row>
    <row r="11651" ht="15.75" customHeight="1">
      <c r="A11651" s="15" t="s">
        <v>13291</v>
      </c>
      <c r="B11651" s="18" t="s">
        <v>701</v>
      </c>
      <c r="C11651" s="17">
        <v>2.0</v>
      </c>
      <c r="D11651" s="8" t="s">
        <v>13293</v>
      </c>
      <c r="E11651" s="8" t="s">
        <v>21</v>
      </c>
      <c r="F11651" s="5" t="s">
        <v>22</v>
      </c>
      <c r="G11651" s="9"/>
      <c r="H11651" s="9"/>
    </row>
    <row r="11652" ht="15.75" customHeight="1">
      <c r="A11652" s="15" t="s">
        <v>13291</v>
      </c>
      <c r="B11652" s="14" t="s">
        <v>144</v>
      </c>
      <c r="C11652" s="17">
        <v>4.0</v>
      </c>
      <c r="D11652" s="8" t="s">
        <v>13294</v>
      </c>
      <c r="E11652" s="8" t="s">
        <v>21</v>
      </c>
      <c r="F11652" s="5" t="s">
        <v>50</v>
      </c>
      <c r="G11652" s="9"/>
      <c r="H11652" s="9"/>
    </row>
    <row r="11653" ht="15.75" customHeight="1">
      <c r="A11653" s="15" t="s">
        <v>13291</v>
      </c>
      <c r="B11653" s="14" t="s">
        <v>144</v>
      </c>
      <c r="C11653" s="17">
        <v>6.0</v>
      </c>
      <c r="D11653" s="8" t="s">
        <v>13295</v>
      </c>
      <c r="E11653" s="8" t="s">
        <v>11</v>
      </c>
      <c r="F11653" s="5" t="s">
        <v>50</v>
      </c>
      <c r="G11653" s="9"/>
      <c r="H11653" s="9"/>
    </row>
    <row r="11654" ht="15.75" customHeight="1">
      <c r="A11654" s="15" t="s">
        <v>13291</v>
      </c>
      <c r="B11654" s="18" t="s">
        <v>701</v>
      </c>
      <c r="C11654" s="17">
        <v>8.0</v>
      </c>
      <c r="D11654" s="8" t="s">
        <v>13296</v>
      </c>
      <c r="E11654" s="8" t="s">
        <v>21</v>
      </c>
      <c r="F11654" s="5" t="s">
        <v>50</v>
      </c>
      <c r="G11654" s="9"/>
      <c r="H11654" s="9"/>
    </row>
    <row r="11655" ht="15.75" customHeight="1">
      <c r="A11655" s="15" t="s">
        <v>13291</v>
      </c>
      <c r="B11655" s="18" t="s">
        <v>701</v>
      </c>
      <c r="C11655" s="17">
        <v>10.0</v>
      </c>
      <c r="D11655" s="8" t="s">
        <v>13297</v>
      </c>
      <c r="E11655" s="8" t="s">
        <v>21</v>
      </c>
      <c r="F11655" s="5" t="s">
        <v>50</v>
      </c>
      <c r="G11655" s="9"/>
      <c r="H11655" s="9"/>
    </row>
    <row r="11656" ht="15.75" customHeight="1">
      <c r="A11656" s="15" t="s">
        <v>13291</v>
      </c>
      <c r="B11656" s="14" t="s">
        <v>144</v>
      </c>
      <c r="C11656" s="17">
        <v>12.0</v>
      </c>
      <c r="D11656" s="8" t="s">
        <v>13298</v>
      </c>
      <c r="E11656" s="8" t="s">
        <v>14</v>
      </c>
      <c r="F11656" s="5" t="s">
        <v>50</v>
      </c>
      <c r="G11656" s="9"/>
      <c r="H11656" s="9"/>
    </row>
    <row r="11657" ht="15.75" customHeight="1">
      <c r="A11657" s="15" t="s">
        <v>13291</v>
      </c>
      <c r="B11657" s="18" t="s">
        <v>701</v>
      </c>
      <c r="C11657" s="17">
        <v>14.0</v>
      </c>
      <c r="D11657" s="8" t="s">
        <v>13299</v>
      </c>
      <c r="E11657" s="8" t="s">
        <v>21</v>
      </c>
      <c r="F11657" s="5" t="s">
        <v>3413</v>
      </c>
      <c r="G11657" s="9"/>
      <c r="H11657" s="9"/>
    </row>
    <row r="11658" ht="15.75" customHeight="1">
      <c r="A11658" s="15" t="s">
        <v>13291</v>
      </c>
      <c r="B11658" s="14" t="s">
        <v>144</v>
      </c>
      <c r="C11658" s="17">
        <v>16.0</v>
      </c>
      <c r="D11658" s="8" t="s">
        <v>13300</v>
      </c>
      <c r="E11658" s="8" t="s">
        <v>14</v>
      </c>
      <c r="F11658" s="5" t="s">
        <v>79</v>
      </c>
      <c r="G11658" s="9"/>
      <c r="H11658" s="9"/>
    </row>
    <row r="11659" ht="15.75" customHeight="1">
      <c r="A11659" s="15" t="s">
        <v>13291</v>
      </c>
      <c r="B11659" s="18" t="s">
        <v>701</v>
      </c>
      <c r="C11659" s="17">
        <v>18.0</v>
      </c>
      <c r="D11659" s="8" t="s">
        <v>13301</v>
      </c>
      <c r="E11659" s="8" t="s">
        <v>32</v>
      </c>
      <c r="F11659" s="5" t="s">
        <v>22</v>
      </c>
      <c r="G11659" s="9"/>
      <c r="H11659" s="9"/>
    </row>
    <row r="11660" ht="15.75" customHeight="1">
      <c r="A11660" s="15" t="s">
        <v>13291</v>
      </c>
      <c r="B11660" s="14" t="s">
        <v>2897</v>
      </c>
      <c r="C11660" s="17">
        <v>20.0</v>
      </c>
      <c r="D11660" s="8" t="s">
        <v>13302</v>
      </c>
      <c r="E11660" s="8" t="s">
        <v>21</v>
      </c>
      <c r="F11660" s="5" t="s">
        <v>22</v>
      </c>
      <c r="G11660" s="9"/>
      <c r="H11660" s="9"/>
    </row>
    <row r="11661" ht="15.75" customHeight="1">
      <c r="A11661" s="11" t="s">
        <v>13303</v>
      </c>
      <c r="B11661" s="6" t="s">
        <v>124</v>
      </c>
      <c r="C11661" s="7">
        <v>1.0</v>
      </c>
      <c r="D11661" s="8" t="s">
        <v>13304</v>
      </c>
      <c r="E11661" s="5" t="s">
        <v>21</v>
      </c>
      <c r="F11661" s="5" t="s">
        <v>9973</v>
      </c>
      <c r="G11661" s="9"/>
      <c r="H11661" s="9"/>
    </row>
    <row r="11662" ht="15.75" customHeight="1">
      <c r="A11662" s="11" t="s">
        <v>13303</v>
      </c>
      <c r="B11662" s="6" t="s">
        <v>37</v>
      </c>
      <c r="C11662" s="10">
        <v>3.0</v>
      </c>
      <c r="D11662" s="8" t="s">
        <v>13305</v>
      </c>
      <c r="E11662" s="5" t="s">
        <v>21</v>
      </c>
      <c r="F11662" s="5" t="s">
        <v>133</v>
      </c>
      <c r="G11662" s="9"/>
      <c r="H11662" s="9"/>
    </row>
    <row r="11663" ht="15.75" customHeight="1">
      <c r="A11663" s="11" t="s">
        <v>13303</v>
      </c>
      <c r="B11663" s="6" t="s">
        <v>137</v>
      </c>
      <c r="C11663" s="10">
        <v>5.0</v>
      </c>
      <c r="D11663" s="8" t="s">
        <v>13306</v>
      </c>
      <c r="E11663" s="5" t="s">
        <v>21</v>
      </c>
      <c r="F11663" s="5" t="s">
        <v>25</v>
      </c>
      <c r="G11663" s="9"/>
      <c r="H11663" s="9"/>
    </row>
    <row r="11664" ht="15.75" customHeight="1">
      <c r="A11664" s="11" t="s">
        <v>13303</v>
      </c>
      <c r="B11664" s="6" t="s">
        <v>124</v>
      </c>
      <c r="C11664" s="10">
        <v>7.0</v>
      </c>
      <c r="D11664" s="8" t="s">
        <v>13307</v>
      </c>
      <c r="E11664" s="5" t="s">
        <v>21</v>
      </c>
      <c r="F11664" s="5" t="s">
        <v>133</v>
      </c>
      <c r="G11664" s="9"/>
      <c r="H11664" s="9"/>
    </row>
    <row r="11665" ht="15.75" customHeight="1">
      <c r="A11665" s="11" t="s">
        <v>13303</v>
      </c>
      <c r="B11665" s="6" t="s">
        <v>968</v>
      </c>
      <c r="C11665" s="10">
        <v>9.0</v>
      </c>
      <c r="D11665" s="8" t="s">
        <v>13308</v>
      </c>
      <c r="E11665" s="5" t="s">
        <v>21</v>
      </c>
      <c r="F11665" s="5" t="s">
        <v>25</v>
      </c>
      <c r="G11665" s="9"/>
      <c r="H11665" s="9"/>
    </row>
    <row r="11666" ht="15.75" customHeight="1">
      <c r="A11666" s="11" t="s">
        <v>13303</v>
      </c>
      <c r="B11666" s="6" t="s">
        <v>124</v>
      </c>
      <c r="C11666" s="10">
        <v>11.0</v>
      </c>
      <c r="D11666" s="8" t="s">
        <v>13309</v>
      </c>
      <c r="E11666" s="5" t="s">
        <v>14</v>
      </c>
      <c r="F11666" s="5" t="s">
        <v>28</v>
      </c>
      <c r="G11666" s="9"/>
      <c r="H11666" s="9"/>
    </row>
    <row r="11667" ht="15.75" customHeight="1">
      <c r="A11667" s="11" t="s">
        <v>13303</v>
      </c>
      <c r="B11667" s="6" t="s">
        <v>144</v>
      </c>
      <c r="C11667" s="10">
        <v>13.0</v>
      </c>
      <c r="D11667" s="8" t="s">
        <v>13310</v>
      </c>
      <c r="E11667" s="5" t="s">
        <v>14</v>
      </c>
      <c r="F11667" s="5" t="s">
        <v>15</v>
      </c>
      <c r="G11667" s="9"/>
      <c r="H11667" s="9"/>
    </row>
    <row r="11668" ht="15.75" customHeight="1">
      <c r="A11668" s="11" t="s">
        <v>13303</v>
      </c>
      <c r="B11668" s="6" t="s">
        <v>37</v>
      </c>
      <c r="C11668" s="10">
        <v>15.0</v>
      </c>
      <c r="D11668" s="8" t="s">
        <v>13311</v>
      </c>
      <c r="E11668" s="5" t="s">
        <v>14</v>
      </c>
      <c r="F11668" s="5" t="s">
        <v>22</v>
      </c>
      <c r="G11668" s="9"/>
      <c r="H11668" s="9"/>
    </row>
    <row r="11669" ht="15.75" customHeight="1">
      <c r="A11669" s="11" t="s">
        <v>13303</v>
      </c>
      <c r="B11669" s="6" t="s">
        <v>124</v>
      </c>
      <c r="C11669" s="10">
        <v>17.0</v>
      </c>
      <c r="D11669" s="8" t="s">
        <v>13312</v>
      </c>
      <c r="E11669" s="5" t="s">
        <v>18</v>
      </c>
      <c r="F11669" s="5" t="s">
        <v>18</v>
      </c>
      <c r="G11669" s="9"/>
      <c r="H11669" s="9"/>
    </row>
    <row r="11670" ht="15.75" customHeight="1">
      <c r="A11670" s="11" t="s">
        <v>13303</v>
      </c>
      <c r="B11670" s="6" t="s">
        <v>107</v>
      </c>
      <c r="C11670" s="10">
        <v>19.0</v>
      </c>
      <c r="D11670" s="8" t="s">
        <v>13313</v>
      </c>
      <c r="E11670" s="5" t="s">
        <v>18</v>
      </c>
      <c r="F11670" s="5" t="s">
        <v>33</v>
      </c>
      <c r="G11670" s="9"/>
      <c r="H11670" s="9"/>
    </row>
    <row r="11671" ht="15.75" customHeight="1">
      <c r="A11671" s="11" t="s">
        <v>13303</v>
      </c>
      <c r="B11671" s="6" t="s">
        <v>560</v>
      </c>
      <c r="C11671" s="10">
        <v>22.0</v>
      </c>
      <c r="D11671" s="8" t="s">
        <v>13314</v>
      </c>
      <c r="E11671" s="5" t="s">
        <v>33</v>
      </c>
      <c r="F11671" s="5" t="s">
        <v>33</v>
      </c>
      <c r="G11671" s="9"/>
      <c r="H11671" s="9"/>
    </row>
    <row r="11672" ht="15.75" customHeight="1">
      <c r="A11672" s="11" t="s">
        <v>13303</v>
      </c>
      <c r="B11672" s="6" t="s">
        <v>896</v>
      </c>
      <c r="C11672" s="10">
        <v>25.0</v>
      </c>
      <c r="D11672" s="8" t="s">
        <v>13315</v>
      </c>
      <c r="E11672" s="5" t="s">
        <v>21</v>
      </c>
      <c r="F11672" s="5" t="s">
        <v>25</v>
      </c>
      <c r="G11672" s="9"/>
      <c r="H11672" s="9"/>
    </row>
    <row r="11673" ht="15.75" customHeight="1">
      <c r="A11673" s="15" t="s">
        <v>13316</v>
      </c>
      <c r="B11673" s="14" t="s">
        <v>29</v>
      </c>
      <c r="C11673" s="16">
        <v>1.0</v>
      </c>
      <c r="D11673" s="8" t="s">
        <v>13317</v>
      </c>
      <c r="E11673" s="8" t="s">
        <v>21</v>
      </c>
      <c r="F11673" s="5" t="s">
        <v>25</v>
      </c>
      <c r="G11673" s="9"/>
      <c r="H11673" s="9"/>
    </row>
    <row r="11674" ht="15.75" customHeight="1">
      <c r="A11674" s="15" t="s">
        <v>13316</v>
      </c>
      <c r="B11674" s="14" t="s">
        <v>137</v>
      </c>
      <c r="C11674" s="17">
        <v>3.0</v>
      </c>
      <c r="D11674" s="8" t="s">
        <v>13318</v>
      </c>
      <c r="E11674" s="8" t="s">
        <v>33</v>
      </c>
      <c r="F11674" s="5" t="s">
        <v>33</v>
      </c>
      <c r="G11674" s="9"/>
      <c r="H11674" s="9"/>
    </row>
    <row r="11675" ht="15.75" customHeight="1">
      <c r="A11675" s="15" t="s">
        <v>13316</v>
      </c>
      <c r="B11675" s="14" t="s">
        <v>137</v>
      </c>
      <c r="C11675" s="17">
        <v>5.0</v>
      </c>
      <c r="D11675" s="8" t="s">
        <v>13319</v>
      </c>
      <c r="E11675" s="8" t="s">
        <v>21</v>
      </c>
      <c r="F11675" s="5" t="s">
        <v>123</v>
      </c>
      <c r="G11675" s="9"/>
      <c r="H11675" s="9"/>
    </row>
    <row r="11676" ht="15.75" customHeight="1">
      <c r="A11676" s="15" t="s">
        <v>13316</v>
      </c>
      <c r="B11676" s="14" t="s">
        <v>137</v>
      </c>
      <c r="C11676" s="17">
        <v>7.0</v>
      </c>
      <c r="D11676" s="8" t="s">
        <v>13320</v>
      </c>
      <c r="E11676" s="8" t="s">
        <v>14</v>
      </c>
      <c r="F11676" s="5" t="s">
        <v>79</v>
      </c>
      <c r="G11676" s="9"/>
      <c r="H11676" s="9"/>
    </row>
    <row r="11677" ht="15.75" customHeight="1">
      <c r="A11677" s="15" t="s">
        <v>13316</v>
      </c>
      <c r="B11677" s="14" t="s">
        <v>137</v>
      </c>
      <c r="C11677" s="17">
        <v>9.0</v>
      </c>
      <c r="D11677" s="8" t="s">
        <v>13321</v>
      </c>
      <c r="E11677" s="8" t="s">
        <v>21</v>
      </c>
      <c r="F11677" s="5" t="s">
        <v>123</v>
      </c>
      <c r="G11677" s="9"/>
      <c r="H11677" s="9"/>
    </row>
    <row r="11678" ht="15.75" customHeight="1">
      <c r="A11678" s="11" t="s">
        <v>13322</v>
      </c>
      <c r="B11678" s="6" t="s">
        <v>981</v>
      </c>
      <c r="C11678" s="7">
        <v>1.0</v>
      </c>
      <c r="D11678" s="8" t="s">
        <v>13323</v>
      </c>
      <c r="E11678" s="5" t="s">
        <v>21</v>
      </c>
      <c r="F11678" s="5" t="s">
        <v>25</v>
      </c>
      <c r="G11678" s="9"/>
      <c r="H11678" s="9"/>
    </row>
    <row r="11679" ht="15.75" customHeight="1">
      <c r="A11679" s="11" t="s">
        <v>13322</v>
      </c>
      <c r="B11679" s="6" t="s">
        <v>896</v>
      </c>
      <c r="C11679" s="10">
        <v>4.0</v>
      </c>
      <c r="D11679" s="8" t="s">
        <v>13324</v>
      </c>
      <c r="E11679" s="5" t="s">
        <v>21</v>
      </c>
      <c r="F11679" s="5" t="s">
        <v>25</v>
      </c>
      <c r="G11679" s="9"/>
      <c r="H11679" s="9"/>
    </row>
    <row r="11680" ht="15.75" customHeight="1">
      <c r="A11680" s="11" t="s">
        <v>13322</v>
      </c>
      <c r="B11680" s="6" t="s">
        <v>517</v>
      </c>
      <c r="C11680" s="10">
        <v>6.0</v>
      </c>
      <c r="D11680" s="8" t="s">
        <v>13325</v>
      </c>
      <c r="E11680" s="5" t="s">
        <v>14</v>
      </c>
      <c r="F11680" s="5" t="s">
        <v>22</v>
      </c>
      <c r="G11680" s="9"/>
      <c r="H11680" s="9"/>
    </row>
    <row r="11681" ht="15.75" customHeight="1">
      <c r="A11681" s="11" t="s">
        <v>13322</v>
      </c>
      <c r="B11681" s="6" t="s">
        <v>139</v>
      </c>
      <c r="C11681" s="10">
        <v>8.0</v>
      </c>
      <c r="D11681" s="8" t="s">
        <v>13326</v>
      </c>
      <c r="E11681" s="5" t="s">
        <v>14</v>
      </c>
      <c r="F11681" s="5" t="s">
        <v>28</v>
      </c>
      <c r="G11681" s="9"/>
      <c r="H11681" s="9"/>
    </row>
    <row r="11682" ht="15.75" customHeight="1">
      <c r="A11682" s="11" t="s">
        <v>13322</v>
      </c>
      <c r="B11682" s="6" t="s">
        <v>968</v>
      </c>
      <c r="C11682" s="10">
        <v>9.0</v>
      </c>
      <c r="D11682" s="8" t="s">
        <v>13327</v>
      </c>
      <c r="E11682" s="5" t="s">
        <v>14</v>
      </c>
      <c r="F11682" s="5" t="s">
        <v>79</v>
      </c>
      <c r="G11682" s="9"/>
      <c r="H11682" s="9"/>
    </row>
    <row r="11683" ht="15.75" customHeight="1">
      <c r="A11683" s="11" t="s">
        <v>13322</v>
      </c>
      <c r="B11683" s="6" t="s">
        <v>517</v>
      </c>
      <c r="C11683" s="10">
        <v>11.0</v>
      </c>
      <c r="D11683" s="8" t="s">
        <v>13328</v>
      </c>
      <c r="E11683" s="5" t="s">
        <v>21</v>
      </c>
      <c r="F11683" s="5" t="s">
        <v>22</v>
      </c>
      <c r="G11683" s="9"/>
      <c r="H11683" s="9"/>
    </row>
    <row r="11684" ht="15.75" customHeight="1">
      <c r="A11684" s="11" t="s">
        <v>13322</v>
      </c>
      <c r="B11684" s="6" t="s">
        <v>968</v>
      </c>
      <c r="C11684" s="10">
        <v>13.0</v>
      </c>
      <c r="D11684" s="8" t="s">
        <v>13329</v>
      </c>
      <c r="E11684" s="5" t="s">
        <v>21</v>
      </c>
      <c r="F11684" s="5" t="s">
        <v>22</v>
      </c>
      <c r="G11684" s="9"/>
      <c r="H11684" s="9"/>
    </row>
    <row r="11685" ht="15.75" customHeight="1">
      <c r="A11685" s="11" t="s">
        <v>13322</v>
      </c>
      <c r="B11685" s="6" t="s">
        <v>968</v>
      </c>
      <c r="C11685" s="10">
        <v>16.0</v>
      </c>
      <c r="D11685" s="8" t="s">
        <v>13330</v>
      </c>
      <c r="E11685" s="5" t="s">
        <v>21</v>
      </c>
      <c r="F11685" s="5" t="s">
        <v>50</v>
      </c>
      <c r="G11685" s="9"/>
      <c r="H11685" s="9"/>
    </row>
    <row r="11686" ht="15.75" customHeight="1">
      <c r="A11686" s="11" t="s">
        <v>13322</v>
      </c>
      <c r="B11686" s="6" t="s">
        <v>968</v>
      </c>
      <c r="C11686" s="10">
        <v>18.0</v>
      </c>
      <c r="D11686" s="8" t="s">
        <v>13331</v>
      </c>
      <c r="E11686" s="5" t="s">
        <v>33</v>
      </c>
      <c r="F11686" s="5" t="s">
        <v>929</v>
      </c>
      <c r="G11686" s="9"/>
      <c r="H11686" s="9"/>
    </row>
    <row r="11687" ht="15.75" customHeight="1">
      <c r="A11687" s="11" t="s">
        <v>13322</v>
      </c>
      <c r="B11687" s="6" t="s">
        <v>968</v>
      </c>
      <c r="C11687" s="10">
        <v>20.0</v>
      </c>
      <c r="D11687" s="8" t="s">
        <v>13332</v>
      </c>
      <c r="E11687" s="5" t="s">
        <v>21</v>
      </c>
      <c r="F11687" s="5" t="s">
        <v>50</v>
      </c>
      <c r="G11687" s="9"/>
      <c r="H11687" s="9"/>
    </row>
    <row r="11688" ht="15.75" customHeight="1">
      <c r="A11688" s="11" t="s">
        <v>13322</v>
      </c>
      <c r="B11688" s="6" t="s">
        <v>968</v>
      </c>
      <c r="C11688" s="10">
        <v>23.0</v>
      </c>
      <c r="D11688" s="8" t="s">
        <v>13333</v>
      </c>
      <c r="E11688" s="5" t="s">
        <v>14</v>
      </c>
      <c r="F11688" s="5" t="s">
        <v>15</v>
      </c>
      <c r="G11688" s="9"/>
      <c r="H11688" s="9"/>
    </row>
    <row r="11689" ht="15.75" customHeight="1">
      <c r="A11689" s="11" t="s">
        <v>13322</v>
      </c>
      <c r="B11689" s="6" t="s">
        <v>968</v>
      </c>
      <c r="C11689" s="10">
        <v>25.0</v>
      </c>
      <c r="D11689" s="8" t="s">
        <v>13334</v>
      </c>
      <c r="E11689" s="5" t="s">
        <v>14</v>
      </c>
      <c r="F11689" s="5" t="s">
        <v>15</v>
      </c>
      <c r="G11689" s="9"/>
      <c r="H11689" s="9"/>
    </row>
    <row r="11690" ht="15.75" customHeight="1">
      <c r="A11690" s="11" t="s">
        <v>13322</v>
      </c>
      <c r="B11690" s="6" t="s">
        <v>968</v>
      </c>
      <c r="C11690" s="10">
        <v>27.0</v>
      </c>
      <c r="D11690" s="8" t="s">
        <v>13335</v>
      </c>
      <c r="E11690" s="5" t="s">
        <v>33</v>
      </c>
      <c r="F11690" s="5" t="s">
        <v>33</v>
      </c>
      <c r="G11690" s="9"/>
      <c r="H11690" s="9"/>
    </row>
    <row r="11691" ht="15.75" customHeight="1">
      <c r="A11691" s="11" t="s">
        <v>13322</v>
      </c>
      <c r="B11691" s="6" t="s">
        <v>450</v>
      </c>
      <c r="C11691" s="10">
        <v>29.0</v>
      </c>
      <c r="D11691" s="8" t="s">
        <v>13336</v>
      </c>
      <c r="E11691" s="5" t="s">
        <v>14</v>
      </c>
      <c r="F11691" s="5" t="s">
        <v>15</v>
      </c>
      <c r="G11691" s="9"/>
      <c r="H11691" s="9"/>
    </row>
    <row r="11692" ht="15.75" customHeight="1">
      <c r="A11692" s="11" t="s">
        <v>13322</v>
      </c>
      <c r="B11692" s="6" t="s">
        <v>450</v>
      </c>
      <c r="C11692" s="10">
        <v>32.0</v>
      </c>
      <c r="D11692" s="8" t="s">
        <v>13337</v>
      </c>
      <c r="E11692" s="5" t="s">
        <v>14</v>
      </c>
      <c r="F11692" s="5" t="s">
        <v>15</v>
      </c>
      <c r="G11692" s="9"/>
      <c r="H11692" s="9"/>
    </row>
    <row r="11693" ht="15.75" customHeight="1">
      <c r="A11693" s="11" t="s">
        <v>13322</v>
      </c>
      <c r="B11693" s="6" t="s">
        <v>968</v>
      </c>
      <c r="C11693" s="10">
        <v>34.0</v>
      </c>
      <c r="D11693" s="8" t="s">
        <v>13338</v>
      </c>
      <c r="E11693" s="5" t="s">
        <v>14</v>
      </c>
      <c r="F11693" s="5" t="s">
        <v>28</v>
      </c>
      <c r="G11693" s="9"/>
      <c r="H11693" s="9"/>
    </row>
    <row r="11694" ht="15.75" customHeight="1">
      <c r="A11694" s="11" t="s">
        <v>13322</v>
      </c>
      <c r="B11694" s="6" t="s">
        <v>896</v>
      </c>
      <c r="C11694" s="10">
        <v>36.0</v>
      </c>
      <c r="D11694" s="8" t="s">
        <v>13339</v>
      </c>
      <c r="E11694" s="5" t="s">
        <v>21</v>
      </c>
      <c r="F11694" s="5" t="s">
        <v>22</v>
      </c>
      <c r="G11694" s="9"/>
      <c r="H11694" s="9"/>
    </row>
    <row r="11695" ht="15.75" customHeight="1">
      <c r="A11695" s="11" t="s">
        <v>13322</v>
      </c>
      <c r="B11695" s="6" t="s">
        <v>137</v>
      </c>
      <c r="C11695" s="10">
        <v>38.0</v>
      </c>
      <c r="D11695" s="8" t="s">
        <v>13340</v>
      </c>
      <c r="E11695" s="5" t="s">
        <v>33</v>
      </c>
      <c r="F11695" s="5" t="s">
        <v>2358</v>
      </c>
      <c r="G11695" s="9"/>
      <c r="H11695" s="9"/>
    </row>
    <row r="11696" ht="15.75" customHeight="1">
      <c r="A11696" s="15" t="s">
        <v>13341</v>
      </c>
      <c r="B11696" s="14" t="s">
        <v>5277</v>
      </c>
      <c r="C11696" s="16">
        <v>1.0</v>
      </c>
      <c r="D11696" s="8" t="s">
        <v>13342</v>
      </c>
      <c r="E11696" s="8" t="s">
        <v>21</v>
      </c>
      <c r="F11696" s="5" t="s">
        <v>25</v>
      </c>
      <c r="G11696" s="9"/>
      <c r="H11696" s="9"/>
    </row>
    <row r="11697" ht="15.75" customHeight="1">
      <c r="A11697" s="15" t="s">
        <v>13341</v>
      </c>
      <c r="B11697" s="14" t="s">
        <v>41</v>
      </c>
      <c r="C11697" s="17">
        <v>5.0</v>
      </c>
      <c r="D11697" s="8" t="s">
        <v>13343</v>
      </c>
      <c r="E11697" s="8" t="s">
        <v>21</v>
      </c>
      <c r="F11697" s="5" t="s">
        <v>25</v>
      </c>
      <c r="G11697" s="9"/>
      <c r="H11697" s="9"/>
    </row>
    <row r="11698" ht="15.75" customHeight="1">
      <c r="A11698" s="15" t="s">
        <v>13341</v>
      </c>
      <c r="B11698" s="14" t="s">
        <v>734</v>
      </c>
      <c r="C11698" s="17">
        <v>9.0</v>
      </c>
      <c r="D11698" s="8" t="s">
        <v>13344</v>
      </c>
      <c r="E11698" s="8" t="s">
        <v>21</v>
      </c>
      <c r="F11698" s="5" t="s">
        <v>123</v>
      </c>
      <c r="G11698" s="9"/>
      <c r="H11698" s="9"/>
    </row>
    <row r="11699" ht="15.75" customHeight="1">
      <c r="A11699" s="15" t="s">
        <v>13341</v>
      </c>
      <c r="B11699" s="14" t="s">
        <v>26</v>
      </c>
      <c r="C11699" s="17">
        <v>11.0</v>
      </c>
      <c r="D11699" s="8" t="s">
        <v>13345</v>
      </c>
      <c r="E11699" s="8" t="s">
        <v>21</v>
      </c>
      <c r="F11699" s="5" t="s">
        <v>25</v>
      </c>
      <c r="G11699" s="9"/>
      <c r="H11699" s="9"/>
    </row>
    <row r="11700" ht="15.75" customHeight="1">
      <c r="A11700" s="15" t="s">
        <v>13341</v>
      </c>
      <c r="B11700" s="14" t="s">
        <v>26</v>
      </c>
      <c r="C11700" s="17">
        <v>13.0</v>
      </c>
      <c r="D11700" s="8" t="s">
        <v>13346</v>
      </c>
      <c r="E11700" s="8" t="s">
        <v>21</v>
      </c>
      <c r="F11700" s="5" t="s">
        <v>25</v>
      </c>
      <c r="G11700" s="9"/>
      <c r="H11700" s="9"/>
    </row>
    <row r="11701" ht="15.75" customHeight="1">
      <c r="A11701" s="15" t="s">
        <v>13341</v>
      </c>
      <c r="B11701" s="14" t="s">
        <v>35</v>
      </c>
      <c r="C11701" s="17">
        <v>15.0</v>
      </c>
      <c r="D11701" s="8" t="s">
        <v>13347</v>
      </c>
      <c r="E11701" s="8" t="s">
        <v>14</v>
      </c>
      <c r="F11701" s="5" t="s">
        <v>15</v>
      </c>
      <c r="G11701" s="9"/>
      <c r="H11701" s="9"/>
    </row>
    <row r="11702" ht="15.75" customHeight="1">
      <c r="A11702" s="15" t="s">
        <v>13341</v>
      </c>
      <c r="B11702" s="14" t="s">
        <v>26</v>
      </c>
      <c r="C11702" s="17">
        <v>17.0</v>
      </c>
      <c r="D11702" s="8" t="s">
        <v>13348</v>
      </c>
      <c r="E11702" s="8" t="s">
        <v>14</v>
      </c>
      <c r="F11702" s="5" t="s">
        <v>79</v>
      </c>
      <c r="G11702" s="9"/>
      <c r="H11702" s="9"/>
    </row>
    <row r="11703" ht="15.75" customHeight="1">
      <c r="A11703" s="15" t="s">
        <v>13341</v>
      </c>
      <c r="B11703" s="14" t="s">
        <v>26</v>
      </c>
      <c r="C11703" s="17">
        <v>19.0</v>
      </c>
      <c r="D11703" s="8" t="s">
        <v>13349</v>
      </c>
      <c r="E11703" s="8" t="s">
        <v>14</v>
      </c>
      <c r="F11703" s="5" t="s">
        <v>79</v>
      </c>
      <c r="G11703" s="9"/>
      <c r="H11703" s="9"/>
    </row>
    <row r="11704" ht="15.75" customHeight="1">
      <c r="A11704" s="15" t="s">
        <v>13341</v>
      </c>
      <c r="B11704" s="14" t="s">
        <v>35</v>
      </c>
      <c r="C11704" s="17">
        <v>21.0</v>
      </c>
      <c r="D11704" s="8" t="s">
        <v>13350</v>
      </c>
      <c r="E11704" s="8" t="s">
        <v>32</v>
      </c>
      <c r="F11704" s="5" t="s">
        <v>66</v>
      </c>
      <c r="G11704" s="9"/>
      <c r="H11704" s="9"/>
    </row>
    <row r="11705" ht="15.75" customHeight="1">
      <c r="A11705" s="15" t="s">
        <v>13341</v>
      </c>
      <c r="B11705" s="14" t="s">
        <v>26</v>
      </c>
      <c r="C11705" s="17">
        <v>23.0</v>
      </c>
      <c r="D11705" s="8" t="s">
        <v>13351</v>
      </c>
      <c r="E11705" s="8" t="s">
        <v>32</v>
      </c>
      <c r="F11705" s="5" t="s">
        <v>15</v>
      </c>
      <c r="G11705" s="9"/>
      <c r="H11705" s="9"/>
    </row>
    <row r="11706" ht="15.75" customHeight="1">
      <c r="A11706" s="15" t="s">
        <v>13341</v>
      </c>
      <c r="B11706" s="14" t="s">
        <v>26</v>
      </c>
      <c r="C11706" s="17">
        <v>25.0</v>
      </c>
      <c r="D11706" s="8" t="s">
        <v>13352</v>
      </c>
      <c r="E11706" s="8" t="s">
        <v>32</v>
      </c>
      <c r="F11706" s="5" t="s">
        <v>66</v>
      </c>
      <c r="G11706" s="9"/>
      <c r="H11706" s="9"/>
    </row>
    <row r="11707" ht="15.75" customHeight="1">
      <c r="A11707" s="15" t="s">
        <v>13341</v>
      </c>
      <c r="B11707" s="18" t="s">
        <v>6813</v>
      </c>
      <c r="C11707" s="17">
        <v>27.0</v>
      </c>
      <c r="D11707" s="8" t="s">
        <v>13353</v>
      </c>
      <c r="E11707" s="8" t="s">
        <v>14</v>
      </c>
      <c r="F11707" s="5" t="s">
        <v>15</v>
      </c>
      <c r="G11707" s="9"/>
      <c r="H11707" s="9"/>
    </row>
    <row r="11708" ht="15.75" customHeight="1">
      <c r="A11708" s="15" t="s">
        <v>13341</v>
      </c>
      <c r="B11708" s="14" t="s">
        <v>35</v>
      </c>
      <c r="C11708" s="17">
        <v>30.0</v>
      </c>
      <c r="D11708" s="8" t="s">
        <v>13354</v>
      </c>
      <c r="E11708" s="8" t="s">
        <v>14</v>
      </c>
      <c r="F11708" s="5" t="s">
        <v>79</v>
      </c>
      <c r="G11708" s="9"/>
      <c r="H11708" s="9"/>
    </row>
    <row r="11709" ht="15.75" customHeight="1">
      <c r="A11709" s="15" t="s">
        <v>13341</v>
      </c>
      <c r="B11709" s="14" t="s">
        <v>35</v>
      </c>
      <c r="C11709" s="17">
        <v>33.0</v>
      </c>
      <c r="D11709" s="8" t="s">
        <v>13355</v>
      </c>
      <c r="E11709" s="8" t="s">
        <v>18</v>
      </c>
      <c r="F11709" s="5" t="s">
        <v>18</v>
      </c>
      <c r="G11709" s="9"/>
      <c r="H11709" s="9"/>
    </row>
    <row r="11710" ht="15.75" customHeight="1">
      <c r="A11710" s="15" t="s">
        <v>13341</v>
      </c>
      <c r="B11710" s="14" t="s">
        <v>26</v>
      </c>
      <c r="C11710" s="17">
        <v>36.0</v>
      </c>
      <c r="D11710" s="8" t="s">
        <v>13356</v>
      </c>
      <c r="E11710" s="8" t="s">
        <v>33</v>
      </c>
      <c r="F11710" s="5" t="s">
        <v>13357</v>
      </c>
      <c r="G11710" s="9"/>
      <c r="H11710" s="9"/>
    </row>
    <row r="11711" ht="15.75" customHeight="1">
      <c r="A11711" s="15" t="s">
        <v>13341</v>
      </c>
      <c r="B11711" s="14" t="s">
        <v>35</v>
      </c>
      <c r="C11711" s="17">
        <v>38.0</v>
      </c>
      <c r="D11711" s="8" t="s">
        <v>13358</v>
      </c>
      <c r="E11711" s="8" t="s">
        <v>33</v>
      </c>
      <c r="F11711" s="5" t="s">
        <v>13357</v>
      </c>
      <c r="G11711" s="9"/>
      <c r="H11711" s="9"/>
    </row>
    <row r="11712" ht="15.75" customHeight="1">
      <c r="A11712" s="15" t="s">
        <v>13341</v>
      </c>
      <c r="B11712" s="14" t="s">
        <v>26</v>
      </c>
      <c r="C11712" s="17">
        <v>40.0</v>
      </c>
      <c r="D11712" s="8" t="s">
        <v>13359</v>
      </c>
      <c r="E11712" s="8" t="s">
        <v>33</v>
      </c>
      <c r="F11712" s="5" t="s">
        <v>13357</v>
      </c>
      <c r="G11712" s="9"/>
      <c r="H11712" s="9"/>
    </row>
    <row r="11713" ht="15.75" customHeight="1">
      <c r="A11713" s="15" t="s">
        <v>13341</v>
      </c>
      <c r="B11713" s="14" t="s">
        <v>35</v>
      </c>
      <c r="C11713" s="17">
        <v>42.0</v>
      </c>
      <c r="D11713" s="8" t="s">
        <v>13360</v>
      </c>
      <c r="E11713" s="8" t="s">
        <v>21</v>
      </c>
      <c r="F11713" s="5" t="s">
        <v>22</v>
      </c>
      <c r="G11713" s="9"/>
      <c r="H11713" s="9"/>
    </row>
    <row r="11714" ht="15.75" customHeight="1">
      <c r="A11714" s="15" t="s">
        <v>13341</v>
      </c>
      <c r="B11714" s="14" t="s">
        <v>35</v>
      </c>
      <c r="C11714" s="17">
        <v>44.0</v>
      </c>
      <c r="D11714" s="8" t="s">
        <v>13361</v>
      </c>
      <c r="E11714" s="8" t="s">
        <v>21</v>
      </c>
      <c r="F11714" s="5" t="s">
        <v>50</v>
      </c>
      <c r="G11714" s="9"/>
      <c r="H11714" s="9"/>
    </row>
    <row r="11715" ht="15.75" customHeight="1">
      <c r="A11715" s="15" t="s">
        <v>13341</v>
      </c>
      <c r="B11715" s="14" t="s">
        <v>35</v>
      </c>
      <c r="C11715" s="17">
        <v>46.0</v>
      </c>
      <c r="D11715" s="8" t="s">
        <v>13362</v>
      </c>
      <c r="E11715" s="8" t="s">
        <v>21</v>
      </c>
      <c r="F11715" s="5" t="s">
        <v>50</v>
      </c>
      <c r="G11715" s="9"/>
      <c r="H11715" s="9"/>
    </row>
    <row r="11716" ht="15.75" customHeight="1">
      <c r="A11716" s="15" t="s">
        <v>13341</v>
      </c>
      <c r="B11716" s="14" t="s">
        <v>734</v>
      </c>
      <c r="C11716" s="17">
        <v>48.0</v>
      </c>
      <c r="D11716" s="8" t="s">
        <v>13363</v>
      </c>
      <c r="E11716" s="8" t="s">
        <v>21</v>
      </c>
      <c r="F11716" s="5" t="s">
        <v>50</v>
      </c>
      <c r="G11716" s="9"/>
      <c r="H11716" s="9"/>
    </row>
    <row r="11717" ht="15.75" customHeight="1">
      <c r="A11717" s="15" t="s">
        <v>13341</v>
      </c>
      <c r="B11717" s="14" t="s">
        <v>35</v>
      </c>
      <c r="C11717" s="17">
        <v>50.0</v>
      </c>
      <c r="D11717" s="8" t="s">
        <v>13364</v>
      </c>
      <c r="E11717" s="8" t="s">
        <v>21</v>
      </c>
      <c r="F11717" s="5" t="s">
        <v>50</v>
      </c>
      <c r="G11717" s="9"/>
      <c r="H11717" s="9"/>
    </row>
    <row r="11718" ht="15.75" customHeight="1">
      <c r="A11718" s="15" t="s">
        <v>13341</v>
      </c>
      <c r="B11718" s="18" t="s">
        <v>1712</v>
      </c>
      <c r="C11718" s="17">
        <v>52.0</v>
      </c>
      <c r="D11718" s="8" t="s">
        <v>13365</v>
      </c>
      <c r="E11718" s="8" t="s">
        <v>21</v>
      </c>
      <c r="F11718" s="5" t="s">
        <v>25</v>
      </c>
      <c r="G11718" s="9"/>
      <c r="H11718" s="9"/>
    </row>
    <row r="11719" ht="15.75" customHeight="1">
      <c r="A11719" s="15" t="s">
        <v>13366</v>
      </c>
      <c r="B11719" s="14" t="s">
        <v>37</v>
      </c>
      <c r="C11719" s="16">
        <v>1.0</v>
      </c>
      <c r="D11719" s="8" t="s">
        <v>13367</v>
      </c>
      <c r="E11719" s="8" t="s">
        <v>21</v>
      </c>
      <c r="F11719" s="5" t="s">
        <v>25</v>
      </c>
      <c r="G11719" s="9"/>
      <c r="H11719" s="9"/>
    </row>
    <row r="11720" ht="15.75" customHeight="1">
      <c r="A11720" s="15" t="s">
        <v>13366</v>
      </c>
      <c r="B11720" s="14" t="s">
        <v>154</v>
      </c>
      <c r="C11720" s="17">
        <v>3.0</v>
      </c>
      <c r="D11720" s="8" t="s">
        <v>13368</v>
      </c>
      <c r="E11720" s="8" t="s">
        <v>21</v>
      </c>
      <c r="F11720" s="5" t="s">
        <v>123</v>
      </c>
      <c r="G11720" s="9"/>
      <c r="H11720" s="9"/>
    </row>
    <row r="11721" ht="15.75" customHeight="1">
      <c r="A11721" s="15" t="s">
        <v>13366</v>
      </c>
      <c r="B11721" s="14" t="s">
        <v>137</v>
      </c>
      <c r="C11721" s="17">
        <v>4.0</v>
      </c>
      <c r="D11721" s="8" t="s">
        <v>13369</v>
      </c>
      <c r="E11721" s="8" t="s">
        <v>166</v>
      </c>
      <c r="F11721" s="5" t="s">
        <v>123</v>
      </c>
      <c r="G11721" s="9"/>
      <c r="H11721" s="9"/>
    </row>
    <row r="11722" ht="15.75" customHeight="1">
      <c r="A11722" s="15" t="s">
        <v>13366</v>
      </c>
      <c r="B11722" s="14" t="s">
        <v>37</v>
      </c>
      <c r="C11722" s="17">
        <v>6.0</v>
      </c>
      <c r="D11722" s="8" t="s">
        <v>13370</v>
      </c>
      <c r="E11722" s="8" t="s">
        <v>14</v>
      </c>
      <c r="F11722" s="5" t="s">
        <v>22</v>
      </c>
      <c r="G11722" s="9"/>
      <c r="H11722" s="9"/>
    </row>
    <row r="11723" ht="15.75" customHeight="1">
      <c r="A11723" s="15" t="s">
        <v>13366</v>
      </c>
      <c r="B11723" s="14" t="s">
        <v>525</v>
      </c>
      <c r="C11723" s="17">
        <v>8.0</v>
      </c>
      <c r="D11723" s="8" t="s">
        <v>13371</v>
      </c>
      <c r="E11723" s="8" t="s">
        <v>14</v>
      </c>
      <c r="F11723" s="5" t="s">
        <v>15</v>
      </c>
      <c r="G11723" s="9"/>
      <c r="H11723" s="9"/>
    </row>
    <row r="11724" ht="15.75" customHeight="1">
      <c r="A11724" s="15" t="s">
        <v>13366</v>
      </c>
      <c r="B11724" s="14" t="s">
        <v>139</v>
      </c>
      <c r="C11724" s="17">
        <v>10.0</v>
      </c>
      <c r="D11724" s="8" t="s">
        <v>13372</v>
      </c>
      <c r="E11724" s="8" t="s">
        <v>14</v>
      </c>
      <c r="F11724" s="5" t="s">
        <v>15</v>
      </c>
      <c r="G11724" s="9"/>
      <c r="H11724" s="9"/>
    </row>
    <row r="11725" ht="15.75" customHeight="1">
      <c r="A11725" s="15" t="s">
        <v>13366</v>
      </c>
      <c r="B11725" s="14" t="s">
        <v>525</v>
      </c>
      <c r="C11725" s="17">
        <v>13.0</v>
      </c>
      <c r="D11725" s="8" t="s">
        <v>13373</v>
      </c>
      <c r="E11725" s="8" t="s">
        <v>14</v>
      </c>
      <c r="F11725" s="5" t="s">
        <v>15</v>
      </c>
      <c r="G11725" s="9"/>
      <c r="H11725" s="9"/>
    </row>
    <row r="11726" ht="15.75" customHeight="1">
      <c r="A11726" s="15" t="s">
        <v>13366</v>
      </c>
      <c r="B11726" s="14" t="s">
        <v>144</v>
      </c>
      <c r="C11726" s="17">
        <v>15.0</v>
      </c>
      <c r="D11726" s="8" t="s">
        <v>13374</v>
      </c>
      <c r="E11726" s="8" t="s">
        <v>21</v>
      </c>
      <c r="F11726" s="5" t="s">
        <v>3697</v>
      </c>
      <c r="G11726" s="9"/>
      <c r="H11726" s="9"/>
    </row>
    <row r="11727" ht="15.75" customHeight="1">
      <c r="A11727" s="15" t="s">
        <v>13366</v>
      </c>
      <c r="B11727" s="14" t="s">
        <v>896</v>
      </c>
      <c r="C11727" s="17">
        <v>16.0</v>
      </c>
      <c r="D11727" s="8" t="s">
        <v>13375</v>
      </c>
      <c r="E11727" s="8" t="s">
        <v>21</v>
      </c>
      <c r="F11727" s="5" t="s">
        <v>123</v>
      </c>
      <c r="G11727" s="9"/>
      <c r="H11727" s="9"/>
    </row>
    <row r="11728" ht="15.75" customHeight="1">
      <c r="A11728" s="15" t="s">
        <v>13366</v>
      </c>
      <c r="B11728" s="14" t="s">
        <v>139</v>
      </c>
      <c r="C11728" s="17">
        <v>18.0</v>
      </c>
      <c r="D11728" s="8" t="s">
        <v>13376</v>
      </c>
      <c r="E11728" s="8" t="s">
        <v>32</v>
      </c>
      <c r="F11728" s="5" t="s">
        <v>15</v>
      </c>
      <c r="G11728" s="9"/>
      <c r="H11728" s="9"/>
    </row>
    <row r="11729" ht="15.75" customHeight="1">
      <c r="A11729" s="15" t="s">
        <v>13366</v>
      </c>
      <c r="B11729" s="14" t="s">
        <v>968</v>
      </c>
      <c r="C11729" s="17">
        <v>20.0</v>
      </c>
      <c r="D11729" s="8" t="s">
        <v>13377</v>
      </c>
      <c r="E11729" s="8" t="s">
        <v>14</v>
      </c>
      <c r="F11729" s="5" t="s">
        <v>15</v>
      </c>
      <c r="G11729" s="9"/>
      <c r="H11729" s="9"/>
    </row>
    <row r="11730" ht="15.75" customHeight="1">
      <c r="A11730" s="15" t="s">
        <v>13366</v>
      </c>
      <c r="B11730" s="18" t="s">
        <v>126</v>
      </c>
      <c r="C11730" s="17">
        <v>22.0</v>
      </c>
      <c r="D11730" s="8" t="s">
        <v>13378</v>
      </c>
      <c r="E11730" s="8" t="s">
        <v>14</v>
      </c>
      <c r="F11730" s="5" t="s">
        <v>15</v>
      </c>
      <c r="G11730" s="9"/>
      <c r="H11730" s="9"/>
    </row>
    <row r="11731" ht="15.75" customHeight="1">
      <c r="A11731" s="15" t="s">
        <v>13366</v>
      </c>
      <c r="B11731" s="14" t="s">
        <v>37</v>
      </c>
      <c r="C11731" s="17">
        <v>23.0</v>
      </c>
      <c r="D11731" s="8" t="s">
        <v>13379</v>
      </c>
      <c r="E11731" s="8" t="s">
        <v>21</v>
      </c>
      <c r="F11731" s="5" t="s">
        <v>123</v>
      </c>
      <c r="G11731" s="9"/>
      <c r="H11731" s="9"/>
    </row>
    <row r="11732" ht="15.75" customHeight="1">
      <c r="A11732" s="15" t="s">
        <v>13366</v>
      </c>
      <c r="B11732" s="14" t="s">
        <v>144</v>
      </c>
      <c r="C11732" s="17">
        <v>25.0</v>
      </c>
      <c r="D11732" s="8" t="s">
        <v>13380</v>
      </c>
      <c r="E11732" s="8" t="s">
        <v>14</v>
      </c>
      <c r="F11732" s="5" t="s">
        <v>15</v>
      </c>
      <c r="G11732" s="9"/>
      <c r="H11732" s="9"/>
    </row>
    <row r="11733" ht="15.75" customHeight="1">
      <c r="A11733" s="15" t="s">
        <v>13366</v>
      </c>
      <c r="B11733" s="14" t="s">
        <v>124</v>
      </c>
      <c r="C11733" s="17">
        <v>27.0</v>
      </c>
      <c r="D11733" s="8" t="s">
        <v>13381</v>
      </c>
      <c r="E11733" s="8" t="s">
        <v>32</v>
      </c>
      <c r="F11733" s="5" t="s">
        <v>15</v>
      </c>
      <c r="G11733" s="9"/>
      <c r="H11733" s="9"/>
    </row>
    <row r="11734" ht="15.75" customHeight="1">
      <c r="A11734" s="15" t="s">
        <v>13366</v>
      </c>
      <c r="B11734" s="14" t="s">
        <v>144</v>
      </c>
      <c r="C11734" s="17">
        <v>29.0</v>
      </c>
      <c r="D11734" s="8" t="s">
        <v>13382</v>
      </c>
      <c r="E11734" s="8" t="s">
        <v>14</v>
      </c>
      <c r="F11734" s="5" t="s">
        <v>15</v>
      </c>
      <c r="G11734" s="9"/>
      <c r="H11734" s="9"/>
    </row>
    <row r="11735" ht="15.75" customHeight="1">
      <c r="A11735" s="15" t="s">
        <v>13366</v>
      </c>
      <c r="B11735" s="14" t="s">
        <v>144</v>
      </c>
      <c r="C11735" s="17">
        <v>31.0</v>
      </c>
      <c r="D11735" s="8" t="s">
        <v>13383</v>
      </c>
      <c r="E11735" s="8" t="s">
        <v>14</v>
      </c>
      <c r="F11735" s="5" t="s">
        <v>15</v>
      </c>
      <c r="G11735" s="9"/>
      <c r="H11735" s="9"/>
    </row>
    <row r="11736" ht="15.75" customHeight="1">
      <c r="A11736" s="15" t="s">
        <v>13366</v>
      </c>
      <c r="B11736" s="14" t="s">
        <v>37</v>
      </c>
      <c r="C11736" s="17">
        <v>33.0</v>
      </c>
      <c r="D11736" s="8" t="s">
        <v>13384</v>
      </c>
      <c r="E11736" s="8" t="s">
        <v>14</v>
      </c>
      <c r="F11736" s="5" t="s">
        <v>28</v>
      </c>
      <c r="G11736" s="9"/>
      <c r="H11736" s="9"/>
    </row>
    <row r="11737" ht="15.75" customHeight="1">
      <c r="A11737" s="15" t="s">
        <v>13366</v>
      </c>
      <c r="B11737" s="14" t="s">
        <v>968</v>
      </c>
      <c r="C11737" s="17">
        <v>35.0</v>
      </c>
      <c r="D11737" s="8" t="s">
        <v>13385</v>
      </c>
      <c r="E11737" s="8" t="s">
        <v>14</v>
      </c>
      <c r="F11737" s="5" t="s">
        <v>15</v>
      </c>
      <c r="G11737" s="9"/>
      <c r="H11737" s="9"/>
    </row>
    <row r="11738" ht="15.75" customHeight="1">
      <c r="A11738" s="15" t="s">
        <v>13366</v>
      </c>
      <c r="B11738" s="14" t="s">
        <v>968</v>
      </c>
      <c r="C11738" s="17">
        <v>37.0</v>
      </c>
      <c r="D11738" s="8" t="s">
        <v>13386</v>
      </c>
      <c r="E11738" s="8" t="s">
        <v>32</v>
      </c>
      <c r="F11738" s="5" t="s">
        <v>66</v>
      </c>
      <c r="G11738" s="9"/>
      <c r="H11738" s="9"/>
    </row>
    <row r="11739" ht="15.75" customHeight="1">
      <c r="A11739" s="15" t="s">
        <v>13366</v>
      </c>
      <c r="B11739" s="14" t="s">
        <v>144</v>
      </c>
      <c r="C11739" s="17">
        <v>39.0</v>
      </c>
      <c r="D11739" s="8" t="s">
        <v>13387</v>
      </c>
      <c r="E11739" s="8" t="s">
        <v>32</v>
      </c>
      <c r="F11739" s="5" t="s">
        <v>66</v>
      </c>
      <c r="G11739" s="9"/>
      <c r="H11739" s="9"/>
    </row>
    <row r="11740" ht="15.75" customHeight="1">
      <c r="A11740" s="15" t="s">
        <v>13366</v>
      </c>
      <c r="B11740" s="14" t="s">
        <v>124</v>
      </c>
      <c r="C11740" s="17">
        <v>40.0</v>
      </c>
      <c r="D11740" s="8" t="s">
        <v>13388</v>
      </c>
      <c r="E11740" s="8" t="s">
        <v>21</v>
      </c>
      <c r="F11740" s="5" t="s">
        <v>15</v>
      </c>
      <c r="G11740" s="9"/>
      <c r="H11740" s="9"/>
    </row>
    <row r="11741" ht="15.75" customHeight="1">
      <c r="A11741" s="15" t="s">
        <v>13366</v>
      </c>
      <c r="B11741" s="14" t="s">
        <v>144</v>
      </c>
      <c r="C11741" s="17">
        <v>42.0</v>
      </c>
      <c r="D11741" s="8" t="s">
        <v>13389</v>
      </c>
      <c r="E11741" s="8" t="s">
        <v>32</v>
      </c>
      <c r="F11741" s="5" t="s">
        <v>15</v>
      </c>
      <c r="G11741" s="9"/>
      <c r="H11741" s="9"/>
    </row>
    <row r="11742" ht="15.75" customHeight="1">
      <c r="A11742" s="15" t="s">
        <v>13366</v>
      </c>
      <c r="B11742" s="18" t="s">
        <v>135</v>
      </c>
      <c r="C11742" s="17">
        <v>44.0</v>
      </c>
      <c r="D11742" s="8" t="s">
        <v>13390</v>
      </c>
      <c r="E11742" s="8" t="s">
        <v>14</v>
      </c>
      <c r="F11742" s="5" t="s">
        <v>15</v>
      </c>
      <c r="G11742" s="9"/>
      <c r="H11742" s="9"/>
    </row>
    <row r="11743" ht="15.75" customHeight="1">
      <c r="A11743" s="15" t="s">
        <v>13366</v>
      </c>
      <c r="B11743" s="14" t="s">
        <v>139</v>
      </c>
      <c r="C11743" s="17">
        <v>45.0</v>
      </c>
      <c r="D11743" s="8" t="s">
        <v>13391</v>
      </c>
      <c r="E11743" s="8" t="s">
        <v>14</v>
      </c>
      <c r="F11743" s="5" t="s">
        <v>15</v>
      </c>
      <c r="G11743" s="9"/>
      <c r="H11743" s="9"/>
    </row>
    <row r="11744" ht="15.75" customHeight="1">
      <c r="A11744" s="15" t="s">
        <v>13366</v>
      </c>
      <c r="B11744" s="14" t="s">
        <v>37</v>
      </c>
      <c r="C11744" s="17">
        <v>46.0</v>
      </c>
      <c r="D11744" s="8" t="s">
        <v>13392</v>
      </c>
      <c r="E11744" s="8" t="s">
        <v>21</v>
      </c>
      <c r="F11744" s="5" t="s">
        <v>123</v>
      </c>
      <c r="G11744" s="9"/>
      <c r="H11744" s="9"/>
    </row>
    <row r="11745" ht="15.75" customHeight="1">
      <c r="A11745" s="15" t="s">
        <v>13366</v>
      </c>
      <c r="B11745" s="14" t="s">
        <v>37</v>
      </c>
      <c r="C11745" s="17">
        <v>48.0</v>
      </c>
      <c r="D11745" s="8" t="s">
        <v>13393</v>
      </c>
      <c r="E11745" s="8" t="s">
        <v>14</v>
      </c>
      <c r="F11745" s="5" t="s">
        <v>25</v>
      </c>
      <c r="G11745" s="9"/>
      <c r="H11745" s="9"/>
    </row>
    <row r="11746" ht="15.75" customHeight="1">
      <c r="A11746" s="15" t="s">
        <v>13366</v>
      </c>
      <c r="B11746" s="14" t="s">
        <v>144</v>
      </c>
      <c r="C11746" s="17">
        <v>50.0</v>
      </c>
      <c r="D11746" s="8" t="s">
        <v>13394</v>
      </c>
      <c r="E11746" s="8" t="s">
        <v>14</v>
      </c>
      <c r="F11746" s="5" t="s">
        <v>15</v>
      </c>
      <c r="G11746" s="9"/>
      <c r="H11746" s="9"/>
    </row>
    <row r="11747" ht="15.75" customHeight="1">
      <c r="A11747" s="15" t="s">
        <v>13366</v>
      </c>
      <c r="B11747" s="14" t="s">
        <v>37</v>
      </c>
      <c r="C11747" s="17">
        <v>52.0</v>
      </c>
      <c r="D11747" s="8" t="s">
        <v>13395</v>
      </c>
      <c r="E11747" s="8" t="s">
        <v>166</v>
      </c>
      <c r="F11747" s="5" t="s">
        <v>50</v>
      </c>
      <c r="G11747" s="9"/>
      <c r="H11747" s="9"/>
    </row>
    <row r="11748" ht="15.75" customHeight="1">
      <c r="A11748" s="15" t="s">
        <v>13366</v>
      </c>
      <c r="B11748" s="14" t="s">
        <v>37</v>
      </c>
      <c r="C11748" s="17">
        <v>54.0</v>
      </c>
      <c r="D11748" s="8" t="s">
        <v>13396</v>
      </c>
      <c r="E11748" s="8" t="s">
        <v>21</v>
      </c>
      <c r="F11748" s="5" t="s">
        <v>123</v>
      </c>
      <c r="G11748" s="9"/>
      <c r="H11748" s="9"/>
    </row>
    <row r="11749" ht="15.75" customHeight="1">
      <c r="A11749" s="15" t="s">
        <v>13366</v>
      </c>
      <c r="B11749" s="14" t="s">
        <v>37</v>
      </c>
      <c r="C11749" s="17">
        <v>56.0</v>
      </c>
      <c r="D11749" s="8" t="s">
        <v>13397</v>
      </c>
      <c r="E11749" s="8" t="s">
        <v>21</v>
      </c>
      <c r="F11749" s="5" t="s">
        <v>123</v>
      </c>
      <c r="G11749" s="9"/>
      <c r="H11749" s="9"/>
    </row>
    <row r="11750" ht="15.75" customHeight="1">
      <c r="A11750" s="15" t="s">
        <v>13366</v>
      </c>
      <c r="B11750" s="14" t="s">
        <v>137</v>
      </c>
      <c r="C11750" s="17">
        <v>58.0</v>
      </c>
      <c r="D11750" s="8" t="s">
        <v>13398</v>
      </c>
      <c r="E11750" s="8" t="s">
        <v>14</v>
      </c>
      <c r="F11750" s="5" t="s">
        <v>28</v>
      </c>
      <c r="G11750" s="9"/>
      <c r="H11750" s="9"/>
    </row>
    <row r="11751" ht="15.75" customHeight="1">
      <c r="A11751" s="15" t="s">
        <v>13366</v>
      </c>
      <c r="B11751" s="14" t="s">
        <v>1443</v>
      </c>
      <c r="C11751" s="17">
        <v>60.0</v>
      </c>
      <c r="D11751" s="8" t="s">
        <v>13399</v>
      </c>
      <c r="E11751" s="8" t="s">
        <v>21</v>
      </c>
      <c r="F11751" s="5" t="s">
        <v>89</v>
      </c>
      <c r="G11751" s="9"/>
      <c r="H11751" s="9"/>
    </row>
    <row r="11752" ht="15.75" customHeight="1">
      <c r="A11752" s="5" t="s">
        <v>13400</v>
      </c>
      <c r="B11752" s="6" t="s">
        <v>488</v>
      </c>
      <c r="C11752" s="7">
        <v>1.0</v>
      </c>
      <c r="D11752" s="8" t="s">
        <v>13401</v>
      </c>
      <c r="E11752" s="5" t="s">
        <v>21</v>
      </c>
      <c r="F11752" s="5" t="s">
        <v>642</v>
      </c>
      <c r="G11752" s="9"/>
      <c r="H11752" s="9"/>
    </row>
    <row r="11753" ht="15.75" customHeight="1">
      <c r="A11753" s="5" t="s">
        <v>13400</v>
      </c>
      <c r="B11753" s="6" t="s">
        <v>13402</v>
      </c>
      <c r="C11753" s="10">
        <v>2.0</v>
      </c>
      <c r="D11753" s="8" t="s">
        <v>13403</v>
      </c>
      <c r="E11753" s="5" t="s">
        <v>21</v>
      </c>
      <c r="F11753" s="5" t="s">
        <v>123</v>
      </c>
      <c r="G11753" s="9"/>
      <c r="H11753" s="9"/>
    </row>
    <row r="11754" ht="15.75" customHeight="1">
      <c r="A11754" s="5" t="s">
        <v>13400</v>
      </c>
      <c r="B11754" s="6" t="s">
        <v>378</v>
      </c>
      <c r="C11754" s="10">
        <v>3.0</v>
      </c>
      <c r="D11754" s="8" t="s">
        <v>13404</v>
      </c>
      <c r="E11754" s="5" t="s">
        <v>18</v>
      </c>
      <c r="F11754" s="5" t="s">
        <v>2546</v>
      </c>
      <c r="G11754" s="9"/>
      <c r="H11754" s="9"/>
    </row>
    <row r="11755" ht="15.75" customHeight="1">
      <c r="A11755" s="5" t="s">
        <v>13400</v>
      </c>
      <c r="B11755" s="6" t="s">
        <v>130</v>
      </c>
      <c r="C11755" s="10">
        <v>4.0</v>
      </c>
      <c r="D11755" s="8" t="s">
        <v>13405</v>
      </c>
      <c r="E11755" s="5" t="s">
        <v>14</v>
      </c>
      <c r="F11755" s="5" t="s">
        <v>79</v>
      </c>
      <c r="G11755" s="9"/>
      <c r="H11755" s="9"/>
    </row>
    <row r="11756" ht="15.75" customHeight="1">
      <c r="A11756" s="5" t="s">
        <v>13400</v>
      </c>
      <c r="B11756" s="6" t="s">
        <v>3679</v>
      </c>
      <c r="C11756" s="10">
        <v>5.0</v>
      </c>
      <c r="D11756" s="8" t="s">
        <v>13406</v>
      </c>
      <c r="E11756" s="5" t="s">
        <v>14</v>
      </c>
      <c r="F11756" s="5" t="s">
        <v>15</v>
      </c>
      <c r="G11756" s="9"/>
      <c r="H11756" s="9"/>
    </row>
    <row r="11757" ht="15.75" customHeight="1">
      <c r="A11757" s="5" t="s">
        <v>13400</v>
      </c>
      <c r="B11757" s="6" t="s">
        <v>154</v>
      </c>
      <c r="C11757" s="10">
        <v>6.0</v>
      </c>
      <c r="D11757" s="8" t="s">
        <v>13407</v>
      </c>
      <c r="E11757" s="5" t="s">
        <v>14</v>
      </c>
      <c r="F11757" s="5" t="s">
        <v>28</v>
      </c>
      <c r="G11757" s="9"/>
      <c r="H11757" s="9"/>
    </row>
    <row r="11758" ht="15.75" customHeight="1">
      <c r="A11758" s="5" t="s">
        <v>13400</v>
      </c>
      <c r="B11758" s="6" t="s">
        <v>37</v>
      </c>
      <c r="C11758" s="10">
        <v>7.0</v>
      </c>
      <c r="D11758" s="8" t="s">
        <v>13408</v>
      </c>
      <c r="E11758" s="5" t="s">
        <v>14</v>
      </c>
      <c r="F11758" s="5" t="s">
        <v>28</v>
      </c>
      <c r="G11758" s="9"/>
      <c r="H11758" s="9"/>
    </row>
    <row r="11759" ht="15.75" customHeight="1">
      <c r="A11759" s="5" t="s">
        <v>13400</v>
      </c>
      <c r="B11759" s="6" t="s">
        <v>378</v>
      </c>
      <c r="C11759" s="10">
        <v>8.0</v>
      </c>
      <c r="D11759" s="8" t="s">
        <v>13409</v>
      </c>
      <c r="E11759" s="5" t="s">
        <v>97</v>
      </c>
      <c r="F11759" s="5" t="s">
        <v>25</v>
      </c>
      <c r="G11759" s="9"/>
      <c r="H11759" s="9"/>
    </row>
    <row r="11760" ht="15.75" customHeight="1">
      <c r="A11760" s="5" t="s">
        <v>13400</v>
      </c>
      <c r="B11760" s="6" t="s">
        <v>13410</v>
      </c>
      <c r="C11760" s="10">
        <v>9.0</v>
      </c>
      <c r="D11760" s="8" t="s">
        <v>13411</v>
      </c>
      <c r="E11760" s="5" t="s">
        <v>21</v>
      </c>
      <c r="F11760" s="5" t="s">
        <v>22</v>
      </c>
      <c r="G11760" s="9"/>
      <c r="H11760" s="9"/>
    </row>
    <row r="11761" ht="15.75" customHeight="1">
      <c r="A11761" s="5" t="s">
        <v>13412</v>
      </c>
      <c r="B11761" s="6" t="s">
        <v>68</v>
      </c>
      <c r="C11761" s="7">
        <v>1.0</v>
      </c>
      <c r="D11761" s="8" t="s">
        <v>13413</v>
      </c>
      <c r="E11761" s="5" t="s">
        <v>21</v>
      </c>
      <c r="F11761" s="5" t="s">
        <v>25</v>
      </c>
      <c r="G11761" s="9"/>
      <c r="H11761" s="9"/>
    </row>
    <row r="11762" ht="15.75" customHeight="1">
      <c r="A11762" s="5" t="s">
        <v>13412</v>
      </c>
      <c r="B11762" s="6" t="s">
        <v>81</v>
      </c>
      <c r="C11762" s="10">
        <v>2.0</v>
      </c>
      <c r="D11762" s="8" t="s">
        <v>13414</v>
      </c>
      <c r="E11762" s="5" t="s">
        <v>21</v>
      </c>
      <c r="F11762" s="5" t="s">
        <v>25</v>
      </c>
      <c r="G11762" s="9"/>
      <c r="H11762" s="9"/>
    </row>
    <row r="11763" ht="15.75" customHeight="1">
      <c r="A11763" s="5" t="s">
        <v>13412</v>
      </c>
      <c r="B11763" s="6" t="s">
        <v>81</v>
      </c>
      <c r="C11763" s="10">
        <v>3.0</v>
      </c>
      <c r="D11763" s="8" t="s">
        <v>13415</v>
      </c>
      <c r="E11763" s="5" t="s">
        <v>21</v>
      </c>
      <c r="F11763" s="5" t="s">
        <v>25</v>
      </c>
      <c r="G11763" s="9"/>
      <c r="H11763" s="9"/>
    </row>
    <row r="11764" ht="15.75" customHeight="1">
      <c r="A11764" s="5" t="s">
        <v>13412</v>
      </c>
      <c r="B11764" s="6" t="s">
        <v>81</v>
      </c>
      <c r="C11764" s="10">
        <v>4.0</v>
      </c>
      <c r="D11764" s="8" t="s">
        <v>13416</v>
      </c>
      <c r="E11764" s="5" t="s">
        <v>21</v>
      </c>
      <c r="F11764" s="5" t="s">
        <v>25</v>
      </c>
      <c r="G11764" s="9"/>
      <c r="H11764" s="9"/>
    </row>
    <row r="11765" ht="15.75" customHeight="1">
      <c r="A11765" s="5" t="s">
        <v>13412</v>
      </c>
      <c r="B11765" s="6" t="s">
        <v>70</v>
      </c>
      <c r="C11765" s="10">
        <v>5.0</v>
      </c>
      <c r="D11765" s="8" t="s">
        <v>13417</v>
      </c>
      <c r="E11765" s="5" t="s">
        <v>21</v>
      </c>
      <c r="F11765" s="5" t="s">
        <v>25</v>
      </c>
      <c r="G11765" s="9"/>
      <c r="H11765" s="9"/>
    </row>
    <row r="11766" ht="15.75" customHeight="1">
      <c r="A11766" s="5" t="s">
        <v>13412</v>
      </c>
      <c r="B11766" s="6" t="s">
        <v>13418</v>
      </c>
      <c r="C11766" s="10">
        <v>6.0</v>
      </c>
      <c r="D11766" s="8" t="s">
        <v>13419</v>
      </c>
      <c r="E11766" s="5" t="s">
        <v>21</v>
      </c>
      <c r="F11766" s="5" t="s">
        <v>25</v>
      </c>
      <c r="G11766" s="9"/>
      <c r="H11766" s="9"/>
    </row>
    <row r="11767" ht="15.75" customHeight="1">
      <c r="A11767" s="15" t="s">
        <v>13420</v>
      </c>
      <c r="B11767" s="14" t="s">
        <v>378</v>
      </c>
      <c r="C11767" s="16">
        <v>1.0</v>
      </c>
      <c r="D11767" s="8" t="s">
        <v>13421</v>
      </c>
      <c r="E11767" s="8" t="s">
        <v>21</v>
      </c>
      <c r="F11767" s="5" t="s">
        <v>25</v>
      </c>
      <c r="G11767" s="9"/>
      <c r="H11767" s="9"/>
    </row>
    <row r="11768" ht="15.75" customHeight="1">
      <c r="A11768" s="15" t="s">
        <v>13420</v>
      </c>
      <c r="B11768" s="14" t="s">
        <v>968</v>
      </c>
      <c r="C11768" s="17">
        <v>3.0</v>
      </c>
      <c r="D11768" s="8" t="s">
        <v>13422</v>
      </c>
      <c r="E11768" s="8" t="s">
        <v>21</v>
      </c>
      <c r="F11768" s="5" t="s">
        <v>25</v>
      </c>
      <c r="G11768" s="9"/>
      <c r="H11768" s="9"/>
    </row>
    <row r="11769" ht="15.75" customHeight="1">
      <c r="A11769" s="15" t="s">
        <v>13420</v>
      </c>
      <c r="B11769" s="14" t="s">
        <v>37</v>
      </c>
      <c r="C11769" s="17">
        <v>5.0</v>
      </c>
      <c r="D11769" s="8" t="s">
        <v>13423</v>
      </c>
      <c r="E11769" s="8" t="s">
        <v>21</v>
      </c>
      <c r="F11769" s="5" t="s">
        <v>25</v>
      </c>
      <c r="G11769" s="9"/>
      <c r="H11769" s="9"/>
    </row>
    <row r="11770" ht="15.75" customHeight="1">
      <c r="A11770" s="15" t="s">
        <v>13420</v>
      </c>
      <c r="B11770" s="14" t="s">
        <v>37</v>
      </c>
      <c r="C11770" s="17">
        <v>7.0</v>
      </c>
      <c r="D11770" s="8" t="s">
        <v>13424</v>
      </c>
      <c r="E11770" s="8" t="s">
        <v>21</v>
      </c>
      <c r="F11770" s="5" t="s">
        <v>25</v>
      </c>
      <c r="G11770" s="9"/>
      <c r="H11770" s="9"/>
    </row>
    <row r="11771" ht="15.75" customHeight="1">
      <c r="A11771" s="15" t="s">
        <v>13420</v>
      </c>
      <c r="B11771" s="14" t="s">
        <v>445</v>
      </c>
      <c r="C11771" s="17">
        <v>9.0</v>
      </c>
      <c r="D11771" s="8" t="s">
        <v>13425</v>
      </c>
      <c r="E11771" s="8" t="s">
        <v>21</v>
      </c>
      <c r="F11771" s="5" t="s">
        <v>25</v>
      </c>
      <c r="G11771" s="9"/>
      <c r="H11771" s="9"/>
    </row>
    <row r="11772" ht="15.75" customHeight="1">
      <c r="A11772" s="15" t="s">
        <v>13426</v>
      </c>
      <c r="B11772" s="14" t="s">
        <v>378</v>
      </c>
      <c r="C11772" s="17">
        <v>2.0</v>
      </c>
      <c r="D11772" s="8" t="s">
        <v>13427</v>
      </c>
      <c r="E11772" s="8" t="s">
        <v>21</v>
      </c>
      <c r="F11772" s="5" t="s">
        <v>25</v>
      </c>
      <c r="G11772" s="9"/>
      <c r="H11772" s="9"/>
    </row>
    <row r="11773" ht="15.75" customHeight="1">
      <c r="A11773" s="15" t="s">
        <v>13426</v>
      </c>
      <c r="B11773" s="14" t="s">
        <v>968</v>
      </c>
      <c r="C11773" s="17">
        <v>3.0</v>
      </c>
      <c r="D11773" s="8" t="s">
        <v>13428</v>
      </c>
      <c r="E11773" s="8" t="s">
        <v>21</v>
      </c>
      <c r="F11773" s="5" t="s">
        <v>25</v>
      </c>
      <c r="G11773" s="9"/>
      <c r="H11773" s="9"/>
    </row>
    <row r="11774" ht="15.75" customHeight="1">
      <c r="A11774" s="15" t="s">
        <v>13426</v>
      </c>
      <c r="B11774" s="14" t="s">
        <v>968</v>
      </c>
      <c r="C11774" s="17">
        <v>5.0</v>
      </c>
      <c r="D11774" s="8" t="s">
        <v>13429</v>
      </c>
      <c r="E11774" s="8" t="s">
        <v>21</v>
      </c>
      <c r="F11774" s="5" t="s">
        <v>25</v>
      </c>
      <c r="G11774" s="9"/>
      <c r="H11774" s="9"/>
    </row>
    <row r="11775" ht="15.75" customHeight="1">
      <c r="A11775" s="15" t="s">
        <v>13426</v>
      </c>
      <c r="B11775" s="14" t="s">
        <v>124</v>
      </c>
      <c r="C11775" s="17">
        <v>7.0</v>
      </c>
      <c r="D11775" s="8" t="s">
        <v>13430</v>
      </c>
      <c r="E11775" s="8" t="s">
        <v>14</v>
      </c>
      <c r="F11775" s="5" t="s">
        <v>123</v>
      </c>
      <c r="G11775" s="9"/>
      <c r="H11775" s="9"/>
    </row>
    <row r="11776" ht="15.75" customHeight="1">
      <c r="A11776" s="15" t="s">
        <v>13426</v>
      </c>
      <c r="B11776" s="14" t="s">
        <v>124</v>
      </c>
      <c r="C11776" s="17">
        <v>9.0</v>
      </c>
      <c r="D11776" s="8" t="s">
        <v>13431</v>
      </c>
      <c r="E11776" s="8" t="s">
        <v>21</v>
      </c>
      <c r="F11776" s="5" t="s">
        <v>25</v>
      </c>
      <c r="G11776" s="9"/>
      <c r="H11776" s="9"/>
    </row>
    <row r="11777" ht="15.75" customHeight="1">
      <c r="A11777" s="15" t="s">
        <v>13426</v>
      </c>
      <c r="B11777" s="14" t="s">
        <v>124</v>
      </c>
      <c r="C11777" s="17">
        <v>11.0</v>
      </c>
      <c r="D11777" s="8" t="s">
        <v>13432</v>
      </c>
      <c r="E11777" s="8" t="s">
        <v>14</v>
      </c>
      <c r="F11777" s="5" t="s">
        <v>28</v>
      </c>
      <c r="G11777" s="9"/>
      <c r="H11777" s="9"/>
    </row>
    <row r="11778" ht="15.75" customHeight="1">
      <c r="A11778" s="15" t="s">
        <v>13426</v>
      </c>
      <c r="B11778" s="14" t="s">
        <v>144</v>
      </c>
      <c r="C11778" s="17">
        <v>12.0</v>
      </c>
      <c r="D11778" s="8" t="s">
        <v>13433</v>
      </c>
      <c r="E11778" s="8" t="s">
        <v>14</v>
      </c>
      <c r="F11778" s="5" t="s">
        <v>28</v>
      </c>
      <c r="G11778" s="9"/>
      <c r="H11778" s="9"/>
    </row>
    <row r="11779" ht="15.75" customHeight="1">
      <c r="A11779" s="15" t="s">
        <v>13426</v>
      </c>
      <c r="B11779" s="14" t="s">
        <v>37</v>
      </c>
      <c r="C11779" s="17">
        <v>13.0</v>
      </c>
      <c r="D11779" s="8" t="s">
        <v>13434</v>
      </c>
      <c r="E11779" s="8" t="s">
        <v>14</v>
      </c>
      <c r="F11779" s="5" t="s">
        <v>15</v>
      </c>
      <c r="G11779" s="9"/>
      <c r="H11779" s="9"/>
    </row>
    <row r="11780" ht="15.75" customHeight="1">
      <c r="A11780" s="15" t="s">
        <v>13426</v>
      </c>
      <c r="B11780" s="14" t="s">
        <v>37</v>
      </c>
      <c r="C11780" s="17">
        <v>14.0</v>
      </c>
      <c r="D11780" s="8" t="s">
        <v>13435</v>
      </c>
      <c r="E11780" s="8" t="s">
        <v>14</v>
      </c>
      <c r="F11780" s="5" t="s">
        <v>15</v>
      </c>
      <c r="G11780" s="9"/>
      <c r="H11780" s="9"/>
    </row>
    <row r="11781" ht="15.75" customHeight="1">
      <c r="A11781" s="15" t="s">
        <v>13426</v>
      </c>
      <c r="B11781" s="14" t="s">
        <v>37</v>
      </c>
      <c r="C11781" s="17">
        <v>15.0</v>
      </c>
      <c r="D11781" s="8" t="s">
        <v>13436</v>
      </c>
      <c r="E11781" s="8" t="s">
        <v>18</v>
      </c>
      <c r="F11781" s="5" t="s">
        <v>28</v>
      </c>
      <c r="G11781" s="9"/>
      <c r="H11781" s="9"/>
    </row>
    <row r="11782" ht="15.75" customHeight="1">
      <c r="A11782" s="15" t="s">
        <v>13426</v>
      </c>
      <c r="B11782" s="14" t="s">
        <v>144</v>
      </c>
      <c r="C11782" s="17">
        <v>16.0</v>
      </c>
      <c r="D11782" s="8" t="s">
        <v>13437</v>
      </c>
      <c r="E11782" s="8" t="s">
        <v>14</v>
      </c>
      <c r="F11782" s="5" t="s">
        <v>1847</v>
      </c>
      <c r="G11782" s="9"/>
      <c r="H11782" s="9"/>
    </row>
    <row r="11783" ht="15.75" customHeight="1">
      <c r="A11783" s="15" t="s">
        <v>13426</v>
      </c>
      <c r="B11783" s="18" t="s">
        <v>126</v>
      </c>
      <c r="C11783" s="17">
        <v>18.0</v>
      </c>
      <c r="D11783" s="8" t="s">
        <v>13438</v>
      </c>
      <c r="E11783" s="8" t="s">
        <v>21</v>
      </c>
      <c r="F11783" s="5" t="s">
        <v>123</v>
      </c>
      <c r="G11783" s="9"/>
      <c r="H11783" s="9"/>
    </row>
    <row r="11784" ht="15.75" customHeight="1">
      <c r="A11784" s="15" t="s">
        <v>13426</v>
      </c>
      <c r="B11784" s="14" t="s">
        <v>144</v>
      </c>
      <c r="C11784" s="17">
        <v>19.0</v>
      </c>
      <c r="D11784" s="8" t="s">
        <v>13439</v>
      </c>
      <c r="E11784" s="8" t="s">
        <v>21</v>
      </c>
      <c r="F11784" s="5" t="s">
        <v>123</v>
      </c>
      <c r="G11784" s="9"/>
      <c r="H11784" s="9"/>
    </row>
    <row r="11785" ht="15.75" customHeight="1">
      <c r="A11785" s="15" t="s">
        <v>13426</v>
      </c>
      <c r="B11785" s="18" t="s">
        <v>126</v>
      </c>
      <c r="C11785" s="17">
        <v>21.0</v>
      </c>
      <c r="D11785" s="8" t="s">
        <v>13440</v>
      </c>
      <c r="E11785" s="8" t="s">
        <v>14</v>
      </c>
      <c r="F11785" s="5" t="s">
        <v>28</v>
      </c>
      <c r="G11785" s="9"/>
      <c r="H11785" s="9"/>
    </row>
    <row r="11786" ht="15.75" customHeight="1">
      <c r="A11786" s="15" t="s">
        <v>13426</v>
      </c>
      <c r="B11786" s="14" t="s">
        <v>37</v>
      </c>
      <c r="C11786" s="17">
        <v>22.0</v>
      </c>
      <c r="D11786" s="8" t="s">
        <v>13441</v>
      </c>
      <c r="E11786" s="8" t="s">
        <v>14</v>
      </c>
      <c r="F11786" s="5" t="s">
        <v>15</v>
      </c>
      <c r="G11786" s="9"/>
      <c r="H11786" s="9"/>
    </row>
    <row r="11787" ht="15.75" customHeight="1">
      <c r="A11787" s="15" t="s">
        <v>13426</v>
      </c>
      <c r="B11787" s="14" t="s">
        <v>144</v>
      </c>
      <c r="C11787" s="17">
        <v>23.0</v>
      </c>
      <c r="D11787" s="8" t="s">
        <v>13442</v>
      </c>
      <c r="E11787" s="8" t="s">
        <v>14</v>
      </c>
      <c r="F11787" s="5" t="s">
        <v>15</v>
      </c>
      <c r="G11787" s="9"/>
      <c r="H11787" s="9"/>
    </row>
    <row r="11788" ht="15.75" customHeight="1">
      <c r="A11788" s="15" t="s">
        <v>13426</v>
      </c>
      <c r="B11788" s="14" t="s">
        <v>144</v>
      </c>
      <c r="C11788" s="17">
        <v>24.0</v>
      </c>
      <c r="D11788" s="8" t="s">
        <v>13443</v>
      </c>
      <c r="E11788" s="8" t="s">
        <v>14</v>
      </c>
      <c r="F11788" s="5" t="s">
        <v>79</v>
      </c>
      <c r="G11788" s="9"/>
      <c r="H11788" s="9"/>
    </row>
    <row r="11789" ht="15.75" customHeight="1">
      <c r="A11789" s="15" t="s">
        <v>13426</v>
      </c>
      <c r="B11789" s="14" t="s">
        <v>144</v>
      </c>
      <c r="C11789" s="17">
        <v>26.0</v>
      </c>
      <c r="D11789" s="8" t="s">
        <v>13444</v>
      </c>
      <c r="E11789" s="8" t="s">
        <v>18</v>
      </c>
      <c r="F11789" s="5" t="s">
        <v>18</v>
      </c>
      <c r="G11789" s="9"/>
      <c r="H11789" s="9"/>
    </row>
    <row r="11790" ht="15.75" customHeight="1">
      <c r="A11790" s="15" t="s">
        <v>13426</v>
      </c>
      <c r="B11790" s="14" t="s">
        <v>37</v>
      </c>
      <c r="C11790" s="17">
        <v>27.0</v>
      </c>
      <c r="D11790" s="8" t="s">
        <v>13445</v>
      </c>
      <c r="E11790" s="8" t="s">
        <v>14</v>
      </c>
      <c r="F11790" s="5" t="s">
        <v>28</v>
      </c>
      <c r="G11790" s="9"/>
      <c r="H11790" s="9"/>
    </row>
    <row r="11791" ht="15.75" customHeight="1">
      <c r="A11791" s="15" t="s">
        <v>13426</v>
      </c>
      <c r="B11791" s="14" t="s">
        <v>37</v>
      </c>
      <c r="C11791" s="17">
        <v>29.0</v>
      </c>
      <c r="D11791" s="8" t="s">
        <v>13446</v>
      </c>
      <c r="E11791" s="8" t="s">
        <v>18</v>
      </c>
      <c r="F11791" s="5" t="s">
        <v>28</v>
      </c>
      <c r="G11791" s="9"/>
      <c r="H11791" s="9"/>
    </row>
    <row r="11792" ht="15.75" customHeight="1">
      <c r="A11792" s="15" t="s">
        <v>13426</v>
      </c>
      <c r="B11792" s="14" t="s">
        <v>144</v>
      </c>
      <c r="C11792" s="17">
        <v>31.0</v>
      </c>
      <c r="D11792" s="8" t="s">
        <v>13447</v>
      </c>
      <c r="E11792" s="8" t="s">
        <v>14</v>
      </c>
      <c r="F11792" s="5" t="s">
        <v>79</v>
      </c>
      <c r="G11792" s="9"/>
      <c r="H11792" s="9"/>
    </row>
    <row r="11793" ht="15.75" customHeight="1">
      <c r="A11793" s="15" t="s">
        <v>13426</v>
      </c>
      <c r="B11793" s="14" t="s">
        <v>37</v>
      </c>
      <c r="C11793" s="17">
        <v>33.0</v>
      </c>
      <c r="D11793" s="8" t="s">
        <v>13448</v>
      </c>
      <c r="E11793" s="8" t="s">
        <v>14</v>
      </c>
      <c r="F11793" s="5" t="s">
        <v>79</v>
      </c>
      <c r="G11793" s="9"/>
      <c r="H11793" s="9"/>
    </row>
    <row r="11794" ht="15.75" customHeight="1">
      <c r="A11794" s="15" t="s">
        <v>13426</v>
      </c>
      <c r="B11794" s="18" t="s">
        <v>126</v>
      </c>
      <c r="C11794" s="17">
        <v>35.0</v>
      </c>
      <c r="D11794" s="8" t="s">
        <v>13449</v>
      </c>
      <c r="E11794" s="8" t="s">
        <v>14</v>
      </c>
      <c r="F11794" s="5" t="s">
        <v>15</v>
      </c>
      <c r="G11794" s="9"/>
      <c r="H11794" s="9"/>
    </row>
    <row r="11795" ht="15.75" customHeight="1">
      <c r="A11795" s="15" t="s">
        <v>13426</v>
      </c>
      <c r="B11795" s="14" t="s">
        <v>144</v>
      </c>
      <c r="C11795" s="17">
        <v>36.0</v>
      </c>
      <c r="D11795" s="8" t="s">
        <v>13450</v>
      </c>
      <c r="E11795" s="8" t="s">
        <v>14</v>
      </c>
      <c r="F11795" s="5" t="s">
        <v>79</v>
      </c>
      <c r="G11795" s="9"/>
      <c r="H11795" s="9"/>
    </row>
    <row r="11796" ht="15.75" customHeight="1">
      <c r="A11796" s="15" t="s">
        <v>13426</v>
      </c>
      <c r="B11796" s="14" t="s">
        <v>124</v>
      </c>
      <c r="C11796" s="17">
        <v>37.0</v>
      </c>
      <c r="D11796" s="8" t="s">
        <v>13451</v>
      </c>
      <c r="E11796" s="8" t="s">
        <v>14</v>
      </c>
      <c r="F11796" s="5" t="s">
        <v>79</v>
      </c>
      <c r="G11796" s="9"/>
      <c r="H11796" s="9"/>
    </row>
    <row r="11797" ht="15.75" customHeight="1">
      <c r="A11797" s="15" t="s">
        <v>13426</v>
      </c>
      <c r="B11797" s="14" t="s">
        <v>144</v>
      </c>
      <c r="C11797" s="17">
        <v>38.0</v>
      </c>
      <c r="D11797" s="8" t="s">
        <v>13452</v>
      </c>
      <c r="E11797" s="8" t="s">
        <v>33</v>
      </c>
      <c r="F11797" s="5" t="s">
        <v>971</v>
      </c>
      <c r="G11797" s="9"/>
      <c r="H11797" s="9"/>
    </row>
    <row r="11798" ht="15.75" customHeight="1">
      <c r="A11798" s="15" t="s">
        <v>13426</v>
      </c>
      <c r="B11798" s="14" t="s">
        <v>144</v>
      </c>
      <c r="C11798" s="17">
        <v>40.0</v>
      </c>
      <c r="D11798" s="8" t="s">
        <v>13453</v>
      </c>
      <c r="E11798" s="8" t="s">
        <v>18</v>
      </c>
      <c r="F11798" s="5" t="s">
        <v>18</v>
      </c>
      <c r="G11798" s="9"/>
      <c r="H11798" s="9"/>
    </row>
    <row r="11799" ht="15.75" customHeight="1">
      <c r="A11799" s="15" t="s">
        <v>13426</v>
      </c>
      <c r="B11799" s="14" t="s">
        <v>144</v>
      </c>
      <c r="C11799" s="17">
        <v>41.0</v>
      </c>
      <c r="D11799" s="8" t="s">
        <v>13454</v>
      </c>
      <c r="E11799" s="8" t="s">
        <v>33</v>
      </c>
      <c r="F11799" s="5" t="s">
        <v>33</v>
      </c>
      <c r="G11799" s="9"/>
      <c r="H11799" s="9"/>
    </row>
    <row r="11800" ht="15.75" customHeight="1">
      <c r="A11800" s="15" t="s">
        <v>13426</v>
      </c>
      <c r="B11800" s="14" t="s">
        <v>37</v>
      </c>
      <c r="C11800" s="17">
        <v>43.0</v>
      </c>
      <c r="D11800" s="8" t="s">
        <v>13455</v>
      </c>
      <c r="E11800" s="8" t="s">
        <v>18</v>
      </c>
      <c r="F11800" s="5" t="s">
        <v>18</v>
      </c>
      <c r="G11800" s="9"/>
      <c r="H11800" s="9"/>
    </row>
    <row r="11801" ht="15.75" customHeight="1">
      <c r="A11801" s="15" t="s">
        <v>13426</v>
      </c>
      <c r="B11801" s="14" t="s">
        <v>144</v>
      </c>
      <c r="C11801" s="17">
        <v>45.0</v>
      </c>
      <c r="D11801" s="8" t="s">
        <v>13456</v>
      </c>
      <c r="E11801" s="8" t="s">
        <v>33</v>
      </c>
      <c r="F11801" s="5" t="s">
        <v>33</v>
      </c>
      <c r="G11801" s="9"/>
      <c r="H11801" s="9"/>
    </row>
    <row r="11802" ht="15.75" customHeight="1">
      <c r="A11802" s="15" t="s">
        <v>13426</v>
      </c>
      <c r="B11802" s="14" t="s">
        <v>968</v>
      </c>
      <c r="C11802" s="17">
        <v>46.0</v>
      </c>
      <c r="D11802" s="8" t="s">
        <v>13457</v>
      </c>
      <c r="E11802" s="8" t="s">
        <v>21</v>
      </c>
      <c r="F11802" s="5" t="s">
        <v>25</v>
      </c>
      <c r="G11802" s="9"/>
      <c r="H11802" s="9"/>
    </row>
    <row r="11803" ht="15.75" customHeight="1">
      <c r="A11803" s="15" t="s">
        <v>13426</v>
      </c>
      <c r="B11803" s="14" t="s">
        <v>124</v>
      </c>
      <c r="C11803" s="17">
        <v>48.0</v>
      </c>
      <c r="D11803" s="8" t="s">
        <v>13458</v>
      </c>
      <c r="E11803" s="8" t="s">
        <v>21</v>
      </c>
      <c r="F11803" s="5" t="s">
        <v>25</v>
      </c>
      <c r="G11803" s="9"/>
      <c r="H11803" s="9"/>
    </row>
    <row r="11804" ht="15.75" customHeight="1">
      <c r="A11804" s="15" t="s">
        <v>13426</v>
      </c>
      <c r="B11804" s="14" t="s">
        <v>124</v>
      </c>
      <c r="C11804" s="17">
        <v>50.0</v>
      </c>
      <c r="D11804" s="8" t="s">
        <v>13459</v>
      </c>
      <c r="E11804" s="8" t="s">
        <v>21</v>
      </c>
      <c r="F11804" s="5" t="s">
        <v>25</v>
      </c>
      <c r="G11804" s="9"/>
      <c r="H11804" s="9"/>
    </row>
    <row r="11805" ht="15.75" customHeight="1">
      <c r="A11805" s="5" t="s">
        <v>13460</v>
      </c>
      <c r="B11805" s="6" t="s">
        <v>13461</v>
      </c>
      <c r="C11805" s="7">
        <v>1.0</v>
      </c>
      <c r="D11805" s="8" t="s">
        <v>13462</v>
      </c>
      <c r="E11805" s="5" t="s">
        <v>21</v>
      </c>
      <c r="F11805" s="5" t="s">
        <v>25</v>
      </c>
      <c r="G11805" s="9"/>
      <c r="H11805" s="9"/>
    </row>
    <row r="11806" ht="15.75" customHeight="1">
      <c r="A11806" s="5" t="s">
        <v>13460</v>
      </c>
      <c r="B11806" s="6" t="s">
        <v>1922</v>
      </c>
      <c r="C11806" s="10">
        <v>2.0</v>
      </c>
      <c r="D11806" s="8" t="s">
        <v>13463</v>
      </c>
      <c r="E11806" s="5" t="s">
        <v>21</v>
      </c>
      <c r="F11806" s="5" t="s">
        <v>25</v>
      </c>
      <c r="G11806" s="9"/>
      <c r="H11806" s="9"/>
    </row>
    <row r="11807" ht="15.75" customHeight="1">
      <c r="A11807" s="5" t="s">
        <v>13460</v>
      </c>
      <c r="B11807" s="6" t="s">
        <v>13464</v>
      </c>
      <c r="C11807" s="10">
        <v>3.0</v>
      </c>
      <c r="D11807" s="8" t="s">
        <v>13465</v>
      </c>
      <c r="E11807" s="5" t="s">
        <v>21</v>
      </c>
      <c r="F11807" s="5" t="s">
        <v>642</v>
      </c>
      <c r="G11807" s="9"/>
      <c r="H11807" s="9"/>
    </row>
    <row r="11808" ht="15.75" customHeight="1">
      <c r="A11808" s="15" t="s">
        <v>13466</v>
      </c>
      <c r="B11808" s="14" t="s">
        <v>6618</v>
      </c>
      <c r="C11808" s="16">
        <v>1.0</v>
      </c>
      <c r="D11808" s="8" t="s">
        <v>13467</v>
      </c>
      <c r="E11808" s="8" t="s">
        <v>32</v>
      </c>
      <c r="F11808" s="5" t="s">
        <v>13468</v>
      </c>
      <c r="G11808" s="9"/>
      <c r="H11808" s="9"/>
    </row>
    <row r="11809" ht="15.75" customHeight="1">
      <c r="A11809" s="15" t="s">
        <v>13466</v>
      </c>
      <c r="B11809" s="14" t="s">
        <v>37</v>
      </c>
      <c r="C11809" s="17">
        <v>3.0</v>
      </c>
      <c r="D11809" s="8" t="s">
        <v>13469</v>
      </c>
      <c r="E11809" s="8" t="s">
        <v>14</v>
      </c>
      <c r="F11809" s="5" t="s">
        <v>15</v>
      </c>
      <c r="G11809" s="9"/>
      <c r="H11809" s="9"/>
    </row>
    <row r="11810" ht="15.75" customHeight="1">
      <c r="A11810" s="15" t="s">
        <v>13466</v>
      </c>
      <c r="B11810" s="14" t="s">
        <v>52</v>
      </c>
      <c r="C11810" s="17">
        <v>4.0</v>
      </c>
      <c r="D11810" s="8" t="s">
        <v>13470</v>
      </c>
      <c r="E11810" s="8" t="s">
        <v>33</v>
      </c>
      <c r="F11810" s="5" t="s">
        <v>33</v>
      </c>
      <c r="G11810" s="9"/>
      <c r="H11810" s="9"/>
    </row>
    <row r="11811" ht="15.75" customHeight="1">
      <c r="A11811" s="15" t="s">
        <v>13466</v>
      </c>
      <c r="B11811" s="14" t="s">
        <v>41</v>
      </c>
      <c r="C11811" s="17">
        <v>5.0</v>
      </c>
      <c r="D11811" s="8" t="s">
        <v>13471</v>
      </c>
      <c r="E11811" s="8" t="s">
        <v>14</v>
      </c>
      <c r="F11811" s="5" t="s">
        <v>15</v>
      </c>
      <c r="G11811" s="9"/>
      <c r="H11811" s="9"/>
    </row>
    <row r="11812" ht="15.75" customHeight="1">
      <c r="A11812" s="15" t="s">
        <v>13466</v>
      </c>
      <c r="B11812" s="14" t="s">
        <v>41</v>
      </c>
      <c r="C11812" s="17">
        <v>6.0</v>
      </c>
      <c r="D11812" s="8" t="s">
        <v>13472</v>
      </c>
      <c r="E11812" s="8" t="s">
        <v>14</v>
      </c>
      <c r="F11812" s="5" t="s">
        <v>79</v>
      </c>
      <c r="G11812" s="9"/>
      <c r="H11812" s="9"/>
    </row>
    <row r="11813" ht="15.75" customHeight="1">
      <c r="A11813" s="15" t="s">
        <v>13466</v>
      </c>
      <c r="B11813" s="14" t="s">
        <v>104</v>
      </c>
      <c r="C11813" s="17">
        <v>8.0</v>
      </c>
      <c r="D11813" s="8" t="s">
        <v>13473</v>
      </c>
      <c r="E11813" s="8" t="s">
        <v>21</v>
      </c>
      <c r="F11813" s="5" t="s">
        <v>25</v>
      </c>
      <c r="G11813" s="9"/>
      <c r="H11813" s="9"/>
    </row>
    <row r="11814" ht="15.75" customHeight="1">
      <c r="A11814" s="15" t="s">
        <v>13466</v>
      </c>
      <c r="B11814" s="14" t="s">
        <v>734</v>
      </c>
      <c r="C11814" s="17">
        <v>10.0</v>
      </c>
      <c r="D11814" s="8" t="s">
        <v>13474</v>
      </c>
      <c r="E11814" s="8" t="s">
        <v>21</v>
      </c>
      <c r="F11814" s="5" t="s">
        <v>22</v>
      </c>
      <c r="G11814" s="9"/>
      <c r="H11814" s="9"/>
    </row>
    <row r="11815" ht="15.75" customHeight="1">
      <c r="A11815" s="15" t="s">
        <v>13466</v>
      </c>
      <c r="B11815" s="14" t="s">
        <v>734</v>
      </c>
      <c r="C11815" s="17">
        <v>13.0</v>
      </c>
      <c r="D11815" s="8" t="s">
        <v>13475</v>
      </c>
      <c r="E11815" s="8" t="s">
        <v>21</v>
      </c>
      <c r="F11815" s="5" t="s">
        <v>2546</v>
      </c>
      <c r="G11815" s="9"/>
      <c r="H11815" s="9"/>
    </row>
    <row r="11816" ht="15.75" customHeight="1">
      <c r="A11816" s="15" t="s">
        <v>13466</v>
      </c>
      <c r="B11816" s="14" t="s">
        <v>104</v>
      </c>
      <c r="C11816" s="17">
        <v>15.0</v>
      </c>
      <c r="D11816" s="8" t="s">
        <v>13476</v>
      </c>
      <c r="E11816" s="8" t="s">
        <v>21</v>
      </c>
      <c r="F11816" s="5" t="s">
        <v>25</v>
      </c>
      <c r="G11816" s="9"/>
      <c r="H11816" s="9"/>
    </row>
    <row r="11817" ht="15.75" customHeight="1">
      <c r="A11817" s="15" t="s">
        <v>13466</v>
      </c>
      <c r="B11817" s="14" t="s">
        <v>41</v>
      </c>
      <c r="C11817" s="17">
        <v>17.0</v>
      </c>
      <c r="D11817" s="8" t="s">
        <v>13477</v>
      </c>
      <c r="E11817" s="8" t="s">
        <v>21</v>
      </c>
      <c r="F11817" s="5" t="s">
        <v>25</v>
      </c>
      <c r="G11817" s="9"/>
      <c r="H11817" s="9"/>
    </row>
    <row r="11818" ht="15.75" customHeight="1">
      <c r="A11818" s="15" t="s">
        <v>13466</v>
      </c>
      <c r="B11818" s="14" t="s">
        <v>52</v>
      </c>
      <c r="C11818" s="17">
        <v>19.0</v>
      </c>
      <c r="D11818" s="8" t="s">
        <v>13478</v>
      </c>
      <c r="E11818" s="8" t="s">
        <v>21</v>
      </c>
      <c r="F11818" s="5" t="s">
        <v>123</v>
      </c>
      <c r="G11818" s="9"/>
      <c r="H11818" s="9"/>
    </row>
    <row r="11819" ht="15.75" customHeight="1">
      <c r="A11819" s="15" t="s">
        <v>13466</v>
      </c>
      <c r="B11819" s="18" t="s">
        <v>346</v>
      </c>
      <c r="C11819" s="17">
        <v>20.0</v>
      </c>
      <c r="D11819" s="8" t="s">
        <v>13479</v>
      </c>
      <c r="E11819" s="8" t="s">
        <v>32</v>
      </c>
      <c r="F11819" s="5" t="s">
        <v>13468</v>
      </c>
      <c r="G11819" s="9"/>
      <c r="H11819" s="9"/>
    </row>
    <row r="11820" ht="15.75" customHeight="1">
      <c r="A11820" s="15" t="s">
        <v>13480</v>
      </c>
      <c r="B11820" s="18" t="s">
        <v>701</v>
      </c>
      <c r="C11820" s="16">
        <v>1.0</v>
      </c>
      <c r="D11820" s="8" t="s">
        <v>13481</v>
      </c>
      <c r="E11820" s="8" t="s">
        <v>21</v>
      </c>
      <c r="F11820" s="5" t="s">
        <v>123</v>
      </c>
      <c r="G11820" s="9"/>
      <c r="H11820" s="9"/>
    </row>
    <row r="11821" ht="15.75" customHeight="1">
      <c r="A11821" s="15" t="s">
        <v>13480</v>
      </c>
      <c r="B11821" s="18" t="s">
        <v>701</v>
      </c>
      <c r="C11821" s="17">
        <v>3.0</v>
      </c>
      <c r="D11821" s="8" t="s">
        <v>13482</v>
      </c>
      <c r="E11821" s="8" t="s">
        <v>18</v>
      </c>
      <c r="F11821" s="5" t="s">
        <v>18</v>
      </c>
      <c r="G11821" s="9"/>
      <c r="H11821" s="9"/>
    </row>
    <row r="11822" ht="15.75" customHeight="1">
      <c r="A11822" s="15" t="s">
        <v>13480</v>
      </c>
      <c r="B11822" s="18" t="s">
        <v>701</v>
      </c>
      <c r="C11822" s="17">
        <v>5.0</v>
      </c>
      <c r="D11822" s="8" t="s">
        <v>13483</v>
      </c>
      <c r="E11822" s="8" t="s">
        <v>14</v>
      </c>
      <c r="F11822" s="5" t="s">
        <v>79</v>
      </c>
      <c r="G11822" s="9"/>
      <c r="H11822" s="9"/>
    </row>
    <row r="11823" ht="15.75" customHeight="1">
      <c r="A11823" s="15" t="s">
        <v>13480</v>
      </c>
      <c r="B11823" s="18" t="s">
        <v>126</v>
      </c>
      <c r="C11823" s="17">
        <v>7.0</v>
      </c>
      <c r="D11823" s="8" t="s">
        <v>13484</v>
      </c>
      <c r="E11823" s="8" t="s">
        <v>18</v>
      </c>
      <c r="F11823" s="5" t="s">
        <v>18</v>
      </c>
      <c r="G11823" s="9"/>
      <c r="H11823" s="9"/>
    </row>
    <row r="11824" ht="15.75" customHeight="1">
      <c r="A11824" s="15" t="s">
        <v>13480</v>
      </c>
      <c r="B11824" s="18" t="s">
        <v>126</v>
      </c>
      <c r="C11824" s="17">
        <v>8.0</v>
      </c>
      <c r="D11824" s="8" t="s">
        <v>13485</v>
      </c>
      <c r="E11824" s="8" t="s">
        <v>18</v>
      </c>
      <c r="F11824" s="5" t="s">
        <v>18</v>
      </c>
      <c r="G11824" s="9"/>
      <c r="H11824" s="9"/>
    </row>
    <row r="11825" ht="15.75" customHeight="1">
      <c r="A11825" s="15" t="s">
        <v>13480</v>
      </c>
      <c r="B11825" s="18" t="s">
        <v>126</v>
      </c>
      <c r="C11825" s="17">
        <v>9.0</v>
      </c>
      <c r="D11825" s="8" t="s">
        <v>13486</v>
      </c>
      <c r="E11825" s="8" t="s">
        <v>21</v>
      </c>
      <c r="F11825" s="5" t="s">
        <v>123</v>
      </c>
      <c r="G11825" s="9"/>
      <c r="H11825" s="9"/>
    </row>
    <row r="11826" ht="15.75" customHeight="1">
      <c r="A11826" s="15" t="s">
        <v>13480</v>
      </c>
      <c r="B11826" s="18" t="s">
        <v>126</v>
      </c>
      <c r="C11826" s="17">
        <v>10.0</v>
      </c>
      <c r="D11826" s="8" t="s">
        <v>13487</v>
      </c>
      <c r="E11826" s="8" t="s">
        <v>21</v>
      </c>
      <c r="F11826" s="5" t="s">
        <v>123</v>
      </c>
      <c r="G11826" s="9"/>
      <c r="H11826" s="9"/>
    </row>
    <row r="11827" ht="15.75" customHeight="1">
      <c r="A11827" s="15" t="s">
        <v>13480</v>
      </c>
      <c r="B11827" s="18" t="s">
        <v>126</v>
      </c>
      <c r="C11827" s="17">
        <v>11.0</v>
      </c>
      <c r="D11827" s="8" t="s">
        <v>13488</v>
      </c>
      <c r="E11827" s="8" t="s">
        <v>21</v>
      </c>
      <c r="F11827" s="5" t="s">
        <v>123</v>
      </c>
      <c r="G11827" s="9"/>
      <c r="H11827" s="9"/>
    </row>
    <row r="11828" ht="15.75" customHeight="1">
      <c r="A11828" s="15" t="s">
        <v>13480</v>
      </c>
      <c r="B11828" s="18" t="s">
        <v>126</v>
      </c>
      <c r="C11828" s="17">
        <v>12.0</v>
      </c>
      <c r="D11828" s="8" t="s">
        <v>13489</v>
      </c>
      <c r="E11828" s="8" t="s">
        <v>32</v>
      </c>
      <c r="F11828" s="5" t="s">
        <v>22</v>
      </c>
      <c r="G11828" s="9"/>
      <c r="H11828" s="9"/>
    </row>
    <row r="11829" ht="15.75" customHeight="1">
      <c r="A11829" s="15" t="s">
        <v>13480</v>
      </c>
      <c r="B11829" s="18" t="s">
        <v>701</v>
      </c>
      <c r="C11829" s="17">
        <v>13.0</v>
      </c>
      <c r="D11829" s="8" t="s">
        <v>13490</v>
      </c>
      <c r="E11829" s="8" t="s">
        <v>21</v>
      </c>
      <c r="F11829" s="5" t="s">
        <v>123</v>
      </c>
      <c r="G11829" s="9"/>
      <c r="H11829" s="9"/>
    </row>
    <row r="11830" ht="15.75" customHeight="1">
      <c r="A11830" s="15" t="s">
        <v>13480</v>
      </c>
      <c r="B11830" s="18" t="s">
        <v>701</v>
      </c>
      <c r="C11830" s="17">
        <v>15.0</v>
      </c>
      <c r="D11830" s="8" t="s">
        <v>13491</v>
      </c>
      <c r="E11830" s="8" t="s">
        <v>21</v>
      </c>
      <c r="F11830" s="5" t="s">
        <v>123</v>
      </c>
      <c r="G11830" s="9"/>
      <c r="H11830" s="9"/>
    </row>
    <row r="11831" ht="15.75" customHeight="1">
      <c r="A11831" s="15" t="s">
        <v>13480</v>
      </c>
      <c r="B11831" s="18" t="s">
        <v>701</v>
      </c>
      <c r="C11831" s="17">
        <v>17.0</v>
      </c>
      <c r="D11831" s="8" t="s">
        <v>13492</v>
      </c>
      <c r="E11831" s="8" t="s">
        <v>21</v>
      </c>
      <c r="F11831" s="5" t="s">
        <v>123</v>
      </c>
      <c r="G11831" s="9"/>
      <c r="H11831" s="9"/>
    </row>
    <row r="11832" ht="15.75" customHeight="1">
      <c r="A11832" s="15" t="s">
        <v>13480</v>
      </c>
      <c r="B11832" s="18" t="s">
        <v>701</v>
      </c>
      <c r="C11832" s="17">
        <v>19.0</v>
      </c>
      <c r="D11832" s="8" t="s">
        <v>13493</v>
      </c>
      <c r="E11832" s="8" t="s">
        <v>21</v>
      </c>
      <c r="F11832" s="5" t="s">
        <v>123</v>
      </c>
      <c r="G11832" s="9"/>
      <c r="H11832" s="9"/>
    </row>
    <row r="11833" ht="15.75" customHeight="1">
      <c r="A11833" s="15" t="s">
        <v>13480</v>
      </c>
      <c r="B11833" s="18" t="s">
        <v>126</v>
      </c>
      <c r="C11833" s="17">
        <v>21.0</v>
      </c>
      <c r="D11833" s="8" t="s">
        <v>13494</v>
      </c>
      <c r="E11833" s="8" t="s">
        <v>21</v>
      </c>
      <c r="F11833" s="5" t="s">
        <v>123</v>
      </c>
      <c r="G11833" s="9"/>
      <c r="H11833" s="9"/>
    </row>
    <row r="11834" ht="15.75" customHeight="1">
      <c r="A11834" s="15" t="s">
        <v>13480</v>
      </c>
      <c r="B11834" s="14" t="s">
        <v>37</v>
      </c>
      <c r="C11834" s="17">
        <v>22.0</v>
      </c>
      <c r="D11834" s="8" t="s">
        <v>13495</v>
      </c>
      <c r="E11834" s="8" t="s">
        <v>21</v>
      </c>
      <c r="F11834" s="5" t="s">
        <v>25</v>
      </c>
      <c r="G11834" s="9"/>
      <c r="H11834" s="9"/>
    </row>
    <row r="11835" ht="15.75" customHeight="1">
      <c r="A11835" s="15" t="s">
        <v>13480</v>
      </c>
      <c r="B11835" s="14" t="s">
        <v>37</v>
      </c>
      <c r="C11835" s="17">
        <v>23.0</v>
      </c>
      <c r="D11835" s="8" t="s">
        <v>13496</v>
      </c>
      <c r="E11835" s="8" t="s">
        <v>21</v>
      </c>
      <c r="F11835" s="5" t="s">
        <v>25</v>
      </c>
      <c r="G11835" s="9"/>
      <c r="H11835" s="9"/>
    </row>
    <row r="11836" ht="15.75" customHeight="1">
      <c r="A11836" s="15" t="s">
        <v>13497</v>
      </c>
      <c r="B11836" s="14" t="s">
        <v>517</v>
      </c>
      <c r="C11836" s="16">
        <v>1.0</v>
      </c>
      <c r="D11836" s="8" t="s">
        <v>13498</v>
      </c>
      <c r="E11836" s="8" t="s">
        <v>21</v>
      </c>
      <c r="F11836" s="5" t="s">
        <v>25</v>
      </c>
      <c r="G11836" s="9"/>
      <c r="H11836" s="9"/>
    </row>
    <row r="11837" ht="15.75" customHeight="1">
      <c r="A11837" s="15" t="s">
        <v>13497</v>
      </c>
      <c r="B11837" s="18" t="s">
        <v>701</v>
      </c>
      <c r="C11837" s="17">
        <v>4.0</v>
      </c>
      <c r="D11837" s="8" t="s">
        <v>13499</v>
      </c>
      <c r="E11837" s="8" t="s">
        <v>21</v>
      </c>
      <c r="F11837" s="5" t="s">
        <v>642</v>
      </c>
      <c r="G11837" s="9"/>
      <c r="H11837" s="9"/>
    </row>
    <row r="11838" ht="15.75" customHeight="1">
      <c r="A11838" s="15" t="s">
        <v>13497</v>
      </c>
      <c r="B11838" s="14" t="s">
        <v>500</v>
      </c>
      <c r="C11838" s="17">
        <v>6.0</v>
      </c>
      <c r="D11838" s="8" t="s">
        <v>13500</v>
      </c>
      <c r="E11838" s="8" t="s">
        <v>21</v>
      </c>
      <c r="F11838" s="5" t="s">
        <v>22</v>
      </c>
      <c r="G11838" s="9"/>
      <c r="H11838" s="9"/>
    </row>
    <row r="11839" ht="15.75" customHeight="1">
      <c r="A11839" s="15" t="s">
        <v>13497</v>
      </c>
      <c r="B11839" s="18" t="s">
        <v>701</v>
      </c>
      <c r="C11839" s="17">
        <v>8.0</v>
      </c>
      <c r="D11839" s="8" t="s">
        <v>13501</v>
      </c>
      <c r="E11839" s="8" t="s">
        <v>21</v>
      </c>
      <c r="F11839" s="5" t="s">
        <v>22</v>
      </c>
      <c r="G11839" s="9"/>
      <c r="H11839" s="9"/>
    </row>
    <row r="11840" ht="15.75" customHeight="1">
      <c r="A11840" s="15" t="s">
        <v>13497</v>
      </c>
      <c r="B11840" s="18" t="s">
        <v>701</v>
      </c>
      <c r="C11840" s="17">
        <v>10.0</v>
      </c>
      <c r="D11840" s="8" t="s">
        <v>13502</v>
      </c>
      <c r="E11840" s="8" t="s">
        <v>21</v>
      </c>
      <c r="F11840" s="5" t="s">
        <v>133</v>
      </c>
      <c r="G11840" s="9"/>
      <c r="H11840" s="9"/>
    </row>
    <row r="11841" ht="15.75" customHeight="1">
      <c r="A11841" s="15" t="s">
        <v>13497</v>
      </c>
      <c r="B11841" s="18" t="s">
        <v>701</v>
      </c>
      <c r="C11841" s="17">
        <v>12.0</v>
      </c>
      <c r="D11841" s="8" t="s">
        <v>13503</v>
      </c>
      <c r="E11841" s="8" t="s">
        <v>14</v>
      </c>
      <c r="F11841" s="5" t="s">
        <v>13468</v>
      </c>
      <c r="G11841" s="9"/>
      <c r="H11841" s="9"/>
    </row>
    <row r="11842" ht="15.75" customHeight="1">
      <c r="A11842" s="15" t="s">
        <v>13497</v>
      </c>
      <c r="B11842" s="14" t="s">
        <v>500</v>
      </c>
      <c r="C11842" s="17">
        <v>14.0</v>
      </c>
      <c r="D11842" s="8" t="s">
        <v>13504</v>
      </c>
      <c r="E11842" s="8" t="s">
        <v>21</v>
      </c>
      <c r="F11842" s="5" t="s">
        <v>22</v>
      </c>
      <c r="G11842" s="9"/>
      <c r="H11842" s="9"/>
    </row>
    <row r="11843" ht="15.75" customHeight="1">
      <c r="A11843" s="15" t="s">
        <v>13497</v>
      </c>
      <c r="B11843" s="18" t="s">
        <v>679</v>
      </c>
      <c r="C11843" s="17">
        <v>16.0</v>
      </c>
      <c r="D11843" s="8" t="s">
        <v>13505</v>
      </c>
      <c r="E11843" s="8" t="s">
        <v>21</v>
      </c>
      <c r="F11843" s="5" t="s">
        <v>25</v>
      </c>
      <c r="G11843" s="9"/>
      <c r="H11843" s="9"/>
    </row>
    <row r="11844" ht="15.75" customHeight="1">
      <c r="A11844" s="15" t="s">
        <v>13497</v>
      </c>
      <c r="B11844" s="14" t="s">
        <v>37</v>
      </c>
      <c r="C11844" s="17">
        <v>18.0</v>
      </c>
      <c r="D11844" s="8" t="s">
        <v>13506</v>
      </c>
      <c r="E11844" s="8" t="s">
        <v>21</v>
      </c>
      <c r="F11844" s="5" t="s">
        <v>25</v>
      </c>
      <c r="G11844" s="9"/>
      <c r="H11844" s="9"/>
    </row>
    <row r="11845" ht="15.75" customHeight="1">
      <c r="A11845" s="15" t="s">
        <v>13497</v>
      </c>
      <c r="B11845" s="14" t="s">
        <v>500</v>
      </c>
      <c r="C11845" s="17">
        <v>20.0</v>
      </c>
      <c r="D11845" s="8" t="s">
        <v>13507</v>
      </c>
      <c r="E11845" s="8" t="s">
        <v>33</v>
      </c>
      <c r="F11845" s="5" t="s">
        <v>1265</v>
      </c>
      <c r="G11845" s="9"/>
      <c r="H11845" s="9"/>
    </row>
    <row r="11846" ht="15.75" customHeight="1">
      <c r="A11846" s="15" t="s">
        <v>13497</v>
      </c>
      <c r="B11846" s="14" t="s">
        <v>547</v>
      </c>
      <c r="C11846" s="17">
        <v>22.0</v>
      </c>
      <c r="D11846" s="8" t="s">
        <v>13508</v>
      </c>
      <c r="E11846" s="8" t="s">
        <v>21</v>
      </c>
      <c r="F11846" s="5" t="s">
        <v>22</v>
      </c>
      <c r="G11846" s="9"/>
      <c r="H11846" s="9"/>
    </row>
    <row r="11847" ht="15.75" customHeight="1">
      <c r="A11847" s="15" t="s">
        <v>13497</v>
      </c>
      <c r="B11847" s="14" t="s">
        <v>500</v>
      </c>
      <c r="C11847" s="17">
        <v>24.0</v>
      </c>
      <c r="D11847" s="8" t="s">
        <v>13509</v>
      </c>
      <c r="E11847" s="8" t="s">
        <v>21</v>
      </c>
      <c r="F11847" s="5" t="s">
        <v>22</v>
      </c>
      <c r="G11847" s="9"/>
      <c r="H11847" s="9"/>
    </row>
    <row r="11848" ht="15.75" customHeight="1">
      <c r="A11848" s="15" t="s">
        <v>13497</v>
      </c>
      <c r="B11848" s="14" t="s">
        <v>124</v>
      </c>
      <c r="C11848" s="17">
        <v>26.0</v>
      </c>
      <c r="D11848" s="8" t="s">
        <v>13510</v>
      </c>
      <c r="E11848" s="8" t="s">
        <v>21</v>
      </c>
      <c r="F11848" s="5" t="s">
        <v>133</v>
      </c>
      <c r="G11848" s="9"/>
      <c r="H11848" s="9"/>
    </row>
    <row r="11849" ht="15.75" customHeight="1">
      <c r="A11849" s="15" t="s">
        <v>13497</v>
      </c>
      <c r="B11849" s="18" t="s">
        <v>701</v>
      </c>
      <c r="C11849" s="17">
        <v>28.0</v>
      </c>
      <c r="D11849" s="8" t="s">
        <v>13511</v>
      </c>
      <c r="E11849" s="8" t="s">
        <v>21</v>
      </c>
      <c r="F11849" s="5" t="s">
        <v>10068</v>
      </c>
      <c r="G11849" s="9"/>
      <c r="H11849" s="9"/>
    </row>
    <row r="11850" ht="15.75" customHeight="1">
      <c r="A11850" s="15" t="s">
        <v>13497</v>
      </c>
      <c r="B11850" s="18" t="s">
        <v>701</v>
      </c>
      <c r="C11850" s="17">
        <v>30.0</v>
      </c>
      <c r="D11850" s="8" t="s">
        <v>13512</v>
      </c>
      <c r="E11850" s="8" t="s">
        <v>18</v>
      </c>
      <c r="F11850" s="5" t="s">
        <v>18</v>
      </c>
      <c r="G11850" s="9"/>
      <c r="H11850" s="9"/>
    </row>
    <row r="11851" ht="15.75" customHeight="1">
      <c r="A11851" s="15" t="s">
        <v>13497</v>
      </c>
      <c r="B11851" s="14" t="s">
        <v>482</v>
      </c>
      <c r="C11851" s="17">
        <v>32.0</v>
      </c>
      <c r="D11851" s="8" t="s">
        <v>13513</v>
      </c>
      <c r="E11851" s="8" t="s">
        <v>18</v>
      </c>
      <c r="F11851" s="5" t="s">
        <v>18</v>
      </c>
      <c r="G11851" s="9"/>
      <c r="H11851" s="9"/>
    </row>
    <row r="11852" ht="15.75" customHeight="1">
      <c r="A11852" s="15" t="s">
        <v>13497</v>
      </c>
      <c r="B11852" s="14" t="s">
        <v>144</v>
      </c>
      <c r="C11852" s="17">
        <v>33.0</v>
      </c>
      <c r="D11852" s="8" t="s">
        <v>13514</v>
      </c>
      <c r="E11852" s="8" t="s">
        <v>21</v>
      </c>
      <c r="F11852" s="5" t="s">
        <v>166</v>
      </c>
      <c r="G11852" s="9"/>
      <c r="H11852" s="9"/>
    </row>
    <row r="11853" ht="15.75" customHeight="1">
      <c r="A11853" s="15" t="s">
        <v>13497</v>
      </c>
      <c r="B11853" s="14" t="s">
        <v>144</v>
      </c>
      <c r="C11853" s="17">
        <v>35.0</v>
      </c>
      <c r="D11853" s="8" t="s">
        <v>13515</v>
      </c>
      <c r="E11853" s="8" t="s">
        <v>21</v>
      </c>
      <c r="F11853" s="5" t="s">
        <v>133</v>
      </c>
      <c r="G11853" s="9"/>
      <c r="H11853" s="9"/>
    </row>
    <row r="11854" ht="15.75" customHeight="1">
      <c r="A11854" s="15" t="s">
        <v>13497</v>
      </c>
      <c r="B11854" s="18" t="s">
        <v>679</v>
      </c>
      <c r="C11854" s="17">
        <v>37.0</v>
      </c>
      <c r="D11854" s="8" t="s">
        <v>13516</v>
      </c>
      <c r="E11854" s="8" t="s">
        <v>21</v>
      </c>
      <c r="F11854" s="5" t="s">
        <v>18</v>
      </c>
      <c r="G11854" s="9"/>
      <c r="H11854" s="9"/>
    </row>
    <row r="11855" ht="15.75" customHeight="1">
      <c r="A11855" s="15" t="s">
        <v>13497</v>
      </c>
      <c r="B11855" s="18" t="s">
        <v>701</v>
      </c>
      <c r="C11855" s="17">
        <v>40.0</v>
      </c>
      <c r="D11855" s="8" t="s">
        <v>13517</v>
      </c>
      <c r="E11855" s="8" t="s">
        <v>14</v>
      </c>
      <c r="F11855" s="5" t="s">
        <v>79</v>
      </c>
      <c r="G11855" s="9"/>
      <c r="H11855" s="9"/>
    </row>
    <row r="11856" ht="15.75" customHeight="1">
      <c r="A11856" s="15" t="s">
        <v>13497</v>
      </c>
      <c r="B11856" s="18" t="s">
        <v>701</v>
      </c>
      <c r="C11856" s="17">
        <v>42.0</v>
      </c>
      <c r="D11856" s="8" t="s">
        <v>13518</v>
      </c>
      <c r="E11856" s="8" t="s">
        <v>32</v>
      </c>
      <c r="F11856" s="5" t="s">
        <v>79</v>
      </c>
      <c r="G11856" s="9"/>
      <c r="H11856" s="9"/>
    </row>
    <row r="11857" ht="15.75" customHeight="1">
      <c r="A11857" s="15" t="s">
        <v>13497</v>
      </c>
      <c r="B11857" s="14" t="s">
        <v>482</v>
      </c>
      <c r="C11857" s="17">
        <v>44.0</v>
      </c>
      <c r="D11857" s="8" t="s">
        <v>13519</v>
      </c>
      <c r="E11857" s="8" t="s">
        <v>32</v>
      </c>
      <c r="F11857" s="5" t="s">
        <v>79</v>
      </c>
      <c r="G11857" s="9"/>
      <c r="H11857" s="9"/>
    </row>
    <row r="11858" ht="15.75" customHeight="1">
      <c r="A11858" s="15" t="s">
        <v>13497</v>
      </c>
      <c r="B11858" s="14" t="s">
        <v>482</v>
      </c>
      <c r="C11858" s="17">
        <v>46.0</v>
      </c>
      <c r="D11858" s="8" t="s">
        <v>13520</v>
      </c>
      <c r="E11858" s="8" t="s">
        <v>21</v>
      </c>
      <c r="F11858" s="5" t="s">
        <v>79</v>
      </c>
      <c r="G11858" s="9"/>
      <c r="H11858" s="9"/>
    </row>
    <row r="11859" ht="15.75" customHeight="1">
      <c r="A11859" s="15" t="s">
        <v>13497</v>
      </c>
      <c r="B11859" s="14" t="s">
        <v>482</v>
      </c>
      <c r="C11859" s="17">
        <v>48.0</v>
      </c>
      <c r="D11859" s="8" t="s">
        <v>13521</v>
      </c>
      <c r="E11859" s="8" t="s">
        <v>32</v>
      </c>
      <c r="F11859" s="5" t="s">
        <v>79</v>
      </c>
      <c r="G11859" s="9"/>
      <c r="H11859" s="9"/>
    </row>
    <row r="11860" ht="15.75" customHeight="1">
      <c r="A11860" s="15" t="s">
        <v>13497</v>
      </c>
      <c r="B11860" s="18" t="s">
        <v>126</v>
      </c>
      <c r="C11860" s="17">
        <v>49.0</v>
      </c>
      <c r="D11860" s="8" t="s">
        <v>13522</v>
      </c>
      <c r="E11860" s="8" t="s">
        <v>32</v>
      </c>
      <c r="F11860" s="5" t="s">
        <v>79</v>
      </c>
      <c r="G11860" s="9"/>
      <c r="H11860" s="9"/>
    </row>
    <row r="11861" ht="15.75" customHeight="1">
      <c r="A11861" s="15" t="s">
        <v>13497</v>
      </c>
      <c r="B11861" s="18" t="s">
        <v>701</v>
      </c>
      <c r="C11861" s="17">
        <v>50.0</v>
      </c>
      <c r="D11861" s="8" t="s">
        <v>13523</v>
      </c>
      <c r="E11861" s="8" t="s">
        <v>14</v>
      </c>
      <c r="F11861" s="5" t="s">
        <v>15</v>
      </c>
      <c r="G11861" s="9"/>
      <c r="H11861" s="9"/>
    </row>
    <row r="11862" ht="15.75" customHeight="1">
      <c r="A11862" s="15" t="s">
        <v>13497</v>
      </c>
      <c r="B11862" s="14" t="s">
        <v>482</v>
      </c>
      <c r="C11862" s="17">
        <v>52.0</v>
      </c>
      <c r="D11862" s="8" t="s">
        <v>13524</v>
      </c>
      <c r="E11862" s="8" t="s">
        <v>14</v>
      </c>
      <c r="F11862" s="5" t="s">
        <v>15</v>
      </c>
      <c r="G11862" s="9"/>
      <c r="H11862" s="9"/>
    </row>
    <row r="11863" ht="15.75" customHeight="1">
      <c r="A11863" s="15" t="s">
        <v>13497</v>
      </c>
      <c r="B11863" s="14" t="s">
        <v>482</v>
      </c>
      <c r="C11863" s="17">
        <v>54.0</v>
      </c>
      <c r="D11863" s="8" t="s">
        <v>13525</v>
      </c>
      <c r="E11863" s="8" t="s">
        <v>14</v>
      </c>
      <c r="F11863" s="5" t="s">
        <v>15</v>
      </c>
      <c r="G11863" s="9"/>
      <c r="H11863" s="9"/>
    </row>
    <row r="11864" ht="15.75" customHeight="1">
      <c r="A11864" s="15" t="s">
        <v>13497</v>
      </c>
      <c r="B11864" s="18" t="s">
        <v>679</v>
      </c>
      <c r="C11864" s="17">
        <v>56.0</v>
      </c>
      <c r="D11864" s="8" t="s">
        <v>13526</v>
      </c>
      <c r="E11864" s="8" t="s">
        <v>146</v>
      </c>
      <c r="F11864" s="5" t="s">
        <v>66</v>
      </c>
      <c r="G11864" s="9"/>
      <c r="H11864" s="9"/>
    </row>
    <row r="11865" ht="15.75" customHeight="1">
      <c r="A11865" s="15" t="s">
        <v>13497</v>
      </c>
      <c r="B11865" s="18" t="s">
        <v>679</v>
      </c>
      <c r="C11865" s="17">
        <v>58.0</v>
      </c>
      <c r="D11865" s="8" t="s">
        <v>13527</v>
      </c>
      <c r="E11865" s="8" t="s">
        <v>14</v>
      </c>
      <c r="F11865" s="5" t="s">
        <v>66</v>
      </c>
      <c r="G11865" s="9"/>
      <c r="H11865" s="9"/>
    </row>
    <row r="11866" ht="15.75" customHeight="1">
      <c r="A11866" s="15" t="s">
        <v>13497</v>
      </c>
      <c r="B11866" s="18" t="s">
        <v>701</v>
      </c>
      <c r="C11866" s="17">
        <v>60.0</v>
      </c>
      <c r="D11866" s="8" t="s">
        <v>13528</v>
      </c>
      <c r="E11866" s="8" t="s">
        <v>33</v>
      </c>
      <c r="F11866" s="5" t="s">
        <v>33</v>
      </c>
      <c r="G11866" s="9"/>
      <c r="H11866" s="9"/>
    </row>
    <row r="11867" ht="15.75" customHeight="1">
      <c r="A11867" s="15" t="s">
        <v>13497</v>
      </c>
      <c r="B11867" s="18" t="s">
        <v>135</v>
      </c>
      <c r="C11867" s="17">
        <v>62.0</v>
      </c>
      <c r="D11867" s="8" t="s">
        <v>13529</v>
      </c>
      <c r="E11867" s="8" t="s">
        <v>33</v>
      </c>
      <c r="F11867" s="5" t="s">
        <v>33</v>
      </c>
      <c r="G11867" s="9"/>
      <c r="H11867" s="9"/>
    </row>
    <row r="11868" ht="15.75" customHeight="1">
      <c r="A11868" s="15" t="s">
        <v>13497</v>
      </c>
      <c r="B11868" s="18" t="s">
        <v>682</v>
      </c>
      <c r="C11868" s="17">
        <v>64.0</v>
      </c>
      <c r="D11868" s="8" t="s">
        <v>13530</v>
      </c>
      <c r="E11868" s="8" t="s">
        <v>33</v>
      </c>
      <c r="F11868" s="5" t="s">
        <v>33</v>
      </c>
      <c r="G11868" s="9"/>
      <c r="H11868" s="9"/>
    </row>
    <row r="11869" ht="15.75" customHeight="1">
      <c r="A11869" s="15" t="s">
        <v>13497</v>
      </c>
      <c r="B11869" s="18" t="s">
        <v>701</v>
      </c>
      <c r="C11869" s="17">
        <v>65.0</v>
      </c>
      <c r="D11869" s="8" t="s">
        <v>13531</v>
      </c>
      <c r="E11869" s="8" t="s">
        <v>18</v>
      </c>
      <c r="F11869" s="5" t="s">
        <v>33</v>
      </c>
      <c r="G11869" s="9"/>
      <c r="H11869" s="9"/>
    </row>
    <row r="11870" ht="15.75" customHeight="1">
      <c r="A11870" s="15" t="s">
        <v>13497</v>
      </c>
      <c r="B11870" s="14" t="s">
        <v>37</v>
      </c>
      <c r="C11870" s="17">
        <v>68.0</v>
      </c>
      <c r="D11870" s="8" t="s">
        <v>13532</v>
      </c>
      <c r="E11870" s="8" t="s">
        <v>21</v>
      </c>
      <c r="F11870" s="5" t="s">
        <v>123</v>
      </c>
      <c r="G11870" s="9"/>
      <c r="H11870" s="9"/>
    </row>
    <row r="11871" ht="15.75" customHeight="1">
      <c r="A11871" s="15" t="s">
        <v>13497</v>
      </c>
      <c r="B11871" s="14" t="s">
        <v>500</v>
      </c>
      <c r="C11871" s="17">
        <v>70.0</v>
      </c>
      <c r="D11871" s="8" t="s">
        <v>13533</v>
      </c>
      <c r="E11871" s="8" t="s">
        <v>21</v>
      </c>
      <c r="F11871" s="5" t="s">
        <v>25</v>
      </c>
      <c r="G11871" s="9"/>
      <c r="H11871" s="9"/>
    </row>
    <row r="11872" ht="15.75" customHeight="1">
      <c r="A11872" s="15" t="s">
        <v>13497</v>
      </c>
      <c r="B11872" s="14" t="s">
        <v>500</v>
      </c>
      <c r="C11872" s="17">
        <v>71.0</v>
      </c>
      <c r="D11872" s="8" t="s">
        <v>13534</v>
      </c>
      <c r="E11872" s="8" t="s">
        <v>21</v>
      </c>
      <c r="F11872" s="5" t="s">
        <v>25</v>
      </c>
      <c r="G11872" s="9"/>
      <c r="H11872" s="9"/>
    </row>
    <row r="11873" ht="15.75" customHeight="1">
      <c r="A11873" s="15" t="s">
        <v>13497</v>
      </c>
      <c r="B11873" s="18" t="s">
        <v>679</v>
      </c>
      <c r="C11873" s="17">
        <v>73.0</v>
      </c>
      <c r="D11873" s="8" t="s">
        <v>13535</v>
      </c>
      <c r="E11873" s="8" t="s">
        <v>18</v>
      </c>
      <c r="F11873" s="5" t="s">
        <v>731</v>
      </c>
      <c r="G11873" s="9"/>
      <c r="H11873" s="9"/>
    </row>
    <row r="11874" ht="15.75" customHeight="1">
      <c r="A11874" s="15" t="s">
        <v>13497</v>
      </c>
      <c r="B11874" s="14" t="s">
        <v>144</v>
      </c>
      <c r="C11874" s="17">
        <v>75.0</v>
      </c>
      <c r="D11874" s="8" t="s">
        <v>13536</v>
      </c>
      <c r="E11874" s="8" t="s">
        <v>33</v>
      </c>
      <c r="F11874" s="5" t="s">
        <v>33</v>
      </c>
      <c r="G11874" s="9"/>
      <c r="H11874" s="9"/>
    </row>
    <row r="11875" ht="15.75" customHeight="1">
      <c r="A11875" s="15" t="s">
        <v>13497</v>
      </c>
      <c r="B11875" s="18" t="s">
        <v>701</v>
      </c>
      <c r="C11875" s="17">
        <v>77.0</v>
      </c>
      <c r="D11875" s="8" t="s">
        <v>13537</v>
      </c>
      <c r="E11875" s="8" t="s">
        <v>14</v>
      </c>
      <c r="F11875" s="5" t="s">
        <v>79</v>
      </c>
      <c r="G11875" s="9"/>
      <c r="H11875" s="9"/>
    </row>
    <row r="11876" ht="15.75" customHeight="1">
      <c r="A11876" s="15" t="s">
        <v>13497</v>
      </c>
      <c r="B11876" s="14" t="s">
        <v>144</v>
      </c>
      <c r="C11876" s="17">
        <v>79.0</v>
      </c>
      <c r="D11876" s="8" t="s">
        <v>13538</v>
      </c>
      <c r="E11876" s="8" t="s">
        <v>146</v>
      </c>
      <c r="F11876" s="5" t="s">
        <v>146</v>
      </c>
      <c r="G11876" s="9"/>
      <c r="H11876" s="9"/>
    </row>
    <row r="11877" ht="15.75" customHeight="1">
      <c r="A11877" s="15" t="s">
        <v>13497</v>
      </c>
      <c r="B11877" s="18" t="s">
        <v>701</v>
      </c>
      <c r="C11877" s="17">
        <v>81.0</v>
      </c>
      <c r="D11877" s="8" t="s">
        <v>13539</v>
      </c>
      <c r="E11877" s="8" t="s">
        <v>14</v>
      </c>
      <c r="F11877" s="5" t="s">
        <v>15</v>
      </c>
      <c r="G11877" s="9"/>
      <c r="H11877" s="9"/>
    </row>
    <row r="11878" ht="15.75" customHeight="1">
      <c r="A11878" s="15" t="s">
        <v>13497</v>
      </c>
      <c r="B11878" s="14" t="s">
        <v>500</v>
      </c>
      <c r="C11878" s="17">
        <v>83.0</v>
      </c>
      <c r="D11878" s="8" t="s">
        <v>13540</v>
      </c>
      <c r="E11878" s="8" t="s">
        <v>33</v>
      </c>
      <c r="F11878" s="5" t="s">
        <v>33</v>
      </c>
      <c r="G11878" s="9"/>
      <c r="H11878" s="9"/>
    </row>
    <row r="11879" ht="15.75" customHeight="1">
      <c r="A11879" s="15" t="s">
        <v>13497</v>
      </c>
      <c r="B11879" s="14" t="s">
        <v>482</v>
      </c>
      <c r="C11879" s="17">
        <v>85.0</v>
      </c>
      <c r="D11879" s="8" t="s">
        <v>13541</v>
      </c>
      <c r="E11879" s="8" t="s">
        <v>33</v>
      </c>
      <c r="F11879" s="5" t="s">
        <v>527</v>
      </c>
      <c r="G11879" s="9"/>
      <c r="H11879" s="9"/>
    </row>
    <row r="11880" ht="15.75" customHeight="1">
      <c r="A11880" s="15" t="s">
        <v>13497</v>
      </c>
      <c r="B11880" s="18" t="s">
        <v>701</v>
      </c>
      <c r="C11880" s="17">
        <v>87.0</v>
      </c>
      <c r="D11880" s="8" t="s">
        <v>13542</v>
      </c>
      <c r="E11880" s="8" t="s">
        <v>21</v>
      </c>
      <c r="F11880" s="5" t="s">
        <v>25</v>
      </c>
      <c r="G11880" s="9"/>
      <c r="H11880" s="9"/>
    </row>
    <row r="11881" ht="15.75" customHeight="1">
      <c r="A11881" s="15" t="s">
        <v>13497</v>
      </c>
      <c r="B11881" s="18" t="s">
        <v>679</v>
      </c>
      <c r="C11881" s="17">
        <v>89.0</v>
      </c>
      <c r="D11881" s="8" t="s">
        <v>13543</v>
      </c>
      <c r="E11881" s="8" t="s">
        <v>14</v>
      </c>
      <c r="F11881" s="5" t="s">
        <v>15</v>
      </c>
      <c r="G11881" s="9"/>
      <c r="H11881" s="9"/>
    </row>
    <row r="11882" ht="15.75" customHeight="1">
      <c r="A11882" s="15" t="s">
        <v>13497</v>
      </c>
      <c r="B11882" s="18" t="s">
        <v>679</v>
      </c>
      <c r="C11882" s="17">
        <v>91.0</v>
      </c>
      <c r="D11882" s="8" t="s">
        <v>13544</v>
      </c>
      <c r="E11882" s="8" t="s">
        <v>21</v>
      </c>
      <c r="F11882" s="5" t="s">
        <v>22</v>
      </c>
      <c r="G11882" s="9"/>
      <c r="H11882" s="9"/>
    </row>
    <row r="11883" ht="15.75" customHeight="1">
      <c r="A11883" s="15" t="s">
        <v>13497</v>
      </c>
      <c r="B11883" s="14" t="s">
        <v>482</v>
      </c>
      <c r="C11883" s="17">
        <v>93.0</v>
      </c>
      <c r="D11883" s="8" t="s">
        <v>13545</v>
      </c>
      <c r="E11883" s="8" t="s">
        <v>21</v>
      </c>
      <c r="F11883" s="5" t="s">
        <v>22</v>
      </c>
      <c r="G11883" s="9"/>
      <c r="H11883" s="9"/>
    </row>
    <row r="11884" ht="15.75" customHeight="1">
      <c r="A11884" s="15" t="s">
        <v>13497</v>
      </c>
      <c r="B11884" s="18" t="s">
        <v>126</v>
      </c>
      <c r="C11884" s="17">
        <v>95.0</v>
      </c>
      <c r="D11884" s="8" t="s">
        <v>13546</v>
      </c>
      <c r="E11884" s="8" t="s">
        <v>21</v>
      </c>
      <c r="F11884" s="5" t="s">
        <v>133</v>
      </c>
      <c r="G11884" s="9"/>
      <c r="H11884" s="9"/>
    </row>
    <row r="11885" ht="15.75" customHeight="1">
      <c r="A11885" s="15" t="s">
        <v>13497</v>
      </c>
      <c r="B11885" s="18" t="s">
        <v>126</v>
      </c>
      <c r="C11885" s="17">
        <v>96.0</v>
      </c>
      <c r="D11885" s="8" t="s">
        <v>13547</v>
      </c>
      <c r="E11885" s="8" t="s">
        <v>14</v>
      </c>
      <c r="F11885" s="5" t="s">
        <v>13468</v>
      </c>
      <c r="G11885" s="9"/>
      <c r="H11885" s="9"/>
    </row>
    <row r="11886" ht="15.75" customHeight="1">
      <c r="A11886" s="15" t="s">
        <v>13497</v>
      </c>
      <c r="B11886" s="14" t="s">
        <v>13548</v>
      </c>
      <c r="C11886" s="17">
        <v>97.0</v>
      </c>
      <c r="D11886" s="8" t="s">
        <v>13549</v>
      </c>
      <c r="E11886" s="8" t="s">
        <v>21</v>
      </c>
      <c r="F11886" s="5" t="s">
        <v>25</v>
      </c>
      <c r="G11886" s="9"/>
      <c r="H11886" s="9"/>
    </row>
    <row r="11887" ht="15.75" customHeight="1">
      <c r="A11887" s="15" t="s">
        <v>13550</v>
      </c>
      <c r="B11887" s="18" t="s">
        <v>330</v>
      </c>
      <c r="C11887" s="16">
        <v>1.0</v>
      </c>
      <c r="D11887" s="8" t="s">
        <v>13551</v>
      </c>
      <c r="E11887" s="8" t="s">
        <v>21</v>
      </c>
      <c r="F11887" s="9"/>
      <c r="G11887" s="9"/>
      <c r="H11887" s="9"/>
    </row>
    <row r="11888" ht="15.75" customHeight="1">
      <c r="A11888" s="15" t="s">
        <v>13550</v>
      </c>
      <c r="B11888" s="14" t="s">
        <v>107</v>
      </c>
      <c r="C11888" s="17">
        <v>2.0</v>
      </c>
      <c r="D11888" s="8" t="s">
        <v>13552</v>
      </c>
      <c r="E11888" s="8" t="s">
        <v>21</v>
      </c>
      <c r="F11888" s="5" t="s">
        <v>25</v>
      </c>
      <c r="G11888" s="9"/>
      <c r="H11888" s="9"/>
    </row>
    <row r="11889" ht="15.75" customHeight="1">
      <c r="A11889" s="15" t="s">
        <v>13550</v>
      </c>
      <c r="B11889" s="14" t="s">
        <v>107</v>
      </c>
      <c r="C11889" s="17">
        <v>5.0</v>
      </c>
      <c r="D11889" s="8" t="s">
        <v>13553</v>
      </c>
      <c r="E11889" s="8" t="s">
        <v>21</v>
      </c>
      <c r="F11889" s="5" t="s">
        <v>25</v>
      </c>
      <c r="G11889" s="9"/>
      <c r="H11889" s="9"/>
    </row>
    <row r="11890" ht="15.75" customHeight="1">
      <c r="A11890" s="15" t="s">
        <v>13550</v>
      </c>
      <c r="B11890" s="14" t="s">
        <v>107</v>
      </c>
      <c r="C11890" s="17">
        <v>7.0</v>
      </c>
      <c r="D11890" s="8" t="s">
        <v>13554</v>
      </c>
      <c r="E11890" s="8" t="s">
        <v>14</v>
      </c>
      <c r="F11890" s="5" t="s">
        <v>25</v>
      </c>
      <c r="G11890" s="9"/>
      <c r="H11890" s="9"/>
    </row>
    <row r="11891" ht="15.75" customHeight="1">
      <c r="A11891" s="15" t="s">
        <v>13550</v>
      </c>
      <c r="B11891" s="14" t="s">
        <v>68</v>
      </c>
      <c r="C11891" s="17">
        <v>9.0</v>
      </c>
      <c r="D11891" s="8" t="s">
        <v>13555</v>
      </c>
      <c r="E11891" s="8" t="s">
        <v>21</v>
      </c>
      <c r="F11891" s="5" t="s">
        <v>25</v>
      </c>
      <c r="G11891" s="9"/>
      <c r="H11891" s="9"/>
    </row>
    <row r="11892" ht="15.75" customHeight="1">
      <c r="A11892" s="15" t="s">
        <v>13550</v>
      </c>
      <c r="B11892" s="14" t="s">
        <v>52</v>
      </c>
      <c r="C11892" s="17">
        <v>11.0</v>
      </c>
      <c r="D11892" s="8" t="s">
        <v>13556</v>
      </c>
      <c r="E11892" s="8" t="s">
        <v>14</v>
      </c>
      <c r="F11892" s="5" t="s">
        <v>25</v>
      </c>
      <c r="G11892" s="9"/>
      <c r="H11892" s="9"/>
    </row>
    <row r="11893" ht="15.75" customHeight="1">
      <c r="A11893" s="15" t="s">
        <v>13550</v>
      </c>
      <c r="B11893" s="14" t="s">
        <v>81</v>
      </c>
      <c r="C11893" s="17">
        <v>12.0</v>
      </c>
      <c r="D11893" s="8" t="s">
        <v>13557</v>
      </c>
      <c r="E11893" s="8" t="s">
        <v>18</v>
      </c>
      <c r="F11893" s="5" t="s">
        <v>2546</v>
      </c>
      <c r="G11893" s="9"/>
      <c r="H11893" s="9"/>
    </row>
    <row r="11894" ht="15.75" customHeight="1">
      <c r="A11894" s="15" t="s">
        <v>13550</v>
      </c>
      <c r="B11894" s="14" t="s">
        <v>81</v>
      </c>
      <c r="C11894" s="17">
        <v>15.0</v>
      </c>
      <c r="D11894" s="8" t="s">
        <v>13558</v>
      </c>
      <c r="E11894" s="8" t="s">
        <v>14</v>
      </c>
      <c r="F11894" s="5" t="s">
        <v>151</v>
      </c>
      <c r="G11894" s="9"/>
      <c r="H11894" s="9"/>
    </row>
    <row r="11895" ht="15.75" customHeight="1">
      <c r="A11895" s="15" t="s">
        <v>13550</v>
      </c>
      <c r="B11895" s="14" t="s">
        <v>6811</v>
      </c>
      <c r="C11895" s="17">
        <v>17.0</v>
      </c>
      <c r="D11895" s="8" t="s">
        <v>13559</v>
      </c>
      <c r="E11895" s="8" t="s">
        <v>21</v>
      </c>
      <c r="F11895" s="5" t="s">
        <v>2222</v>
      </c>
      <c r="G11895" s="9"/>
      <c r="H11895" s="9"/>
    </row>
    <row r="11896" ht="15.75" customHeight="1">
      <c r="A11896" s="15" t="s">
        <v>13550</v>
      </c>
      <c r="B11896" s="14" t="s">
        <v>107</v>
      </c>
      <c r="C11896" s="17">
        <v>22.0</v>
      </c>
      <c r="D11896" s="8" t="s">
        <v>13560</v>
      </c>
      <c r="E11896" s="8" t="s">
        <v>21</v>
      </c>
      <c r="F11896" s="5" t="s">
        <v>25</v>
      </c>
      <c r="G11896" s="9"/>
      <c r="H11896" s="9"/>
    </row>
    <row r="11897" ht="15.75" customHeight="1">
      <c r="A11897" s="15" t="s">
        <v>13561</v>
      </c>
      <c r="B11897" s="14" t="s">
        <v>37</v>
      </c>
      <c r="C11897" s="16">
        <v>1.0</v>
      </c>
      <c r="D11897" s="8" t="s">
        <v>13562</v>
      </c>
      <c r="E11897" s="8" t="s">
        <v>32</v>
      </c>
      <c r="F11897" s="5" t="s">
        <v>8635</v>
      </c>
      <c r="G11897" s="9"/>
      <c r="H11897" s="9"/>
    </row>
    <row r="11898" ht="15.75" customHeight="1">
      <c r="A11898" s="15" t="s">
        <v>13561</v>
      </c>
      <c r="B11898" s="14" t="s">
        <v>41</v>
      </c>
      <c r="C11898" s="17">
        <v>2.0</v>
      </c>
      <c r="D11898" s="8" t="s">
        <v>13563</v>
      </c>
      <c r="E11898" s="8" t="s">
        <v>146</v>
      </c>
      <c r="F11898" s="5" t="s">
        <v>295</v>
      </c>
      <c r="G11898" s="9"/>
      <c r="H11898" s="9"/>
    </row>
    <row r="11899" ht="15.75" customHeight="1">
      <c r="A11899" s="15" t="s">
        <v>13561</v>
      </c>
      <c r="B11899" s="14" t="s">
        <v>37</v>
      </c>
      <c r="C11899" s="17">
        <v>4.0</v>
      </c>
      <c r="D11899" s="8" t="s">
        <v>13564</v>
      </c>
      <c r="E11899" s="8" t="s">
        <v>21</v>
      </c>
      <c r="F11899" s="5" t="s">
        <v>25</v>
      </c>
      <c r="G11899" s="9"/>
      <c r="H11899" s="9"/>
    </row>
    <row r="11900" ht="15.75" customHeight="1">
      <c r="A11900" s="15" t="s">
        <v>13561</v>
      </c>
      <c r="B11900" s="14" t="s">
        <v>41</v>
      </c>
      <c r="C11900" s="17">
        <v>5.0</v>
      </c>
      <c r="D11900" s="8" t="s">
        <v>13565</v>
      </c>
      <c r="E11900" s="8" t="s">
        <v>14</v>
      </c>
      <c r="F11900" s="5" t="s">
        <v>79</v>
      </c>
      <c r="G11900" s="9"/>
      <c r="H11900" s="9"/>
    </row>
    <row r="11901" ht="15.75" customHeight="1">
      <c r="A11901" s="15" t="s">
        <v>13561</v>
      </c>
      <c r="B11901" s="14" t="s">
        <v>41</v>
      </c>
      <c r="C11901" s="17">
        <v>7.0</v>
      </c>
      <c r="D11901" s="8" t="s">
        <v>13566</v>
      </c>
      <c r="E11901" s="8" t="s">
        <v>14</v>
      </c>
      <c r="F11901" s="5" t="s">
        <v>28</v>
      </c>
      <c r="G11901" s="9"/>
      <c r="H11901" s="9"/>
    </row>
    <row r="11902" ht="15.75" customHeight="1">
      <c r="A11902" s="15" t="s">
        <v>13561</v>
      </c>
      <c r="B11902" s="14" t="s">
        <v>104</v>
      </c>
      <c r="C11902" s="17">
        <v>9.0</v>
      </c>
      <c r="D11902" s="8" t="s">
        <v>13567</v>
      </c>
      <c r="E11902" s="8" t="s">
        <v>14</v>
      </c>
      <c r="F11902" s="5" t="s">
        <v>79</v>
      </c>
      <c r="G11902" s="9"/>
      <c r="H11902" s="9"/>
    </row>
    <row r="11903" ht="15.75" customHeight="1">
      <c r="A11903" s="15" t="s">
        <v>13561</v>
      </c>
      <c r="B11903" s="14" t="s">
        <v>41</v>
      </c>
      <c r="C11903" s="17">
        <v>11.0</v>
      </c>
      <c r="D11903" s="8" t="s">
        <v>13568</v>
      </c>
      <c r="E11903" s="8" t="s">
        <v>14</v>
      </c>
      <c r="F11903" s="5" t="s">
        <v>28</v>
      </c>
      <c r="G11903" s="9"/>
      <c r="H11903" s="9"/>
    </row>
    <row r="11904" ht="15.75" customHeight="1">
      <c r="A11904" s="15" t="s">
        <v>13561</v>
      </c>
      <c r="B11904" s="14" t="s">
        <v>104</v>
      </c>
      <c r="C11904" s="17">
        <v>13.0</v>
      </c>
      <c r="D11904" s="8" t="s">
        <v>13569</v>
      </c>
      <c r="E11904" s="8" t="s">
        <v>146</v>
      </c>
      <c r="F11904" s="5" t="s">
        <v>79</v>
      </c>
      <c r="G11904" s="9"/>
      <c r="H11904" s="9"/>
    </row>
    <row r="11905" ht="15.75" customHeight="1">
      <c r="A11905" s="15" t="s">
        <v>13561</v>
      </c>
      <c r="B11905" s="14" t="s">
        <v>216</v>
      </c>
      <c r="C11905" s="17">
        <v>16.0</v>
      </c>
      <c r="D11905" s="8" t="s">
        <v>13570</v>
      </c>
      <c r="E11905" s="8" t="s">
        <v>14</v>
      </c>
      <c r="F11905" s="5" t="s">
        <v>28</v>
      </c>
      <c r="G11905" s="9"/>
      <c r="H11905" s="9"/>
    </row>
    <row r="11906" ht="15.75" customHeight="1">
      <c r="A11906" s="15" t="s">
        <v>13561</v>
      </c>
      <c r="B11906" s="14" t="s">
        <v>41</v>
      </c>
      <c r="C11906" s="17">
        <v>18.0</v>
      </c>
      <c r="D11906" s="8" t="s">
        <v>13571</v>
      </c>
      <c r="E11906" s="8" t="s">
        <v>14</v>
      </c>
      <c r="F11906" s="5" t="s">
        <v>79</v>
      </c>
      <c r="G11906" s="9"/>
      <c r="H11906" s="9"/>
    </row>
    <row r="11907" ht="15.75" customHeight="1">
      <c r="A11907" s="15" t="s">
        <v>13561</v>
      </c>
      <c r="B11907" s="14" t="s">
        <v>41</v>
      </c>
      <c r="C11907" s="17">
        <v>20.0</v>
      </c>
      <c r="D11907" s="8" t="s">
        <v>13572</v>
      </c>
      <c r="E11907" s="8" t="s">
        <v>14</v>
      </c>
      <c r="F11907" s="5" t="s">
        <v>1017</v>
      </c>
      <c r="G11907" s="9"/>
      <c r="H11907" s="9"/>
    </row>
    <row r="11908" ht="15.75" customHeight="1">
      <c r="A11908" s="15" t="s">
        <v>13561</v>
      </c>
      <c r="B11908" s="14" t="s">
        <v>41</v>
      </c>
      <c r="C11908" s="17">
        <v>22.0</v>
      </c>
      <c r="D11908" s="8" t="s">
        <v>13573</v>
      </c>
      <c r="E11908" s="8" t="s">
        <v>21</v>
      </c>
      <c r="F11908" s="5" t="s">
        <v>642</v>
      </c>
      <c r="G11908" s="9"/>
      <c r="H11908" s="9"/>
    </row>
    <row r="11909" ht="15.75" customHeight="1">
      <c r="A11909" s="15" t="s">
        <v>13561</v>
      </c>
      <c r="B11909" s="14" t="s">
        <v>104</v>
      </c>
      <c r="C11909" s="17">
        <v>24.0</v>
      </c>
      <c r="D11909" s="8" t="s">
        <v>13574</v>
      </c>
      <c r="E11909" s="8" t="s">
        <v>14</v>
      </c>
      <c r="F11909" s="5" t="s">
        <v>1017</v>
      </c>
      <c r="G11909" s="9"/>
      <c r="H11909" s="9"/>
    </row>
    <row r="11910" ht="15.75" customHeight="1">
      <c r="A11910" s="15" t="s">
        <v>13561</v>
      </c>
      <c r="B11910" s="14" t="s">
        <v>41</v>
      </c>
      <c r="C11910" s="17">
        <v>26.0</v>
      </c>
      <c r="D11910" s="8" t="s">
        <v>13575</v>
      </c>
      <c r="E11910" s="8" t="s">
        <v>146</v>
      </c>
      <c r="F11910" s="5" t="s">
        <v>1017</v>
      </c>
      <c r="G11910" s="9"/>
      <c r="H11910" s="9"/>
    </row>
    <row r="11911" ht="15.75" customHeight="1">
      <c r="A11911" s="15" t="s">
        <v>13561</v>
      </c>
      <c r="B11911" s="14" t="s">
        <v>104</v>
      </c>
      <c r="C11911" s="17">
        <v>28.0</v>
      </c>
      <c r="D11911" s="8" t="s">
        <v>13576</v>
      </c>
      <c r="E11911" s="8" t="s">
        <v>14</v>
      </c>
      <c r="F11911" s="5" t="s">
        <v>79</v>
      </c>
      <c r="G11911" s="9"/>
      <c r="H11911" s="9"/>
    </row>
    <row r="11912" ht="15.75" customHeight="1">
      <c r="A11912" s="15" t="s">
        <v>13561</v>
      </c>
      <c r="B11912" s="14" t="s">
        <v>41</v>
      </c>
      <c r="C11912" s="17">
        <v>31.0</v>
      </c>
      <c r="D11912" s="8" t="s">
        <v>13577</v>
      </c>
      <c r="E11912" s="8" t="s">
        <v>14</v>
      </c>
      <c r="F11912" s="5" t="s">
        <v>79</v>
      </c>
      <c r="G11912" s="9"/>
      <c r="H11912" s="9"/>
    </row>
    <row r="11913" ht="15.75" customHeight="1">
      <c r="A11913" s="15" t="s">
        <v>13561</v>
      </c>
      <c r="B11913" s="14" t="s">
        <v>104</v>
      </c>
      <c r="C11913" s="17">
        <v>33.0</v>
      </c>
      <c r="D11913" s="8" t="s">
        <v>13578</v>
      </c>
      <c r="E11913" s="8" t="s">
        <v>14</v>
      </c>
      <c r="F11913" s="5" t="s">
        <v>79</v>
      </c>
      <c r="G11913" s="9"/>
      <c r="H11913" s="9"/>
    </row>
    <row r="11914" ht="15.75" customHeight="1">
      <c r="A11914" s="15" t="s">
        <v>13561</v>
      </c>
      <c r="B11914" s="14" t="s">
        <v>216</v>
      </c>
      <c r="C11914" s="17">
        <v>35.0</v>
      </c>
      <c r="D11914" s="8" t="s">
        <v>13579</v>
      </c>
      <c r="E11914" s="8" t="s">
        <v>48</v>
      </c>
      <c r="F11914" s="5" t="s">
        <v>28</v>
      </c>
      <c r="G11914" s="9"/>
      <c r="H11914" s="9"/>
    </row>
    <row r="11915" ht="15.75" customHeight="1">
      <c r="A11915" s="15" t="s">
        <v>13561</v>
      </c>
      <c r="B11915" s="14" t="s">
        <v>104</v>
      </c>
      <c r="C11915" s="17">
        <v>37.0</v>
      </c>
      <c r="D11915" s="8" t="s">
        <v>13580</v>
      </c>
      <c r="E11915" s="8" t="s">
        <v>14</v>
      </c>
      <c r="F11915" s="5" t="s">
        <v>79</v>
      </c>
      <c r="G11915" s="9"/>
      <c r="H11915" s="9"/>
    </row>
    <row r="11916" ht="15.75" customHeight="1">
      <c r="A11916" s="15" t="s">
        <v>13561</v>
      </c>
      <c r="B11916" s="14" t="s">
        <v>23</v>
      </c>
      <c r="C11916" s="17">
        <v>39.0</v>
      </c>
      <c r="D11916" s="8" t="s">
        <v>13581</v>
      </c>
      <c r="E11916" s="8" t="s">
        <v>146</v>
      </c>
      <c r="F11916" s="5" t="s">
        <v>1017</v>
      </c>
      <c r="G11916" s="9"/>
      <c r="H11916" s="9"/>
    </row>
    <row r="11917" ht="15.75" customHeight="1">
      <c r="A11917" s="15" t="s">
        <v>13561</v>
      </c>
      <c r="B11917" s="14" t="s">
        <v>104</v>
      </c>
      <c r="C11917" s="17">
        <v>42.0</v>
      </c>
      <c r="D11917" s="8" t="s">
        <v>13582</v>
      </c>
      <c r="E11917" s="8" t="s">
        <v>21</v>
      </c>
      <c r="F11917" s="5" t="s">
        <v>25</v>
      </c>
      <c r="G11917" s="9"/>
      <c r="H11917" s="9"/>
    </row>
    <row r="11918" ht="15.75" customHeight="1">
      <c r="A11918" s="15" t="s">
        <v>13561</v>
      </c>
      <c r="B11918" s="14" t="s">
        <v>216</v>
      </c>
      <c r="C11918" s="17">
        <v>44.0</v>
      </c>
      <c r="D11918" s="8" t="s">
        <v>13583</v>
      </c>
      <c r="E11918" s="8" t="s">
        <v>146</v>
      </c>
      <c r="F11918" s="5" t="s">
        <v>9898</v>
      </c>
      <c r="G11918" s="9"/>
      <c r="H11918" s="9"/>
    </row>
    <row r="11919" ht="15.75" customHeight="1">
      <c r="A11919" s="15" t="s">
        <v>13561</v>
      </c>
      <c r="B11919" s="14" t="s">
        <v>3786</v>
      </c>
      <c r="C11919" s="17">
        <v>47.0</v>
      </c>
      <c r="D11919" s="8" t="s">
        <v>13584</v>
      </c>
      <c r="E11919" s="8" t="s">
        <v>146</v>
      </c>
      <c r="F11919" s="5" t="s">
        <v>18</v>
      </c>
      <c r="G11919" s="9"/>
      <c r="H11919" s="9"/>
    </row>
    <row r="11920" ht="15.75" customHeight="1">
      <c r="A11920" s="15" t="s">
        <v>13561</v>
      </c>
      <c r="B11920" s="14" t="s">
        <v>104</v>
      </c>
      <c r="C11920" s="17">
        <v>51.0</v>
      </c>
      <c r="D11920" s="8" t="s">
        <v>13585</v>
      </c>
      <c r="E11920" s="8" t="s">
        <v>14</v>
      </c>
      <c r="F11920" s="5" t="s">
        <v>79</v>
      </c>
      <c r="G11920" s="9"/>
      <c r="H11920" s="9"/>
    </row>
    <row r="11921" ht="15.75" customHeight="1">
      <c r="A11921" s="15" t="s">
        <v>13561</v>
      </c>
      <c r="B11921" s="14" t="s">
        <v>41</v>
      </c>
      <c r="C11921" s="17">
        <v>53.0</v>
      </c>
      <c r="D11921" s="8" t="s">
        <v>13586</v>
      </c>
      <c r="E11921" s="8" t="s">
        <v>14</v>
      </c>
      <c r="F11921" s="5" t="s">
        <v>79</v>
      </c>
      <c r="G11921" s="9"/>
      <c r="H11921" s="9"/>
    </row>
    <row r="11922" ht="15.75" customHeight="1">
      <c r="A11922" s="15" t="s">
        <v>13561</v>
      </c>
      <c r="B11922" s="18" t="s">
        <v>261</v>
      </c>
      <c r="C11922" s="17">
        <v>55.0</v>
      </c>
      <c r="D11922" s="8" t="s">
        <v>13587</v>
      </c>
      <c r="E11922" s="8" t="s">
        <v>14</v>
      </c>
      <c r="F11922" s="5" t="s">
        <v>79</v>
      </c>
      <c r="G11922" s="9"/>
      <c r="H11922" s="9"/>
    </row>
    <row r="11923" ht="15.75" customHeight="1">
      <c r="A11923" s="15" t="s">
        <v>13561</v>
      </c>
      <c r="B11923" s="14" t="s">
        <v>26</v>
      </c>
      <c r="C11923" s="17">
        <v>56.0</v>
      </c>
      <c r="D11923" s="8" t="s">
        <v>13588</v>
      </c>
      <c r="E11923" s="8" t="s">
        <v>14</v>
      </c>
      <c r="F11923" s="5" t="s">
        <v>79</v>
      </c>
      <c r="G11923" s="9"/>
      <c r="H11923" s="9"/>
    </row>
    <row r="11924" ht="15.75" customHeight="1">
      <c r="A11924" s="15" t="s">
        <v>13561</v>
      </c>
      <c r="B11924" s="14" t="s">
        <v>81</v>
      </c>
      <c r="C11924" s="17">
        <v>57.0</v>
      </c>
      <c r="D11924" s="8" t="s">
        <v>13589</v>
      </c>
      <c r="E11924" s="8" t="s">
        <v>14</v>
      </c>
      <c r="F11924" s="5" t="s">
        <v>15</v>
      </c>
      <c r="G11924" s="9"/>
      <c r="H11924" s="9"/>
    </row>
    <row r="11925" ht="15.75" customHeight="1">
      <c r="A11925" s="15" t="s">
        <v>13561</v>
      </c>
      <c r="B11925" s="14" t="s">
        <v>8886</v>
      </c>
      <c r="C11925" s="17">
        <v>58.0</v>
      </c>
      <c r="D11925" s="8" t="s">
        <v>13590</v>
      </c>
      <c r="E11925" s="8" t="s">
        <v>32</v>
      </c>
      <c r="F11925" s="5" t="s">
        <v>8635</v>
      </c>
      <c r="G11925" s="9"/>
      <c r="H11925" s="9"/>
    </row>
    <row r="11926" ht="15.75" customHeight="1">
      <c r="A11926" s="15" t="s">
        <v>13591</v>
      </c>
      <c r="B11926" s="14" t="s">
        <v>37</v>
      </c>
      <c r="C11926" s="16">
        <v>1.0</v>
      </c>
      <c r="D11926" s="8" t="s">
        <v>13592</v>
      </c>
      <c r="E11926" s="8" t="s">
        <v>21</v>
      </c>
      <c r="F11926" s="5" t="s">
        <v>22</v>
      </c>
      <c r="G11926" s="9"/>
      <c r="H11926" s="9"/>
    </row>
    <row r="11927" ht="15.75" customHeight="1">
      <c r="A11927" s="15" t="s">
        <v>13591</v>
      </c>
      <c r="B11927" s="14" t="s">
        <v>26</v>
      </c>
      <c r="C11927" s="17">
        <v>2.0</v>
      </c>
      <c r="D11927" s="8" t="s">
        <v>13593</v>
      </c>
      <c r="E11927" s="8" t="s">
        <v>14</v>
      </c>
      <c r="F11927" s="5" t="s">
        <v>28</v>
      </c>
      <c r="G11927" s="9"/>
      <c r="H11927" s="9"/>
    </row>
    <row r="11928" ht="15.75" customHeight="1">
      <c r="A11928" s="15" t="s">
        <v>13591</v>
      </c>
      <c r="B11928" s="14" t="s">
        <v>37</v>
      </c>
      <c r="C11928" s="17">
        <v>3.0</v>
      </c>
      <c r="D11928" s="8" t="s">
        <v>13594</v>
      </c>
      <c r="E11928" s="8" t="s">
        <v>14</v>
      </c>
      <c r="F11928" s="5" t="s">
        <v>15</v>
      </c>
      <c r="G11928" s="9"/>
      <c r="H11928" s="9"/>
    </row>
    <row r="11929" ht="15.75" customHeight="1">
      <c r="A11929" s="15" t="s">
        <v>13591</v>
      </c>
      <c r="B11929" s="14" t="s">
        <v>41</v>
      </c>
      <c r="C11929" s="17">
        <v>4.0</v>
      </c>
      <c r="D11929" s="8" t="s">
        <v>13595</v>
      </c>
      <c r="E11929" s="8" t="s">
        <v>21</v>
      </c>
      <c r="F11929" s="5" t="s">
        <v>25</v>
      </c>
      <c r="G11929" s="9"/>
      <c r="H11929" s="9"/>
    </row>
    <row r="11930" ht="15.75" customHeight="1">
      <c r="A11930" s="15" t="s">
        <v>13591</v>
      </c>
      <c r="B11930" s="14" t="s">
        <v>26</v>
      </c>
      <c r="C11930" s="17">
        <v>5.0</v>
      </c>
      <c r="D11930" s="8" t="s">
        <v>13596</v>
      </c>
      <c r="E11930" s="8" t="s">
        <v>18</v>
      </c>
      <c r="F11930" s="5" t="s">
        <v>18</v>
      </c>
      <c r="G11930" s="9"/>
      <c r="H11930" s="9"/>
    </row>
    <row r="11931" ht="15.75" customHeight="1">
      <c r="A11931" s="15" t="s">
        <v>13591</v>
      </c>
      <c r="B11931" s="14" t="s">
        <v>35</v>
      </c>
      <c r="C11931" s="17">
        <v>6.0</v>
      </c>
      <c r="D11931" s="8" t="s">
        <v>13597</v>
      </c>
      <c r="E11931" s="8" t="s">
        <v>21</v>
      </c>
      <c r="F11931" s="5" t="s">
        <v>28</v>
      </c>
      <c r="G11931" s="9"/>
      <c r="H11931" s="9"/>
    </row>
    <row r="11932" ht="15.75" customHeight="1">
      <c r="A11932" s="15" t="s">
        <v>13591</v>
      </c>
      <c r="B11932" s="14" t="s">
        <v>35</v>
      </c>
      <c r="C11932" s="17">
        <v>7.0</v>
      </c>
      <c r="D11932" s="8" t="s">
        <v>13598</v>
      </c>
      <c r="E11932" s="8" t="s">
        <v>21</v>
      </c>
      <c r="F11932" s="5" t="s">
        <v>123</v>
      </c>
      <c r="G11932" s="9"/>
      <c r="H11932" s="9"/>
    </row>
    <row r="11933" ht="15.75" customHeight="1">
      <c r="A11933" s="15" t="s">
        <v>13591</v>
      </c>
      <c r="B11933" s="14" t="s">
        <v>35</v>
      </c>
      <c r="C11933" s="17">
        <v>8.0</v>
      </c>
      <c r="D11933" s="8" t="s">
        <v>13599</v>
      </c>
      <c r="E11933" s="8" t="s">
        <v>14</v>
      </c>
      <c r="F11933" s="5" t="s">
        <v>28</v>
      </c>
      <c r="G11933" s="9"/>
      <c r="H11933" s="9"/>
    </row>
    <row r="11934" ht="15.75" customHeight="1">
      <c r="A11934" s="15" t="s">
        <v>13591</v>
      </c>
      <c r="B11934" s="14" t="s">
        <v>37</v>
      </c>
      <c r="C11934" s="17">
        <v>9.0</v>
      </c>
      <c r="D11934" s="8" t="s">
        <v>13600</v>
      </c>
      <c r="E11934" s="8" t="s">
        <v>14</v>
      </c>
      <c r="F11934" s="5" t="s">
        <v>15</v>
      </c>
      <c r="G11934" s="9"/>
      <c r="H11934" s="9"/>
    </row>
    <row r="11935" ht="15.75" customHeight="1">
      <c r="A11935" s="15" t="s">
        <v>13591</v>
      </c>
      <c r="B11935" s="14" t="s">
        <v>35</v>
      </c>
      <c r="C11935" s="17">
        <v>10.0</v>
      </c>
      <c r="D11935" s="8" t="s">
        <v>13601</v>
      </c>
      <c r="E11935" s="8" t="s">
        <v>32</v>
      </c>
      <c r="F11935" s="5" t="s">
        <v>15</v>
      </c>
      <c r="G11935" s="9"/>
      <c r="H11935" s="9"/>
    </row>
    <row r="11936" ht="15.75" customHeight="1">
      <c r="A11936" s="15" t="s">
        <v>13591</v>
      </c>
      <c r="B11936" s="14" t="s">
        <v>35</v>
      </c>
      <c r="C11936" s="17">
        <v>11.0</v>
      </c>
      <c r="D11936" s="8" t="s">
        <v>13602</v>
      </c>
      <c r="E11936" s="8" t="s">
        <v>14</v>
      </c>
      <c r="F11936" s="5" t="s">
        <v>28</v>
      </c>
      <c r="G11936" s="9"/>
      <c r="H11936" s="9"/>
    </row>
    <row r="11937" ht="15.75" customHeight="1">
      <c r="A11937" s="15" t="s">
        <v>13591</v>
      </c>
      <c r="B11937" s="14" t="s">
        <v>35</v>
      </c>
      <c r="C11937" s="17">
        <v>12.0</v>
      </c>
      <c r="D11937" s="8" t="s">
        <v>13603</v>
      </c>
      <c r="E11937" s="8" t="s">
        <v>21</v>
      </c>
      <c r="F11937" s="5" t="s">
        <v>651</v>
      </c>
      <c r="G11937" s="9"/>
      <c r="H11937" s="9"/>
    </row>
    <row r="11938" ht="15.75" customHeight="1">
      <c r="A11938" s="15" t="s">
        <v>13591</v>
      </c>
      <c r="B11938" s="14" t="s">
        <v>35</v>
      </c>
      <c r="C11938" s="17">
        <v>13.0</v>
      </c>
      <c r="D11938" s="8" t="s">
        <v>13604</v>
      </c>
      <c r="E11938" s="8" t="s">
        <v>21</v>
      </c>
      <c r="F11938" s="5" t="s">
        <v>133</v>
      </c>
      <c r="G11938" s="9"/>
      <c r="H11938" s="9"/>
    </row>
    <row r="11939" ht="15.75" customHeight="1">
      <c r="A11939" s="15" t="s">
        <v>13591</v>
      </c>
      <c r="B11939" s="14" t="s">
        <v>35</v>
      </c>
      <c r="C11939" s="17">
        <v>14.0</v>
      </c>
      <c r="D11939" s="8" t="s">
        <v>13605</v>
      </c>
      <c r="E11939" s="8" t="s">
        <v>146</v>
      </c>
      <c r="F11939" s="5" t="s">
        <v>79</v>
      </c>
      <c r="G11939" s="9"/>
      <c r="H11939" s="9"/>
    </row>
    <row r="11940" ht="15.75" customHeight="1">
      <c r="A11940" s="15" t="s">
        <v>13591</v>
      </c>
      <c r="B11940" s="14" t="s">
        <v>2301</v>
      </c>
      <c r="C11940" s="17">
        <v>15.0</v>
      </c>
      <c r="D11940" s="8" t="s">
        <v>13606</v>
      </c>
      <c r="E11940" s="8" t="s">
        <v>21</v>
      </c>
      <c r="F11940" s="5" t="s">
        <v>25</v>
      </c>
      <c r="G11940" s="9"/>
      <c r="H11940" s="9"/>
    </row>
    <row r="11941" ht="15.75" customHeight="1">
      <c r="A11941" s="15" t="s">
        <v>13607</v>
      </c>
      <c r="B11941" s="14" t="s">
        <v>23</v>
      </c>
      <c r="C11941" s="16">
        <v>1.0</v>
      </c>
      <c r="D11941" s="8" t="s">
        <v>13608</v>
      </c>
      <c r="E11941" s="8" t="s">
        <v>21</v>
      </c>
      <c r="F11941" s="5" t="s">
        <v>123</v>
      </c>
      <c r="G11941" s="9"/>
      <c r="H11941" s="9"/>
    </row>
    <row r="11942" ht="15.75" customHeight="1">
      <c r="A11942" s="15" t="s">
        <v>13607</v>
      </c>
      <c r="B11942" s="14" t="s">
        <v>41</v>
      </c>
      <c r="C11942" s="17">
        <v>2.0</v>
      </c>
      <c r="D11942" s="8" t="s">
        <v>13609</v>
      </c>
      <c r="E11942" s="8" t="s">
        <v>146</v>
      </c>
      <c r="F11942" s="5" t="s">
        <v>66</v>
      </c>
      <c r="G11942" s="9"/>
      <c r="H11942" s="9"/>
    </row>
    <row r="11943" ht="15.75" customHeight="1">
      <c r="A11943" s="15" t="s">
        <v>13607</v>
      </c>
      <c r="B11943" s="14" t="s">
        <v>52</v>
      </c>
      <c r="C11943" s="17">
        <v>3.0</v>
      </c>
      <c r="D11943" s="8" t="s">
        <v>13610</v>
      </c>
      <c r="E11943" s="8" t="s">
        <v>14</v>
      </c>
      <c r="F11943" s="5" t="s">
        <v>15</v>
      </c>
      <c r="G11943" s="9"/>
      <c r="H11943" s="9"/>
    </row>
    <row r="11944" ht="15.75" customHeight="1">
      <c r="A11944" s="15" t="s">
        <v>13607</v>
      </c>
      <c r="B11944" s="14" t="s">
        <v>41</v>
      </c>
      <c r="C11944" s="17">
        <v>4.0</v>
      </c>
      <c r="D11944" s="8" t="s">
        <v>13611</v>
      </c>
      <c r="E11944" s="8" t="s">
        <v>14</v>
      </c>
      <c r="F11944" s="5" t="s">
        <v>15</v>
      </c>
      <c r="G11944" s="9"/>
      <c r="H11944" s="9"/>
    </row>
    <row r="11945" ht="15.75" customHeight="1">
      <c r="A11945" s="15" t="s">
        <v>13607</v>
      </c>
      <c r="B11945" s="14" t="s">
        <v>104</v>
      </c>
      <c r="C11945" s="17">
        <v>5.0</v>
      </c>
      <c r="D11945" s="8" t="s">
        <v>13612</v>
      </c>
      <c r="E11945" s="8" t="s">
        <v>32</v>
      </c>
      <c r="F11945" s="5" t="s">
        <v>15</v>
      </c>
      <c r="G11945" s="9"/>
      <c r="H11945" s="9"/>
    </row>
    <row r="11946" ht="15.75" customHeight="1">
      <c r="A11946" s="15" t="s">
        <v>13607</v>
      </c>
      <c r="B11946" s="14" t="s">
        <v>104</v>
      </c>
      <c r="C11946" s="17">
        <v>7.0</v>
      </c>
      <c r="D11946" s="8" t="s">
        <v>13613</v>
      </c>
      <c r="E11946" s="8" t="s">
        <v>18</v>
      </c>
      <c r="F11946" s="5" t="s">
        <v>18</v>
      </c>
      <c r="G11946" s="9"/>
      <c r="H11946" s="9"/>
    </row>
    <row r="11947" ht="15.75" customHeight="1">
      <c r="A11947" s="15" t="s">
        <v>13607</v>
      </c>
      <c r="B11947" s="14" t="s">
        <v>41</v>
      </c>
      <c r="C11947" s="17">
        <v>9.0</v>
      </c>
      <c r="D11947" s="8" t="s">
        <v>13614</v>
      </c>
      <c r="E11947" s="8" t="s">
        <v>33</v>
      </c>
      <c r="F11947" s="5" t="s">
        <v>33</v>
      </c>
      <c r="G11947" s="9"/>
      <c r="H11947" s="9"/>
    </row>
    <row r="11948" ht="15.75" customHeight="1">
      <c r="A11948" s="15" t="s">
        <v>13607</v>
      </c>
      <c r="B11948" s="14" t="s">
        <v>13615</v>
      </c>
      <c r="C11948" s="17">
        <v>10.0</v>
      </c>
      <c r="D11948" s="8" t="s">
        <v>13616</v>
      </c>
      <c r="E11948" s="8" t="s">
        <v>14</v>
      </c>
      <c r="F11948" s="5" t="s">
        <v>66</v>
      </c>
      <c r="G11948" s="9"/>
      <c r="H11948" s="9"/>
    </row>
    <row r="11949" ht="15.75" customHeight="1">
      <c r="A11949" s="15" t="s">
        <v>13617</v>
      </c>
      <c r="B11949" s="14" t="s">
        <v>41</v>
      </c>
      <c r="C11949" s="16">
        <v>1.0</v>
      </c>
      <c r="D11949" s="8" t="s">
        <v>13618</v>
      </c>
      <c r="E11949" s="8" t="s">
        <v>14</v>
      </c>
      <c r="F11949" s="5" t="s">
        <v>15</v>
      </c>
      <c r="G11949" s="9"/>
      <c r="H11949" s="9"/>
    </row>
    <row r="11950" ht="15.75" customHeight="1">
      <c r="A11950" s="15" t="s">
        <v>13617</v>
      </c>
      <c r="B11950" s="14" t="s">
        <v>734</v>
      </c>
      <c r="C11950" s="17">
        <v>3.0</v>
      </c>
      <c r="D11950" s="8" t="s">
        <v>13619</v>
      </c>
      <c r="E11950" s="8" t="s">
        <v>14</v>
      </c>
      <c r="F11950" s="5" t="s">
        <v>15</v>
      </c>
      <c r="G11950" s="9"/>
      <c r="H11950" s="9"/>
    </row>
    <row r="11951" ht="15.75" customHeight="1">
      <c r="A11951" s="15" t="s">
        <v>13617</v>
      </c>
      <c r="B11951" s="14" t="s">
        <v>734</v>
      </c>
      <c r="C11951" s="17">
        <v>5.0</v>
      </c>
      <c r="D11951" s="8" t="s">
        <v>13620</v>
      </c>
      <c r="E11951" s="8" t="s">
        <v>14</v>
      </c>
      <c r="F11951" s="5" t="s">
        <v>22</v>
      </c>
      <c r="G11951" s="9"/>
      <c r="H11951" s="9"/>
    </row>
    <row r="11952" ht="15.75" customHeight="1">
      <c r="A11952" s="15" t="s">
        <v>13617</v>
      </c>
      <c r="B11952" s="14" t="s">
        <v>104</v>
      </c>
      <c r="C11952" s="17">
        <v>7.0</v>
      </c>
      <c r="D11952" s="8" t="s">
        <v>13621</v>
      </c>
      <c r="E11952" s="8" t="s">
        <v>21</v>
      </c>
      <c r="F11952" s="5" t="s">
        <v>25</v>
      </c>
      <c r="G11952" s="9"/>
      <c r="H11952" s="9"/>
    </row>
    <row r="11953" ht="15.75" customHeight="1">
      <c r="A11953" s="15" t="s">
        <v>13617</v>
      </c>
      <c r="B11953" s="14" t="s">
        <v>41</v>
      </c>
      <c r="C11953" s="17">
        <v>9.0</v>
      </c>
      <c r="D11953" s="8" t="s">
        <v>13622</v>
      </c>
      <c r="E11953" s="8" t="s">
        <v>14</v>
      </c>
      <c r="F11953" s="5" t="s">
        <v>28</v>
      </c>
      <c r="G11953" s="9"/>
      <c r="H11953" s="9"/>
    </row>
    <row r="11954" ht="15.75" customHeight="1">
      <c r="A11954" s="15" t="s">
        <v>13617</v>
      </c>
      <c r="B11954" s="14" t="s">
        <v>41</v>
      </c>
      <c r="C11954" s="17">
        <v>10.0</v>
      </c>
      <c r="D11954" s="8" t="s">
        <v>13623</v>
      </c>
      <c r="E11954" s="8" t="s">
        <v>14</v>
      </c>
      <c r="F11954" s="5" t="s">
        <v>583</v>
      </c>
      <c r="G11954" s="9"/>
      <c r="H11954" s="9"/>
    </row>
    <row r="11955" ht="15.75" customHeight="1">
      <c r="A11955" s="15" t="s">
        <v>13617</v>
      </c>
      <c r="B11955" s="14" t="s">
        <v>104</v>
      </c>
      <c r="C11955" s="17">
        <v>11.0</v>
      </c>
      <c r="D11955" s="8" t="s">
        <v>13624</v>
      </c>
      <c r="E11955" s="8" t="s">
        <v>14</v>
      </c>
      <c r="F11955" s="5" t="s">
        <v>22</v>
      </c>
      <c r="G11955" s="9"/>
      <c r="H11955" s="9"/>
    </row>
    <row r="11956" ht="15.75" customHeight="1">
      <c r="A11956" s="15" t="s">
        <v>13617</v>
      </c>
      <c r="B11956" s="14" t="s">
        <v>3444</v>
      </c>
      <c r="C11956" s="17">
        <v>13.0</v>
      </c>
      <c r="D11956" s="8" t="s">
        <v>13625</v>
      </c>
      <c r="E11956" s="8" t="s">
        <v>14</v>
      </c>
      <c r="F11956" s="5" t="s">
        <v>133</v>
      </c>
      <c r="G11956" s="9"/>
      <c r="H11956" s="9"/>
    </row>
    <row r="11957" ht="15.75" customHeight="1">
      <c r="A11957" s="15" t="s">
        <v>13626</v>
      </c>
      <c r="B11957" s="14" t="s">
        <v>107</v>
      </c>
      <c r="C11957" s="16">
        <v>1.0</v>
      </c>
      <c r="D11957" s="8" t="s">
        <v>13627</v>
      </c>
      <c r="E11957" s="8" t="s">
        <v>21</v>
      </c>
      <c r="F11957" s="5" t="s">
        <v>25</v>
      </c>
      <c r="G11957" s="9"/>
      <c r="H11957" s="9"/>
    </row>
    <row r="11958" ht="15.75" customHeight="1">
      <c r="A11958" s="15" t="s">
        <v>13626</v>
      </c>
      <c r="B11958" s="14" t="s">
        <v>139</v>
      </c>
      <c r="C11958" s="17">
        <v>2.0</v>
      </c>
      <c r="D11958" s="8" t="s">
        <v>13628</v>
      </c>
      <c r="E11958" s="8" t="s">
        <v>21</v>
      </c>
      <c r="F11958" s="5" t="s">
        <v>25</v>
      </c>
      <c r="G11958" s="9"/>
      <c r="H11958" s="9"/>
    </row>
    <row r="11959" ht="15.75" customHeight="1">
      <c r="A11959" s="15" t="s">
        <v>13626</v>
      </c>
      <c r="B11959" s="14" t="s">
        <v>124</v>
      </c>
      <c r="C11959" s="17">
        <v>4.0</v>
      </c>
      <c r="D11959" s="8" t="s">
        <v>13629</v>
      </c>
      <c r="E11959" s="8" t="s">
        <v>21</v>
      </c>
      <c r="F11959" s="5" t="s">
        <v>25</v>
      </c>
      <c r="G11959" s="9"/>
      <c r="H11959" s="9"/>
    </row>
    <row r="11960" ht="15.75" customHeight="1">
      <c r="A11960" s="15" t="s">
        <v>13626</v>
      </c>
      <c r="B11960" s="14" t="s">
        <v>130</v>
      </c>
      <c r="C11960" s="17">
        <v>6.0</v>
      </c>
      <c r="D11960" s="8" t="s">
        <v>13630</v>
      </c>
      <c r="E11960" s="8" t="s">
        <v>21</v>
      </c>
      <c r="F11960" s="5" t="s">
        <v>123</v>
      </c>
      <c r="G11960" s="9"/>
      <c r="H11960" s="9"/>
    </row>
    <row r="11961" ht="15.75" customHeight="1">
      <c r="A11961" s="15" t="s">
        <v>13626</v>
      </c>
      <c r="B11961" s="14" t="s">
        <v>137</v>
      </c>
      <c r="C11961" s="17">
        <v>8.0</v>
      </c>
      <c r="D11961" s="8" t="s">
        <v>13631</v>
      </c>
      <c r="E11961" s="8" t="s">
        <v>21</v>
      </c>
      <c r="F11961" s="5" t="s">
        <v>25</v>
      </c>
      <c r="G11961" s="9"/>
      <c r="H11961" s="9"/>
    </row>
    <row r="11962" ht="15.75" customHeight="1">
      <c r="A11962" s="15" t="s">
        <v>13626</v>
      </c>
      <c r="B11962" s="14" t="s">
        <v>139</v>
      </c>
      <c r="C11962" s="17">
        <v>10.0</v>
      </c>
      <c r="D11962" s="8" t="s">
        <v>13632</v>
      </c>
      <c r="E11962" s="8" t="s">
        <v>21</v>
      </c>
      <c r="F11962" s="5" t="s">
        <v>25</v>
      </c>
      <c r="G11962" s="9"/>
      <c r="H11962" s="9"/>
    </row>
    <row r="11963" ht="15.75" customHeight="1">
      <c r="A11963" s="15" t="s">
        <v>13626</v>
      </c>
      <c r="B11963" s="14" t="s">
        <v>124</v>
      </c>
      <c r="C11963" s="17">
        <v>12.0</v>
      </c>
      <c r="D11963" s="8" t="s">
        <v>13633</v>
      </c>
      <c r="E11963" s="8" t="s">
        <v>21</v>
      </c>
      <c r="F11963" s="5" t="s">
        <v>25</v>
      </c>
      <c r="G11963" s="9"/>
      <c r="H11963" s="9"/>
    </row>
    <row r="11964" ht="15.75" customHeight="1">
      <c r="A11964" s="15" t="s">
        <v>13626</v>
      </c>
      <c r="B11964" s="14" t="s">
        <v>37</v>
      </c>
      <c r="C11964" s="17">
        <v>14.0</v>
      </c>
      <c r="D11964" s="8" t="s">
        <v>13634</v>
      </c>
      <c r="E11964" s="8" t="s">
        <v>21</v>
      </c>
      <c r="F11964" s="5" t="s">
        <v>123</v>
      </c>
      <c r="G11964" s="9"/>
      <c r="H11964" s="9"/>
    </row>
    <row r="11965" ht="15.75" customHeight="1">
      <c r="A11965" s="15" t="s">
        <v>13626</v>
      </c>
      <c r="B11965" s="14" t="s">
        <v>144</v>
      </c>
      <c r="C11965" s="17">
        <v>16.0</v>
      </c>
      <c r="D11965" s="8" t="s">
        <v>13635</v>
      </c>
      <c r="E11965" s="8" t="s">
        <v>48</v>
      </c>
      <c r="F11965" s="5" t="s">
        <v>28</v>
      </c>
      <c r="G11965" s="9"/>
      <c r="H11965" s="9"/>
    </row>
    <row r="11966" ht="15.75" customHeight="1">
      <c r="A11966" s="15" t="s">
        <v>13626</v>
      </c>
      <c r="B11966" s="14" t="s">
        <v>560</v>
      </c>
      <c r="C11966" s="17">
        <v>17.0</v>
      </c>
      <c r="D11966" s="8" t="s">
        <v>13636</v>
      </c>
      <c r="E11966" s="8" t="s">
        <v>21</v>
      </c>
      <c r="F11966" s="5" t="s">
        <v>2043</v>
      </c>
      <c r="G11966" s="9"/>
      <c r="H11966" s="9"/>
    </row>
    <row r="11967" ht="15.75" customHeight="1">
      <c r="A11967" s="15" t="s">
        <v>13626</v>
      </c>
      <c r="B11967" s="14" t="s">
        <v>560</v>
      </c>
      <c r="C11967" s="17">
        <v>18.0</v>
      </c>
      <c r="D11967" s="8" t="s">
        <v>13637</v>
      </c>
      <c r="E11967" s="8" t="s">
        <v>21</v>
      </c>
      <c r="F11967" s="5" t="s">
        <v>25</v>
      </c>
      <c r="G11967" s="9"/>
      <c r="H11967" s="9"/>
    </row>
    <row r="11968" ht="15.75" customHeight="1">
      <c r="A11968" s="15" t="s">
        <v>13626</v>
      </c>
      <c r="B11968" s="14" t="s">
        <v>139</v>
      </c>
      <c r="C11968" s="17">
        <v>19.0</v>
      </c>
      <c r="D11968" s="8" t="s">
        <v>13638</v>
      </c>
      <c r="E11968" s="8" t="s">
        <v>21</v>
      </c>
      <c r="F11968" s="5" t="s">
        <v>25</v>
      </c>
      <c r="G11968" s="9"/>
      <c r="H11968" s="9"/>
    </row>
    <row r="11969" ht="15.75" customHeight="1">
      <c r="A11969" s="15" t="s">
        <v>13626</v>
      </c>
      <c r="B11969" s="14" t="s">
        <v>144</v>
      </c>
      <c r="C11969" s="17">
        <v>21.0</v>
      </c>
      <c r="D11969" s="8" t="s">
        <v>13639</v>
      </c>
      <c r="E11969" s="8" t="s">
        <v>14</v>
      </c>
      <c r="F11969" s="5" t="s">
        <v>66</v>
      </c>
      <c r="G11969" s="9"/>
      <c r="H11969" s="9"/>
    </row>
    <row r="11970" ht="15.75" customHeight="1">
      <c r="A11970" s="15" t="s">
        <v>13626</v>
      </c>
      <c r="B11970" s="14" t="s">
        <v>37</v>
      </c>
      <c r="C11970" s="17">
        <v>22.0</v>
      </c>
      <c r="D11970" s="8" t="s">
        <v>13640</v>
      </c>
      <c r="E11970" s="8" t="s">
        <v>14</v>
      </c>
      <c r="F11970" s="5" t="s">
        <v>79</v>
      </c>
      <c r="G11970" s="9"/>
      <c r="H11970" s="9"/>
    </row>
    <row r="11971" ht="15.75" customHeight="1">
      <c r="A11971" s="15" t="s">
        <v>13626</v>
      </c>
      <c r="B11971" s="14" t="s">
        <v>144</v>
      </c>
      <c r="C11971" s="17">
        <v>24.0</v>
      </c>
      <c r="D11971" s="8" t="s">
        <v>13641</v>
      </c>
      <c r="E11971" s="8" t="s">
        <v>33</v>
      </c>
      <c r="F11971" s="5" t="s">
        <v>1570</v>
      </c>
      <c r="G11971" s="9"/>
      <c r="H11971" s="9"/>
    </row>
    <row r="11972" ht="15.75" customHeight="1">
      <c r="A11972" s="15" t="s">
        <v>13626</v>
      </c>
      <c r="B11972" s="14" t="s">
        <v>144</v>
      </c>
      <c r="C11972" s="17">
        <v>26.0</v>
      </c>
      <c r="D11972" s="8" t="s">
        <v>13642</v>
      </c>
      <c r="E11972" s="8" t="s">
        <v>21</v>
      </c>
      <c r="F11972" s="5" t="s">
        <v>25</v>
      </c>
      <c r="G11972" s="9"/>
      <c r="H11972" s="9"/>
    </row>
    <row r="11973" ht="15.75" customHeight="1">
      <c r="A11973" s="15" t="s">
        <v>13626</v>
      </c>
      <c r="B11973" s="14" t="s">
        <v>37</v>
      </c>
      <c r="C11973" s="17">
        <v>27.0</v>
      </c>
      <c r="D11973" s="8" t="s">
        <v>13643</v>
      </c>
      <c r="E11973" s="8" t="s">
        <v>21</v>
      </c>
      <c r="F11973" s="5" t="s">
        <v>123</v>
      </c>
      <c r="G11973" s="9"/>
      <c r="H11973" s="9"/>
    </row>
    <row r="11974" ht="15.75" customHeight="1">
      <c r="A11974" s="15" t="s">
        <v>13626</v>
      </c>
      <c r="B11974" s="14" t="s">
        <v>124</v>
      </c>
      <c r="C11974" s="17">
        <v>29.0</v>
      </c>
      <c r="D11974" s="8" t="s">
        <v>13644</v>
      </c>
      <c r="E11974" s="8" t="s">
        <v>21</v>
      </c>
      <c r="F11974" s="5" t="s">
        <v>25</v>
      </c>
      <c r="G11974" s="9"/>
      <c r="H11974" s="9"/>
    </row>
    <row r="11975" ht="15.75" customHeight="1">
      <c r="A11975" s="15" t="s">
        <v>13626</v>
      </c>
      <c r="B11975" s="14" t="s">
        <v>107</v>
      </c>
      <c r="C11975" s="17">
        <v>31.0</v>
      </c>
      <c r="D11975" s="8" t="s">
        <v>13645</v>
      </c>
      <c r="E11975" s="8" t="s">
        <v>21</v>
      </c>
      <c r="F11975" s="5" t="s">
        <v>642</v>
      </c>
      <c r="G11975" s="9"/>
      <c r="H11975" s="9"/>
    </row>
    <row r="11976" ht="15.75" customHeight="1">
      <c r="A11976" s="15" t="s">
        <v>13626</v>
      </c>
      <c r="B11976" s="14" t="s">
        <v>124</v>
      </c>
      <c r="C11976" s="17">
        <v>32.0</v>
      </c>
      <c r="D11976" s="8" t="s">
        <v>13646</v>
      </c>
      <c r="E11976" s="8" t="s">
        <v>21</v>
      </c>
      <c r="F11976" s="5" t="s">
        <v>25</v>
      </c>
      <c r="G11976" s="9"/>
      <c r="H11976" s="9"/>
    </row>
    <row r="11977" ht="15.75" customHeight="1">
      <c r="A11977" s="15" t="s">
        <v>13626</v>
      </c>
      <c r="B11977" s="14" t="s">
        <v>37</v>
      </c>
      <c r="C11977" s="17">
        <v>34.0</v>
      </c>
      <c r="D11977" s="8" t="s">
        <v>13647</v>
      </c>
      <c r="E11977" s="8" t="s">
        <v>21</v>
      </c>
      <c r="F11977" s="5" t="s">
        <v>25</v>
      </c>
      <c r="G11977" s="9"/>
      <c r="H11977" s="9"/>
    </row>
    <row r="11978" ht="15.75" customHeight="1">
      <c r="A11978" s="15" t="s">
        <v>13626</v>
      </c>
      <c r="B11978" s="14" t="s">
        <v>107</v>
      </c>
      <c r="C11978" s="17">
        <v>36.0</v>
      </c>
      <c r="D11978" s="8" t="s">
        <v>13648</v>
      </c>
      <c r="E11978" s="8" t="s">
        <v>21</v>
      </c>
      <c r="F11978" s="5" t="s">
        <v>25</v>
      </c>
      <c r="G11978" s="9"/>
      <c r="H11978" s="9"/>
    </row>
    <row r="11979" ht="15.75" customHeight="1">
      <c r="A11979" s="15" t="s">
        <v>13626</v>
      </c>
      <c r="B11979" s="14" t="s">
        <v>2320</v>
      </c>
      <c r="C11979" s="17">
        <v>37.0</v>
      </c>
      <c r="D11979" s="8" t="s">
        <v>13649</v>
      </c>
      <c r="E11979" s="8" t="s">
        <v>21</v>
      </c>
      <c r="F11979" s="5" t="s">
        <v>25</v>
      </c>
      <c r="G11979" s="9"/>
      <c r="H11979" s="9"/>
    </row>
    <row r="11980" ht="15.75" customHeight="1">
      <c r="A11980" s="15" t="s">
        <v>13650</v>
      </c>
      <c r="B11980" s="14" t="s">
        <v>124</v>
      </c>
      <c r="C11980" s="16">
        <v>1.0</v>
      </c>
      <c r="D11980" s="8" t="s">
        <v>13651</v>
      </c>
      <c r="E11980" s="8" t="s">
        <v>21</v>
      </c>
      <c r="F11980" s="5" t="s">
        <v>25</v>
      </c>
      <c r="G11980" s="9"/>
      <c r="H11980" s="9"/>
    </row>
    <row r="11981" ht="15.75" customHeight="1">
      <c r="A11981" s="15" t="s">
        <v>13650</v>
      </c>
      <c r="B11981" s="14" t="s">
        <v>37</v>
      </c>
      <c r="C11981" s="17">
        <v>3.0</v>
      </c>
      <c r="D11981" s="8" t="s">
        <v>13652</v>
      </c>
      <c r="E11981" s="8" t="s">
        <v>14</v>
      </c>
      <c r="F11981" s="5" t="s">
        <v>22</v>
      </c>
      <c r="G11981" s="9"/>
      <c r="H11981" s="9"/>
    </row>
    <row r="11982" ht="15.75" customHeight="1">
      <c r="A11982" s="15" t="s">
        <v>13650</v>
      </c>
      <c r="B11982" s="14" t="s">
        <v>37</v>
      </c>
      <c r="C11982" s="17">
        <v>4.0</v>
      </c>
      <c r="D11982" s="8" t="s">
        <v>13653</v>
      </c>
      <c r="E11982" s="8" t="s">
        <v>183</v>
      </c>
      <c r="F11982" s="5" t="s">
        <v>15</v>
      </c>
      <c r="G11982" s="9"/>
      <c r="H11982" s="9"/>
    </row>
    <row r="11983" ht="15.75" customHeight="1">
      <c r="A11983" s="15" t="s">
        <v>13650</v>
      </c>
      <c r="B11983" s="14" t="s">
        <v>144</v>
      </c>
      <c r="C11983" s="17">
        <v>6.0</v>
      </c>
      <c r="D11983" s="8" t="s">
        <v>13654</v>
      </c>
      <c r="E11983" s="8" t="s">
        <v>32</v>
      </c>
      <c r="F11983" s="5" t="s">
        <v>66</v>
      </c>
      <c r="G11983" s="9"/>
      <c r="H11983" s="9"/>
    </row>
    <row r="11984" ht="15.75" customHeight="1">
      <c r="A11984" s="15" t="s">
        <v>13650</v>
      </c>
      <c r="B11984" s="14" t="s">
        <v>37</v>
      </c>
      <c r="C11984" s="17">
        <v>7.0</v>
      </c>
      <c r="D11984" s="8" t="s">
        <v>13655</v>
      </c>
      <c r="E11984" s="8" t="s">
        <v>21</v>
      </c>
      <c r="F11984" s="5" t="s">
        <v>50</v>
      </c>
      <c r="G11984" s="9"/>
      <c r="H11984" s="9"/>
    </row>
    <row r="11985" ht="15.75" customHeight="1">
      <c r="A11985" s="15" t="s">
        <v>13650</v>
      </c>
      <c r="B11985" s="14" t="s">
        <v>37</v>
      </c>
      <c r="C11985" s="17">
        <v>9.0</v>
      </c>
      <c r="D11985" s="8" t="s">
        <v>13656</v>
      </c>
      <c r="E11985" s="8" t="s">
        <v>33</v>
      </c>
      <c r="F11985" s="5" t="s">
        <v>33</v>
      </c>
      <c r="G11985" s="9"/>
      <c r="H11985" s="9"/>
    </row>
    <row r="11986" ht="15.75" customHeight="1">
      <c r="A11986" s="15" t="s">
        <v>13657</v>
      </c>
      <c r="B11986" s="14" t="s">
        <v>734</v>
      </c>
      <c r="C11986" s="16">
        <v>1.0</v>
      </c>
      <c r="D11986" s="8" t="s">
        <v>13658</v>
      </c>
      <c r="E11986" s="8" t="s">
        <v>32</v>
      </c>
      <c r="F11986" s="5" t="s">
        <v>1100</v>
      </c>
      <c r="G11986" s="9"/>
      <c r="H11986" s="9"/>
    </row>
    <row r="11987" ht="15.75" customHeight="1">
      <c r="A11987" s="15" t="s">
        <v>13657</v>
      </c>
      <c r="B11987" s="14" t="s">
        <v>35</v>
      </c>
      <c r="C11987" s="17">
        <v>5.0</v>
      </c>
      <c r="D11987" s="8" t="s">
        <v>13659</v>
      </c>
      <c r="E11987" s="8" t="s">
        <v>21</v>
      </c>
      <c r="F11987" s="5" t="s">
        <v>13660</v>
      </c>
      <c r="G11987" s="9"/>
      <c r="H11987" s="9"/>
    </row>
    <row r="11988" ht="15.75" customHeight="1">
      <c r="A11988" s="15" t="s">
        <v>13657</v>
      </c>
      <c r="B11988" s="14" t="s">
        <v>734</v>
      </c>
      <c r="C11988" s="17">
        <v>7.0</v>
      </c>
      <c r="D11988" s="8" t="s">
        <v>13661</v>
      </c>
      <c r="E11988" s="8" t="s">
        <v>21</v>
      </c>
      <c r="F11988" s="5" t="s">
        <v>13660</v>
      </c>
      <c r="G11988" s="9"/>
      <c r="H11988" s="9"/>
    </row>
    <row r="11989" ht="15.75" customHeight="1">
      <c r="A11989" s="15" t="s">
        <v>13657</v>
      </c>
      <c r="B11989" s="14" t="s">
        <v>734</v>
      </c>
      <c r="C11989" s="17">
        <v>10.0</v>
      </c>
      <c r="D11989" s="8" t="s">
        <v>13662</v>
      </c>
      <c r="E11989" s="8" t="s">
        <v>14</v>
      </c>
      <c r="F11989" s="5" t="s">
        <v>13660</v>
      </c>
      <c r="G11989" s="9"/>
      <c r="H11989" s="9"/>
    </row>
    <row r="11990" ht="15.75" customHeight="1">
      <c r="A11990" s="15" t="s">
        <v>13657</v>
      </c>
      <c r="B11990" s="14" t="s">
        <v>734</v>
      </c>
      <c r="C11990" s="17">
        <v>13.0</v>
      </c>
      <c r="D11990" s="8" t="s">
        <v>13663</v>
      </c>
      <c r="E11990" s="8" t="s">
        <v>14</v>
      </c>
      <c r="F11990" s="5" t="s">
        <v>15</v>
      </c>
      <c r="G11990" s="9"/>
      <c r="H11990" s="9"/>
    </row>
    <row r="11991" ht="15.75" customHeight="1">
      <c r="A11991" s="15" t="s">
        <v>13657</v>
      </c>
      <c r="B11991" s="14" t="s">
        <v>41</v>
      </c>
      <c r="C11991" s="17">
        <v>15.0</v>
      </c>
      <c r="D11991" s="8" t="s">
        <v>13664</v>
      </c>
      <c r="E11991" s="8" t="s">
        <v>14</v>
      </c>
      <c r="F11991" s="5" t="s">
        <v>15</v>
      </c>
      <c r="G11991" s="9"/>
      <c r="H11991" s="9"/>
    </row>
    <row r="11992" ht="15.75" customHeight="1">
      <c r="A11992" s="15" t="s">
        <v>13657</v>
      </c>
      <c r="B11992" s="14" t="s">
        <v>35</v>
      </c>
      <c r="C11992" s="17">
        <v>17.0</v>
      </c>
      <c r="D11992" s="8" t="s">
        <v>13665</v>
      </c>
      <c r="E11992" s="8" t="s">
        <v>14</v>
      </c>
      <c r="F11992" s="5" t="s">
        <v>15</v>
      </c>
      <c r="G11992" s="9"/>
      <c r="H11992" s="9"/>
    </row>
    <row r="11993" ht="15.75" customHeight="1">
      <c r="A11993" s="15" t="s">
        <v>13657</v>
      </c>
      <c r="B11993" s="14" t="s">
        <v>35</v>
      </c>
      <c r="C11993" s="17">
        <v>19.0</v>
      </c>
      <c r="D11993" s="8" t="s">
        <v>13666</v>
      </c>
      <c r="E11993" s="8" t="s">
        <v>21</v>
      </c>
      <c r="F11993" s="5" t="s">
        <v>22</v>
      </c>
      <c r="G11993" s="9"/>
      <c r="H11993" s="9"/>
    </row>
    <row r="11994" ht="15.75" customHeight="1">
      <c r="A11994" s="15" t="s">
        <v>13657</v>
      </c>
      <c r="B11994" s="14" t="s">
        <v>104</v>
      </c>
      <c r="C11994" s="17">
        <v>22.0</v>
      </c>
      <c r="D11994" s="8" t="s">
        <v>13667</v>
      </c>
      <c r="E11994" s="8" t="s">
        <v>14</v>
      </c>
      <c r="F11994" s="5" t="s">
        <v>15</v>
      </c>
      <c r="G11994" s="9"/>
      <c r="H11994" s="9"/>
    </row>
    <row r="11995" ht="15.75" customHeight="1">
      <c r="A11995" s="15" t="s">
        <v>13657</v>
      </c>
      <c r="B11995" s="18" t="s">
        <v>330</v>
      </c>
      <c r="C11995" s="17">
        <v>24.0</v>
      </c>
      <c r="D11995" s="8" t="s">
        <v>13668</v>
      </c>
      <c r="E11995" s="8" t="s">
        <v>14</v>
      </c>
      <c r="F11995" s="5" t="s">
        <v>28</v>
      </c>
      <c r="G11995" s="9"/>
      <c r="H11995" s="9"/>
    </row>
    <row r="11996" ht="15.75" customHeight="1">
      <c r="A11996" s="15" t="s">
        <v>13669</v>
      </c>
      <c r="B11996" s="14" t="s">
        <v>378</v>
      </c>
      <c r="C11996" s="16">
        <v>1.0</v>
      </c>
      <c r="D11996" s="8" t="s">
        <v>13670</v>
      </c>
      <c r="E11996" s="8" t="s">
        <v>21</v>
      </c>
      <c r="F11996" s="5" t="s">
        <v>642</v>
      </c>
      <c r="G11996" s="9"/>
      <c r="H11996" s="9"/>
    </row>
    <row r="11997" ht="15.75" customHeight="1">
      <c r="A11997" s="15" t="s">
        <v>13669</v>
      </c>
      <c r="B11997" s="14" t="s">
        <v>154</v>
      </c>
      <c r="C11997" s="17">
        <v>3.0</v>
      </c>
      <c r="D11997" s="8" t="s">
        <v>13671</v>
      </c>
      <c r="E11997" s="8" t="s">
        <v>14</v>
      </c>
      <c r="F11997" s="5" t="s">
        <v>15</v>
      </c>
      <c r="G11997" s="9"/>
      <c r="H11997" s="9"/>
    </row>
    <row r="11998" ht="15.75" customHeight="1">
      <c r="A11998" s="15" t="s">
        <v>13669</v>
      </c>
      <c r="B11998" s="14" t="s">
        <v>378</v>
      </c>
      <c r="C11998" s="17">
        <v>5.0</v>
      </c>
      <c r="D11998" s="8" t="s">
        <v>13672</v>
      </c>
      <c r="E11998" s="8" t="s">
        <v>14</v>
      </c>
      <c r="F11998" s="5" t="s">
        <v>15</v>
      </c>
      <c r="G11998" s="9"/>
      <c r="H11998" s="9"/>
    </row>
    <row r="11999" ht="15.75" customHeight="1">
      <c r="A11999" s="15" t="s">
        <v>13669</v>
      </c>
      <c r="B11999" s="14" t="s">
        <v>378</v>
      </c>
      <c r="C11999" s="17">
        <v>6.0</v>
      </c>
      <c r="D11999" s="8" t="s">
        <v>13673</v>
      </c>
      <c r="E11999" s="8" t="s">
        <v>21</v>
      </c>
      <c r="F11999" s="5" t="s">
        <v>25</v>
      </c>
      <c r="G11999" s="9"/>
      <c r="H11999" s="9"/>
    </row>
    <row r="12000" ht="15.75" customHeight="1">
      <c r="A12000" s="15" t="s">
        <v>13669</v>
      </c>
      <c r="B12000" s="14" t="s">
        <v>154</v>
      </c>
      <c r="C12000" s="17">
        <v>8.0</v>
      </c>
      <c r="D12000" s="8" t="s">
        <v>13674</v>
      </c>
      <c r="E12000" s="8" t="s">
        <v>14</v>
      </c>
      <c r="F12000" s="5" t="s">
        <v>15</v>
      </c>
      <c r="G12000" s="9"/>
      <c r="H12000" s="9"/>
    </row>
    <row r="12001" ht="15.75" customHeight="1">
      <c r="A12001" s="15" t="s">
        <v>13669</v>
      </c>
      <c r="B12001" s="14" t="s">
        <v>378</v>
      </c>
      <c r="C12001" s="17">
        <v>9.0</v>
      </c>
      <c r="D12001" s="8" t="s">
        <v>13675</v>
      </c>
      <c r="E12001" s="8" t="s">
        <v>32</v>
      </c>
      <c r="F12001" s="5" t="s">
        <v>15</v>
      </c>
      <c r="G12001" s="9"/>
      <c r="H12001" s="9"/>
    </row>
    <row r="12002" ht="15.75" customHeight="1">
      <c r="A12002" s="15" t="s">
        <v>13669</v>
      </c>
      <c r="B12002" s="14" t="s">
        <v>378</v>
      </c>
      <c r="C12002" s="17">
        <v>11.0</v>
      </c>
      <c r="D12002" s="8" t="s">
        <v>13676</v>
      </c>
      <c r="E12002" s="8" t="s">
        <v>21</v>
      </c>
      <c r="F12002" s="5" t="s">
        <v>25</v>
      </c>
      <c r="G12002" s="9"/>
      <c r="H12002" s="9"/>
    </row>
    <row r="12003" ht="15.75" customHeight="1">
      <c r="A12003" s="15" t="s">
        <v>13669</v>
      </c>
      <c r="B12003" s="14" t="s">
        <v>154</v>
      </c>
      <c r="C12003" s="17">
        <v>13.0</v>
      </c>
      <c r="D12003" s="8" t="s">
        <v>13677</v>
      </c>
      <c r="E12003" s="8" t="s">
        <v>11</v>
      </c>
      <c r="F12003" s="5" t="s">
        <v>15</v>
      </c>
      <c r="G12003" s="9"/>
      <c r="H12003" s="9"/>
    </row>
    <row r="12004" ht="15.75" customHeight="1">
      <c r="A12004" s="15" t="s">
        <v>13669</v>
      </c>
      <c r="B12004" s="14" t="s">
        <v>378</v>
      </c>
      <c r="C12004" s="17">
        <v>15.0</v>
      </c>
      <c r="D12004" s="8" t="s">
        <v>13678</v>
      </c>
      <c r="E12004" s="8" t="s">
        <v>32</v>
      </c>
      <c r="F12004" s="5" t="s">
        <v>15</v>
      </c>
      <c r="G12004" s="9"/>
      <c r="H12004" s="9"/>
    </row>
    <row r="12005" ht="15.75" customHeight="1">
      <c r="A12005" s="15" t="s">
        <v>13669</v>
      </c>
      <c r="B12005" s="14" t="s">
        <v>154</v>
      </c>
      <c r="C12005" s="17">
        <v>18.0</v>
      </c>
      <c r="D12005" s="8" t="s">
        <v>13679</v>
      </c>
      <c r="E12005" s="8" t="s">
        <v>21</v>
      </c>
      <c r="F12005" s="5" t="s">
        <v>25</v>
      </c>
      <c r="G12005" s="9"/>
      <c r="H12005" s="9"/>
    </row>
    <row r="12006" ht="15.75" customHeight="1">
      <c r="A12006" s="15" t="s">
        <v>13669</v>
      </c>
      <c r="B12006" s="14" t="s">
        <v>378</v>
      </c>
      <c r="C12006" s="17">
        <v>20.0</v>
      </c>
      <c r="D12006" s="8" t="s">
        <v>13680</v>
      </c>
      <c r="E12006" s="8" t="s">
        <v>18</v>
      </c>
      <c r="F12006" s="5" t="s">
        <v>18</v>
      </c>
      <c r="G12006" s="9"/>
      <c r="H12006" s="9"/>
    </row>
    <row r="12007" ht="15.75" customHeight="1">
      <c r="A12007" s="15" t="s">
        <v>13669</v>
      </c>
      <c r="B12007" s="14" t="s">
        <v>154</v>
      </c>
      <c r="C12007" s="17">
        <v>21.0</v>
      </c>
      <c r="D12007" s="8" t="s">
        <v>13681</v>
      </c>
      <c r="E12007" s="8" t="s">
        <v>18</v>
      </c>
      <c r="F12007" s="5" t="s">
        <v>18</v>
      </c>
      <c r="G12007" s="9"/>
      <c r="H12007" s="9"/>
    </row>
    <row r="12008" ht="15.75" customHeight="1">
      <c r="A12008" s="15" t="s">
        <v>13669</v>
      </c>
      <c r="B12008" s="14" t="s">
        <v>378</v>
      </c>
      <c r="C12008" s="17">
        <v>23.0</v>
      </c>
      <c r="D12008" s="8" t="s">
        <v>13682</v>
      </c>
      <c r="E12008" s="8" t="s">
        <v>97</v>
      </c>
      <c r="F12008" s="5" t="s">
        <v>25</v>
      </c>
      <c r="G12008" s="9"/>
      <c r="H12008" s="9"/>
    </row>
    <row r="12009" ht="15.75" customHeight="1">
      <c r="A12009" s="15" t="s">
        <v>13669</v>
      </c>
      <c r="B12009" s="14" t="s">
        <v>378</v>
      </c>
      <c r="C12009" s="17">
        <v>25.0</v>
      </c>
      <c r="D12009" s="8" t="s">
        <v>13683</v>
      </c>
      <c r="E12009" s="8" t="s">
        <v>14</v>
      </c>
      <c r="F12009" s="5" t="s">
        <v>22</v>
      </c>
      <c r="G12009" s="9"/>
      <c r="H12009" s="9"/>
    </row>
    <row r="12010" ht="15.75" customHeight="1">
      <c r="A12010" s="15" t="s">
        <v>13669</v>
      </c>
      <c r="B12010" s="14" t="s">
        <v>154</v>
      </c>
      <c r="C12010" s="17">
        <v>27.0</v>
      </c>
      <c r="D12010" s="8" t="s">
        <v>13684</v>
      </c>
      <c r="E12010" s="8" t="s">
        <v>14</v>
      </c>
      <c r="F12010" s="5" t="s">
        <v>66</v>
      </c>
      <c r="G12010" s="9"/>
      <c r="H12010" s="9"/>
    </row>
    <row r="12011" ht="15.75" customHeight="1">
      <c r="A12011" s="15" t="s">
        <v>13669</v>
      </c>
      <c r="B12011" s="14" t="s">
        <v>130</v>
      </c>
      <c r="C12011" s="17">
        <v>29.0</v>
      </c>
      <c r="D12011" s="8" t="s">
        <v>13685</v>
      </c>
      <c r="E12011" s="8" t="s">
        <v>14</v>
      </c>
      <c r="F12011" s="5" t="s">
        <v>66</v>
      </c>
      <c r="G12011" s="9"/>
      <c r="H12011" s="9"/>
    </row>
    <row r="12012" ht="15.75" customHeight="1">
      <c r="A12012" s="15" t="s">
        <v>13669</v>
      </c>
      <c r="B12012" s="14" t="s">
        <v>8535</v>
      </c>
      <c r="C12012" s="17">
        <v>31.0</v>
      </c>
      <c r="D12012" s="8" t="s">
        <v>13686</v>
      </c>
      <c r="E12012" s="8" t="s">
        <v>21</v>
      </c>
      <c r="F12012" s="5" t="s">
        <v>25</v>
      </c>
      <c r="G12012" s="9"/>
      <c r="H12012" s="9"/>
    </row>
    <row r="12013" ht="15.75" customHeight="1">
      <c r="A12013" s="5" t="s">
        <v>13687</v>
      </c>
      <c r="B12013" s="6" t="s">
        <v>6618</v>
      </c>
      <c r="C12013" s="7">
        <v>1.0</v>
      </c>
      <c r="D12013" s="8" t="s">
        <v>13688</v>
      </c>
      <c r="E12013" s="5" t="s">
        <v>33</v>
      </c>
      <c r="F12013" s="5" t="s">
        <v>33</v>
      </c>
      <c r="G12013" s="9"/>
      <c r="H12013" s="9"/>
    </row>
    <row r="12014" ht="15.75" customHeight="1">
      <c r="A12014" s="5" t="s">
        <v>13687</v>
      </c>
      <c r="B12014" s="6" t="s">
        <v>26</v>
      </c>
      <c r="C12014" s="10">
        <v>2.0</v>
      </c>
      <c r="D12014" s="8" t="s">
        <v>13689</v>
      </c>
      <c r="E12014" s="5" t="s">
        <v>14</v>
      </c>
      <c r="F12014" s="5" t="s">
        <v>79</v>
      </c>
      <c r="G12014" s="9"/>
      <c r="H12014" s="9"/>
    </row>
    <row r="12015" ht="15.75" customHeight="1">
      <c r="A12015" s="5" t="s">
        <v>13687</v>
      </c>
      <c r="B12015" s="6" t="s">
        <v>41</v>
      </c>
      <c r="C12015" s="10">
        <v>3.0</v>
      </c>
      <c r="D12015" s="8" t="s">
        <v>13690</v>
      </c>
      <c r="E12015" s="5" t="s">
        <v>14</v>
      </c>
      <c r="F12015" s="5" t="s">
        <v>2905</v>
      </c>
      <c r="G12015" s="9"/>
      <c r="H12015" s="9"/>
    </row>
    <row r="12016" ht="15.75" customHeight="1">
      <c r="A12016" s="5" t="s">
        <v>13687</v>
      </c>
      <c r="B12016" s="6" t="s">
        <v>35</v>
      </c>
      <c r="C12016" s="10">
        <v>4.0</v>
      </c>
      <c r="D12016" s="8" t="s">
        <v>13691</v>
      </c>
      <c r="E12016" s="5" t="s">
        <v>21</v>
      </c>
      <c r="F12016" s="5" t="s">
        <v>25</v>
      </c>
      <c r="G12016" s="9"/>
      <c r="H12016" s="9"/>
    </row>
    <row r="12017" ht="15.75" customHeight="1">
      <c r="A12017" s="5" t="s">
        <v>13687</v>
      </c>
      <c r="B12017" s="6" t="s">
        <v>1185</v>
      </c>
      <c r="C12017" s="10">
        <v>5.0</v>
      </c>
      <c r="D12017" s="8" t="s">
        <v>13692</v>
      </c>
      <c r="E12017" s="5" t="s">
        <v>21</v>
      </c>
      <c r="F12017" s="5" t="s">
        <v>25</v>
      </c>
      <c r="G12017" s="9"/>
      <c r="H12017" s="9"/>
    </row>
    <row r="12018" ht="15.75" customHeight="1">
      <c r="A12018" s="5" t="s">
        <v>13687</v>
      </c>
      <c r="B12018" s="6" t="s">
        <v>41</v>
      </c>
      <c r="C12018" s="10">
        <v>6.0</v>
      </c>
      <c r="D12018" s="8" t="s">
        <v>13693</v>
      </c>
      <c r="E12018" s="5" t="s">
        <v>14</v>
      </c>
      <c r="F12018" s="5" t="s">
        <v>15</v>
      </c>
      <c r="G12018" s="9"/>
      <c r="H12018" s="9"/>
    </row>
    <row r="12019" ht="15.75" customHeight="1">
      <c r="A12019" s="5" t="s">
        <v>13687</v>
      </c>
      <c r="B12019" s="6" t="s">
        <v>1185</v>
      </c>
      <c r="C12019" s="10">
        <v>7.0</v>
      </c>
      <c r="D12019" s="8" t="s">
        <v>13694</v>
      </c>
      <c r="E12019" s="5" t="s">
        <v>14</v>
      </c>
      <c r="F12019" s="5" t="s">
        <v>15</v>
      </c>
      <c r="G12019" s="9"/>
      <c r="H12019" s="9"/>
    </row>
    <row r="12020" ht="15.75" customHeight="1">
      <c r="A12020" s="5" t="s">
        <v>13687</v>
      </c>
      <c r="B12020" s="6" t="s">
        <v>29</v>
      </c>
      <c r="C12020" s="10">
        <v>8.0</v>
      </c>
      <c r="D12020" s="8" t="s">
        <v>13695</v>
      </c>
      <c r="E12020" s="5" t="s">
        <v>21</v>
      </c>
      <c r="F12020" s="5" t="s">
        <v>89</v>
      </c>
      <c r="G12020" s="9"/>
      <c r="H12020" s="9"/>
    </row>
    <row r="12021" ht="15.75" customHeight="1">
      <c r="A12021" s="5" t="s">
        <v>13687</v>
      </c>
      <c r="B12021" s="6" t="s">
        <v>1185</v>
      </c>
      <c r="C12021" s="10">
        <v>9.0</v>
      </c>
      <c r="D12021" s="8" t="s">
        <v>13696</v>
      </c>
      <c r="E12021" s="5" t="s">
        <v>21</v>
      </c>
      <c r="F12021" s="5" t="s">
        <v>6832</v>
      </c>
      <c r="G12021" s="9"/>
      <c r="H12021" s="9"/>
    </row>
    <row r="12022" ht="15.75" customHeight="1">
      <c r="A12022" s="15" t="s">
        <v>13697</v>
      </c>
      <c r="B12022" s="14" t="s">
        <v>107</v>
      </c>
      <c r="C12022" s="16">
        <v>1.0</v>
      </c>
      <c r="D12022" s="8" t="s">
        <v>13698</v>
      </c>
      <c r="E12022" s="8" t="s">
        <v>21</v>
      </c>
      <c r="F12022" s="5" t="s">
        <v>25</v>
      </c>
      <c r="G12022" s="9"/>
      <c r="H12022" s="9"/>
    </row>
    <row r="12023" ht="15.75" customHeight="1">
      <c r="A12023" s="15" t="s">
        <v>13697</v>
      </c>
      <c r="B12023" s="14" t="s">
        <v>41</v>
      </c>
      <c r="C12023" s="17">
        <v>3.0</v>
      </c>
      <c r="D12023" s="8" t="s">
        <v>13699</v>
      </c>
      <c r="E12023" s="8" t="s">
        <v>32</v>
      </c>
      <c r="F12023" s="5" t="s">
        <v>2455</v>
      </c>
      <c r="G12023" s="9"/>
      <c r="H12023" s="9"/>
    </row>
    <row r="12024" ht="15.75" customHeight="1">
      <c r="A12024" s="15" t="s">
        <v>13697</v>
      </c>
      <c r="B12024" s="14" t="s">
        <v>41</v>
      </c>
      <c r="C12024" s="17">
        <v>4.0</v>
      </c>
      <c r="D12024" s="8" t="s">
        <v>13700</v>
      </c>
      <c r="E12024" s="8" t="s">
        <v>14</v>
      </c>
      <c r="F12024" s="5" t="s">
        <v>28</v>
      </c>
      <c r="G12024" s="9"/>
      <c r="H12024" s="9"/>
    </row>
    <row r="12025" ht="15.75" customHeight="1">
      <c r="A12025" s="15" t="s">
        <v>13697</v>
      </c>
      <c r="B12025" s="18" t="s">
        <v>261</v>
      </c>
      <c r="C12025" s="17">
        <v>5.0</v>
      </c>
      <c r="D12025" s="8" t="s">
        <v>13701</v>
      </c>
      <c r="E12025" s="8" t="s">
        <v>14</v>
      </c>
      <c r="F12025" s="5" t="s">
        <v>15</v>
      </c>
      <c r="G12025" s="9"/>
      <c r="H12025" s="9"/>
    </row>
    <row r="12026" ht="15.75" customHeight="1">
      <c r="A12026" s="15" t="s">
        <v>13697</v>
      </c>
      <c r="B12026" s="14" t="s">
        <v>37</v>
      </c>
      <c r="C12026" s="17">
        <v>6.0</v>
      </c>
      <c r="D12026" s="8" t="s">
        <v>13702</v>
      </c>
      <c r="E12026" s="8" t="s">
        <v>21</v>
      </c>
      <c r="F12026" s="5" t="s">
        <v>22</v>
      </c>
      <c r="G12026" s="9"/>
      <c r="H12026" s="9"/>
    </row>
    <row r="12027" ht="15.75" customHeight="1">
      <c r="A12027" s="15" t="s">
        <v>13697</v>
      </c>
      <c r="B12027" s="14" t="s">
        <v>41</v>
      </c>
      <c r="C12027" s="17">
        <v>7.0</v>
      </c>
      <c r="D12027" s="8" t="s">
        <v>13703</v>
      </c>
      <c r="E12027" s="8" t="s">
        <v>14</v>
      </c>
      <c r="F12027" s="5" t="s">
        <v>74</v>
      </c>
      <c r="G12027" s="9"/>
      <c r="H12027" s="9"/>
    </row>
    <row r="12028" ht="15.75" customHeight="1">
      <c r="A12028" s="15" t="s">
        <v>13697</v>
      </c>
      <c r="B12028" s="14" t="s">
        <v>41</v>
      </c>
      <c r="C12028" s="17">
        <v>9.0</v>
      </c>
      <c r="D12028" s="8" t="s">
        <v>13704</v>
      </c>
      <c r="E12028" s="8" t="s">
        <v>14</v>
      </c>
      <c r="F12028" s="5" t="s">
        <v>583</v>
      </c>
      <c r="G12028" s="9"/>
      <c r="H12028" s="9"/>
    </row>
    <row r="12029" ht="15.75" customHeight="1">
      <c r="A12029" s="15" t="s">
        <v>13697</v>
      </c>
      <c r="B12029" s="14" t="s">
        <v>41</v>
      </c>
      <c r="C12029" s="17">
        <v>11.0</v>
      </c>
      <c r="D12029" s="8" t="s">
        <v>13705</v>
      </c>
      <c r="E12029" s="8" t="s">
        <v>14</v>
      </c>
      <c r="F12029" s="5" t="s">
        <v>28</v>
      </c>
      <c r="G12029" s="9"/>
      <c r="H12029" s="9"/>
    </row>
    <row r="12030" ht="15.75" customHeight="1">
      <c r="A12030" s="15" t="s">
        <v>13697</v>
      </c>
      <c r="B12030" s="14" t="s">
        <v>41</v>
      </c>
      <c r="C12030" s="17">
        <v>12.0</v>
      </c>
      <c r="D12030" s="8" t="s">
        <v>13706</v>
      </c>
      <c r="E12030" s="8" t="s">
        <v>14</v>
      </c>
      <c r="F12030" s="5" t="s">
        <v>28</v>
      </c>
      <c r="G12030" s="9"/>
      <c r="H12030" s="9"/>
    </row>
    <row r="12031" ht="15.75" customHeight="1">
      <c r="A12031" s="15" t="s">
        <v>13697</v>
      </c>
      <c r="B12031" s="14" t="s">
        <v>41</v>
      </c>
      <c r="C12031" s="17">
        <v>13.0</v>
      </c>
      <c r="D12031" s="8" t="s">
        <v>13707</v>
      </c>
      <c r="E12031" s="8" t="s">
        <v>14</v>
      </c>
      <c r="F12031" s="5" t="s">
        <v>583</v>
      </c>
      <c r="G12031" s="9"/>
      <c r="H12031" s="9"/>
    </row>
    <row r="12032" ht="15.75" customHeight="1">
      <c r="A12032" s="15" t="s">
        <v>13697</v>
      </c>
      <c r="B12032" s="14" t="s">
        <v>1408</v>
      </c>
      <c r="C12032" s="17">
        <v>15.0</v>
      </c>
      <c r="D12032" s="8" t="s">
        <v>13708</v>
      </c>
      <c r="E12032" s="8" t="s">
        <v>11</v>
      </c>
      <c r="F12032" s="5" t="s">
        <v>22</v>
      </c>
      <c r="G12032" s="9"/>
      <c r="H12032" s="9"/>
    </row>
    <row r="12033" ht="15.75" customHeight="1">
      <c r="A12033" s="15" t="s">
        <v>13697</v>
      </c>
      <c r="B12033" s="18" t="s">
        <v>6209</v>
      </c>
      <c r="C12033" s="17">
        <v>17.0</v>
      </c>
      <c r="D12033" s="8" t="s">
        <v>13709</v>
      </c>
      <c r="E12033" s="8" t="s">
        <v>14</v>
      </c>
      <c r="F12033" s="5" t="s">
        <v>583</v>
      </c>
      <c r="G12033" s="9"/>
      <c r="H12033" s="9"/>
    </row>
    <row r="12034" ht="15.75" customHeight="1">
      <c r="A12034" s="15" t="s">
        <v>13710</v>
      </c>
      <c r="B12034" s="14" t="s">
        <v>104</v>
      </c>
      <c r="C12034" s="16">
        <v>1.0</v>
      </c>
      <c r="D12034" s="8" t="s">
        <v>13711</v>
      </c>
      <c r="E12034" s="8" t="s">
        <v>21</v>
      </c>
      <c r="F12034" s="5" t="s">
        <v>25</v>
      </c>
      <c r="G12034" s="9"/>
      <c r="H12034" s="9"/>
    </row>
    <row r="12035" ht="15.75" customHeight="1">
      <c r="A12035" s="15" t="s">
        <v>13710</v>
      </c>
      <c r="B12035" s="14" t="s">
        <v>216</v>
      </c>
      <c r="C12035" s="17">
        <v>3.0</v>
      </c>
      <c r="D12035" s="8" t="s">
        <v>13712</v>
      </c>
      <c r="E12035" s="8" t="s">
        <v>14</v>
      </c>
      <c r="F12035" s="5" t="s">
        <v>15</v>
      </c>
      <c r="G12035" s="9"/>
      <c r="H12035" s="9"/>
    </row>
    <row r="12036" ht="15.75" customHeight="1">
      <c r="A12036" s="15" t="s">
        <v>13710</v>
      </c>
      <c r="B12036" s="14" t="s">
        <v>216</v>
      </c>
      <c r="C12036" s="17">
        <v>5.0</v>
      </c>
      <c r="D12036" s="8" t="s">
        <v>13713</v>
      </c>
      <c r="E12036" s="8" t="s">
        <v>32</v>
      </c>
      <c r="F12036" s="5" t="s">
        <v>15</v>
      </c>
      <c r="G12036" s="9"/>
      <c r="H12036" s="9"/>
    </row>
    <row r="12037" ht="15.75" customHeight="1">
      <c r="A12037" s="15" t="s">
        <v>13710</v>
      </c>
      <c r="B12037" s="14" t="s">
        <v>720</v>
      </c>
      <c r="C12037" s="17">
        <v>7.0</v>
      </c>
      <c r="D12037" s="8" t="s">
        <v>13714</v>
      </c>
      <c r="E12037" s="8" t="s">
        <v>14</v>
      </c>
      <c r="F12037" s="5" t="s">
        <v>1847</v>
      </c>
      <c r="G12037" s="9"/>
      <c r="H12037" s="9"/>
    </row>
    <row r="12038" ht="15.75" customHeight="1">
      <c r="A12038" s="15" t="s">
        <v>13710</v>
      </c>
      <c r="B12038" s="14" t="s">
        <v>41</v>
      </c>
      <c r="C12038" s="17">
        <v>10.0</v>
      </c>
      <c r="D12038" s="8" t="s">
        <v>13715</v>
      </c>
      <c r="E12038" s="8" t="s">
        <v>14</v>
      </c>
      <c r="F12038" s="5" t="s">
        <v>1847</v>
      </c>
      <c r="G12038" s="9"/>
      <c r="H12038" s="9"/>
    </row>
    <row r="12039" ht="15.75" customHeight="1">
      <c r="A12039" s="15" t="s">
        <v>13710</v>
      </c>
      <c r="B12039" s="14" t="s">
        <v>37</v>
      </c>
      <c r="C12039" s="17">
        <v>11.0</v>
      </c>
      <c r="D12039" s="8" t="s">
        <v>13716</v>
      </c>
      <c r="E12039" s="8" t="s">
        <v>14</v>
      </c>
      <c r="F12039" s="5" t="s">
        <v>15</v>
      </c>
      <c r="G12039" s="9"/>
      <c r="H12039" s="9"/>
    </row>
    <row r="12040" ht="15.75" customHeight="1">
      <c r="A12040" s="15" t="s">
        <v>13710</v>
      </c>
      <c r="B12040" s="14" t="s">
        <v>734</v>
      </c>
      <c r="C12040" s="17">
        <v>14.0</v>
      </c>
      <c r="D12040" s="8" t="s">
        <v>13717</v>
      </c>
      <c r="E12040" s="8" t="s">
        <v>14</v>
      </c>
      <c r="F12040" s="5" t="s">
        <v>28</v>
      </c>
      <c r="G12040" s="9"/>
      <c r="H12040" s="9"/>
    </row>
    <row r="12041" ht="15.75" customHeight="1">
      <c r="A12041" s="15" t="s">
        <v>13710</v>
      </c>
      <c r="B12041" s="14" t="s">
        <v>35</v>
      </c>
      <c r="C12041" s="17">
        <v>16.0</v>
      </c>
      <c r="D12041" s="8" t="s">
        <v>13718</v>
      </c>
      <c r="E12041" s="8" t="s">
        <v>14</v>
      </c>
      <c r="F12041" s="5" t="s">
        <v>15</v>
      </c>
      <c r="G12041" s="9"/>
      <c r="H12041" s="9"/>
    </row>
    <row r="12042" ht="15.75" customHeight="1">
      <c r="A12042" s="15" t="s">
        <v>13710</v>
      </c>
      <c r="B12042" s="14" t="s">
        <v>41</v>
      </c>
      <c r="C12042" s="17">
        <v>18.0</v>
      </c>
      <c r="D12042" s="8" t="s">
        <v>13719</v>
      </c>
      <c r="E12042" s="8" t="s">
        <v>14</v>
      </c>
      <c r="F12042" s="5" t="s">
        <v>15</v>
      </c>
      <c r="G12042" s="9"/>
      <c r="H12042" s="9"/>
    </row>
    <row r="12043" ht="15.75" customHeight="1">
      <c r="A12043" s="15" t="s">
        <v>13710</v>
      </c>
      <c r="B12043" s="18" t="s">
        <v>330</v>
      </c>
      <c r="C12043" s="17">
        <v>19.0</v>
      </c>
      <c r="D12043" s="8" t="s">
        <v>13720</v>
      </c>
      <c r="E12043" s="8" t="s">
        <v>21</v>
      </c>
      <c r="F12043" s="5" t="s">
        <v>25</v>
      </c>
      <c r="G12043" s="9"/>
      <c r="H12043" s="9"/>
    </row>
    <row r="12044" ht="15.75" customHeight="1">
      <c r="A12044" s="15" t="s">
        <v>13721</v>
      </c>
      <c r="B12044" s="18" t="s">
        <v>701</v>
      </c>
      <c r="C12044" s="16">
        <v>1.0</v>
      </c>
      <c r="D12044" s="8" t="s">
        <v>13722</v>
      </c>
      <c r="E12044" s="8" t="s">
        <v>21</v>
      </c>
      <c r="F12044" s="5" t="s">
        <v>22</v>
      </c>
      <c r="G12044" s="9"/>
      <c r="H12044" s="9"/>
    </row>
    <row r="12045" ht="15.75" customHeight="1">
      <c r="A12045" s="15" t="s">
        <v>13721</v>
      </c>
      <c r="B12045" s="14" t="s">
        <v>482</v>
      </c>
      <c r="C12045" s="17">
        <v>3.0</v>
      </c>
      <c r="D12045" s="8" t="s">
        <v>13723</v>
      </c>
      <c r="E12045" s="8" t="s">
        <v>21</v>
      </c>
      <c r="F12045" s="5" t="s">
        <v>22</v>
      </c>
      <c r="G12045" s="9"/>
      <c r="H12045" s="9"/>
    </row>
    <row r="12046" ht="15.75" customHeight="1">
      <c r="A12046" s="15" t="s">
        <v>13721</v>
      </c>
      <c r="B12046" s="18" t="s">
        <v>701</v>
      </c>
      <c r="C12046" s="17">
        <v>5.0</v>
      </c>
      <c r="D12046" s="8" t="s">
        <v>13724</v>
      </c>
      <c r="E12046" s="8" t="s">
        <v>21</v>
      </c>
      <c r="F12046" s="5" t="s">
        <v>642</v>
      </c>
      <c r="G12046" s="9"/>
      <c r="H12046" s="9"/>
    </row>
    <row r="12047" ht="15.75" customHeight="1">
      <c r="A12047" s="15" t="s">
        <v>13721</v>
      </c>
      <c r="B12047" s="14" t="s">
        <v>675</v>
      </c>
      <c r="C12047" s="17">
        <v>8.0</v>
      </c>
      <c r="D12047" s="8" t="s">
        <v>13725</v>
      </c>
      <c r="E12047" s="8" t="s">
        <v>21</v>
      </c>
      <c r="F12047" s="5" t="s">
        <v>25</v>
      </c>
      <c r="G12047" s="9"/>
      <c r="H12047" s="9"/>
    </row>
    <row r="12048" ht="15.75" customHeight="1">
      <c r="A12048" s="15" t="s">
        <v>13721</v>
      </c>
      <c r="B12048" s="14" t="s">
        <v>37</v>
      </c>
      <c r="C12048" s="17">
        <v>10.0</v>
      </c>
      <c r="D12048" s="8" t="s">
        <v>13726</v>
      </c>
      <c r="E12048" s="8" t="s">
        <v>14</v>
      </c>
      <c r="F12048" s="5" t="s">
        <v>28</v>
      </c>
      <c r="G12048" s="9"/>
      <c r="H12048" s="9"/>
    </row>
    <row r="12049" ht="15.75" customHeight="1">
      <c r="A12049" s="15" t="s">
        <v>13721</v>
      </c>
      <c r="B12049" s="18" t="s">
        <v>701</v>
      </c>
      <c r="C12049" s="17">
        <v>12.0</v>
      </c>
      <c r="D12049" s="8" t="s">
        <v>13727</v>
      </c>
      <c r="E12049" s="8" t="s">
        <v>267</v>
      </c>
      <c r="F12049" s="5" t="s">
        <v>7362</v>
      </c>
      <c r="G12049" s="9"/>
      <c r="H12049" s="9"/>
    </row>
    <row r="12050" ht="15.75" customHeight="1">
      <c r="A12050" s="15" t="s">
        <v>13721</v>
      </c>
      <c r="B12050" s="14" t="s">
        <v>1770</v>
      </c>
      <c r="C12050" s="17">
        <v>15.0</v>
      </c>
      <c r="D12050" s="8" t="s">
        <v>13728</v>
      </c>
      <c r="E12050" s="8" t="s">
        <v>14</v>
      </c>
      <c r="F12050" s="5" t="s">
        <v>79</v>
      </c>
      <c r="G12050" s="9"/>
      <c r="H12050" s="9"/>
    </row>
    <row r="12051" ht="15.75" customHeight="1">
      <c r="A12051" s="15" t="s">
        <v>13721</v>
      </c>
      <c r="B12051" s="14" t="s">
        <v>500</v>
      </c>
      <c r="C12051" s="17">
        <v>18.0</v>
      </c>
      <c r="D12051" s="8" t="s">
        <v>13729</v>
      </c>
      <c r="E12051" s="8" t="s">
        <v>14</v>
      </c>
      <c r="F12051" s="5" t="s">
        <v>28</v>
      </c>
      <c r="G12051" s="9"/>
      <c r="H12051" s="9"/>
    </row>
    <row r="12052" ht="15.75" customHeight="1">
      <c r="A12052" s="15" t="s">
        <v>13721</v>
      </c>
      <c r="B12052" s="18" t="s">
        <v>679</v>
      </c>
      <c r="C12052" s="17">
        <v>20.0</v>
      </c>
      <c r="D12052" s="8" t="s">
        <v>13730</v>
      </c>
      <c r="E12052" s="8" t="s">
        <v>33</v>
      </c>
      <c r="F12052" s="5" t="s">
        <v>33</v>
      </c>
      <c r="G12052" s="9"/>
      <c r="H12052" s="9"/>
    </row>
    <row r="12053" ht="15.75" customHeight="1">
      <c r="A12053" s="15" t="s">
        <v>13721</v>
      </c>
      <c r="B12053" s="18" t="s">
        <v>679</v>
      </c>
      <c r="C12053" s="17">
        <v>22.0</v>
      </c>
      <c r="D12053" s="8" t="s">
        <v>13731</v>
      </c>
      <c r="E12053" s="8" t="s">
        <v>33</v>
      </c>
      <c r="F12053" s="5" t="s">
        <v>33</v>
      </c>
      <c r="G12053" s="9"/>
      <c r="H12053" s="9"/>
    </row>
    <row r="12054" ht="15.75" customHeight="1">
      <c r="A12054" s="15" t="s">
        <v>13721</v>
      </c>
      <c r="B12054" s="14" t="s">
        <v>482</v>
      </c>
      <c r="C12054" s="17">
        <v>23.0</v>
      </c>
      <c r="D12054" s="8" t="s">
        <v>13732</v>
      </c>
      <c r="E12054" s="8" t="s">
        <v>32</v>
      </c>
      <c r="F12054" s="5" t="s">
        <v>8956</v>
      </c>
      <c r="G12054" s="9"/>
      <c r="H12054" s="9"/>
    </row>
    <row r="12055" ht="15.75" customHeight="1">
      <c r="A12055" s="15" t="s">
        <v>13721</v>
      </c>
      <c r="B12055" s="18" t="s">
        <v>135</v>
      </c>
      <c r="C12055" s="17">
        <v>24.0</v>
      </c>
      <c r="D12055" s="8" t="s">
        <v>13733</v>
      </c>
      <c r="E12055" s="8" t="s">
        <v>21</v>
      </c>
      <c r="F12055" s="5" t="s">
        <v>639</v>
      </c>
      <c r="G12055" s="9"/>
      <c r="H12055" s="9"/>
    </row>
    <row r="12056" ht="15.75" customHeight="1">
      <c r="A12056" s="15" t="s">
        <v>13721</v>
      </c>
      <c r="B12056" s="18" t="s">
        <v>679</v>
      </c>
      <c r="C12056" s="17">
        <v>26.0</v>
      </c>
      <c r="D12056" s="8" t="s">
        <v>13734</v>
      </c>
      <c r="E12056" s="8" t="s">
        <v>21</v>
      </c>
      <c r="F12056" s="5" t="s">
        <v>639</v>
      </c>
      <c r="G12056" s="9"/>
      <c r="H12056" s="9"/>
    </row>
    <row r="12057" ht="15.75" customHeight="1">
      <c r="A12057" s="15" t="s">
        <v>13721</v>
      </c>
      <c r="B12057" s="18" t="s">
        <v>135</v>
      </c>
      <c r="C12057" s="17">
        <v>29.0</v>
      </c>
      <c r="D12057" s="8" t="s">
        <v>13735</v>
      </c>
      <c r="E12057" s="8" t="s">
        <v>21</v>
      </c>
      <c r="F12057" s="5" t="s">
        <v>639</v>
      </c>
      <c r="G12057" s="9"/>
      <c r="H12057" s="9"/>
    </row>
    <row r="12058" ht="15.75" customHeight="1">
      <c r="A12058" s="15" t="s">
        <v>13721</v>
      </c>
      <c r="B12058" s="18" t="s">
        <v>701</v>
      </c>
      <c r="C12058" s="17">
        <v>30.0</v>
      </c>
      <c r="D12058" s="8" t="s">
        <v>13736</v>
      </c>
      <c r="E12058" s="8" t="s">
        <v>21</v>
      </c>
      <c r="F12058" s="5" t="s">
        <v>639</v>
      </c>
      <c r="G12058" s="9"/>
      <c r="H12058" s="9"/>
    </row>
    <row r="12059" ht="15.75" customHeight="1">
      <c r="A12059" s="15" t="s">
        <v>13721</v>
      </c>
      <c r="B12059" s="14" t="s">
        <v>144</v>
      </c>
      <c r="C12059" s="17">
        <v>32.0</v>
      </c>
      <c r="D12059" s="8" t="s">
        <v>13737</v>
      </c>
      <c r="E12059" s="8" t="s">
        <v>21</v>
      </c>
      <c r="F12059" s="5" t="s">
        <v>25</v>
      </c>
      <c r="G12059" s="9"/>
      <c r="H12059" s="9"/>
    </row>
    <row r="12060" ht="15.75" customHeight="1">
      <c r="A12060" s="15" t="s">
        <v>13721</v>
      </c>
      <c r="B12060" s="18" t="s">
        <v>679</v>
      </c>
      <c r="C12060" s="17">
        <v>34.0</v>
      </c>
      <c r="D12060" s="8" t="s">
        <v>13738</v>
      </c>
      <c r="E12060" s="8" t="s">
        <v>14</v>
      </c>
      <c r="F12060" s="5" t="s">
        <v>22</v>
      </c>
      <c r="G12060" s="9"/>
      <c r="H12060" s="9"/>
    </row>
    <row r="12061" ht="15.75" customHeight="1">
      <c r="A12061" s="15" t="s">
        <v>13721</v>
      </c>
      <c r="B12061" s="18" t="s">
        <v>701</v>
      </c>
      <c r="C12061" s="17">
        <v>36.0</v>
      </c>
      <c r="D12061" s="8" t="s">
        <v>13739</v>
      </c>
      <c r="E12061" s="8" t="s">
        <v>21</v>
      </c>
      <c r="F12061" s="5" t="s">
        <v>22</v>
      </c>
      <c r="G12061" s="9"/>
      <c r="H12061" s="9"/>
    </row>
    <row r="12062" ht="15.75" customHeight="1">
      <c r="A12062" s="15" t="s">
        <v>13721</v>
      </c>
      <c r="B12062" s="18" t="s">
        <v>135</v>
      </c>
      <c r="C12062" s="17">
        <v>38.0</v>
      </c>
      <c r="D12062" s="8" t="s">
        <v>13740</v>
      </c>
      <c r="E12062" s="8" t="s">
        <v>146</v>
      </c>
      <c r="F12062" s="5" t="s">
        <v>22</v>
      </c>
      <c r="G12062" s="9"/>
      <c r="H12062" s="9"/>
    </row>
    <row r="12063" ht="15.75" customHeight="1">
      <c r="A12063" s="15" t="s">
        <v>13721</v>
      </c>
      <c r="B12063" s="14" t="s">
        <v>1770</v>
      </c>
      <c r="C12063" s="17">
        <v>40.0</v>
      </c>
      <c r="D12063" s="8" t="s">
        <v>13741</v>
      </c>
      <c r="E12063" s="8" t="s">
        <v>32</v>
      </c>
      <c r="F12063" s="5" t="s">
        <v>22</v>
      </c>
      <c r="G12063" s="9"/>
      <c r="H12063" s="9"/>
    </row>
    <row r="12064" ht="15.75" customHeight="1">
      <c r="A12064" s="15" t="s">
        <v>13721</v>
      </c>
      <c r="B12064" s="14" t="s">
        <v>517</v>
      </c>
      <c r="C12064" s="17">
        <v>43.0</v>
      </c>
      <c r="D12064" s="8" t="s">
        <v>13742</v>
      </c>
      <c r="E12064" s="8" t="s">
        <v>21</v>
      </c>
      <c r="F12064" s="5" t="s">
        <v>50</v>
      </c>
      <c r="G12064" s="9"/>
      <c r="H12064" s="9"/>
    </row>
    <row r="12065" ht="15.75" customHeight="1">
      <c r="A12065" s="15" t="s">
        <v>13721</v>
      </c>
      <c r="B12065" s="18" t="s">
        <v>126</v>
      </c>
      <c r="C12065" s="17">
        <v>44.0</v>
      </c>
      <c r="D12065" s="8" t="s">
        <v>13743</v>
      </c>
      <c r="E12065" s="8" t="s">
        <v>21</v>
      </c>
      <c r="F12065" s="5" t="s">
        <v>25</v>
      </c>
      <c r="G12065" s="9"/>
      <c r="H12065" s="9"/>
    </row>
    <row r="12066" ht="15.75" customHeight="1">
      <c r="A12066" s="15" t="s">
        <v>13721</v>
      </c>
      <c r="B12066" s="18" t="s">
        <v>679</v>
      </c>
      <c r="C12066" s="17">
        <v>45.0</v>
      </c>
      <c r="D12066" s="8" t="s">
        <v>13744</v>
      </c>
      <c r="E12066" s="8" t="s">
        <v>21</v>
      </c>
      <c r="F12066" s="5" t="s">
        <v>25</v>
      </c>
      <c r="G12066" s="9"/>
      <c r="H12066" s="9"/>
    </row>
    <row r="12067" ht="15.75" customHeight="1">
      <c r="A12067" s="15" t="s">
        <v>13721</v>
      </c>
      <c r="B12067" s="14" t="s">
        <v>144</v>
      </c>
      <c r="C12067" s="17">
        <v>47.0</v>
      </c>
      <c r="D12067" s="8" t="s">
        <v>13745</v>
      </c>
      <c r="E12067" s="8" t="s">
        <v>14</v>
      </c>
      <c r="F12067" s="5" t="s">
        <v>28</v>
      </c>
      <c r="G12067" s="9"/>
      <c r="H12067" s="9"/>
    </row>
    <row r="12068" ht="15.75" customHeight="1">
      <c r="A12068" s="15" t="s">
        <v>13721</v>
      </c>
      <c r="B12068" s="18" t="s">
        <v>4124</v>
      </c>
      <c r="C12068" s="17">
        <v>49.0</v>
      </c>
      <c r="D12068" s="8" t="s">
        <v>13746</v>
      </c>
      <c r="E12068" s="8" t="s">
        <v>33</v>
      </c>
      <c r="F12068" s="5" t="s">
        <v>33</v>
      </c>
      <c r="G12068" s="9"/>
      <c r="H12068" s="9"/>
    </row>
  </sheetData>
  <dataValidations>
    <dataValidation type="list" allowBlank="1" showErrorMessage="1" sqref="F2:F1980 F1982:F12068">
      <formula1>#REF!</formula1>
    </dataValidation>
  </dataValidations>
  <hyperlinks>
    <hyperlink r:id="rId1" ref="A19"/>
    <hyperlink r:id="rId2" ref="A39"/>
    <hyperlink r:id="rId3" ref="A79"/>
    <hyperlink r:id="rId4" ref="A80"/>
    <hyperlink r:id="rId5" ref="A81"/>
    <hyperlink r:id="rId6" ref="A82"/>
    <hyperlink r:id="rId7" ref="A83"/>
    <hyperlink r:id="rId8" ref="A84"/>
    <hyperlink r:id="rId9" ref="A85"/>
    <hyperlink r:id="rId10" ref="A86"/>
    <hyperlink r:id="rId11" ref="A87"/>
    <hyperlink r:id="rId12" ref="A88"/>
    <hyperlink r:id="rId13" ref="A89"/>
    <hyperlink r:id="rId14" ref="A90"/>
    <hyperlink r:id="rId15" ref="A91"/>
    <hyperlink r:id="rId16" ref="A92"/>
    <hyperlink r:id="rId17" ref="A93"/>
    <hyperlink r:id="rId18" ref="A94"/>
    <hyperlink r:id="rId19" ref="A95"/>
    <hyperlink r:id="rId20" ref="A96"/>
    <hyperlink r:id="rId21" ref="A97"/>
    <hyperlink r:id="rId22" ref="A98"/>
    <hyperlink r:id="rId23" ref="A99"/>
    <hyperlink r:id="rId24" ref="A100"/>
    <hyperlink r:id="rId25" ref="A101"/>
    <hyperlink r:id="rId26" ref="A102"/>
    <hyperlink r:id="rId27" ref="A103"/>
    <hyperlink r:id="rId28" ref="A104"/>
    <hyperlink r:id="rId29" ref="A105"/>
    <hyperlink r:id="rId30" ref="A106"/>
    <hyperlink r:id="rId31" ref="A107"/>
    <hyperlink r:id="rId32" ref="A108"/>
    <hyperlink r:id="rId33" ref="A109"/>
    <hyperlink r:id="rId34" ref="A110"/>
    <hyperlink r:id="rId35" ref="A111"/>
    <hyperlink r:id="rId36" ref="A112"/>
    <hyperlink r:id="rId37" ref="A113"/>
    <hyperlink r:id="rId38" ref="A114"/>
    <hyperlink r:id="rId39" ref="A130"/>
    <hyperlink r:id="rId40" ref="A131"/>
    <hyperlink r:id="rId41" ref="A132"/>
    <hyperlink r:id="rId42" ref="A133"/>
    <hyperlink r:id="rId43" ref="A134"/>
    <hyperlink r:id="rId44" ref="A135"/>
    <hyperlink r:id="rId45" ref="A136"/>
    <hyperlink r:id="rId46" ref="A137"/>
    <hyperlink r:id="rId47" ref="A138"/>
    <hyperlink r:id="rId48" ref="A139"/>
    <hyperlink r:id="rId49" ref="A141"/>
    <hyperlink r:id="rId50" ref="A142"/>
    <hyperlink r:id="rId51" ref="A143"/>
    <hyperlink r:id="rId52" ref="A144"/>
    <hyperlink r:id="rId53" ref="A145"/>
    <hyperlink r:id="rId54" ref="A146"/>
    <hyperlink r:id="rId55" ref="A147"/>
    <hyperlink r:id="rId56" ref="A148"/>
    <hyperlink r:id="rId57" ref="A149"/>
    <hyperlink r:id="rId58" ref="A150"/>
    <hyperlink r:id="rId59" ref="A191"/>
    <hyperlink r:id="rId60" ref="A192"/>
    <hyperlink r:id="rId61" ref="A193"/>
    <hyperlink r:id="rId62" ref="A194"/>
    <hyperlink r:id="rId63" ref="A195"/>
    <hyperlink r:id="rId64" ref="A196"/>
    <hyperlink r:id="rId65" ref="A197"/>
    <hyperlink r:id="rId66" ref="A198"/>
    <hyperlink r:id="rId67" ref="A199"/>
    <hyperlink r:id="rId68" ref="A200"/>
    <hyperlink r:id="rId69" ref="A201"/>
    <hyperlink r:id="rId70" ref="A202"/>
    <hyperlink r:id="rId71" ref="A203"/>
    <hyperlink r:id="rId72" ref="A204"/>
    <hyperlink r:id="rId73" ref="A205"/>
    <hyperlink r:id="rId74" ref="A206"/>
    <hyperlink r:id="rId75" ref="A207"/>
    <hyperlink r:id="rId76" ref="A208"/>
    <hyperlink r:id="rId77" ref="A209"/>
    <hyperlink r:id="rId78" ref="A210"/>
    <hyperlink r:id="rId79" ref="A211"/>
    <hyperlink r:id="rId80" ref="A212"/>
    <hyperlink r:id="rId81" ref="A213"/>
    <hyperlink r:id="rId82" ref="A214"/>
    <hyperlink r:id="rId83" ref="A215"/>
    <hyperlink r:id="rId84" ref="A229"/>
    <hyperlink r:id="rId85" ref="A230"/>
    <hyperlink r:id="rId86" ref="A231"/>
    <hyperlink r:id="rId87" ref="A232"/>
    <hyperlink r:id="rId88" ref="A233"/>
    <hyperlink r:id="rId89" ref="A234"/>
    <hyperlink r:id="rId90" ref="A235"/>
    <hyperlink r:id="rId91" ref="A236"/>
    <hyperlink r:id="rId92" ref="A237"/>
    <hyperlink r:id="rId93" ref="A238"/>
    <hyperlink r:id="rId94" ref="A239"/>
    <hyperlink r:id="rId95" ref="A240"/>
    <hyperlink r:id="rId96" ref="A241"/>
    <hyperlink r:id="rId97" ref="A242"/>
    <hyperlink r:id="rId98" ref="A243"/>
    <hyperlink r:id="rId99" ref="A244"/>
    <hyperlink r:id="rId100" ref="A245"/>
    <hyperlink r:id="rId101" ref="A246"/>
    <hyperlink r:id="rId102" ref="A247"/>
    <hyperlink r:id="rId103" ref="A248"/>
    <hyperlink r:id="rId104" ref="A249"/>
    <hyperlink r:id="rId105" ref="A250"/>
    <hyperlink r:id="rId106" ref="A251"/>
    <hyperlink r:id="rId107" ref="A288"/>
    <hyperlink r:id="rId108" ref="A289"/>
    <hyperlink r:id="rId109" ref="A290"/>
    <hyperlink r:id="rId110" ref="A291"/>
    <hyperlink r:id="rId111" ref="A292"/>
    <hyperlink r:id="rId112" ref="A293"/>
    <hyperlink r:id="rId113" ref="A294"/>
    <hyperlink r:id="rId114" ref="A295"/>
    <hyperlink r:id="rId115" ref="A296"/>
    <hyperlink r:id="rId116" ref="A297"/>
    <hyperlink r:id="rId117" ref="A298"/>
    <hyperlink r:id="rId118" ref="A299"/>
    <hyperlink r:id="rId119" ref="A300"/>
    <hyperlink r:id="rId120" ref="A301"/>
    <hyperlink r:id="rId121" ref="A302"/>
    <hyperlink r:id="rId122" ref="A303"/>
    <hyperlink r:id="rId123" ref="A304"/>
    <hyperlink r:id="rId124" ref="A306"/>
    <hyperlink r:id="rId125" ref="A307"/>
    <hyperlink r:id="rId126" ref="A308"/>
    <hyperlink r:id="rId127" ref="A309"/>
    <hyperlink r:id="rId128" ref="A310"/>
    <hyperlink r:id="rId129" ref="A311"/>
    <hyperlink r:id="rId130" ref="A312"/>
    <hyperlink r:id="rId131" ref="A313"/>
    <hyperlink r:id="rId132" ref="A314"/>
    <hyperlink r:id="rId133" ref="A315"/>
    <hyperlink r:id="rId134" ref="A316"/>
    <hyperlink r:id="rId135" ref="A317"/>
    <hyperlink r:id="rId136" ref="A318"/>
    <hyperlink r:id="rId137" ref="A319"/>
    <hyperlink r:id="rId138" ref="A320"/>
    <hyperlink r:id="rId139" ref="A321"/>
    <hyperlink r:id="rId140" ref="A322"/>
    <hyperlink r:id="rId141" ref="A323"/>
    <hyperlink r:id="rId142" ref="A324"/>
    <hyperlink r:id="rId143" ref="A325"/>
    <hyperlink r:id="rId144" ref="A326"/>
    <hyperlink r:id="rId145" ref="A327"/>
    <hyperlink r:id="rId146" ref="A328"/>
    <hyperlink r:id="rId147" ref="A329"/>
    <hyperlink r:id="rId148" ref="A330"/>
    <hyperlink r:id="rId149" ref="A331"/>
    <hyperlink r:id="rId150" ref="A332"/>
    <hyperlink r:id="rId151" ref="A333"/>
    <hyperlink r:id="rId152" ref="A334"/>
    <hyperlink r:id="rId153" ref="A335"/>
    <hyperlink r:id="rId154" ref="A336"/>
    <hyperlink r:id="rId155" ref="A337"/>
    <hyperlink r:id="rId156" ref="A338"/>
    <hyperlink r:id="rId157" ref="A339"/>
    <hyperlink r:id="rId158" ref="A340"/>
    <hyperlink r:id="rId159" ref="A341"/>
    <hyperlink r:id="rId160" ref="A342"/>
    <hyperlink r:id="rId161" ref="A343"/>
    <hyperlink r:id="rId162" ref="A344"/>
    <hyperlink r:id="rId163" ref="A345"/>
    <hyperlink r:id="rId164" ref="A346"/>
    <hyperlink r:id="rId165" ref="A347"/>
    <hyperlink r:id="rId166" ref="A348"/>
    <hyperlink r:id="rId167" ref="A349"/>
    <hyperlink r:id="rId168" ref="A350"/>
    <hyperlink r:id="rId169" ref="A351"/>
    <hyperlink r:id="rId170" ref="A352"/>
    <hyperlink r:id="rId171" ref="A353"/>
    <hyperlink r:id="rId172" ref="A354"/>
    <hyperlink r:id="rId173" ref="A355"/>
    <hyperlink r:id="rId174" ref="A356"/>
    <hyperlink r:id="rId175" ref="A357"/>
    <hyperlink r:id="rId176" ref="A358"/>
    <hyperlink r:id="rId177" ref="A359"/>
    <hyperlink r:id="rId178" ref="A360"/>
    <hyperlink r:id="rId179" ref="A361"/>
    <hyperlink r:id="rId180" ref="A362"/>
    <hyperlink r:id="rId181" ref="A363"/>
    <hyperlink r:id="rId182" ref="A364"/>
    <hyperlink r:id="rId183" ref="A365"/>
    <hyperlink r:id="rId184" ref="A366"/>
    <hyperlink r:id="rId185" ref="A367"/>
    <hyperlink r:id="rId186" ref="A368"/>
    <hyperlink r:id="rId187" ref="A369"/>
    <hyperlink r:id="rId188" ref="A370"/>
    <hyperlink r:id="rId189" ref="A371"/>
    <hyperlink r:id="rId190" ref="A372"/>
    <hyperlink r:id="rId191" ref="A373"/>
    <hyperlink r:id="rId192" ref="A374"/>
    <hyperlink r:id="rId193" ref="A375"/>
    <hyperlink r:id="rId194" ref="A376"/>
    <hyperlink r:id="rId195" ref="A377"/>
    <hyperlink r:id="rId196" ref="A378"/>
    <hyperlink r:id="rId197" ref="A379"/>
    <hyperlink r:id="rId198" ref="A380"/>
    <hyperlink r:id="rId199" ref="A381"/>
    <hyperlink r:id="rId200" ref="A382"/>
    <hyperlink r:id="rId201" ref="A383"/>
    <hyperlink r:id="rId202" ref="A384"/>
    <hyperlink r:id="rId203" ref="A385"/>
    <hyperlink r:id="rId204" ref="A386"/>
    <hyperlink r:id="rId205" ref="A387"/>
    <hyperlink r:id="rId206" ref="A388"/>
    <hyperlink r:id="rId207" ref="A389"/>
    <hyperlink r:id="rId208" ref="A390"/>
    <hyperlink r:id="rId209" ref="A391"/>
    <hyperlink r:id="rId210" ref="A392"/>
    <hyperlink r:id="rId211" ref="A393"/>
    <hyperlink r:id="rId212" ref="A394"/>
    <hyperlink r:id="rId213" ref="A395"/>
    <hyperlink r:id="rId214" ref="A396"/>
    <hyperlink r:id="rId215" ref="A397"/>
    <hyperlink r:id="rId216" ref="A398"/>
    <hyperlink r:id="rId217" ref="A399"/>
    <hyperlink r:id="rId218" ref="A400"/>
    <hyperlink r:id="rId219" ref="A401"/>
    <hyperlink r:id="rId220" ref="A402"/>
    <hyperlink r:id="rId221" ref="A403"/>
    <hyperlink r:id="rId222" ref="A404"/>
    <hyperlink r:id="rId223" ref="A405"/>
    <hyperlink r:id="rId224" ref="A406"/>
    <hyperlink r:id="rId225" ref="A407"/>
    <hyperlink r:id="rId226" ref="A408"/>
    <hyperlink r:id="rId227" ref="A409"/>
    <hyperlink r:id="rId228" ref="A410"/>
    <hyperlink r:id="rId229" ref="A411"/>
    <hyperlink r:id="rId230" ref="A412"/>
    <hyperlink r:id="rId231" ref="A431"/>
    <hyperlink r:id="rId232" ref="A432"/>
    <hyperlink r:id="rId233" ref="A433"/>
    <hyperlink r:id="rId234" ref="A434"/>
    <hyperlink r:id="rId235" ref="A435"/>
    <hyperlink r:id="rId236" ref="A436"/>
    <hyperlink r:id="rId237" ref="A437"/>
    <hyperlink r:id="rId238" ref="A438"/>
    <hyperlink r:id="rId239" ref="A439"/>
    <hyperlink r:id="rId240" ref="A440"/>
    <hyperlink r:id="rId241" ref="A442"/>
    <hyperlink r:id="rId242" ref="A443"/>
    <hyperlink r:id="rId243" ref="A444"/>
    <hyperlink r:id="rId244" ref="A445"/>
    <hyperlink r:id="rId245" ref="A446"/>
    <hyperlink r:id="rId246" ref="A447"/>
    <hyperlink r:id="rId247" ref="A467"/>
    <hyperlink r:id="rId248" ref="A468"/>
    <hyperlink r:id="rId249" ref="A469"/>
    <hyperlink r:id="rId250" ref="A470"/>
    <hyperlink r:id="rId251" ref="A471"/>
    <hyperlink r:id="rId252" ref="A472"/>
    <hyperlink r:id="rId253" ref="A473"/>
    <hyperlink r:id="rId254" ref="A474"/>
    <hyperlink r:id="rId255" ref="A475"/>
    <hyperlink r:id="rId256" ref="A476"/>
    <hyperlink r:id="rId257" ref="A477"/>
    <hyperlink r:id="rId258" ref="A478"/>
    <hyperlink r:id="rId259" ref="A479"/>
    <hyperlink r:id="rId260" ref="A480"/>
    <hyperlink r:id="rId261" ref="A481"/>
    <hyperlink r:id="rId262" ref="A482"/>
    <hyperlink r:id="rId263" ref="A483"/>
    <hyperlink r:id="rId264" ref="A484"/>
    <hyperlink r:id="rId265" ref="A485"/>
    <hyperlink r:id="rId266" ref="A486"/>
    <hyperlink r:id="rId267" ref="A487"/>
    <hyperlink r:id="rId268" ref="A488"/>
    <hyperlink r:id="rId269" ref="A489"/>
    <hyperlink r:id="rId270" ref="A490"/>
    <hyperlink r:id="rId271" ref="A491"/>
    <hyperlink r:id="rId272" ref="A492"/>
    <hyperlink r:id="rId273" ref="A493"/>
    <hyperlink r:id="rId274" ref="A494"/>
    <hyperlink r:id="rId275" ref="A495"/>
    <hyperlink r:id="rId276" ref="A496"/>
    <hyperlink r:id="rId277" ref="A497"/>
    <hyperlink r:id="rId278" ref="A498"/>
    <hyperlink r:id="rId279" ref="A499"/>
    <hyperlink r:id="rId280" ref="A500"/>
    <hyperlink r:id="rId281" ref="A501"/>
    <hyperlink r:id="rId282" ref="A502"/>
    <hyperlink r:id="rId283" ref="A503"/>
    <hyperlink r:id="rId284" ref="A504"/>
    <hyperlink r:id="rId285" ref="A505"/>
    <hyperlink r:id="rId286" ref="A506"/>
    <hyperlink r:id="rId287" ref="A507"/>
    <hyperlink r:id="rId288" ref="A508"/>
    <hyperlink r:id="rId289" ref="A509"/>
    <hyperlink r:id="rId290" ref="A510"/>
    <hyperlink r:id="rId291" ref="A511"/>
    <hyperlink r:id="rId292" ref="A512"/>
    <hyperlink r:id="rId293" ref="A513"/>
    <hyperlink r:id="rId294" ref="A514"/>
    <hyperlink r:id="rId295" ref="A515"/>
    <hyperlink r:id="rId296" ref="A516"/>
    <hyperlink r:id="rId297" ref="A517"/>
    <hyperlink r:id="rId298" ref="A518"/>
    <hyperlink r:id="rId299" ref="A519"/>
    <hyperlink r:id="rId300" ref="A520"/>
    <hyperlink r:id="rId301" ref="A521"/>
    <hyperlink r:id="rId302" ref="A522"/>
    <hyperlink r:id="rId303" ref="A523"/>
    <hyperlink r:id="rId304" ref="A524"/>
    <hyperlink r:id="rId305" ref="A525"/>
    <hyperlink r:id="rId306" ref="A526"/>
    <hyperlink r:id="rId307" ref="A527"/>
    <hyperlink r:id="rId308" ref="A528"/>
    <hyperlink r:id="rId309" ref="A529"/>
    <hyperlink r:id="rId310" ref="A530"/>
    <hyperlink r:id="rId311" ref="A531"/>
    <hyperlink r:id="rId312" ref="A532"/>
    <hyperlink r:id="rId313" ref="A533"/>
    <hyperlink r:id="rId314" ref="A534"/>
    <hyperlink r:id="rId315" ref="A535"/>
    <hyperlink r:id="rId316" ref="A536"/>
    <hyperlink r:id="rId317" ref="A537"/>
    <hyperlink r:id="rId318" ref="A538"/>
    <hyperlink r:id="rId319" ref="A539"/>
    <hyperlink r:id="rId320" ref="A540"/>
    <hyperlink r:id="rId321" ref="A541"/>
    <hyperlink r:id="rId322" ref="A542"/>
    <hyperlink r:id="rId323" ref="A543"/>
    <hyperlink r:id="rId324" ref="A544"/>
    <hyperlink r:id="rId325" ref="A545"/>
    <hyperlink r:id="rId326" ref="A546"/>
    <hyperlink r:id="rId327" ref="A547"/>
    <hyperlink r:id="rId328" ref="A548"/>
    <hyperlink r:id="rId329" ref="A549"/>
    <hyperlink r:id="rId330" ref="A550"/>
    <hyperlink r:id="rId331" ref="A551"/>
    <hyperlink r:id="rId332" ref="A552"/>
    <hyperlink r:id="rId333" ref="A553"/>
    <hyperlink r:id="rId334" ref="A554"/>
    <hyperlink r:id="rId335" ref="A555"/>
    <hyperlink r:id="rId336" ref="A556"/>
    <hyperlink r:id="rId337" ref="A557"/>
    <hyperlink r:id="rId338" ref="A558"/>
    <hyperlink r:id="rId339" ref="A579"/>
    <hyperlink r:id="rId340" ref="A580"/>
    <hyperlink r:id="rId341" ref="A581"/>
    <hyperlink r:id="rId342" ref="A582"/>
    <hyperlink r:id="rId343" ref="A583"/>
    <hyperlink r:id="rId344" ref="A584"/>
    <hyperlink r:id="rId345" ref="A585"/>
    <hyperlink r:id="rId346" ref="A586"/>
    <hyperlink r:id="rId347" ref="A587"/>
    <hyperlink r:id="rId348" ref="A588"/>
    <hyperlink r:id="rId349" ref="A589"/>
    <hyperlink r:id="rId350" ref="A590"/>
    <hyperlink r:id="rId351" ref="A591"/>
    <hyperlink r:id="rId352" ref="A592"/>
    <hyperlink r:id="rId353" ref="A593"/>
    <hyperlink r:id="rId354" ref="A594"/>
    <hyperlink r:id="rId355" ref="A595"/>
    <hyperlink r:id="rId356" ref="A596"/>
    <hyperlink r:id="rId357" ref="A597"/>
    <hyperlink r:id="rId358" ref="A598"/>
    <hyperlink r:id="rId359" ref="A599"/>
    <hyperlink r:id="rId360" ref="A600"/>
    <hyperlink r:id="rId361" ref="A601"/>
    <hyperlink r:id="rId362" ref="A602"/>
    <hyperlink r:id="rId363" ref="A603"/>
    <hyperlink r:id="rId364" ref="A604"/>
    <hyperlink r:id="rId365" ref="A605"/>
    <hyperlink r:id="rId366" ref="A606"/>
    <hyperlink r:id="rId367" ref="A607"/>
    <hyperlink r:id="rId368" ref="A608"/>
    <hyperlink r:id="rId369" ref="A609"/>
    <hyperlink r:id="rId370" ref="A610"/>
    <hyperlink r:id="rId371" ref="A611"/>
    <hyperlink r:id="rId372" ref="A612"/>
    <hyperlink r:id="rId373" ref="A613"/>
    <hyperlink r:id="rId374" ref="A614"/>
    <hyperlink r:id="rId375" ref="A615"/>
    <hyperlink r:id="rId376" ref="A616"/>
    <hyperlink r:id="rId377" ref="A617"/>
    <hyperlink r:id="rId378" ref="A618"/>
    <hyperlink r:id="rId379" ref="A619"/>
    <hyperlink r:id="rId380" ref="A620"/>
    <hyperlink r:id="rId381" ref="A621"/>
    <hyperlink r:id="rId382" ref="A622"/>
    <hyperlink r:id="rId383" ref="A623"/>
    <hyperlink r:id="rId384" ref="A624"/>
    <hyperlink r:id="rId385" ref="A625"/>
    <hyperlink r:id="rId386" ref="A626"/>
    <hyperlink r:id="rId387" ref="A627"/>
    <hyperlink r:id="rId388" ref="A628"/>
    <hyperlink r:id="rId389" ref="A629"/>
    <hyperlink r:id="rId390" ref="A630"/>
    <hyperlink r:id="rId391" ref="A631"/>
    <hyperlink r:id="rId392" ref="A632"/>
    <hyperlink r:id="rId393" ref="A633"/>
    <hyperlink r:id="rId394" ref="A643"/>
    <hyperlink r:id="rId395" ref="A644"/>
    <hyperlink r:id="rId396" ref="A645"/>
    <hyperlink r:id="rId397" ref="A646"/>
    <hyperlink r:id="rId398" ref="A647"/>
    <hyperlink r:id="rId399" ref="A648"/>
    <hyperlink r:id="rId400" ref="A649"/>
    <hyperlink r:id="rId401" ref="A650"/>
    <hyperlink r:id="rId402" ref="A651"/>
    <hyperlink r:id="rId403" ref="A652"/>
    <hyperlink r:id="rId404" ref="A653"/>
    <hyperlink r:id="rId405" ref="A654"/>
    <hyperlink r:id="rId406" ref="A655"/>
    <hyperlink r:id="rId407" ref="A656"/>
    <hyperlink r:id="rId408" ref="A657"/>
    <hyperlink r:id="rId409" ref="A658"/>
    <hyperlink r:id="rId410" ref="A659"/>
    <hyperlink r:id="rId411" ref="A660"/>
    <hyperlink r:id="rId412" ref="A661"/>
    <hyperlink r:id="rId413" ref="A662"/>
    <hyperlink r:id="rId414" ref="A663"/>
    <hyperlink r:id="rId415" ref="A664"/>
    <hyperlink r:id="rId416" ref="A695"/>
    <hyperlink r:id="rId417" ref="A696"/>
    <hyperlink r:id="rId418" ref="A697"/>
    <hyperlink r:id="rId419" ref="A698"/>
    <hyperlink r:id="rId420" ref="A699"/>
    <hyperlink r:id="rId421" ref="A700"/>
    <hyperlink r:id="rId422" ref="A701"/>
    <hyperlink r:id="rId423" ref="A702"/>
    <hyperlink r:id="rId424" ref="A703"/>
    <hyperlink r:id="rId425" ref="A704"/>
    <hyperlink r:id="rId426" ref="A705"/>
    <hyperlink r:id="rId427" ref="A706"/>
    <hyperlink r:id="rId428" ref="A707"/>
    <hyperlink r:id="rId429" ref="A708"/>
    <hyperlink r:id="rId430" ref="A709"/>
    <hyperlink r:id="rId431" ref="A710"/>
    <hyperlink r:id="rId432" ref="A711"/>
    <hyperlink r:id="rId433" ref="A712"/>
    <hyperlink r:id="rId434" ref="A713"/>
    <hyperlink r:id="rId435" ref="A714"/>
    <hyperlink r:id="rId436" ref="A715"/>
    <hyperlink r:id="rId437" ref="A716"/>
    <hyperlink r:id="rId438" ref="A717"/>
    <hyperlink r:id="rId439" ref="A718"/>
    <hyperlink r:id="rId440" ref="A719"/>
    <hyperlink r:id="rId441" ref="A720"/>
    <hyperlink r:id="rId442" ref="A721"/>
    <hyperlink r:id="rId443" ref="A722"/>
    <hyperlink r:id="rId444" ref="A723"/>
    <hyperlink r:id="rId445" ref="A724"/>
    <hyperlink r:id="rId446" ref="A725"/>
    <hyperlink r:id="rId447" ref="A726"/>
    <hyperlink r:id="rId448" ref="A727"/>
    <hyperlink r:id="rId449" ref="A728"/>
    <hyperlink r:id="rId450" ref="A729"/>
    <hyperlink r:id="rId451" ref="A730"/>
    <hyperlink r:id="rId452" ref="A731"/>
    <hyperlink r:id="rId453" ref="A732"/>
    <hyperlink r:id="rId454" ref="A733"/>
    <hyperlink r:id="rId455" ref="A734"/>
    <hyperlink r:id="rId456" ref="A735"/>
    <hyperlink r:id="rId457" ref="A736"/>
    <hyperlink r:id="rId458" ref="A737"/>
    <hyperlink r:id="rId459" ref="A738"/>
    <hyperlink r:id="rId460" ref="A739"/>
    <hyperlink r:id="rId461" ref="A740"/>
    <hyperlink r:id="rId462" ref="A741"/>
    <hyperlink r:id="rId463" ref="A742"/>
    <hyperlink r:id="rId464" ref="A743"/>
    <hyperlink r:id="rId465" ref="A744"/>
    <hyperlink r:id="rId466" ref="A745"/>
    <hyperlink r:id="rId467" ref="A746"/>
    <hyperlink r:id="rId468" ref="A747"/>
    <hyperlink r:id="rId469" ref="A748"/>
    <hyperlink r:id="rId470" ref="A749"/>
    <hyperlink r:id="rId471" ref="A750"/>
    <hyperlink r:id="rId472" ref="A751"/>
    <hyperlink r:id="rId473" ref="A752"/>
    <hyperlink r:id="rId474" ref="A753"/>
    <hyperlink r:id="rId475" ref="A754"/>
    <hyperlink r:id="rId476" ref="A755"/>
    <hyperlink r:id="rId477" ref="A756"/>
    <hyperlink r:id="rId478" ref="A757"/>
    <hyperlink r:id="rId479" ref="A758"/>
    <hyperlink r:id="rId480" ref="A759"/>
    <hyperlink r:id="rId481" ref="A760"/>
    <hyperlink r:id="rId482" ref="A761"/>
    <hyperlink r:id="rId483" ref="A762"/>
    <hyperlink r:id="rId484" ref="A763"/>
    <hyperlink r:id="rId485" ref="A764"/>
    <hyperlink r:id="rId486" ref="A765"/>
    <hyperlink r:id="rId487" ref="A766"/>
    <hyperlink r:id="rId488" ref="A767"/>
    <hyperlink r:id="rId489" ref="A768"/>
    <hyperlink r:id="rId490" ref="A769"/>
    <hyperlink r:id="rId491" ref="A770"/>
    <hyperlink r:id="rId492" ref="A771"/>
    <hyperlink r:id="rId493" ref="A772"/>
    <hyperlink r:id="rId494" ref="A773"/>
    <hyperlink r:id="rId495" ref="A774"/>
    <hyperlink r:id="rId496" ref="A775"/>
    <hyperlink r:id="rId497" ref="A776"/>
    <hyperlink r:id="rId498" ref="A777"/>
    <hyperlink r:id="rId499" ref="A778"/>
    <hyperlink r:id="rId500" ref="A779"/>
    <hyperlink r:id="rId501" ref="A780"/>
    <hyperlink r:id="rId502" ref="A781"/>
    <hyperlink r:id="rId503" ref="A782"/>
    <hyperlink r:id="rId504" ref="A783"/>
    <hyperlink r:id="rId505" ref="A784"/>
    <hyperlink r:id="rId506" ref="A785"/>
    <hyperlink r:id="rId507" ref="A786"/>
    <hyperlink r:id="rId508" ref="A787"/>
    <hyperlink r:id="rId509" ref="A805"/>
    <hyperlink r:id="rId510" ref="A806"/>
    <hyperlink r:id="rId511" ref="A807"/>
    <hyperlink r:id="rId512" ref="A808"/>
    <hyperlink r:id="rId513" ref="A809"/>
    <hyperlink r:id="rId514" ref="A810"/>
    <hyperlink r:id="rId515" ref="A811"/>
    <hyperlink r:id="rId516" ref="A812"/>
    <hyperlink r:id="rId517" ref="A813"/>
    <hyperlink r:id="rId518" ref="A814"/>
    <hyperlink r:id="rId519" ref="A815"/>
    <hyperlink r:id="rId520" ref="A816"/>
    <hyperlink r:id="rId521" ref="A817"/>
    <hyperlink r:id="rId522" ref="A818"/>
    <hyperlink r:id="rId523" ref="A819"/>
    <hyperlink r:id="rId524" ref="A820"/>
    <hyperlink r:id="rId525" ref="A821"/>
    <hyperlink r:id="rId526" ref="A822"/>
    <hyperlink r:id="rId527" ref="A823"/>
    <hyperlink r:id="rId528" ref="A824"/>
    <hyperlink r:id="rId529" ref="A825"/>
    <hyperlink r:id="rId530" ref="A826"/>
    <hyperlink r:id="rId531" ref="A827"/>
    <hyperlink r:id="rId532" ref="A828"/>
    <hyperlink r:id="rId533" ref="A829"/>
    <hyperlink r:id="rId534" ref="A830"/>
    <hyperlink r:id="rId535" ref="A831"/>
    <hyperlink r:id="rId536" ref="A832"/>
    <hyperlink r:id="rId537" ref="A833"/>
    <hyperlink r:id="rId538" ref="A834"/>
    <hyperlink r:id="rId539" ref="A835"/>
    <hyperlink r:id="rId540" ref="A836"/>
    <hyperlink r:id="rId541" ref="A837"/>
    <hyperlink r:id="rId542" ref="A839"/>
    <hyperlink r:id="rId543" ref="A840"/>
    <hyperlink r:id="rId544" ref="A841"/>
    <hyperlink r:id="rId545" ref="A842"/>
    <hyperlink r:id="rId546" ref="A843"/>
    <hyperlink r:id="rId547" ref="A844"/>
    <hyperlink r:id="rId548" ref="A845"/>
    <hyperlink r:id="rId549" ref="A846"/>
    <hyperlink r:id="rId550" ref="A847"/>
    <hyperlink r:id="rId551" ref="A848"/>
    <hyperlink r:id="rId552" ref="A849"/>
    <hyperlink r:id="rId553" ref="A850"/>
    <hyperlink r:id="rId554" ref="A851"/>
    <hyperlink r:id="rId555" ref="A852"/>
    <hyperlink r:id="rId556" ref="A853"/>
    <hyperlink r:id="rId557" ref="A854"/>
    <hyperlink r:id="rId558" ref="A855"/>
    <hyperlink r:id="rId559" ref="A856"/>
    <hyperlink r:id="rId560" ref="A857"/>
    <hyperlink r:id="rId561" ref="A858"/>
    <hyperlink r:id="rId562" ref="A859"/>
    <hyperlink r:id="rId563" ref="A860"/>
    <hyperlink r:id="rId564" ref="A861"/>
    <hyperlink r:id="rId565" ref="A862"/>
    <hyperlink r:id="rId566" ref="A863"/>
    <hyperlink r:id="rId567" ref="A864"/>
    <hyperlink r:id="rId568" ref="A865"/>
    <hyperlink r:id="rId569" ref="A866"/>
    <hyperlink r:id="rId570" ref="A867"/>
    <hyperlink r:id="rId571" ref="A868"/>
    <hyperlink r:id="rId572" ref="A869"/>
    <hyperlink r:id="rId573" ref="A870"/>
    <hyperlink r:id="rId574" ref="A871"/>
    <hyperlink r:id="rId575" ref="A872"/>
    <hyperlink r:id="rId576" ref="A873"/>
    <hyperlink r:id="rId577" ref="A874"/>
    <hyperlink r:id="rId578" ref="A875"/>
    <hyperlink r:id="rId579" ref="A876"/>
    <hyperlink r:id="rId580" ref="A877"/>
    <hyperlink r:id="rId581" ref="A878"/>
    <hyperlink r:id="rId582" ref="A879"/>
    <hyperlink r:id="rId583" ref="A880"/>
    <hyperlink r:id="rId584" ref="A881"/>
    <hyperlink r:id="rId585" ref="A882"/>
    <hyperlink r:id="rId586" ref="A883"/>
    <hyperlink r:id="rId587" ref="A884"/>
    <hyperlink r:id="rId588" ref="A885"/>
    <hyperlink r:id="rId589" ref="A886"/>
    <hyperlink r:id="rId590" ref="A887"/>
    <hyperlink r:id="rId591" ref="A888"/>
    <hyperlink r:id="rId592" ref="A889"/>
    <hyperlink r:id="rId593" ref="A890"/>
    <hyperlink r:id="rId594" ref="A891"/>
    <hyperlink r:id="rId595" ref="A892"/>
    <hyperlink r:id="rId596" ref="A893"/>
    <hyperlink r:id="rId597" ref="A894"/>
    <hyperlink r:id="rId598" ref="A895"/>
    <hyperlink r:id="rId599" ref="A896"/>
    <hyperlink r:id="rId600" ref="A897"/>
    <hyperlink r:id="rId601" ref="A898"/>
    <hyperlink r:id="rId602" ref="A899"/>
    <hyperlink r:id="rId603" ref="A900"/>
    <hyperlink r:id="rId604" ref="A901"/>
    <hyperlink r:id="rId605" ref="A902"/>
    <hyperlink r:id="rId606" ref="A903"/>
    <hyperlink r:id="rId607" ref="A904"/>
    <hyperlink r:id="rId608" ref="A905"/>
    <hyperlink r:id="rId609" ref="A906"/>
    <hyperlink r:id="rId610" ref="A907"/>
    <hyperlink r:id="rId611" ref="A908"/>
    <hyperlink r:id="rId612" ref="A909"/>
    <hyperlink r:id="rId613" ref="A910"/>
    <hyperlink r:id="rId614" ref="A911"/>
    <hyperlink r:id="rId615" ref="A930"/>
    <hyperlink r:id="rId616" ref="A931"/>
    <hyperlink r:id="rId617" ref="A932"/>
    <hyperlink r:id="rId618" ref="A933"/>
    <hyperlink r:id="rId619" ref="A934"/>
    <hyperlink r:id="rId620" ref="A935"/>
    <hyperlink r:id="rId621" ref="A936"/>
    <hyperlink r:id="rId622" ref="A937"/>
    <hyperlink r:id="rId623" ref="A938"/>
    <hyperlink r:id="rId624" ref="A939"/>
    <hyperlink r:id="rId625" ref="A940"/>
    <hyperlink r:id="rId626" ref="A941"/>
    <hyperlink r:id="rId627" ref="A943"/>
    <hyperlink r:id="rId628" ref="A944"/>
    <hyperlink r:id="rId629" ref="A945"/>
    <hyperlink r:id="rId630" ref="A946"/>
    <hyperlink r:id="rId631" ref="A947"/>
    <hyperlink r:id="rId632" ref="A948"/>
    <hyperlink r:id="rId633" ref="A949"/>
    <hyperlink r:id="rId634" ref="A950"/>
    <hyperlink r:id="rId635" ref="A951"/>
    <hyperlink r:id="rId636" ref="A952"/>
    <hyperlink r:id="rId637" ref="A953"/>
    <hyperlink r:id="rId638" ref="A954"/>
    <hyperlink r:id="rId639" ref="A955"/>
    <hyperlink r:id="rId640" ref="A956"/>
    <hyperlink r:id="rId641" ref="A957"/>
    <hyperlink r:id="rId642" ref="A958"/>
    <hyperlink r:id="rId643" ref="A959"/>
    <hyperlink r:id="rId644" ref="A960"/>
    <hyperlink r:id="rId645" ref="A961"/>
    <hyperlink r:id="rId646" ref="A962"/>
    <hyperlink r:id="rId647" ref="A963"/>
    <hyperlink r:id="rId648" ref="A964"/>
    <hyperlink r:id="rId649" ref="A965"/>
    <hyperlink r:id="rId650" ref="A966"/>
    <hyperlink r:id="rId651" ref="A967"/>
    <hyperlink r:id="rId652" ref="A968"/>
    <hyperlink r:id="rId653" ref="A969"/>
    <hyperlink r:id="rId654" ref="A970"/>
    <hyperlink r:id="rId655" ref="A971"/>
    <hyperlink r:id="rId656" ref="A972"/>
    <hyperlink r:id="rId657" ref="A973"/>
    <hyperlink r:id="rId658" ref="A974"/>
    <hyperlink r:id="rId659" ref="A975"/>
    <hyperlink r:id="rId660" ref="A976"/>
    <hyperlink r:id="rId661" ref="A977"/>
    <hyperlink r:id="rId662" ref="A978"/>
    <hyperlink r:id="rId663" ref="A979"/>
    <hyperlink r:id="rId664" ref="A980"/>
    <hyperlink r:id="rId665" ref="A988"/>
    <hyperlink r:id="rId666" ref="A989"/>
    <hyperlink r:id="rId667" ref="A990"/>
    <hyperlink r:id="rId668" ref="A991"/>
    <hyperlink r:id="rId669" ref="A992"/>
    <hyperlink r:id="rId670" ref="A993"/>
    <hyperlink r:id="rId671" ref="A994"/>
    <hyperlink r:id="rId672" ref="A995"/>
    <hyperlink r:id="rId673" ref="A996"/>
    <hyperlink r:id="rId674" ref="A997"/>
    <hyperlink r:id="rId675" ref="A998"/>
    <hyperlink r:id="rId676" ref="A999"/>
    <hyperlink r:id="rId677" ref="A1000"/>
    <hyperlink r:id="rId678" ref="A1001"/>
    <hyperlink r:id="rId679" ref="A1002"/>
    <hyperlink r:id="rId680" ref="A1003"/>
    <hyperlink r:id="rId681" ref="A1004"/>
    <hyperlink r:id="rId682" ref="A1005"/>
    <hyperlink r:id="rId683" ref="A1006"/>
    <hyperlink r:id="rId684" ref="A1007"/>
    <hyperlink r:id="rId685" ref="A1008"/>
    <hyperlink r:id="rId686" ref="A1009"/>
    <hyperlink r:id="rId687" ref="A1010"/>
    <hyperlink r:id="rId688" ref="A1011"/>
    <hyperlink r:id="rId689" ref="A1012"/>
    <hyperlink r:id="rId690" ref="A1013"/>
    <hyperlink r:id="rId691" ref="A1014"/>
    <hyperlink r:id="rId692" ref="A1015"/>
    <hyperlink r:id="rId693" ref="A1016"/>
    <hyperlink r:id="rId694" ref="A1017"/>
    <hyperlink r:id="rId695" ref="A1018"/>
    <hyperlink r:id="rId696" ref="A1019"/>
    <hyperlink r:id="rId697" ref="A1020"/>
    <hyperlink r:id="rId698" ref="A1021"/>
    <hyperlink r:id="rId699" ref="A1035"/>
    <hyperlink r:id="rId700" ref="A1036"/>
    <hyperlink r:id="rId701" ref="A1037"/>
    <hyperlink r:id="rId702" ref="A1038"/>
    <hyperlink r:id="rId703" ref="A1039"/>
    <hyperlink r:id="rId704" ref="A1040"/>
    <hyperlink r:id="rId705" ref="A1041"/>
    <hyperlink r:id="rId706" ref="A1042"/>
    <hyperlink r:id="rId707" ref="A1043"/>
    <hyperlink r:id="rId708" ref="A1044"/>
    <hyperlink r:id="rId709" ref="A1045"/>
    <hyperlink r:id="rId710" ref="A1046"/>
    <hyperlink r:id="rId711" ref="A1047"/>
    <hyperlink r:id="rId712" ref="A1048"/>
    <hyperlink r:id="rId713" ref="A1049"/>
    <hyperlink r:id="rId714" ref="A1050"/>
    <hyperlink r:id="rId715" ref="A1051"/>
    <hyperlink r:id="rId716" ref="A1052"/>
    <hyperlink r:id="rId717" ref="A1053"/>
    <hyperlink r:id="rId718" ref="A1054"/>
    <hyperlink r:id="rId719" ref="A1055"/>
    <hyperlink r:id="rId720" ref="A1056"/>
    <hyperlink r:id="rId721" ref="A1057"/>
    <hyperlink r:id="rId722" ref="A1058"/>
    <hyperlink r:id="rId723" ref="A1059"/>
    <hyperlink r:id="rId724" ref="A1060"/>
    <hyperlink r:id="rId725" ref="A1061"/>
    <hyperlink r:id="rId726" ref="A1062"/>
    <hyperlink r:id="rId727" ref="A1063"/>
    <hyperlink r:id="rId728" ref="A1064"/>
    <hyperlink r:id="rId729" ref="A1065"/>
    <hyperlink r:id="rId730" ref="A1066"/>
    <hyperlink r:id="rId731" ref="A1067"/>
    <hyperlink r:id="rId732" ref="A1068"/>
    <hyperlink r:id="rId733" ref="A1069"/>
    <hyperlink r:id="rId734" ref="A1070"/>
    <hyperlink r:id="rId735" ref="A1071"/>
    <hyperlink r:id="rId736" ref="A1072"/>
    <hyperlink r:id="rId737" ref="A1073"/>
    <hyperlink r:id="rId738" ref="A1074"/>
    <hyperlink r:id="rId739" ref="A1075"/>
    <hyperlink r:id="rId740" ref="A1076"/>
    <hyperlink r:id="rId741" ref="A1077"/>
    <hyperlink r:id="rId742" ref="A1078"/>
    <hyperlink r:id="rId743" ref="A1079"/>
    <hyperlink r:id="rId744" ref="A1080"/>
    <hyperlink r:id="rId745" ref="A1081"/>
    <hyperlink r:id="rId746" ref="A1082"/>
    <hyperlink r:id="rId747" ref="A1083"/>
    <hyperlink r:id="rId748" ref="A1084"/>
    <hyperlink r:id="rId749" ref="A1085"/>
    <hyperlink r:id="rId750" ref="A1086"/>
    <hyperlink r:id="rId751" ref="A1087"/>
    <hyperlink r:id="rId752" ref="A1088"/>
    <hyperlink r:id="rId753" ref="A1089"/>
    <hyperlink r:id="rId754" ref="A1090"/>
    <hyperlink r:id="rId755" ref="A1091"/>
    <hyperlink r:id="rId756" ref="A1092"/>
    <hyperlink r:id="rId757" ref="A1093"/>
    <hyperlink r:id="rId758" ref="A1094"/>
    <hyperlink r:id="rId759" ref="A1095"/>
    <hyperlink r:id="rId760" ref="A1096"/>
    <hyperlink r:id="rId761" ref="A1097"/>
    <hyperlink r:id="rId762" ref="A1098"/>
    <hyperlink r:id="rId763" ref="A1099"/>
    <hyperlink r:id="rId764" ref="A1100"/>
    <hyperlink r:id="rId765" ref="A1101"/>
    <hyperlink r:id="rId766" ref="A1102"/>
    <hyperlink r:id="rId767" ref="A1103"/>
    <hyperlink r:id="rId768" ref="A1104"/>
    <hyperlink r:id="rId769" ref="A1105"/>
    <hyperlink r:id="rId770" ref="A1106"/>
    <hyperlink r:id="rId771" ref="A1107"/>
    <hyperlink r:id="rId772" ref="A1108"/>
    <hyperlink r:id="rId773" ref="A1109"/>
    <hyperlink r:id="rId774" ref="A1110"/>
    <hyperlink r:id="rId775" ref="A1111"/>
    <hyperlink r:id="rId776" ref="A1112"/>
    <hyperlink r:id="rId777" ref="A1113"/>
    <hyperlink r:id="rId778" ref="A1114"/>
    <hyperlink r:id="rId779" ref="A1115"/>
    <hyperlink r:id="rId780" ref="A1116"/>
    <hyperlink r:id="rId781" ref="A1117"/>
    <hyperlink r:id="rId782" ref="A1118"/>
    <hyperlink r:id="rId783" ref="A1119"/>
    <hyperlink r:id="rId784" ref="A1120"/>
    <hyperlink r:id="rId785" ref="A1121"/>
    <hyperlink r:id="rId786" ref="A1122"/>
    <hyperlink r:id="rId787" ref="A1123"/>
    <hyperlink r:id="rId788" ref="A1124"/>
    <hyperlink r:id="rId789" ref="A1125"/>
    <hyperlink r:id="rId790" ref="A1126"/>
    <hyperlink r:id="rId791" ref="A1127"/>
    <hyperlink r:id="rId792" ref="A1128"/>
    <hyperlink r:id="rId793" ref="A1129"/>
    <hyperlink r:id="rId794" ref="A1130"/>
    <hyperlink r:id="rId795" ref="A1131"/>
    <hyperlink r:id="rId796" ref="A1132"/>
    <hyperlink r:id="rId797" ref="A1133"/>
    <hyperlink r:id="rId798" ref="A1169"/>
    <hyperlink r:id="rId799" ref="A1170"/>
    <hyperlink r:id="rId800" ref="A1171"/>
    <hyperlink r:id="rId801" ref="A1172"/>
    <hyperlink r:id="rId802" ref="A1173"/>
    <hyperlink r:id="rId803" ref="A1174"/>
    <hyperlink r:id="rId804" ref="A1175"/>
    <hyperlink r:id="rId805" ref="A1176"/>
    <hyperlink r:id="rId806" ref="A1177"/>
    <hyperlink r:id="rId807" ref="A1179"/>
    <hyperlink r:id="rId808" ref="A1180"/>
    <hyperlink r:id="rId809" ref="A1181"/>
    <hyperlink r:id="rId810" ref="A1182"/>
    <hyperlink r:id="rId811" ref="A1183"/>
    <hyperlink r:id="rId812" ref="A1184"/>
    <hyperlink r:id="rId813" ref="A1185"/>
    <hyperlink r:id="rId814" ref="A1186"/>
    <hyperlink r:id="rId815" ref="A1187"/>
    <hyperlink r:id="rId816" ref="A1188"/>
    <hyperlink r:id="rId817" ref="A1189"/>
    <hyperlink r:id="rId818" ref="A1190"/>
    <hyperlink r:id="rId819" ref="A1191"/>
    <hyperlink r:id="rId820" ref="A1192"/>
    <hyperlink r:id="rId821" ref="A1196"/>
    <hyperlink r:id="rId822" ref="A1197"/>
    <hyperlink r:id="rId823" ref="A1198"/>
    <hyperlink r:id="rId824" ref="A1199"/>
    <hyperlink r:id="rId825" ref="A1200"/>
    <hyperlink r:id="rId826" ref="A1201"/>
    <hyperlink r:id="rId827" ref="A1202"/>
    <hyperlink r:id="rId828" ref="A1205"/>
    <hyperlink r:id="rId829" ref="A1206"/>
    <hyperlink r:id="rId830" ref="A1207"/>
    <hyperlink r:id="rId831" ref="A1208"/>
    <hyperlink r:id="rId832" ref="A1209"/>
    <hyperlink r:id="rId833" ref="A1210"/>
    <hyperlink r:id="rId834" ref="A1211"/>
    <hyperlink r:id="rId835" ref="A1212"/>
    <hyperlink r:id="rId836" ref="A1213"/>
    <hyperlink r:id="rId837" ref="A1214"/>
    <hyperlink r:id="rId838" ref="A1215"/>
    <hyperlink r:id="rId839" ref="A1216"/>
    <hyperlink r:id="rId840" ref="A1217"/>
    <hyperlink r:id="rId841" ref="A1218"/>
    <hyperlink r:id="rId842" ref="A1219"/>
    <hyperlink r:id="rId843" ref="A1220"/>
    <hyperlink r:id="rId844" ref="A1221"/>
    <hyperlink r:id="rId845" ref="A1222"/>
    <hyperlink r:id="rId846" ref="A1223"/>
    <hyperlink r:id="rId847" ref="A1224"/>
    <hyperlink r:id="rId848" ref="A1225"/>
    <hyperlink r:id="rId849" ref="A1226"/>
    <hyperlink r:id="rId850" ref="A1227"/>
    <hyperlink r:id="rId851" ref="A1228"/>
    <hyperlink r:id="rId852" ref="A1229"/>
    <hyperlink r:id="rId853" ref="A1230"/>
    <hyperlink r:id="rId854" ref="A1231"/>
    <hyperlink r:id="rId855" ref="A1232"/>
    <hyperlink r:id="rId856" ref="A1233"/>
    <hyperlink r:id="rId857" ref="A1234"/>
    <hyperlink r:id="rId858" ref="A1235"/>
    <hyperlink r:id="rId859" ref="A1236"/>
    <hyperlink r:id="rId860" ref="A1237"/>
    <hyperlink r:id="rId861" ref="A1238"/>
    <hyperlink r:id="rId862" ref="A1239"/>
    <hyperlink r:id="rId863" ref="A1240"/>
    <hyperlink r:id="rId864" ref="A1241"/>
    <hyperlink r:id="rId865" ref="A1242"/>
    <hyperlink r:id="rId866" ref="A1243"/>
    <hyperlink r:id="rId867" ref="A1244"/>
    <hyperlink r:id="rId868" ref="A1245"/>
    <hyperlink r:id="rId869" ref="A1246"/>
    <hyperlink r:id="rId870" ref="A1247"/>
    <hyperlink r:id="rId871" ref="A1248"/>
    <hyperlink r:id="rId872" ref="A1249"/>
    <hyperlink r:id="rId873" ref="A1250"/>
    <hyperlink r:id="rId874" ref="A1251"/>
    <hyperlink r:id="rId875" ref="A1252"/>
    <hyperlink r:id="rId876" ref="A1253"/>
    <hyperlink r:id="rId877" ref="A1254"/>
    <hyperlink r:id="rId878" ref="A1255"/>
    <hyperlink r:id="rId879" ref="A1256"/>
    <hyperlink r:id="rId880" ref="A1257"/>
    <hyperlink r:id="rId881" ref="A1258"/>
    <hyperlink r:id="rId882" ref="A1259"/>
    <hyperlink r:id="rId883" ref="A1260"/>
    <hyperlink r:id="rId884" ref="A1261"/>
    <hyperlink r:id="rId885" ref="A1262"/>
    <hyperlink r:id="rId886" ref="A1263"/>
    <hyperlink r:id="rId887" ref="A1264"/>
    <hyperlink r:id="rId888" ref="A1265"/>
    <hyperlink r:id="rId889" ref="A1266"/>
    <hyperlink r:id="rId890" ref="A1267"/>
    <hyperlink r:id="rId891" ref="A1268"/>
    <hyperlink r:id="rId892" ref="A1269"/>
    <hyperlink r:id="rId893" ref="A1270"/>
    <hyperlink r:id="rId894" ref="A1271"/>
    <hyperlink r:id="rId895" ref="A1272"/>
    <hyperlink r:id="rId896" ref="A1273"/>
    <hyperlink r:id="rId897" ref="A1274"/>
    <hyperlink r:id="rId898" ref="A1275"/>
    <hyperlink r:id="rId899" ref="A1276"/>
    <hyperlink r:id="rId900" ref="A1277"/>
    <hyperlink r:id="rId901" ref="A1278"/>
    <hyperlink r:id="rId902" ref="A1279"/>
    <hyperlink r:id="rId903" ref="A1280"/>
    <hyperlink r:id="rId904" ref="A1281"/>
    <hyperlink r:id="rId905" ref="A1282"/>
    <hyperlink r:id="rId906" ref="A1283"/>
    <hyperlink r:id="rId907" ref="A1284"/>
    <hyperlink r:id="rId908" ref="A1285"/>
    <hyperlink r:id="rId909" ref="A1286"/>
    <hyperlink r:id="rId910" ref="A1287"/>
    <hyperlink r:id="rId911" ref="A1288"/>
    <hyperlink r:id="rId912" ref="A1289"/>
    <hyperlink r:id="rId913" ref="A1290"/>
    <hyperlink r:id="rId914" ref="A1291"/>
    <hyperlink r:id="rId915" ref="A1292"/>
    <hyperlink r:id="rId916" ref="A1293"/>
    <hyperlink r:id="rId917" ref="A1294"/>
    <hyperlink r:id="rId918" ref="A1295"/>
    <hyperlink r:id="rId919" ref="A1296"/>
    <hyperlink r:id="rId920" ref="A1297"/>
    <hyperlink r:id="rId921" ref="A1298"/>
    <hyperlink r:id="rId922" ref="A1299"/>
    <hyperlink r:id="rId923" ref="A1300"/>
    <hyperlink r:id="rId924" ref="A1301"/>
    <hyperlink r:id="rId925" ref="A1302"/>
    <hyperlink r:id="rId926" ref="A1303"/>
    <hyperlink r:id="rId927" ref="A1304"/>
    <hyperlink r:id="rId928" ref="A1305"/>
    <hyperlink r:id="rId929" ref="A1306"/>
    <hyperlink r:id="rId930" ref="A1307"/>
    <hyperlink r:id="rId931" ref="A1308"/>
    <hyperlink r:id="rId932" ref="A1309"/>
    <hyperlink r:id="rId933" ref="A1310"/>
    <hyperlink r:id="rId934" ref="A1311"/>
    <hyperlink r:id="rId935" ref="A1312"/>
    <hyperlink r:id="rId936" ref="A1313"/>
    <hyperlink r:id="rId937" ref="A1314"/>
    <hyperlink r:id="rId938" ref="A1315"/>
    <hyperlink r:id="rId939" ref="A1316"/>
    <hyperlink r:id="rId940" ref="A1317"/>
    <hyperlink r:id="rId941" ref="A1318"/>
    <hyperlink r:id="rId942" ref="A1319"/>
    <hyperlink r:id="rId943" ref="A1320"/>
    <hyperlink r:id="rId944" ref="A1321"/>
    <hyperlink r:id="rId945" ref="A1322"/>
    <hyperlink r:id="rId946" ref="A1323"/>
    <hyperlink r:id="rId947" ref="A1324"/>
    <hyperlink r:id="rId948" ref="A1325"/>
    <hyperlink r:id="rId949" ref="A1326"/>
    <hyperlink r:id="rId950" ref="A1327"/>
    <hyperlink r:id="rId951" ref="A1328"/>
    <hyperlink r:id="rId952" ref="A1329"/>
    <hyperlink r:id="rId953" ref="A1330"/>
    <hyperlink r:id="rId954" ref="A1331"/>
    <hyperlink r:id="rId955" ref="A1332"/>
    <hyperlink r:id="rId956" ref="A1333"/>
    <hyperlink r:id="rId957" ref="A1334"/>
    <hyperlink r:id="rId958" ref="A1335"/>
    <hyperlink r:id="rId959" ref="A1336"/>
    <hyperlink r:id="rId960" ref="A1337"/>
    <hyperlink r:id="rId961" ref="A1338"/>
    <hyperlink r:id="rId962" ref="A1339"/>
    <hyperlink r:id="rId963" ref="A1340"/>
    <hyperlink r:id="rId964" ref="A1341"/>
    <hyperlink r:id="rId965" ref="A1342"/>
    <hyperlink r:id="rId966" ref="A1343"/>
    <hyperlink r:id="rId967" ref="A1360"/>
    <hyperlink r:id="rId968" ref="A1361"/>
    <hyperlink r:id="rId969" ref="A1362"/>
    <hyperlink r:id="rId970" ref="A1363"/>
    <hyperlink r:id="rId971" ref="A1364"/>
    <hyperlink r:id="rId972" ref="A1365"/>
    <hyperlink r:id="rId973" ref="A1366"/>
    <hyperlink r:id="rId974" ref="A1367"/>
    <hyperlink r:id="rId975" ref="A1368"/>
    <hyperlink r:id="rId976" ref="A1369"/>
    <hyperlink r:id="rId977" ref="A1370"/>
    <hyperlink r:id="rId978" ref="A1371"/>
    <hyperlink r:id="rId979" ref="A1372"/>
    <hyperlink r:id="rId980" ref="A1373"/>
    <hyperlink r:id="rId981" ref="A1374"/>
    <hyperlink r:id="rId982" ref="A1375"/>
    <hyperlink r:id="rId983" ref="A1376"/>
    <hyperlink r:id="rId984" ref="A1377"/>
    <hyperlink r:id="rId985" ref="A1378"/>
    <hyperlink r:id="rId986" ref="A1379"/>
    <hyperlink r:id="rId987" ref="A1380"/>
    <hyperlink r:id="rId988" ref="A1381"/>
    <hyperlink r:id="rId989" ref="A1382"/>
    <hyperlink r:id="rId990" ref="A1383"/>
    <hyperlink r:id="rId991" ref="A1384"/>
    <hyperlink r:id="rId992" ref="A1385"/>
    <hyperlink r:id="rId993" ref="A1386"/>
    <hyperlink r:id="rId994" ref="A1387"/>
    <hyperlink r:id="rId995" ref="A1388"/>
    <hyperlink r:id="rId996" ref="A1389"/>
    <hyperlink r:id="rId997" ref="A1390"/>
    <hyperlink r:id="rId998" ref="A1391"/>
    <hyperlink r:id="rId999" ref="A1392"/>
    <hyperlink r:id="rId1000" ref="A1393"/>
    <hyperlink r:id="rId1001" ref="A1394"/>
    <hyperlink r:id="rId1002" ref="A1395"/>
    <hyperlink r:id="rId1003" ref="A1396"/>
    <hyperlink r:id="rId1004" ref="A1397"/>
    <hyperlink r:id="rId1005" ref="A1398"/>
    <hyperlink r:id="rId1006" ref="A1399"/>
    <hyperlink r:id="rId1007" ref="A1400"/>
    <hyperlink r:id="rId1008" ref="A1401"/>
    <hyperlink r:id="rId1009" ref="A1402"/>
    <hyperlink r:id="rId1010" ref="A1403"/>
    <hyperlink r:id="rId1011" ref="A1404"/>
    <hyperlink r:id="rId1012" ref="A1405"/>
    <hyperlink r:id="rId1013" ref="A1406"/>
    <hyperlink r:id="rId1014" ref="A1407"/>
    <hyperlink r:id="rId1015" ref="A1408"/>
    <hyperlink r:id="rId1016" ref="A1409"/>
    <hyperlink r:id="rId1017" ref="A1410"/>
    <hyperlink r:id="rId1018" ref="A1411"/>
    <hyperlink r:id="rId1019" ref="A1412"/>
    <hyperlink r:id="rId1020" ref="A1413"/>
    <hyperlink r:id="rId1021" ref="A1414"/>
    <hyperlink r:id="rId1022" ref="A1415"/>
    <hyperlink r:id="rId1023" ref="A1416"/>
    <hyperlink r:id="rId1024" ref="A1417"/>
    <hyperlink r:id="rId1025" ref="A1418"/>
    <hyperlink r:id="rId1026" ref="A1419"/>
    <hyperlink r:id="rId1027" ref="A1420"/>
    <hyperlink r:id="rId1028" ref="A1421"/>
    <hyperlink r:id="rId1029" ref="A1422"/>
    <hyperlink r:id="rId1030" ref="A1423"/>
    <hyperlink r:id="rId1031" ref="A1424"/>
    <hyperlink r:id="rId1032" ref="A1425"/>
    <hyperlink r:id="rId1033" ref="A1426"/>
    <hyperlink r:id="rId1034" ref="A1427"/>
    <hyperlink r:id="rId1035" ref="A1428"/>
    <hyperlink r:id="rId1036" ref="A1429"/>
    <hyperlink r:id="rId1037" ref="A1430"/>
    <hyperlink r:id="rId1038" ref="A1431"/>
    <hyperlink r:id="rId1039" ref="A1432"/>
    <hyperlink r:id="rId1040" ref="A1433"/>
    <hyperlink r:id="rId1041" ref="A1434"/>
    <hyperlink r:id="rId1042" ref="A1435"/>
    <hyperlink r:id="rId1043" ref="A1436"/>
    <hyperlink r:id="rId1044" ref="A1437"/>
    <hyperlink r:id="rId1045" ref="A1438"/>
    <hyperlink r:id="rId1046" ref="A1439"/>
    <hyperlink r:id="rId1047" ref="A1440"/>
    <hyperlink r:id="rId1048" ref="A1441"/>
    <hyperlink r:id="rId1049" ref="A1442"/>
    <hyperlink r:id="rId1050" ref="A1443"/>
    <hyperlink r:id="rId1051" ref="A1444"/>
    <hyperlink r:id="rId1052" ref="A1445"/>
    <hyperlink r:id="rId1053" ref="A1446"/>
    <hyperlink r:id="rId1054" ref="A1447"/>
    <hyperlink r:id="rId1055" ref="A1448"/>
    <hyperlink r:id="rId1056" ref="A1449"/>
    <hyperlink r:id="rId1057" ref="A1450"/>
    <hyperlink r:id="rId1058" ref="A1451"/>
    <hyperlink r:id="rId1059" ref="A1452"/>
    <hyperlink r:id="rId1060" ref="A1453"/>
    <hyperlink r:id="rId1061" ref="A1454"/>
    <hyperlink r:id="rId1062" ref="A1455"/>
    <hyperlink r:id="rId1063" ref="A1456"/>
    <hyperlink r:id="rId1064" ref="A1457"/>
    <hyperlink r:id="rId1065" ref="A1458"/>
    <hyperlink r:id="rId1066" ref="A1459"/>
    <hyperlink r:id="rId1067" ref="A1460"/>
    <hyperlink r:id="rId1068" ref="A1461"/>
    <hyperlink r:id="rId1069" ref="A1462"/>
    <hyperlink r:id="rId1070" ref="A1463"/>
    <hyperlink r:id="rId1071" ref="A1464"/>
    <hyperlink r:id="rId1072" ref="A1465"/>
    <hyperlink r:id="rId1073" ref="A1466"/>
    <hyperlink r:id="rId1074" ref="A1467"/>
    <hyperlink r:id="rId1075" ref="A1468"/>
    <hyperlink r:id="rId1076" ref="A1469"/>
    <hyperlink r:id="rId1077" ref="A1470"/>
    <hyperlink r:id="rId1078" ref="A1471"/>
    <hyperlink r:id="rId1079" ref="A1472"/>
    <hyperlink r:id="rId1080" ref="A1473"/>
    <hyperlink r:id="rId1081" ref="A1478"/>
    <hyperlink r:id="rId1082" ref="A1493"/>
    <hyperlink r:id="rId1083" ref="A1494"/>
    <hyperlink r:id="rId1084" ref="A1495"/>
    <hyperlink r:id="rId1085" ref="A1496"/>
    <hyperlink r:id="rId1086" ref="A1497"/>
    <hyperlink r:id="rId1087" ref="A1498"/>
    <hyperlink r:id="rId1088" ref="A1499"/>
    <hyperlink r:id="rId1089" ref="A1500"/>
    <hyperlink r:id="rId1090" ref="A1501"/>
    <hyperlink r:id="rId1091" ref="A1502"/>
    <hyperlink r:id="rId1092" ref="A1503"/>
    <hyperlink r:id="rId1093" ref="A1504"/>
    <hyperlink r:id="rId1094" ref="A1505"/>
    <hyperlink r:id="rId1095" ref="A1506"/>
    <hyperlink r:id="rId1096" ref="A1507"/>
    <hyperlink r:id="rId1097" ref="A1508"/>
    <hyperlink r:id="rId1098" ref="A1509"/>
    <hyperlink r:id="rId1099" ref="A1510"/>
    <hyperlink r:id="rId1100" ref="A1511"/>
    <hyperlink r:id="rId1101" ref="A1512"/>
    <hyperlink r:id="rId1102" ref="A1513"/>
    <hyperlink r:id="rId1103" ref="A1514"/>
    <hyperlink r:id="rId1104" ref="A1515"/>
    <hyperlink r:id="rId1105" ref="A1516"/>
    <hyperlink r:id="rId1106" ref="A1517"/>
    <hyperlink r:id="rId1107" ref="A1518"/>
    <hyperlink r:id="rId1108" ref="A1519"/>
    <hyperlink r:id="rId1109" ref="A1520"/>
    <hyperlink r:id="rId1110" ref="A1521"/>
    <hyperlink r:id="rId1111" ref="A1522"/>
    <hyperlink r:id="rId1112" ref="A1523"/>
    <hyperlink r:id="rId1113" ref="A1524"/>
    <hyperlink r:id="rId1114" ref="A1525"/>
    <hyperlink r:id="rId1115" ref="A1526"/>
    <hyperlink r:id="rId1116" ref="A1527"/>
    <hyperlink r:id="rId1117" ref="A1528"/>
    <hyperlink r:id="rId1118" ref="A1529"/>
    <hyperlink r:id="rId1119" ref="A1530"/>
    <hyperlink r:id="rId1120" ref="A1531"/>
    <hyperlink r:id="rId1121" ref="A1532"/>
    <hyperlink r:id="rId1122" ref="A1533"/>
    <hyperlink r:id="rId1123" ref="A1534"/>
    <hyperlink r:id="rId1124" ref="A1535"/>
    <hyperlink r:id="rId1125" ref="A1536"/>
    <hyperlink r:id="rId1126" ref="A1537"/>
    <hyperlink r:id="rId1127" ref="A1538"/>
    <hyperlink r:id="rId1128" ref="A1539"/>
    <hyperlink r:id="rId1129" ref="A1540"/>
    <hyperlink r:id="rId1130" ref="A1541"/>
    <hyperlink r:id="rId1131" ref="A1542"/>
    <hyperlink r:id="rId1132" ref="A1543"/>
    <hyperlink r:id="rId1133" ref="A1544"/>
    <hyperlink r:id="rId1134" ref="A1545"/>
    <hyperlink r:id="rId1135" ref="A1546"/>
    <hyperlink r:id="rId1136" ref="A1547"/>
    <hyperlink r:id="rId1137" ref="A1548"/>
    <hyperlink r:id="rId1138" ref="A1549"/>
    <hyperlink r:id="rId1139" ref="A1550"/>
    <hyperlink r:id="rId1140" ref="A1551"/>
    <hyperlink r:id="rId1141" ref="A1552"/>
    <hyperlink r:id="rId1142" ref="A1553"/>
    <hyperlink r:id="rId1143" ref="A1554"/>
    <hyperlink r:id="rId1144" ref="A1555"/>
    <hyperlink r:id="rId1145" ref="A1556"/>
    <hyperlink r:id="rId1146" ref="A1557"/>
    <hyperlink r:id="rId1147" ref="A1566"/>
    <hyperlink r:id="rId1148" ref="A1567"/>
    <hyperlink r:id="rId1149" ref="A1568"/>
    <hyperlink r:id="rId1150" ref="A1569"/>
    <hyperlink r:id="rId1151" ref="A1570"/>
    <hyperlink r:id="rId1152" ref="A1571"/>
    <hyperlink r:id="rId1153" ref="A1572"/>
    <hyperlink r:id="rId1154" ref="A1573"/>
    <hyperlink r:id="rId1155" ref="A1574"/>
    <hyperlink r:id="rId1156" ref="A1575"/>
    <hyperlink r:id="rId1157" ref="A1576"/>
    <hyperlink r:id="rId1158" ref="A1577"/>
    <hyperlink r:id="rId1159" ref="A1578"/>
    <hyperlink r:id="rId1160" ref="A1579"/>
    <hyperlink r:id="rId1161" ref="A1580"/>
    <hyperlink r:id="rId1162" ref="A1581"/>
    <hyperlink r:id="rId1163" ref="A1582"/>
    <hyperlink r:id="rId1164" ref="A1583"/>
    <hyperlink r:id="rId1165" ref="A1584"/>
    <hyperlink r:id="rId1166" ref="A1585"/>
    <hyperlink r:id="rId1167" ref="A1586"/>
    <hyperlink r:id="rId1168" ref="A1587"/>
    <hyperlink r:id="rId1169" ref="A1588"/>
    <hyperlink r:id="rId1170" ref="A1589"/>
    <hyperlink r:id="rId1171" ref="A1590"/>
    <hyperlink r:id="rId1172" ref="A1591"/>
    <hyperlink r:id="rId1173" ref="A1592"/>
    <hyperlink r:id="rId1174" ref="A1593"/>
    <hyperlink r:id="rId1175" ref="A1594"/>
    <hyperlink r:id="rId1176" ref="A1595"/>
    <hyperlink r:id="rId1177" ref="A1596"/>
    <hyperlink r:id="rId1178" ref="A1597"/>
    <hyperlink r:id="rId1179" ref="A1598"/>
    <hyperlink r:id="rId1180" ref="A1599"/>
    <hyperlink r:id="rId1181" ref="A1600"/>
    <hyperlink r:id="rId1182" ref="A1619"/>
    <hyperlink r:id="rId1183" ref="A1620"/>
    <hyperlink r:id="rId1184" ref="A1621"/>
    <hyperlink r:id="rId1185" ref="A1622"/>
    <hyperlink r:id="rId1186" ref="A1623"/>
    <hyperlink r:id="rId1187" ref="A1624"/>
    <hyperlink r:id="rId1188" ref="A1625"/>
    <hyperlink r:id="rId1189" ref="A1626"/>
    <hyperlink r:id="rId1190" ref="A1627"/>
    <hyperlink r:id="rId1191" ref="A1628"/>
    <hyperlink r:id="rId1192" ref="A1629"/>
    <hyperlink r:id="rId1193" ref="A1630"/>
    <hyperlink r:id="rId1194" ref="A1631"/>
    <hyperlink r:id="rId1195" ref="A1657"/>
    <hyperlink r:id="rId1196" ref="A1658"/>
    <hyperlink r:id="rId1197" ref="A1659"/>
    <hyperlink r:id="rId1198" ref="A1660"/>
    <hyperlink r:id="rId1199" ref="A1661"/>
    <hyperlink r:id="rId1200" ref="A1662"/>
    <hyperlink r:id="rId1201" ref="A1663"/>
    <hyperlink r:id="rId1202" ref="A1664"/>
    <hyperlink r:id="rId1203" ref="A1665"/>
    <hyperlink r:id="rId1204" ref="A1666"/>
    <hyperlink r:id="rId1205" ref="A1667"/>
    <hyperlink r:id="rId1206" ref="A1668"/>
    <hyperlink r:id="rId1207" ref="A1669"/>
    <hyperlink r:id="rId1208" ref="A1670"/>
    <hyperlink r:id="rId1209" ref="A1671"/>
    <hyperlink r:id="rId1210" ref="A1672"/>
    <hyperlink r:id="rId1211" ref="A1673"/>
    <hyperlink r:id="rId1212" ref="A1674"/>
    <hyperlink r:id="rId1213" ref="A1675"/>
    <hyperlink r:id="rId1214" ref="A1676"/>
    <hyperlink r:id="rId1215" ref="A1677"/>
    <hyperlink r:id="rId1216" ref="A1678"/>
    <hyperlink r:id="rId1217" ref="A1679"/>
    <hyperlink r:id="rId1218" ref="A1680"/>
    <hyperlink r:id="rId1219" ref="A1681"/>
    <hyperlink r:id="rId1220" ref="A1682"/>
    <hyperlink r:id="rId1221" ref="A1683"/>
    <hyperlink r:id="rId1222" ref="A1684"/>
    <hyperlink r:id="rId1223" ref="A1685"/>
    <hyperlink r:id="rId1224" ref="A1686"/>
    <hyperlink r:id="rId1225" ref="A1687"/>
    <hyperlink r:id="rId1226" ref="A1688"/>
    <hyperlink r:id="rId1227" ref="A1689"/>
    <hyperlink r:id="rId1228" ref="A1690"/>
    <hyperlink r:id="rId1229" ref="A1691"/>
    <hyperlink r:id="rId1230" ref="A1692"/>
    <hyperlink r:id="rId1231" ref="A1693"/>
    <hyperlink r:id="rId1232" ref="A1694"/>
    <hyperlink r:id="rId1233" ref="A1695"/>
    <hyperlink r:id="rId1234" ref="A1696"/>
    <hyperlink r:id="rId1235" ref="A1697"/>
    <hyperlink r:id="rId1236" ref="A1698"/>
    <hyperlink r:id="rId1237" ref="A1699"/>
    <hyperlink r:id="rId1238" ref="A1700"/>
    <hyperlink r:id="rId1239" ref="A1701"/>
    <hyperlink r:id="rId1240" ref="A1702"/>
    <hyperlink r:id="rId1241" ref="A1703"/>
    <hyperlink r:id="rId1242" ref="A1704"/>
    <hyperlink r:id="rId1243" ref="A1705"/>
    <hyperlink r:id="rId1244" ref="A1706"/>
    <hyperlink r:id="rId1245" ref="A1707"/>
    <hyperlink r:id="rId1246" ref="A1708"/>
    <hyperlink r:id="rId1247" ref="A1709"/>
    <hyperlink r:id="rId1248" ref="A1710"/>
    <hyperlink r:id="rId1249" ref="A1711"/>
    <hyperlink r:id="rId1250" ref="A1712"/>
    <hyperlink r:id="rId1251" ref="A1713"/>
    <hyperlink r:id="rId1252" ref="A1714"/>
    <hyperlink r:id="rId1253" ref="A1715"/>
    <hyperlink r:id="rId1254" ref="A1716"/>
    <hyperlink r:id="rId1255" ref="A1717"/>
    <hyperlink r:id="rId1256" ref="A1718"/>
    <hyperlink r:id="rId1257" ref="A1719"/>
    <hyperlink r:id="rId1258" ref="A1720"/>
    <hyperlink r:id="rId1259" ref="A1721"/>
    <hyperlink r:id="rId1260" ref="A1722"/>
    <hyperlink r:id="rId1261" ref="A1734"/>
    <hyperlink r:id="rId1262" ref="A1735"/>
    <hyperlink r:id="rId1263" ref="A1736"/>
    <hyperlink r:id="rId1264" ref="A1737"/>
    <hyperlink r:id="rId1265" ref="A1738"/>
    <hyperlink r:id="rId1266" ref="A1739"/>
    <hyperlink r:id="rId1267" ref="A1740"/>
    <hyperlink r:id="rId1268" ref="A1741"/>
    <hyperlink r:id="rId1269" ref="A1742"/>
    <hyperlink r:id="rId1270" ref="A1743"/>
    <hyperlink r:id="rId1271" ref="A1744"/>
    <hyperlink r:id="rId1272" ref="A1745"/>
    <hyperlink r:id="rId1273" ref="A1746"/>
    <hyperlink r:id="rId1274" ref="A1747"/>
    <hyperlink r:id="rId1275" ref="A1763"/>
    <hyperlink r:id="rId1276" ref="A1764"/>
    <hyperlink r:id="rId1277" ref="A1765"/>
    <hyperlink r:id="rId1278" ref="A1766"/>
    <hyperlink r:id="rId1279" ref="A1767"/>
    <hyperlink r:id="rId1280" ref="A1768"/>
    <hyperlink r:id="rId1281" ref="A1769"/>
    <hyperlink r:id="rId1282" ref="A1770"/>
    <hyperlink r:id="rId1283" ref="A1771"/>
    <hyperlink r:id="rId1284" ref="A1772"/>
    <hyperlink r:id="rId1285" ref="A1773"/>
    <hyperlink r:id="rId1286" ref="A1774"/>
    <hyperlink r:id="rId1287" ref="A1775"/>
    <hyperlink r:id="rId1288" ref="A1776"/>
    <hyperlink r:id="rId1289" ref="A1777"/>
    <hyperlink r:id="rId1290" ref="A1778"/>
    <hyperlink r:id="rId1291" ref="A1779"/>
    <hyperlink r:id="rId1292" ref="A1780"/>
    <hyperlink r:id="rId1293" ref="A1781"/>
    <hyperlink r:id="rId1294" ref="A1782"/>
    <hyperlink r:id="rId1295" ref="A1783"/>
    <hyperlink r:id="rId1296" ref="A1784"/>
    <hyperlink r:id="rId1297" ref="A1785"/>
    <hyperlink r:id="rId1298" ref="A1786"/>
    <hyperlink r:id="rId1299" ref="A1787"/>
    <hyperlink r:id="rId1300" ref="A1788"/>
    <hyperlink r:id="rId1301" ref="A1789"/>
    <hyperlink r:id="rId1302" ref="A1790"/>
    <hyperlink r:id="rId1303" ref="A1791"/>
    <hyperlink r:id="rId1304" ref="A1792"/>
    <hyperlink r:id="rId1305" ref="A1793"/>
    <hyperlink r:id="rId1306" ref="A1794"/>
    <hyperlink r:id="rId1307" ref="A1795"/>
    <hyperlink r:id="rId1308" ref="A1796"/>
    <hyperlink r:id="rId1309" ref="A1797"/>
    <hyperlink r:id="rId1310" ref="A1798"/>
    <hyperlink r:id="rId1311" ref="A1799"/>
    <hyperlink r:id="rId1312" ref="A1800"/>
    <hyperlink r:id="rId1313" ref="A1801"/>
    <hyperlink r:id="rId1314" ref="A1802"/>
    <hyperlink r:id="rId1315" ref="A1803"/>
    <hyperlink r:id="rId1316" ref="A1804"/>
    <hyperlink r:id="rId1317" ref="A1805"/>
    <hyperlink r:id="rId1318" ref="A1806"/>
    <hyperlink r:id="rId1319" ref="A1807"/>
    <hyperlink r:id="rId1320" ref="A1808"/>
    <hyperlink r:id="rId1321" ref="A1809"/>
    <hyperlink r:id="rId1322" ref="A1810"/>
    <hyperlink r:id="rId1323" ref="A1816"/>
    <hyperlink r:id="rId1324" ref="A1817"/>
    <hyperlink r:id="rId1325" ref="A1818"/>
    <hyperlink r:id="rId1326" ref="A1819"/>
    <hyperlink r:id="rId1327" ref="A1820"/>
    <hyperlink r:id="rId1328" ref="A1821"/>
    <hyperlink r:id="rId1329" ref="A1822"/>
    <hyperlink r:id="rId1330" ref="A1823"/>
    <hyperlink r:id="rId1331" ref="A1824"/>
    <hyperlink r:id="rId1332" ref="A1825"/>
    <hyperlink r:id="rId1333" ref="A1826"/>
    <hyperlink r:id="rId1334" ref="A1827"/>
    <hyperlink r:id="rId1335" ref="A1828"/>
    <hyperlink r:id="rId1336" ref="A1829"/>
    <hyperlink r:id="rId1337" ref="A1830"/>
    <hyperlink r:id="rId1338" ref="A1831"/>
    <hyperlink r:id="rId1339" ref="A1832"/>
    <hyperlink r:id="rId1340" ref="A1833"/>
    <hyperlink r:id="rId1341" ref="A1834"/>
    <hyperlink r:id="rId1342" ref="A1835"/>
    <hyperlink r:id="rId1343" ref="A1836"/>
    <hyperlink r:id="rId1344" ref="A1837"/>
    <hyperlink r:id="rId1345" ref="A1838"/>
    <hyperlink r:id="rId1346" ref="A1839"/>
    <hyperlink r:id="rId1347" ref="A1840"/>
    <hyperlink r:id="rId1348" ref="A1841"/>
    <hyperlink r:id="rId1349" ref="A1842"/>
    <hyperlink r:id="rId1350" ref="A1843"/>
    <hyperlink r:id="rId1351" ref="A1844"/>
    <hyperlink r:id="rId1352" ref="A1845"/>
    <hyperlink r:id="rId1353" ref="A1846"/>
    <hyperlink r:id="rId1354" ref="A1847"/>
    <hyperlink r:id="rId1355" ref="A1848"/>
    <hyperlink r:id="rId1356" ref="A1849"/>
    <hyperlink r:id="rId1357" ref="A1850"/>
    <hyperlink r:id="rId1358" ref="A1851"/>
    <hyperlink r:id="rId1359" ref="A1852"/>
    <hyperlink r:id="rId1360" ref="A1853"/>
    <hyperlink r:id="rId1361" ref="A1854"/>
    <hyperlink r:id="rId1362" ref="A1855"/>
    <hyperlink r:id="rId1363" ref="A1856"/>
    <hyperlink r:id="rId1364" ref="A1857"/>
    <hyperlink r:id="rId1365" ref="A1858"/>
    <hyperlink r:id="rId1366" ref="A1859"/>
    <hyperlink r:id="rId1367" ref="A1860"/>
    <hyperlink r:id="rId1368" ref="A1861"/>
    <hyperlink r:id="rId1369" ref="A1862"/>
    <hyperlink r:id="rId1370" ref="A1863"/>
    <hyperlink r:id="rId1371" ref="A1864"/>
    <hyperlink r:id="rId1372" ref="A1865"/>
    <hyperlink r:id="rId1373" ref="A1866"/>
    <hyperlink r:id="rId1374" ref="A1867"/>
    <hyperlink r:id="rId1375" ref="A1868"/>
    <hyperlink r:id="rId1376" ref="A1869"/>
    <hyperlink r:id="rId1377" ref="A1870"/>
    <hyperlink r:id="rId1378" ref="A1871"/>
    <hyperlink r:id="rId1379" ref="A1872"/>
    <hyperlink r:id="rId1380" ref="A1873"/>
    <hyperlink r:id="rId1381" ref="A1874"/>
    <hyperlink r:id="rId1382" ref="A1875"/>
    <hyperlink r:id="rId1383" ref="A1876"/>
    <hyperlink r:id="rId1384" ref="A1877"/>
    <hyperlink r:id="rId1385" ref="A1878"/>
    <hyperlink r:id="rId1386" ref="A1879"/>
    <hyperlink r:id="rId1387" ref="A1880"/>
    <hyperlink r:id="rId1388" ref="A1881"/>
    <hyperlink r:id="rId1389" ref="A1882"/>
    <hyperlink r:id="rId1390" ref="A1883"/>
    <hyperlink r:id="rId1391" ref="A1884"/>
    <hyperlink r:id="rId1392" ref="A1885"/>
    <hyperlink r:id="rId1393" ref="A1886"/>
    <hyperlink r:id="rId1394" ref="A1887"/>
    <hyperlink r:id="rId1395" ref="A1888"/>
    <hyperlink r:id="rId1396" ref="A1889"/>
    <hyperlink r:id="rId1397" ref="A1890"/>
    <hyperlink r:id="rId1398" ref="A1891"/>
    <hyperlink r:id="rId1399" ref="A1892"/>
    <hyperlink r:id="rId1400" ref="A1893"/>
    <hyperlink r:id="rId1401" ref="A1894"/>
    <hyperlink r:id="rId1402" ref="A1895"/>
    <hyperlink r:id="rId1403" ref="A1896"/>
    <hyperlink r:id="rId1404" ref="A1897"/>
    <hyperlink r:id="rId1405" ref="A1898"/>
    <hyperlink r:id="rId1406" ref="A1899"/>
    <hyperlink r:id="rId1407" ref="A1900"/>
    <hyperlink r:id="rId1408" ref="A1901"/>
    <hyperlink r:id="rId1409" ref="A1935"/>
    <hyperlink r:id="rId1410" ref="A1936"/>
    <hyperlink r:id="rId1411" ref="A1937"/>
    <hyperlink r:id="rId1412" ref="A1938"/>
    <hyperlink r:id="rId1413" ref="A1939"/>
    <hyperlink r:id="rId1414" ref="A1940"/>
    <hyperlink r:id="rId1415" ref="A1941"/>
    <hyperlink r:id="rId1416" ref="A1942"/>
    <hyperlink r:id="rId1417" ref="A1943"/>
    <hyperlink r:id="rId1418" ref="A1944"/>
    <hyperlink r:id="rId1419" ref="A1945"/>
    <hyperlink r:id="rId1420" ref="A1946"/>
    <hyperlink r:id="rId1421" ref="A1947"/>
    <hyperlink r:id="rId1422" ref="A1948"/>
    <hyperlink r:id="rId1423" ref="A1949"/>
    <hyperlink r:id="rId1424" ref="A1950"/>
    <hyperlink r:id="rId1425" ref="A1951"/>
    <hyperlink r:id="rId1426" ref="A1952"/>
    <hyperlink r:id="rId1427" ref="A1953"/>
    <hyperlink r:id="rId1428" ref="A1954"/>
    <hyperlink r:id="rId1429" ref="A1955"/>
    <hyperlink r:id="rId1430" ref="A1956"/>
    <hyperlink r:id="rId1431" ref="A1957"/>
    <hyperlink r:id="rId1432" ref="A1958"/>
    <hyperlink r:id="rId1433" ref="A1959"/>
    <hyperlink r:id="rId1434" ref="A1960"/>
    <hyperlink r:id="rId1435" ref="A1961"/>
    <hyperlink r:id="rId1436" ref="A1962"/>
    <hyperlink r:id="rId1437" ref="A1963"/>
    <hyperlink r:id="rId1438" ref="A1964"/>
    <hyperlink r:id="rId1439" ref="A1965"/>
    <hyperlink r:id="rId1440" ref="A1966"/>
    <hyperlink r:id="rId1441" ref="A1967"/>
    <hyperlink r:id="rId1442" ref="A1968"/>
    <hyperlink r:id="rId1443" ref="A1969"/>
    <hyperlink r:id="rId1444" ref="A1970"/>
    <hyperlink r:id="rId1445" ref="A1971"/>
    <hyperlink r:id="rId1446" ref="A1972"/>
    <hyperlink r:id="rId1447" ref="A1973"/>
    <hyperlink r:id="rId1448" ref="A1974"/>
    <hyperlink r:id="rId1449" ref="A1975"/>
    <hyperlink r:id="rId1450" ref="A1976"/>
    <hyperlink r:id="rId1451" ref="A1977"/>
    <hyperlink r:id="rId1452" ref="A1978"/>
    <hyperlink r:id="rId1453" ref="A1979"/>
    <hyperlink r:id="rId1454" ref="A1980"/>
    <hyperlink r:id="rId1455" ref="A1981"/>
    <hyperlink r:id="rId1456" ref="A1982"/>
    <hyperlink r:id="rId1457" ref="A1983"/>
    <hyperlink r:id="rId1458" ref="A1984"/>
    <hyperlink r:id="rId1459" ref="A1985"/>
    <hyperlink r:id="rId1460" ref="A1986"/>
    <hyperlink r:id="rId1461" ref="A1987"/>
    <hyperlink r:id="rId1462" ref="A1988"/>
    <hyperlink r:id="rId1463" ref="A1989"/>
    <hyperlink r:id="rId1464" ref="A1990"/>
    <hyperlink r:id="rId1465" ref="A1991"/>
    <hyperlink r:id="rId1466" ref="A1992"/>
    <hyperlink r:id="rId1467" ref="A1993"/>
    <hyperlink r:id="rId1468" ref="A1994"/>
    <hyperlink r:id="rId1469" ref="A1995"/>
    <hyperlink r:id="rId1470" ref="A1996"/>
    <hyperlink r:id="rId1471" ref="A1997"/>
    <hyperlink r:id="rId1472" ref="A1998"/>
    <hyperlink r:id="rId1473" ref="A1999"/>
    <hyperlink r:id="rId1474" ref="A2000"/>
    <hyperlink r:id="rId1475" ref="A2001"/>
    <hyperlink r:id="rId1476" ref="A2002"/>
    <hyperlink r:id="rId1477" ref="A2003"/>
    <hyperlink r:id="rId1478" ref="A2004"/>
    <hyperlink r:id="rId1479" ref="A2005"/>
    <hyperlink r:id="rId1480" ref="A2006"/>
    <hyperlink r:id="rId1481" ref="A2007"/>
    <hyperlink r:id="rId1482" ref="A2008"/>
    <hyperlink r:id="rId1483" ref="A2009"/>
    <hyperlink r:id="rId1484" ref="A2010"/>
    <hyperlink r:id="rId1485" ref="A2011"/>
    <hyperlink r:id="rId1486" ref="A2012"/>
    <hyperlink r:id="rId1487" ref="A2013"/>
    <hyperlink r:id="rId1488" ref="A2014"/>
    <hyperlink r:id="rId1489" ref="A2015"/>
    <hyperlink r:id="rId1490" ref="A2016"/>
    <hyperlink r:id="rId1491" ref="A2017"/>
    <hyperlink r:id="rId1492" ref="A2018"/>
    <hyperlink r:id="rId1493" ref="A2019"/>
    <hyperlink r:id="rId1494" ref="A2020"/>
    <hyperlink r:id="rId1495" ref="A2021"/>
    <hyperlink r:id="rId1496" ref="A2022"/>
    <hyperlink r:id="rId1497" ref="A2023"/>
    <hyperlink r:id="rId1498" ref="A2024"/>
    <hyperlink r:id="rId1499" ref="A2025"/>
    <hyperlink r:id="rId1500" ref="A2026"/>
    <hyperlink r:id="rId1501" ref="A2027"/>
    <hyperlink r:id="rId1502" ref="A2028"/>
    <hyperlink r:id="rId1503" ref="A2029"/>
    <hyperlink r:id="rId1504" ref="A2030"/>
    <hyperlink r:id="rId1505" ref="A2031"/>
    <hyperlink r:id="rId1506" ref="A2032"/>
    <hyperlink r:id="rId1507" ref="A2033"/>
    <hyperlink r:id="rId1508" ref="A2034"/>
    <hyperlink r:id="rId1509" ref="A2035"/>
    <hyperlink r:id="rId1510" ref="A2036"/>
    <hyperlink r:id="rId1511" ref="A2037"/>
    <hyperlink r:id="rId1512" ref="A2038"/>
    <hyperlink r:id="rId1513" ref="A2039"/>
    <hyperlink r:id="rId1514" ref="A2040"/>
    <hyperlink r:id="rId1515" ref="A2041"/>
    <hyperlink r:id="rId1516" ref="A2042"/>
    <hyperlink r:id="rId1517" ref="A2043"/>
    <hyperlink r:id="rId1518" ref="A2044"/>
    <hyperlink r:id="rId1519" ref="A2045"/>
    <hyperlink r:id="rId1520" ref="A2046"/>
    <hyperlink r:id="rId1521" ref="A2047"/>
    <hyperlink r:id="rId1522" ref="A2048"/>
    <hyperlink r:id="rId1523" ref="A2049"/>
    <hyperlink r:id="rId1524" ref="A2050"/>
    <hyperlink r:id="rId1525" ref="A2051"/>
    <hyperlink r:id="rId1526" ref="A2052"/>
    <hyperlink r:id="rId1527" ref="A2053"/>
    <hyperlink r:id="rId1528" ref="A2054"/>
    <hyperlink r:id="rId1529" ref="A2055"/>
    <hyperlink r:id="rId1530" ref="A2056"/>
    <hyperlink r:id="rId1531" ref="A2057"/>
    <hyperlink r:id="rId1532" ref="A2058"/>
    <hyperlink r:id="rId1533" ref="A2059"/>
    <hyperlink r:id="rId1534" ref="A2060"/>
    <hyperlink r:id="rId1535" ref="A2061"/>
    <hyperlink r:id="rId1536" ref="A2062"/>
    <hyperlink r:id="rId1537" ref="A2063"/>
    <hyperlink r:id="rId1538" ref="A2064"/>
    <hyperlink r:id="rId1539" ref="A2065"/>
    <hyperlink r:id="rId1540" ref="A2066"/>
    <hyperlink r:id="rId1541" ref="A2067"/>
    <hyperlink r:id="rId1542" ref="A2068"/>
    <hyperlink r:id="rId1543" ref="A2069"/>
    <hyperlink r:id="rId1544" ref="A2070"/>
    <hyperlink r:id="rId1545" ref="A2071"/>
    <hyperlink r:id="rId1546" ref="A2072"/>
    <hyperlink r:id="rId1547" ref="A2073"/>
    <hyperlink r:id="rId1548" ref="A2074"/>
    <hyperlink r:id="rId1549" ref="A2075"/>
    <hyperlink r:id="rId1550" ref="A2076"/>
    <hyperlink r:id="rId1551" ref="A2077"/>
    <hyperlink r:id="rId1552" ref="A2078"/>
    <hyperlink r:id="rId1553" ref="A2079"/>
    <hyperlink r:id="rId1554" ref="A2080"/>
    <hyperlink r:id="rId1555" ref="A2081"/>
    <hyperlink r:id="rId1556" ref="A2082"/>
    <hyperlink r:id="rId1557" ref="A2083"/>
    <hyperlink r:id="rId1558" ref="A2084"/>
    <hyperlink r:id="rId1559" ref="A2085"/>
    <hyperlink r:id="rId1560" ref="A2086"/>
    <hyperlink r:id="rId1561" ref="A2087"/>
    <hyperlink r:id="rId1562" ref="A2088"/>
    <hyperlink r:id="rId1563" ref="A2089"/>
    <hyperlink r:id="rId1564" ref="A2090"/>
    <hyperlink r:id="rId1565" ref="A2091"/>
    <hyperlink r:id="rId1566" ref="A2092"/>
    <hyperlink r:id="rId1567" ref="A2093"/>
    <hyperlink r:id="rId1568" ref="A2094"/>
    <hyperlink r:id="rId1569" ref="A2095"/>
    <hyperlink r:id="rId1570" ref="A2096"/>
    <hyperlink r:id="rId1571" ref="A2097"/>
    <hyperlink r:id="rId1572" ref="A2098"/>
    <hyperlink r:id="rId1573" ref="A2099"/>
    <hyperlink r:id="rId1574" ref="A2100"/>
    <hyperlink r:id="rId1575" ref="A2101"/>
    <hyperlink r:id="rId1576" ref="A2102"/>
    <hyperlink r:id="rId1577" ref="A2103"/>
    <hyperlink r:id="rId1578" ref="A2104"/>
    <hyperlink r:id="rId1579" ref="A2105"/>
    <hyperlink r:id="rId1580" ref="A2106"/>
    <hyperlink r:id="rId1581" ref="A2107"/>
    <hyperlink r:id="rId1582" ref="A2108"/>
    <hyperlink r:id="rId1583" ref="A2109"/>
    <hyperlink r:id="rId1584" ref="A2110"/>
    <hyperlink r:id="rId1585" ref="A2111"/>
    <hyperlink r:id="rId1586" ref="A2112"/>
    <hyperlink r:id="rId1587" ref="A2113"/>
    <hyperlink r:id="rId1588" ref="A2114"/>
    <hyperlink r:id="rId1589" ref="A2115"/>
    <hyperlink r:id="rId1590" ref="A2116"/>
    <hyperlink r:id="rId1591" ref="A2117"/>
    <hyperlink r:id="rId1592" ref="A2118"/>
    <hyperlink r:id="rId1593" ref="A2119"/>
    <hyperlink r:id="rId1594" ref="A2120"/>
    <hyperlink r:id="rId1595" ref="A2121"/>
    <hyperlink r:id="rId1596" ref="A2122"/>
    <hyperlink r:id="rId1597" ref="A2123"/>
    <hyperlink r:id="rId1598" ref="A2124"/>
    <hyperlink r:id="rId1599" ref="A2125"/>
    <hyperlink r:id="rId1600" ref="A2126"/>
    <hyperlink r:id="rId1601" ref="A2127"/>
    <hyperlink r:id="rId1602" ref="A2128"/>
    <hyperlink r:id="rId1603" ref="A2129"/>
    <hyperlink r:id="rId1604" ref="A2130"/>
    <hyperlink r:id="rId1605" ref="A2131"/>
    <hyperlink r:id="rId1606" ref="A2132"/>
    <hyperlink r:id="rId1607" ref="A2133"/>
    <hyperlink r:id="rId1608" ref="A2134"/>
    <hyperlink r:id="rId1609" ref="A2135"/>
    <hyperlink r:id="rId1610" ref="A2136"/>
    <hyperlink r:id="rId1611" ref="A2137"/>
    <hyperlink r:id="rId1612" ref="A2138"/>
    <hyperlink r:id="rId1613" ref="A2139"/>
    <hyperlink r:id="rId1614" ref="A2140"/>
    <hyperlink r:id="rId1615" ref="A2141"/>
    <hyperlink r:id="rId1616" ref="A2142"/>
    <hyperlink r:id="rId1617" ref="A2143"/>
    <hyperlink r:id="rId1618" ref="A2144"/>
    <hyperlink r:id="rId1619" ref="A2145"/>
    <hyperlink r:id="rId1620" ref="A2146"/>
    <hyperlink r:id="rId1621" ref="A2147"/>
    <hyperlink r:id="rId1622" ref="A2148"/>
    <hyperlink r:id="rId1623" ref="A2149"/>
    <hyperlink r:id="rId1624" ref="A2150"/>
    <hyperlink r:id="rId1625" ref="A2151"/>
    <hyperlink r:id="rId1626" ref="A2152"/>
    <hyperlink r:id="rId1627" ref="A2153"/>
    <hyperlink r:id="rId1628" ref="A2154"/>
    <hyperlink r:id="rId1629" ref="A2155"/>
    <hyperlink r:id="rId1630" ref="A2156"/>
    <hyperlink r:id="rId1631" ref="A2157"/>
    <hyperlink r:id="rId1632" ref="A2158"/>
    <hyperlink r:id="rId1633" ref="A2159"/>
    <hyperlink r:id="rId1634" ref="A2160"/>
    <hyperlink r:id="rId1635" ref="A2161"/>
    <hyperlink r:id="rId1636" ref="A2162"/>
    <hyperlink r:id="rId1637" ref="A2163"/>
    <hyperlink r:id="rId1638" ref="A2164"/>
    <hyperlink r:id="rId1639" ref="A2165"/>
    <hyperlink r:id="rId1640" ref="A2166"/>
    <hyperlink r:id="rId1641" ref="A2167"/>
    <hyperlink r:id="rId1642" ref="A2168"/>
    <hyperlink r:id="rId1643" ref="A2169"/>
    <hyperlink r:id="rId1644" ref="A2170"/>
    <hyperlink r:id="rId1645" ref="A2171"/>
    <hyperlink r:id="rId1646" ref="A2172"/>
    <hyperlink r:id="rId1647" ref="A2173"/>
    <hyperlink r:id="rId1648" ref="A2174"/>
    <hyperlink r:id="rId1649" ref="A2175"/>
    <hyperlink r:id="rId1650" ref="A2176"/>
    <hyperlink r:id="rId1651" ref="A2177"/>
    <hyperlink r:id="rId1652" ref="A2178"/>
    <hyperlink r:id="rId1653" ref="A2179"/>
    <hyperlink r:id="rId1654" ref="A2180"/>
    <hyperlink r:id="rId1655" ref="A2181"/>
    <hyperlink r:id="rId1656" ref="A2182"/>
    <hyperlink r:id="rId1657" ref="A2183"/>
    <hyperlink r:id="rId1658" ref="A2184"/>
    <hyperlink r:id="rId1659" ref="A2185"/>
    <hyperlink r:id="rId1660" ref="A2186"/>
    <hyperlink r:id="rId1661" ref="A2187"/>
    <hyperlink r:id="rId1662" ref="A2188"/>
    <hyperlink r:id="rId1663" ref="A2189"/>
    <hyperlink r:id="rId1664" ref="A2190"/>
    <hyperlink r:id="rId1665" ref="A2191"/>
    <hyperlink r:id="rId1666" ref="A2192"/>
    <hyperlink r:id="rId1667" ref="A2193"/>
    <hyperlink r:id="rId1668" ref="A2194"/>
    <hyperlink r:id="rId1669" ref="A2195"/>
    <hyperlink r:id="rId1670" ref="A2196"/>
    <hyperlink r:id="rId1671" ref="A2197"/>
    <hyperlink r:id="rId1672" ref="A2198"/>
    <hyperlink r:id="rId1673" ref="A2199"/>
    <hyperlink r:id="rId1674" ref="A2200"/>
    <hyperlink r:id="rId1675" ref="A2201"/>
    <hyperlink r:id="rId1676" ref="A2202"/>
    <hyperlink r:id="rId1677" ref="A2203"/>
    <hyperlink r:id="rId1678" ref="A2204"/>
    <hyperlink r:id="rId1679" ref="A2205"/>
    <hyperlink r:id="rId1680" ref="A2206"/>
    <hyperlink r:id="rId1681" ref="A2207"/>
    <hyperlink r:id="rId1682" ref="A2208"/>
    <hyperlink r:id="rId1683" ref="A2209"/>
    <hyperlink r:id="rId1684" ref="A2216"/>
    <hyperlink r:id="rId1685" ref="A2231"/>
    <hyperlink r:id="rId1686" ref="A2232"/>
    <hyperlink r:id="rId1687" ref="A2233"/>
    <hyperlink r:id="rId1688" ref="A2234"/>
    <hyperlink r:id="rId1689" ref="A2235"/>
    <hyperlink r:id="rId1690" ref="A2236"/>
    <hyperlink r:id="rId1691" ref="A2237"/>
    <hyperlink r:id="rId1692" ref="A2238"/>
    <hyperlink r:id="rId1693" ref="A2239"/>
    <hyperlink r:id="rId1694" ref="A2240"/>
    <hyperlink r:id="rId1695" ref="A2241"/>
    <hyperlink r:id="rId1696" ref="A2242"/>
    <hyperlink r:id="rId1697" ref="A2243"/>
    <hyperlink r:id="rId1698" ref="A2244"/>
    <hyperlink r:id="rId1699" ref="A2245"/>
    <hyperlink r:id="rId1700" ref="A2246"/>
    <hyperlink r:id="rId1701" ref="A2247"/>
    <hyperlink r:id="rId1702" ref="A2248"/>
    <hyperlink r:id="rId1703" ref="A2249"/>
    <hyperlink r:id="rId1704" ref="A2250"/>
    <hyperlink r:id="rId1705" ref="A2251"/>
    <hyperlink r:id="rId1706" ref="A2252"/>
    <hyperlink r:id="rId1707" ref="A2253"/>
    <hyperlink r:id="rId1708" ref="A2254"/>
    <hyperlink r:id="rId1709" ref="A2255"/>
    <hyperlink r:id="rId1710" ref="A2256"/>
    <hyperlink r:id="rId1711" ref="A2257"/>
    <hyperlink r:id="rId1712" ref="A2258"/>
    <hyperlink r:id="rId1713" ref="A2259"/>
    <hyperlink r:id="rId1714" ref="A2260"/>
    <hyperlink r:id="rId1715" ref="A2261"/>
    <hyperlink r:id="rId1716" ref="A2262"/>
    <hyperlink r:id="rId1717" ref="A2263"/>
    <hyperlink r:id="rId1718" ref="A2264"/>
    <hyperlink r:id="rId1719" ref="A2265"/>
    <hyperlink r:id="rId1720" ref="A2266"/>
    <hyperlink r:id="rId1721" ref="A2267"/>
    <hyperlink r:id="rId1722" ref="A2268"/>
    <hyperlink r:id="rId1723" ref="A2269"/>
    <hyperlink r:id="rId1724" ref="A2270"/>
    <hyperlink r:id="rId1725" ref="A2271"/>
    <hyperlink r:id="rId1726" ref="A2272"/>
    <hyperlink r:id="rId1727" ref="A2273"/>
    <hyperlink r:id="rId1728" ref="A2274"/>
    <hyperlink r:id="rId1729" ref="A2275"/>
    <hyperlink r:id="rId1730" ref="A2276"/>
    <hyperlink r:id="rId1731" ref="A2277"/>
    <hyperlink r:id="rId1732" ref="A2278"/>
    <hyperlink r:id="rId1733" ref="A2279"/>
    <hyperlink r:id="rId1734" ref="A2280"/>
    <hyperlink r:id="rId1735" ref="A2281"/>
    <hyperlink r:id="rId1736" ref="A2282"/>
    <hyperlink r:id="rId1737" ref="A2283"/>
    <hyperlink r:id="rId1738" ref="A2284"/>
    <hyperlink r:id="rId1739" ref="A2285"/>
    <hyperlink r:id="rId1740" ref="A2286"/>
    <hyperlink r:id="rId1741" ref="A2287"/>
    <hyperlink r:id="rId1742" ref="A2288"/>
    <hyperlink r:id="rId1743" ref="A2289"/>
    <hyperlink r:id="rId1744" ref="A2290"/>
    <hyperlink r:id="rId1745" ref="A2291"/>
    <hyperlink r:id="rId1746" ref="A2292"/>
    <hyperlink r:id="rId1747" ref="A2293"/>
    <hyperlink r:id="rId1748" ref="A2294"/>
    <hyperlink r:id="rId1749" ref="A2295"/>
    <hyperlink r:id="rId1750" ref="A2296"/>
    <hyperlink r:id="rId1751" ref="A2297"/>
    <hyperlink r:id="rId1752" ref="A2298"/>
    <hyperlink r:id="rId1753" ref="A2299"/>
    <hyperlink r:id="rId1754" ref="A2300"/>
    <hyperlink r:id="rId1755" ref="A2301"/>
    <hyperlink r:id="rId1756" ref="A2302"/>
    <hyperlink r:id="rId1757" ref="A2303"/>
    <hyperlink r:id="rId1758" ref="A2304"/>
    <hyperlink r:id="rId1759" ref="A2305"/>
    <hyperlink r:id="rId1760" ref="A2306"/>
    <hyperlink r:id="rId1761" ref="A2307"/>
    <hyperlink r:id="rId1762" ref="A2308"/>
    <hyperlink r:id="rId1763" ref="A2309"/>
    <hyperlink r:id="rId1764" ref="A2310"/>
    <hyperlink r:id="rId1765" ref="A2311"/>
    <hyperlink r:id="rId1766" ref="A2312"/>
    <hyperlink r:id="rId1767" ref="A2313"/>
    <hyperlink r:id="rId1768" ref="A2314"/>
    <hyperlink r:id="rId1769" ref="A2315"/>
    <hyperlink r:id="rId1770" ref="A2316"/>
    <hyperlink r:id="rId1771" ref="A2317"/>
    <hyperlink r:id="rId1772" ref="A2318"/>
    <hyperlink r:id="rId1773" ref="A2319"/>
    <hyperlink r:id="rId1774" ref="A2320"/>
    <hyperlink r:id="rId1775" ref="A2321"/>
    <hyperlink r:id="rId1776" ref="A2322"/>
    <hyperlink r:id="rId1777" ref="A2323"/>
    <hyperlink r:id="rId1778" ref="A2324"/>
    <hyperlink r:id="rId1779" ref="A2325"/>
    <hyperlink r:id="rId1780" ref="A2337"/>
    <hyperlink r:id="rId1781" ref="A2338"/>
    <hyperlink r:id="rId1782" ref="A2339"/>
    <hyperlink r:id="rId1783" ref="A2340"/>
    <hyperlink r:id="rId1784" ref="A2341"/>
    <hyperlink r:id="rId1785" ref="A2342"/>
    <hyperlink r:id="rId1786" ref="A2343"/>
    <hyperlink r:id="rId1787" ref="A2344"/>
    <hyperlink r:id="rId1788" ref="A2345"/>
    <hyperlink r:id="rId1789" ref="A2346"/>
    <hyperlink r:id="rId1790" ref="A2347"/>
    <hyperlink r:id="rId1791" ref="A2348"/>
    <hyperlink r:id="rId1792" ref="A2349"/>
    <hyperlink r:id="rId1793" ref="A2350"/>
    <hyperlink r:id="rId1794" ref="A2351"/>
    <hyperlink r:id="rId1795" ref="A2352"/>
    <hyperlink r:id="rId1796" ref="A2353"/>
    <hyperlink r:id="rId1797" ref="A2354"/>
    <hyperlink r:id="rId1798" ref="A2355"/>
    <hyperlink r:id="rId1799" ref="A2356"/>
    <hyperlink r:id="rId1800" ref="A2357"/>
    <hyperlink r:id="rId1801" ref="A2358"/>
    <hyperlink r:id="rId1802" ref="A2359"/>
    <hyperlink r:id="rId1803" ref="A2360"/>
    <hyperlink r:id="rId1804" ref="A2361"/>
    <hyperlink r:id="rId1805" ref="A2362"/>
    <hyperlink r:id="rId1806" ref="A2363"/>
    <hyperlink r:id="rId1807" ref="A2364"/>
    <hyperlink r:id="rId1808" ref="A2365"/>
    <hyperlink r:id="rId1809" ref="A2366"/>
    <hyperlink r:id="rId1810" ref="A2367"/>
    <hyperlink r:id="rId1811" ref="A2368"/>
    <hyperlink r:id="rId1812" ref="A2369"/>
    <hyperlink r:id="rId1813" ref="A2370"/>
    <hyperlink r:id="rId1814" ref="A2371"/>
    <hyperlink r:id="rId1815" ref="A2372"/>
    <hyperlink r:id="rId1816" ref="A2373"/>
    <hyperlink r:id="rId1817" ref="A2374"/>
    <hyperlink r:id="rId1818" ref="A2375"/>
    <hyperlink r:id="rId1819" ref="A2392"/>
    <hyperlink r:id="rId1820" ref="A2393"/>
    <hyperlink r:id="rId1821" ref="A2394"/>
    <hyperlink r:id="rId1822" ref="A2395"/>
    <hyperlink r:id="rId1823" ref="A2396"/>
    <hyperlink r:id="rId1824" ref="A2397"/>
    <hyperlink r:id="rId1825" ref="A2398"/>
    <hyperlink r:id="rId1826" ref="A2399"/>
    <hyperlink r:id="rId1827" ref="A2400"/>
    <hyperlink r:id="rId1828" ref="A2401"/>
    <hyperlink r:id="rId1829" ref="A2402"/>
    <hyperlink r:id="rId1830" ref="A2409"/>
    <hyperlink r:id="rId1831" ref="A2410"/>
    <hyperlink r:id="rId1832" ref="A2411"/>
    <hyperlink r:id="rId1833" ref="A2412"/>
    <hyperlink r:id="rId1834" ref="A2413"/>
    <hyperlink r:id="rId1835" ref="A2414"/>
    <hyperlink r:id="rId1836" ref="A2415"/>
    <hyperlink r:id="rId1837" ref="A2416"/>
    <hyperlink r:id="rId1838" ref="A2417"/>
    <hyperlink r:id="rId1839" ref="A2418"/>
    <hyperlink r:id="rId1840" ref="A2419"/>
    <hyperlink r:id="rId1841" ref="A2420"/>
    <hyperlink r:id="rId1842" ref="A2421"/>
    <hyperlink r:id="rId1843" ref="A2422"/>
    <hyperlink r:id="rId1844" ref="A2423"/>
    <hyperlink r:id="rId1845" ref="A2424"/>
    <hyperlink r:id="rId1846" ref="A2425"/>
    <hyperlink r:id="rId1847" ref="A2426"/>
    <hyperlink r:id="rId1848" ref="A2427"/>
    <hyperlink r:id="rId1849" ref="A2428"/>
    <hyperlink r:id="rId1850" ref="A2429"/>
    <hyperlink r:id="rId1851" ref="A2430"/>
    <hyperlink r:id="rId1852" ref="A2431"/>
    <hyperlink r:id="rId1853" ref="A2432"/>
    <hyperlink r:id="rId1854" ref="A2433"/>
    <hyperlink r:id="rId1855" ref="A2434"/>
    <hyperlink r:id="rId1856" ref="A2435"/>
    <hyperlink r:id="rId1857" ref="A2436"/>
    <hyperlink r:id="rId1858" ref="A2437"/>
    <hyperlink r:id="rId1859" ref="A2438"/>
    <hyperlink r:id="rId1860" ref="A2439"/>
    <hyperlink r:id="rId1861" ref="A2440"/>
    <hyperlink r:id="rId1862" ref="A2441"/>
    <hyperlink r:id="rId1863" ref="A2442"/>
    <hyperlink r:id="rId1864" ref="A2443"/>
    <hyperlink r:id="rId1865" ref="A2444"/>
    <hyperlink r:id="rId1866" ref="A2445"/>
    <hyperlink r:id="rId1867" ref="A2446"/>
    <hyperlink r:id="rId1868" ref="A2447"/>
    <hyperlink r:id="rId1869" ref="A2448"/>
    <hyperlink r:id="rId1870" ref="A2449"/>
    <hyperlink r:id="rId1871" ref="A2450"/>
    <hyperlink r:id="rId1872" ref="A2451"/>
    <hyperlink r:id="rId1873" ref="A2452"/>
    <hyperlink r:id="rId1874" ref="A2453"/>
    <hyperlink r:id="rId1875" ref="A2454"/>
    <hyperlink r:id="rId1876" ref="A2455"/>
    <hyperlink r:id="rId1877" ref="A2456"/>
    <hyperlink r:id="rId1878" ref="A2457"/>
    <hyperlink r:id="rId1879" ref="A2458"/>
    <hyperlink r:id="rId1880" ref="A2459"/>
    <hyperlink r:id="rId1881" ref="A2460"/>
    <hyperlink r:id="rId1882" ref="A2461"/>
    <hyperlink r:id="rId1883" ref="A2462"/>
    <hyperlink r:id="rId1884" ref="A2463"/>
    <hyperlink r:id="rId1885" ref="A2464"/>
    <hyperlink r:id="rId1886" ref="A2465"/>
    <hyperlink r:id="rId1887" ref="A2466"/>
    <hyperlink r:id="rId1888" ref="A2467"/>
    <hyperlink r:id="rId1889" ref="A2468"/>
    <hyperlink r:id="rId1890" ref="A2469"/>
    <hyperlink r:id="rId1891" ref="A2470"/>
    <hyperlink r:id="rId1892" ref="A2471"/>
    <hyperlink r:id="rId1893" ref="A2472"/>
    <hyperlink r:id="rId1894" ref="A2473"/>
    <hyperlink r:id="rId1895" ref="A2474"/>
    <hyperlink r:id="rId1896" ref="A2475"/>
    <hyperlink r:id="rId1897" ref="A2476"/>
    <hyperlink r:id="rId1898" ref="A2477"/>
    <hyperlink r:id="rId1899" ref="A2478"/>
    <hyperlink r:id="rId1900" ref="A2479"/>
    <hyperlink r:id="rId1901" ref="A2480"/>
    <hyperlink r:id="rId1902" ref="A2481"/>
    <hyperlink r:id="rId1903" ref="A2482"/>
    <hyperlink r:id="rId1904" ref="A2483"/>
    <hyperlink r:id="rId1905" ref="A2484"/>
    <hyperlink r:id="rId1906" ref="A2485"/>
    <hyperlink r:id="rId1907" ref="A2486"/>
    <hyperlink r:id="rId1908" ref="A2487"/>
    <hyperlink r:id="rId1909" ref="A2488"/>
    <hyperlink r:id="rId1910" ref="A2489"/>
    <hyperlink r:id="rId1911" ref="A2490"/>
    <hyperlink r:id="rId1912" ref="A2491"/>
    <hyperlink r:id="rId1913" ref="A2492"/>
    <hyperlink r:id="rId1914" ref="A2493"/>
    <hyperlink r:id="rId1915" ref="A2494"/>
    <hyperlink r:id="rId1916" ref="A2495"/>
    <hyperlink r:id="rId1917" ref="A2496"/>
    <hyperlink r:id="rId1918" ref="A2497"/>
    <hyperlink r:id="rId1919" ref="A2498"/>
    <hyperlink r:id="rId1920" ref="A2499"/>
    <hyperlink r:id="rId1921" ref="A2500"/>
    <hyperlink r:id="rId1922" ref="A2501"/>
    <hyperlink r:id="rId1923" ref="A2502"/>
    <hyperlink r:id="rId1924" ref="A2503"/>
    <hyperlink r:id="rId1925" ref="A2504"/>
    <hyperlink r:id="rId1926" ref="A2505"/>
    <hyperlink r:id="rId1927" ref="A2506"/>
    <hyperlink r:id="rId1928" ref="A2507"/>
    <hyperlink r:id="rId1929" ref="A2508"/>
    <hyperlink r:id="rId1930" ref="A2509"/>
    <hyperlink r:id="rId1931" ref="A2510"/>
    <hyperlink r:id="rId1932" ref="A2511"/>
    <hyperlink r:id="rId1933" ref="A2512"/>
    <hyperlink r:id="rId1934" ref="A2513"/>
    <hyperlink r:id="rId1935" ref="A2514"/>
    <hyperlink r:id="rId1936" ref="A2515"/>
    <hyperlink r:id="rId1937" ref="A2516"/>
    <hyperlink r:id="rId1938" ref="A2517"/>
    <hyperlink r:id="rId1939" ref="A2518"/>
    <hyperlink r:id="rId1940" ref="A2519"/>
    <hyperlink r:id="rId1941" ref="A2520"/>
    <hyperlink r:id="rId1942" ref="A2521"/>
    <hyperlink r:id="rId1943" ref="A2522"/>
    <hyperlink r:id="rId1944" ref="A2523"/>
    <hyperlink r:id="rId1945" ref="A2524"/>
    <hyperlink r:id="rId1946" ref="A2525"/>
    <hyperlink r:id="rId1947" ref="A2526"/>
    <hyperlink r:id="rId1948" ref="A2527"/>
    <hyperlink r:id="rId1949" ref="A2528"/>
    <hyperlink r:id="rId1950" ref="A2529"/>
    <hyperlink r:id="rId1951" ref="A2530"/>
    <hyperlink r:id="rId1952" ref="A2531"/>
    <hyperlink r:id="rId1953" ref="A2532"/>
    <hyperlink r:id="rId1954" ref="A2533"/>
    <hyperlink r:id="rId1955" ref="A2534"/>
    <hyperlink r:id="rId1956" ref="A2535"/>
    <hyperlink r:id="rId1957" ref="A2536"/>
    <hyperlink r:id="rId1958" ref="A2537"/>
    <hyperlink r:id="rId1959" ref="A2538"/>
    <hyperlink r:id="rId1960" ref="A2539"/>
    <hyperlink r:id="rId1961" ref="A2540"/>
    <hyperlink r:id="rId1962" ref="A2541"/>
    <hyperlink r:id="rId1963" ref="A2542"/>
    <hyperlink r:id="rId1964" ref="A2543"/>
    <hyperlink r:id="rId1965" ref="A2544"/>
    <hyperlink r:id="rId1966" ref="A2545"/>
    <hyperlink r:id="rId1967" ref="A2546"/>
    <hyperlink r:id="rId1968" ref="A2547"/>
    <hyperlink r:id="rId1969" ref="A2548"/>
    <hyperlink r:id="rId1970" ref="A2549"/>
    <hyperlink r:id="rId1971" ref="A2550"/>
    <hyperlink r:id="rId1972" ref="A2551"/>
    <hyperlink r:id="rId1973" ref="A2552"/>
    <hyperlink r:id="rId1974" ref="A2553"/>
    <hyperlink r:id="rId1975" ref="A2554"/>
    <hyperlink r:id="rId1976" ref="A2555"/>
    <hyperlink r:id="rId1977" ref="A2556"/>
    <hyperlink r:id="rId1978" ref="A2557"/>
    <hyperlink r:id="rId1979" ref="A2558"/>
    <hyperlink r:id="rId1980" ref="A2559"/>
    <hyperlink r:id="rId1981" ref="A2560"/>
    <hyperlink r:id="rId1982" ref="A2561"/>
    <hyperlink r:id="rId1983" ref="A2562"/>
    <hyperlink r:id="rId1984" ref="A2563"/>
    <hyperlink r:id="rId1985" ref="A2564"/>
    <hyperlink r:id="rId1986" ref="A2565"/>
    <hyperlink r:id="rId1987" ref="A2566"/>
    <hyperlink r:id="rId1988" ref="A2567"/>
    <hyperlink r:id="rId1989" ref="A2568"/>
    <hyperlink r:id="rId1990" ref="A2569"/>
    <hyperlink r:id="rId1991" ref="A2570"/>
    <hyperlink r:id="rId1992" ref="A2571"/>
    <hyperlink r:id="rId1993" ref="A2572"/>
    <hyperlink r:id="rId1994" ref="A2573"/>
    <hyperlink r:id="rId1995" ref="A2574"/>
    <hyperlink r:id="rId1996" ref="A2575"/>
    <hyperlink r:id="rId1997" ref="A2576"/>
    <hyperlink r:id="rId1998" ref="A2577"/>
    <hyperlink r:id="rId1999" ref="A2578"/>
    <hyperlink r:id="rId2000" ref="A2579"/>
    <hyperlink r:id="rId2001" ref="A2580"/>
    <hyperlink r:id="rId2002" ref="A2581"/>
    <hyperlink r:id="rId2003" ref="A2582"/>
    <hyperlink r:id="rId2004" ref="A2583"/>
    <hyperlink r:id="rId2005" ref="A2584"/>
    <hyperlink r:id="rId2006" ref="A2585"/>
    <hyperlink r:id="rId2007" ref="A2586"/>
    <hyperlink r:id="rId2008" ref="A2587"/>
    <hyperlink r:id="rId2009" ref="A2588"/>
    <hyperlink r:id="rId2010" ref="A2589"/>
    <hyperlink r:id="rId2011" ref="A2590"/>
    <hyperlink r:id="rId2012" ref="A2591"/>
    <hyperlink r:id="rId2013" ref="A2592"/>
    <hyperlink r:id="rId2014" ref="A2593"/>
    <hyperlink r:id="rId2015" ref="A2594"/>
    <hyperlink r:id="rId2016" ref="A2595"/>
    <hyperlink r:id="rId2017" ref="A2596"/>
    <hyperlink r:id="rId2018" ref="A2597"/>
    <hyperlink r:id="rId2019" ref="A2598"/>
    <hyperlink r:id="rId2020" ref="A2599"/>
    <hyperlink r:id="rId2021" ref="A2600"/>
    <hyperlink r:id="rId2022" ref="A2601"/>
    <hyperlink r:id="rId2023" ref="A2602"/>
    <hyperlink r:id="rId2024" ref="A2603"/>
    <hyperlink r:id="rId2025" ref="A2604"/>
    <hyperlink r:id="rId2026" ref="A2605"/>
    <hyperlink r:id="rId2027" ref="A2606"/>
    <hyperlink r:id="rId2028" ref="A2607"/>
    <hyperlink r:id="rId2029" ref="A2608"/>
    <hyperlink r:id="rId2030" ref="A2609"/>
    <hyperlink r:id="rId2031" ref="A2610"/>
    <hyperlink r:id="rId2032" ref="A2611"/>
    <hyperlink r:id="rId2033" ref="A2612"/>
    <hyperlink r:id="rId2034" ref="A2613"/>
    <hyperlink r:id="rId2035" ref="A2614"/>
    <hyperlink r:id="rId2036" ref="A2615"/>
    <hyperlink r:id="rId2037" ref="A2616"/>
    <hyperlink r:id="rId2038" ref="A2617"/>
    <hyperlink r:id="rId2039" ref="A2618"/>
    <hyperlink r:id="rId2040" ref="A2619"/>
    <hyperlink r:id="rId2041" ref="A2620"/>
    <hyperlink r:id="rId2042" ref="A2621"/>
    <hyperlink r:id="rId2043" ref="A2622"/>
    <hyperlink r:id="rId2044" ref="A2623"/>
    <hyperlink r:id="rId2045" ref="A2624"/>
    <hyperlink r:id="rId2046" ref="A2625"/>
    <hyperlink r:id="rId2047" ref="A2626"/>
    <hyperlink r:id="rId2048" ref="A2627"/>
    <hyperlink r:id="rId2049" ref="A2628"/>
    <hyperlink r:id="rId2050" ref="A2629"/>
    <hyperlink r:id="rId2051" ref="A2630"/>
    <hyperlink r:id="rId2052" ref="A2631"/>
    <hyperlink r:id="rId2053" ref="A2632"/>
    <hyperlink r:id="rId2054" ref="A2633"/>
    <hyperlink r:id="rId2055" ref="A2634"/>
    <hyperlink r:id="rId2056" ref="A2635"/>
    <hyperlink r:id="rId2057" ref="A2636"/>
    <hyperlink r:id="rId2058" ref="A2637"/>
    <hyperlink r:id="rId2059" ref="A2638"/>
    <hyperlink r:id="rId2060" ref="A2639"/>
    <hyperlink r:id="rId2061" ref="A2640"/>
    <hyperlink r:id="rId2062" ref="A2641"/>
    <hyperlink r:id="rId2063" ref="A2642"/>
    <hyperlink r:id="rId2064" ref="A2643"/>
    <hyperlink r:id="rId2065" ref="A2644"/>
    <hyperlink r:id="rId2066" ref="A2654"/>
    <hyperlink r:id="rId2067" ref="A2655"/>
    <hyperlink r:id="rId2068" ref="A2656"/>
    <hyperlink r:id="rId2069" ref="A2657"/>
    <hyperlink r:id="rId2070" ref="A2658"/>
    <hyperlink r:id="rId2071" ref="A2659"/>
    <hyperlink r:id="rId2072" ref="A2660"/>
    <hyperlink r:id="rId2073" ref="A2661"/>
    <hyperlink r:id="rId2074" ref="A2662"/>
    <hyperlink r:id="rId2075" ref="A2663"/>
    <hyperlink r:id="rId2076" ref="A2664"/>
    <hyperlink r:id="rId2077" ref="A2665"/>
    <hyperlink r:id="rId2078" ref="A2666"/>
    <hyperlink r:id="rId2079" ref="A2667"/>
    <hyperlink r:id="rId2080" ref="A2668"/>
    <hyperlink r:id="rId2081" ref="A2669"/>
    <hyperlink r:id="rId2082" ref="A2670"/>
    <hyperlink r:id="rId2083" ref="A2671"/>
    <hyperlink r:id="rId2084" ref="A2672"/>
    <hyperlink r:id="rId2085" ref="A2673"/>
    <hyperlink r:id="rId2086" ref="A2674"/>
    <hyperlink r:id="rId2087" ref="A2675"/>
    <hyperlink r:id="rId2088" ref="A2676"/>
    <hyperlink r:id="rId2089" ref="A2677"/>
    <hyperlink r:id="rId2090" ref="A2678"/>
    <hyperlink r:id="rId2091" ref="A2679"/>
    <hyperlink r:id="rId2092" ref="A2680"/>
    <hyperlink r:id="rId2093" ref="A2681"/>
    <hyperlink r:id="rId2094" ref="A2682"/>
    <hyperlink r:id="rId2095" ref="A2683"/>
    <hyperlink r:id="rId2096" ref="A2684"/>
    <hyperlink r:id="rId2097" ref="A2685"/>
    <hyperlink r:id="rId2098" ref="A2686"/>
    <hyperlink r:id="rId2099" ref="A2741"/>
    <hyperlink r:id="rId2100" ref="A2742"/>
    <hyperlink r:id="rId2101" ref="A2743"/>
    <hyperlink r:id="rId2102" ref="A2744"/>
    <hyperlink r:id="rId2103" ref="A2745"/>
    <hyperlink r:id="rId2104" ref="A2746"/>
    <hyperlink r:id="rId2105" ref="A2747"/>
    <hyperlink r:id="rId2106" ref="A2748"/>
    <hyperlink r:id="rId2107" ref="A2749"/>
    <hyperlink r:id="rId2108" ref="A2750"/>
    <hyperlink r:id="rId2109" ref="A2751"/>
    <hyperlink r:id="rId2110" ref="A2752"/>
    <hyperlink r:id="rId2111" ref="A2753"/>
    <hyperlink r:id="rId2112" ref="A2754"/>
    <hyperlink r:id="rId2113" ref="A2755"/>
    <hyperlink r:id="rId2114" ref="A2756"/>
    <hyperlink r:id="rId2115" ref="A2757"/>
    <hyperlink r:id="rId2116" ref="A2758"/>
    <hyperlink r:id="rId2117" ref="A2759"/>
    <hyperlink r:id="rId2118" ref="A2760"/>
    <hyperlink r:id="rId2119" ref="A2761"/>
    <hyperlink r:id="rId2120" ref="A2762"/>
    <hyperlink r:id="rId2121" ref="A2763"/>
    <hyperlink r:id="rId2122" ref="A2764"/>
    <hyperlink r:id="rId2123" ref="A2765"/>
    <hyperlink r:id="rId2124" ref="A2766"/>
    <hyperlink r:id="rId2125" ref="A2767"/>
    <hyperlink r:id="rId2126" ref="A2768"/>
    <hyperlink r:id="rId2127" ref="A2769"/>
    <hyperlink r:id="rId2128" ref="A2770"/>
    <hyperlink r:id="rId2129" ref="A2771"/>
    <hyperlink r:id="rId2130" ref="A2772"/>
    <hyperlink r:id="rId2131" ref="A2773"/>
    <hyperlink r:id="rId2132" ref="A2774"/>
    <hyperlink r:id="rId2133" ref="A2775"/>
    <hyperlink r:id="rId2134" ref="A2776"/>
    <hyperlink r:id="rId2135" ref="A2777"/>
    <hyperlink r:id="rId2136" ref="A2778"/>
    <hyperlink r:id="rId2137" ref="A2779"/>
    <hyperlink r:id="rId2138" ref="A2780"/>
    <hyperlink r:id="rId2139" ref="A2781"/>
    <hyperlink r:id="rId2140" ref="A2782"/>
    <hyperlink r:id="rId2141" ref="A2783"/>
    <hyperlink r:id="rId2142" ref="A2784"/>
    <hyperlink r:id="rId2143" ref="A2785"/>
    <hyperlink r:id="rId2144" ref="A2786"/>
    <hyperlink r:id="rId2145" ref="A2787"/>
    <hyperlink r:id="rId2146" ref="A2788"/>
    <hyperlink r:id="rId2147" ref="A2789"/>
    <hyperlink r:id="rId2148" ref="A2790"/>
    <hyperlink r:id="rId2149" ref="A2791"/>
    <hyperlink r:id="rId2150" ref="A2792"/>
    <hyperlink r:id="rId2151" ref="A2793"/>
    <hyperlink r:id="rId2152" ref="A2794"/>
    <hyperlink r:id="rId2153" ref="A2795"/>
    <hyperlink r:id="rId2154" ref="A2796"/>
    <hyperlink r:id="rId2155" ref="A2797"/>
    <hyperlink r:id="rId2156" ref="A2798"/>
    <hyperlink r:id="rId2157" ref="A2799"/>
    <hyperlink r:id="rId2158" ref="A2800"/>
    <hyperlink r:id="rId2159" ref="A2801"/>
    <hyperlink r:id="rId2160" ref="A2802"/>
    <hyperlink r:id="rId2161" ref="A2803"/>
    <hyperlink r:id="rId2162" ref="A2804"/>
    <hyperlink r:id="rId2163" ref="A2805"/>
    <hyperlink r:id="rId2164" ref="A2806"/>
    <hyperlink r:id="rId2165" ref="A2807"/>
    <hyperlink r:id="rId2166" ref="A2808"/>
    <hyperlink r:id="rId2167" ref="A2809"/>
    <hyperlink r:id="rId2168" ref="A2810"/>
    <hyperlink r:id="rId2169" ref="A2811"/>
    <hyperlink r:id="rId2170" ref="A2812"/>
    <hyperlink r:id="rId2171" ref="A2813"/>
    <hyperlink r:id="rId2172" ref="A2814"/>
    <hyperlink r:id="rId2173" ref="A2815"/>
    <hyperlink r:id="rId2174" ref="A2816"/>
    <hyperlink r:id="rId2175" ref="A2817"/>
    <hyperlink r:id="rId2176" ref="A2818"/>
    <hyperlink r:id="rId2177" ref="A2819"/>
    <hyperlink r:id="rId2178" ref="A2820"/>
    <hyperlink r:id="rId2179" ref="A2821"/>
    <hyperlink r:id="rId2180" ref="A2822"/>
    <hyperlink r:id="rId2181" ref="A2823"/>
    <hyperlink r:id="rId2182" ref="A2824"/>
    <hyperlink r:id="rId2183" ref="A2825"/>
    <hyperlink r:id="rId2184" ref="A2826"/>
    <hyperlink r:id="rId2185" ref="A2827"/>
    <hyperlink r:id="rId2186" ref="A2828"/>
    <hyperlink r:id="rId2187" ref="A2829"/>
    <hyperlink r:id="rId2188" ref="A2830"/>
    <hyperlink r:id="rId2189" ref="A2831"/>
    <hyperlink r:id="rId2190" ref="A2832"/>
    <hyperlink r:id="rId2191" ref="A2833"/>
    <hyperlink r:id="rId2192" ref="A2845"/>
    <hyperlink r:id="rId2193" ref="A2846"/>
    <hyperlink r:id="rId2194" ref="A2847"/>
    <hyperlink r:id="rId2195" ref="A2848"/>
    <hyperlink r:id="rId2196" ref="A2849"/>
    <hyperlink r:id="rId2197" ref="A2850"/>
    <hyperlink r:id="rId2198" ref="A2851"/>
    <hyperlink r:id="rId2199" ref="A2852"/>
    <hyperlink r:id="rId2200" ref="A2853"/>
    <hyperlink r:id="rId2201" ref="A2854"/>
    <hyperlink r:id="rId2202" ref="A2855"/>
    <hyperlink r:id="rId2203" ref="A2856"/>
    <hyperlink r:id="rId2204" ref="A2857"/>
    <hyperlink r:id="rId2205" ref="A2858"/>
    <hyperlink r:id="rId2206" ref="A2859"/>
    <hyperlink r:id="rId2207" ref="A2860"/>
    <hyperlink r:id="rId2208" ref="A2861"/>
    <hyperlink r:id="rId2209" ref="A2862"/>
    <hyperlink r:id="rId2210" ref="A2863"/>
    <hyperlink r:id="rId2211" ref="A2864"/>
    <hyperlink r:id="rId2212" ref="A2865"/>
    <hyperlink r:id="rId2213" ref="A2866"/>
    <hyperlink r:id="rId2214" ref="A2867"/>
    <hyperlink r:id="rId2215" ref="A2868"/>
    <hyperlink r:id="rId2216" ref="A2869"/>
    <hyperlink r:id="rId2217" ref="A2870"/>
    <hyperlink r:id="rId2218" ref="A2871"/>
    <hyperlink r:id="rId2219" ref="A2874"/>
    <hyperlink r:id="rId2220" ref="A2875"/>
    <hyperlink r:id="rId2221" ref="A2876"/>
    <hyperlink r:id="rId2222" ref="A2877"/>
    <hyperlink r:id="rId2223" ref="A2878"/>
    <hyperlink r:id="rId2224" ref="A2879"/>
    <hyperlink r:id="rId2225" ref="A2880"/>
    <hyperlink r:id="rId2226" ref="A2881"/>
    <hyperlink r:id="rId2227" ref="A2882"/>
    <hyperlink r:id="rId2228" ref="A2883"/>
    <hyperlink r:id="rId2229" ref="A2884"/>
    <hyperlink r:id="rId2230" ref="A2885"/>
    <hyperlink r:id="rId2231" ref="A2886"/>
    <hyperlink r:id="rId2232" ref="A2887"/>
    <hyperlink r:id="rId2233" ref="A2888"/>
    <hyperlink r:id="rId2234" ref="A2889"/>
    <hyperlink r:id="rId2235" ref="A2890"/>
    <hyperlink r:id="rId2236" ref="A2891"/>
    <hyperlink r:id="rId2237" ref="A2892"/>
    <hyperlink r:id="rId2238" ref="A2893"/>
    <hyperlink r:id="rId2239" ref="A2894"/>
    <hyperlink r:id="rId2240" ref="A2895"/>
    <hyperlink r:id="rId2241" ref="A2896"/>
    <hyperlink r:id="rId2242" ref="A2897"/>
    <hyperlink r:id="rId2243" ref="A2898"/>
    <hyperlink r:id="rId2244" ref="A2899"/>
    <hyperlink r:id="rId2245" ref="A2900"/>
    <hyperlink r:id="rId2246" ref="A2901"/>
    <hyperlink r:id="rId2247" ref="A2902"/>
    <hyperlink r:id="rId2248" ref="A2903"/>
    <hyperlink r:id="rId2249" ref="A2904"/>
    <hyperlink r:id="rId2250" ref="A2905"/>
    <hyperlink r:id="rId2251" ref="A2906"/>
    <hyperlink r:id="rId2252" ref="A2907"/>
    <hyperlink r:id="rId2253" ref="A2908"/>
    <hyperlink r:id="rId2254" ref="A2909"/>
    <hyperlink r:id="rId2255" ref="A2910"/>
    <hyperlink r:id="rId2256" ref="A2911"/>
    <hyperlink r:id="rId2257" ref="A2912"/>
    <hyperlink r:id="rId2258" ref="A2913"/>
    <hyperlink r:id="rId2259" ref="A2914"/>
    <hyperlink r:id="rId2260" ref="A2915"/>
    <hyperlink r:id="rId2261" ref="A2916"/>
    <hyperlink r:id="rId2262" ref="A2917"/>
    <hyperlink r:id="rId2263" ref="A2918"/>
    <hyperlink r:id="rId2264" ref="A2919"/>
    <hyperlink r:id="rId2265" ref="A2920"/>
    <hyperlink r:id="rId2266" ref="A2921"/>
    <hyperlink r:id="rId2267" ref="A2922"/>
    <hyperlink r:id="rId2268" ref="A2923"/>
    <hyperlink r:id="rId2269" ref="A2924"/>
    <hyperlink r:id="rId2270" ref="A2925"/>
    <hyperlink r:id="rId2271" ref="A2926"/>
    <hyperlink r:id="rId2272" ref="A2927"/>
    <hyperlink r:id="rId2273" ref="A2928"/>
    <hyperlink r:id="rId2274" ref="A2929"/>
    <hyperlink r:id="rId2275" ref="A2930"/>
    <hyperlink r:id="rId2276" ref="A2931"/>
    <hyperlink r:id="rId2277" ref="A2932"/>
    <hyperlink r:id="rId2278" ref="A2933"/>
    <hyperlink r:id="rId2279" ref="A2934"/>
    <hyperlink r:id="rId2280" ref="A2935"/>
    <hyperlink r:id="rId2281" ref="A2936"/>
    <hyperlink r:id="rId2282" ref="A2937"/>
    <hyperlink r:id="rId2283" ref="A2938"/>
    <hyperlink r:id="rId2284" ref="A2939"/>
    <hyperlink r:id="rId2285" ref="A2940"/>
    <hyperlink r:id="rId2286" ref="A2941"/>
    <hyperlink r:id="rId2287" ref="A2942"/>
    <hyperlink r:id="rId2288" ref="A2943"/>
    <hyperlink r:id="rId2289" ref="A2944"/>
    <hyperlink r:id="rId2290" ref="A2945"/>
    <hyperlink r:id="rId2291" ref="A2946"/>
    <hyperlink r:id="rId2292" ref="A2947"/>
    <hyperlink r:id="rId2293" ref="A2948"/>
    <hyperlink r:id="rId2294" ref="A2949"/>
    <hyperlink r:id="rId2295" ref="A2950"/>
    <hyperlink r:id="rId2296" ref="A2951"/>
    <hyperlink r:id="rId2297" ref="A2952"/>
    <hyperlink r:id="rId2298" ref="A2953"/>
    <hyperlink r:id="rId2299" ref="A2954"/>
    <hyperlink r:id="rId2300" ref="A2955"/>
    <hyperlink r:id="rId2301" ref="A2956"/>
    <hyperlink r:id="rId2302" ref="A2957"/>
    <hyperlink r:id="rId2303" ref="A2958"/>
    <hyperlink r:id="rId2304" ref="A2959"/>
    <hyperlink r:id="rId2305" ref="A2960"/>
    <hyperlink r:id="rId2306" ref="A2961"/>
    <hyperlink r:id="rId2307" ref="A2962"/>
    <hyperlink r:id="rId2308" ref="A2963"/>
    <hyperlink r:id="rId2309" ref="A2964"/>
    <hyperlink r:id="rId2310" ref="A2965"/>
    <hyperlink r:id="rId2311" ref="A2966"/>
    <hyperlink r:id="rId2312" ref="A2967"/>
    <hyperlink r:id="rId2313" ref="A2968"/>
    <hyperlink r:id="rId2314" ref="A2969"/>
    <hyperlink r:id="rId2315" ref="A2970"/>
    <hyperlink r:id="rId2316" ref="A2971"/>
    <hyperlink r:id="rId2317" ref="A2972"/>
    <hyperlink r:id="rId2318" ref="A2973"/>
    <hyperlink r:id="rId2319" ref="A2974"/>
    <hyperlink r:id="rId2320" ref="A2975"/>
    <hyperlink r:id="rId2321" ref="A2976"/>
    <hyperlink r:id="rId2322" ref="A2977"/>
    <hyperlink r:id="rId2323" ref="A2984"/>
    <hyperlink r:id="rId2324" ref="A2985"/>
    <hyperlink r:id="rId2325" ref="A2986"/>
    <hyperlink r:id="rId2326" ref="A2987"/>
    <hyperlink r:id="rId2327" ref="A2988"/>
    <hyperlink r:id="rId2328" ref="A2989"/>
    <hyperlink r:id="rId2329" ref="A2990"/>
    <hyperlink r:id="rId2330" ref="A2991"/>
    <hyperlink r:id="rId2331" ref="A2992"/>
    <hyperlink r:id="rId2332" ref="A2993"/>
    <hyperlink r:id="rId2333" ref="A2994"/>
    <hyperlink r:id="rId2334" ref="A2995"/>
    <hyperlink r:id="rId2335" ref="A2996"/>
    <hyperlink r:id="rId2336" ref="A2997"/>
    <hyperlink r:id="rId2337" ref="A2998"/>
    <hyperlink r:id="rId2338" ref="A2999"/>
    <hyperlink r:id="rId2339" ref="A3000"/>
    <hyperlink r:id="rId2340" ref="A3001"/>
    <hyperlink r:id="rId2341" ref="A3002"/>
    <hyperlink r:id="rId2342" ref="A3003"/>
    <hyperlink r:id="rId2343" ref="A3004"/>
    <hyperlink r:id="rId2344" ref="A3005"/>
    <hyperlink r:id="rId2345" ref="A3006"/>
    <hyperlink r:id="rId2346" ref="A3007"/>
    <hyperlink r:id="rId2347" ref="A3008"/>
    <hyperlink r:id="rId2348" ref="A3009"/>
    <hyperlink r:id="rId2349" ref="A3010"/>
    <hyperlink r:id="rId2350" ref="A3011"/>
    <hyperlink r:id="rId2351" ref="A3012"/>
    <hyperlink r:id="rId2352" ref="A3013"/>
    <hyperlink r:id="rId2353" ref="A3014"/>
    <hyperlink r:id="rId2354" ref="A3015"/>
    <hyperlink r:id="rId2355" ref="A3016"/>
    <hyperlink r:id="rId2356" ref="A3017"/>
    <hyperlink r:id="rId2357" ref="A3018"/>
    <hyperlink r:id="rId2358" ref="A3019"/>
    <hyperlink r:id="rId2359" ref="A3020"/>
    <hyperlink r:id="rId2360" ref="A3021"/>
    <hyperlink r:id="rId2361" ref="A3022"/>
    <hyperlink r:id="rId2362" ref="A3023"/>
    <hyperlink r:id="rId2363" ref="A3024"/>
    <hyperlink r:id="rId2364" ref="A3025"/>
    <hyperlink r:id="rId2365" ref="A3026"/>
    <hyperlink r:id="rId2366" ref="A3027"/>
    <hyperlink r:id="rId2367" ref="A3028"/>
    <hyperlink r:id="rId2368" ref="A3029"/>
    <hyperlink r:id="rId2369" ref="A3030"/>
    <hyperlink r:id="rId2370" ref="A3031"/>
    <hyperlink r:id="rId2371" ref="A3032"/>
    <hyperlink r:id="rId2372" ref="A3033"/>
    <hyperlink r:id="rId2373" ref="A3034"/>
    <hyperlink r:id="rId2374" ref="A3035"/>
    <hyperlink r:id="rId2375" ref="A3036"/>
    <hyperlink r:id="rId2376" ref="A3037"/>
    <hyperlink r:id="rId2377" ref="A3038"/>
    <hyperlink r:id="rId2378" ref="A3039"/>
    <hyperlink r:id="rId2379" ref="A3040"/>
    <hyperlink r:id="rId2380" ref="A3041"/>
    <hyperlink r:id="rId2381" ref="A3042"/>
    <hyperlink r:id="rId2382" ref="A3043"/>
    <hyperlink r:id="rId2383" ref="A3044"/>
    <hyperlink r:id="rId2384" ref="A3045"/>
    <hyperlink r:id="rId2385" ref="A3046"/>
    <hyperlink r:id="rId2386" ref="A3047"/>
    <hyperlink r:id="rId2387" ref="A3048"/>
    <hyperlink r:id="rId2388" ref="A3049"/>
    <hyperlink r:id="rId2389" ref="A3050"/>
    <hyperlink r:id="rId2390" ref="A3051"/>
    <hyperlink r:id="rId2391" ref="A3052"/>
    <hyperlink r:id="rId2392" ref="A3053"/>
    <hyperlink r:id="rId2393" ref="A3054"/>
    <hyperlink r:id="rId2394" ref="A3055"/>
    <hyperlink r:id="rId2395" ref="A3056"/>
    <hyperlink r:id="rId2396" ref="A3057"/>
    <hyperlink r:id="rId2397" ref="A3058"/>
    <hyperlink r:id="rId2398" ref="A3059"/>
    <hyperlink r:id="rId2399" ref="A3060"/>
    <hyperlink r:id="rId2400" ref="A3061"/>
    <hyperlink r:id="rId2401" ref="A3072"/>
    <hyperlink r:id="rId2402" ref="A3073"/>
    <hyperlink r:id="rId2403" ref="A3074"/>
    <hyperlink r:id="rId2404" ref="A3075"/>
    <hyperlink r:id="rId2405" ref="A3076"/>
    <hyperlink r:id="rId2406" ref="A3077"/>
    <hyperlink r:id="rId2407" ref="A3078"/>
    <hyperlink r:id="rId2408" ref="A3079"/>
    <hyperlink r:id="rId2409" ref="A3080"/>
    <hyperlink r:id="rId2410" ref="A3081"/>
    <hyperlink r:id="rId2411" ref="A3082"/>
    <hyperlink r:id="rId2412" ref="A3083"/>
    <hyperlink r:id="rId2413" ref="A3084"/>
    <hyperlink r:id="rId2414" ref="A3085"/>
    <hyperlink r:id="rId2415" ref="A3086"/>
    <hyperlink r:id="rId2416" ref="A3087"/>
    <hyperlink r:id="rId2417" ref="A3088"/>
    <hyperlink r:id="rId2418" ref="A3089"/>
    <hyperlink r:id="rId2419" ref="A3090"/>
    <hyperlink r:id="rId2420" ref="A3091"/>
    <hyperlink r:id="rId2421" ref="A3092"/>
    <hyperlink r:id="rId2422" ref="A3093"/>
    <hyperlink r:id="rId2423" ref="A3094"/>
    <hyperlink r:id="rId2424" ref="A3095"/>
    <hyperlink r:id="rId2425" ref="A3096"/>
    <hyperlink r:id="rId2426" ref="A3097"/>
    <hyperlink r:id="rId2427" ref="A3098"/>
    <hyperlink r:id="rId2428" ref="A3099"/>
    <hyperlink r:id="rId2429" ref="A3100"/>
    <hyperlink r:id="rId2430" ref="A3101"/>
    <hyperlink r:id="rId2431" ref="A3102"/>
    <hyperlink r:id="rId2432" ref="A3103"/>
    <hyperlink r:id="rId2433" ref="A3104"/>
    <hyperlink r:id="rId2434" ref="A3105"/>
    <hyperlink r:id="rId2435" ref="A3106"/>
    <hyperlink r:id="rId2436" ref="A3107"/>
    <hyperlink r:id="rId2437" ref="A3108"/>
    <hyperlink r:id="rId2438" ref="A3109"/>
    <hyperlink r:id="rId2439" ref="A3110"/>
    <hyperlink r:id="rId2440" ref="A3111"/>
    <hyperlink r:id="rId2441" ref="A3112"/>
    <hyperlink r:id="rId2442" ref="A3113"/>
    <hyperlink r:id="rId2443" ref="A3114"/>
    <hyperlink r:id="rId2444" ref="A3115"/>
    <hyperlink r:id="rId2445" ref="A3116"/>
    <hyperlink r:id="rId2446" ref="A3117"/>
    <hyperlink r:id="rId2447" ref="A3118"/>
    <hyperlink r:id="rId2448" ref="A3119"/>
    <hyperlink r:id="rId2449" ref="A3120"/>
    <hyperlink r:id="rId2450" ref="A3121"/>
    <hyperlink r:id="rId2451" ref="A3122"/>
    <hyperlink r:id="rId2452" ref="A3123"/>
    <hyperlink r:id="rId2453" ref="A3124"/>
    <hyperlink r:id="rId2454" ref="A3125"/>
    <hyperlink r:id="rId2455" ref="A3126"/>
    <hyperlink r:id="rId2456" ref="A3127"/>
    <hyperlink r:id="rId2457" ref="A3128"/>
    <hyperlink r:id="rId2458" ref="A3129"/>
    <hyperlink r:id="rId2459" ref="A3130"/>
    <hyperlink r:id="rId2460" ref="A3131"/>
    <hyperlink r:id="rId2461" ref="A3132"/>
    <hyperlink r:id="rId2462" ref="A3133"/>
    <hyperlink r:id="rId2463" ref="A3134"/>
    <hyperlink r:id="rId2464" ref="A3135"/>
    <hyperlink r:id="rId2465" ref="A3136"/>
    <hyperlink r:id="rId2466" ref="A3137"/>
    <hyperlink r:id="rId2467" ref="A3138"/>
    <hyperlink r:id="rId2468" ref="A3139"/>
    <hyperlink r:id="rId2469" ref="A3140"/>
    <hyperlink r:id="rId2470" ref="A3141"/>
    <hyperlink r:id="rId2471" ref="A3142"/>
    <hyperlink r:id="rId2472" ref="A3143"/>
    <hyperlink r:id="rId2473" ref="A3144"/>
    <hyperlink r:id="rId2474" ref="A3145"/>
    <hyperlink r:id="rId2475" ref="A3146"/>
    <hyperlink r:id="rId2476" ref="A3147"/>
    <hyperlink r:id="rId2477" ref="A3148"/>
    <hyperlink r:id="rId2478" ref="A3149"/>
    <hyperlink r:id="rId2479" ref="A3150"/>
    <hyperlink r:id="rId2480" ref="A3151"/>
    <hyperlink r:id="rId2481" ref="A3152"/>
    <hyperlink r:id="rId2482" ref="A3153"/>
    <hyperlink r:id="rId2483" ref="A3154"/>
    <hyperlink r:id="rId2484" ref="A3155"/>
    <hyperlink r:id="rId2485" ref="A3156"/>
    <hyperlink r:id="rId2486" ref="A3157"/>
    <hyperlink r:id="rId2487" ref="A3158"/>
    <hyperlink r:id="rId2488" ref="A3159"/>
    <hyperlink r:id="rId2489" ref="A3160"/>
    <hyperlink r:id="rId2490" ref="A3161"/>
    <hyperlink r:id="rId2491" ref="A3162"/>
    <hyperlink r:id="rId2492" ref="A3163"/>
    <hyperlink r:id="rId2493" ref="A3164"/>
    <hyperlink r:id="rId2494" ref="A3165"/>
    <hyperlink r:id="rId2495" ref="A3166"/>
    <hyperlink r:id="rId2496" ref="A3167"/>
    <hyperlink r:id="rId2497" ref="A3168"/>
    <hyperlink r:id="rId2498" ref="A3169"/>
    <hyperlink r:id="rId2499" ref="A3170"/>
    <hyperlink r:id="rId2500" ref="A3171"/>
    <hyperlink r:id="rId2501" ref="A3172"/>
    <hyperlink r:id="rId2502" ref="A3173"/>
    <hyperlink r:id="rId2503" ref="A3174"/>
    <hyperlink r:id="rId2504" ref="A3175"/>
    <hyperlink r:id="rId2505" ref="A3176"/>
    <hyperlink r:id="rId2506" ref="A3177"/>
    <hyperlink r:id="rId2507" ref="A3178"/>
    <hyperlink r:id="rId2508" ref="A3179"/>
    <hyperlink r:id="rId2509" ref="A3180"/>
    <hyperlink r:id="rId2510" ref="A3181"/>
    <hyperlink r:id="rId2511" ref="A3182"/>
    <hyperlink r:id="rId2512" ref="A3183"/>
    <hyperlink r:id="rId2513" ref="A3184"/>
    <hyperlink r:id="rId2514" ref="A3185"/>
    <hyperlink r:id="rId2515" ref="A3186"/>
    <hyperlink r:id="rId2516" ref="A3187"/>
    <hyperlink r:id="rId2517" ref="A3188"/>
    <hyperlink r:id="rId2518" ref="A3189"/>
    <hyperlink r:id="rId2519" ref="A3190"/>
    <hyperlink r:id="rId2520" ref="A3191"/>
    <hyperlink r:id="rId2521" ref="A3192"/>
    <hyperlink r:id="rId2522" ref="A3193"/>
    <hyperlink r:id="rId2523" ref="A3194"/>
    <hyperlink r:id="rId2524" ref="A3195"/>
    <hyperlink r:id="rId2525" ref="A3196"/>
    <hyperlink r:id="rId2526" ref="A3197"/>
    <hyperlink r:id="rId2527" ref="A3198"/>
    <hyperlink r:id="rId2528" ref="A3199"/>
    <hyperlink r:id="rId2529" ref="A3200"/>
    <hyperlink r:id="rId2530" ref="A3201"/>
    <hyperlink r:id="rId2531" ref="A3202"/>
    <hyperlink r:id="rId2532" ref="A3203"/>
    <hyperlink r:id="rId2533" ref="A3204"/>
    <hyperlink r:id="rId2534" ref="A3205"/>
    <hyperlink r:id="rId2535" ref="A3206"/>
    <hyperlink r:id="rId2536" ref="A3207"/>
    <hyperlink r:id="rId2537" ref="A3208"/>
    <hyperlink r:id="rId2538" ref="A3209"/>
    <hyperlink r:id="rId2539" ref="A3210"/>
    <hyperlink r:id="rId2540" ref="A3211"/>
    <hyperlink r:id="rId2541" ref="A3212"/>
    <hyperlink r:id="rId2542" ref="A3213"/>
    <hyperlink r:id="rId2543" ref="A3214"/>
    <hyperlink r:id="rId2544" ref="A3215"/>
    <hyperlink r:id="rId2545" ref="A3216"/>
    <hyperlink r:id="rId2546" ref="A3217"/>
    <hyperlink r:id="rId2547" ref="A3218"/>
    <hyperlink r:id="rId2548" ref="A3219"/>
    <hyperlink r:id="rId2549" ref="A3220"/>
    <hyperlink r:id="rId2550" ref="A3221"/>
    <hyperlink r:id="rId2551" ref="A3222"/>
    <hyperlink r:id="rId2552" ref="A3223"/>
    <hyperlink r:id="rId2553" ref="A3224"/>
    <hyperlink r:id="rId2554" ref="A3225"/>
    <hyperlink r:id="rId2555" ref="A3226"/>
    <hyperlink r:id="rId2556" ref="A3227"/>
    <hyperlink r:id="rId2557" ref="A3228"/>
    <hyperlink r:id="rId2558" ref="A3229"/>
    <hyperlink r:id="rId2559" ref="A3230"/>
    <hyperlink r:id="rId2560" ref="A3231"/>
    <hyperlink r:id="rId2561" ref="A3232"/>
    <hyperlink r:id="rId2562" ref="A3233"/>
    <hyperlink r:id="rId2563" ref="A3234"/>
    <hyperlink r:id="rId2564" ref="A3235"/>
    <hyperlink r:id="rId2565" ref="A3236"/>
    <hyperlink r:id="rId2566" ref="A3237"/>
    <hyperlink r:id="rId2567" ref="A3238"/>
    <hyperlink r:id="rId2568" ref="A3239"/>
    <hyperlink r:id="rId2569" ref="A3240"/>
    <hyperlink r:id="rId2570" ref="A3241"/>
    <hyperlink r:id="rId2571" ref="A3242"/>
    <hyperlink r:id="rId2572" ref="A3243"/>
    <hyperlink r:id="rId2573" ref="A3244"/>
    <hyperlink r:id="rId2574" ref="A3245"/>
    <hyperlink r:id="rId2575" ref="A3246"/>
    <hyperlink r:id="rId2576" ref="A3247"/>
    <hyperlink r:id="rId2577" ref="A3248"/>
    <hyperlink r:id="rId2578" ref="A3249"/>
    <hyperlink r:id="rId2579" ref="A3250"/>
    <hyperlink r:id="rId2580" ref="A3251"/>
    <hyperlink r:id="rId2581" ref="A3252"/>
    <hyperlink r:id="rId2582" ref="A3253"/>
    <hyperlink r:id="rId2583" ref="A3254"/>
    <hyperlink r:id="rId2584" ref="A3255"/>
    <hyperlink r:id="rId2585" ref="A3256"/>
    <hyperlink r:id="rId2586" ref="A3257"/>
    <hyperlink r:id="rId2587" ref="A3258"/>
    <hyperlink r:id="rId2588" ref="A3259"/>
    <hyperlink r:id="rId2589" ref="A3260"/>
    <hyperlink r:id="rId2590" ref="A3261"/>
    <hyperlink r:id="rId2591" ref="A3262"/>
    <hyperlink r:id="rId2592" ref="A3263"/>
    <hyperlink r:id="rId2593" ref="A3264"/>
    <hyperlink r:id="rId2594" ref="A3265"/>
    <hyperlink r:id="rId2595" ref="A3274"/>
    <hyperlink r:id="rId2596" ref="A3275"/>
    <hyperlink r:id="rId2597" ref="A3276"/>
    <hyperlink r:id="rId2598" ref="A3277"/>
    <hyperlink r:id="rId2599" ref="A3278"/>
    <hyperlink r:id="rId2600" ref="A3279"/>
    <hyperlink r:id="rId2601" ref="A3280"/>
    <hyperlink r:id="rId2602" ref="A3281"/>
    <hyperlink r:id="rId2603" ref="A3282"/>
    <hyperlink r:id="rId2604" ref="A3283"/>
    <hyperlink r:id="rId2605" ref="A3284"/>
    <hyperlink r:id="rId2606" ref="A3285"/>
    <hyperlink r:id="rId2607" ref="A3286"/>
    <hyperlink r:id="rId2608" ref="A3287"/>
    <hyperlink r:id="rId2609" ref="A3288"/>
    <hyperlink r:id="rId2610" ref="A3289"/>
    <hyperlink r:id="rId2611" ref="A3290"/>
    <hyperlink r:id="rId2612" ref="A3291"/>
    <hyperlink r:id="rId2613" ref="A3292"/>
    <hyperlink r:id="rId2614" ref="A3293"/>
    <hyperlink r:id="rId2615" ref="A3294"/>
    <hyperlink r:id="rId2616" ref="A3295"/>
    <hyperlink r:id="rId2617" ref="A3296"/>
    <hyperlink r:id="rId2618" ref="A3297"/>
    <hyperlink r:id="rId2619" ref="A3298"/>
    <hyperlink r:id="rId2620" ref="A3299"/>
    <hyperlink r:id="rId2621" ref="A3300"/>
    <hyperlink r:id="rId2622" ref="A3301"/>
    <hyperlink r:id="rId2623" ref="A3302"/>
    <hyperlink r:id="rId2624" ref="A3303"/>
    <hyperlink r:id="rId2625" ref="A3304"/>
    <hyperlink r:id="rId2626" ref="A3305"/>
    <hyperlink r:id="rId2627" ref="A3306"/>
    <hyperlink r:id="rId2628" ref="A3307"/>
    <hyperlink r:id="rId2629" ref="A3308"/>
    <hyperlink r:id="rId2630" ref="A3309"/>
    <hyperlink r:id="rId2631" ref="A3310"/>
    <hyperlink r:id="rId2632" ref="A3311"/>
    <hyperlink r:id="rId2633" ref="A3312"/>
    <hyperlink r:id="rId2634" ref="A3313"/>
    <hyperlink r:id="rId2635" ref="A3314"/>
    <hyperlink r:id="rId2636" ref="A3315"/>
    <hyperlink r:id="rId2637" ref="A3316"/>
    <hyperlink r:id="rId2638" ref="A3317"/>
    <hyperlink r:id="rId2639" ref="A3318"/>
    <hyperlink r:id="rId2640" ref="A3319"/>
    <hyperlink r:id="rId2641" ref="A3320"/>
    <hyperlink r:id="rId2642" ref="A3321"/>
    <hyperlink r:id="rId2643" ref="A3322"/>
    <hyperlink r:id="rId2644" ref="A3323"/>
    <hyperlink r:id="rId2645" ref="A3324"/>
    <hyperlink r:id="rId2646" ref="A3325"/>
    <hyperlink r:id="rId2647" ref="A3326"/>
    <hyperlink r:id="rId2648" ref="A3327"/>
    <hyperlink r:id="rId2649" ref="A3328"/>
    <hyperlink r:id="rId2650" ref="A3329"/>
    <hyperlink r:id="rId2651" ref="A3355"/>
    <hyperlink r:id="rId2652" ref="A3356"/>
    <hyperlink r:id="rId2653" ref="A3357"/>
    <hyperlink r:id="rId2654" ref="A3358"/>
    <hyperlink r:id="rId2655" ref="A3359"/>
    <hyperlink r:id="rId2656" ref="A3360"/>
    <hyperlink r:id="rId2657" ref="A3361"/>
    <hyperlink r:id="rId2658" ref="A3362"/>
    <hyperlink r:id="rId2659" ref="A3363"/>
    <hyperlink r:id="rId2660" ref="A3364"/>
    <hyperlink r:id="rId2661" ref="A3365"/>
    <hyperlink r:id="rId2662" ref="A3366"/>
    <hyperlink r:id="rId2663" ref="A3367"/>
    <hyperlink r:id="rId2664" ref="A3368"/>
    <hyperlink r:id="rId2665" ref="A3369"/>
    <hyperlink r:id="rId2666" ref="A3370"/>
    <hyperlink r:id="rId2667" ref="A3371"/>
    <hyperlink r:id="rId2668" ref="A3372"/>
    <hyperlink r:id="rId2669" ref="A3373"/>
    <hyperlink r:id="rId2670" ref="A3376"/>
    <hyperlink r:id="rId2671" ref="A3377"/>
    <hyperlink r:id="rId2672" ref="A3378"/>
    <hyperlink r:id="rId2673" ref="A3379"/>
    <hyperlink r:id="rId2674" ref="A3380"/>
    <hyperlink r:id="rId2675" ref="A3381"/>
    <hyperlink r:id="rId2676" ref="A3382"/>
    <hyperlink r:id="rId2677" ref="A3383"/>
    <hyperlink r:id="rId2678" ref="A3384"/>
    <hyperlink r:id="rId2679" ref="A3385"/>
    <hyperlink r:id="rId2680" ref="A3386"/>
    <hyperlink r:id="rId2681" ref="A3387"/>
    <hyperlink r:id="rId2682" ref="A3388"/>
    <hyperlink r:id="rId2683" ref="A3389"/>
    <hyperlink r:id="rId2684" ref="A3390"/>
    <hyperlink r:id="rId2685" ref="A3391"/>
    <hyperlink r:id="rId2686" ref="A3392"/>
    <hyperlink r:id="rId2687" ref="A3393"/>
    <hyperlink r:id="rId2688" ref="A3394"/>
    <hyperlink r:id="rId2689" ref="A3395"/>
    <hyperlink r:id="rId2690" ref="A3396"/>
    <hyperlink r:id="rId2691" ref="A3397"/>
    <hyperlink r:id="rId2692" ref="A3398"/>
    <hyperlink r:id="rId2693" ref="A3399"/>
    <hyperlink r:id="rId2694" ref="A3400"/>
    <hyperlink r:id="rId2695" ref="A3401"/>
    <hyperlink r:id="rId2696" ref="A3402"/>
    <hyperlink r:id="rId2697" ref="A3403"/>
    <hyperlink r:id="rId2698" ref="A3404"/>
    <hyperlink r:id="rId2699" ref="A3405"/>
    <hyperlink r:id="rId2700" ref="A3406"/>
    <hyperlink r:id="rId2701" ref="A3407"/>
    <hyperlink r:id="rId2702" ref="A3408"/>
    <hyperlink r:id="rId2703" ref="A3409"/>
    <hyperlink r:id="rId2704" ref="A3410"/>
    <hyperlink r:id="rId2705" ref="A3411"/>
    <hyperlink r:id="rId2706" ref="A3412"/>
    <hyperlink r:id="rId2707" ref="A3413"/>
    <hyperlink r:id="rId2708" ref="A3414"/>
    <hyperlink r:id="rId2709" ref="A3415"/>
    <hyperlink r:id="rId2710" ref="A3416"/>
    <hyperlink r:id="rId2711" ref="A3417"/>
    <hyperlink r:id="rId2712" ref="A3418"/>
    <hyperlink r:id="rId2713" ref="A3419"/>
    <hyperlink r:id="rId2714" ref="A3420"/>
    <hyperlink r:id="rId2715" ref="A3421"/>
    <hyperlink r:id="rId2716" ref="A3422"/>
    <hyperlink r:id="rId2717" ref="A3423"/>
    <hyperlink r:id="rId2718" ref="A3424"/>
    <hyperlink r:id="rId2719" ref="A3425"/>
    <hyperlink r:id="rId2720" ref="A3426"/>
    <hyperlink r:id="rId2721" ref="A3427"/>
    <hyperlink r:id="rId2722" ref="A3428"/>
    <hyperlink r:id="rId2723" ref="A3429"/>
    <hyperlink r:id="rId2724" ref="A3430"/>
    <hyperlink r:id="rId2725" ref="A3431"/>
    <hyperlink r:id="rId2726" ref="A3432"/>
    <hyperlink r:id="rId2727" ref="A3433"/>
    <hyperlink r:id="rId2728" ref="A3434"/>
    <hyperlink r:id="rId2729" ref="A3435"/>
    <hyperlink r:id="rId2730" ref="A3436"/>
    <hyperlink r:id="rId2731" ref="A3437"/>
    <hyperlink r:id="rId2732" ref="A3438"/>
    <hyperlink r:id="rId2733" ref="A3439"/>
    <hyperlink r:id="rId2734" ref="A3440"/>
    <hyperlink r:id="rId2735" ref="A3441"/>
    <hyperlink r:id="rId2736" ref="A3442"/>
    <hyperlink r:id="rId2737" ref="A3443"/>
    <hyperlink r:id="rId2738" ref="A3444"/>
    <hyperlink r:id="rId2739" ref="A3445"/>
    <hyperlink r:id="rId2740" ref="A3446"/>
    <hyperlink r:id="rId2741" ref="A3447"/>
    <hyperlink r:id="rId2742" ref="A3448"/>
    <hyperlink r:id="rId2743" ref="A3449"/>
    <hyperlink r:id="rId2744" ref="A3450"/>
    <hyperlink r:id="rId2745" ref="A3451"/>
    <hyperlink r:id="rId2746" ref="A3452"/>
    <hyperlink r:id="rId2747" ref="A3453"/>
    <hyperlink r:id="rId2748" ref="A3454"/>
    <hyperlink r:id="rId2749" ref="A3455"/>
    <hyperlink r:id="rId2750" ref="A3456"/>
    <hyperlink r:id="rId2751" ref="A3457"/>
    <hyperlink r:id="rId2752" ref="A3458"/>
    <hyperlink r:id="rId2753" ref="A3459"/>
    <hyperlink r:id="rId2754" ref="A3460"/>
    <hyperlink r:id="rId2755" ref="A3461"/>
    <hyperlink r:id="rId2756" ref="A3462"/>
    <hyperlink r:id="rId2757" ref="A3463"/>
    <hyperlink r:id="rId2758" ref="A3464"/>
    <hyperlink r:id="rId2759" ref="A3465"/>
    <hyperlink r:id="rId2760" ref="A3466"/>
    <hyperlink r:id="rId2761" ref="A3467"/>
    <hyperlink r:id="rId2762" ref="A3468"/>
    <hyperlink r:id="rId2763" ref="A3469"/>
    <hyperlink r:id="rId2764" ref="A3470"/>
    <hyperlink r:id="rId2765" ref="A3471"/>
    <hyperlink r:id="rId2766" ref="A3472"/>
    <hyperlink r:id="rId2767" ref="A3473"/>
    <hyperlink r:id="rId2768" ref="A3474"/>
    <hyperlink r:id="rId2769" ref="A3475"/>
    <hyperlink r:id="rId2770" ref="A3476"/>
    <hyperlink r:id="rId2771" ref="A3477"/>
    <hyperlink r:id="rId2772" ref="A3478"/>
    <hyperlink r:id="rId2773" ref="A3479"/>
    <hyperlink r:id="rId2774" ref="A3480"/>
    <hyperlink r:id="rId2775" ref="A3481"/>
    <hyperlink r:id="rId2776" ref="A3482"/>
    <hyperlink r:id="rId2777" ref="A3483"/>
    <hyperlink r:id="rId2778" ref="A3484"/>
    <hyperlink r:id="rId2779" ref="A3485"/>
    <hyperlink r:id="rId2780" ref="A3486"/>
    <hyperlink r:id="rId2781" ref="A3487"/>
    <hyperlink r:id="rId2782" ref="A3488"/>
    <hyperlink r:id="rId2783" ref="A3489"/>
    <hyperlink r:id="rId2784" ref="A3490"/>
    <hyperlink r:id="rId2785" ref="A3491"/>
    <hyperlink r:id="rId2786" ref="A3492"/>
    <hyperlink r:id="rId2787" ref="A3493"/>
    <hyperlink r:id="rId2788" ref="A3494"/>
    <hyperlink r:id="rId2789" ref="A3495"/>
    <hyperlink r:id="rId2790" ref="A3526"/>
    <hyperlink r:id="rId2791" ref="A3528"/>
    <hyperlink r:id="rId2792" ref="A3529"/>
    <hyperlink r:id="rId2793" ref="A3530"/>
    <hyperlink r:id="rId2794" ref="A3531"/>
    <hyperlink r:id="rId2795" ref="A3532"/>
    <hyperlink r:id="rId2796" ref="A3533"/>
    <hyperlink r:id="rId2797" ref="A3534"/>
    <hyperlink r:id="rId2798" ref="A3535"/>
    <hyperlink r:id="rId2799" ref="A3536"/>
    <hyperlink r:id="rId2800" ref="A3537"/>
    <hyperlink r:id="rId2801" ref="A3538"/>
    <hyperlink r:id="rId2802" ref="A3539"/>
    <hyperlink r:id="rId2803" ref="A3540"/>
    <hyperlink r:id="rId2804" ref="A3541"/>
    <hyperlink r:id="rId2805" ref="A3542"/>
    <hyperlink r:id="rId2806" ref="A3543"/>
    <hyperlink r:id="rId2807" ref="A3544"/>
    <hyperlink r:id="rId2808" ref="A3545"/>
    <hyperlink r:id="rId2809" ref="A3546"/>
    <hyperlink r:id="rId2810" ref="A3547"/>
    <hyperlink r:id="rId2811" ref="A3548"/>
    <hyperlink r:id="rId2812" ref="A3549"/>
    <hyperlink r:id="rId2813" ref="A3550"/>
    <hyperlink r:id="rId2814" ref="A3551"/>
    <hyperlink r:id="rId2815" ref="A3552"/>
    <hyperlink r:id="rId2816" ref="A3553"/>
    <hyperlink r:id="rId2817" ref="A3554"/>
    <hyperlink r:id="rId2818" ref="A3555"/>
    <hyperlink r:id="rId2819" ref="A3556"/>
    <hyperlink r:id="rId2820" ref="A3557"/>
    <hyperlink r:id="rId2821" ref="A3558"/>
    <hyperlink r:id="rId2822" ref="A3559"/>
    <hyperlink r:id="rId2823" ref="A3560"/>
    <hyperlink r:id="rId2824" ref="A3561"/>
    <hyperlink r:id="rId2825" ref="A3562"/>
    <hyperlink r:id="rId2826" ref="A3563"/>
    <hyperlink r:id="rId2827" ref="A3564"/>
    <hyperlink r:id="rId2828" ref="A3565"/>
    <hyperlink r:id="rId2829" ref="A3566"/>
    <hyperlink r:id="rId2830" ref="A3567"/>
    <hyperlink r:id="rId2831" ref="A3568"/>
    <hyperlink r:id="rId2832" ref="A3569"/>
    <hyperlink r:id="rId2833" ref="A3570"/>
    <hyperlink r:id="rId2834" ref="A3571"/>
    <hyperlink r:id="rId2835" ref="A3572"/>
    <hyperlink r:id="rId2836" ref="A3573"/>
    <hyperlink r:id="rId2837" ref="A3574"/>
    <hyperlink r:id="rId2838" ref="A3575"/>
    <hyperlink r:id="rId2839" ref="A3576"/>
    <hyperlink r:id="rId2840" ref="A3577"/>
    <hyperlink r:id="rId2841" ref="A3578"/>
    <hyperlink r:id="rId2842" ref="A3579"/>
    <hyperlink r:id="rId2843" ref="A3580"/>
    <hyperlink r:id="rId2844" ref="A3581"/>
    <hyperlink r:id="rId2845" ref="A3582"/>
    <hyperlink r:id="rId2846" ref="A3583"/>
    <hyperlink r:id="rId2847" ref="A3584"/>
    <hyperlink r:id="rId2848" ref="A3585"/>
    <hyperlink r:id="rId2849" ref="A3586"/>
    <hyperlink r:id="rId2850" ref="A3587"/>
    <hyperlink r:id="rId2851" ref="A3588"/>
    <hyperlink r:id="rId2852" ref="A3589"/>
    <hyperlink r:id="rId2853" ref="A3590"/>
    <hyperlink r:id="rId2854" ref="A3591"/>
    <hyperlink r:id="rId2855" ref="A3592"/>
    <hyperlink r:id="rId2856" ref="A3593"/>
    <hyperlink r:id="rId2857" ref="A3594"/>
    <hyperlink r:id="rId2858" ref="A3595"/>
    <hyperlink r:id="rId2859" ref="A3596"/>
    <hyperlink r:id="rId2860" ref="A3597"/>
    <hyperlink r:id="rId2861" ref="A3598"/>
    <hyperlink r:id="rId2862" ref="A3599"/>
    <hyperlink r:id="rId2863" ref="A3600"/>
    <hyperlink r:id="rId2864" ref="A3601"/>
    <hyperlink r:id="rId2865" ref="A3602"/>
    <hyperlink r:id="rId2866" ref="A3603"/>
    <hyperlink r:id="rId2867" ref="A3604"/>
    <hyperlink r:id="rId2868" ref="A3605"/>
    <hyperlink r:id="rId2869" ref="A3606"/>
    <hyperlink r:id="rId2870" ref="A3607"/>
    <hyperlink r:id="rId2871" ref="A3608"/>
    <hyperlink r:id="rId2872" ref="A3609"/>
    <hyperlink r:id="rId2873" ref="A3610"/>
    <hyperlink r:id="rId2874" ref="A3611"/>
    <hyperlink r:id="rId2875" ref="A3612"/>
    <hyperlink r:id="rId2876" ref="A3613"/>
    <hyperlink r:id="rId2877" ref="A3614"/>
    <hyperlink r:id="rId2878" ref="A3615"/>
    <hyperlink r:id="rId2879" ref="A3624"/>
    <hyperlink r:id="rId2880" ref="A3625"/>
    <hyperlink r:id="rId2881" ref="A3626"/>
    <hyperlink r:id="rId2882" ref="A3627"/>
    <hyperlink r:id="rId2883" ref="A3628"/>
    <hyperlink r:id="rId2884" ref="A3629"/>
    <hyperlink r:id="rId2885" ref="A3630"/>
    <hyperlink r:id="rId2886" ref="A3631"/>
    <hyperlink r:id="rId2887" ref="A3632"/>
    <hyperlink r:id="rId2888" ref="A3633"/>
    <hyperlink r:id="rId2889" ref="A3634"/>
    <hyperlink r:id="rId2890" ref="A3635"/>
    <hyperlink r:id="rId2891" ref="A3636"/>
    <hyperlink r:id="rId2892" ref="A3637"/>
    <hyperlink r:id="rId2893" ref="A3638"/>
    <hyperlink r:id="rId2894" ref="A3639"/>
    <hyperlink r:id="rId2895" ref="A3640"/>
    <hyperlink r:id="rId2896" ref="A3641"/>
    <hyperlink r:id="rId2897" ref="A3642"/>
    <hyperlink r:id="rId2898" ref="A3643"/>
    <hyperlink r:id="rId2899" ref="A3644"/>
    <hyperlink r:id="rId2900" ref="A3645"/>
    <hyperlink r:id="rId2901" ref="A3646"/>
    <hyperlink r:id="rId2902" ref="A3647"/>
    <hyperlink r:id="rId2903" ref="A3648"/>
    <hyperlink r:id="rId2904" ref="A3649"/>
    <hyperlink r:id="rId2905" ref="A3650"/>
    <hyperlink r:id="rId2906" ref="A3651"/>
    <hyperlink r:id="rId2907" ref="A3652"/>
    <hyperlink r:id="rId2908" ref="A3653"/>
    <hyperlink r:id="rId2909" ref="A3654"/>
    <hyperlink r:id="rId2910" ref="A3655"/>
    <hyperlink r:id="rId2911" ref="A3656"/>
    <hyperlink r:id="rId2912" ref="A3657"/>
    <hyperlink r:id="rId2913" ref="A3658"/>
    <hyperlink r:id="rId2914" ref="A3659"/>
    <hyperlink r:id="rId2915" ref="A3660"/>
    <hyperlink r:id="rId2916" ref="A3661"/>
    <hyperlink r:id="rId2917" ref="A3662"/>
    <hyperlink r:id="rId2918" ref="A3663"/>
    <hyperlink r:id="rId2919" ref="A3664"/>
    <hyperlink r:id="rId2920" ref="A3665"/>
    <hyperlink r:id="rId2921" ref="A3666"/>
    <hyperlink r:id="rId2922" ref="A3667"/>
    <hyperlink r:id="rId2923" ref="A3668"/>
    <hyperlink r:id="rId2924" ref="A3669"/>
    <hyperlink r:id="rId2925" ref="A3670"/>
    <hyperlink r:id="rId2926" ref="A3671"/>
    <hyperlink r:id="rId2927" ref="A3672"/>
    <hyperlink r:id="rId2928" ref="A3673"/>
    <hyperlink r:id="rId2929" ref="A3674"/>
    <hyperlink r:id="rId2930" ref="A3675"/>
    <hyperlink r:id="rId2931" ref="A3676"/>
    <hyperlink r:id="rId2932" ref="A3677"/>
    <hyperlink r:id="rId2933" ref="A3678"/>
    <hyperlink r:id="rId2934" ref="A3679"/>
    <hyperlink r:id="rId2935" ref="A3680"/>
    <hyperlink r:id="rId2936" ref="A3681"/>
    <hyperlink r:id="rId2937" ref="A3682"/>
    <hyperlink r:id="rId2938" ref="A3683"/>
    <hyperlink r:id="rId2939" ref="A3684"/>
    <hyperlink r:id="rId2940" ref="A3685"/>
    <hyperlink r:id="rId2941" ref="A3686"/>
    <hyperlink r:id="rId2942" ref="A3687"/>
    <hyperlink r:id="rId2943" ref="A3688"/>
    <hyperlink r:id="rId2944" ref="A3689"/>
    <hyperlink r:id="rId2945" ref="A3690"/>
    <hyperlink r:id="rId2946" ref="A3691"/>
    <hyperlink r:id="rId2947" ref="A3692"/>
    <hyperlink r:id="rId2948" ref="A3693"/>
    <hyperlink r:id="rId2949" ref="A3694"/>
    <hyperlink r:id="rId2950" ref="A3695"/>
    <hyperlink r:id="rId2951" ref="A3696"/>
    <hyperlink r:id="rId2952" ref="A3697"/>
    <hyperlink r:id="rId2953" ref="A3698"/>
    <hyperlink r:id="rId2954" ref="A3699"/>
    <hyperlink r:id="rId2955" ref="A3700"/>
    <hyperlink r:id="rId2956" ref="A3701"/>
    <hyperlink r:id="rId2957" ref="A3702"/>
    <hyperlink r:id="rId2958" ref="A3703"/>
    <hyperlink r:id="rId2959" ref="A3704"/>
    <hyperlink r:id="rId2960" ref="A3705"/>
    <hyperlink r:id="rId2961" ref="A3706"/>
    <hyperlink r:id="rId2962" ref="A3707"/>
    <hyperlink r:id="rId2963" ref="A3708"/>
    <hyperlink r:id="rId2964" ref="A3709"/>
    <hyperlink r:id="rId2965" ref="A3710"/>
    <hyperlink r:id="rId2966" ref="A3711"/>
    <hyperlink r:id="rId2967" ref="A3712"/>
    <hyperlink r:id="rId2968" ref="A3713"/>
    <hyperlink r:id="rId2969" ref="A3714"/>
    <hyperlink r:id="rId2970" ref="A3715"/>
    <hyperlink r:id="rId2971" ref="A3716"/>
    <hyperlink r:id="rId2972" ref="A3717"/>
    <hyperlink r:id="rId2973" ref="A3718"/>
    <hyperlink r:id="rId2974" ref="A3719"/>
    <hyperlink r:id="rId2975" ref="A3720"/>
    <hyperlink r:id="rId2976" ref="A3721"/>
    <hyperlink r:id="rId2977" ref="A3722"/>
    <hyperlink r:id="rId2978" ref="A3723"/>
    <hyperlink r:id="rId2979" ref="A3724"/>
    <hyperlink r:id="rId2980" ref="A3725"/>
    <hyperlink r:id="rId2981" ref="A3726"/>
    <hyperlink r:id="rId2982" ref="A3727"/>
    <hyperlink r:id="rId2983" ref="A3728"/>
    <hyperlink r:id="rId2984" ref="A3729"/>
    <hyperlink r:id="rId2985" ref="A3730"/>
    <hyperlink r:id="rId2986" ref="A3731"/>
    <hyperlink r:id="rId2987" ref="A3732"/>
    <hyperlink r:id="rId2988" ref="A3733"/>
    <hyperlink r:id="rId2989" ref="A3734"/>
    <hyperlink r:id="rId2990" ref="A3735"/>
    <hyperlink r:id="rId2991" ref="A3736"/>
    <hyperlink r:id="rId2992" ref="A3737"/>
    <hyperlink r:id="rId2993" ref="A3738"/>
    <hyperlink r:id="rId2994" ref="A3739"/>
    <hyperlink r:id="rId2995" ref="A3740"/>
    <hyperlink r:id="rId2996" ref="A3741"/>
    <hyperlink r:id="rId2997" ref="A3742"/>
    <hyperlink r:id="rId2998" ref="A3743"/>
    <hyperlink r:id="rId2999" ref="A3744"/>
    <hyperlink r:id="rId3000" ref="A3745"/>
    <hyperlink r:id="rId3001" ref="A3746"/>
    <hyperlink r:id="rId3002" ref="A3747"/>
    <hyperlink r:id="rId3003" ref="A3748"/>
    <hyperlink r:id="rId3004" ref="A3749"/>
    <hyperlink r:id="rId3005" ref="A3750"/>
    <hyperlink r:id="rId3006" ref="A3751"/>
    <hyperlink r:id="rId3007" ref="A3752"/>
    <hyperlink r:id="rId3008" ref="A3753"/>
    <hyperlink r:id="rId3009" ref="A3754"/>
    <hyperlink r:id="rId3010" ref="A3755"/>
    <hyperlink r:id="rId3011" ref="A3756"/>
    <hyperlink r:id="rId3012" ref="A3757"/>
    <hyperlink r:id="rId3013" ref="A3758"/>
    <hyperlink r:id="rId3014" ref="A3759"/>
    <hyperlink r:id="rId3015" ref="A3760"/>
    <hyperlink r:id="rId3016" ref="A3761"/>
    <hyperlink r:id="rId3017" ref="A3762"/>
    <hyperlink r:id="rId3018" ref="A3763"/>
    <hyperlink r:id="rId3019" ref="A3764"/>
    <hyperlink r:id="rId3020" ref="A3765"/>
    <hyperlink r:id="rId3021" ref="A3766"/>
    <hyperlink r:id="rId3022" ref="A3767"/>
    <hyperlink r:id="rId3023" ref="A3768"/>
    <hyperlink r:id="rId3024" ref="A3769"/>
    <hyperlink r:id="rId3025" ref="A3770"/>
    <hyperlink r:id="rId3026" ref="A3771"/>
    <hyperlink r:id="rId3027" ref="A3772"/>
    <hyperlink r:id="rId3028" ref="A3773"/>
    <hyperlink r:id="rId3029" ref="A3774"/>
    <hyperlink r:id="rId3030" ref="A3775"/>
    <hyperlink r:id="rId3031" ref="A3776"/>
    <hyperlink r:id="rId3032" ref="A3777"/>
    <hyperlink r:id="rId3033" ref="A3778"/>
    <hyperlink r:id="rId3034" ref="A3779"/>
    <hyperlink r:id="rId3035" ref="A3780"/>
    <hyperlink r:id="rId3036" ref="A3781"/>
    <hyperlink r:id="rId3037" ref="A3782"/>
    <hyperlink r:id="rId3038" ref="A3783"/>
    <hyperlink r:id="rId3039" ref="A3784"/>
    <hyperlink r:id="rId3040" ref="A3785"/>
    <hyperlink r:id="rId3041" ref="A3786"/>
    <hyperlink r:id="rId3042" ref="A3787"/>
    <hyperlink r:id="rId3043" ref="A3788"/>
    <hyperlink r:id="rId3044" ref="A3789"/>
    <hyperlink r:id="rId3045" ref="A3790"/>
    <hyperlink r:id="rId3046" ref="A3791"/>
    <hyperlink r:id="rId3047" ref="A3792"/>
    <hyperlink r:id="rId3048" ref="A3793"/>
    <hyperlink r:id="rId3049" ref="A3794"/>
    <hyperlink r:id="rId3050" ref="A3795"/>
    <hyperlink r:id="rId3051" ref="A3796"/>
    <hyperlink r:id="rId3052" ref="A3797"/>
    <hyperlink r:id="rId3053" ref="A3798"/>
    <hyperlink r:id="rId3054" ref="A3799"/>
    <hyperlink r:id="rId3055" ref="A3800"/>
    <hyperlink r:id="rId3056" ref="A3801"/>
    <hyperlink r:id="rId3057" ref="A3802"/>
    <hyperlink r:id="rId3058" ref="A3803"/>
    <hyperlink r:id="rId3059" ref="A3804"/>
    <hyperlink r:id="rId3060" ref="A3805"/>
    <hyperlink r:id="rId3061" ref="A3806"/>
    <hyperlink r:id="rId3062" ref="A3807"/>
    <hyperlink r:id="rId3063" ref="A3808"/>
    <hyperlink r:id="rId3064" ref="A3809"/>
    <hyperlink r:id="rId3065" ref="A3810"/>
    <hyperlink r:id="rId3066" ref="A3811"/>
    <hyperlink r:id="rId3067" ref="A3812"/>
    <hyperlink r:id="rId3068" ref="A3813"/>
    <hyperlink r:id="rId3069" ref="A3814"/>
    <hyperlink r:id="rId3070" ref="A3815"/>
    <hyperlink r:id="rId3071" ref="A3816"/>
    <hyperlink r:id="rId3072" ref="A3817"/>
    <hyperlink r:id="rId3073" ref="A3818"/>
    <hyperlink r:id="rId3074" ref="A3819"/>
    <hyperlink r:id="rId3075" ref="A3820"/>
    <hyperlink r:id="rId3076" ref="A3821"/>
    <hyperlink r:id="rId3077" ref="A3822"/>
    <hyperlink r:id="rId3078" ref="A3823"/>
    <hyperlink r:id="rId3079" ref="A3824"/>
    <hyperlink r:id="rId3080" ref="A3825"/>
    <hyperlink r:id="rId3081" ref="A3826"/>
    <hyperlink r:id="rId3082" ref="A3827"/>
    <hyperlink r:id="rId3083" ref="A3828"/>
    <hyperlink r:id="rId3084" ref="A3829"/>
    <hyperlink r:id="rId3085" ref="A3830"/>
    <hyperlink r:id="rId3086" ref="A3831"/>
    <hyperlink r:id="rId3087" ref="A3832"/>
    <hyperlink r:id="rId3088" ref="A3833"/>
    <hyperlink r:id="rId3089" ref="A3834"/>
    <hyperlink r:id="rId3090" ref="A3835"/>
    <hyperlink r:id="rId3091" ref="A3836"/>
    <hyperlink r:id="rId3092" ref="A3837"/>
    <hyperlink r:id="rId3093" ref="A3838"/>
    <hyperlink r:id="rId3094" ref="A3839"/>
    <hyperlink r:id="rId3095" ref="A3840"/>
    <hyperlink r:id="rId3096" ref="A3841"/>
    <hyperlink r:id="rId3097" ref="A3842"/>
    <hyperlink r:id="rId3098" ref="A3843"/>
    <hyperlink r:id="rId3099" ref="A3844"/>
    <hyperlink r:id="rId3100" ref="A3845"/>
    <hyperlink r:id="rId3101" ref="A3846"/>
    <hyperlink r:id="rId3102" ref="A3847"/>
    <hyperlink r:id="rId3103" ref="A3848"/>
    <hyperlink r:id="rId3104" ref="A3849"/>
    <hyperlink r:id="rId3105" ref="A3850"/>
    <hyperlink r:id="rId3106" ref="A3851"/>
    <hyperlink r:id="rId3107" ref="A3853"/>
    <hyperlink r:id="rId3108" ref="A3854"/>
    <hyperlink r:id="rId3109" ref="A3855"/>
    <hyperlink r:id="rId3110" ref="A3856"/>
    <hyperlink r:id="rId3111" ref="A3857"/>
    <hyperlink r:id="rId3112" ref="A3858"/>
    <hyperlink r:id="rId3113" ref="A3859"/>
    <hyperlink r:id="rId3114" ref="A3860"/>
    <hyperlink r:id="rId3115" ref="A3861"/>
    <hyperlink r:id="rId3116" ref="A3862"/>
    <hyperlink r:id="rId3117" ref="A3863"/>
    <hyperlink r:id="rId3118" ref="A3864"/>
    <hyperlink r:id="rId3119" ref="A3865"/>
    <hyperlink r:id="rId3120" ref="A3866"/>
    <hyperlink r:id="rId3121" ref="A3867"/>
    <hyperlink r:id="rId3122" ref="A3868"/>
    <hyperlink r:id="rId3123" ref="A3869"/>
    <hyperlink r:id="rId3124" ref="A3870"/>
    <hyperlink r:id="rId3125" ref="A3871"/>
    <hyperlink r:id="rId3126" ref="A3872"/>
    <hyperlink r:id="rId3127" ref="A3873"/>
    <hyperlink r:id="rId3128" ref="A3874"/>
    <hyperlink r:id="rId3129" ref="A3875"/>
    <hyperlink r:id="rId3130" ref="A3876"/>
    <hyperlink r:id="rId3131" ref="A3877"/>
    <hyperlink r:id="rId3132" ref="A3878"/>
    <hyperlink r:id="rId3133" ref="A3879"/>
    <hyperlink r:id="rId3134" ref="A3880"/>
    <hyperlink r:id="rId3135" ref="A3881"/>
    <hyperlink r:id="rId3136" ref="A3882"/>
    <hyperlink r:id="rId3137" ref="A3883"/>
    <hyperlink r:id="rId3138" ref="A3884"/>
    <hyperlink r:id="rId3139" ref="A3885"/>
    <hyperlink r:id="rId3140" ref="A3886"/>
    <hyperlink r:id="rId3141" ref="A3887"/>
    <hyperlink r:id="rId3142" ref="A3888"/>
    <hyperlink r:id="rId3143" ref="A3889"/>
    <hyperlink r:id="rId3144" ref="A3890"/>
    <hyperlink r:id="rId3145" ref="A3891"/>
    <hyperlink r:id="rId3146" ref="A3892"/>
    <hyperlink r:id="rId3147" ref="A3893"/>
    <hyperlink r:id="rId3148" ref="A3894"/>
    <hyperlink r:id="rId3149" ref="A3895"/>
    <hyperlink r:id="rId3150" ref="A3896"/>
    <hyperlink r:id="rId3151" ref="A3897"/>
    <hyperlink r:id="rId3152" ref="A3898"/>
    <hyperlink r:id="rId3153" ref="A3899"/>
    <hyperlink r:id="rId3154" ref="A3900"/>
    <hyperlink r:id="rId3155" ref="A3901"/>
    <hyperlink r:id="rId3156" ref="A3902"/>
    <hyperlink r:id="rId3157" ref="A3903"/>
    <hyperlink r:id="rId3158" ref="A3904"/>
    <hyperlink r:id="rId3159" ref="A3905"/>
    <hyperlink r:id="rId3160" ref="A3906"/>
    <hyperlink r:id="rId3161" ref="A3907"/>
    <hyperlink r:id="rId3162" ref="A3908"/>
    <hyperlink r:id="rId3163" ref="A3909"/>
    <hyperlink r:id="rId3164" ref="A3910"/>
    <hyperlink r:id="rId3165" ref="A3911"/>
    <hyperlink r:id="rId3166" ref="A3912"/>
    <hyperlink r:id="rId3167" ref="A3913"/>
    <hyperlink r:id="rId3168" ref="A3914"/>
    <hyperlink r:id="rId3169" ref="A3915"/>
    <hyperlink r:id="rId3170" ref="A3916"/>
    <hyperlink r:id="rId3171" ref="A3917"/>
    <hyperlink r:id="rId3172" ref="A3918"/>
    <hyperlink r:id="rId3173" ref="A3919"/>
    <hyperlink r:id="rId3174" ref="A3920"/>
    <hyperlink r:id="rId3175" ref="A3921"/>
    <hyperlink r:id="rId3176" ref="A3922"/>
    <hyperlink r:id="rId3177" ref="A3923"/>
    <hyperlink r:id="rId3178" ref="A3924"/>
    <hyperlink r:id="rId3179" ref="A3925"/>
    <hyperlink r:id="rId3180" ref="A3926"/>
    <hyperlink r:id="rId3181" ref="A3927"/>
    <hyperlink r:id="rId3182" ref="A3928"/>
    <hyperlink r:id="rId3183" ref="A3929"/>
    <hyperlink r:id="rId3184" ref="A3930"/>
    <hyperlink r:id="rId3185" ref="A3931"/>
    <hyperlink r:id="rId3186" ref="A3932"/>
    <hyperlink r:id="rId3187" ref="A3933"/>
    <hyperlink r:id="rId3188" ref="A3934"/>
    <hyperlink r:id="rId3189" ref="A3935"/>
    <hyperlink r:id="rId3190" ref="A3936"/>
    <hyperlink r:id="rId3191" ref="A3937"/>
    <hyperlink r:id="rId3192" ref="A3954"/>
    <hyperlink r:id="rId3193" ref="A3955"/>
    <hyperlink r:id="rId3194" ref="A3956"/>
    <hyperlink r:id="rId3195" ref="A3957"/>
    <hyperlink r:id="rId3196" ref="A3958"/>
    <hyperlink r:id="rId3197" ref="A3959"/>
    <hyperlink r:id="rId3198" ref="A3960"/>
    <hyperlink r:id="rId3199" ref="A3961"/>
    <hyperlink r:id="rId3200" ref="A3962"/>
    <hyperlink r:id="rId3201" ref="A3963"/>
    <hyperlink r:id="rId3202" ref="A3964"/>
    <hyperlink r:id="rId3203" ref="A3965"/>
    <hyperlink r:id="rId3204" ref="A3966"/>
    <hyperlink r:id="rId3205" ref="A3967"/>
    <hyperlink r:id="rId3206" ref="A3968"/>
    <hyperlink r:id="rId3207" ref="A3969"/>
    <hyperlink r:id="rId3208" ref="A3970"/>
    <hyperlink r:id="rId3209" ref="A3971"/>
    <hyperlink r:id="rId3210" ref="A3972"/>
    <hyperlink r:id="rId3211" ref="A3973"/>
    <hyperlink r:id="rId3212" ref="A3974"/>
    <hyperlink r:id="rId3213" ref="A3975"/>
    <hyperlink r:id="rId3214" ref="A3976"/>
    <hyperlink r:id="rId3215" ref="A3977"/>
    <hyperlink r:id="rId3216" ref="A3978"/>
    <hyperlink r:id="rId3217" ref="A3979"/>
    <hyperlink r:id="rId3218" ref="A3980"/>
    <hyperlink r:id="rId3219" ref="A3981"/>
    <hyperlink r:id="rId3220" ref="A3982"/>
    <hyperlink r:id="rId3221" ref="A3983"/>
    <hyperlink r:id="rId3222" ref="A3984"/>
    <hyperlink r:id="rId3223" ref="A3985"/>
    <hyperlink r:id="rId3224" ref="A3986"/>
    <hyperlink r:id="rId3225" ref="A3987"/>
    <hyperlink r:id="rId3226" ref="A3988"/>
    <hyperlink r:id="rId3227" ref="A3989"/>
    <hyperlink r:id="rId3228" ref="A3990"/>
    <hyperlink r:id="rId3229" ref="A3991"/>
    <hyperlink r:id="rId3230" ref="A3992"/>
    <hyperlink r:id="rId3231" ref="A3993"/>
    <hyperlink r:id="rId3232" ref="A3994"/>
    <hyperlink r:id="rId3233" ref="A3995"/>
    <hyperlink r:id="rId3234" ref="A3996"/>
    <hyperlink r:id="rId3235" ref="A3997"/>
    <hyperlink r:id="rId3236" ref="A3998"/>
    <hyperlink r:id="rId3237" ref="A3999"/>
    <hyperlink r:id="rId3238" ref="A4000"/>
    <hyperlink r:id="rId3239" ref="A4001"/>
    <hyperlink r:id="rId3240" ref="A4002"/>
    <hyperlink r:id="rId3241" ref="A4003"/>
    <hyperlink r:id="rId3242" ref="A4004"/>
    <hyperlink r:id="rId3243" ref="A4005"/>
    <hyperlink r:id="rId3244" ref="A4006"/>
    <hyperlink r:id="rId3245" ref="A4007"/>
    <hyperlink r:id="rId3246" ref="A4008"/>
    <hyperlink r:id="rId3247" ref="A4009"/>
    <hyperlink r:id="rId3248" ref="A4010"/>
    <hyperlink r:id="rId3249" ref="A4011"/>
    <hyperlink r:id="rId3250" ref="A4012"/>
    <hyperlink r:id="rId3251" ref="A4013"/>
    <hyperlink r:id="rId3252" ref="A4014"/>
    <hyperlink r:id="rId3253" ref="A4015"/>
    <hyperlink r:id="rId3254" ref="A4016"/>
    <hyperlink r:id="rId3255" ref="A4017"/>
    <hyperlink r:id="rId3256" ref="A4018"/>
    <hyperlink r:id="rId3257" ref="A4019"/>
    <hyperlink r:id="rId3258" ref="A4020"/>
    <hyperlink r:id="rId3259" ref="A4021"/>
    <hyperlink r:id="rId3260" ref="A4022"/>
    <hyperlink r:id="rId3261" ref="A4023"/>
    <hyperlink r:id="rId3262" ref="A4024"/>
    <hyperlink r:id="rId3263" ref="A4025"/>
    <hyperlink r:id="rId3264" ref="A4026"/>
    <hyperlink r:id="rId3265" ref="A4027"/>
    <hyperlink r:id="rId3266" ref="A4028"/>
    <hyperlink r:id="rId3267" ref="A4029"/>
    <hyperlink r:id="rId3268" ref="A4030"/>
    <hyperlink r:id="rId3269" ref="A4031"/>
    <hyperlink r:id="rId3270" ref="A4032"/>
    <hyperlink r:id="rId3271" ref="A4034"/>
    <hyperlink r:id="rId3272" ref="A4035"/>
    <hyperlink r:id="rId3273" ref="A4036"/>
    <hyperlink r:id="rId3274" ref="A4037"/>
    <hyperlink r:id="rId3275" ref="A4038"/>
    <hyperlink r:id="rId3276" ref="A4039"/>
    <hyperlink r:id="rId3277" ref="A4040"/>
    <hyperlink r:id="rId3278" ref="A4041"/>
    <hyperlink r:id="rId3279" ref="A4042"/>
    <hyperlink r:id="rId3280" ref="A4043"/>
    <hyperlink r:id="rId3281" ref="A4044"/>
    <hyperlink r:id="rId3282" ref="A4045"/>
    <hyperlink r:id="rId3283" ref="A4046"/>
    <hyperlink r:id="rId3284" ref="A4047"/>
    <hyperlink r:id="rId3285" ref="A4048"/>
    <hyperlink r:id="rId3286" ref="A4049"/>
    <hyperlink r:id="rId3287" ref="A4050"/>
    <hyperlink r:id="rId3288" ref="A4051"/>
    <hyperlink r:id="rId3289" ref="A4052"/>
    <hyperlink r:id="rId3290" ref="A4053"/>
    <hyperlink r:id="rId3291" ref="A4054"/>
    <hyperlink r:id="rId3292" ref="A4055"/>
    <hyperlink r:id="rId3293" ref="A4056"/>
    <hyperlink r:id="rId3294" ref="A4057"/>
    <hyperlink r:id="rId3295" ref="A4058"/>
    <hyperlink r:id="rId3296" ref="A4059"/>
    <hyperlink r:id="rId3297" ref="A4060"/>
    <hyperlink r:id="rId3298" ref="A4061"/>
    <hyperlink r:id="rId3299" ref="A4062"/>
    <hyperlink r:id="rId3300" ref="A4063"/>
    <hyperlink r:id="rId3301" ref="A4064"/>
    <hyperlink r:id="rId3302" ref="A4065"/>
    <hyperlink r:id="rId3303" ref="A4066"/>
    <hyperlink r:id="rId3304" ref="A4067"/>
    <hyperlink r:id="rId3305" ref="A4068"/>
    <hyperlink r:id="rId3306" ref="A4069"/>
    <hyperlink r:id="rId3307" ref="A4070"/>
    <hyperlink r:id="rId3308" ref="A4071"/>
    <hyperlink r:id="rId3309" ref="A4072"/>
    <hyperlink r:id="rId3310" ref="A4073"/>
    <hyperlink r:id="rId3311" ref="A4074"/>
    <hyperlink r:id="rId3312" ref="A4075"/>
    <hyperlink r:id="rId3313" ref="A4076"/>
    <hyperlink r:id="rId3314" ref="A4077"/>
    <hyperlink r:id="rId3315" ref="A4078"/>
    <hyperlink r:id="rId3316" ref="A4079"/>
    <hyperlink r:id="rId3317" ref="A4086"/>
    <hyperlink r:id="rId3318" ref="A4087"/>
    <hyperlink r:id="rId3319" ref="A4088"/>
    <hyperlink r:id="rId3320" ref="A4089"/>
    <hyperlink r:id="rId3321" ref="A4090"/>
    <hyperlink r:id="rId3322" ref="A4091"/>
    <hyperlink r:id="rId3323" ref="A4092"/>
    <hyperlink r:id="rId3324" ref="A4093"/>
    <hyperlink r:id="rId3325" ref="A4094"/>
    <hyperlink r:id="rId3326" ref="A4095"/>
    <hyperlink r:id="rId3327" ref="A4096"/>
    <hyperlink r:id="rId3328" ref="A4097"/>
    <hyperlink r:id="rId3329" ref="A4098"/>
    <hyperlink r:id="rId3330" ref="A4099"/>
    <hyperlink r:id="rId3331" ref="A4100"/>
    <hyperlink r:id="rId3332" ref="A4101"/>
    <hyperlink r:id="rId3333" ref="A4102"/>
    <hyperlink r:id="rId3334" ref="A4103"/>
    <hyperlink r:id="rId3335" ref="A4104"/>
    <hyperlink r:id="rId3336" ref="A4105"/>
    <hyperlink r:id="rId3337" ref="A4106"/>
    <hyperlink r:id="rId3338" ref="A4107"/>
    <hyperlink r:id="rId3339" ref="A4108"/>
    <hyperlink r:id="rId3340" ref="A4109"/>
    <hyperlink r:id="rId3341" ref="A4110"/>
    <hyperlink r:id="rId3342" ref="A4111"/>
    <hyperlink r:id="rId3343" ref="A4112"/>
    <hyperlink r:id="rId3344" ref="A4113"/>
    <hyperlink r:id="rId3345" ref="A4114"/>
    <hyperlink r:id="rId3346" ref="A4115"/>
    <hyperlink r:id="rId3347" ref="A4116"/>
    <hyperlink r:id="rId3348" ref="A4117"/>
    <hyperlink r:id="rId3349" ref="A4118"/>
    <hyperlink r:id="rId3350" ref="A4119"/>
    <hyperlink r:id="rId3351" ref="A4120"/>
    <hyperlink r:id="rId3352" ref="A4121"/>
    <hyperlink r:id="rId3353" ref="A4122"/>
    <hyperlink r:id="rId3354" ref="A4123"/>
    <hyperlink r:id="rId3355" ref="A4124"/>
    <hyperlink r:id="rId3356" ref="A4125"/>
    <hyperlink r:id="rId3357" ref="A4126"/>
    <hyperlink r:id="rId3358" ref="A4127"/>
    <hyperlink r:id="rId3359" ref="A4128"/>
    <hyperlink r:id="rId3360" ref="A4129"/>
    <hyperlink r:id="rId3361" ref="A4130"/>
    <hyperlink r:id="rId3362" ref="A4131"/>
    <hyperlink r:id="rId3363" ref="A4132"/>
    <hyperlink r:id="rId3364" ref="A4133"/>
    <hyperlink r:id="rId3365" ref="A4134"/>
    <hyperlink r:id="rId3366" ref="A4135"/>
    <hyperlink r:id="rId3367" ref="A4136"/>
    <hyperlink r:id="rId3368" ref="A4137"/>
    <hyperlink r:id="rId3369" ref="A4138"/>
    <hyperlink r:id="rId3370" ref="A4139"/>
    <hyperlink r:id="rId3371" ref="A4140"/>
    <hyperlink r:id="rId3372" ref="A4141"/>
    <hyperlink r:id="rId3373" ref="A4142"/>
    <hyperlink r:id="rId3374" ref="A4143"/>
    <hyperlink r:id="rId3375" ref="A4144"/>
    <hyperlink r:id="rId3376" ref="A4145"/>
    <hyperlink r:id="rId3377" ref="A4146"/>
    <hyperlink r:id="rId3378" ref="A4147"/>
    <hyperlink r:id="rId3379" ref="A4148"/>
    <hyperlink r:id="rId3380" ref="A4149"/>
    <hyperlink r:id="rId3381" ref="A4150"/>
    <hyperlink r:id="rId3382" ref="A4151"/>
    <hyperlink r:id="rId3383" ref="A4152"/>
    <hyperlink r:id="rId3384" ref="A4153"/>
    <hyperlink r:id="rId3385" ref="A4154"/>
    <hyperlink r:id="rId3386" ref="A4155"/>
    <hyperlink r:id="rId3387" ref="A4156"/>
    <hyperlink r:id="rId3388" ref="A4157"/>
    <hyperlink r:id="rId3389" ref="A4158"/>
    <hyperlink r:id="rId3390" ref="A4159"/>
    <hyperlink r:id="rId3391" ref="A4160"/>
    <hyperlink r:id="rId3392" ref="A4161"/>
    <hyperlink r:id="rId3393" ref="A4162"/>
    <hyperlink r:id="rId3394" ref="A4163"/>
    <hyperlink r:id="rId3395" ref="A4164"/>
    <hyperlink r:id="rId3396" ref="A4165"/>
    <hyperlink r:id="rId3397" ref="A4166"/>
    <hyperlink r:id="rId3398" ref="A4167"/>
    <hyperlink r:id="rId3399" ref="A4168"/>
    <hyperlink r:id="rId3400" ref="A4169"/>
    <hyperlink r:id="rId3401" ref="A4170"/>
    <hyperlink r:id="rId3402" ref="A4171"/>
    <hyperlink r:id="rId3403" ref="A4172"/>
    <hyperlink r:id="rId3404" ref="A4173"/>
    <hyperlink r:id="rId3405" ref="A4174"/>
    <hyperlink r:id="rId3406" ref="A4175"/>
    <hyperlink r:id="rId3407" ref="A4176"/>
    <hyperlink r:id="rId3408" ref="A4177"/>
    <hyperlink r:id="rId3409" ref="A4178"/>
    <hyperlink r:id="rId3410" ref="A4179"/>
    <hyperlink r:id="rId3411" ref="A4180"/>
    <hyperlink r:id="rId3412" ref="A4181"/>
    <hyperlink r:id="rId3413" ref="A4182"/>
    <hyperlink r:id="rId3414" ref="A4183"/>
    <hyperlink r:id="rId3415" ref="A4184"/>
    <hyperlink r:id="rId3416" ref="A4185"/>
    <hyperlink r:id="rId3417" ref="A4186"/>
    <hyperlink r:id="rId3418" ref="A4187"/>
    <hyperlink r:id="rId3419" ref="A4188"/>
    <hyperlink r:id="rId3420" ref="A4189"/>
    <hyperlink r:id="rId3421" ref="A4190"/>
    <hyperlink r:id="rId3422" ref="A4191"/>
    <hyperlink r:id="rId3423" ref="A4197"/>
    <hyperlink r:id="rId3424" ref="A4198"/>
    <hyperlink r:id="rId3425" ref="A4199"/>
    <hyperlink r:id="rId3426" ref="A4200"/>
    <hyperlink r:id="rId3427" ref="A4201"/>
    <hyperlink r:id="rId3428" ref="A4202"/>
    <hyperlink r:id="rId3429" ref="A4203"/>
    <hyperlink r:id="rId3430" ref="A4204"/>
    <hyperlink r:id="rId3431" ref="A4205"/>
    <hyperlink r:id="rId3432" ref="A4206"/>
    <hyperlink r:id="rId3433" ref="A4207"/>
    <hyperlink r:id="rId3434" ref="A4208"/>
    <hyperlink r:id="rId3435" ref="A4209"/>
    <hyperlink r:id="rId3436" ref="A4210"/>
    <hyperlink r:id="rId3437" ref="A4211"/>
    <hyperlink r:id="rId3438" ref="A4212"/>
    <hyperlink r:id="rId3439" ref="A4213"/>
    <hyperlink r:id="rId3440" ref="A4214"/>
    <hyperlink r:id="rId3441" ref="A4215"/>
    <hyperlink r:id="rId3442" ref="A4216"/>
    <hyperlink r:id="rId3443" ref="A4217"/>
    <hyperlink r:id="rId3444" ref="A4218"/>
    <hyperlink r:id="rId3445" ref="A4219"/>
    <hyperlink r:id="rId3446" ref="A4220"/>
    <hyperlink r:id="rId3447" ref="A4221"/>
    <hyperlink r:id="rId3448" ref="A4222"/>
    <hyperlink r:id="rId3449" ref="A4223"/>
    <hyperlink r:id="rId3450" ref="A4224"/>
    <hyperlink r:id="rId3451" ref="A4225"/>
    <hyperlink r:id="rId3452" ref="A4226"/>
    <hyperlink r:id="rId3453" ref="A4227"/>
    <hyperlink r:id="rId3454" ref="A4228"/>
    <hyperlink r:id="rId3455" ref="A4229"/>
    <hyperlink r:id="rId3456" ref="A4230"/>
    <hyperlink r:id="rId3457" ref="A4231"/>
    <hyperlink r:id="rId3458" ref="A4232"/>
    <hyperlink r:id="rId3459" ref="A4233"/>
    <hyperlink r:id="rId3460" ref="A4234"/>
    <hyperlink r:id="rId3461" ref="A4235"/>
    <hyperlink r:id="rId3462" ref="A4236"/>
    <hyperlink r:id="rId3463" ref="A4237"/>
    <hyperlink r:id="rId3464" ref="A4238"/>
    <hyperlink r:id="rId3465" ref="A4239"/>
    <hyperlink r:id="rId3466" ref="A4240"/>
    <hyperlink r:id="rId3467" ref="A4241"/>
    <hyperlink r:id="rId3468" ref="A4242"/>
    <hyperlink r:id="rId3469" ref="A4243"/>
    <hyperlink r:id="rId3470" ref="A4244"/>
    <hyperlink r:id="rId3471" ref="A4245"/>
    <hyperlink r:id="rId3472" ref="A4246"/>
    <hyperlink r:id="rId3473" ref="A4247"/>
    <hyperlink r:id="rId3474" ref="A4248"/>
    <hyperlink r:id="rId3475" ref="A4249"/>
    <hyperlink r:id="rId3476" ref="A4250"/>
    <hyperlink r:id="rId3477" ref="A4251"/>
    <hyperlink r:id="rId3478" ref="A4252"/>
    <hyperlink r:id="rId3479" ref="A4253"/>
    <hyperlink r:id="rId3480" ref="A4254"/>
    <hyperlink r:id="rId3481" ref="A4255"/>
    <hyperlink r:id="rId3482" ref="A4256"/>
    <hyperlink r:id="rId3483" ref="A4257"/>
    <hyperlink r:id="rId3484" ref="A4258"/>
    <hyperlink r:id="rId3485" ref="A4259"/>
    <hyperlink r:id="rId3486" ref="A4260"/>
    <hyperlink r:id="rId3487" ref="A4261"/>
    <hyperlink r:id="rId3488" ref="A4262"/>
    <hyperlink r:id="rId3489" ref="A4263"/>
    <hyperlink r:id="rId3490" ref="A4264"/>
    <hyperlink r:id="rId3491" ref="A4265"/>
    <hyperlink r:id="rId3492" ref="A4266"/>
    <hyperlink r:id="rId3493" ref="A4267"/>
    <hyperlink r:id="rId3494" ref="A4268"/>
    <hyperlink r:id="rId3495" ref="A4269"/>
    <hyperlink r:id="rId3496" ref="A4270"/>
    <hyperlink r:id="rId3497" ref="A4271"/>
    <hyperlink r:id="rId3498" ref="A4272"/>
    <hyperlink r:id="rId3499" ref="A4273"/>
    <hyperlink r:id="rId3500" ref="A4274"/>
    <hyperlink r:id="rId3501" ref="A4275"/>
    <hyperlink r:id="rId3502" ref="A4276"/>
    <hyperlink r:id="rId3503" ref="A4277"/>
    <hyperlink r:id="rId3504" ref="A4278"/>
    <hyperlink r:id="rId3505" ref="A4279"/>
    <hyperlink r:id="rId3506" ref="A4280"/>
    <hyperlink r:id="rId3507" ref="A4281"/>
    <hyperlink r:id="rId3508" ref="A4282"/>
    <hyperlink r:id="rId3509" ref="A4283"/>
    <hyperlink r:id="rId3510" ref="A4284"/>
    <hyperlink r:id="rId3511" ref="A4285"/>
    <hyperlink r:id="rId3512" ref="A4286"/>
    <hyperlink r:id="rId3513" ref="A4287"/>
    <hyperlink r:id="rId3514" ref="A4288"/>
    <hyperlink r:id="rId3515" ref="A4289"/>
    <hyperlink r:id="rId3516" ref="A4290"/>
    <hyperlink r:id="rId3517" ref="A4291"/>
    <hyperlink r:id="rId3518" ref="A4292"/>
    <hyperlink r:id="rId3519" ref="A4293"/>
    <hyperlink r:id="rId3520" ref="A4294"/>
    <hyperlink r:id="rId3521" ref="A4295"/>
    <hyperlink r:id="rId3522" ref="A4296"/>
    <hyperlink r:id="rId3523" ref="A4297"/>
    <hyperlink r:id="rId3524" ref="A4298"/>
    <hyperlink r:id="rId3525" ref="A4299"/>
    <hyperlink r:id="rId3526" ref="A4300"/>
    <hyperlink r:id="rId3527" ref="A4301"/>
    <hyperlink r:id="rId3528" ref="A4302"/>
    <hyperlink r:id="rId3529" ref="A4303"/>
    <hyperlink r:id="rId3530" ref="A4304"/>
    <hyperlink r:id="rId3531" ref="A4305"/>
    <hyperlink r:id="rId3532" ref="A4306"/>
    <hyperlink r:id="rId3533" ref="A4307"/>
    <hyperlink r:id="rId3534" ref="A4308"/>
    <hyperlink r:id="rId3535" ref="A4309"/>
    <hyperlink r:id="rId3536" ref="A4310"/>
    <hyperlink r:id="rId3537" ref="A4311"/>
    <hyperlink r:id="rId3538" ref="A4312"/>
    <hyperlink r:id="rId3539" ref="A4313"/>
    <hyperlink r:id="rId3540" ref="A4314"/>
    <hyperlink r:id="rId3541" ref="A4315"/>
    <hyperlink r:id="rId3542" ref="A4316"/>
    <hyperlink r:id="rId3543" ref="A4317"/>
    <hyperlink r:id="rId3544" ref="A4318"/>
    <hyperlink r:id="rId3545" ref="A4319"/>
    <hyperlink r:id="rId3546" ref="A4320"/>
    <hyperlink r:id="rId3547" ref="A4321"/>
    <hyperlink r:id="rId3548" ref="A4322"/>
    <hyperlink r:id="rId3549" ref="A4323"/>
    <hyperlink r:id="rId3550" ref="A4324"/>
    <hyperlink r:id="rId3551" ref="A4325"/>
    <hyperlink r:id="rId3552" ref="A4326"/>
    <hyperlink r:id="rId3553" ref="A4327"/>
    <hyperlink r:id="rId3554" ref="A4328"/>
    <hyperlink r:id="rId3555" ref="A4329"/>
    <hyperlink r:id="rId3556" ref="A4330"/>
    <hyperlink r:id="rId3557" ref="A4331"/>
    <hyperlink r:id="rId3558" ref="A4332"/>
    <hyperlink r:id="rId3559" ref="A4333"/>
    <hyperlink r:id="rId3560" ref="A4334"/>
    <hyperlink r:id="rId3561" ref="A4335"/>
    <hyperlink r:id="rId3562" ref="A4336"/>
    <hyperlink r:id="rId3563" ref="A4337"/>
    <hyperlink r:id="rId3564" ref="A4338"/>
    <hyperlink r:id="rId3565" ref="A4339"/>
    <hyperlink r:id="rId3566" ref="A4341"/>
    <hyperlink r:id="rId3567" ref="A4342"/>
    <hyperlink r:id="rId3568" ref="A4343"/>
    <hyperlink r:id="rId3569" ref="A4344"/>
    <hyperlink r:id="rId3570" ref="A4345"/>
    <hyperlink r:id="rId3571" ref="A4346"/>
    <hyperlink r:id="rId3572" ref="A4347"/>
    <hyperlink r:id="rId3573" ref="A4348"/>
    <hyperlink r:id="rId3574" ref="A4349"/>
    <hyperlink r:id="rId3575" ref="A4350"/>
    <hyperlink r:id="rId3576" ref="A4351"/>
    <hyperlink r:id="rId3577" ref="A4352"/>
    <hyperlink r:id="rId3578" ref="A4353"/>
    <hyperlink r:id="rId3579" ref="A4354"/>
    <hyperlink r:id="rId3580" ref="A4355"/>
    <hyperlink r:id="rId3581" ref="A4356"/>
    <hyperlink r:id="rId3582" ref="A4357"/>
    <hyperlink r:id="rId3583" ref="A4358"/>
    <hyperlink r:id="rId3584" ref="A4359"/>
    <hyperlink r:id="rId3585" ref="A4360"/>
    <hyperlink r:id="rId3586" ref="A4361"/>
    <hyperlink r:id="rId3587" ref="A4362"/>
    <hyperlink r:id="rId3588" ref="A4363"/>
    <hyperlink r:id="rId3589" ref="A4364"/>
    <hyperlink r:id="rId3590" ref="A4365"/>
    <hyperlink r:id="rId3591" ref="A4366"/>
    <hyperlink r:id="rId3592" ref="A4367"/>
    <hyperlink r:id="rId3593" ref="A4368"/>
    <hyperlink r:id="rId3594" ref="A4369"/>
    <hyperlink r:id="rId3595" ref="A4370"/>
    <hyperlink r:id="rId3596" ref="A4371"/>
    <hyperlink r:id="rId3597" ref="A4372"/>
    <hyperlink r:id="rId3598" ref="A4373"/>
    <hyperlink r:id="rId3599" ref="A4374"/>
    <hyperlink r:id="rId3600" ref="A4375"/>
    <hyperlink r:id="rId3601" ref="A4376"/>
    <hyperlink r:id="rId3602" ref="A4377"/>
    <hyperlink r:id="rId3603" ref="A4378"/>
    <hyperlink r:id="rId3604" ref="A4379"/>
    <hyperlink r:id="rId3605" ref="A4380"/>
    <hyperlink r:id="rId3606" ref="A4381"/>
    <hyperlink r:id="rId3607" ref="A4382"/>
    <hyperlink r:id="rId3608" ref="A4383"/>
    <hyperlink r:id="rId3609" ref="A4384"/>
    <hyperlink r:id="rId3610" ref="A4385"/>
    <hyperlink r:id="rId3611" ref="A4386"/>
    <hyperlink r:id="rId3612" ref="A4387"/>
    <hyperlink r:id="rId3613" ref="A4388"/>
    <hyperlink r:id="rId3614" ref="A4389"/>
    <hyperlink r:id="rId3615" ref="A4390"/>
    <hyperlink r:id="rId3616" ref="A4391"/>
    <hyperlink r:id="rId3617" ref="A4392"/>
    <hyperlink r:id="rId3618" ref="A4393"/>
    <hyperlink r:id="rId3619" ref="A4394"/>
    <hyperlink r:id="rId3620" ref="A4395"/>
    <hyperlink r:id="rId3621" ref="A4396"/>
    <hyperlink r:id="rId3622" ref="A4397"/>
    <hyperlink r:id="rId3623" ref="A4398"/>
    <hyperlink r:id="rId3624" ref="A4399"/>
    <hyperlink r:id="rId3625" ref="A4400"/>
    <hyperlink r:id="rId3626" ref="A4401"/>
    <hyperlink r:id="rId3627" ref="A4402"/>
    <hyperlink r:id="rId3628" ref="A4403"/>
    <hyperlink r:id="rId3629" ref="A4404"/>
    <hyperlink r:id="rId3630" ref="A4405"/>
    <hyperlink r:id="rId3631" ref="A4406"/>
    <hyperlink r:id="rId3632" ref="A4407"/>
    <hyperlink r:id="rId3633" ref="A4408"/>
    <hyperlink r:id="rId3634" ref="A4409"/>
    <hyperlink r:id="rId3635" ref="A4410"/>
    <hyperlink r:id="rId3636" ref="A4411"/>
    <hyperlink r:id="rId3637" ref="A4412"/>
    <hyperlink r:id="rId3638" ref="A4413"/>
    <hyperlink r:id="rId3639" ref="A4414"/>
    <hyperlink r:id="rId3640" ref="A4415"/>
    <hyperlink r:id="rId3641" ref="A4416"/>
    <hyperlink r:id="rId3642" ref="A4417"/>
    <hyperlink r:id="rId3643" ref="A4418"/>
    <hyperlink r:id="rId3644" ref="A4419"/>
    <hyperlink r:id="rId3645" ref="A4420"/>
    <hyperlink r:id="rId3646" ref="A4421"/>
    <hyperlink r:id="rId3647" ref="A4422"/>
    <hyperlink r:id="rId3648" ref="A4423"/>
    <hyperlink r:id="rId3649" ref="A4424"/>
    <hyperlink r:id="rId3650" ref="A4425"/>
    <hyperlink r:id="rId3651" ref="A4426"/>
    <hyperlink r:id="rId3652" ref="A4427"/>
    <hyperlink r:id="rId3653" ref="A4428"/>
    <hyperlink r:id="rId3654" ref="A4429"/>
    <hyperlink r:id="rId3655" ref="A4430"/>
    <hyperlink r:id="rId3656" ref="A4431"/>
    <hyperlink r:id="rId3657" ref="A4432"/>
    <hyperlink r:id="rId3658" ref="A4433"/>
    <hyperlink r:id="rId3659" ref="A4434"/>
    <hyperlink r:id="rId3660" ref="A4435"/>
    <hyperlink r:id="rId3661" ref="A4436"/>
    <hyperlink r:id="rId3662" ref="A4437"/>
    <hyperlink r:id="rId3663" ref="A4438"/>
    <hyperlink r:id="rId3664" ref="A4439"/>
    <hyperlink r:id="rId3665" ref="A4440"/>
    <hyperlink r:id="rId3666" ref="A4441"/>
    <hyperlink r:id="rId3667" ref="A4442"/>
    <hyperlink r:id="rId3668" ref="A4443"/>
    <hyperlink r:id="rId3669" ref="A4444"/>
    <hyperlink r:id="rId3670" ref="A4445"/>
    <hyperlink r:id="rId3671" ref="A4446"/>
    <hyperlink r:id="rId3672" ref="A4447"/>
    <hyperlink r:id="rId3673" ref="A4448"/>
    <hyperlink r:id="rId3674" ref="A4449"/>
    <hyperlink r:id="rId3675" ref="A4450"/>
    <hyperlink r:id="rId3676" ref="A4451"/>
    <hyperlink r:id="rId3677" ref="A4452"/>
    <hyperlink r:id="rId3678" ref="A4453"/>
    <hyperlink r:id="rId3679" ref="A4454"/>
    <hyperlink r:id="rId3680" ref="A4455"/>
    <hyperlink r:id="rId3681" ref="A4456"/>
    <hyperlink r:id="rId3682" ref="A4457"/>
    <hyperlink r:id="rId3683" ref="A4458"/>
    <hyperlink r:id="rId3684" ref="A4459"/>
    <hyperlink r:id="rId3685" ref="A4460"/>
    <hyperlink r:id="rId3686" ref="A4461"/>
    <hyperlink r:id="rId3687" ref="A4462"/>
    <hyperlink r:id="rId3688" ref="A4463"/>
    <hyperlink r:id="rId3689" ref="A4464"/>
    <hyperlink r:id="rId3690" ref="A4465"/>
    <hyperlink r:id="rId3691" ref="A4466"/>
    <hyperlink r:id="rId3692" ref="A4467"/>
    <hyperlink r:id="rId3693" ref="A4468"/>
    <hyperlink r:id="rId3694" ref="A4469"/>
    <hyperlink r:id="rId3695" ref="A4470"/>
    <hyperlink r:id="rId3696" ref="A4471"/>
    <hyperlink r:id="rId3697" ref="A4472"/>
    <hyperlink r:id="rId3698" ref="A4473"/>
    <hyperlink r:id="rId3699" ref="A4474"/>
    <hyperlink r:id="rId3700" ref="A4475"/>
    <hyperlink r:id="rId3701" ref="A4476"/>
    <hyperlink r:id="rId3702" ref="A4477"/>
    <hyperlink r:id="rId3703" ref="A4478"/>
    <hyperlink r:id="rId3704" ref="A4479"/>
    <hyperlink r:id="rId3705" ref="A4480"/>
    <hyperlink r:id="rId3706" ref="A4481"/>
    <hyperlink r:id="rId3707" ref="A4482"/>
    <hyperlink r:id="rId3708" ref="A4483"/>
    <hyperlink r:id="rId3709" ref="A4484"/>
    <hyperlink r:id="rId3710" ref="A4485"/>
    <hyperlink r:id="rId3711" ref="A4486"/>
    <hyperlink r:id="rId3712" ref="A4487"/>
    <hyperlink r:id="rId3713" ref="A4488"/>
    <hyperlink r:id="rId3714" ref="A4489"/>
    <hyperlink r:id="rId3715" ref="A4490"/>
    <hyperlink r:id="rId3716" ref="A4491"/>
    <hyperlink r:id="rId3717" ref="A4492"/>
    <hyperlink r:id="rId3718" ref="A4493"/>
    <hyperlink r:id="rId3719" ref="A4494"/>
    <hyperlink r:id="rId3720" ref="A4495"/>
    <hyperlink r:id="rId3721" ref="A4496"/>
    <hyperlink r:id="rId3722" ref="A4497"/>
    <hyperlink r:id="rId3723" ref="A4498"/>
    <hyperlink r:id="rId3724" ref="A4499"/>
    <hyperlink r:id="rId3725" ref="A4500"/>
    <hyperlink r:id="rId3726" ref="A4501"/>
    <hyperlink r:id="rId3727" ref="A4502"/>
    <hyperlink r:id="rId3728" ref="A4503"/>
    <hyperlink r:id="rId3729" ref="A4504"/>
    <hyperlink r:id="rId3730" ref="A4505"/>
    <hyperlink r:id="rId3731" ref="A4506"/>
    <hyperlink r:id="rId3732" ref="A4507"/>
    <hyperlink r:id="rId3733" ref="A4508"/>
    <hyperlink r:id="rId3734" ref="A4509"/>
    <hyperlink r:id="rId3735" ref="A4510"/>
    <hyperlink r:id="rId3736" ref="A4511"/>
    <hyperlink r:id="rId3737" ref="A4512"/>
    <hyperlink r:id="rId3738" ref="A4513"/>
    <hyperlink r:id="rId3739" ref="A4514"/>
    <hyperlink r:id="rId3740" ref="A4515"/>
    <hyperlink r:id="rId3741" ref="A4516"/>
    <hyperlink r:id="rId3742" ref="A4517"/>
    <hyperlink r:id="rId3743" ref="A4518"/>
    <hyperlink r:id="rId3744" ref="A4519"/>
    <hyperlink r:id="rId3745" ref="A4520"/>
    <hyperlink r:id="rId3746" ref="A4521"/>
    <hyperlink r:id="rId3747" ref="A4522"/>
    <hyperlink r:id="rId3748" ref="A4523"/>
    <hyperlink r:id="rId3749" ref="A4524"/>
    <hyperlink r:id="rId3750" ref="A4525"/>
    <hyperlink r:id="rId3751" ref="A4526"/>
    <hyperlink r:id="rId3752" ref="A4527"/>
    <hyperlink r:id="rId3753" ref="A4528"/>
    <hyperlink r:id="rId3754" ref="A4529"/>
    <hyperlink r:id="rId3755" ref="A4530"/>
    <hyperlink r:id="rId3756" ref="A4531"/>
    <hyperlink r:id="rId3757" ref="A4532"/>
    <hyperlink r:id="rId3758" ref="A4533"/>
    <hyperlink r:id="rId3759" ref="A4534"/>
    <hyperlink r:id="rId3760" ref="A4535"/>
    <hyperlink r:id="rId3761" ref="A4536"/>
    <hyperlink r:id="rId3762" ref="A4537"/>
    <hyperlink r:id="rId3763" ref="A4538"/>
    <hyperlink r:id="rId3764" ref="A4539"/>
    <hyperlink r:id="rId3765" ref="A4540"/>
    <hyperlink r:id="rId3766" ref="A4541"/>
    <hyperlink r:id="rId3767" ref="A4542"/>
    <hyperlink r:id="rId3768" ref="A4543"/>
    <hyperlink r:id="rId3769" ref="A4544"/>
    <hyperlink r:id="rId3770" ref="A4545"/>
    <hyperlink r:id="rId3771" ref="A4546"/>
    <hyperlink r:id="rId3772" ref="A4547"/>
    <hyperlink r:id="rId3773" ref="A4548"/>
    <hyperlink r:id="rId3774" ref="A4549"/>
    <hyperlink r:id="rId3775" ref="A4550"/>
    <hyperlink r:id="rId3776" ref="A4551"/>
    <hyperlink r:id="rId3777" ref="A4552"/>
    <hyperlink r:id="rId3778" ref="A4553"/>
    <hyperlink r:id="rId3779" ref="A4554"/>
    <hyperlink r:id="rId3780" ref="A4555"/>
    <hyperlink r:id="rId3781" ref="A4556"/>
    <hyperlink r:id="rId3782" ref="A4557"/>
    <hyperlink r:id="rId3783" ref="A4558"/>
    <hyperlink r:id="rId3784" ref="A4559"/>
    <hyperlink r:id="rId3785" ref="A4560"/>
    <hyperlink r:id="rId3786" ref="A4561"/>
    <hyperlink r:id="rId3787" ref="A4562"/>
    <hyperlink r:id="rId3788" ref="A4563"/>
    <hyperlink r:id="rId3789" ref="A4564"/>
    <hyperlink r:id="rId3790" ref="A4565"/>
    <hyperlink r:id="rId3791" ref="A4566"/>
    <hyperlink r:id="rId3792" ref="A4567"/>
    <hyperlink r:id="rId3793" ref="A4568"/>
    <hyperlink r:id="rId3794" ref="A4569"/>
    <hyperlink r:id="rId3795" ref="A4570"/>
    <hyperlink r:id="rId3796" ref="A4571"/>
    <hyperlink r:id="rId3797" ref="A4572"/>
    <hyperlink r:id="rId3798" ref="A4573"/>
    <hyperlink r:id="rId3799" ref="A4574"/>
    <hyperlink r:id="rId3800" ref="A4575"/>
    <hyperlink r:id="rId3801" ref="A4576"/>
    <hyperlink r:id="rId3802" ref="A4577"/>
    <hyperlink r:id="rId3803" ref="A4578"/>
    <hyperlink r:id="rId3804" ref="A4579"/>
    <hyperlink r:id="rId3805" ref="A4580"/>
    <hyperlink r:id="rId3806" ref="A4581"/>
    <hyperlink r:id="rId3807" ref="A4582"/>
    <hyperlink r:id="rId3808" ref="A4583"/>
    <hyperlink r:id="rId3809" ref="A4584"/>
    <hyperlink r:id="rId3810" ref="A4585"/>
    <hyperlink r:id="rId3811" ref="A4586"/>
    <hyperlink r:id="rId3812" ref="A4587"/>
    <hyperlink r:id="rId3813" ref="A4588"/>
    <hyperlink r:id="rId3814" ref="A4589"/>
    <hyperlink r:id="rId3815" ref="A4590"/>
    <hyperlink r:id="rId3816" ref="A4591"/>
    <hyperlink r:id="rId3817" ref="A4592"/>
    <hyperlink r:id="rId3818" ref="A4593"/>
    <hyperlink r:id="rId3819" ref="A4594"/>
    <hyperlink r:id="rId3820" ref="A4595"/>
    <hyperlink r:id="rId3821" ref="A4596"/>
    <hyperlink r:id="rId3822" ref="A4597"/>
    <hyperlink r:id="rId3823" ref="A4598"/>
    <hyperlink r:id="rId3824" ref="A4599"/>
    <hyperlink r:id="rId3825" ref="A4600"/>
    <hyperlink r:id="rId3826" ref="A4601"/>
    <hyperlink r:id="rId3827" ref="A4602"/>
    <hyperlink r:id="rId3828" ref="A4603"/>
    <hyperlink r:id="rId3829" ref="A4604"/>
    <hyperlink r:id="rId3830" ref="A4605"/>
    <hyperlink r:id="rId3831" ref="A4606"/>
    <hyperlink r:id="rId3832" ref="A4607"/>
    <hyperlink r:id="rId3833" ref="A4608"/>
    <hyperlink r:id="rId3834" ref="A4609"/>
    <hyperlink r:id="rId3835" ref="A4610"/>
    <hyperlink r:id="rId3836" ref="A4611"/>
    <hyperlink r:id="rId3837" ref="A4612"/>
    <hyperlink r:id="rId3838" ref="A4613"/>
    <hyperlink r:id="rId3839" ref="A4614"/>
    <hyperlink r:id="rId3840" ref="A4615"/>
    <hyperlink r:id="rId3841" ref="A4616"/>
    <hyperlink r:id="rId3842" ref="A4617"/>
    <hyperlink r:id="rId3843" ref="A4618"/>
    <hyperlink r:id="rId3844" ref="A4619"/>
    <hyperlink r:id="rId3845" ref="A4620"/>
    <hyperlink r:id="rId3846" ref="A4621"/>
    <hyperlink r:id="rId3847" ref="A4622"/>
    <hyperlink r:id="rId3848" ref="A4623"/>
    <hyperlink r:id="rId3849" ref="A4624"/>
    <hyperlink r:id="rId3850" ref="A4625"/>
    <hyperlink r:id="rId3851" ref="A4626"/>
    <hyperlink r:id="rId3852" ref="A4627"/>
    <hyperlink r:id="rId3853" ref="A4628"/>
    <hyperlink r:id="rId3854" ref="A4629"/>
    <hyperlink r:id="rId3855" ref="A4630"/>
    <hyperlink r:id="rId3856" ref="A4631"/>
    <hyperlink r:id="rId3857" ref="A4632"/>
    <hyperlink r:id="rId3858" ref="A4633"/>
    <hyperlink r:id="rId3859" ref="A4634"/>
    <hyperlink r:id="rId3860" ref="A4635"/>
    <hyperlink r:id="rId3861" ref="A4636"/>
    <hyperlink r:id="rId3862" ref="A4637"/>
    <hyperlink r:id="rId3863" ref="A4638"/>
    <hyperlink r:id="rId3864" ref="A4639"/>
    <hyperlink r:id="rId3865" ref="A4640"/>
    <hyperlink r:id="rId3866" ref="A4641"/>
    <hyperlink r:id="rId3867" ref="A4642"/>
    <hyperlink r:id="rId3868" ref="A4643"/>
    <hyperlink r:id="rId3869" ref="A4644"/>
    <hyperlink r:id="rId3870" ref="A4645"/>
    <hyperlink r:id="rId3871" ref="A4646"/>
    <hyperlink r:id="rId3872" ref="A4647"/>
    <hyperlink r:id="rId3873" ref="A4648"/>
    <hyperlink r:id="rId3874" ref="A4649"/>
    <hyperlink r:id="rId3875" ref="A4650"/>
    <hyperlink r:id="rId3876" ref="A4651"/>
    <hyperlink r:id="rId3877" ref="A4652"/>
    <hyperlink r:id="rId3878" ref="A4653"/>
    <hyperlink r:id="rId3879" ref="A4654"/>
    <hyperlink r:id="rId3880" ref="A4655"/>
    <hyperlink r:id="rId3881" ref="A4656"/>
    <hyperlink r:id="rId3882" ref="A4658"/>
    <hyperlink r:id="rId3883" ref="A4659"/>
    <hyperlink r:id="rId3884" ref="A4660"/>
    <hyperlink r:id="rId3885" ref="A4661"/>
    <hyperlink r:id="rId3886" ref="A4662"/>
    <hyperlink r:id="rId3887" ref="A4663"/>
    <hyperlink r:id="rId3888" ref="A4664"/>
    <hyperlink r:id="rId3889" ref="A4665"/>
    <hyperlink r:id="rId3890" ref="A4666"/>
    <hyperlink r:id="rId3891" ref="A4667"/>
    <hyperlink r:id="rId3892" ref="A4668"/>
    <hyperlink r:id="rId3893" ref="A4669"/>
    <hyperlink r:id="rId3894" ref="A4670"/>
    <hyperlink r:id="rId3895" ref="A4671"/>
    <hyperlink r:id="rId3896" ref="A4672"/>
    <hyperlink r:id="rId3897" ref="A4673"/>
    <hyperlink r:id="rId3898" ref="A4674"/>
    <hyperlink r:id="rId3899" ref="A4675"/>
    <hyperlink r:id="rId3900" ref="A4676"/>
    <hyperlink r:id="rId3901" ref="A4677"/>
    <hyperlink r:id="rId3902" ref="A4678"/>
    <hyperlink r:id="rId3903" ref="A4679"/>
    <hyperlink r:id="rId3904" ref="A4680"/>
    <hyperlink r:id="rId3905" ref="A4681"/>
    <hyperlink r:id="rId3906" ref="A4682"/>
    <hyperlink r:id="rId3907" ref="A4683"/>
    <hyperlink r:id="rId3908" ref="A4684"/>
    <hyperlink r:id="rId3909" ref="A4685"/>
    <hyperlink r:id="rId3910" ref="A4686"/>
    <hyperlink r:id="rId3911" ref="A4687"/>
    <hyperlink r:id="rId3912" ref="A4688"/>
    <hyperlink r:id="rId3913" ref="A4689"/>
    <hyperlink r:id="rId3914" ref="A4690"/>
    <hyperlink r:id="rId3915" ref="A4691"/>
    <hyperlink r:id="rId3916" ref="A4692"/>
    <hyperlink r:id="rId3917" ref="A4693"/>
    <hyperlink r:id="rId3918" ref="A4694"/>
    <hyperlink r:id="rId3919" ref="A4695"/>
    <hyperlink r:id="rId3920" ref="A4696"/>
    <hyperlink r:id="rId3921" ref="A4697"/>
    <hyperlink r:id="rId3922" ref="A4698"/>
    <hyperlink r:id="rId3923" ref="A4699"/>
    <hyperlink r:id="rId3924" ref="A4700"/>
    <hyperlink r:id="rId3925" ref="A4701"/>
    <hyperlink r:id="rId3926" ref="A4702"/>
    <hyperlink r:id="rId3927" ref="A4703"/>
    <hyperlink r:id="rId3928" ref="A4704"/>
    <hyperlink r:id="rId3929" ref="A4705"/>
    <hyperlink r:id="rId3930" ref="A4706"/>
    <hyperlink r:id="rId3931" ref="A4707"/>
    <hyperlink r:id="rId3932" ref="A4708"/>
    <hyperlink r:id="rId3933" ref="A4709"/>
    <hyperlink r:id="rId3934" ref="A4710"/>
    <hyperlink r:id="rId3935" ref="A4711"/>
    <hyperlink r:id="rId3936" ref="A4712"/>
    <hyperlink r:id="rId3937" ref="A4713"/>
    <hyperlink r:id="rId3938" ref="A4714"/>
    <hyperlink r:id="rId3939" ref="A4715"/>
    <hyperlink r:id="rId3940" ref="A4716"/>
    <hyperlink r:id="rId3941" ref="A4717"/>
    <hyperlink r:id="rId3942" ref="A4718"/>
    <hyperlink r:id="rId3943" ref="A4719"/>
    <hyperlink r:id="rId3944" ref="A4720"/>
    <hyperlink r:id="rId3945" ref="A4721"/>
    <hyperlink r:id="rId3946" ref="A4722"/>
    <hyperlink r:id="rId3947" ref="A4723"/>
    <hyperlink r:id="rId3948" ref="A4724"/>
    <hyperlink r:id="rId3949" ref="A4725"/>
    <hyperlink r:id="rId3950" ref="A4726"/>
    <hyperlink r:id="rId3951" ref="A4727"/>
    <hyperlink r:id="rId3952" ref="A4728"/>
    <hyperlink r:id="rId3953" ref="A4729"/>
    <hyperlink r:id="rId3954" ref="A4730"/>
    <hyperlink r:id="rId3955" ref="A4731"/>
    <hyperlink r:id="rId3956" ref="A4732"/>
    <hyperlink r:id="rId3957" ref="A4733"/>
    <hyperlink r:id="rId3958" ref="A4734"/>
    <hyperlink r:id="rId3959" ref="A4735"/>
    <hyperlink r:id="rId3960" ref="A4736"/>
    <hyperlink r:id="rId3961" ref="A4737"/>
    <hyperlink r:id="rId3962" ref="A4738"/>
    <hyperlink r:id="rId3963" ref="A4739"/>
    <hyperlink r:id="rId3964" ref="A4740"/>
    <hyperlink r:id="rId3965" ref="A4741"/>
    <hyperlink r:id="rId3966" ref="A4742"/>
    <hyperlink r:id="rId3967" ref="A4743"/>
    <hyperlink r:id="rId3968" ref="A4744"/>
    <hyperlink r:id="rId3969" ref="A4745"/>
    <hyperlink r:id="rId3970" ref="A4746"/>
    <hyperlink r:id="rId3971" ref="A4747"/>
    <hyperlink r:id="rId3972" ref="A4748"/>
    <hyperlink r:id="rId3973" ref="A4749"/>
    <hyperlink r:id="rId3974" ref="A4750"/>
    <hyperlink r:id="rId3975" ref="A4751"/>
    <hyperlink r:id="rId3976" ref="A4752"/>
    <hyperlink r:id="rId3977" ref="A4753"/>
    <hyperlink r:id="rId3978" ref="A4754"/>
    <hyperlink r:id="rId3979" ref="A4755"/>
    <hyperlink r:id="rId3980" ref="A4756"/>
    <hyperlink r:id="rId3981" ref="A4757"/>
    <hyperlink r:id="rId3982" ref="A4758"/>
    <hyperlink r:id="rId3983" ref="A4759"/>
    <hyperlink r:id="rId3984" ref="A4760"/>
    <hyperlink r:id="rId3985" ref="A4761"/>
    <hyperlink r:id="rId3986" ref="A4762"/>
    <hyperlink r:id="rId3987" ref="A4763"/>
    <hyperlink r:id="rId3988" ref="A4764"/>
    <hyperlink r:id="rId3989" ref="A4765"/>
    <hyperlink r:id="rId3990" ref="A4766"/>
    <hyperlink r:id="rId3991" ref="A4767"/>
    <hyperlink r:id="rId3992" ref="A4768"/>
    <hyperlink r:id="rId3993" ref="A4769"/>
    <hyperlink r:id="rId3994" ref="A4770"/>
    <hyperlink r:id="rId3995" ref="A4789"/>
    <hyperlink r:id="rId3996" ref="A4790"/>
    <hyperlink r:id="rId3997" ref="A4791"/>
    <hyperlink r:id="rId3998" ref="A4792"/>
    <hyperlink r:id="rId3999" ref="A4793"/>
    <hyperlink r:id="rId4000" ref="A4794"/>
    <hyperlink r:id="rId4001" ref="A4795"/>
    <hyperlink r:id="rId4002" ref="A4796"/>
    <hyperlink r:id="rId4003" ref="A4797"/>
    <hyperlink r:id="rId4004" ref="A4798"/>
    <hyperlink r:id="rId4005" ref="A4799"/>
    <hyperlink r:id="rId4006" ref="A4800"/>
    <hyperlink r:id="rId4007" ref="A4801"/>
    <hyperlink r:id="rId4008" ref="A4802"/>
    <hyperlink r:id="rId4009" ref="A4803"/>
    <hyperlink r:id="rId4010" ref="A4804"/>
    <hyperlink r:id="rId4011" ref="A4805"/>
    <hyperlink r:id="rId4012" ref="A4806"/>
    <hyperlink r:id="rId4013" ref="A4807"/>
    <hyperlink r:id="rId4014" ref="A4808"/>
    <hyperlink r:id="rId4015" ref="A4809"/>
    <hyperlink r:id="rId4016" ref="A4810"/>
    <hyperlink r:id="rId4017" ref="A4811"/>
    <hyperlink r:id="rId4018" ref="A4812"/>
    <hyperlink r:id="rId4019" ref="A4813"/>
    <hyperlink r:id="rId4020" ref="A4818"/>
    <hyperlink r:id="rId4021" ref="A4819"/>
    <hyperlink r:id="rId4022" ref="A4820"/>
    <hyperlink r:id="rId4023" ref="A4821"/>
    <hyperlink r:id="rId4024" ref="A4822"/>
    <hyperlink r:id="rId4025" ref="A4823"/>
    <hyperlink r:id="rId4026" ref="A4824"/>
    <hyperlink r:id="rId4027" ref="A4825"/>
    <hyperlink r:id="rId4028" ref="A4826"/>
    <hyperlink r:id="rId4029" ref="A4827"/>
    <hyperlink r:id="rId4030" ref="A4828"/>
    <hyperlink r:id="rId4031" ref="A4829"/>
    <hyperlink r:id="rId4032" ref="A4830"/>
    <hyperlink r:id="rId4033" ref="A4831"/>
    <hyperlink r:id="rId4034" ref="A4832"/>
    <hyperlink r:id="rId4035" ref="A4833"/>
    <hyperlink r:id="rId4036" ref="A4834"/>
    <hyperlink r:id="rId4037" ref="A4835"/>
    <hyperlink r:id="rId4038" ref="A4837"/>
    <hyperlink r:id="rId4039" ref="A4838"/>
    <hyperlink r:id="rId4040" ref="A4839"/>
    <hyperlink r:id="rId4041" ref="A4840"/>
    <hyperlink r:id="rId4042" ref="A4841"/>
    <hyperlink r:id="rId4043" ref="A4842"/>
    <hyperlink r:id="rId4044" ref="A4843"/>
    <hyperlink r:id="rId4045" ref="A4844"/>
    <hyperlink r:id="rId4046" ref="A4845"/>
    <hyperlink r:id="rId4047" ref="A4846"/>
    <hyperlink r:id="rId4048" ref="A4847"/>
    <hyperlink r:id="rId4049" ref="A4848"/>
    <hyperlink r:id="rId4050" ref="A4849"/>
    <hyperlink r:id="rId4051" ref="A4850"/>
    <hyperlink r:id="rId4052" ref="A4851"/>
    <hyperlink r:id="rId4053" ref="A4852"/>
    <hyperlink r:id="rId4054" ref="A4853"/>
    <hyperlink r:id="rId4055" ref="A4854"/>
    <hyperlink r:id="rId4056" ref="A4855"/>
    <hyperlink r:id="rId4057" ref="A4856"/>
    <hyperlink r:id="rId4058" ref="A4857"/>
    <hyperlink r:id="rId4059" ref="A4858"/>
    <hyperlink r:id="rId4060" ref="A4859"/>
    <hyperlink r:id="rId4061" ref="A4860"/>
    <hyperlink r:id="rId4062" ref="A4861"/>
    <hyperlink r:id="rId4063" ref="A4862"/>
    <hyperlink r:id="rId4064" ref="A4863"/>
    <hyperlink r:id="rId4065" ref="A4864"/>
    <hyperlink r:id="rId4066" ref="A4865"/>
    <hyperlink r:id="rId4067" ref="A4866"/>
    <hyperlink r:id="rId4068" ref="A4867"/>
    <hyperlink r:id="rId4069" ref="A4868"/>
    <hyperlink r:id="rId4070" ref="A4869"/>
    <hyperlink r:id="rId4071" ref="A4870"/>
    <hyperlink r:id="rId4072" ref="A4871"/>
    <hyperlink r:id="rId4073" ref="A4872"/>
    <hyperlink r:id="rId4074" ref="A4873"/>
    <hyperlink r:id="rId4075" ref="A4874"/>
    <hyperlink r:id="rId4076" ref="A4875"/>
    <hyperlink r:id="rId4077" ref="A4876"/>
    <hyperlink r:id="rId4078" ref="A4877"/>
    <hyperlink r:id="rId4079" ref="A4878"/>
    <hyperlink r:id="rId4080" ref="A4879"/>
    <hyperlink r:id="rId4081" ref="A4880"/>
    <hyperlink r:id="rId4082" ref="A4881"/>
    <hyperlink r:id="rId4083" ref="A4882"/>
    <hyperlink r:id="rId4084" ref="A4883"/>
    <hyperlink r:id="rId4085" ref="A4884"/>
    <hyperlink r:id="rId4086" ref="A4885"/>
    <hyperlink r:id="rId4087" ref="A4886"/>
    <hyperlink r:id="rId4088" ref="A4887"/>
    <hyperlink r:id="rId4089" ref="A4888"/>
    <hyperlink r:id="rId4090" ref="A4889"/>
    <hyperlink r:id="rId4091" ref="A4890"/>
    <hyperlink r:id="rId4092" ref="A4891"/>
    <hyperlink r:id="rId4093" ref="A4892"/>
    <hyperlink r:id="rId4094" ref="A4893"/>
    <hyperlink r:id="rId4095" ref="A4894"/>
    <hyperlink r:id="rId4096" ref="A4895"/>
    <hyperlink r:id="rId4097" ref="A4896"/>
    <hyperlink r:id="rId4098" ref="A4897"/>
    <hyperlink r:id="rId4099" ref="A4898"/>
    <hyperlink r:id="rId4100" ref="A4899"/>
    <hyperlink r:id="rId4101" ref="A4900"/>
    <hyperlink r:id="rId4102" ref="A4901"/>
    <hyperlink r:id="rId4103" ref="A4902"/>
    <hyperlink r:id="rId4104" ref="A4903"/>
    <hyperlink r:id="rId4105" ref="A4904"/>
    <hyperlink r:id="rId4106" ref="A4905"/>
    <hyperlink r:id="rId4107" ref="A4906"/>
    <hyperlink r:id="rId4108" ref="A4907"/>
    <hyperlink r:id="rId4109" ref="A4908"/>
    <hyperlink r:id="rId4110" ref="A4909"/>
    <hyperlink r:id="rId4111" ref="A4910"/>
    <hyperlink r:id="rId4112" ref="A4911"/>
    <hyperlink r:id="rId4113" ref="A4912"/>
    <hyperlink r:id="rId4114" ref="A4913"/>
    <hyperlink r:id="rId4115" ref="A4914"/>
    <hyperlink r:id="rId4116" ref="A4915"/>
    <hyperlink r:id="rId4117" ref="A4916"/>
    <hyperlink r:id="rId4118" ref="A4917"/>
    <hyperlink r:id="rId4119" ref="A4918"/>
    <hyperlink r:id="rId4120" ref="A4919"/>
    <hyperlink r:id="rId4121" ref="A4920"/>
    <hyperlink r:id="rId4122" ref="A4921"/>
    <hyperlink r:id="rId4123" ref="A4922"/>
    <hyperlink r:id="rId4124" ref="A4923"/>
    <hyperlink r:id="rId4125" ref="A4924"/>
    <hyperlink r:id="rId4126" ref="A4925"/>
    <hyperlink r:id="rId4127" ref="A4926"/>
    <hyperlink r:id="rId4128" ref="A4927"/>
    <hyperlink r:id="rId4129" ref="A4928"/>
    <hyperlink r:id="rId4130" ref="A4929"/>
    <hyperlink r:id="rId4131" ref="A4930"/>
    <hyperlink r:id="rId4132" ref="A4931"/>
    <hyperlink r:id="rId4133" ref="A4932"/>
    <hyperlink r:id="rId4134" ref="A4933"/>
    <hyperlink r:id="rId4135" ref="A4934"/>
    <hyperlink r:id="rId4136" ref="A4935"/>
    <hyperlink r:id="rId4137" ref="A4936"/>
    <hyperlink r:id="rId4138" ref="A4937"/>
    <hyperlink r:id="rId4139" ref="A4938"/>
    <hyperlink r:id="rId4140" ref="A4939"/>
    <hyperlink r:id="rId4141" ref="A4940"/>
    <hyperlink r:id="rId4142" ref="A4941"/>
    <hyperlink r:id="rId4143" ref="A4942"/>
    <hyperlink r:id="rId4144" ref="A4943"/>
    <hyperlink r:id="rId4145" ref="A4944"/>
    <hyperlink r:id="rId4146" ref="A4945"/>
    <hyperlink r:id="rId4147" ref="A4946"/>
    <hyperlink r:id="rId4148" ref="A4947"/>
    <hyperlink r:id="rId4149" ref="A4948"/>
    <hyperlink r:id="rId4150" ref="A4949"/>
    <hyperlink r:id="rId4151" ref="A4950"/>
    <hyperlink r:id="rId4152" ref="A4951"/>
    <hyperlink r:id="rId4153" ref="A4952"/>
    <hyperlink r:id="rId4154" ref="A4953"/>
    <hyperlink r:id="rId4155" ref="A4954"/>
    <hyperlink r:id="rId4156" ref="A4955"/>
    <hyperlink r:id="rId4157" ref="A4956"/>
    <hyperlink r:id="rId4158" ref="A4957"/>
    <hyperlink r:id="rId4159" ref="A4958"/>
    <hyperlink r:id="rId4160" ref="A4959"/>
    <hyperlink r:id="rId4161" ref="A4960"/>
    <hyperlink r:id="rId4162" ref="A4961"/>
    <hyperlink r:id="rId4163" ref="A4962"/>
    <hyperlink r:id="rId4164" ref="A4963"/>
    <hyperlink r:id="rId4165" ref="A4964"/>
    <hyperlink r:id="rId4166" ref="A4965"/>
    <hyperlink r:id="rId4167" ref="A4966"/>
    <hyperlink r:id="rId4168" ref="A4967"/>
    <hyperlink r:id="rId4169" ref="A4968"/>
    <hyperlink r:id="rId4170" ref="A4969"/>
    <hyperlink r:id="rId4171" ref="A4970"/>
    <hyperlink r:id="rId4172" ref="A4971"/>
    <hyperlink r:id="rId4173" ref="A4972"/>
    <hyperlink r:id="rId4174" ref="A4973"/>
    <hyperlink r:id="rId4175" ref="A4974"/>
    <hyperlink r:id="rId4176" ref="A4975"/>
    <hyperlink r:id="rId4177" ref="A4976"/>
    <hyperlink r:id="rId4178" ref="A4977"/>
    <hyperlink r:id="rId4179" ref="A4978"/>
    <hyperlink r:id="rId4180" ref="A4979"/>
    <hyperlink r:id="rId4181" ref="A4980"/>
    <hyperlink r:id="rId4182" ref="A4981"/>
    <hyperlink r:id="rId4183" ref="A4982"/>
    <hyperlink r:id="rId4184" ref="A5005"/>
    <hyperlink r:id="rId4185" ref="A5006"/>
    <hyperlink r:id="rId4186" ref="A5007"/>
    <hyperlink r:id="rId4187" ref="A5008"/>
    <hyperlink r:id="rId4188" ref="A5009"/>
    <hyperlink r:id="rId4189" ref="A5010"/>
    <hyperlink r:id="rId4190" ref="A5011"/>
    <hyperlink r:id="rId4191" ref="A5012"/>
    <hyperlink r:id="rId4192" ref="A5013"/>
    <hyperlink r:id="rId4193" ref="A5014"/>
    <hyperlink r:id="rId4194" ref="A5015"/>
    <hyperlink r:id="rId4195" ref="A5016"/>
    <hyperlink r:id="rId4196" ref="A5017"/>
    <hyperlink r:id="rId4197" ref="A5018"/>
    <hyperlink r:id="rId4198" ref="A5019"/>
    <hyperlink r:id="rId4199" ref="A5020"/>
    <hyperlink r:id="rId4200" ref="A5021"/>
    <hyperlink r:id="rId4201" ref="A5022"/>
    <hyperlink r:id="rId4202" ref="A5023"/>
    <hyperlink r:id="rId4203" ref="A5024"/>
    <hyperlink r:id="rId4204" ref="A5025"/>
    <hyperlink r:id="rId4205" ref="A5026"/>
    <hyperlink r:id="rId4206" ref="A5027"/>
    <hyperlink r:id="rId4207" ref="A5028"/>
    <hyperlink r:id="rId4208" ref="A5029"/>
    <hyperlink r:id="rId4209" ref="A5030"/>
    <hyperlink r:id="rId4210" ref="A5031"/>
    <hyperlink r:id="rId4211" ref="A5032"/>
    <hyperlink r:id="rId4212" ref="A5033"/>
    <hyperlink r:id="rId4213" ref="A5034"/>
    <hyperlink r:id="rId4214" ref="A5035"/>
    <hyperlink r:id="rId4215" ref="A5036"/>
    <hyperlink r:id="rId4216" ref="A5037"/>
    <hyperlink r:id="rId4217" ref="A5038"/>
    <hyperlink r:id="rId4218" ref="A5039"/>
    <hyperlink r:id="rId4219" ref="A5040"/>
    <hyperlink r:id="rId4220" ref="A5041"/>
    <hyperlink r:id="rId4221" ref="A5042"/>
    <hyperlink r:id="rId4222" ref="A5043"/>
    <hyperlink r:id="rId4223" ref="A5044"/>
    <hyperlink r:id="rId4224" ref="A5045"/>
    <hyperlink r:id="rId4225" ref="A5046"/>
    <hyperlink r:id="rId4226" ref="A5047"/>
    <hyperlink r:id="rId4227" ref="A5048"/>
    <hyperlink r:id="rId4228" ref="A5049"/>
    <hyperlink r:id="rId4229" ref="A5050"/>
    <hyperlink r:id="rId4230" ref="A5051"/>
    <hyperlink r:id="rId4231" ref="A5052"/>
    <hyperlink r:id="rId4232" ref="A5053"/>
    <hyperlink r:id="rId4233" ref="A5054"/>
    <hyperlink r:id="rId4234" ref="A5055"/>
    <hyperlink r:id="rId4235" ref="A5056"/>
    <hyperlink r:id="rId4236" ref="A5057"/>
    <hyperlink r:id="rId4237" ref="A5058"/>
    <hyperlink r:id="rId4238" ref="A5059"/>
    <hyperlink r:id="rId4239" ref="A5060"/>
    <hyperlink r:id="rId4240" ref="A5061"/>
    <hyperlink r:id="rId4241" ref="A5062"/>
    <hyperlink r:id="rId4242" ref="A5063"/>
    <hyperlink r:id="rId4243" ref="A5064"/>
    <hyperlink r:id="rId4244" ref="A5065"/>
    <hyperlink r:id="rId4245" ref="A5066"/>
    <hyperlink r:id="rId4246" ref="A5067"/>
    <hyperlink r:id="rId4247" ref="A5075"/>
    <hyperlink r:id="rId4248" ref="A5076"/>
    <hyperlink r:id="rId4249" ref="A5077"/>
    <hyperlink r:id="rId4250" ref="A5078"/>
    <hyperlink r:id="rId4251" ref="A5079"/>
    <hyperlink r:id="rId4252" ref="A5080"/>
    <hyperlink r:id="rId4253" ref="A5081"/>
    <hyperlink r:id="rId4254" ref="A5082"/>
    <hyperlink r:id="rId4255" ref="A5083"/>
    <hyperlink r:id="rId4256" ref="A5084"/>
    <hyperlink r:id="rId4257" ref="A5085"/>
    <hyperlink r:id="rId4258" ref="A5086"/>
    <hyperlink r:id="rId4259" ref="A5087"/>
    <hyperlink r:id="rId4260" ref="A5088"/>
    <hyperlink r:id="rId4261" ref="A5089"/>
    <hyperlink r:id="rId4262" ref="A5090"/>
    <hyperlink r:id="rId4263" ref="A5091"/>
    <hyperlink r:id="rId4264" ref="A5092"/>
    <hyperlink r:id="rId4265" ref="A5093"/>
    <hyperlink r:id="rId4266" ref="A5094"/>
    <hyperlink r:id="rId4267" ref="A5095"/>
    <hyperlink r:id="rId4268" ref="A5096"/>
    <hyperlink r:id="rId4269" ref="A5097"/>
    <hyperlink r:id="rId4270" ref="A5098"/>
    <hyperlink r:id="rId4271" ref="A5099"/>
    <hyperlink r:id="rId4272" ref="A5100"/>
    <hyperlink r:id="rId4273" ref="A5101"/>
    <hyperlink r:id="rId4274" ref="A5102"/>
    <hyperlink r:id="rId4275" ref="A5103"/>
    <hyperlink r:id="rId4276" ref="A5104"/>
    <hyperlink r:id="rId4277" ref="A5105"/>
    <hyperlink r:id="rId4278" ref="A5106"/>
    <hyperlink r:id="rId4279" ref="A5107"/>
    <hyperlink r:id="rId4280" ref="A5108"/>
    <hyperlink r:id="rId4281" ref="A5109"/>
    <hyperlink r:id="rId4282" ref="A5110"/>
    <hyperlink r:id="rId4283" ref="A5111"/>
    <hyperlink r:id="rId4284" ref="A5112"/>
    <hyperlink r:id="rId4285" ref="A5113"/>
    <hyperlink r:id="rId4286" ref="A5114"/>
    <hyperlink r:id="rId4287" ref="A5115"/>
    <hyperlink r:id="rId4288" ref="A5116"/>
    <hyperlink r:id="rId4289" ref="A5117"/>
    <hyperlink r:id="rId4290" ref="A5118"/>
    <hyperlink r:id="rId4291" ref="A5119"/>
    <hyperlink r:id="rId4292" ref="A5120"/>
    <hyperlink r:id="rId4293" ref="A5121"/>
    <hyperlink r:id="rId4294" ref="A5122"/>
    <hyperlink r:id="rId4295" ref="A5123"/>
    <hyperlink r:id="rId4296" ref="A5124"/>
    <hyperlink r:id="rId4297" ref="A5125"/>
    <hyperlink r:id="rId4298" ref="A5126"/>
    <hyperlink r:id="rId4299" ref="A5127"/>
    <hyperlink r:id="rId4300" ref="A5128"/>
    <hyperlink r:id="rId4301" ref="A5129"/>
    <hyperlink r:id="rId4302" ref="A5130"/>
    <hyperlink r:id="rId4303" ref="A5131"/>
    <hyperlink r:id="rId4304" ref="A5132"/>
    <hyperlink r:id="rId4305" ref="A5133"/>
    <hyperlink r:id="rId4306" ref="A5134"/>
    <hyperlink r:id="rId4307" ref="A5135"/>
    <hyperlink r:id="rId4308" ref="A5136"/>
    <hyperlink r:id="rId4309" ref="A5137"/>
    <hyperlink r:id="rId4310" ref="A5138"/>
    <hyperlink r:id="rId4311" ref="A5139"/>
    <hyperlink r:id="rId4312" ref="A5140"/>
    <hyperlink r:id="rId4313" ref="A5141"/>
    <hyperlink r:id="rId4314" ref="A5142"/>
    <hyperlink r:id="rId4315" ref="A5143"/>
    <hyperlink r:id="rId4316" ref="A5144"/>
    <hyperlink r:id="rId4317" ref="A5145"/>
    <hyperlink r:id="rId4318" ref="A5146"/>
    <hyperlink r:id="rId4319" ref="A5147"/>
    <hyperlink r:id="rId4320" ref="A5148"/>
    <hyperlink r:id="rId4321" ref="A5149"/>
    <hyperlink r:id="rId4322" ref="A5150"/>
    <hyperlink r:id="rId4323" ref="A5151"/>
    <hyperlink r:id="rId4324" ref="A5152"/>
    <hyperlink r:id="rId4325" ref="A5153"/>
    <hyperlink r:id="rId4326" ref="A5154"/>
    <hyperlink r:id="rId4327" ref="A5155"/>
    <hyperlink r:id="rId4328" ref="A5156"/>
    <hyperlink r:id="rId4329" ref="A5157"/>
    <hyperlink r:id="rId4330" ref="A5158"/>
    <hyperlink r:id="rId4331" ref="A5159"/>
    <hyperlink r:id="rId4332" ref="A5160"/>
    <hyperlink r:id="rId4333" ref="A5161"/>
    <hyperlink r:id="rId4334" ref="A5162"/>
    <hyperlink r:id="rId4335" ref="A5163"/>
    <hyperlink r:id="rId4336" ref="A5164"/>
    <hyperlink r:id="rId4337" ref="A5165"/>
    <hyperlink r:id="rId4338" ref="A5166"/>
    <hyperlink r:id="rId4339" ref="A5167"/>
    <hyperlink r:id="rId4340" ref="A5168"/>
    <hyperlink r:id="rId4341" ref="A5169"/>
    <hyperlink r:id="rId4342" ref="A5170"/>
    <hyperlink r:id="rId4343" ref="A5171"/>
    <hyperlink r:id="rId4344" ref="A5172"/>
    <hyperlink r:id="rId4345" ref="A5173"/>
    <hyperlink r:id="rId4346" ref="A5174"/>
    <hyperlink r:id="rId4347" ref="A5175"/>
    <hyperlink r:id="rId4348" ref="A5176"/>
    <hyperlink r:id="rId4349" ref="A5177"/>
    <hyperlink r:id="rId4350" ref="A5178"/>
    <hyperlink r:id="rId4351" ref="A5179"/>
    <hyperlink r:id="rId4352" ref="A5180"/>
    <hyperlink r:id="rId4353" ref="A5181"/>
    <hyperlink r:id="rId4354" ref="A5182"/>
    <hyperlink r:id="rId4355" ref="A5183"/>
    <hyperlink r:id="rId4356" ref="A5184"/>
    <hyperlink r:id="rId4357" ref="A5185"/>
    <hyperlink r:id="rId4358" ref="A5186"/>
    <hyperlink r:id="rId4359" ref="A5187"/>
    <hyperlink r:id="rId4360" ref="A5188"/>
    <hyperlink r:id="rId4361" ref="A5189"/>
    <hyperlink r:id="rId4362" ref="A5190"/>
    <hyperlink r:id="rId4363" ref="A5191"/>
    <hyperlink r:id="rId4364" ref="A5192"/>
    <hyperlink r:id="rId4365" ref="A5193"/>
    <hyperlink r:id="rId4366" ref="A5194"/>
    <hyperlink r:id="rId4367" ref="A5195"/>
    <hyperlink r:id="rId4368" ref="A5196"/>
    <hyperlink r:id="rId4369" ref="A5197"/>
    <hyperlink r:id="rId4370" ref="A5198"/>
    <hyperlink r:id="rId4371" ref="A5199"/>
    <hyperlink r:id="rId4372" ref="A5200"/>
    <hyperlink r:id="rId4373" ref="A5201"/>
    <hyperlink r:id="rId4374" ref="A5202"/>
    <hyperlink r:id="rId4375" ref="A5203"/>
    <hyperlink r:id="rId4376" ref="A5204"/>
    <hyperlink r:id="rId4377" ref="A5205"/>
    <hyperlink r:id="rId4378" ref="A5206"/>
    <hyperlink r:id="rId4379" ref="A5207"/>
    <hyperlink r:id="rId4380" ref="A5208"/>
    <hyperlink r:id="rId4381" ref="A5209"/>
    <hyperlink r:id="rId4382" ref="A5210"/>
    <hyperlink r:id="rId4383" ref="A5211"/>
    <hyperlink r:id="rId4384" ref="A5212"/>
    <hyperlink r:id="rId4385" ref="A5213"/>
    <hyperlink r:id="rId4386" ref="A5214"/>
    <hyperlink r:id="rId4387" ref="A5215"/>
    <hyperlink r:id="rId4388" ref="A5216"/>
    <hyperlink r:id="rId4389" ref="A5217"/>
    <hyperlink r:id="rId4390" ref="A5218"/>
    <hyperlink r:id="rId4391" ref="A5228"/>
    <hyperlink r:id="rId4392" ref="A5229"/>
    <hyperlink r:id="rId4393" ref="A5230"/>
    <hyperlink r:id="rId4394" ref="A5231"/>
    <hyperlink r:id="rId4395" ref="A5232"/>
    <hyperlink r:id="rId4396" ref="A5233"/>
    <hyperlink r:id="rId4397" ref="A5234"/>
    <hyperlink r:id="rId4398" ref="A5235"/>
    <hyperlink r:id="rId4399" ref="A5236"/>
    <hyperlink r:id="rId4400" ref="A5237"/>
    <hyperlink r:id="rId4401" ref="A5238"/>
    <hyperlink r:id="rId4402" ref="A5239"/>
    <hyperlink r:id="rId4403" ref="A5240"/>
    <hyperlink r:id="rId4404" ref="A5241"/>
    <hyperlink r:id="rId4405" ref="A5242"/>
    <hyperlink r:id="rId4406" ref="A5243"/>
    <hyperlink r:id="rId4407" ref="A5244"/>
    <hyperlink r:id="rId4408" ref="A5245"/>
    <hyperlink r:id="rId4409" ref="A5246"/>
    <hyperlink r:id="rId4410" ref="A5247"/>
    <hyperlink r:id="rId4411" ref="A5248"/>
    <hyperlink r:id="rId4412" ref="A5249"/>
    <hyperlink r:id="rId4413" ref="A5250"/>
    <hyperlink r:id="rId4414" ref="A5251"/>
    <hyperlink r:id="rId4415" ref="A5252"/>
    <hyperlink r:id="rId4416" ref="A5253"/>
    <hyperlink r:id="rId4417" ref="A5254"/>
    <hyperlink r:id="rId4418" ref="A5255"/>
    <hyperlink r:id="rId4419" ref="A5256"/>
    <hyperlink r:id="rId4420" ref="A5257"/>
    <hyperlink r:id="rId4421" ref="A5258"/>
    <hyperlink r:id="rId4422" ref="A5259"/>
    <hyperlink r:id="rId4423" ref="A5260"/>
    <hyperlink r:id="rId4424" ref="A5261"/>
    <hyperlink r:id="rId4425" ref="A5262"/>
    <hyperlink r:id="rId4426" ref="A5263"/>
    <hyperlink r:id="rId4427" ref="A5264"/>
    <hyperlink r:id="rId4428" ref="A5265"/>
    <hyperlink r:id="rId4429" ref="A5266"/>
    <hyperlink r:id="rId4430" ref="A5267"/>
    <hyperlink r:id="rId4431" ref="A5268"/>
    <hyperlink r:id="rId4432" ref="A5269"/>
    <hyperlink r:id="rId4433" ref="A5270"/>
    <hyperlink r:id="rId4434" ref="A5271"/>
    <hyperlink r:id="rId4435" ref="A5272"/>
    <hyperlink r:id="rId4436" ref="A5273"/>
    <hyperlink r:id="rId4437" ref="A5274"/>
    <hyperlink r:id="rId4438" ref="A5275"/>
    <hyperlink r:id="rId4439" ref="A5276"/>
    <hyperlink r:id="rId4440" ref="A5277"/>
    <hyperlink r:id="rId4441" ref="A5278"/>
    <hyperlink r:id="rId4442" ref="A5279"/>
    <hyperlink r:id="rId4443" ref="A5280"/>
    <hyperlink r:id="rId4444" ref="A5281"/>
    <hyperlink r:id="rId4445" ref="A5282"/>
    <hyperlink r:id="rId4446" ref="A5283"/>
    <hyperlink r:id="rId4447" ref="A5284"/>
    <hyperlink r:id="rId4448" ref="A5285"/>
    <hyperlink r:id="rId4449" ref="A5286"/>
    <hyperlink r:id="rId4450" ref="A5287"/>
    <hyperlink r:id="rId4451" ref="A5288"/>
    <hyperlink r:id="rId4452" ref="A5289"/>
    <hyperlink r:id="rId4453" ref="A5290"/>
    <hyperlink r:id="rId4454" ref="A5291"/>
    <hyperlink r:id="rId4455" ref="A5292"/>
    <hyperlink r:id="rId4456" ref="A5293"/>
    <hyperlink r:id="rId4457" ref="A5294"/>
    <hyperlink r:id="rId4458" ref="A5295"/>
    <hyperlink r:id="rId4459" ref="A5296"/>
    <hyperlink r:id="rId4460" ref="A5297"/>
    <hyperlink r:id="rId4461" ref="A5298"/>
    <hyperlink r:id="rId4462" ref="A5299"/>
    <hyperlink r:id="rId4463" ref="A5300"/>
    <hyperlink r:id="rId4464" ref="A5301"/>
    <hyperlink r:id="rId4465" ref="A5302"/>
    <hyperlink r:id="rId4466" ref="A5303"/>
    <hyperlink r:id="rId4467" ref="A5304"/>
    <hyperlink r:id="rId4468" ref="A5305"/>
    <hyperlink r:id="rId4469" ref="A5306"/>
    <hyperlink r:id="rId4470" ref="A5307"/>
    <hyperlink r:id="rId4471" ref="A5308"/>
    <hyperlink r:id="rId4472" ref="A5309"/>
    <hyperlink r:id="rId4473" ref="A5310"/>
    <hyperlink r:id="rId4474" ref="A5311"/>
    <hyperlink r:id="rId4475" ref="A5312"/>
    <hyperlink r:id="rId4476" ref="A5313"/>
    <hyperlink r:id="rId4477" ref="A5314"/>
    <hyperlink r:id="rId4478" ref="A5315"/>
    <hyperlink r:id="rId4479" ref="A5316"/>
    <hyperlink r:id="rId4480" ref="A5317"/>
    <hyperlink r:id="rId4481" ref="A5318"/>
    <hyperlink r:id="rId4482" ref="A5319"/>
    <hyperlink r:id="rId4483" ref="A5320"/>
    <hyperlink r:id="rId4484" ref="A5321"/>
    <hyperlink r:id="rId4485" ref="A5322"/>
    <hyperlink r:id="rId4486" ref="A5323"/>
    <hyperlink r:id="rId4487" ref="A5324"/>
    <hyperlink r:id="rId4488" ref="A5325"/>
    <hyperlink r:id="rId4489" ref="A5326"/>
    <hyperlink r:id="rId4490" ref="A5327"/>
    <hyperlink r:id="rId4491" ref="A5328"/>
    <hyperlink r:id="rId4492" ref="A5329"/>
    <hyperlink r:id="rId4493" ref="A5330"/>
    <hyperlink r:id="rId4494" ref="A5331"/>
    <hyperlink r:id="rId4495" ref="A5332"/>
    <hyperlink r:id="rId4496" ref="A5333"/>
    <hyperlink r:id="rId4497" ref="A5334"/>
    <hyperlink r:id="rId4498" ref="A5335"/>
    <hyperlink r:id="rId4499" ref="A5336"/>
    <hyperlink r:id="rId4500" ref="A5337"/>
    <hyperlink r:id="rId4501" ref="A5338"/>
    <hyperlink r:id="rId4502" ref="A5339"/>
    <hyperlink r:id="rId4503" ref="A5340"/>
    <hyperlink r:id="rId4504" ref="A5341"/>
    <hyperlink r:id="rId4505" ref="A5342"/>
    <hyperlink r:id="rId4506" ref="A5343"/>
    <hyperlink r:id="rId4507" ref="A5344"/>
    <hyperlink r:id="rId4508" ref="A5345"/>
    <hyperlink r:id="rId4509" ref="A5346"/>
    <hyperlink r:id="rId4510" ref="A5347"/>
    <hyperlink r:id="rId4511" ref="A5348"/>
    <hyperlink r:id="rId4512" ref="A5349"/>
    <hyperlink r:id="rId4513" ref="A5350"/>
    <hyperlink r:id="rId4514" ref="A5351"/>
    <hyperlink r:id="rId4515" ref="A5352"/>
    <hyperlink r:id="rId4516" ref="A5353"/>
    <hyperlink r:id="rId4517" ref="A5354"/>
    <hyperlink r:id="rId4518" ref="A5355"/>
    <hyperlink r:id="rId4519" ref="A5356"/>
    <hyperlink r:id="rId4520" ref="A5357"/>
    <hyperlink r:id="rId4521" ref="A5358"/>
    <hyperlink r:id="rId4522" ref="A5359"/>
    <hyperlink r:id="rId4523" ref="A5360"/>
    <hyperlink r:id="rId4524" ref="A5361"/>
    <hyperlink r:id="rId4525" ref="A5362"/>
    <hyperlink r:id="rId4526" ref="A5363"/>
    <hyperlink r:id="rId4527" ref="A5364"/>
    <hyperlink r:id="rId4528" ref="A5365"/>
    <hyperlink r:id="rId4529" ref="A5366"/>
    <hyperlink r:id="rId4530" ref="A5367"/>
    <hyperlink r:id="rId4531" ref="A5368"/>
    <hyperlink r:id="rId4532" ref="A5369"/>
    <hyperlink r:id="rId4533" ref="A5370"/>
    <hyperlink r:id="rId4534" ref="A5371"/>
    <hyperlink r:id="rId4535" ref="A5372"/>
    <hyperlink r:id="rId4536" ref="A5373"/>
    <hyperlink r:id="rId4537" ref="A5374"/>
    <hyperlink r:id="rId4538" ref="A5375"/>
    <hyperlink r:id="rId4539" ref="A5376"/>
    <hyperlink r:id="rId4540" ref="A5377"/>
    <hyperlink r:id="rId4541" ref="A5378"/>
    <hyperlink r:id="rId4542" ref="A5379"/>
    <hyperlink r:id="rId4543" ref="A5380"/>
    <hyperlink r:id="rId4544" ref="A5381"/>
    <hyperlink r:id="rId4545" ref="A5382"/>
    <hyperlink r:id="rId4546" ref="A5383"/>
    <hyperlink r:id="rId4547" ref="A5384"/>
    <hyperlink r:id="rId4548" ref="A5385"/>
    <hyperlink r:id="rId4549" ref="A5386"/>
    <hyperlink r:id="rId4550" ref="A5387"/>
    <hyperlink r:id="rId4551" ref="A5388"/>
    <hyperlink r:id="rId4552" ref="A5389"/>
    <hyperlink r:id="rId4553" ref="A5390"/>
    <hyperlink r:id="rId4554" ref="A5391"/>
    <hyperlink r:id="rId4555" ref="A5392"/>
    <hyperlink r:id="rId4556" ref="A5393"/>
    <hyperlink r:id="rId4557" ref="A5394"/>
    <hyperlink r:id="rId4558" ref="A5395"/>
    <hyperlink r:id="rId4559" ref="A5396"/>
    <hyperlink r:id="rId4560" ref="A5397"/>
    <hyperlink r:id="rId4561" ref="A5398"/>
    <hyperlink r:id="rId4562" ref="A5399"/>
    <hyperlink r:id="rId4563" ref="A5400"/>
    <hyperlink r:id="rId4564" ref="A5401"/>
    <hyperlink r:id="rId4565" ref="A5402"/>
    <hyperlink r:id="rId4566" ref="A5403"/>
    <hyperlink r:id="rId4567" ref="A5404"/>
    <hyperlink r:id="rId4568" ref="A5405"/>
    <hyperlink r:id="rId4569" ref="A5406"/>
    <hyperlink r:id="rId4570" ref="A5407"/>
    <hyperlink r:id="rId4571" ref="A5408"/>
    <hyperlink r:id="rId4572" ref="A5409"/>
    <hyperlink r:id="rId4573" ref="A5410"/>
    <hyperlink r:id="rId4574" ref="A5411"/>
    <hyperlink r:id="rId4575" ref="A5412"/>
    <hyperlink r:id="rId4576" ref="A5413"/>
    <hyperlink r:id="rId4577" ref="A5414"/>
    <hyperlink r:id="rId4578" ref="A5415"/>
    <hyperlink r:id="rId4579" ref="A5416"/>
    <hyperlink r:id="rId4580" ref="A5417"/>
    <hyperlink r:id="rId4581" ref="A5418"/>
    <hyperlink r:id="rId4582" ref="A5419"/>
    <hyperlink r:id="rId4583" ref="A5421"/>
    <hyperlink r:id="rId4584" ref="A5422"/>
    <hyperlink r:id="rId4585" ref="A5423"/>
    <hyperlink r:id="rId4586" ref="A5424"/>
    <hyperlink r:id="rId4587" ref="A5425"/>
    <hyperlink r:id="rId4588" ref="A5426"/>
    <hyperlink r:id="rId4589" ref="A5427"/>
    <hyperlink r:id="rId4590" ref="A5428"/>
    <hyperlink r:id="rId4591" ref="A5429"/>
    <hyperlink r:id="rId4592" ref="A5430"/>
    <hyperlink r:id="rId4593" ref="A5431"/>
    <hyperlink r:id="rId4594" ref="A5432"/>
    <hyperlink r:id="rId4595" ref="A5433"/>
    <hyperlink r:id="rId4596" ref="A5434"/>
    <hyperlink r:id="rId4597" ref="A5435"/>
    <hyperlink r:id="rId4598" ref="A5436"/>
    <hyperlink r:id="rId4599" ref="A5437"/>
    <hyperlink r:id="rId4600" ref="A5438"/>
    <hyperlink r:id="rId4601" ref="A5439"/>
    <hyperlink r:id="rId4602" ref="A5440"/>
    <hyperlink r:id="rId4603" ref="A5441"/>
    <hyperlink r:id="rId4604" ref="A5442"/>
    <hyperlink r:id="rId4605" ref="A5443"/>
    <hyperlink r:id="rId4606" ref="A5444"/>
    <hyperlink r:id="rId4607" ref="A5445"/>
    <hyperlink r:id="rId4608" ref="A5446"/>
    <hyperlink r:id="rId4609" ref="A5447"/>
    <hyperlink r:id="rId4610" ref="A5448"/>
    <hyperlink r:id="rId4611" ref="A5449"/>
    <hyperlink r:id="rId4612" ref="A5450"/>
    <hyperlink r:id="rId4613" ref="A5451"/>
    <hyperlink r:id="rId4614" ref="A5452"/>
    <hyperlink r:id="rId4615" ref="A5453"/>
    <hyperlink r:id="rId4616" ref="A5454"/>
    <hyperlink r:id="rId4617" ref="A5455"/>
    <hyperlink r:id="rId4618" ref="A5456"/>
    <hyperlink r:id="rId4619" ref="A5457"/>
    <hyperlink r:id="rId4620" ref="A5458"/>
    <hyperlink r:id="rId4621" ref="A5459"/>
    <hyperlink r:id="rId4622" ref="A5460"/>
    <hyperlink r:id="rId4623" ref="A5461"/>
    <hyperlink r:id="rId4624" ref="A5462"/>
    <hyperlink r:id="rId4625" ref="A5463"/>
    <hyperlink r:id="rId4626" ref="A5464"/>
    <hyperlink r:id="rId4627" ref="A5465"/>
    <hyperlink r:id="rId4628" ref="A5466"/>
    <hyperlink r:id="rId4629" ref="A5467"/>
    <hyperlink r:id="rId4630" ref="A5468"/>
    <hyperlink r:id="rId4631" ref="A5469"/>
    <hyperlink r:id="rId4632" ref="A5470"/>
    <hyperlink r:id="rId4633" ref="A5471"/>
    <hyperlink r:id="rId4634" ref="A5472"/>
    <hyperlink r:id="rId4635" ref="A5473"/>
    <hyperlink r:id="rId4636" ref="A5474"/>
    <hyperlink r:id="rId4637" ref="A5475"/>
    <hyperlink r:id="rId4638" ref="A5476"/>
    <hyperlink r:id="rId4639" ref="A5477"/>
    <hyperlink r:id="rId4640" ref="A5478"/>
    <hyperlink r:id="rId4641" ref="A5491"/>
    <hyperlink r:id="rId4642" ref="A5492"/>
    <hyperlink r:id="rId4643" ref="A5493"/>
    <hyperlink r:id="rId4644" ref="A5494"/>
    <hyperlink r:id="rId4645" ref="A5495"/>
    <hyperlink r:id="rId4646" ref="A5496"/>
    <hyperlink r:id="rId4647" ref="A5497"/>
    <hyperlink r:id="rId4648" ref="A5498"/>
    <hyperlink r:id="rId4649" ref="A5499"/>
    <hyperlink r:id="rId4650" ref="A5500"/>
    <hyperlink r:id="rId4651" ref="A5501"/>
    <hyperlink r:id="rId4652" ref="A5502"/>
    <hyperlink r:id="rId4653" ref="A5503"/>
    <hyperlink r:id="rId4654" ref="A5504"/>
    <hyperlink r:id="rId4655" ref="A5505"/>
    <hyperlink r:id="rId4656" ref="A5506"/>
    <hyperlink r:id="rId4657" ref="A5507"/>
    <hyperlink r:id="rId4658" ref="A5508"/>
    <hyperlink r:id="rId4659" ref="A5509"/>
    <hyperlink r:id="rId4660" ref="A5510"/>
    <hyperlink r:id="rId4661" ref="A5511"/>
    <hyperlink r:id="rId4662" ref="A5512"/>
    <hyperlink r:id="rId4663" ref="A5513"/>
    <hyperlink r:id="rId4664" ref="A5514"/>
    <hyperlink r:id="rId4665" ref="A5515"/>
    <hyperlink r:id="rId4666" ref="A5516"/>
    <hyperlink r:id="rId4667" ref="A5517"/>
    <hyperlink r:id="rId4668" ref="A5518"/>
    <hyperlink r:id="rId4669" ref="A5519"/>
    <hyperlink r:id="rId4670" ref="A5520"/>
    <hyperlink r:id="rId4671" ref="A5521"/>
    <hyperlink r:id="rId4672" ref="A5522"/>
    <hyperlink r:id="rId4673" ref="A5523"/>
    <hyperlink r:id="rId4674" ref="A5524"/>
    <hyperlink r:id="rId4675" ref="A5525"/>
    <hyperlink r:id="rId4676" ref="A5526"/>
    <hyperlink r:id="rId4677" ref="A5527"/>
    <hyperlink r:id="rId4678" ref="A5528"/>
    <hyperlink r:id="rId4679" ref="A5529"/>
    <hyperlink r:id="rId4680" ref="A5530"/>
    <hyperlink r:id="rId4681" ref="A5531"/>
    <hyperlink r:id="rId4682" ref="A5532"/>
    <hyperlink r:id="rId4683" ref="A5533"/>
    <hyperlink r:id="rId4684" ref="A5534"/>
    <hyperlink r:id="rId4685" ref="A5535"/>
    <hyperlink r:id="rId4686" ref="A5536"/>
    <hyperlink r:id="rId4687" ref="A5537"/>
    <hyperlink r:id="rId4688" ref="A5538"/>
    <hyperlink r:id="rId4689" ref="A5539"/>
    <hyperlink r:id="rId4690" ref="A5540"/>
    <hyperlink r:id="rId4691" ref="A5541"/>
    <hyperlink r:id="rId4692" ref="A5542"/>
    <hyperlink r:id="rId4693" ref="A5543"/>
    <hyperlink r:id="rId4694" ref="A5544"/>
    <hyperlink r:id="rId4695" ref="A5545"/>
    <hyperlink r:id="rId4696" ref="A5546"/>
    <hyperlink r:id="rId4697" ref="A5547"/>
    <hyperlink r:id="rId4698" ref="A5548"/>
    <hyperlink r:id="rId4699" ref="A5549"/>
    <hyperlink r:id="rId4700" ref="A5550"/>
    <hyperlink r:id="rId4701" ref="A5551"/>
    <hyperlink r:id="rId4702" ref="A5552"/>
    <hyperlink r:id="rId4703" ref="A5553"/>
    <hyperlink r:id="rId4704" ref="A5554"/>
    <hyperlink r:id="rId4705" ref="A5555"/>
    <hyperlink r:id="rId4706" ref="A5556"/>
    <hyperlink r:id="rId4707" ref="A5557"/>
    <hyperlink r:id="rId4708" ref="A5558"/>
    <hyperlink r:id="rId4709" ref="A5559"/>
    <hyperlink r:id="rId4710" ref="A5560"/>
    <hyperlink r:id="rId4711" ref="A5561"/>
    <hyperlink r:id="rId4712" ref="A5562"/>
    <hyperlink r:id="rId4713" ref="A5563"/>
    <hyperlink r:id="rId4714" ref="A5564"/>
    <hyperlink r:id="rId4715" ref="A5565"/>
    <hyperlink r:id="rId4716" ref="A5566"/>
    <hyperlink r:id="rId4717" ref="A5567"/>
    <hyperlink r:id="rId4718" ref="A5568"/>
    <hyperlink r:id="rId4719" ref="A5569"/>
    <hyperlink r:id="rId4720" ref="A5570"/>
    <hyperlink r:id="rId4721" ref="A5571"/>
    <hyperlink r:id="rId4722" ref="A5572"/>
    <hyperlink r:id="rId4723" ref="A5573"/>
    <hyperlink r:id="rId4724" ref="A5574"/>
    <hyperlink r:id="rId4725" ref="A5575"/>
    <hyperlink r:id="rId4726" ref="A5576"/>
    <hyperlink r:id="rId4727" ref="A5577"/>
    <hyperlink r:id="rId4728" ref="A5578"/>
    <hyperlink r:id="rId4729" ref="A5579"/>
    <hyperlink r:id="rId4730" ref="A5580"/>
    <hyperlink r:id="rId4731" ref="A5581"/>
    <hyperlink r:id="rId4732" ref="A5582"/>
    <hyperlink r:id="rId4733" ref="A5583"/>
    <hyperlink r:id="rId4734" ref="A5584"/>
    <hyperlink r:id="rId4735" ref="A5585"/>
    <hyperlink r:id="rId4736" ref="A5586"/>
    <hyperlink r:id="rId4737" ref="A5587"/>
    <hyperlink r:id="rId4738" ref="A5588"/>
    <hyperlink r:id="rId4739" ref="A5589"/>
    <hyperlink r:id="rId4740" ref="A5590"/>
    <hyperlink r:id="rId4741" ref="A5591"/>
    <hyperlink r:id="rId4742" ref="A5592"/>
    <hyperlink r:id="rId4743" ref="A5593"/>
    <hyperlink r:id="rId4744" ref="A5594"/>
    <hyperlink r:id="rId4745" ref="A5595"/>
    <hyperlink r:id="rId4746" ref="A5596"/>
    <hyperlink r:id="rId4747" ref="A5597"/>
    <hyperlink r:id="rId4748" ref="A5598"/>
    <hyperlink r:id="rId4749" ref="A5599"/>
    <hyperlink r:id="rId4750" ref="A5600"/>
    <hyperlink r:id="rId4751" ref="A5601"/>
    <hyperlink r:id="rId4752" ref="A5602"/>
    <hyperlink r:id="rId4753" ref="A5603"/>
    <hyperlink r:id="rId4754" ref="A5604"/>
    <hyperlink r:id="rId4755" ref="A5605"/>
    <hyperlink r:id="rId4756" ref="A5606"/>
    <hyperlink r:id="rId4757" ref="A5607"/>
    <hyperlink r:id="rId4758" ref="A5608"/>
    <hyperlink r:id="rId4759" ref="A5609"/>
    <hyperlink r:id="rId4760" ref="A5610"/>
    <hyperlink r:id="rId4761" ref="A5611"/>
    <hyperlink r:id="rId4762" ref="A5612"/>
    <hyperlink r:id="rId4763" ref="A5613"/>
    <hyperlink r:id="rId4764" ref="A5614"/>
    <hyperlink r:id="rId4765" ref="A5615"/>
    <hyperlink r:id="rId4766" ref="A5616"/>
    <hyperlink r:id="rId4767" ref="A5617"/>
    <hyperlink r:id="rId4768" ref="A5618"/>
    <hyperlink r:id="rId4769" ref="A5619"/>
    <hyperlink r:id="rId4770" ref="A5620"/>
    <hyperlink r:id="rId4771" ref="A5621"/>
    <hyperlink r:id="rId4772" ref="A5622"/>
    <hyperlink r:id="rId4773" ref="A5623"/>
    <hyperlink r:id="rId4774" ref="A5624"/>
    <hyperlink r:id="rId4775" ref="A5625"/>
    <hyperlink r:id="rId4776" ref="A5626"/>
    <hyperlink r:id="rId4777" ref="A5627"/>
    <hyperlink r:id="rId4778" ref="A5628"/>
    <hyperlink r:id="rId4779" ref="A5629"/>
    <hyperlink r:id="rId4780" ref="A5630"/>
    <hyperlink r:id="rId4781" ref="A5631"/>
    <hyperlink r:id="rId4782" ref="A5632"/>
    <hyperlink r:id="rId4783" ref="A5633"/>
    <hyperlink r:id="rId4784" ref="A5634"/>
    <hyperlink r:id="rId4785" ref="A5635"/>
    <hyperlink r:id="rId4786" ref="A5636"/>
    <hyperlink r:id="rId4787" ref="A5637"/>
    <hyperlink r:id="rId4788" ref="A5638"/>
    <hyperlink r:id="rId4789" ref="A5639"/>
    <hyperlink r:id="rId4790" ref="A5640"/>
    <hyperlink r:id="rId4791" ref="A5641"/>
    <hyperlink r:id="rId4792" ref="A5642"/>
    <hyperlink r:id="rId4793" ref="A5643"/>
    <hyperlink r:id="rId4794" ref="A5644"/>
    <hyperlink r:id="rId4795" ref="A5645"/>
    <hyperlink r:id="rId4796" ref="A5646"/>
    <hyperlink r:id="rId4797" ref="A5647"/>
    <hyperlink r:id="rId4798" ref="A5648"/>
    <hyperlink r:id="rId4799" ref="A5649"/>
    <hyperlink r:id="rId4800" ref="A5650"/>
    <hyperlink r:id="rId4801" ref="A5651"/>
    <hyperlink r:id="rId4802" ref="A5652"/>
    <hyperlink r:id="rId4803" ref="A5653"/>
    <hyperlink r:id="rId4804" ref="A5654"/>
    <hyperlink r:id="rId4805" ref="A5655"/>
    <hyperlink r:id="rId4806" ref="A5656"/>
    <hyperlink r:id="rId4807" ref="A5657"/>
    <hyperlink r:id="rId4808" ref="A5658"/>
    <hyperlink r:id="rId4809" ref="A5659"/>
    <hyperlink r:id="rId4810" ref="A5660"/>
    <hyperlink r:id="rId4811" ref="A5661"/>
    <hyperlink r:id="rId4812" ref="A5662"/>
    <hyperlink r:id="rId4813" ref="A5663"/>
    <hyperlink r:id="rId4814" ref="A5664"/>
    <hyperlink r:id="rId4815" ref="A5665"/>
    <hyperlink r:id="rId4816" ref="A5666"/>
    <hyperlink r:id="rId4817" ref="A5667"/>
    <hyperlink r:id="rId4818" ref="A5668"/>
    <hyperlink r:id="rId4819" ref="A5669"/>
    <hyperlink r:id="rId4820" ref="A5670"/>
    <hyperlink r:id="rId4821" ref="A5671"/>
    <hyperlink r:id="rId4822" ref="A5672"/>
    <hyperlink r:id="rId4823" ref="A5673"/>
    <hyperlink r:id="rId4824" ref="A5674"/>
    <hyperlink r:id="rId4825" ref="A5675"/>
    <hyperlink r:id="rId4826" ref="A5676"/>
    <hyperlink r:id="rId4827" ref="A5677"/>
    <hyperlink r:id="rId4828" ref="A5678"/>
    <hyperlink r:id="rId4829" ref="A5679"/>
    <hyperlink r:id="rId4830" ref="A5680"/>
    <hyperlink r:id="rId4831" ref="A5681"/>
    <hyperlink r:id="rId4832" ref="A5682"/>
    <hyperlink r:id="rId4833" ref="A5683"/>
    <hyperlink r:id="rId4834" ref="A5684"/>
    <hyperlink r:id="rId4835" ref="A5685"/>
    <hyperlink r:id="rId4836" ref="A5686"/>
    <hyperlink r:id="rId4837" ref="A5687"/>
    <hyperlink r:id="rId4838" ref="A5688"/>
    <hyperlink r:id="rId4839" ref="A5689"/>
    <hyperlink r:id="rId4840" ref="A5690"/>
    <hyperlink r:id="rId4841" ref="A5691"/>
    <hyperlink r:id="rId4842" ref="A5692"/>
    <hyperlink r:id="rId4843" ref="A5693"/>
    <hyperlink r:id="rId4844" ref="A5694"/>
    <hyperlink r:id="rId4845" ref="A5695"/>
    <hyperlink r:id="rId4846" ref="A5696"/>
    <hyperlink r:id="rId4847" ref="A5697"/>
    <hyperlink r:id="rId4848" ref="A5698"/>
    <hyperlink r:id="rId4849" ref="A5699"/>
    <hyperlink r:id="rId4850" ref="A5700"/>
    <hyperlink r:id="rId4851" ref="A5701"/>
    <hyperlink r:id="rId4852" ref="A5702"/>
    <hyperlink r:id="rId4853" ref="A5703"/>
    <hyperlink r:id="rId4854" ref="A5704"/>
    <hyperlink r:id="rId4855" ref="A5705"/>
    <hyperlink r:id="rId4856" ref="A5706"/>
    <hyperlink r:id="rId4857" ref="A5707"/>
    <hyperlink r:id="rId4858" ref="A5708"/>
    <hyperlink r:id="rId4859" ref="A5709"/>
    <hyperlink r:id="rId4860" ref="A5710"/>
    <hyperlink r:id="rId4861" ref="A5711"/>
    <hyperlink r:id="rId4862" ref="A5712"/>
    <hyperlink r:id="rId4863" ref="A5713"/>
    <hyperlink r:id="rId4864" ref="A5714"/>
    <hyperlink r:id="rId4865" ref="A5715"/>
    <hyperlink r:id="rId4866" ref="A5716"/>
    <hyperlink r:id="rId4867" ref="A5717"/>
    <hyperlink r:id="rId4868" ref="A5718"/>
    <hyperlink r:id="rId4869" ref="A5719"/>
    <hyperlink r:id="rId4870" ref="A5720"/>
    <hyperlink r:id="rId4871" ref="A5721"/>
    <hyperlink r:id="rId4872" ref="A5722"/>
    <hyperlink r:id="rId4873" ref="A5723"/>
    <hyperlink r:id="rId4874" ref="A5724"/>
    <hyperlink r:id="rId4875" ref="A5725"/>
    <hyperlink r:id="rId4876" ref="A5726"/>
    <hyperlink r:id="rId4877" ref="A5727"/>
    <hyperlink r:id="rId4878" ref="A5728"/>
    <hyperlink r:id="rId4879" ref="A5729"/>
    <hyperlink r:id="rId4880" ref="A5730"/>
    <hyperlink r:id="rId4881" ref="A5731"/>
    <hyperlink r:id="rId4882" ref="A5732"/>
    <hyperlink r:id="rId4883" ref="A5733"/>
    <hyperlink r:id="rId4884" ref="A5734"/>
    <hyperlink r:id="rId4885" ref="A5735"/>
    <hyperlink r:id="rId4886" ref="A5736"/>
    <hyperlink r:id="rId4887" ref="A5737"/>
    <hyperlink r:id="rId4888" ref="A5738"/>
    <hyperlink r:id="rId4889" ref="A5739"/>
    <hyperlink r:id="rId4890" ref="A5740"/>
    <hyperlink r:id="rId4891" ref="A5741"/>
    <hyperlink r:id="rId4892" ref="A5742"/>
    <hyperlink r:id="rId4893" ref="A5743"/>
    <hyperlink r:id="rId4894" ref="A5744"/>
    <hyperlink r:id="rId4895" ref="A5745"/>
    <hyperlink r:id="rId4896" ref="A5746"/>
    <hyperlink r:id="rId4897" ref="A5747"/>
    <hyperlink r:id="rId4898" ref="A5748"/>
    <hyperlink r:id="rId4899" ref="A5749"/>
    <hyperlink r:id="rId4900" ref="A5750"/>
    <hyperlink r:id="rId4901" ref="A5751"/>
    <hyperlink r:id="rId4902" ref="A5752"/>
    <hyperlink r:id="rId4903" ref="A5753"/>
    <hyperlink r:id="rId4904" ref="A5754"/>
    <hyperlink r:id="rId4905" ref="A5755"/>
    <hyperlink r:id="rId4906" ref="A5756"/>
    <hyperlink r:id="rId4907" ref="A5757"/>
    <hyperlink r:id="rId4908" ref="A5758"/>
    <hyperlink r:id="rId4909" ref="A5759"/>
    <hyperlink r:id="rId4910" ref="A5760"/>
    <hyperlink r:id="rId4911" ref="A5761"/>
    <hyperlink r:id="rId4912" ref="A5762"/>
    <hyperlink r:id="rId4913" ref="A5763"/>
    <hyperlink r:id="rId4914" ref="A5764"/>
    <hyperlink r:id="rId4915" ref="A5765"/>
    <hyperlink r:id="rId4916" ref="A5766"/>
    <hyperlink r:id="rId4917" ref="A5767"/>
    <hyperlink r:id="rId4918" ref="A5768"/>
    <hyperlink r:id="rId4919" ref="A5769"/>
    <hyperlink r:id="rId4920" ref="A5770"/>
    <hyperlink r:id="rId4921" ref="A5771"/>
    <hyperlink r:id="rId4922" ref="A5772"/>
    <hyperlink r:id="rId4923" ref="A5773"/>
    <hyperlink r:id="rId4924" ref="A5774"/>
    <hyperlink r:id="rId4925" ref="A5775"/>
    <hyperlink r:id="rId4926" ref="A5776"/>
    <hyperlink r:id="rId4927" ref="A5777"/>
    <hyperlink r:id="rId4928" ref="A5778"/>
    <hyperlink r:id="rId4929" ref="A5779"/>
    <hyperlink r:id="rId4930" ref="A5780"/>
    <hyperlink r:id="rId4931" ref="A5781"/>
    <hyperlink r:id="rId4932" ref="A5782"/>
    <hyperlink r:id="rId4933" ref="A5783"/>
    <hyperlink r:id="rId4934" ref="A5784"/>
    <hyperlink r:id="rId4935" ref="A5785"/>
    <hyperlink r:id="rId4936" ref="A5786"/>
    <hyperlink r:id="rId4937" ref="A5787"/>
    <hyperlink r:id="rId4938" ref="A5788"/>
    <hyperlink r:id="rId4939" ref="A5789"/>
    <hyperlink r:id="rId4940" ref="A5790"/>
    <hyperlink r:id="rId4941" ref="A5791"/>
    <hyperlink r:id="rId4942" ref="A5792"/>
    <hyperlink r:id="rId4943" ref="A5793"/>
    <hyperlink r:id="rId4944" ref="A5794"/>
    <hyperlink r:id="rId4945" ref="A5795"/>
    <hyperlink r:id="rId4946" ref="A5796"/>
    <hyperlink r:id="rId4947" ref="A5797"/>
    <hyperlink r:id="rId4948" ref="A5798"/>
    <hyperlink r:id="rId4949" ref="A5799"/>
    <hyperlink r:id="rId4950" ref="A5800"/>
    <hyperlink r:id="rId4951" ref="A5801"/>
    <hyperlink r:id="rId4952" ref="A5802"/>
    <hyperlink r:id="rId4953" ref="A5803"/>
    <hyperlink r:id="rId4954" ref="A5804"/>
    <hyperlink r:id="rId4955" ref="A5805"/>
    <hyperlink r:id="rId4956" ref="A5806"/>
    <hyperlink r:id="rId4957" ref="A5807"/>
    <hyperlink r:id="rId4958" ref="A5808"/>
    <hyperlink r:id="rId4959" ref="A5809"/>
    <hyperlink r:id="rId4960" ref="A5810"/>
    <hyperlink r:id="rId4961" ref="A5811"/>
    <hyperlink r:id="rId4962" ref="A5812"/>
    <hyperlink r:id="rId4963" ref="A5813"/>
    <hyperlink r:id="rId4964" ref="A5814"/>
    <hyperlink r:id="rId4965" ref="A5815"/>
    <hyperlink r:id="rId4966" ref="A5816"/>
    <hyperlink r:id="rId4967" ref="A5817"/>
    <hyperlink r:id="rId4968" ref="A5818"/>
    <hyperlink r:id="rId4969" ref="A5819"/>
    <hyperlink r:id="rId4970" ref="A5820"/>
    <hyperlink r:id="rId4971" ref="A5821"/>
    <hyperlink r:id="rId4972" ref="A5822"/>
    <hyperlink r:id="rId4973" ref="A5823"/>
    <hyperlink r:id="rId4974" ref="A5824"/>
    <hyperlink r:id="rId4975" ref="A5825"/>
    <hyperlink r:id="rId4976" ref="A5826"/>
    <hyperlink r:id="rId4977" ref="A5827"/>
    <hyperlink r:id="rId4978" ref="A5828"/>
    <hyperlink r:id="rId4979" ref="A5829"/>
    <hyperlink r:id="rId4980" ref="A5830"/>
    <hyperlink r:id="rId4981" ref="A5831"/>
    <hyperlink r:id="rId4982" ref="A5832"/>
    <hyperlink r:id="rId4983" ref="A5833"/>
    <hyperlink r:id="rId4984" ref="A5834"/>
    <hyperlink r:id="rId4985" ref="A5835"/>
    <hyperlink r:id="rId4986" ref="A5836"/>
    <hyperlink r:id="rId4987" ref="A5837"/>
    <hyperlink r:id="rId4988" ref="A5838"/>
    <hyperlink r:id="rId4989" ref="A5839"/>
    <hyperlink r:id="rId4990" ref="A5840"/>
    <hyperlink r:id="rId4991" ref="A5841"/>
    <hyperlink r:id="rId4992" ref="A5846"/>
    <hyperlink r:id="rId4993" ref="A5847"/>
    <hyperlink r:id="rId4994" ref="A5848"/>
    <hyperlink r:id="rId4995" ref="A5849"/>
    <hyperlink r:id="rId4996" ref="A5850"/>
    <hyperlink r:id="rId4997" ref="A5851"/>
    <hyperlink r:id="rId4998" ref="A5852"/>
    <hyperlink r:id="rId4999" ref="A5853"/>
    <hyperlink r:id="rId5000" ref="A5854"/>
    <hyperlink r:id="rId5001" ref="A5855"/>
    <hyperlink r:id="rId5002" ref="A5856"/>
    <hyperlink r:id="rId5003" ref="A5857"/>
    <hyperlink r:id="rId5004" ref="A5858"/>
    <hyperlink r:id="rId5005" ref="A5859"/>
    <hyperlink r:id="rId5006" ref="A5860"/>
    <hyperlink r:id="rId5007" ref="A5861"/>
    <hyperlink r:id="rId5008" ref="A5862"/>
    <hyperlink r:id="rId5009" ref="A5863"/>
    <hyperlink r:id="rId5010" ref="A5864"/>
    <hyperlink r:id="rId5011" ref="A5865"/>
    <hyperlink r:id="rId5012" ref="A5866"/>
    <hyperlink r:id="rId5013" ref="A5867"/>
    <hyperlink r:id="rId5014" ref="A5868"/>
    <hyperlink r:id="rId5015" ref="A5869"/>
    <hyperlink r:id="rId5016" ref="A5870"/>
    <hyperlink r:id="rId5017" ref="A5871"/>
    <hyperlink r:id="rId5018" ref="A5872"/>
    <hyperlink r:id="rId5019" ref="A5873"/>
    <hyperlink r:id="rId5020" ref="A5874"/>
    <hyperlink r:id="rId5021" ref="A5875"/>
    <hyperlink r:id="rId5022" ref="A5876"/>
    <hyperlink r:id="rId5023" ref="A5877"/>
    <hyperlink r:id="rId5024" ref="A5878"/>
    <hyperlink r:id="rId5025" ref="A5879"/>
    <hyperlink r:id="rId5026" ref="A5880"/>
    <hyperlink r:id="rId5027" ref="A5881"/>
    <hyperlink r:id="rId5028" ref="A5882"/>
    <hyperlink r:id="rId5029" ref="A5883"/>
    <hyperlink r:id="rId5030" ref="A5884"/>
    <hyperlink r:id="rId5031" ref="A5885"/>
    <hyperlink r:id="rId5032" ref="A5886"/>
    <hyperlink r:id="rId5033" ref="A5887"/>
    <hyperlink r:id="rId5034" ref="A5888"/>
    <hyperlink r:id="rId5035" ref="A5889"/>
    <hyperlink r:id="rId5036" ref="A5890"/>
    <hyperlink r:id="rId5037" ref="A5891"/>
    <hyperlink r:id="rId5038" ref="A5892"/>
    <hyperlink r:id="rId5039" ref="A5893"/>
    <hyperlink r:id="rId5040" ref="A5894"/>
    <hyperlink r:id="rId5041" ref="A5895"/>
    <hyperlink r:id="rId5042" ref="A5896"/>
    <hyperlink r:id="rId5043" ref="A5897"/>
    <hyperlink r:id="rId5044" ref="A5898"/>
    <hyperlink r:id="rId5045" ref="A5899"/>
    <hyperlink r:id="rId5046" ref="A5900"/>
    <hyperlink r:id="rId5047" ref="A5901"/>
    <hyperlink r:id="rId5048" ref="A5902"/>
    <hyperlink r:id="rId5049" ref="A5903"/>
    <hyperlink r:id="rId5050" ref="A5904"/>
    <hyperlink r:id="rId5051" ref="A5905"/>
    <hyperlink r:id="rId5052" ref="A5906"/>
    <hyperlink r:id="rId5053" ref="A5907"/>
    <hyperlink r:id="rId5054" ref="A5908"/>
    <hyperlink r:id="rId5055" ref="A5909"/>
    <hyperlink r:id="rId5056" ref="A5910"/>
    <hyperlink r:id="rId5057" ref="A5911"/>
    <hyperlink r:id="rId5058" ref="A5912"/>
    <hyperlink r:id="rId5059" ref="A5913"/>
    <hyperlink r:id="rId5060" ref="A5914"/>
    <hyperlink r:id="rId5061" ref="A5915"/>
    <hyperlink r:id="rId5062" ref="A5916"/>
    <hyperlink r:id="rId5063" ref="A5917"/>
    <hyperlink r:id="rId5064" ref="A5921"/>
    <hyperlink r:id="rId5065" ref="A5922"/>
    <hyperlink r:id="rId5066" ref="A5923"/>
    <hyperlink r:id="rId5067" ref="A5924"/>
    <hyperlink r:id="rId5068" ref="A5925"/>
    <hyperlink r:id="rId5069" ref="A5926"/>
    <hyperlink r:id="rId5070" ref="A5927"/>
    <hyperlink r:id="rId5071" ref="A5928"/>
    <hyperlink r:id="rId5072" ref="A5929"/>
    <hyperlink r:id="rId5073" ref="A5930"/>
    <hyperlink r:id="rId5074" ref="A5931"/>
    <hyperlink r:id="rId5075" ref="A5932"/>
    <hyperlink r:id="rId5076" ref="A5933"/>
    <hyperlink r:id="rId5077" ref="A5934"/>
    <hyperlink r:id="rId5078" ref="A5935"/>
    <hyperlink r:id="rId5079" ref="A5936"/>
    <hyperlink r:id="rId5080" ref="A5937"/>
    <hyperlink r:id="rId5081" ref="A5938"/>
    <hyperlink r:id="rId5082" ref="A5939"/>
    <hyperlink r:id="rId5083" ref="A5940"/>
    <hyperlink r:id="rId5084" ref="A5941"/>
    <hyperlink r:id="rId5085" ref="A5942"/>
    <hyperlink r:id="rId5086" ref="A5943"/>
    <hyperlink r:id="rId5087" ref="A5944"/>
    <hyperlink r:id="rId5088" ref="A5945"/>
    <hyperlink r:id="rId5089" ref="A5946"/>
    <hyperlink r:id="rId5090" ref="A5947"/>
    <hyperlink r:id="rId5091" ref="A5948"/>
    <hyperlink r:id="rId5092" ref="A5949"/>
    <hyperlink r:id="rId5093" ref="A5950"/>
    <hyperlink r:id="rId5094" ref="A5951"/>
    <hyperlink r:id="rId5095" ref="A5952"/>
    <hyperlink r:id="rId5096" ref="A5953"/>
    <hyperlink r:id="rId5097" ref="A5954"/>
    <hyperlink r:id="rId5098" ref="A5955"/>
    <hyperlink r:id="rId5099" ref="A5956"/>
    <hyperlink r:id="rId5100" ref="A5957"/>
    <hyperlink r:id="rId5101" ref="A5958"/>
    <hyperlink r:id="rId5102" ref="A5959"/>
    <hyperlink r:id="rId5103" ref="A5960"/>
    <hyperlink r:id="rId5104" ref="A5961"/>
    <hyperlink r:id="rId5105" ref="A5962"/>
    <hyperlink r:id="rId5106" ref="A5963"/>
    <hyperlink r:id="rId5107" ref="A5964"/>
    <hyperlink r:id="rId5108" ref="A5965"/>
    <hyperlink r:id="rId5109" ref="A5966"/>
    <hyperlink r:id="rId5110" ref="A5967"/>
    <hyperlink r:id="rId5111" ref="A5968"/>
    <hyperlink r:id="rId5112" ref="A5969"/>
    <hyperlink r:id="rId5113" ref="A5970"/>
    <hyperlink r:id="rId5114" ref="A5971"/>
    <hyperlink r:id="rId5115" ref="A5972"/>
    <hyperlink r:id="rId5116" ref="A5973"/>
    <hyperlink r:id="rId5117" ref="A5974"/>
    <hyperlink r:id="rId5118" ref="A5975"/>
    <hyperlink r:id="rId5119" ref="A5976"/>
    <hyperlink r:id="rId5120" ref="A5977"/>
    <hyperlink r:id="rId5121" ref="A5978"/>
    <hyperlink r:id="rId5122" ref="A5979"/>
    <hyperlink r:id="rId5123" ref="A5980"/>
    <hyperlink r:id="rId5124" ref="A5981"/>
    <hyperlink r:id="rId5125" ref="A5982"/>
    <hyperlink r:id="rId5126" ref="A5983"/>
    <hyperlink r:id="rId5127" ref="A5984"/>
    <hyperlink r:id="rId5128" ref="A5985"/>
    <hyperlink r:id="rId5129" ref="A5986"/>
    <hyperlink r:id="rId5130" ref="A5987"/>
    <hyperlink r:id="rId5131" ref="A5988"/>
    <hyperlink r:id="rId5132" ref="A5989"/>
    <hyperlink r:id="rId5133" ref="A5990"/>
    <hyperlink r:id="rId5134" ref="A5991"/>
    <hyperlink r:id="rId5135" ref="A5992"/>
    <hyperlink r:id="rId5136" ref="A5993"/>
    <hyperlink r:id="rId5137" ref="A5994"/>
    <hyperlink r:id="rId5138" ref="A5995"/>
    <hyperlink r:id="rId5139" ref="A5996"/>
    <hyperlink r:id="rId5140" ref="A5997"/>
    <hyperlink r:id="rId5141" ref="A5998"/>
    <hyperlink r:id="rId5142" ref="A5999"/>
    <hyperlink r:id="rId5143" ref="A6000"/>
    <hyperlink r:id="rId5144" ref="A6001"/>
    <hyperlink r:id="rId5145" ref="A6002"/>
    <hyperlink r:id="rId5146" ref="A6003"/>
    <hyperlink r:id="rId5147" ref="A6004"/>
    <hyperlink r:id="rId5148" ref="A6005"/>
    <hyperlink r:id="rId5149" ref="A6006"/>
    <hyperlink r:id="rId5150" ref="A6007"/>
    <hyperlink r:id="rId5151" ref="A6008"/>
    <hyperlink r:id="rId5152" ref="A6009"/>
    <hyperlink r:id="rId5153" ref="A6010"/>
    <hyperlink r:id="rId5154" ref="A6011"/>
    <hyperlink r:id="rId5155" ref="A6012"/>
    <hyperlink r:id="rId5156" ref="A6013"/>
    <hyperlink r:id="rId5157" ref="A6014"/>
    <hyperlink r:id="rId5158" ref="A6015"/>
    <hyperlink r:id="rId5159" ref="A6016"/>
    <hyperlink r:id="rId5160" ref="A6017"/>
    <hyperlink r:id="rId5161" ref="A6018"/>
    <hyperlink r:id="rId5162" ref="A6019"/>
    <hyperlink r:id="rId5163" ref="A6020"/>
    <hyperlink r:id="rId5164" ref="A6021"/>
    <hyperlink r:id="rId5165" ref="A6022"/>
    <hyperlink r:id="rId5166" ref="A6023"/>
    <hyperlink r:id="rId5167" ref="A6024"/>
    <hyperlink r:id="rId5168" ref="A6025"/>
    <hyperlink r:id="rId5169" ref="A6026"/>
    <hyperlink r:id="rId5170" ref="A6027"/>
    <hyperlink r:id="rId5171" ref="A6028"/>
    <hyperlink r:id="rId5172" ref="A6029"/>
    <hyperlink r:id="rId5173" ref="A6030"/>
    <hyperlink r:id="rId5174" ref="A6031"/>
    <hyperlink r:id="rId5175" ref="A6032"/>
    <hyperlink r:id="rId5176" ref="A6033"/>
    <hyperlink r:id="rId5177" ref="A6034"/>
    <hyperlink r:id="rId5178" ref="A6035"/>
    <hyperlink r:id="rId5179" ref="A6036"/>
    <hyperlink r:id="rId5180" ref="A6037"/>
    <hyperlink r:id="rId5181" ref="A6038"/>
    <hyperlink r:id="rId5182" ref="A6039"/>
    <hyperlink r:id="rId5183" ref="A6040"/>
    <hyperlink r:id="rId5184" ref="A6041"/>
    <hyperlink r:id="rId5185" ref="A6042"/>
    <hyperlink r:id="rId5186" ref="A6048"/>
    <hyperlink r:id="rId5187" ref="A6049"/>
    <hyperlink r:id="rId5188" ref="A6050"/>
    <hyperlink r:id="rId5189" ref="A6051"/>
    <hyperlink r:id="rId5190" ref="A6052"/>
    <hyperlink r:id="rId5191" ref="A6053"/>
    <hyperlink r:id="rId5192" ref="A6054"/>
    <hyperlink r:id="rId5193" ref="A6055"/>
    <hyperlink r:id="rId5194" ref="A6056"/>
    <hyperlink r:id="rId5195" ref="A6057"/>
    <hyperlink r:id="rId5196" ref="A6058"/>
    <hyperlink r:id="rId5197" ref="A6059"/>
    <hyperlink r:id="rId5198" ref="A6060"/>
    <hyperlink r:id="rId5199" ref="A6061"/>
    <hyperlink r:id="rId5200" ref="A6062"/>
    <hyperlink r:id="rId5201" ref="A6063"/>
    <hyperlink r:id="rId5202" ref="A6064"/>
    <hyperlink r:id="rId5203" ref="A6065"/>
    <hyperlink r:id="rId5204" ref="A6066"/>
    <hyperlink r:id="rId5205" ref="A6067"/>
    <hyperlink r:id="rId5206" ref="A6068"/>
    <hyperlink r:id="rId5207" ref="A6069"/>
    <hyperlink r:id="rId5208" ref="A6070"/>
    <hyperlink r:id="rId5209" ref="A6071"/>
    <hyperlink r:id="rId5210" ref="A6072"/>
    <hyperlink r:id="rId5211" ref="A6073"/>
    <hyperlink r:id="rId5212" ref="A6074"/>
    <hyperlink r:id="rId5213" ref="A6075"/>
    <hyperlink r:id="rId5214" ref="A6076"/>
    <hyperlink r:id="rId5215" ref="A6077"/>
    <hyperlink r:id="rId5216" ref="A6079"/>
    <hyperlink r:id="rId5217" ref="A6080"/>
    <hyperlink r:id="rId5218" ref="A6081"/>
    <hyperlink r:id="rId5219" ref="A6082"/>
    <hyperlink r:id="rId5220" ref="A6083"/>
    <hyperlink r:id="rId5221" ref="A6084"/>
    <hyperlink r:id="rId5222" ref="A6085"/>
    <hyperlink r:id="rId5223" ref="A6086"/>
    <hyperlink r:id="rId5224" ref="A6087"/>
    <hyperlink r:id="rId5225" ref="A6088"/>
    <hyperlink r:id="rId5226" ref="A6089"/>
    <hyperlink r:id="rId5227" ref="A6090"/>
    <hyperlink r:id="rId5228" ref="A6091"/>
    <hyperlink r:id="rId5229" ref="A6092"/>
    <hyperlink r:id="rId5230" ref="A6093"/>
    <hyperlink r:id="rId5231" ref="A6094"/>
    <hyperlink r:id="rId5232" ref="A6095"/>
    <hyperlink r:id="rId5233" ref="A6096"/>
    <hyperlink r:id="rId5234" ref="A6097"/>
    <hyperlink r:id="rId5235" ref="A6098"/>
    <hyperlink r:id="rId5236" ref="A6099"/>
    <hyperlink r:id="rId5237" ref="A6100"/>
    <hyperlink r:id="rId5238" ref="A6101"/>
    <hyperlink r:id="rId5239" ref="A6102"/>
    <hyperlink r:id="rId5240" ref="A6103"/>
    <hyperlink r:id="rId5241" ref="A6104"/>
    <hyperlink r:id="rId5242" ref="A6105"/>
    <hyperlink r:id="rId5243" ref="A6106"/>
    <hyperlink r:id="rId5244" ref="A6107"/>
    <hyperlink r:id="rId5245" ref="A6108"/>
    <hyperlink r:id="rId5246" ref="A6109"/>
    <hyperlink r:id="rId5247" ref="A6110"/>
    <hyperlink r:id="rId5248" ref="A6111"/>
    <hyperlink r:id="rId5249" ref="A6112"/>
    <hyperlink r:id="rId5250" ref="A6113"/>
    <hyperlink r:id="rId5251" ref="A6114"/>
    <hyperlink r:id="rId5252" ref="A6115"/>
    <hyperlink r:id="rId5253" ref="A6116"/>
    <hyperlink r:id="rId5254" ref="A6117"/>
    <hyperlink r:id="rId5255" ref="A6118"/>
    <hyperlink r:id="rId5256" ref="A6119"/>
    <hyperlink r:id="rId5257" ref="A6120"/>
    <hyperlink r:id="rId5258" ref="A6121"/>
    <hyperlink r:id="rId5259" ref="A6122"/>
    <hyperlink r:id="rId5260" ref="A6123"/>
    <hyperlink r:id="rId5261" ref="A6131"/>
    <hyperlink r:id="rId5262" ref="A6132"/>
    <hyperlink r:id="rId5263" ref="A6133"/>
    <hyperlink r:id="rId5264" ref="A6134"/>
    <hyperlink r:id="rId5265" ref="A6135"/>
    <hyperlink r:id="rId5266" ref="A6136"/>
    <hyperlink r:id="rId5267" ref="A6137"/>
    <hyperlink r:id="rId5268" ref="A6138"/>
    <hyperlink r:id="rId5269" ref="A6139"/>
    <hyperlink r:id="rId5270" ref="A6140"/>
    <hyperlink r:id="rId5271" ref="A6141"/>
    <hyperlink r:id="rId5272" ref="A6142"/>
    <hyperlink r:id="rId5273" ref="A6143"/>
    <hyperlink r:id="rId5274" ref="A6144"/>
    <hyperlink r:id="rId5275" ref="A6145"/>
    <hyperlink r:id="rId5276" ref="A6146"/>
    <hyperlink r:id="rId5277" ref="A6147"/>
    <hyperlink r:id="rId5278" ref="A6148"/>
    <hyperlink r:id="rId5279" ref="A6149"/>
    <hyperlink r:id="rId5280" ref="A6150"/>
    <hyperlink r:id="rId5281" ref="A6151"/>
    <hyperlink r:id="rId5282" ref="A6152"/>
    <hyperlink r:id="rId5283" ref="A6153"/>
    <hyperlink r:id="rId5284" ref="A6154"/>
    <hyperlink r:id="rId5285" ref="A6155"/>
    <hyperlink r:id="rId5286" ref="A6156"/>
    <hyperlink r:id="rId5287" ref="A6157"/>
    <hyperlink r:id="rId5288" ref="A6158"/>
    <hyperlink r:id="rId5289" ref="A6159"/>
    <hyperlink r:id="rId5290" ref="A6160"/>
    <hyperlink r:id="rId5291" ref="A6161"/>
    <hyperlink r:id="rId5292" ref="A6162"/>
    <hyperlink r:id="rId5293" ref="A6163"/>
    <hyperlink r:id="rId5294" ref="A6164"/>
    <hyperlink r:id="rId5295" ref="A6165"/>
    <hyperlink r:id="rId5296" ref="A6166"/>
    <hyperlink r:id="rId5297" ref="A6167"/>
    <hyperlink r:id="rId5298" ref="A6168"/>
    <hyperlink r:id="rId5299" ref="A6169"/>
    <hyperlink r:id="rId5300" ref="A6170"/>
    <hyperlink r:id="rId5301" ref="A6171"/>
    <hyperlink r:id="rId5302" ref="A6172"/>
    <hyperlink r:id="rId5303" ref="A6173"/>
    <hyperlink r:id="rId5304" ref="A6174"/>
    <hyperlink r:id="rId5305" ref="A6175"/>
    <hyperlink r:id="rId5306" ref="A6176"/>
    <hyperlink r:id="rId5307" ref="A6177"/>
    <hyperlink r:id="rId5308" ref="A6178"/>
    <hyperlink r:id="rId5309" ref="A6179"/>
    <hyperlink r:id="rId5310" ref="A6180"/>
    <hyperlink r:id="rId5311" ref="A6181"/>
    <hyperlink r:id="rId5312" ref="A6182"/>
    <hyperlink r:id="rId5313" ref="A6183"/>
    <hyperlink r:id="rId5314" ref="A6184"/>
    <hyperlink r:id="rId5315" ref="A6185"/>
    <hyperlink r:id="rId5316" ref="A6186"/>
    <hyperlink r:id="rId5317" ref="A6187"/>
    <hyperlink r:id="rId5318" ref="A6188"/>
    <hyperlink r:id="rId5319" ref="A6189"/>
    <hyperlink r:id="rId5320" ref="A6190"/>
    <hyperlink r:id="rId5321" ref="A6191"/>
    <hyperlink r:id="rId5322" ref="A6192"/>
    <hyperlink r:id="rId5323" ref="A6193"/>
    <hyperlink r:id="rId5324" ref="A6194"/>
    <hyperlink r:id="rId5325" ref="A6195"/>
    <hyperlink r:id="rId5326" ref="A6196"/>
    <hyperlink r:id="rId5327" ref="A6197"/>
    <hyperlink r:id="rId5328" ref="A6198"/>
    <hyperlink r:id="rId5329" ref="A6199"/>
    <hyperlink r:id="rId5330" ref="A6200"/>
    <hyperlink r:id="rId5331" ref="A6201"/>
    <hyperlink r:id="rId5332" ref="A6202"/>
    <hyperlink r:id="rId5333" ref="A6203"/>
    <hyperlink r:id="rId5334" ref="A6204"/>
    <hyperlink r:id="rId5335" ref="A6205"/>
    <hyperlink r:id="rId5336" ref="A6206"/>
    <hyperlink r:id="rId5337" ref="A6207"/>
    <hyperlink r:id="rId5338" ref="A6208"/>
    <hyperlink r:id="rId5339" ref="A6209"/>
    <hyperlink r:id="rId5340" ref="A6210"/>
    <hyperlink r:id="rId5341" ref="A6211"/>
    <hyperlink r:id="rId5342" ref="A6212"/>
    <hyperlink r:id="rId5343" ref="A6213"/>
    <hyperlink r:id="rId5344" ref="A6214"/>
    <hyperlink r:id="rId5345" ref="A6215"/>
    <hyperlink r:id="rId5346" ref="A6216"/>
    <hyperlink r:id="rId5347" ref="A6217"/>
    <hyperlink r:id="rId5348" ref="A6218"/>
    <hyperlink r:id="rId5349" ref="A6219"/>
    <hyperlink r:id="rId5350" ref="A6220"/>
    <hyperlink r:id="rId5351" ref="A6221"/>
    <hyperlink r:id="rId5352" ref="A6222"/>
    <hyperlink r:id="rId5353" ref="A6223"/>
    <hyperlink r:id="rId5354" ref="A6224"/>
    <hyperlink r:id="rId5355" ref="A6225"/>
    <hyperlink r:id="rId5356" ref="A6226"/>
    <hyperlink r:id="rId5357" ref="A6227"/>
    <hyperlink r:id="rId5358" ref="A6228"/>
    <hyperlink r:id="rId5359" ref="A6229"/>
    <hyperlink r:id="rId5360" ref="A6230"/>
    <hyperlink r:id="rId5361" ref="A6231"/>
    <hyperlink r:id="rId5362" ref="A6232"/>
    <hyperlink r:id="rId5363" ref="A6233"/>
    <hyperlink r:id="rId5364" ref="A6234"/>
    <hyperlink r:id="rId5365" ref="A6235"/>
    <hyperlink r:id="rId5366" ref="A6236"/>
    <hyperlink r:id="rId5367" ref="A6237"/>
    <hyperlink r:id="rId5368" ref="A6238"/>
    <hyperlink r:id="rId5369" ref="A6239"/>
    <hyperlink r:id="rId5370" ref="A6240"/>
    <hyperlink r:id="rId5371" ref="A6241"/>
    <hyperlink r:id="rId5372" ref="A6242"/>
    <hyperlink r:id="rId5373" ref="A6243"/>
    <hyperlink r:id="rId5374" ref="A6244"/>
    <hyperlink r:id="rId5375" ref="A6245"/>
    <hyperlink r:id="rId5376" ref="A6246"/>
    <hyperlink r:id="rId5377" ref="A6247"/>
    <hyperlink r:id="rId5378" ref="A6248"/>
    <hyperlink r:id="rId5379" ref="A6249"/>
    <hyperlink r:id="rId5380" ref="A6250"/>
    <hyperlink r:id="rId5381" ref="A6251"/>
    <hyperlink r:id="rId5382" ref="A6252"/>
    <hyperlink r:id="rId5383" ref="A6253"/>
    <hyperlink r:id="rId5384" ref="A6255"/>
    <hyperlink r:id="rId5385" ref="A6256"/>
    <hyperlink r:id="rId5386" ref="A6257"/>
    <hyperlink r:id="rId5387" ref="A6258"/>
    <hyperlink r:id="rId5388" ref="A6259"/>
    <hyperlink r:id="rId5389" ref="A6260"/>
    <hyperlink r:id="rId5390" ref="A6261"/>
    <hyperlink r:id="rId5391" ref="A6262"/>
    <hyperlink r:id="rId5392" ref="A6263"/>
    <hyperlink r:id="rId5393" ref="A6264"/>
    <hyperlink r:id="rId5394" ref="A6265"/>
    <hyperlink r:id="rId5395" ref="A6266"/>
    <hyperlink r:id="rId5396" ref="A6272"/>
    <hyperlink r:id="rId5397" ref="A6273"/>
    <hyperlink r:id="rId5398" ref="A6274"/>
    <hyperlink r:id="rId5399" ref="A6275"/>
    <hyperlink r:id="rId5400" ref="A6276"/>
    <hyperlink r:id="rId5401" ref="A6277"/>
    <hyperlink r:id="rId5402" ref="A6278"/>
    <hyperlink r:id="rId5403" ref="A6279"/>
    <hyperlink r:id="rId5404" ref="A6280"/>
    <hyperlink r:id="rId5405" ref="A6281"/>
    <hyperlink r:id="rId5406" ref="A6282"/>
    <hyperlink r:id="rId5407" ref="A6283"/>
    <hyperlink r:id="rId5408" ref="A6284"/>
    <hyperlink r:id="rId5409" ref="A6285"/>
    <hyperlink r:id="rId5410" ref="A6286"/>
    <hyperlink r:id="rId5411" ref="A6287"/>
    <hyperlink r:id="rId5412" ref="A6288"/>
    <hyperlink r:id="rId5413" ref="A6289"/>
    <hyperlink r:id="rId5414" ref="A6290"/>
    <hyperlink r:id="rId5415" ref="A6291"/>
    <hyperlink r:id="rId5416" ref="A6292"/>
    <hyperlink r:id="rId5417" ref="A6293"/>
    <hyperlink r:id="rId5418" ref="A6294"/>
    <hyperlink r:id="rId5419" ref="A6295"/>
    <hyperlink r:id="rId5420" ref="A6296"/>
    <hyperlink r:id="rId5421" ref="A6297"/>
    <hyperlink r:id="rId5422" ref="A6298"/>
    <hyperlink r:id="rId5423" ref="A6299"/>
    <hyperlink r:id="rId5424" ref="A6300"/>
    <hyperlink r:id="rId5425" ref="A6301"/>
    <hyperlink r:id="rId5426" ref="A6302"/>
    <hyperlink r:id="rId5427" ref="A6303"/>
    <hyperlink r:id="rId5428" ref="A6304"/>
    <hyperlink r:id="rId5429" ref="A6305"/>
    <hyperlink r:id="rId5430" ref="A6306"/>
    <hyperlink r:id="rId5431" ref="A6307"/>
    <hyperlink r:id="rId5432" ref="A6308"/>
    <hyperlink r:id="rId5433" ref="A6321"/>
    <hyperlink r:id="rId5434" ref="A6322"/>
    <hyperlink r:id="rId5435" ref="A6323"/>
    <hyperlink r:id="rId5436" ref="A6324"/>
    <hyperlink r:id="rId5437" ref="A6325"/>
    <hyperlink r:id="rId5438" ref="A6326"/>
    <hyperlink r:id="rId5439" ref="A6327"/>
    <hyperlink r:id="rId5440" ref="A6328"/>
    <hyperlink r:id="rId5441" ref="A6329"/>
    <hyperlink r:id="rId5442" ref="A6330"/>
    <hyperlink r:id="rId5443" ref="A6331"/>
    <hyperlink r:id="rId5444" ref="A6332"/>
    <hyperlink r:id="rId5445" ref="A6333"/>
    <hyperlink r:id="rId5446" ref="A6334"/>
    <hyperlink r:id="rId5447" ref="A6335"/>
    <hyperlink r:id="rId5448" ref="A6336"/>
    <hyperlink r:id="rId5449" ref="A6337"/>
    <hyperlink r:id="rId5450" ref="A6338"/>
    <hyperlink r:id="rId5451" ref="A6339"/>
    <hyperlink r:id="rId5452" ref="A6340"/>
    <hyperlink r:id="rId5453" ref="A6341"/>
    <hyperlink r:id="rId5454" ref="A6342"/>
    <hyperlink r:id="rId5455" ref="A6343"/>
    <hyperlink r:id="rId5456" ref="A6344"/>
    <hyperlink r:id="rId5457" ref="A6345"/>
    <hyperlink r:id="rId5458" ref="A6346"/>
    <hyperlink r:id="rId5459" ref="A6347"/>
    <hyperlink r:id="rId5460" ref="A6348"/>
    <hyperlink r:id="rId5461" ref="A6349"/>
    <hyperlink r:id="rId5462" ref="A6350"/>
    <hyperlink r:id="rId5463" ref="A6351"/>
    <hyperlink r:id="rId5464" ref="A6352"/>
    <hyperlink r:id="rId5465" ref="A6353"/>
    <hyperlink r:id="rId5466" ref="A6354"/>
    <hyperlink r:id="rId5467" ref="A6355"/>
    <hyperlink r:id="rId5468" ref="A6356"/>
    <hyperlink r:id="rId5469" ref="A6357"/>
    <hyperlink r:id="rId5470" ref="A6358"/>
    <hyperlink r:id="rId5471" ref="A6359"/>
    <hyperlink r:id="rId5472" ref="A6360"/>
    <hyperlink r:id="rId5473" ref="A6361"/>
    <hyperlink r:id="rId5474" ref="A6362"/>
    <hyperlink r:id="rId5475" ref="A6363"/>
    <hyperlink r:id="rId5476" ref="A6364"/>
    <hyperlink r:id="rId5477" ref="A6365"/>
    <hyperlink r:id="rId5478" ref="A6366"/>
    <hyperlink r:id="rId5479" ref="A6367"/>
    <hyperlink r:id="rId5480" ref="A6368"/>
    <hyperlink r:id="rId5481" ref="A6369"/>
    <hyperlink r:id="rId5482" ref="A6370"/>
    <hyperlink r:id="rId5483" ref="A6371"/>
    <hyperlink r:id="rId5484" ref="A6372"/>
    <hyperlink r:id="rId5485" ref="A6373"/>
    <hyperlink r:id="rId5486" ref="A6374"/>
    <hyperlink r:id="rId5487" ref="A6375"/>
    <hyperlink r:id="rId5488" ref="A6376"/>
    <hyperlink r:id="rId5489" ref="A6377"/>
    <hyperlink r:id="rId5490" ref="A6378"/>
    <hyperlink r:id="rId5491" ref="A6379"/>
    <hyperlink r:id="rId5492" ref="A6380"/>
    <hyperlink r:id="rId5493" ref="A6381"/>
    <hyperlink r:id="rId5494" ref="A6382"/>
    <hyperlink r:id="rId5495" ref="A6383"/>
    <hyperlink r:id="rId5496" ref="A6384"/>
    <hyperlink r:id="rId5497" ref="A6385"/>
    <hyperlink r:id="rId5498" ref="A6386"/>
    <hyperlink r:id="rId5499" ref="A6387"/>
    <hyperlink r:id="rId5500" ref="A6388"/>
    <hyperlink r:id="rId5501" ref="A6389"/>
    <hyperlink r:id="rId5502" ref="A6390"/>
    <hyperlink r:id="rId5503" ref="A6391"/>
    <hyperlink r:id="rId5504" ref="A6392"/>
    <hyperlink r:id="rId5505" ref="A6393"/>
    <hyperlink r:id="rId5506" ref="A6394"/>
    <hyperlink r:id="rId5507" ref="A6395"/>
    <hyperlink r:id="rId5508" ref="A6402"/>
    <hyperlink r:id="rId5509" ref="A6403"/>
    <hyperlink r:id="rId5510" ref="A6404"/>
    <hyperlink r:id="rId5511" ref="A6405"/>
    <hyperlink r:id="rId5512" ref="A6406"/>
    <hyperlink r:id="rId5513" ref="A6407"/>
    <hyperlink r:id="rId5514" ref="A6408"/>
    <hyperlink r:id="rId5515" ref="A6409"/>
    <hyperlink r:id="rId5516" ref="A6410"/>
    <hyperlink r:id="rId5517" ref="A6411"/>
    <hyperlink r:id="rId5518" ref="A6412"/>
    <hyperlink r:id="rId5519" ref="A6413"/>
    <hyperlink r:id="rId5520" ref="A6414"/>
    <hyperlink r:id="rId5521" ref="A6415"/>
    <hyperlink r:id="rId5522" ref="A6416"/>
    <hyperlink r:id="rId5523" ref="A6417"/>
    <hyperlink r:id="rId5524" ref="A6418"/>
    <hyperlink r:id="rId5525" ref="A6419"/>
    <hyperlink r:id="rId5526" ref="A6420"/>
    <hyperlink r:id="rId5527" ref="A6421"/>
    <hyperlink r:id="rId5528" ref="A6422"/>
    <hyperlink r:id="rId5529" ref="A6423"/>
    <hyperlink r:id="rId5530" ref="A6424"/>
    <hyperlink r:id="rId5531" ref="A6425"/>
    <hyperlink r:id="rId5532" ref="A6426"/>
    <hyperlink r:id="rId5533" ref="A6427"/>
    <hyperlink r:id="rId5534" ref="A6428"/>
    <hyperlink r:id="rId5535" ref="A6429"/>
    <hyperlink r:id="rId5536" ref="A6430"/>
    <hyperlink r:id="rId5537" ref="A6431"/>
    <hyperlink r:id="rId5538" ref="A6432"/>
    <hyperlink r:id="rId5539" ref="A6433"/>
    <hyperlink r:id="rId5540" ref="A6434"/>
    <hyperlink r:id="rId5541" ref="A6435"/>
    <hyperlink r:id="rId5542" ref="A6436"/>
    <hyperlink r:id="rId5543" ref="A6437"/>
    <hyperlink r:id="rId5544" ref="A6438"/>
    <hyperlink r:id="rId5545" ref="A6439"/>
    <hyperlink r:id="rId5546" ref="A6440"/>
    <hyperlink r:id="rId5547" ref="A6441"/>
    <hyperlink r:id="rId5548" ref="A6442"/>
    <hyperlink r:id="rId5549" ref="A6443"/>
    <hyperlink r:id="rId5550" ref="A6444"/>
    <hyperlink r:id="rId5551" ref="A6445"/>
    <hyperlink r:id="rId5552" ref="A6446"/>
    <hyperlink r:id="rId5553" ref="A6447"/>
    <hyperlink r:id="rId5554" ref="A6448"/>
    <hyperlink r:id="rId5555" ref="A6449"/>
    <hyperlink r:id="rId5556" ref="A6450"/>
    <hyperlink r:id="rId5557" ref="A6451"/>
    <hyperlink r:id="rId5558" ref="A6452"/>
    <hyperlink r:id="rId5559" ref="A6453"/>
    <hyperlink r:id="rId5560" ref="A6454"/>
    <hyperlink r:id="rId5561" ref="A6455"/>
    <hyperlink r:id="rId5562" ref="A6456"/>
    <hyperlink r:id="rId5563" ref="A6457"/>
    <hyperlink r:id="rId5564" ref="A6458"/>
    <hyperlink r:id="rId5565" ref="A6459"/>
    <hyperlink r:id="rId5566" ref="A6460"/>
    <hyperlink r:id="rId5567" ref="A6461"/>
    <hyperlink r:id="rId5568" ref="A6462"/>
    <hyperlink r:id="rId5569" ref="A6463"/>
    <hyperlink r:id="rId5570" ref="A6464"/>
    <hyperlink r:id="rId5571" ref="A6465"/>
    <hyperlink r:id="rId5572" ref="A6466"/>
    <hyperlink r:id="rId5573" ref="A6467"/>
    <hyperlink r:id="rId5574" ref="A6468"/>
    <hyperlink r:id="rId5575" ref="A6469"/>
    <hyperlink r:id="rId5576" ref="A6470"/>
    <hyperlink r:id="rId5577" ref="A6471"/>
    <hyperlink r:id="rId5578" ref="A6472"/>
    <hyperlink r:id="rId5579" ref="A6473"/>
    <hyperlink r:id="rId5580" ref="A6474"/>
    <hyperlink r:id="rId5581" ref="A6475"/>
    <hyperlink r:id="rId5582" ref="A6476"/>
    <hyperlink r:id="rId5583" ref="A6477"/>
    <hyperlink r:id="rId5584" ref="A6478"/>
    <hyperlink r:id="rId5585" ref="A6479"/>
    <hyperlink r:id="rId5586" ref="A6480"/>
    <hyperlink r:id="rId5587" ref="A6481"/>
    <hyperlink r:id="rId5588" ref="A6482"/>
    <hyperlink r:id="rId5589" ref="A6483"/>
    <hyperlink r:id="rId5590" ref="A6484"/>
    <hyperlink r:id="rId5591" ref="A6485"/>
    <hyperlink r:id="rId5592" ref="A6486"/>
    <hyperlink r:id="rId5593" ref="A6487"/>
    <hyperlink r:id="rId5594" ref="A6488"/>
    <hyperlink r:id="rId5595" ref="A6489"/>
    <hyperlink r:id="rId5596" ref="A6490"/>
    <hyperlink r:id="rId5597" ref="A6491"/>
    <hyperlink r:id="rId5598" ref="A6492"/>
    <hyperlink r:id="rId5599" ref="A6493"/>
    <hyperlink r:id="rId5600" ref="A6494"/>
    <hyperlink r:id="rId5601" ref="A6495"/>
    <hyperlink r:id="rId5602" ref="A6496"/>
    <hyperlink r:id="rId5603" ref="A6497"/>
    <hyperlink r:id="rId5604" ref="A6498"/>
    <hyperlink r:id="rId5605" ref="A6499"/>
    <hyperlink r:id="rId5606" ref="A6500"/>
    <hyperlink r:id="rId5607" ref="A6501"/>
    <hyperlink r:id="rId5608" ref="A6502"/>
    <hyperlink r:id="rId5609" ref="A6503"/>
    <hyperlink r:id="rId5610" ref="A6504"/>
    <hyperlink r:id="rId5611" ref="A6505"/>
    <hyperlink r:id="rId5612" ref="A6506"/>
    <hyperlink r:id="rId5613" ref="A6507"/>
    <hyperlink r:id="rId5614" ref="A6508"/>
    <hyperlink r:id="rId5615" ref="A6509"/>
    <hyperlink r:id="rId5616" ref="A6510"/>
    <hyperlink r:id="rId5617" ref="A6511"/>
    <hyperlink r:id="rId5618" ref="A6512"/>
    <hyperlink r:id="rId5619" ref="A6513"/>
    <hyperlink r:id="rId5620" ref="A6514"/>
    <hyperlink r:id="rId5621" ref="A6515"/>
    <hyperlink r:id="rId5622" ref="A6516"/>
    <hyperlink r:id="rId5623" ref="A6517"/>
    <hyperlink r:id="rId5624" ref="A6518"/>
    <hyperlink r:id="rId5625" ref="A6519"/>
    <hyperlink r:id="rId5626" ref="A6520"/>
    <hyperlink r:id="rId5627" ref="A6521"/>
    <hyperlink r:id="rId5628" ref="A6522"/>
    <hyperlink r:id="rId5629" ref="A6523"/>
    <hyperlink r:id="rId5630" ref="A6524"/>
    <hyperlink r:id="rId5631" ref="A6525"/>
    <hyperlink r:id="rId5632" ref="A6526"/>
    <hyperlink r:id="rId5633" ref="A6527"/>
    <hyperlink r:id="rId5634" ref="A6528"/>
    <hyperlink r:id="rId5635" ref="A6529"/>
    <hyperlink r:id="rId5636" ref="A6530"/>
    <hyperlink r:id="rId5637" ref="A6531"/>
    <hyperlink r:id="rId5638" ref="A6532"/>
    <hyperlink r:id="rId5639" ref="A6533"/>
    <hyperlink r:id="rId5640" ref="A6534"/>
    <hyperlink r:id="rId5641" ref="A6535"/>
    <hyperlink r:id="rId5642" ref="A6536"/>
    <hyperlink r:id="rId5643" ref="A6537"/>
    <hyperlink r:id="rId5644" ref="A6538"/>
    <hyperlink r:id="rId5645" ref="A6539"/>
    <hyperlink r:id="rId5646" ref="A6540"/>
    <hyperlink r:id="rId5647" ref="A6541"/>
    <hyperlink r:id="rId5648" ref="A6542"/>
    <hyperlink r:id="rId5649" ref="A6543"/>
    <hyperlink r:id="rId5650" ref="A6544"/>
    <hyperlink r:id="rId5651" ref="A6545"/>
    <hyperlink r:id="rId5652" ref="A6566"/>
    <hyperlink r:id="rId5653" ref="A6567"/>
    <hyperlink r:id="rId5654" ref="A6568"/>
    <hyperlink r:id="rId5655" ref="A6569"/>
    <hyperlink r:id="rId5656" ref="A6570"/>
    <hyperlink r:id="rId5657" ref="A6571"/>
    <hyperlink r:id="rId5658" ref="A6572"/>
    <hyperlink r:id="rId5659" ref="A6573"/>
    <hyperlink r:id="rId5660" ref="A6574"/>
    <hyperlink r:id="rId5661" ref="A6575"/>
    <hyperlink r:id="rId5662" ref="A6576"/>
    <hyperlink r:id="rId5663" ref="A6577"/>
    <hyperlink r:id="rId5664" ref="A6578"/>
    <hyperlink r:id="rId5665" ref="A6579"/>
    <hyperlink r:id="rId5666" ref="A6580"/>
    <hyperlink r:id="rId5667" ref="A6581"/>
    <hyperlink r:id="rId5668" ref="A6582"/>
    <hyperlink r:id="rId5669" ref="A6583"/>
    <hyperlink r:id="rId5670" ref="A6584"/>
    <hyperlink r:id="rId5671" ref="A6585"/>
    <hyperlink r:id="rId5672" ref="A6586"/>
    <hyperlink r:id="rId5673" ref="A6587"/>
    <hyperlink r:id="rId5674" ref="A6588"/>
    <hyperlink r:id="rId5675" ref="A6589"/>
    <hyperlink r:id="rId5676" ref="A6590"/>
    <hyperlink r:id="rId5677" ref="A6591"/>
    <hyperlink r:id="rId5678" ref="A6592"/>
    <hyperlink r:id="rId5679" ref="A6593"/>
    <hyperlink r:id="rId5680" ref="A6594"/>
    <hyperlink r:id="rId5681" ref="A6595"/>
    <hyperlink r:id="rId5682" ref="A6596"/>
    <hyperlink r:id="rId5683" ref="A6597"/>
    <hyperlink r:id="rId5684" ref="A6598"/>
    <hyperlink r:id="rId5685" ref="A6599"/>
    <hyperlink r:id="rId5686" ref="A6600"/>
    <hyperlink r:id="rId5687" ref="A6601"/>
    <hyperlink r:id="rId5688" ref="A6602"/>
    <hyperlink r:id="rId5689" ref="A6603"/>
    <hyperlink r:id="rId5690" ref="A6604"/>
    <hyperlink r:id="rId5691" ref="A6605"/>
    <hyperlink r:id="rId5692" ref="A6606"/>
    <hyperlink r:id="rId5693" ref="A6607"/>
    <hyperlink r:id="rId5694" ref="A6608"/>
    <hyperlink r:id="rId5695" ref="A6609"/>
    <hyperlink r:id="rId5696" ref="A6610"/>
    <hyperlink r:id="rId5697" ref="A6611"/>
    <hyperlink r:id="rId5698" ref="A6612"/>
    <hyperlink r:id="rId5699" ref="A6613"/>
    <hyperlink r:id="rId5700" ref="A6614"/>
    <hyperlink r:id="rId5701" ref="A6615"/>
    <hyperlink r:id="rId5702" ref="A6616"/>
    <hyperlink r:id="rId5703" ref="A6617"/>
    <hyperlink r:id="rId5704" ref="A6618"/>
    <hyperlink r:id="rId5705" ref="A6619"/>
    <hyperlink r:id="rId5706" ref="A6620"/>
    <hyperlink r:id="rId5707" ref="A6621"/>
    <hyperlink r:id="rId5708" ref="A6622"/>
    <hyperlink r:id="rId5709" ref="A6623"/>
    <hyperlink r:id="rId5710" ref="A6624"/>
    <hyperlink r:id="rId5711" ref="A6625"/>
    <hyperlink r:id="rId5712" ref="A6626"/>
    <hyperlink r:id="rId5713" ref="A6627"/>
    <hyperlink r:id="rId5714" ref="A6628"/>
    <hyperlink r:id="rId5715" ref="A6629"/>
    <hyperlink r:id="rId5716" ref="A6630"/>
    <hyperlink r:id="rId5717" ref="A6631"/>
    <hyperlink r:id="rId5718" ref="A6632"/>
    <hyperlink r:id="rId5719" ref="A6633"/>
    <hyperlink r:id="rId5720" ref="A6634"/>
    <hyperlink r:id="rId5721" ref="A6635"/>
    <hyperlink r:id="rId5722" ref="A6636"/>
    <hyperlink r:id="rId5723" ref="A6637"/>
    <hyperlink r:id="rId5724" ref="A6638"/>
    <hyperlink r:id="rId5725" ref="A6639"/>
    <hyperlink r:id="rId5726" ref="A6640"/>
    <hyperlink r:id="rId5727" ref="A6641"/>
    <hyperlink r:id="rId5728" ref="A6642"/>
    <hyperlink r:id="rId5729" ref="A6643"/>
    <hyperlink r:id="rId5730" ref="A6644"/>
    <hyperlink r:id="rId5731" ref="A6645"/>
    <hyperlink r:id="rId5732" ref="A6646"/>
    <hyperlink r:id="rId5733" ref="A6647"/>
    <hyperlink r:id="rId5734" ref="A6648"/>
    <hyperlink r:id="rId5735" ref="A6649"/>
    <hyperlink r:id="rId5736" ref="A6650"/>
    <hyperlink r:id="rId5737" ref="A6651"/>
    <hyperlink r:id="rId5738" ref="A6652"/>
    <hyperlink r:id="rId5739" ref="A6653"/>
    <hyperlink r:id="rId5740" ref="A6654"/>
    <hyperlink r:id="rId5741" ref="A6655"/>
    <hyperlink r:id="rId5742" ref="A6656"/>
    <hyperlink r:id="rId5743" ref="A6657"/>
    <hyperlink r:id="rId5744" ref="A6658"/>
    <hyperlink r:id="rId5745" ref="A6659"/>
    <hyperlink r:id="rId5746" ref="A6660"/>
    <hyperlink r:id="rId5747" ref="A6661"/>
    <hyperlink r:id="rId5748" ref="A6662"/>
    <hyperlink r:id="rId5749" ref="A6663"/>
    <hyperlink r:id="rId5750" ref="A6664"/>
    <hyperlink r:id="rId5751" ref="A6665"/>
    <hyperlink r:id="rId5752" ref="A6666"/>
    <hyperlink r:id="rId5753" ref="A6667"/>
    <hyperlink r:id="rId5754" ref="A6668"/>
    <hyperlink r:id="rId5755" ref="A6669"/>
    <hyperlink r:id="rId5756" ref="A6670"/>
    <hyperlink r:id="rId5757" ref="A6671"/>
    <hyperlink r:id="rId5758" ref="A6672"/>
    <hyperlink r:id="rId5759" ref="A6673"/>
    <hyperlink r:id="rId5760" ref="A6674"/>
    <hyperlink r:id="rId5761" ref="A6675"/>
    <hyperlink r:id="rId5762" ref="A6676"/>
    <hyperlink r:id="rId5763" ref="A6677"/>
    <hyperlink r:id="rId5764" ref="A6678"/>
    <hyperlink r:id="rId5765" ref="A6679"/>
    <hyperlink r:id="rId5766" ref="A6680"/>
    <hyperlink r:id="rId5767" ref="A6681"/>
    <hyperlink r:id="rId5768" ref="A6682"/>
    <hyperlink r:id="rId5769" ref="A6683"/>
    <hyperlink r:id="rId5770" ref="A6684"/>
    <hyperlink r:id="rId5771" ref="A6685"/>
    <hyperlink r:id="rId5772" ref="A6686"/>
    <hyperlink r:id="rId5773" ref="A6687"/>
    <hyperlink r:id="rId5774" ref="A6688"/>
    <hyperlink r:id="rId5775" ref="A6689"/>
    <hyperlink r:id="rId5776" ref="A6690"/>
    <hyperlink r:id="rId5777" ref="A6691"/>
    <hyperlink r:id="rId5778" ref="A6692"/>
    <hyperlink r:id="rId5779" ref="A6693"/>
    <hyperlink r:id="rId5780" ref="A6694"/>
    <hyperlink r:id="rId5781" ref="A6695"/>
    <hyperlink r:id="rId5782" ref="A6696"/>
    <hyperlink r:id="rId5783" ref="A6697"/>
    <hyperlink r:id="rId5784" ref="A6698"/>
    <hyperlink r:id="rId5785" ref="A6699"/>
    <hyperlink r:id="rId5786" ref="A6700"/>
    <hyperlink r:id="rId5787" ref="A6701"/>
    <hyperlink r:id="rId5788" ref="A6702"/>
    <hyperlink r:id="rId5789" ref="A6703"/>
    <hyperlink r:id="rId5790" ref="A6704"/>
    <hyperlink r:id="rId5791" ref="A6705"/>
    <hyperlink r:id="rId5792" ref="A6706"/>
    <hyperlink r:id="rId5793" ref="A6707"/>
    <hyperlink r:id="rId5794" ref="A6708"/>
    <hyperlink r:id="rId5795" ref="A6716"/>
    <hyperlink r:id="rId5796" ref="A6717"/>
    <hyperlink r:id="rId5797" ref="A6718"/>
    <hyperlink r:id="rId5798" ref="A6719"/>
    <hyperlink r:id="rId5799" ref="A6720"/>
    <hyperlink r:id="rId5800" ref="A6721"/>
    <hyperlink r:id="rId5801" ref="A6722"/>
    <hyperlink r:id="rId5802" ref="A6723"/>
    <hyperlink r:id="rId5803" ref="A6724"/>
    <hyperlink r:id="rId5804" ref="A6725"/>
    <hyperlink r:id="rId5805" ref="A6726"/>
    <hyperlink r:id="rId5806" ref="A6727"/>
    <hyperlink r:id="rId5807" ref="A6728"/>
    <hyperlink r:id="rId5808" ref="A6729"/>
    <hyperlink r:id="rId5809" ref="A6730"/>
    <hyperlink r:id="rId5810" ref="A6731"/>
    <hyperlink r:id="rId5811" ref="A6732"/>
    <hyperlink r:id="rId5812" ref="A6733"/>
    <hyperlink r:id="rId5813" ref="A6734"/>
    <hyperlink r:id="rId5814" ref="A6735"/>
    <hyperlink r:id="rId5815" ref="A6736"/>
    <hyperlink r:id="rId5816" ref="A6737"/>
    <hyperlink r:id="rId5817" ref="A6738"/>
    <hyperlink r:id="rId5818" ref="A6739"/>
    <hyperlink r:id="rId5819" ref="A6740"/>
    <hyperlink r:id="rId5820" ref="A6741"/>
    <hyperlink r:id="rId5821" ref="A6742"/>
    <hyperlink r:id="rId5822" ref="A6743"/>
    <hyperlink r:id="rId5823" ref="A6744"/>
    <hyperlink r:id="rId5824" ref="A6745"/>
    <hyperlink r:id="rId5825" ref="A6746"/>
    <hyperlink r:id="rId5826" ref="A6747"/>
    <hyperlink r:id="rId5827" ref="A6748"/>
    <hyperlink r:id="rId5828" ref="A6749"/>
    <hyperlink r:id="rId5829" ref="A6750"/>
    <hyperlink r:id="rId5830" ref="A6751"/>
    <hyperlink r:id="rId5831" ref="A6752"/>
    <hyperlink r:id="rId5832" ref="A6753"/>
    <hyperlink r:id="rId5833" ref="A6754"/>
    <hyperlink r:id="rId5834" ref="A6755"/>
    <hyperlink r:id="rId5835" ref="A6756"/>
    <hyperlink r:id="rId5836" ref="A6757"/>
    <hyperlink r:id="rId5837" ref="A6758"/>
    <hyperlink r:id="rId5838" ref="A6759"/>
    <hyperlink r:id="rId5839" ref="A6760"/>
    <hyperlink r:id="rId5840" ref="A6761"/>
    <hyperlink r:id="rId5841" ref="A6762"/>
    <hyperlink r:id="rId5842" ref="A6763"/>
    <hyperlink r:id="rId5843" ref="A6764"/>
    <hyperlink r:id="rId5844" ref="A6765"/>
    <hyperlink r:id="rId5845" ref="A6766"/>
    <hyperlink r:id="rId5846" ref="A6767"/>
    <hyperlink r:id="rId5847" ref="A6768"/>
    <hyperlink r:id="rId5848" ref="A6769"/>
    <hyperlink r:id="rId5849" ref="A6770"/>
    <hyperlink r:id="rId5850" ref="A6771"/>
    <hyperlink r:id="rId5851" ref="A6772"/>
    <hyperlink r:id="rId5852" ref="A6773"/>
    <hyperlink r:id="rId5853" ref="A6774"/>
    <hyperlink r:id="rId5854" ref="A6775"/>
    <hyperlink r:id="rId5855" ref="A6776"/>
    <hyperlink r:id="rId5856" ref="A6777"/>
    <hyperlink r:id="rId5857" ref="A6778"/>
    <hyperlink r:id="rId5858" ref="A6779"/>
    <hyperlink r:id="rId5859" ref="A6780"/>
    <hyperlink r:id="rId5860" ref="A6781"/>
    <hyperlink r:id="rId5861" ref="A6782"/>
    <hyperlink r:id="rId5862" ref="A6783"/>
    <hyperlink r:id="rId5863" ref="A6784"/>
    <hyperlink r:id="rId5864" ref="A6785"/>
    <hyperlink r:id="rId5865" ref="A6786"/>
    <hyperlink r:id="rId5866" ref="A6787"/>
    <hyperlink r:id="rId5867" ref="A6788"/>
    <hyperlink r:id="rId5868" ref="A6789"/>
    <hyperlink r:id="rId5869" ref="A6790"/>
    <hyperlink r:id="rId5870" ref="A6791"/>
    <hyperlink r:id="rId5871" ref="A6792"/>
    <hyperlink r:id="rId5872" ref="A6793"/>
    <hyperlink r:id="rId5873" ref="A6794"/>
    <hyperlink r:id="rId5874" ref="A6795"/>
    <hyperlink r:id="rId5875" ref="A6796"/>
    <hyperlink r:id="rId5876" ref="A6797"/>
    <hyperlink r:id="rId5877" ref="A6798"/>
    <hyperlink r:id="rId5878" ref="A6799"/>
    <hyperlink r:id="rId5879" ref="A6800"/>
    <hyperlink r:id="rId5880" ref="A6801"/>
    <hyperlink r:id="rId5881" ref="A6802"/>
    <hyperlink r:id="rId5882" ref="A6803"/>
    <hyperlink r:id="rId5883" ref="A6804"/>
    <hyperlink r:id="rId5884" ref="A6805"/>
    <hyperlink r:id="rId5885" ref="A6812"/>
    <hyperlink r:id="rId5886" ref="A6813"/>
    <hyperlink r:id="rId5887" ref="A6814"/>
    <hyperlink r:id="rId5888" ref="A6815"/>
    <hyperlink r:id="rId5889" ref="A6816"/>
    <hyperlink r:id="rId5890" ref="A6817"/>
    <hyperlink r:id="rId5891" ref="A6818"/>
    <hyperlink r:id="rId5892" ref="A6819"/>
    <hyperlink r:id="rId5893" ref="A6820"/>
    <hyperlink r:id="rId5894" ref="A6821"/>
    <hyperlink r:id="rId5895" ref="A6822"/>
    <hyperlink r:id="rId5896" ref="A6823"/>
    <hyperlink r:id="rId5897" ref="A6824"/>
    <hyperlink r:id="rId5898" ref="A6825"/>
    <hyperlink r:id="rId5899" ref="A6826"/>
    <hyperlink r:id="rId5900" ref="A6827"/>
    <hyperlink r:id="rId5901" ref="A6828"/>
    <hyperlink r:id="rId5902" ref="A6829"/>
    <hyperlink r:id="rId5903" ref="A6830"/>
    <hyperlink r:id="rId5904" ref="A6831"/>
    <hyperlink r:id="rId5905" ref="A6832"/>
    <hyperlink r:id="rId5906" ref="A6833"/>
    <hyperlink r:id="rId5907" ref="A6834"/>
    <hyperlink r:id="rId5908" ref="A6835"/>
    <hyperlink r:id="rId5909" ref="A6836"/>
    <hyperlink r:id="rId5910" ref="A6837"/>
    <hyperlink r:id="rId5911" ref="A6838"/>
    <hyperlink r:id="rId5912" ref="A6839"/>
    <hyperlink r:id="rId5913" ref="A6840"/>
    <hyperlink r:id="rId5914" ref="A6841"/>
    <hyperlink r:id="rId5915" ref="A6842"/>
    <hyperlink r:id="rId5916" ref="A6843"/>
    <hyperlink r:id="rId5917" ref="A6844"/>
    <hyperlink r:id="rId5918" ref="A6845"/>
    <hyperlink r:id="rId5919" ref="A6846"/>
    <hyperlink r:id="rId5920" ref="A6847"/>
    <hyperlink r:id="rId5921" ref="A6848"/>
    <hyperlink r:id="rId5922" ref="A6849"/>
    <hyperlink r:id="rId5923" ref="A6850"/>
    <hyperlink r:id="rId5924" ref="A6851"/>
    <hyperlink r:id="rId5925" ref="A6852"/>
    <hyperlink r:id="rId5926" ref="A6853"/>
    <hyperlink r:id="rId5927" ref="A6854"/>
    <hyperlink r:id="rId5928" ref="A6855"/>
    <hyperlink r:id="rId5929" ref="A6856"/>
    <hyperlink r:id="rId5930" ref="A6857"/>
    <hyperlink r:id="rId5931" ref="A6858"/>
    <hyperlink r:id="rId5932" ref="A6859"/>
    <hyperlink r:id="rId5933" ref="A6860"/>
    <hyperlink r:id="rId5934" ref="A6861"/>
    <hyperlink r:id="rId5935" ref="A6862"/>
    <hyperlink r:id="rId5936" ref="A6863"/>
    <hyperlink r:id="rId5937" ref="A6864"/>
    <hyperlink r:id="rId5938" ref="A6865"/>
    <hyperlink r:id="rId5939" ref="A6866"/>
    <hyperlink r:id="rId5940" ref="A6867"/>
    <hyperlink r:id="rId5941" ref="A6868"/>
    <hyperlink r:id="rId5942" ref="A6869"/>
    <hyperlink r:id="rId5943" ref="A6870"/>
    <hyperlink r:id="rId5944" ref="A6871"/>
    <hyperlink r:id="rId5945" ref="A6872"/>
    <hyperlink r:id="rId5946" ref="A6873"/>
    <hyperlink r:id="rId5947" ref="A6874"/>
    <hyperlink r:id="rId5948" ref="A6875"/>
    <hyperlink r:id="rId5949" ref="A6876"/>
    <hyperlink r:id="rId5950" ref="A6877"/>
    <hyperlink r:id="rId5951" ref="A6878"/>
    <hyperlink r:id="rId5952" ref="A6879"/>
    <hyperlink r:id="rId5953" ref="A6880"/>
    <hyperlink r:id="rId5954" ref="A6881"/>
    <hyperlink r:id="rId5955" ref="A6882"/>
    <hyperlink r:id="rId5956" ref="A6883"/>
    <hyperlink r:id="rId5957" ref="A6884"/>
    <hyperlink r:id="rId5958" ref="A6885"/>
    <hyperlink r:id="rId5959" ref="A6886"/>
    <hyperlink r:id="rId5960" ref="A6887"/>
    <hyperlink r:id="rId5961" ref="A6888"/>
    <hyperlink r:id="rId5962" ref="A6889"/>
    <hyperlink r:id="rId5963" ref="A6890"/>
    <hyperlink r:id="rId5964" ref="A6891"/>
    <hyperlink r:id="rId5965" ref="A6892"/>
    <hyperlink r:id="rId5966" ref="A6893"/>
    <hyperlink r:id="rId5967" ref="A6894"/>
    <hyperlink r:id="rId5968" ref="A6895"/>
    <hyperlink r:id="rId5969" ref="A6896"/>
    <hyperlink r:id="rId5970" ref="A6897"/>
    <hyperlink r:id="rId5971" ref="A6898"/>
    <hyperlink r:id="rId5972" ref="A6899"/>
    <hyperlink r:id="rId5973" ref="A6900"/>
    <hyperlink r:id="rId5974" ref="A6901"/>
    <hyperlink r:id="rId5975" ref="A6902"/>
    <hyperlink r:id="rId5976" ref="A6903"/>
    <hyperlink r:id="rId5977" ref="A6904"/>
    <hyperlink r:id="rId5978" ref="A6905"/>
    <hyperlink r:id="rId5979" ref="A6906"/>
    <hyperlink r:id="rId5980" ref="A6907"/>
    <hyperlink r:id="rId5981" ref="A6908"/>
    <hyperlink r:id="rId5982" ref="A6909"/>
    <hyperlink r:id="rId5983" ref="A6910"/>
    <hyperlink r:id="rId5984" ref="A6911"/>
    <hyperlink r:id="rId5985" ref="A6912"/>
    <hyperlink r:id="rId5986" ref="A6913"/>
    <hyperlink r:id="rId5987" ref="A6914"/>
    <hyperlink r:id="rId5988" ref="A6915"/>
    <hyperlink r:id="rId5989" ref="A6916"/>
    <hyperlink r:id="rId5990" ref="A6917"/>
    <hyperlink r:id="rId5991" ref="A6918"/>
    <hyperlink r:id="rId5992" ref="A6919"/>
    <hyperlink r:id="rId5993" ref="A6920"/>
    <hyperlink r:id="rId5994" ref="A6921"/>
    <hyperlink r:id="rId5995" ref="A6922"/>
    <hyperlink r:id="rId5996" ref="A6923"/>
    <hyperlink r:id="rId5997" ref="A6924"/>
    <hyperlink r:id="rId5998" ref="A6925"/>
    <hyperlink r:id="rId5999" ref="A6926"/>
    <hyperlink r:id="rId6000" ref="A6927"/>
    <hyperlink r:id="rId6001" ref="A6928"/>
    <hyperlink r:id="rId6002" ref="A6929"/>
    <hyperlink r:id="rId6003" ref="A6930"/>
    <hyperlink r:id="rId6004" ref="A6931"/>
    <hyperlink r:id="rId6005" ref="A6932"/>
    <hyperlink r:id="rId6006" ref="A6933"/>
    <hyperlink r:id="rId6007" ref="A6934"/>
    <hyperlink r:id="rId6008" ref="A6935"/>
    <hyperlink r:id="rId6009" ref="A6936"/>
    <hyperlink r:id="rId6010" ref="A6937"/>
    <hyperlink r:id="rId6011" ref="A6938"/>
    <hyperlink r:id="rId6012" ref="A6939"/>
    <hyperlink r:id="rId6013" ref="A6940"/>
    <hyperlink r:id="rId6014" ref="A6941"/>
    <hyperlink r:id="rId6015" ref="A6942"/>
    <hyperlink r:id="rId6016" ref="A6943"/>
    <hyperlink r:id="rId6017" ref="A6944"/>
    <hyperlink r:id="rId6018" ref="A6945"/>
    <hyperlink r:id="rId6019" ref="A6946"/>
    <hyperlink r:id="rId6020" ref="A6947"/>
    <hyperlink r:id="rId6021" ref="A6948"/>
    <hyperlink r:id="rId6022" ref="A6949"/>
    <hyperlink r:id="rId6023" ref="A6950"/>
    <hyperlink r:id="rId6024" ref="A6951"/>
    <hyperlink r:id="rId6025" ref="A6952"/>
    <hyperlink r:id="rId6026" ref="A6953"/>
    <hyperlink r:id="rId6027" ref="A6954"/>
    <hyperlink r:id="rId6028" ref="A6955"/>
    <hyperlink r:id="rId6029" ref="A6956"/>
    <hyperlink r:id="rId6030" ref="A6957"/>
    <hyperlink r:id="rId6031" ref="A6958"/>
    <hyperlink r:id="rId6032" ref="A6959"/>
    <hyperlink r:id="rId6033" ref="A6960"/>
    <hyperlink r:id="rId6034" ref="A6961"/>
    <hyperlink r:id="rId6035" ref="A6962"/>
    <hyperlink r:id="rId6036" ref="A6963"/>
    <hyperlink r:id="rId6037" ref="A6964"/>
    <hyperlink r:id="rId6038" ref="A6965"/>
    <hyperlink r:id="rId6039" ref="A6966"/>
    <hyperlink r:id="rId6040" ref="A6967"/>
    <hyperlink r:id="rId6041" ref="A6968"/>
    <hyperlink r:id="rId6042" ref="A6969"/>
    <hyperlink r:id="rId6043" ref="A6970"/>
    <hyperlink r:id="rId6044" ref="A6971"/>
    <hyperlink r:id="rId6045" ref="A6972"/>
    <hyperlink r:id="rId6046" ref="A6973"/>
    <hyperlink r:id="rId6047" ref="A6974"/>
    <hyperlink r:id="rId6048" ref="A6975"/>
    <hyperlink r:id="rId6049" ref="A6976"/>
    <hyperlink r:id="rId6050" ref="A6977"/>
    <hyperlink r:id="rId6051" ref="A6978"/>
    <hyperlink r:id="rId6052" ref="A6979"/>
    <hyperlink r:id="rId6053" ref="A6980"/>
    <hyperlink r:id="rId6054" ref="A6981"/>
    <hyperlink r:id="rId6055" ref="A6982"/>
    <hyperlink r:id="rId6056" ref="A6983"/>
    <hyperlink r:id="rId6057" ref="A6984"/>
    <hyperlink r:id="rId6058" ref="A6985"/>
    <hyperlink r:id="rId6059" ref="A6986"/>
    <hyperlink r:id="rId6060" ref="A6987"/>
    <hyperlink r:id="rId6061" ref="A6988"/>
    <hyperlink r:id="rId6062" ref="A6989"/>
    <hyperlink r:id="rId6063" ref="A6990"/>
    <hyperlink r:id="rId6064" ref="A6991"/>
    <hyperlink r:id="rId6065" ref="A6992"/>
    <hyperlink r:id="rId6066" ref="A6993"/>
    <hyperlink r:id="rId6067" ref="A6994"/>
    <hyperlink r:id="rId6068" ref="A6995"/>
    <hyperlink r:id="rId6069" ref="A6996"/>
    <hyperlink r:id="rId6070" ref="A6997"/>
    <hyperlink r:id="rId6071" ref="A6998"/>
    <hyperlink r:id="rId6072" ref="A6999"/>
    <hyperlink r:id="rId6073" ref="A7000"/>
    <hyperlink r:id="rId6074" ref="A7001"/>
    <hyperlink r:id="rId6075" ref="A7002"/>
    <hyperlink r:id="rId6076" ref="A7003"/>
    <hyperlink r:id="rId6077" ref="A7004"/>
    <hyperlink r:id="rId6078" ref="A7005"/>
    <hyperlink r:id="rId6079" ref="A7006"/>
    <hyperlink r:id="rId6080" ref="A7007"/>
    <hyperlink r:id="rId6081" ref="A7008"/>
    <hyperlink r:id="rId6082" ref="A7009"/>
    <hyperlink r:id="rId6083" ref="A7010"/>
    <hyperlink r:id="rId6084" ref="A7011"/>
    <hyperlink r:id="rId6085" ref="A7012"/>
    <hyperlink r:id="rId6086" ref="A7013"/>
    <hyperlink r:id="rId6087" ref="A7014"/>
    <hyperlink r:id="rId6088" ref="A7015"/>
    <hyperlink r:id="rId6089" ref="A7016"/>
    <hyperlink r:id="rId6090" ref="A7017"/>
    <hyperlink r:id="rId6091" ref="A7018"/>
    <hyperlink r:id="rId6092" ref="A7019"/>
    <hyperlink r:id="rId6093" ref="A7020"/>
    <hyperlink r:id="rId6094" ref="A7021"/>
    <hyperlink r:id="rId6095" ref="A7022"/>
    <hyperlink r:id="rId6096" ref="A7023"/>
    <hyperlink r:id="rId6097" ref="A7024"/>
    <hyperlink r:id="rId6098" ref="A7025"/>
    <hyperlink r:id="rId6099" ref="A7026"/>
    <hyperlink r:id="rId6100" ref="A7027"/>
    <hyperlink r:id="rId6101" ref="A7028"/>
    <hyperlink r:id="rId6102" ref="A7029"/>
    <hyperlink r:id="rId6103" ref="A7030"/>
    <hyperlink r:id="rId6104" ref="A7031"/>
    <hyperlink r:id="rId6105" ref="A7032"/>
    <hyperlink r:id="rId6106" ref="A7033"/>
    <hyperlink r:id="rId6107" ref="A7034"/>
    <hyperlink r:id="rId6108" ref="A7035"/>
    <hyperlink r:id="rId6109" ref="A7036"/>
    <hyperlink r:id="rId6110" ref="A7037"/>
    <hyperlink r:id="rId6111" ref="A7038"/>
    <hyperlink r:id="rId6112" ref="A7039"/>
    <hyperlink r:id="rId6113" ref="A7040"/>
    <hyperlink r:id="rId6114" ref="A7041"/>
    <hyperlink r:id="rId6115" ref="A7042"/>
    <hyperlink r:id="rId6116" ref="A7043"/>
    <hyperlink r:id="rId6117" ref="A7044"/>
    <hyperlink r:id="rId6118" ref="A7045"/>
    <hyperlink r:id="rId6119" ref="A7046"/>
    <hyperlink r:id="rId6120" ref="A7047"/>
    <hyperlink r:id="rId6121" ref="A7048"/>
    <hyperlink r:id="rId6122" ref="A7049"/>
    <hyperlink r:id="rId6123" ref="A7050"/>
    <hyperlink r:id="rId6124" ref="A7051"/>
    <hyperlink r:id="rId6125" ref="A7052"/>
    <hyperlink r:id="rId6126" ref="A7053"/>
    <hyperlink r:id="rId6127" ref="A7054"/>
    <hyperlink r:id="rId6128" ref="A7055"/>
    <hyperlink r:id="rId6129" ref="A7056"/>
    <hyperlink r:id="rId6130" ref="A7057"/>
    <hyperlink r:id="rId6131" ref="A7058"/>
    <hyperlink r:id="rId6132" ref="A7059"/>
    <hyperlink r:id="rId6133" ref="A7060"/>
    <hyperlink r:id="rId6134" ref="A7061"/>
    <hyperlink r:id="rId6135" ref="A7062"/>
    <hyperlink r:id="rId6136" ref="A7063"/>
    <hyperlink r:id="rId6137" ref="A7064"/>
    <hyperlink r:id="rId6138" ref="A7065"/>
    <hyperlink r:id="rId6139" ref="A7066"/>
    <hyperlink r:id="rId6140" ref="A7067"/>
    <hyperlink r:id="rId6141" ref="A7068"/>
    <hyperlink r:id="rId6142" ref="A7069"/>
    <hyperlink r:id="rId6143" ref="A7070"/>
    <hyperlink r:id="rId6144" ref="A7071"/>
    <hyperlink r:id="rId6145" ref="A7072"/>
    <hyperlink r:id="rId6146" ref="A7073"/>
    <hyperlink r:id="rId6147" ref="A7074"/>
    <hyperlink r:id="rId6148" ref="A7075"/>
    <hyperlink r:id="rId6149" ref="A7076"/>
    <hyperlink r:id="rId6150" ref="A7077"/>
    <hyperlink r:id="rId6151" ref="A7078"/>
    <hyperlink r:id="rId6152" ref="A7079"/>
    <hyperlink r:id="rId6153" ref="A7080"/>
    <hyperlink r:id="rId6154" ref="A7081"/>
    <hyperlink r:id="rId6155" ref="A7082"/>
    <hyperlink r:id="rId6156" ref="A7083"/>
    <hyperlink r:id="rId6157" ref="A7084"/>
    <hyperlink r:id="rId6158" ref="A7085"/>
    <hyperlink r:id="rId6159" ref="A7086"/>
    <hyperlink r:id="rId6160" ref="A7087"/>
    <hyperlink r:id="rId6161" ref="A7088"/>
    <hyperlink r:id="rId6162" ref="A7089"/>
    <hyperlink r:id="rId6163" ref="A7090"/>
    <hyperlink r:id="rId6164" ref="A7091"/>
    <hyperlink r:id="rId6165" ref="A7092"/>
    <hyperlink r:id="rId6166" ref="A7093"/>
    <hyperlink r:id="rId6167" ref="A7094"/>
    <hyperlink r:id="rId6168" ref="A7095"/>
    <hyperlink r:id="rId6169" ref="A7096"/>
    <hyperlink r:id="rId6170" ref="A7097"/>
    <hyperlink r:id="rId6171" ref="A7098"/>
    <hyperlink r:id="rId6172" ref="A7099"/>
    <hyperlink r:id="rId6173" ref="A7100"/>
    <hyperlink r:id="rId6174" ref="A7101"/>
    <hyperlink r:id="rId6175" ref="A7102"/>
    <hyperlink r:id="rId6176" ref="A7103"/>
    <hyperlink r:id="rId6177" ref="A7104"/>
    <hyperlink r:id="rId6178" ref="A7105"/>
    <hyperlink r:id="rId6179" ref="A7106"/>
    <hyperlink r:id="rId6180" ref="A7107"/>
    <hyperlink r:id="rId6181" ref="A7108"/>
    <hyperlink r:id="rId6182" ref="A7109"/>
    <hyperlink r:id="rId6183" ref="A7110"/>
    <hyperlink r:id="rId6184" ref="A7111"/>
    <hyperlink r:id="rId6185" ref="A7112"/>
    <hyperlink r:id="rId6186" ref="A7113"/>
    <hyperlink r:id="rId6187" ref="A7114"/>
    <hyperlink r:id="rId6188" ref="A7115"/>
    <hyperlink r:id="rId6189" ref="A7116"/>
    <hyperlink r:id="rId6190" ref="A7117"/>
    <hyperlink r:id="rId6191" ref="A7118"/>
    <hyperlink r:id="rId6192" ref="A7119"/>
    <hyperlink r:id="rId6193" ref="A7120"/>
    <hyperlink r:id="rId6194" ref="A7121"/>
    <hyperlink r:id="rId6195" ref="A7122"/>
    <hyperlink r:id="rId6196" ref="A7123"/>
    <hyperlink r:id="rId6197" ref="A7124"/>
    <hyperlink r:id="rId6198" ref="A7125"/>
    <hyperlink r:id="rId6199" ref="A7126"/>
    <hyperlink r:id="rId6200" ref="A7127"/>
    <hyperlink r:id="rId6201" ref="A7128"/>
    <hyperlink r:id="rId6202" ref="A7129"/>
    <hyperlink r:id="rId6203" ref="A7130"/>
    <hyperlink r:id="rId6204" ref="A7131"/>
    <hyperlink r:id="rId6205" ref="A7132"/>
    <hyperlink r:id="rId6206" ref="A7133"/>
    <hyperlink r:id="rId6207" ref="A7134"/>
    <hyperlink r:id="rId6208" ref="A7135"/>
    <hyperlink r:id="rId6209" ref="A7136"/>
    <hyperlink r:id="rId6210" ref="A7137"/>
    <hyperlink r:id="rId6211" ref="A7138"/>
    <hyperlink r:id="rId6212" ref="A7139"/>
    <hyperlink r:id="rId6213" ref="A7140"/>
    <hyperlink r:id="rId6214" ref="A7141"/>
    <hyperlink r:id="rId6215" ref="A7142"/>
    <hyperlink r:id="rId6216" ref="A7143"/>
    <hyperlink r:id="rId6217" ref="A7144"/>
    <hyperlink r:id="rId6218" ref="A7145"/>
    <hyperlink r:id="rId6219" ref="A7146"/>
    <hyperlink r:id="rId6220" ref="A7147"/>
    <hyperlink r:id="rId6221" ref="A7148"/>
    <hyperlink r:id="rId6222" ref="A7149"/>
    <hyperlink r:id="rId6223" ref="A7150"/>
    <hyperlink r:id="rId6224" ref="A7151"/>
    <hyperlink r:id="rId6225" ref="A7152"/>
    <hyperlink r:id="rId6226" ref="A7153"/>
    <hyperlink r:id="rId6227" ref="A7154"/>
    <hyperlink r:id="rId6228" ref="A7155"/>
    <hyperlink r:id="rId6229" ref="A7156"/>
    <hyperlink r:id="rId6230" ref="A7157"/>
    <hyperlink r:id="rId6231" ref="A7158"/>
    <hyperlink r:id="rId6232" ref="A7159"/>
    <hyperlink r:id="rId6233" ref="A7160"/>
    <hyperlink r:id="rId6234" ref="A7161"/>
    <hyperlink r:id="rId6235" ref="A7162"/>
    <hyperlink r:id="rId6236" ref="A7163"/>
    <hyperlink r:id="rId6237" ref="A7164"/>
    <hyperlink r:id="rId6238" ref="A7165"/>
    <hyperlink r:id="rId6239" ref="A7166"/>
    <hyperlink r:id="rId6240" ref="A7167"/>
    <hyperlink r:id="rId6241" ref="A7168"/>
    <hyperlink r:id="rId6242" ref="A7169"/>
    <hyperlink r:id="rId6243" ref="A7170"/>
    <hyperlink r:id="rId6244" ref="A7171"/>
    <hyperlink r:id="rId6245" ref="A7172"/>
    <hyperlink r:id="rId6246" ref="A7173"/>
    <hyperlink r:id="rId6247" ref="A7174"/>
    <hyperlink r:id="rId6248" ref="A7175"/>
    <hyperlink r:id="rId6249" ref="A7176"/>
    <hyperlink r:id="rId6250" ref="A7177"/>
    <hyperlink r:id="rId6251" ref="A7178"/>
    <hyperlink r:id="rId6252" ref="A7179"/>
    <hyperlink r:id="rId6253" ref="A7180"/>
    <hyperlink r:id="rId6254" ref="A7181"/>
    <hyperlink r:id="rId6255" ref="A7182"/>
    <hyperlink r:id="rId6256" ref="A7183"/>
    <hyperlink r:id="rId6257" ref="A7184"/>
    <hyperlink r:id="rId6258" ref="A7185"/>
    <hyperlink r:id="rId6259" ref="A7186"/>
    <hyperlink r:id="rId6260" ref="A7187"/>
    <hyperlink r:id="rId6261" ref="A7188"/>
    <hyperlink r:id="rId6262" ref="A7189"/>
    <hyperlink r:id="rId6263" ref="A7190"/>
    <hyperlink r:id="rId6264" ref="A7191"/>
    <hyperlink r:id="rId6265" ref="A7192"/>
    <hyperlink r:id="rId6266" ref="A7193"/>
    <hyperlink r:id="rId6267" ref="A7194"/>
    <hyperlink r:id="rId6268" ref="A7195"/>
    <hyperlink r:id="rId6269" ref="A7196"/>
    <hyperlink r:id="rId6270" ref="A7197"/>
    <hyperlink r:id="rId6271" ref="A7198"/>
    <hyperlink r:id="rId6272" ref="A7199"/>
    <hyperlink r:id="rId6273" ref="A7200"/>
    <hyperlink r:id="rId6274" ref="A7201"/>
    <hyperlink r:id="rId6275" ref="A7202"/>
    <hyperlink r:id="rId6276" ref="A7203"/>
    <hyperlink r:id="rId6277" ref="A7204"/>
    <hyperlink r:id="rId6278" ref="A7205"/>
    <hyperlink r:id="rId6279" ref="A7206"/>
    <hyperlink r:id="rId6280" ref="A7207"/>
    <hyperlink r:id="rId6281" ref="A7208"/>
    <hyperlink r:id="rId6282" ref="A7209"/>
    <hyperlink r:id="rId6283" ref="A7210"/>
    <hyperlink r:id="rId6284" ref="A7211"/>
    <hyperlink r:id="rId6285" ref="A7212"/>
    <hyperlink r:id="rId6286" ref="A7213"/>
    <hyperlink r:id="rId6287" ref="A7214"/>
    <hyperlink r:id="rId6288" ref="A7215"/>
    <hyperlink r:id="rId6289" ref="A7216"/>
    <hyperlink r:id="rId6290" ref="A7217"/>
    <hyperlink r:id="rId6291" ref="A7218"/>
    <hyperlink r:id="rId6292" ref="A7219"/>
    <hyperlink r:id="rId6293" ref="A7220"/>
    <hyperlink r:id="rId6294" ref="A7231"/>
    <hyperlink r:id="rId6295" ref="A7232"/>
    <hyperlink r:id="rId6296" ref="A7233"/>
    <hyperlink r:id="rId6297" ref="A7234"/>
    <hyperlink r:id="rId6298" ref="A7235"/>
    <hyperlink r:id="rId6299" ref="A7236"/>
    <hyperlink r:id="rId6300" ref="A7237"/>
    <hyperlink r:id="rId6301" ref="A7238"/>
    <hyperlink r:id="rId6302" ref="A7239"/>
    <hyperlink r:id="rId6303" ref="A7240"/>
    <hyperlink r:id="rId6304" ref="A7241"/>
    <hyperlink r:id="rId6305" ref="A7242"/>
    <hyperlink r:id="rId6306" ref="A7243"/>
    <hyperlink r:id="rId6307" ref="A7244"/>
    <hyperlink r:id="rId6308" ref="A7245"/>
    <hyperlink r:id="rId6309" ref="A7246"/>
    <hyperlink r:id="rId6310" ref="A7247"/>
    <hyperlink r:id="rId6311" ref="A7248"/>
    <hyperlink r:id="rId6312" ref="A7249"/>
    <hyperlink r:id="rId6313" ref="A7250"/>
    <hyperlink r:id="rId6314" ref="A7251"/>
    <hyperlink r:id="rId6315" ref="A7252"/>
    <hyperlink r:id="rId6316" ref="A7253"/>
    <hyperlink r:id="rId6317" ref="A7254"/>
    <hyperlink r:id="rId6318" ref="A7255"/>
    <hyperlink r:id="rId6319" ref="A7256"/>
    <hyperlink r:id="rId6320" ref="A7257"/>
    <hyperlink r:id="rId6321" ref="A7258"/>
    <hyperlink r:id="rId6322" ref="A7259"/>
    <hyperlink r:id="rId6323" ref="A7260"/>
    <hyperlink r:id="rId6324" ref="A7261"/>
    <hyperlink r:id="rId6325" ref="A7262"/>
    <hyperlink r:id="rId6326" ref="A7263"/>
    <hyperlink r:id="rId6327" ref="A7264"/>
    <hyperlink r:id="rId6328" ref="A7265"/>
    <hyperlink r:id="rId6329" ref="A7266"/>
    <hyperlink r:id="rId6330" ref="A7267"/>
    <hyperlink r:id="rId6331" ref="A7268"/>
    <hyperlink r:id="rId6332" ref="A7269"/>
    <hyperlink r:id="rId6333" ref="A7270"/>
    <hyperlink r:id="rId6334" ref="A7271"/>
    <hyperlink r:id="rId6335" ref="A7272"/>
    <hyperlink r:id="rId6336" ref="A7273"/>
    <hyperlink r:id="rId6337" ref="A7274"/>
    <hyperlink r:id="rId6338" ref="A7275"/>
    <hyperlink r:id="rId6339" ref="A7276"/>
    <hyperlink r:id="rId6340" ref="A7277"/>
    <hyperlink r:id="rId6341" ref="A7278"/>
    <hyperlink r:id="rId6342" ref="A7279"/>
    <hyperlink r:id="rId6343" ref="A7280"/>
    <hyperlink r:id="rId6344" ref="A7281"/>
    <hyperlink r:id="rId6345" ref="A7282"/>
    <hyperlink r:id="rId6346" ref="A7283"/>
    <hyperlink r:id="rId6347" ref="A7284"/>
    <hyperlink r:id="rId6348" ref="A7285"/>
    <hyperlink r:id="rId6349" ref="A7286"/>
    <hyperlink r:id="rId6350" ref="A7287"/>
    <hyperlink r:id="rId6351" ref="A7288"/>
    <hyperlink r:id="rId6352" ref="A7289"/>
    <hyperlink r:id="rId6353" ref="A7290"/>
    <hyperlink r:id="rId6354" ref="A7291"/>
    <hyperlink r:id="rId6355" ref="A7292"/>
    <hyperlink r:id="rId6356" ref="A7293"/>
    <hyperlink r:id="rId6357" ref="A7294"/>
    <hyperlink r:id="rId6358" ref="A7295"/>
    <hyperlink r:id="rId6359" ref="A7296"/>
    <hyperlink r:id="rId6360" ref="A7297"/>
    <hyperlink r:id="rId6361" ref="A7298"/>
    <hyperlink r:id="rId6362" ref="A7299"/>
    <hyperlink r:id="rId6363" ref="A7300"/>
    <hyperlink r:id="rId6364" ref="A7301"/>
    <hyperlink r:id="rId6365" ref="A7302"/>
    <hyperlink r:id="rId6366" ref="A7303"/>
    <hyperlink r:id="rId6367" ref="A7304"/>
    <hyperlink r:id="rId6368" ref="A7305"/>
    <hyperlink r:id="rId6369" ref="A7306"/>
    <hyperlink r:id="rId6370" ref="A7307"/>
    <hyperlink r:id="rId6371" ref="A7308"/>
    <hyperlink r:id="rId6372" ref="A7309"/>
    <hyperlink r:id="rId6373" ref="A7310"/>
    <hyperlink r:id="rId6374" ref="A7311"/>
    <hyperlink r:id="rId6375" ref="A7312"/>
    <hyperlink r:id="rId6376" ref="A7313"/>
    <hyperlink r:id="rId6377" ref="A7314"/>
    <hyperlink r:id="rId6378" ref="A7315"/>
    <hyperlink r:id="rId6379" ref="A7316"/>
    <hyperlink r:id="rId6380" ref="A7317"/>
    <hyperlink r:id="rId6381" ref="A7318"/>
    <hyperlink r:id="rId6382" ref="A7319"/>
    <hyperlink r:id="rId6383" ref="A7320"/>
    <hyperlink r:id="rId6384" ref="A7321"/>
    <hyperlink r:id="rId6385" ref="A7322"/>
    <hyperlink r:id="rId6386" ref="A7323"/>
    <hyperlink r:id="rId6387" ref="A7324"/>
    <hyperlink r:id="rId6388" ref="A7325"/>
    <hyperlink r:id="rId6389" ref="A7326"/>
    <hyperlink r:id="rId6390" ref="A7327"/>
    <hyperlink r:id="rId6391" ref="A7328"/>
    <hyperlink r:id="rId6392" ref="A7329"/>
    <hyperlink r:id="rId6393" ref="A7330"/>
    <hyperlink r:id="rId6394" ref="A7331"/>
    <hyperlink r:id="rId6395" ref="A7332"/>
    <hyperlink r:id="rId6396" ref="A7333"/>
    <hyperlink r:id="rId6397" ref="A7334"/>
    <hyperlink r:id="rId6398" ref="A7335"/>
    <hyperlink r:id="rId6399" ref="A7336"/>
    <hyperlink r:id="rId6400" ref="A7337"/>
    <hyperlink r:id="rId6401" ref="A7338"/>
    <hyperlink r:id="rId6402" ref="A7339"/>
    <hyperlink r:id="rId6403" ref="A7340"/>
    <hyperlink r:id="rId6404" ref="A7341"/>
    <hyperlink r:id="rId6405" ref="A7342"/>
    <hyperlink r:id="rId6406" ref="A7343"/>
    <hyperlink r:id="rId6407" ref="A7344"/>
    <hyperlink r:id="rId6408" ref="A7345"/>
    <hyperlink r:id="rId6409" ref="A7346"/>
    <hyperlink r:id="rId6410" ref="A7347"/>
    <hyperlink r:id="rId6411" ref="A7348"/>
    <hyperlink r:id="rId6412" ref="A7349"/>
    <hyperlink r:id="rId6413" ref="A7350"/>
    <hyperlink r:id="rId6414" ref="A7351"/>
    <hyperlink r:id="rId6415" ref="A7352"/>
    <hyperlink r:id="rId6416" ref="A7353"/>
    <hyperlink r:id="rId6417" ref="A7354"/>
    <hyperlink r:id="rId6418" ref="A7355"/>
    <hyperlink r:id="rId6419" ref="A7356"/>
    <hyperlink r:id="rId6420" ref="A7357"/>
    <hyperlink r:id="rId6421" ref="A7358"/>
    <hyperlink r:id="rId6422" ref="A7359"/>
    <hyperlink r:id="rId6423" ref="A7360"/>
    <hyperlink r:id="rId6424" ref="A7361"/>
    <hyperlink r:id="rId6425" ref="A7362"/>
    <hyperlink r:id="rId6426" ref="A7363"/>
    <hyperlink r:id="rId6427" ref="A7364"/>
    <hyperlink r:id="rId6428" ref="A7365"/>
    <hyperlink r:id="rId6429" ref="A7366"/>
    <hyperlink r:id="rId6430" ref="A7367"/>
    <hyperlink r:id="rId6431" ref="A7368"/>
    <hyperlink r:id="rId6432" ref="A7369"/>
    <hyperlink r:id="rId6433" ref="A7370"/>
    <hyperlink r:id="rId6434" ref="A7371"/>
    <hyperlink r:id="rId6435" ref="A7372"/>
    <hyperlink r:id="rId6436" ref="A7373"/>
    <hyperlink r:id="rId6437" ref="A7374"/>
    <hyperlink r:id="rId6438" ref="A7375"/>
    <hyperlink r:id="rId6439" ref="A7376"/>
    <hyperlink r:id="rId6440" ref="A7377"/>
    <hyperlink r:id="rId6441" ref="A7378"/>
    <hyperlink r:id="rId6442" ref="A7379"/>
    <hyperlink r:id="rId6443" ref="A7380"/>
    <hyperlink r:id="rId6444" ref="A7381"/>
    <hyperlink r:id="rId6445" ref="A7382"/>
    <hyperlink r:id="rId6446" ref="A7383"/>
    <hyperlink r:id="rId6447" ref="A7384"/>
    <hyperlink r:id="rId6448" ref="A7385"/>
    <hyperlink r:id="rId6449" ref="A7386"/>
    <hyperlink r:id="rId6450" ref="A7387"/>
    <hyperlink r:id="rId6451" ref="A7388"/>
    <hyperlink r:id="rId6452" ref="A7389"/>
    <hyperlink r:id="rId6453" ref="A7390"/>
    <hyperlink r:id="rId6454" ref="A7391"/>
    <hyperlink r:id="rId6455" ref="A7392"/>
    <hyperlink r:id="rId6456" ref="A7393"/>
    <hyperlink r:id="rId6457" ref="A7394"/>
    <hyperlink r:id="rId6458" ref="A7395"/>
    <hyperlink r:id="rId6459" ref="A7396"/>
    <hyperlink r:id="rId6460" ref="A7397"/>
    <hyperlink r:id="rId6461" ref="A7398"/>
    <hyperlink r:id="rId6462" ref="A7399"/>
    <hyperlink r:id="rId6463" ref="A7400"/>
    <hyperlink r:id="rId6464" ref="A7401"/>
    <hyperlink r:id="rId6465" ref="A7402"/>
    <hyperlink r:id="rId6466" ref="A7403"/>
    <hyperlink r:id="rId6467" ref="A7404"/>
    <hyperlink r:id="rId6468" ref="A7405"/>
    <hyperlink r:id="rId6469" ref="A7406"/>
    <hyperlink r:id="rId6470" ref="A7407"/>
    <hyperlink r:id="rId6471" ref="A7408"/>
    <hyperlink r:id="rId6472" ref="A7409"/>
    <hyperlink r:id="rId6473" ref="A7410"/>
    <hyperlink r:id="rId6474" ref="A7411"/>
    <hyperlink r:id="rId6475" ref="A7412"/>
    <hyperlink r:id="rId6476" ref="A7413"/>
    <hyperlink r:id="rId6477" ref="A7414"/>
    <hyperlink r:id="rId6478" ref="A7415"/>
    <hyperlink r:id="rId6479" ref="A7416"/>
    <hyperlink r:id="rId6480" ref="A7417"/>
    <hyperlink r:id="rId6481" ref="A7418"/>
    <hyperlink r:id="rId6482" ref="A7419"/>
    <hyperlink r:id="rId6483" ref="A7420"/>
    <hyperlink r:id="rId6484" ref="A7421"/>
    <hyperlink r:id="rId6485" ref="A7422"/>
    <hyperlink r:id="rId6486" ref="A7423"/>
    <hyperlink r:id="rId6487" ref="A7424"/>
    <hyperlink r:id="rId6488" ref="A7425"/>
    <hyperlink r:id="rId6489" ref="A7426"/>
    <hyperlink r:id="rId6490" ref="A7427"/>
    <hyperlink r:id="rId6491" ref="A7428"/>
    <hyperlink r:id="rId6492" ref="A7429"/>
    <hyperlink r:id="rId6493" ref="A7430"/>
    <hyperlink r:id="rId6494" ref="A7431"/>
    <hyperlink r:id="rId6495" ref="A7432"/>
    <hyperlink r:id="rId6496" ref="A7433"/>
    <hyperlink r:id="rId6497" ref="A7434"/>
    <hyperlink r:id="rId6498" ref="A7435"/>
    <hyperlink r:id="rId6499" ref="A7436"/>
    <hyperlink r:id="rId6500" ref="A7437"/>
    <hyperlink r:id="rId6501" ref="A7438"/>
    <hyperlink r:id="rId6502" ref="A7439"/>
    <hyperlink r:id="rId6503" ref="A7440"/>
    <hyperlink r:id="rId6504" ref="A7441"/>
    <hyperlink r:id="rId6505" ref="A7442"/>
    <hyperlink r:id="rId6506" ref="A7443"/>
    <hyperlink r:id="rId6507" ref="A7444"/>
    <hyperlink r:id="rId6508" ref="A7445"/>
    <hyperlink r:id="rId6509" ref="A7446"/>
    <hyperlink r:id="rId6510" ref="A7447"/>
    <hyperlink r:id="rId6511" ref="A7448"/>
    <hyperlink r:id="rId6512" ref="A7449"/>
    <hyperlink r:id="rId6513" ref="A7450"/>
    <hyperlink r:id="rId6514" ref="A7451"/>
    <hyperlink r:id="rId6515" ref="A7452"/>
    <hyperlink r:id="rId6516" ref="A7453"/>
    <hyperlink r:id="rId6517" ref="A7454"/>
    <hyperlink r:id="rId6518" ref="A7455"/>
    <hyperlink r:id="rId6519" ref="A7456"/>
    <hyperlink r:id="rId6520" ref="A7457"/>
    <hyperlink r:id="rId6521" ref="A7458"/>
    <hyperlink r:id="rId6522" ref="A7459"/>
    <hyperlink r:id="rId6523" ref="A7460"/>
    <hyperlink r:id="rId6524" ref="A7461"/>
    <hyperlink r:id="rId6525" ref="A7462"/>
    <hyperlink r:id="rId6526" ref="A7463"/>
    <hyperlink r:id="rId6527" ref="A7464"/>
    <hyperlink r:id="rId6528" ref="A7465"/>
    <hyperlink r:id="rId6529" ref="A7466"/>
    <hyperlink r:id="rId6530" ref="A7467"/>
    <hyperlink r:id="rId6531" ref="A7468"/>
    <hyperlink r:id="rId6532" ref="A7469"/>
    <hyperlink r:id="rId6533" ref="A7470"/>
    <hyperlink r:id="rId6534" ref="A7471"/>
    <hyperlink r:id="rId6535" ref="A7472"/>
    <hyperlink r:id="rId6536" ref="A7473"/>
    <hyperlink r:id="rId6537" ref="A7474"/>
    <hyperlink r:id="rId6538" ref="A7475"/>
    <hyperlink r:id="rId6539" ref="A7476"/>
    <hyperlink r:id="rId6540" ref="A7477"/>
    <hyperlink r:id="rId6541" ref="A7478"/>
    <hyperlink r:id="rId6542" ref="A7479"/>
    <hyperlink r:id="rId6543" ref="A7480"/>
    <hyperlink r:id="rId6544" ref="A7481"/>
    <hyperlink r:id="rId6545" ref="A7482"/>
    <hyperlink r:id="rId6546" ref="A7483"/>
    <hyperlink r:id="rId6547" ref="A7484"/>
    <hyperlink r:id="rId6548" ref="A7485"/>
    <hyperlink r:id="rId6549" ref="A7486"/>
    <hyperlink r:id="rId6550" ref="A7487"/>
    <hyperlink r:id="rId6551" ref="A7488"/>
    <hyperlink r:id="rId6552" ref="A7489"/>
    <hyperlink r:id="rId6553" ref="A7490"/>
    <hyperlink r:id="rId6554" ref="A7491"/>
    <hyperlink r:id="rId6555" ref="A7492"/>
    <hyperlink r:id="rId6556" ref="A7493"/>
    <hyperlink r:id="rId6557" ref="A7494"/>
    <hyperlink r:id="rId6558" ref="A7495"/>
    <hyperlink r:id="rId6559" ref="A7496"/>
    <hyperlink r:id="rId6560" ref="A7497"/>
    <hyperlink r:id="rId6561" ref="A7498"/>
    <hyperlink r:id="rId6562" ref="A7499"/>
    <hyperlink r:id="rId6563" ref="A7500"/>
    <hyperlink r:id="rId6564" ref="A7501"/>
    <hyperlink r:id="rId6565" ref="A7502"/>
    <hyperlink r:id="rId6566" ref="A7503"/>
    <hyperlink r:id="rId6567" ref="A7504"/>
    <hyperlink r:id="rId6568" ref="A7505"/>
    <hyperlink r:id="rId6569" ref="A7506"/>
    <hyperlink r:id="rId6570" ref="A7507"/>
    <hyperlink r:id="rId6571" ref="A7508"/>
    <hyperlink r:id="rId6572" ref="A7509"/>
    <hyperlink r:id="rId6573" ref="A7510"/>
    <hyperlink r:id="rId6574" ref="A7511"/>
    <hyperlink r:id="rId6575" ref="A7512"/>
    <hyperlink r:id="rId6576" ref="A7513"/>
    <hyperlink r:id="rId6577" ref="A7514"/>
    <hyperlink r:id="rId6578" ref="A7515"/>
    <hyperlink r:id="rId6579" ref="A7516"/>
    <hyperlink r:id="rId6580" ref="A7517"/>
    <hyperlink r:id="rId6581" ref="A7518"/>
    <hyperlink r:id="rId6582" ref="A7519"/>
    <hyperlink r:id="rId6583" ref="A7520"/>
    <hyperlink r:id="rId6584" ref="A7521"/>
    <hyperlink r:id="rId6585" ref="A7522"/>
    <hyperlink r:id="rId6586" ref="A7523"/>
    <hyperlink r:id="rId6587" ref="A7524"/>
    <hyperlink r:id="rId6588" ref="A7525"/>
    <hyperlink r:id="rId6589" ref="A7526"/>
    <hyperlink r:id="rId6590" ref="A7527"/>
    <hyperlink r:id="rId6591" ref="A7533"/>
    <hyperlink r:id="rId6592" ref="A7534"/>
    <hyperlink r:id="rId6593" ref="A7535"/>
    <hyperlink r:id="rId6594" ref="A7536"/>
    <hyperlink r:id="rId6595" ref="A7537"/>
    <hyperlink r:id="rId6596" ref="A7538"/>
    <hyperlink r:id="rId6597" ref="A7539"/>
    <hyperlink r:id="rId6598" ref="A7540"/>
    <hyperlink r:id="rId6599" ref="A7541"/>
    <hyperlink r:id="rId6600" ref="A7542"/>
    <hyperlink r:id="rId6601" ref="A7543"/>
    <hyperlink r:id="rId6602" ref="A7544"/>
    <hyperlink r:id="rId6603" ref="A7545"/>
    <hyperlink r:id="rId6604" ref="A7546"/>
    <hyperlink r:id="rId6605" ref="A7547"/>
    <hyperlink r:id="rId6606" ref="A7548"/>
    <hyperlink r:id="rId6607" ref="A7549"/>
    <hyperlink r:id="rId6608" ref="A7550"/>
    <hyperlink r:id="rId6609" ref="A7551"/>
    <hyperlink r:id="rId6610" ref="A7552"/>
    <hyperlink r:id="rId6611" ref="A7553"/>
    <hyperlink r:id="rId6612" ref="A7554"/>
    <hyperlink r:id="rId6613" ref="A7555"/>
    <hyperlink r:id="rId6614" ref="A7556"/>
    <hyperlink r:id="rId6615" ref="A7557"/>
    <hyperlink r:id="rId6616" ref="A7558"/>
    <hyperlink r:id="rId6617" ref="A7559"/>
    <hyperlink r:id="rId6618" ref="A7560"/>
    <hyperlink r:id="rId6619" ref="A7561"/>
    <hyperlink r:id="rId6620" ref="A7562"/>
    <hyperlink r:id="rId6621" ref="A7563"/>
    <hyperlink r:id="rId6622" ref="A7564"/>
    <hyperlink r:id="rId6623" ref="A7565"/>
    <hyperlink r:id="rId6624" ref="A7566"/>
    <hyperlink r:id="rId6625" ref="A7567"/>
    <hyperlink r:id="rId6626" ref="A7568"/>
    <hyperlink r:id="rId6627" ref="A7569"/>
    <hyperlink r:id="rId6628" ref="A7570"/>
    <hyperlink r:id="rId6629" ref="A7571"/>
    <hyperlink r:id="rId6630" ref="A7572"/>
    <hyperlink r:id="rId6631" ref="A7573"/>
    <hyperlink r:id="rId6632" ref="A7574"/>
    <hyperlink r:id="rId6633" ref="A7575"/>
    <hyperlink r:id="rId6634" ref="A7576"/>
    <hyperlink r:id="rId6635" ref="A7577"/>
    <hyperlink r:id="rId6636" ref="A7578"/>
    <hyperlink r:id="rId6637" ref="A7579"/>
    <hyperlink r:id="rId6638" ref="A7580"/>
    <hyperlink r:id="rId6639" ref="A7581"/>
    <hyperlink r:id="rId6640" ref="A7582"/>
    <hyperlink r:id="rId6641" ref="A7583"/>
    <hyperlink r:id="rId6642" ref="A7584"/>
    <hyperlink r:id="rId6643" ref="A7585"/>
    <hyperlink r:id="rId6644" ref="A7586"/>
    <hyperlink r:id="rId6645" ref="A7587"/>
    <hyperlink r:id="rId6646" ref="A7588"/>
    <hyperlink r:id="rId6647" ref="A7589"/>
    <hyperlink r:id="rId6648" ref="A7590"/>
    <hyperlink r:id="rId6649" ref="A7591"/>
    <hyperlink r:id="rId6650" ref="A7592"/>
    <hyperlink r:id="rId6651" ref="A7593"/>
    <hyperlink r:id="rId6652" ref="A7594"/>
    <hyperlink r:id="rId6653" ref="A7595"/>
    <hyperlink r:id="rId6654" ref="A7596"/>
    <hyperlink r:id="rId6655" ref="A7597"/>
    <hyperlink r:id="rId6656" ref="A7598"/>
    <hyperlink r:id="rId6657" ref="A7599"/>
    <hyperlink r:id="rId6658" ref="A7600"/>
    <hyperlink r:id="rId6659" ref="A7601"/>
    <hyperlink r:id="rId6660" ref="A7602"/>
    <hyperlink r:id="rId6661" ref="A7603"/>
    <hyperlink r:id="rId6662" ref="A7604"/>
    <hyperlink r:id="rId6663" ref="A7605"/>
    <hyperlink r:id="rId6664" ref="A7606"/>
    <hyperlink r:id="rId6665" ref="A7607"/>
    <hyperlink r:id="rId6666" ref="A7608"/>
    <hyperlink r:id="rId6667" ref="A7609"/>
    <hyperlink r:id="rId6668" ref="A7610"/>
    <hyperlink r:id="rId6669" ref="A7611"/>
    <hyperlink r:id="rId6670" ref="A7612"/>
    <hyperlink r:id="rId6671" ref="A7613"/>
    <hyperlink r:id="rId6672" ref="A7614"/>
    <hyperlink r:id="rId6673" ref="A7615"/>
    <hyperlink r:id="rId6674" ref="A7616"/>
    <hyperlink r:id="rId6675" ref="A7617"/>
    <hyperlink r:id="rId6676" ref="A7618"/>
    <hyperlink r:id="rId6677" ref="A7619"/>
    <hyperlink r:id="rId6678" ref="A7620"/>
    <hyperlink r:id="rId6679" ref="A7621"/>
    <hyperlink r:id="rId6680" ref="A7622"/>
    <hyperlink r:id="rId6681" ref="A7634"/>
    <hyperlink r:id="rId6682" ref="A7635"/>
    <hyperlink r:id="rId6683" ref="A7636"/>
    <hyperlink r:id="rId6684" ref="A7637"/>
    <hyperlink r:id="rId6685" ref="A7638"/>
    <hyperlink r:id="rId6686" ref="A7639"/>
    <hyperlink r:id="rId6687" ref="A7640"/>
    <hyperlink r:id="rId6688" ref="A7641"/>
    <hyperlink r:id="rId6689" ref="A7642"/>
    <hyperlink r:id="rId6690" ref="A7643"/>
    <hyperlink r:id="rId6691" ref="A7644"/>
    <hyperlink r:id="rId6692" ref="A7645"/>
    <hyperlink r:id="rId6693" ref="A7646"/>
    <hyperlink r:id="rId6694" ref="A7647"/>
    <hyperlink r:id="rId6695" ref="A7648"/>
    <hyperlink r:id="rId6696" ref="A7649"/>
    <hyperlink r:id="rId6697" ref="A7650"/>
    <hyperlink r:id="rId6698" ref="A7651"/>
    <hyperlink r:id="rId6699" ref="A7652"/>
    <hyperlink r:id="rId6700" ref="A7653"/>
    <hyperlink r:id="rId6701" ref="A7654"/>
    <hyperlink r:id="rId6702" ref="A7655"/>
    <hyperlink r:id="rId6703" ref="A7656"/>
    <hyperlink r:id="rId6704" ref="A7657"/>
    <hyperlink r:id="rId6705" ref="A7658"/>
    <hyperlink r:id="rId6706" ref="A7659"/>
    <hyperlink r:id="rId6707" ref="A7660"/>
    <hyperlink r:id="rId6708" ref="A7661"/>
    <hyperlink r:id="rId6709" ref="A7662"/>
    <hyperlink r:id="rId6710" ref="A7663"/>
    <hyperlink r:id="rId6711" ref="A7664"/>
    <hyperlink r:id="rId6712" ref="A7665"/>
    <hyperlink r:id="rId6713" ref="A7666"/>
    <hyperlink r:id="rId6714" ref="A7667"/>
    <hyperlink r:id="rId6715" ref="A7668"/>
    <hyperlink r:id="rId6716" ref="A7669"/>
    <hyperlink r:id="rId6717" ref="A7670"/>
    <hyperlink r:id="rId6718" ref="A7671"/>
    <hyperlink r:id="rId6719" ref="A7672"/>
    <hyperlink r:id="rId6720" ref="A7673"/>
    <hyperlink r:id="rId6721" ref="A7676"/>
    <hyperlink r:id="rId6722" ref="A7677"/>
    <hyperlink r:id="rId6723" ref="A7678"/>
    <hyperlink r:id="rId6724" ref="A7679"/>
    <hyperlink r:id="rId6725" ref="A7680"/>
    <hyperlink r:id="rId6726" ref="A7681"/>
    <hyperlink r:id="rId6727" ref="A7682"/>
    <hyperlink r:id="rId6728" ref="A7683"/>
    <hyperlink r:id="rId6729" ref="A7684"/>
    <hyperlink r:id="rId6730" ref="A7685"/>
    <hyperlink r:id="rId6731" ref="A7686"/>
    <hyperlink r:id="rId6732" ref="A7687"/>
    <hyperlink r:id="rId6733" ref="A7688"/>
    <hyperlink r:id="rId6734" ref="A7689"/>
    <hyperlink r:id="rId6735" ref="A7690"/>
    <hyperlink r:id="rId6736" ref="A7691"/>
    <hyperlink r:id="rId6737" ref="A7692"/>
    <hyperlink r:id="rId6738" ref="A7693"/>
    <hyperlink r:id="rId6739" ref="A7694"/>
    <hyperlink r:id="rId6740" ref="A7695"/>
    <hyperlink r:id="rId6741" ref="A7696"/>
    <hyperlink r:id="rId6742" ref="A7697"/>
    <hyperlink r:id="rId6743" ref="A7698"/>
    <hyperlink r:id="rId6744" ref="A7699"/>
    <hyperlink r:id="rId6745" ref="A7700"/>
    <hyperlink r:id="rId6746" ref="A7701"/>
    <hyperlink r:id="rId6747" ref="A7702"/>
    <hyperlink r:id="rId6748" ref="A7703"/>
    <hyperlink r:id="rId6749" ref="A7704"/>
    <hyperlink r:id="rId6750" ref="A7705"/>
    <hyperlink r:id="rId6751" ref="A7706"/>
    <hyperlink r:id="rId6752" ref="A7707"/>
    <hyperlink r:id="rId6753" ref="A7708"/>
    <hyperlink r:id="rId6754" ref="A7709"/>
    <hyperlink r:id="rId6755" ref="A7710"/>
    <hyperlink r:id="rId6756" ref="A7711"/>
    <hyperlink r:id="rId6757" ref="A7712"/>
    <hyperlink r:id="rId6758" ref="A7713"/>
    <hyperlink r:id="rId6759" ref="A7714"/>
    <hyperlink r:id="rId6760" ref="A7715"/>
    <hyperlink r:id="rId6761" ref="A7716"/>
    <hyperlink r:id="rId6762" ref="A7717"/>
    <hyperlink r:id="rId6763" ref="A7718"/>
    <hyperlink r:id="rId6764" ref="A7719"/>
    <hyperlink r:id="rId6765" ref="A7720"/>
    <hyperlink r:id="rId6766" ref="A7721"/>
    <hyperlink r:id="rId6767" ref="A7722"/>
    <hyperlink r:id="rId6768" ref="A7723"/>
    <hyperlink r:id="rId6769" ref="A7724"/>
    <hyperlink r:id="rId6770" ref="A7725"/>
    <hyperlink r:id="rId6771" ref="A7726"/>
    <hyperlink r:id="rId6772" ref="A7727"/>
    <hyperlink r:id="rId6773" ref="A7728"/>
    <hyperlink r:id="rId6774" ref="A7729"/>
    <hyperlink r:id="rId6775" ref="A7730"/>
    <hyperlink r:id="rId6776" ref="A7731"/>
    <hyperlink r:id="rId6777" ref="A7732"/>
    <hyperlink r:id="rId6778" ref="A7733"/>
    <hyperlink r:id="rId6779" ref="A7734"/>
    <hyperlink r:id="rId6780" ref="A7735"/>
    <hyperlink r:id="rId6781" ref="A7736"/>
    <hyperlink r:id="rId6782" ref="A7737"/>
    <hyperlink r:id="rId6783" ref="A7738"/>
    <hyperlink r:id="rId6784" ref="A7739"/>
    <hyperlink r:id="rId6785" ref="A7740"/>
    <hyperlink r:id="rId6786" ref="A7741"/>
    <hyperlink r:id="rId6787" ref="A7742"/>
    <hyperlink r:id="rId6788" ref="A7743"/>
    <hyperlink r:id="rId6789" ref="A7744"/>
    <hyperlink r:id="rId6790" ref="A7745"/>
    <hyperlink r:id="rId6791" ref="A7746"/>
    <hyperlink r:id="rId6792" ref="A7747"/>
    <hyperlink r:id="rId6793" ref="A7748"/>
    <hyperlink r:id="rId6794" ref="A7749"/>
    <hyperlink r:id="rId6795" ref="A7750"/>
    <hyperlink r:id="rId6796" ref="A7751"/>
    <hyperlink r:id="rId6797" ref="A7752"/>
    <hyperlink r:id="rId6798" ref="A7753"/>
    <hyperlink r:id="rId6799" ref="A7754"/>
    <hyperlink r:id="rId6800" ref="A7755"/>
    <hyperlink r:id="rId6801" ref="A7756"/>
    <hyperlink r:id="rId6802" ref="A7757"/>
    <hyperlink r:id="rId6803" ref="A7758"/>
    <hyperlink r:id="rId6804" ref="A7759"/>
    <hyperlink r:id="rId6805" ref="A7760"/>
    <hyperlink r:id="rId6806" ref="A7761"/>
    <hyperlink r:id="rId6807" ref="A7762"/>
    <hyperlink r:id="rId6808" ref="A7763"/>
    <hyperlink r:id="rId6809" ref="A7764"/>
    <hyperlink r:id="rId6810" ref="A7765"/>
    <hyperlink r:id="rId6811" ref="A7766"/>
    <hyperlink r:id="rId6812" ref="A7767"/>
    <hyperlink r:id="rId6813" ref="A7768"/>
    <hyperlink r:id="rId6814" ref="A7769"/>
    <hyperlink r:id="rId6815" ref="A7770"/>
    <hyperlink r:id="rId6816" ref="A7771"/>
    <hyperlink r:id="rId6817" ref="A7772"/>
    <hyperlink r:id="rId6818" ref="A7773"/>
    <hyperlink r:id="rId6819" ref="A7774"/>
    <hyperlink r:id="rId6820" ref="A7775"/>
    <hyperlink r:id="rId6821" ref="A7776"/>
    <hyperlink r:id="rId6822" ref="A7777"/>
    <hyperlink r:id="rId6823" ref="A7778"/>
    <hyperlink r:id="rId6824" ref="A7779"/>
    <hyperlink r:id="rId6825" ref="A7780"/>
    <hyperlink r:id="rId6826" ref="A7781"/>
    <hyperlink r:id="rId6827" ref="A7782"/>
    <hyperlink r:id="rId6828" ref="A7783"/>
    <hyperlink r:id="rId6829" ref="A7784"/>
    <hyperlink r:id="rId6830" ref="A7785"/>
    <hyperlink r:id="rId6831" ref="A7786"/>
    <hyperlink r:id="rId6832" ref="A7787"/>
    <hyperlink r:id="rId6833" ref="A7788"/>
    <hyperlink r:id="rId6834" ref="A7789"/>
    <hyperlink r:id="rId6835" ref="A7790"/>
    <hyperlink r:id="rId6836" ref="A7791"/>
    <hyperlink r:id="rId6837" ref="A7792"/>
    <hyperlink r:id="rId6838" ref="A7793"/>
    <hyperlink r:id="rId6839" ref="A7794"/>
    <hyperlink r:id="rId6840" ref="A7795"/>
    <hyperlink r:id="rId6841" ref="A7796"/>
    <hyperlink r:id="rId6842" ref="A7797"/>
    <hyperlink r:id="rId6843" ref="A7798"/>
    <hyperlink r:id="rId6844" ref="A7799"/>
    <hyperlink r:id="rId6845" ref="A7800"/>
    <hyperlink r:id="rId6846" ref="A7801"/>
    <hyperlink r:id="rId6847" ref="A7802"/>
    <hyperlink r:id="rId6848" ref="A7803"/>
    <hyperlink r:id="rId6849" ref="A7804"/>
    <hyperlink r:id="rId6850" ref="A7805"/>
    <hyperlink r:id="rId6851" ref="A7806"/>
    <hyperlink r:id="rId6852" ref="A7807"/>
    <hyperlink r:id="rId6853" ref="A7808"/>
    <hyperlink r:id="rId6854" ref="A7809"/>
    <hyperlink r:id="rId6855" ref="A7810"/>
    <hyperlink r:id="rId6856" ref="A7811"/>
    <hyperlink r:id="rId6857" ref="A7812"/>
    <hyperlink r:id="rId6858" ref="A7814"/>
    <hyperlink r:id="rId6859" ref="A7815"/>
    <hyperlink r:id="rId6860" ref="A7816"/>
    <hyperlink r:id="rId6861" ref="A7817"/>
    <hyperlink r:id="rId6862" ref="A7818"/>
    <hyperlink r:id="rId6863" ref="A7819"/>
    <hyperlink r:id="rId6864" ref="A7820"/>
    <hyperlink r:id="rId6865" ref="A7821"/>
    <hyperlink r:id="rId6866" ref="A7822"/>
    <hyperlink r:id="rId6867" ref="A7823"/>
    <hyperlink r:id="rId6868" ref="A7824"/>
    <hyperlink r:id="rId6869" ref="A7825"/>
    <hyperlink r:id="rId6870" ref="A7826"/>
    <hyperlink r:id="rId6871" ref="A7827"/>
    <hyperlink r:id="rId6872" ref="A7828"/>
    <hyperlink r:id="rId6873" ref="A7829"/>
    <hyperlink r:id="rId6874" ref="A7830"/>
    <hyperlink r:id="rId6875" ref="A7831"/>
    <hyperlink r:id="rId6876" ref="A7832"/>
    <hyperlink r:id="rId6877" ref="A7833"/>
    <hyperlink r:id="rId6878" ref="A7834"/>
    <hyperlink r:id="rId6879" ref="A7835"/>
    <hyperlink r:id="rId6880" ref="A7836"/>
    <hyperlink r:id="rId6881" ref="A7837"/>
    <hyperlink r:id="rId6882" ref="A7838"/>
    <hyperlink r:id="rId6883" ref="A7839"/>
    <hyperlink r:id="rId6884" ref="A7840"/>
    <hyperlink r:id="rId6885" ref="A7841"/>
    <hyperlink r:id="rId6886" ref="A7842"/>
    <hyperlink r:id="rId6887" ref="A7843"/>
    <hyperlink r:id="rId6888" ref="A7844"/>
    <hyperlink r:id="rId6889" ref="A7845"/>
    <hyperlink r:id="rId6890" ref="A7846"/>
    <hyperlink r:id="rId6891" ref="A7847"/>
    <hyperlink r:id="rId6892" ref="A7848"/>
    <hyperlink r:id="rId6893" ref="A7849"/>
    <hyperlink r:id="rId6894" ref="A7850"/>
    <hyperlink r:id="rId6895" ref="A7851"/>
    <hyperlink r:id="rId6896" ref="A7852"/>
    <hyperlink r:id="rId6897" ref="A7853"/>
    <hyperlink r:id="rId6898" ref="A7854"/>
    <hyperlink r:id="rId6899" ref="A7855"/>
    <hyperlink r:id="rId6900" ref="A7856"/>
    <hyperlink r:id="rId6901" ref="A7857"/>
    <hyperlink r:id="rId6902" ref="A7858"/>
    <hyperlink r:id="rId6903" ref="A7859"/>
    <hyperlink r:id="rId6904" ref="A7860"/>
    <hyperlink r:id="rId6905" ref="A7861"/>
    <hyperlink r:id="rId6906" ref="A7862"/>
    <hyperlink r:id="rId6907" ref="A7863"/>
    <hyperlink r:id="rId6908" ref="A7864"/>
    <hyperlink r:id="rId6909" ref="A7865"/>
    <hyperlink r:id="rId6910" ref="A7866"/>
    <hyperlink r:id="rId6911" ref="A7867"/>
    <hyperlink r:id="rId6912" ref="A7868"/>
    <hyperlink r:id="rId6913" ref="A7869"/>
    <hyperlink r:id="rId6914" ref="A7870"/>
    <hyperlink r:id="rId6915" ref="A7871"/>
    <hyperlink r:id="rId6916" ref="A7872"/>
    <hyperlink r:id="rId6917" ref="A7873"/>
    <hyperlink r:id="rId6918" ref="A7874"/>
    <hyperlink r:id="rId6919" ref="A7875"/>
    <hyperlink r:id="rId6920" ref="A7876"/>
    <hyperlink r:id="rId6921" ref="A7877"/>
    <hyperlink r:id="rId6922" ref="A7878"/>
    <hyperlink r:id="rId6923" ref="A7879"/>
    <hyperlink r:id="rId6924" ref="A7880"/>
    <hyperlink r:id="rId6925" ref="A7881"/>
    <hyperlink r:id="rId6926" ref="A7882"/>
    <hyperlink r:id="rId6927" ref="A7883"/>
    <hyperlink r:id="rId6928" ref="A7884"/>
    <hyperlink r:id="rId6929" ref="A7885"/>
    <hyperlink r:id="rId6930" ref="A7886"/>
    <hyperlink r:id="rId6931" ref="A7887"/>
    <hyperlink r:id="rId6932" ref="A7888"/>
    <hyperlink r:id="rId6933" ref="A7889"/>
    <hyperlink r:id="rId6934" ref="A7890"/>
    <hyperlink r:id="rId6935" ref="A7891"/>
    <hyperlink r:id="rId6936" ref="A7892"/>
    <hyperlink r:id="rId6937" ref="A7893"/>
    <hyperlink r:id="rId6938" ref="A7894"/>
    <hyperlink r:id="rId6939" ref="A7895"/>
    <hyperlink r:id="rId6940" ref="A7896"/>
    <hyperlink r:id="rId6941" ref="A7897"/>
    <hyperlink r:id="rId6942" ref="A7898"/>
    <hyperlink r:id="rId6943" ref="A7899"/>
    <hyperlink r:id="rId6944" ref="A7900"/>
    <hyperlink r:id="rId6945" ref="A7901"/>
    <hyperlink r:id="rId6946" ref="A7902"/>
    <hyperlink r:id="rId6947" ref="A7903"/>
    <hyperlink r:id="rId6948" ref="A7904"/>
    <hyperlink r:id="rId6949" ref="A7905"/>
    <hyperlink r:id="rId6950" ref="A7906"/>
    <hyperlink r:id="rId6951" ref="A7907"/>
    <hyperlink r:id="rId6952" ref="A7908"/>
    <hyperlink r:id="rId6953" ref="A7909"/>
    <hyperlink r:id="rId6954" ref="A7910"/>
    <hyperlink r:id="rId6955" ref="A7911"/>
    <hyperlink r:id="rId6956" ref="A7912"/>
    <hyperlink r:id="rId6957" ref="A7913"/>
    <hyperlink r:id="rId6958" ref="A7914"/>
    <hyperlink r:id="rId6959" ref="A7915"/>
    <hyperlink r:id="rId6960" ref="A7916"/>
    <hyperlink r:id="rId6961" ref="A7917"/>
    <hyperlink r:id="rId6962" ref="A7918"/>
    <hyperlink r:id="rId6963" ref="A7919"/>
    <hyperlink r:id="rId6964" ref="A7920"/>
    <hyperlink r:id="rId6965" ref="A7921"/>
    <hyperlink r:id="rId6966" ref="A7922"/>
    <hyperlink r:id="rId6967" ref="A7923"/>
    <hyperlink r:id="rId6968" ref="A7924"/>
    <hyperlink r:id="rId6969" ref="A7925"/>
    <hyperlink r:id="rId6970" ref="A7926"/>
    <hyperlink r:id="rId6971" ref="A7927"/>
    <hyperlink r:id="rId6972" ref="A7928"/>
    <hyperlink r:id="rId6973" ref="A7929"/>
    <hyperlink r:id="rId6974" ref="A7931"/>
    <hyperlink r:id="rId6975" ref="A7932"/>
    <hyperlink r:id="rId6976" ref="A7933"/>
    <hyperlink r:id="rId6977" ref="A7934"/>
    <hyperlink r:id="rId6978" ref="A7935"/>
    <hyperlink r:id="rId6979" ref="A7936"/>
    <hyperlink r:id="rId6980" ref="A7937"/>
    <hyperlink r:id="rId6981" ref="A7938"/>
    <hyperlink r:id="rId6982" ref="A7939"/>
    <hyperlink r:id="rId6983" ref="A7940"/>
    <hyperlink r:id="rId6984" ref="A7941"/>
    <hyperlink r:id="rId6985" ref="A7942"/>
    <hyperlink r:id="rId6986" ref="A7943"/>
    <hyperlink r:id="rId6987" ref="A7944"/>
    <hyperlink r:id="rId6988" ref="A7945"/>
    <hyperlink r:id="rId6989" ref="A7946"/>
    <hyperlink r:id="rId6990" ref="A7947"/>
    <hyperlink r:id="rId6991" ref="A7948"/>
    <hyperlink r:id="rId6992" ref="A7949"/>
    <hyperlink r:id="rId6993" ref="A7950"/>
    <hyperlink r:id="rId6994" ref="A7951"/>
    <hyperlink r:id="rId6995" ref="A7952"/>
    <hyperlink r:id="rId6996" ref="A7953"/>
    <hyperlink r:id="rId6997" ref="A7954"/>
    <hyperlink r:id="rId6998" ref="A7955"/>
    <hyperlink r:id="rId6999" ref="A7956"/>
    <hyperlink r:id="rId7000" ref="A7957"/>
    <hyperlink r:id="rId7001" ref="A7958"/>
    <hyperlink r:id="rId7002" ref="A7959"/>
    <hyperlink r:id="rId7003" ref="A7960"/>
    <hyperlink r:id="rId7004" ref="A7961"/>
    <hyperlink r:id="rId7005" ref="A7962"/>
    <hyperlink r:id="rId7006" ref="A7963"/>
    <hyperlink r:id="rId7007" ref="A7964"/>
    <hyperlink r:id="rId7008" ref="A7965"/>
    <hyperlink r:id="rId7009" ref="A7966"/>
    <hyperlink r:id="rId7010" ref="A7967"/>
    <hyperlink r:id="rId7011" ref="A7968"/>
    <hyperlink r:id="rId7012" ref="A7969"/>
    <hyperlink r:id="rId7013" ref="A7970"/>
    <hyperlink r:id="rId7014" ref="A7971"/>
    <hyperlink r:id="rId7015" ref="A7972"/>
    <hyperlink r:id="rId7016" ref="A7973"/>
    <hyperlink r:id="rId7017" ref="A7974"/>
    <hyperlink r:id="rId7018" ref="A7975"/>
    <hyperlink r:id="rId7019" ref="A7976"/>
    <hyperlink r:id="rId7020" ref="A7977"/>
    <hyperlink r:id="rId7021" ref="A7978"/>
    <hyperlink r:id="rId7022" ref="A7979"/>
    <hyperlink r:id="rId7023" ref="A7980"/>
    <hyperlink r:id="rId7024" ref="A7981"/>
    <hyperlink r:id="rId7025" ref="A7982"/>
    <hyperlink r:id="rId7026" ref="A7983"/>
    <hyperlink r:id="rId7027" ref="A7984"/>
    <hyperlink r:id="rId7028" ref="A7985"/>
    <hyperlink r:id="rId7029" ref="A7986"/>
    <hyperlink r:id="rId7030" ref="A7987"/>
    <hyperlink r:id="rId7031" ref="A7988"/>
    <hyperlink r:id="rId7032" ref="A7989"/>
    <hyperlink r:id="rId7033" ref="A7990"/>
    <hyperlink r:id="rId7034" ref="A7991"/>
    <hyperlink r:id="rId7035" ref="A7992"/>
    <hyperlink r:id="rId7036" ref="A7993"/>
    <hyperlink r:id="rId7037" ref="A7994"/>
    <hyperlink r:id="rId7038" ref="A7995"/>
    <hyperlink r:id="rId7039" ref="A7996"/>
    <hyperlink r:id="rId7040" ref="A7997"/>
    <hyperlink r:id="rId7041" ref="A7998"/>
    <hyperlink r:id="rId7042" ref="A7999"/>
    <hyperlink r:id="rId7043" ref="A8000"/>
    <hyperlink r:id="rId7044" ref="A8001"/>
    <hyperlink r:id="rId7045" ref="A8002"/>
    <hyperlink r:id="rId7046" ref="A8003"/>
    <hyperlink r:id="rId7047" ref="A8004"/>
    <hyperlink r:id="rId7048" ref="A8005"/>
    <hyperlink r:id="rId7049" ref="A8006"/>
    <hyperlink r:id="rId7050" ref="A8007"/>
    <hyperlink r:id="rId7051" ref="A8008"/>
    <hyperlink r:id="rId7052" ref="A8009"/>
    <hyperlink r:id="rId7053" ref="A8010"/>
    <hyperlink r:id="rId7054" ref="A8011"/>
    <hyperlink r:id="rId7055" ref="A8012"/>
    <hyperlink r:id="rId7056" ref="A8013"/>
    <hyperlink r:id="rId7057" ref="A8014"/>
    <hyperlink r:id="rId7058" ref="A8015"/>
    <hyperlink r:id="rId7059" ref="A8016"/>
    <hyperlink r:id="rId7060" ref="A8017"/>
    <hyperlink r:id="rId7061" ref="A8018"/>
    <hyperlink r:id="rId7062" ref="A8019"/>
    <hyperlink r:id="rId7063" ref="A8020"/>
    <hyperlink r:id="rId7064" ref="A8021"/>
    <hyperlink r:id="rId7065" ref="A8022"/>
    <hyperlink r:id="rId7066" ref="A8023"/>
    <hyperlink r:id="rId7067" ref="A8024"/>
    <hyperlink r:id="rId7068" ref="A8025"/>
    <hyperlink r:id="rId7069" ref="A8026"/>
    <hyperlink r:id="rId7070" ref="A8027"/>
    <hyperlink r:id="rId7071" ref="A8028"/>
    <hyperlink r:id="rId7072" ref="A8029"/>
    <hyperlink r:id="rId7073" ref="A8030"/>
    <hyperlink r:id="rId7074" ref="A8031"/>
    <hyperlink r:id="rId7075" ref="A8032"/>
    <hyperlink r:id="rId7076" ref="A8033"/>
    <hyperlink r:id="rId7077" ref="A8034"/>
    <hyperlink r:id="rId7078" ref="A8035"/>
    <hyperlink r:id="rId7079" ref="A8036"/>
    <hyperlink r:id="rId7080" ref="A8037"/>
    <hyperlink r:id="rId7081" ref="A8038"/>
    <hyperlink r:id="rId7082" ref="A8039"/>
    <hyperlink r:id="rId7083" ref="A8040"/>
    <hyperlink r:id="rId7084" ref="A8041"/>
    <hyperlink r:id="rId7085" ref="A8042"/>
    <hyperlink r:id="rId7086" ref="A8043"/>
    <hyperlink r:id="rId7087" ref="A8044"/>
    <hyperlink r:id="rId7088" ref="A8045"/>
    <hyperlink r:id="rId7089" ref="A8046"/>
    <hyperlink r:id="rId7090" ref="A8047"/>
    <hyperlink r:id="rId7091" ref="A8048"/>
    <hyperlink r:id="rId7092" ref="A8049"/>
    <hyperlink r:id="rId7093" ref="A8059"/>
    <hyperlink r:id="rId7094" ref="A8060"/>
    <hyperlink r:id="rId7095" ref="A8061"/>
    <hyperlink r:id="rId7096" ref="A8062"/>
    <hyperlink r:id="rId7097" ref="A8063"/>
    <hyperlink r:id="rId7098" ref="A8064"/>
    <hyperlink r:id="rId7099" ref="A8065"/>
    <hyperlink r:id="rId7100" ref="A8066"/>
    <hyperlink r:id="rId7101" ref="A8067"/>
    <hyperlink r:id="rId7102" ref="A8068"/>
    <hyperlink r:id="rId7103" ref="A8069"/>
    <hyperlink r:id="rId7104" ref="A8070"/>
    <hyperlink r:id="rId7105" ref="A8071"/>
    <hyperlink r:id="rId7106" ref="A8072"/>
    <hyperlink r:id="rId7107" ref="A8073"/>
    <hyperlink r:id="rId7108" ref="A8074"/>
    <hyperlink r:id="rId7109" ref="A8075"/>
    <hyperlink r:id="rId7110" ref="A8076"/>
    <hyperlink r:id="rId7111" ref="A8077"/>
    <hyperlink r:id="rId7112" ref="A8078"/>
    <hyperlink r:id="rId7113" ref="A8079"/>
    <hyperlink r:id="rId7114" ref="A8080"/>
    <hyperlink r:id="rId7115" ref="A8081"/>
    <hyperlink r:id="rId7116" ref="A8082"/>
    <hyperlink r:id="rId7117" ref="A8083"/>
    <hyperlink r:id="rId7118" ref="A8084"/>
    <hyperlink r:id="rId7119" ref="A8085"/>
    <hyperlink r:id="rId7120" ref="A8097"/>
    <hyperlink r:id="rId7121" ref="A8098"/>
    <hyperlink r:id="rId7122" ref="A8099"/>
    <hyperlink r:id="rId7123" ref="A8100"/>
    <hyperlink r:id="rId7124" ref="A8101"/>
    <hyperlink r:id="rId7125" ref="A8102"/>
    <hyperlink r:id="rId7126" ref="A8103"/>
    <hyperlink r:id="rId7127" ref="A8104"/>
    <hyperlink r:id="rId7128" ref="A8105"/>
    <hyperlink r:id="rId7129" ref="A8106"/>
    <hyperlink r:id="rId7130" ref="A8107"/>
    <hyperlink r:id="rId7131" ref="A8108"/>
    <hyperlink r:id="rId7132" ref="A8109"/>
    <hyperlink r:id="rId7133" ref="A8110"/>
    <hyperlink r:id="rId7134" ref="A8111"/>
    <hyperlink r:id="rId7135" ref="A8112"/>
    <hyperlink r:id="rId7136" ref="A8113"/>
    <hyperlink r:id="rId7137" ref="A8114"/>
    <hyperlink r:id="rId7138" ref="A8115"/>
    <hyperlink r:id="rId7139" ref="A8116"/>
    <hyperlink r:id="rId7140" ref="A8117"/>
    <hyperlink r:id="rId7141" ref="A8118"/>
    <hyperlink r:id="rId7142" ref="A8119"/>
    <hyperlink r:id="rId7143" ref="A8120"/>
    <hyperlink r:id="rId7144" ref="A8121"/>
    <hyperlink r:id="rId7145" ref="A8122"/>
    <hyperlink r:id="rId7146" ref="A8123"/>
    <hyperlink r:id="rId7147" ref="A8124"/>
    <hyperlink r:id="rId7148" ref="A8125"/>
    <hyperlink r:id="rId7149" ref="A8126"/>
    <hyperlink r:id="rId7150" ref="A8127"/>
    <hyperlink r:id="rId7151" ref="A8128"/>
    <hyperlink r:id="rId7152" ref="A8129"/>
    <hyperlink r:id="rId7153" ref="A8130"/>
    <hyperlink r:id="rId7154" ref="A8131"/>
    <hyperlink r:id="rId7155" ref="A8132"/>
    <hyperlink r:id="rId7156" ref="A8133"/>
    <hyperlink r:id="rId7157" ref="A8134"/>
    <hyperlink r:id="rId7158" ref="A8135"/>
    <hyperlink r:id="rId7159" ref="A8136"/>
    <hyperlink r:id="rId7160" ref="A8137"/>
    <hyperlink r:id="rId7161" ref="A8138"/>
    <hyperlink r:id="rId7162" ref="A8139"/>
    <hyperlink r:id="rId7163" ref="A8140"/>
    <hyperlink r:id="rId7164" ref="A8141"/>
    <hyperlink r:id="rId7165" ref="A8142"/>
    <hyperlink r:id="rId7166" ref="A8143"/>
    <hyperlink r:id="rId7167" ref="A8144"/>
    <hyperlink r:id="rId7168" ref="A8145"/>
    <hyperlink r:id="rId7169" ref="A8146"/>
    <hyperlink r:id="rId7170" ref="A8147"/>
    <hyperlink r:id="rId7171" ref="A8148"/>
    <hyperlink r:id="rId7172" ref="A8149"/>
    <hyperlink r:id="rId7173" ref="A8150"/>
    <hyperlink r:id="rId7174" ref="A8151"/>
    <hyperlink r:id="rId7175" ref="A8152"/>
    <hyperlink r:id="rId7176" ref="A8153"/>
    <hyperlink r:id="rId7177" ref="A8154"/>
    <hyperlink r:id="rId7178" ref="A8155"/>
    <hyperlink r:id="rId7179" ref="A8156"/>
    <hyperlink r:id="rId7180" ref="A8157"/>
    <hyperlink r:id="rId7181" ref="A8158"/>
    <hyperlink r:id="rId7182" ref="A8159"/>
    <hyperlink r:id="rId7183" ref="A8160"/>
    <hyperlink r:id="rId7184" ref="A8161"/>
    <hyperlink r:id="rId7185" ref="A8162"/>
    <hyperlink r:id="rId7186" ref="A8163"/>
    <hyperlink r:id="rId7187" ref="A8164"/>
    <hyperlink r:id="rId7188" ref="A8165"/>
    <hyperlink r:id="rId7189" ref="A8166"/>
    <hyperlink r:id="rId7190" ref="A8167"/>
    <hyperlink r:id="rId7191" ref="A8168"/>
    <hyperlink r:id="rId7192" ref="A8169"/>
    <hyperlink r:id="rId7193" ref="A8170"/>
    <hyperlink r:id="rId7194" ref="A8171"/>
    <hyperlink r:id="rId7195" ref="A8172"/>
    <hyperlink r:id="rId7196" ref="A8173"/>
    <hyperlink r:id="rId7197" ref="A8174"/>
    <hyperlink r:id="rId7198" ref="A8175"/>
    <hyperlink r:id="rId7199" ref="A8176"/>
    <hyperlink r:id="rId7200" ref="A8177"/>
    <hyperlink r:id="rId7201" ref="A8178"/>
    <hyperlink r:id="rId7202" ref="A8179"/>
    <hyperlink r:id="rId7203" ref="A8180"/>
    <hyperlink r:id="rId7204" ref="A8181"/>
    <hyperlink r:id="rId7205" ref="A8182"/>
    <hyperlink r:id="rId7206" ref="A8183"/>
    <hyperlink r:id="rId7207" ref="A8184"/>
    <hyperlink r:id="rId7208" ref="A8185"/>
    <hyperlink r:id="rId7209" ref="A8186"/>
    <hyperlink r:id="rId7210" ref="A8187"/>
    <hyperlink r:id="rId7211" ref="A8188"/>
    <hyperlink r:id="rId7212" ref="A8189"/>
    <hyperlink r:id="rId7213" ref="A8190"/>
    <hyperlink r:id="rId7214" ref="A8191"/>
    <hyperlink r:id="rId7215" ref="A8192"/>
    <hyperlink r:id="rId7216" ref="A8193"/>
    <hyperlink r:id="rId7217" ref="A8194"/>
    <hyperlink r:id="rId7218" ref="A8195"/>
    <hyperlink r:id="rId7219" ref="A8196"/>
    <hyperlink r:id="rId7220" ref="A8197"/>
    <hyperlink r:id="rId7221" ref="A8198"/>
    <hyperlink r:id="rId7222" ref="A8199"/>
    <hyperlink r:id="rId7223" ref="A8200"/>
    <hyperlink r:id="rId7224" ref="A8201"/>
    <hyperlink r:id="rId7225" ref="A8202"/>
    <hyperlink r:id="rId7226" ref="A8214"/>
    <hyperlink r:id="rId7227" ref="A8215"/>
    <hyperlink r:id="rId7228" ref="A8216"/>
    <hyperlink r:id="rId7229" ref="A8217"/>
    <hyperlink r:id="rId7230" ref="A8218"/>
    <hyperlink r:id="rId7231" ref="A8219"/>
    <hyperlink r:id="rId7232" ref="A8220"/>
    <hyperlink r:id="rId7233" ref="A8221"/>
    <hyperlink r:id="rId7234" ref="A8222"/>
    <hyperlink r:id="rId7235" ref="A8223"/>
    <hyperlink r:id="rId7236" ref="A8224"/>
    <hyperlink r:id="rId7237" ref="A8225"/>
    <hyperlink r:id="rId7238" ref="A8226"/>
    <hyperlink r:id="rId7239" ref="A8227"/>
    <hyperlink r:id="rId7240" ref="A8228"/>
    <hyperlink r:id="rId7241" ref="A8229"/>
    <hyperlink r:id="rId7242" ref="A8230"/>
    <hyperlink r:id="rId7243" ref="A8231"/>
    <hyperlink r:id="rId7244" ref="A8232"/>
    <hyperlink r:id="rId7245" ref="A8233"/>
    <hyperlink r:id="rId7246" ref="A8234"/>
    <hyperlink r:id="rId7247" ref="A8235"/>
    <hyperlink r:id="rId7248" ref="A8236"/>
    <hyperlink r:id="rId7249" ref="A8237"/>
    <hyperlink r:id="rId7250" ref="A8238"/>
    <hyperlink r:id="rId7251" ref="A8239"/>
    <hyperlink r:id="rId7252" ref="A8240"/>
    <hyperlink r:id="rId7253" ref="A8241"/>
    <hyperlink r:id="rId7254" ref="A8242"/>
    <hyperlink r:id="rId7255" ref="A8243"/>
    <hyperlink r:id="rId7256" ref="A8244"/>
    <hyperlink r:id="rId7257" ref="A8245"/>
    <hyperlink r:id="rId7258" ref="A8246"/>
    <hyperlink r:id="rId7259" ref="A8247"/>
    <hyperlink r:id="rId7260" ref="A8248"/>
    <hyperlink r:id="rId7261" ref="A8249"/>
    <hyperlink r:id="rId7262" ref="A8250"/>
    <hyperlink r:id="rId7263" ref="A8251"/>
    <hyperlink r:id="rId7264" ref="A8252"/>
    <hyperlink r:id="rId7265" ref="A8253"/>
    <hyperlink r:id="rId7266" ref="A8254"/>
    <hyperlink r:id="rId7267" ref="A8255"/>
    <hyperlink r:id="rId7268" ref="A8256"/>
    <hyperlink r:id="rId7269" ref="A8257"/>
    <hyperlink r:id="rId7270" ref="A8258"/>
    <hyperlink r:id="rId7271" ref="A8259"/>
    <hyperlink r:id="rId7272" ref="A8260"/>
    <hyperlink r:id="rId7273" ref="A8261"/>
    <hyperlink r:id="rId7274" ref="A8262"/>
    <hyperlink r:id="rId7275" ref="A8263"/>
    <hyperlink r:id="rId7276" ref="A8264"/>
    <hyperlink r:id="rId7277" ref="A8265"/>
    <hyperlink r:id="rId7278" ref="A8266"/>
    <hyperlink r:id="rId7279" ref="A8267"/>
    <hyperlink r:id="rId7280" ref="A8268"/>
    <hyperlink r:id="rId7281" ref="A8269"/>
    <hyperlink r:id="rId7282" ref="A8270"/>
    <hyperlink r:id="rId7283" ref="A8271"/>
    <hyperlink r:id="rId7284" ref="A8272"/>
    <hyperlink r:id="rId7285" ref="A8273"/>
    <hyperlink r:id="rId7286" ref="A8274"/>
    <hyperlink r:id="rId7287" ref="A8275"/>
    <hyperlink r:id="rId7288" ref="A8276"/>
    <hyperlink r:id="rId7289" ref="A8277"/>
    <hyperlink r:id="rId7290" ref="A8278"/>
    <hyperlink r:id="rId7291" ref="A8279"/>
    <hyperlink r:id="rId7292" ref="A8280"/>
    <hyperlink r:id="rId7293" ref="A8281"/>
    <hyperlink r:id="rId7294" ref="A8282"/>
    <hyperlink r:id="rId7295" ref="A8283"/>
    <hyperlink r:id="rId7296" ref="A8284"/>
    <hyperlink r:id="rId7297" ref="A8285"/>
    <hyperlink r:id="rId7298" ref="A8286"/>
    <hyperlink r:id="rId7299" ref="A8287"/>
    <hyperlink r:id="rId7300" ref="A8288"/>
    <hyperlink r:id="rId7301" ref="A8289"/>
    <hyperlink r:id="rId7302" ref="A8290"/>
    <hyperlink r:id="rId7303" ref="A8291"/>
    <hyperlink r:id="rId7304" ref="A8292"/>
    <hyperlink r:id="rId7305" ref="A8293"/>
    <hyperlink r:id="rId7306" ref="A8294"/>
    <hyperlink r:id="rId7307" ref="A8295"/>
    <hyperlink r:id="rId7308" ref="A8296"/>
    <hyperlink r:id="rId7309" ref="A8297"/>
    <hyperlink r:id="rId7310" ref="A8298"/>
    <hyperlink r:id="rId7311" ref="A8299"/>
    <hyperlink r:id="rId7312" ref="A8300"/>
    <hyperlink r:id="rId7313" ref="A8301"/>
    <hyperlink r:id="rId7314" ref="A8302"/>
    <hyperlink r:id="rId7315" ref="A8303"/>
    <hyperlink r:id="rId7316" ref="A8304"/>
    <hyperlink r:id="rId7317" ref="A8305"/>
    <hyperlink r:id="rId7318" ref="A8306"/>
    <hyperlink r:id="rId7319" ref="A8307"/>
    <hyperlink r:id="rId7320" ref="A8308"/>
    <hyperlink r:id="rId7321" ref="A8309"/>
    <hyperlink r:id="rId7322" ref="A8311"/>
    <hyperlink r:id="rId7323" ref="A8312"/>
    <hyperlink r:id="rId7324" ref="A8313"/>
    <hyperlink r:id="rId7325" ref="A8314"/>
    <hyperlink r:id="rId7326" ref="A8315"/>
    <hyperlink r:id="rId7327" ref="A8316"/>
    <hyperlink r:id="rId7328" ref="A8317"/>
    <hyperlink r:id="rId7329" ref="A8318"/>
    <hyperlink r:id="rId7330" ref="A8319"/>
    <hyperlink r:id="rId7331" ref="A8320"/>
    <hyperlink r:id="rId7332" ref="A8321"/>
    <hyperlink r:id="rId7333" ref="A8322"/>
    <hyperlink r:id="rId7334" ref="A8323"/>
    <hyperlink r:id="rId7335" ref="A8324"/>
    <hyperlink r:id="rId7336" ref="A8325"/>
    <hyperlink r:id="rId7337" ref="A8326"/>
    <hyperlink r:id="rId7338" ref="A8327"/>
    <hyperlink r:id="rId7339" ref="A8328"/>
    <hyperlink r:id="rId7340" ref="A8329"/>
    <hyperlink r:id="rId7341" ref="A8330"/>
    <hyperlink r:id="rId7342" ref="A8331"/>
    <hyperlink r:id="rId7343" ref="A8332"/>
    <hyperlink r:id="rId7344" ref="A8333"/>
    <hyperlink r:id="rId7345" ref="A8334"/>
    <hyperlink r:id="rId7346" ref="A8335"/>
    <hyperlink r:id="rId7347" ref="A8336"/>
    <hyperlink r:id="rId7348" ref="A8337"/>
    <hyperlink r:id="rId7349" ref="A8338"/>
    <hyperlink r:id="rId7350" ref="A8339"/>
    <hyperlink r:id="rId7351" ref="A8340"/>
    <hyperlink r:id="rId7352" ref="A8341"/>
    <hyperlink r:id="rId7353" ref="A8342"/>
    <hyperlink r:id="rId7354" ref="A8343"/>
    <hyperlink r:id="rId7355" ref="A8344"/>
    <hyperlink r:id="rId7356" ref="A8345"/>
    <hyperlink r:id="rId7357" ref="A8346"/>
    <hyperlink r:id="rId7358" ref="A8347"/>
    <hyperlink r:id="rId7359" ref="A8348"/>
    <hyperlink r:id="rId7360" ref="A8349"/>
    <hyperlink r:id="rId7361" ref="A8350"/>
    <hyperlink r:id="rId7362" ref="A8351"/>
    <hyperlink r:id="rId7363" ref="A8352"/>
    <hyperlink r:id="rId7364" ref="A8353"/>
    <hyperlink r:id="rId7365" ref="A8354"/>
    <hyperlink r:id="rId7366" ref="A8355"/>
    <hyperlink r:id="rId7367" ref="A8356"/>
    <hyperlink r:id="rId7368" ref="A8357"/>
    <hyperlink r:id="rId7369" ref="A8358"/>
    <hyperlink r:id="rId7370" ref="A8359"/>
    <hyperlink r:id="rId7371" ref="A8360"/>
    <hyperlink r:id="rId7372" ref="A8361"/>
    <hyperlink r:id="rId7373" ref="A8362"/>
    <hyperlink r:id="rId7374" ref="A8363"/>
    <hyperlink r:id="rId7375" ref="A8364"/>
    <hyperlink r:id="rId7376" ref="A8365"/>
    <hyperlink r:id="rId7377" ref="A8366"/>
    <hyperlink r:id="rId7378" ref="A8367"/>
    <hyperlink r:id="rId7379" ref="A8368"/>
    <hyperlink r:id="rId7380" ref="A8369"/>
    <hyperlink r:id="rId7381" ref="A8370"/>
    <hyperlink r:id="rId7382" ref="A8371"/>
    <hyperlink r:id="rId7383" ref="A8372"/>
    <hyperlink r:id="rId7384" ref="A8373"/>
    <hyperlink r:id="rId7385" ref="A8374"/>
    <hyperlink r:id="rId7386" ref="A8375"/>
    <hyperlink r:id="rId7387" ref="A8376"/>
    <hyperlink r:id="rId7388" ref="A8377"/>
    <hyperlink r:id="rId7389" ref="A8378"/>
    <hyperlink r:id="rId7390" ref="A8379"/>
    <hyperlink r:id="rId7391" ref="A8380"/>
    <hyperlink r:id="rId7392" ref="A8381"/>
    <hyperlink r:id="rId7393" ref="A8382"/>
    <hyperlink r:id="rId7394" ref="A8383"/>
    <hyperlink r:id="rId7395" ref="A8384"/>
    <hyperlink r:id="rId7396" ref="A8385"/>
    <hyperlink r:id="rId7397" ref="A8386"/>
    <hyperlink r:id="rId7398" ref="A8387"/>
    <hyperlink r:id="rId7399" ref="A8388"/>
    <hyperlink r:id="rId7400" ref="A8389"/>
    <hyperlink r:id="rId7401" ref="A8390"/>
    <hyperlink r:id="rId7402" ref="A8391"/>
    <hyperlink r:id="rId7403" ref="A8392"/>
    <hyperlink r:id="rId7404" ref="A8393"/>
    <hyperlink r:id="rId7405" ref="A8394"/>
    <hyperlink r:id="rId7406" ref="A8395"/>
    <hyperlink r:id="rId7407" ref="A8396"/>
    <hyperlink r:id="rId7408" ref="A8397"/>
    <hyperlink r:id="rId7409" ref="A8398"/>
    <hyperlink r:id="rId7410" ref="A8399"/>
    <hyperlink r:id="rId7411" ref="A8400"/>
    <hyperlink r:id="rId7412" ref="A8401"/>
    <hyperlink r:id="rId7413" ref="A8402"/>
    <hyperlink r:id="rId7414" ref="A8403"/>
    <hyperlink r:id="rId7415" ref="A8404"/>
    <hyperlink r:id="rId7416" ref="A8405"/>
    <hyperlink r:id="rId7417" ref="A8406"/>
    <hyperlink r:id="rId7418" ref="A8407"/>
    <hyperlink r:id="rId7419" ref="A8408"/>
    <hyperlink r:id="rId7420" ref="A8409"/>
    <hyperlink r:id="rId7421" ref="A8410"/>
    <hyperlink r:id="rId7422" ref="A8411"/>
    <hyperlink r:id="rId7423" ref="A8412"/>
    <hyperlink r:id="rId7424" ref="A8413"/>
    <hyperlink r:id="rId7425" ref="A8414"/>
    <hyperlink r:id="rId7426" ref="A8415"/>
    <hyperlink r:id="rId7427" ref="A8416"/>
    <hyperlink r:id="rId7428" ref="A8443"/>
    <hyperlink r:id="rId7429" ref="A8444"/>
    <hyperlink r:id="rId7430" ref="A8445"/>
    <hyperlink r:id="rId7431" ref="A8446"/>
    <hyperlink r:id="rId7432" ref="A8447"/>
    <hyperlink r:id="rId7433" ref="A8448"/>
    <hyperlink r:id="rId7434" ref="A8449"/>
    <hyperlink r:id="rId7435" ref="A8450"/>
    <hyperlink r:id="rId7436" ref="A8451"/>
    <hyperlink r:id="rId7437" ref="A8452"/>
    <hyperlink r:id="rId7438" ref="A8453"/>
    <hyperlink r:id="rId7439" ref="A8454"/>
    <hyperlink r:id="rId7440" ref="A8455"/>
    <hyperlink r:id="rId7441" ref="A8456"/>
    <hyperlink r:id="rId7442" ref="A8457"/>
    <hyperlink r:id="rId7443" ref="A8458"/>
    <hyperlink r:id="rId7444" ref="A8459"/>
    <hyperlink r:id="rId7445" ref="A8460"/>
    <hyperlink r:id="rId7446" ref="A8461"/>
    <hyperlink r:id="rId7447" ref="A8462"/>
    <hyperlink r:id="rId7448" ref="A8463"/>
    <hyperlink r:id="rId7449" ref="A8464"/>
    <hyperlink r:id="rId7450" ref="A8465"/>
    <hyperlink r:id="rId7451" ref="A8466"/>
    <hyperlink r:id="rId7452" ref="A8467"/>
    <hyperlink r:id="rId7453" ref="A8468"/>
    <hyperlink r:id="rId7454" ref="A8469"/>
    <hyperlink r:id="rId7455" ref="A8470"/>
    <hyperlink r:id="rId7456" ref="A8471"/>
    <hyperlink r:id="rId7457" ref="A8472"/>
    <hyperlink r:id="rId7458" ref="A8473"/>
    <hyperlink r:id="rId7459" ref="A8474"/>
    <hyperlink r:id="rId7460" ref="A8475"/>
    <hyperlink r:id="rId7461" ref="A8476"/>
    <hyperlink r:id="rId7462" ref="A8477"/>
    <hyperlink r:id="rId7463" ref="A8478"/>
    <hyperlink r:id="rId7464" ref="A8479"/>
    <hyperlink r:id="rId7465" ref="A8480"/>
    <hyperlink r:id="rId7466" ref="A8481"/>
    <hyperlink r:id="rId7467" ref="A8482"/>
    <hyperlink r:id="rId7468" ref="A8483"/>
    <hyperlink r:id="rId7469" ref="A8484"/>
    <hyperlink r:id="rId7470" ref="A8485"/>
    <hyperlink r:id="rId7471" ref="A8486"/>
    <hyperlink r:id="rId7472" ref="A8487"/>
    <hyperlink r:id="rId7473" ref="A8488"/>
    <hyperlink r:id="rId7474" ref="A8489"/>
    <hyperlink r:id="rId7475" ref="A8490"/>
    <hyperlink r:id="rId7476" ref="A8491"/>
    <hyperlink r:id="rId7477" ref="A8492"/>
    <hyperlink r:id="rId7478" ref="A8493"/>
    <hyperlink r:id="rId7479" ref="A8494"/>
    <hyperlink r:id="rId7480" ref="A8495"/>
    <hyperlink r:id="rId7481" ref="A8496"/>
    <hyperlink r:id="rId7482" ref="A8497"/>
    <hyperlink r:id="rId7483" ref="A8511"/>
    <hyperlink r:id="rId7484" ref="A8512"/>
    <hyperlink r:id="rId7485" ref="A8513"/>
    <hyperlink r:id="rId7486" ref="A8514"/>
    <hyperlink r:id="rId7487" ref="A8515"/>
    <hyperlink r:id="rId7488" ref="A8516"/>
    <hyperlink r:id="rId7489" ref="A8517"/>
    <hyperlink r:id="rId7490" ref="A8518"/>
    <hyperlink r:id="rId7491" ref="A8519"/>
    <hyperlink r:id="rId7492" ref="A8520"/>
    <hyperlink r:id="rId7493" ref="A8521"/>
    <hyperlink r:id="rId7494" ref="A8522"/>
    <hyperlink r:id="rId7495" ref="A8523"/>
    <hyperlink r:id="rId7496" ref="A8524"/>
    <hyperlink r:id="rId7497" ref="A8525"/>
    <hyperlink r:id="rId7498" ref="A8526"/>
    <hyperlink r:id="rId7499" ref="A8527"/>
    <hyperlink r:id="rId7500" ref="A8528"/>
    <hyperlink r:id="rId7501" ref="A8529"/>
    <hyperlink r:id="rId7502" ref="A8530"/>
    <hyperlink r:id="rId7503" ref="A8531"/>
    <hyperlink r:id="rId7504" ref="A8532"/>
    <hyperlink r:id="rId7505" ref="A8533"/>
    <hyperlink r:id="rId7506" ref="A8534"/>
    <hyperlink r:id="rId7507" ref="A8535"/>
    <hyperlink r:id="rId7508" ref="A8536"/>
    <hyperlink r:id="rId7509" ref="A8537"/>
    <hyperlink r:id="rId7510" ref="A8538"/>
    <hyperlink r:id="rId7511" ref="A8539"/>
    <hyperlink r:id="rId7512" ref="A8540"/>
    <hyperlink r:id="rId7513" ref="A8541"/>
    <hyperlink r:id="rId7514" ref="A8542"/>
    <hyperlink r:id="rId7515" ref="A8543"/>
    <hyperlink r:id="rId7516" ref="A8544"/>
    <hyperlink r:id="rId7517" ref="A8545"/>
    <hyperlink r:id="rId7518" ref="A8546"/>
    <hyperlink r:id="rId7519" ref="A8547"/>
    <hyperlink r:id="rId7520" ref="A8548"/>
    <hyperlink r:id="rId7521" ref="A8549"/>
    <hyperlink r:id="rId7522" ref="A8550"/>
    <hyperlink r:id="rId7523" ref="A8551"/>
    <hyperlink r:id="rId7524" ref="A8552"/>
    <hyperlink r:id="rId7525" ref="A8553"/>
    <hyperlink r:id="rId7526" ref="A8554"/>
    <hyperlink r:id="rId7527" ref="A8555"/>
    <hyperlink r:id="rId7528" ref="A8556"/>
    <hyperlink r:id="rId7529" ref="A8557"/>
    <hyperlink r:id="rId7530" ref="A8558"/>
    <hyperlink r:id="rId7531" ref="A8559"/>
    <hyperlink r:id="rId7532" ref="A8560"/>
    <hyperlink r:id="rId7533" ref="A8561"/>
    <hyperlink r:id="rId7534" ref="A8562"/>
    <hyperlink r:id="rId7535" ref="A8563"/>
    <hyperlink r:id="rId7536" ref="A8564"/>
    <hyperlink r:id="rId7537" ref="A8565"/>
    <hyperlink r:id="rId7538" ref="A8566"/>
    <hyperlink r:id="rId7539" ref="A8567"/>
    <hyperlink r:id="rId7540" ref="A8568"/>
    <hyperlink r:id="rId7541" ref="A8569"/>
    <hyperlink r:id="rId7542" ref="A8570"/>
    <hyperlink r:id="rId7543" ref="A8571"/>
    <hyperlink r:id="rId7544" ref="A8572"/>
    <hyperlink r:id="rId7545" ref="A8573"/>
    <hyperlink r:id="rId7546" ref="A8574"/>
    <hyperlink r:id="rId7547" ref="A8575"/>
    <hyperlink r:id="rId7548" ref="A8576"/>
    <hyperlink r:id="rId7549" ref="A8577"/>
    <hyperlink r:id="rId7550" ref="A8578"/>
    <hyperlink r:id="rId7551" ref="A8579"/>
    <hyperlink r:id="rId7552" ref="A8580"/>
    <hyperlink r:id="rId7553" ref="A8581"/>
    <hyperlink r:id="rId7554" ref="A8582"/>
    <hyperlink r:id="rId7555" ref="A8583"/>
    <hyperlink r:id="rId7556" ref="A8584"/>
    <hyperlink r:id="rId7557" ref="A8585"/>
    <hyperlink r:id="rId7558" ref="A8586"/>
    <hyperlink r:id="rId7559" ref="A8587"/>
    <hyperlink r:id="rId7560" ref="A8588"/>
    <hyperlink r:id="rId7561" ref="A8589"/>
    <hyperlink r:id="rId7562" ref="A8590"/>
    <hyperlink r:id="rId7563" ref="A8591"/>
    <hyperlink r:id="rId7564" ref="A8592"/>
    <hyperlink r:id="rId7565" ref="A8593"/>
    <hyperlink r:id="rId7566" ref="A8594"/>
    <hyperlink r:id="rId7567" ref="A8595"/>
    <hyperlink r:id="rId7568" ref="A8596"/>
    <hyperlink r:id="rId7569" ref="A8597"/>
    <hyperlink r:id="rId7570" ref="A8598"/>
    <hyperlink r:id="rId7571" ref="A8599"/>
    <hyperlink r:id="rId7572" ref="A8600"/>
    <hyperlink r:id="rId7573" ref="A8601"/>
    <hyperlink r:id="rId7574" ref="A8602"/>
    <hyperlink r:id="rId7575" ref="A8603"/>
    <hyperlink r:id="rId7576" ref="A8604"/>
    <hyperlink r:id="rId7577" ref="A8605"/>
    <hyperlink r:id="rId7578" ref="A8606"/>
    <hyperlink r:id="rId7579" ref="A8607"/>
    <hyperlink r:id="rId7580" ref="A8608"/>
    <hyperlink r:id="rId7581" ref="A8609"/>
    <hyperlink r:id="rId7582" ref="A8610"/>
    <hyperlink r:id="rId7583" ref="A8611"/>
    <hyperlink r:id="rId7584" ref="A8612"/>
    <hyperlink r:id="rId7585" ref="A8613"/>
    <hyperlink r:id="rId7586" ref="A8614"/>
    <hyperlink r:id="rId7587" ref="A8615"/>
    <hyperlink r:id="rId7588" ref="A8616"/>
    <hyperlink r:id="rId7589" ref="A8617"/>
    <hyperlink r:id="rId7590" ref="A8618"/>
    <hyperlink r:id="rId7591" ref="A8619"/>
    <hyperlink r:id="rId7592" ref="A8620"/>
    <hyperlink r:id="rId7593" ref="A8621"/>
    <hyperlink r:id="rId7594" ref="A8622"/>
    <hyperlink r:id="rId7595" ref="A8623"/>
    <hyperlink r:id="rId7596" ref="A8624"/>
    <hyperlink r:id="rId7597" ref="A8625"/>
    <hyperlink r:id="rId7598" ref="A8626"/>
    <hyperlink r:id="rId7599" ref="A8627"/>
    <hyperlink r:id="rId7600" ref="A8628"/>
    <hyperlink r:id="rId7601" ref="A8629"/>
    <hyperlink r:id="rId7602" ref="A8630"/>
    <hyperlink r:id="rId7603" ref="A8631"/>
    <hyperlink r:id="rId7604" ref="A8632"/>
    <hyperlink r:id="rId7605" ref="A8633"/>
    <hyperlink r:id="rId7606" ref="A8634"/>
    <hyperlink r:id="rId7607" ref="A8635"/>
    <hyperlink r:id="rId7608" ref="A8636"/>
    <hyperlink r:id="rId7609" ref="A8637"/>
    <hyperlink r:id="rId7610" ref="A8638"/>
    <hyperlink r:id="rId7611" ref="A8639"/>
    <hyperlink r:id="rId7612" ref="A8640"/>
    <hyperlink r:id="rId7613" ref="A8641"/>
    <hyperlink r:id="rId7614" ref="A8642"/>
    <hyperlink r:id="rId7615" ref="A8643"/>
    <hyperlink r:id="rId7616" ref="A8644"/>
    <hyperlink r:id="rId7617" ref="A8645"/>
    <hyperlink r:id="rId7618" ref="A8646"/>
    <hyperlink r:id="rId7619" ref="A8647"/>
    <hyperlink r:id="rId7620" ref="A8648"/>
    <hyperlink r:id="rId7621" ref="A8649"/>
    <hyperlink r:id="rId7622" ref="A8650"/>
    <hyperlink r:id="rId7623" ref="A8651"/>
    <hyperlink r:id="rId7624" ref="A8652"/>
    <hyperlink r:id="rId7625" ref="A8653"/>
    <hyperlink r:id="rId7626" ref="A8654"/>
    <hyperlink r:id="rId7627" ref="A8655"/>
    <hyperlink r:id="rId7628" ref="A8656"/>
    <hyperlink r:id="rId7629" ref="A8657"/>
    <hyperlink r:id="rId7630" ref="A8658"/>
    <hyperlink r:id="rId7631" ref="A8659"/>
    <hyperlink r:id="rId7632" ref="A8660"/>
    <hyperlink r:id="rId7633" ref="A8661"/>
    <hyperlink r:id="rId7634" ref="A8662"/>
    <hyperlink r:id="rId7635" ref="A8663"/>
    <hyperlink r:id="rId7636" ref="A8664"/>
    <hyperlink r:id="rId7637" ref="A8665"/>
    <hyperlink r:id="rId7638" ref="A8666"/>
    <hyperlink r:id="rId7639" ref="A8667"/>
    <hyperlink r:id="rId7640" ref="A8668"/>
    <hyperlink r:id="rId7641" ref="A8669"/>
    <hyperlink r:id="rId7642" ref="A8670"/>
    <hyperlink r:id="rId7643" ref="A8671"/>
    <hyperlink r:id="rId7644" ref="A8672"/>
    <hyperlink r:id="rId7645" ref="A8673"/>
    <hyperlink r:id="rId7646" ref="A8674"/>
    <hyperlink r:id="rId7647" ref="A8675"/>
    <hyperlink r:id="rId7648" ref="A8676"/>
    <hyperlink r:id="rId7649" ref="A8677"/>
    <hyperlink r:id="rId7650" ref="A8678"/>
    <hyperlink r:id="rId7651" ref="A8679"/>
    <hyperlink r:id="rId7652" ref="A8680"/>
    <hyperlink r:id="rId7653" ref="A8681"/>
    <hyperlink r:id="rId7654" ref="A8682"/>
    <hyperlink r:id="rId7655" ref="A8683"/>
    <hyperlink r:id="rId7656" ref="A8684"/>
    <hyperlink r:id="rId7657" ref="A8685"/>
    <hyperlink r:id="rId7658" ref="A8686"/>
    <hyperlink r:id="rId7659" ref="A8687"/>
    <hyperlink r:id="rId7660" ref="A8688"/>
    <hyperlink r:id="rId7661" ref="A8689"/>
    <hyperlink r:id="rId7662" ref="A8690"/>
    <hyperlink r:id="rId7663" ref="A8691"/>
    <hyperlink r:id="rId7664" ref="A8692"/>
    <hyperlink r:id="rId7665" ref="A8693"/>
    <hyperlink r:id="rId7666" ref="A8694"/>
    <hyperlink r:id="rId7667" ref="A8695"/>
    <hyperlink r:id="rId7668" ref="A8696"/>
    <hyperlink r:id="rId7669" ref="A8697"/>
    <hyperlink r:id="rId7670" ref="A8698"/>
    <hyperlink r:id="rId7671" ref="A8699"/>
    <hyperlink r:id="rId7672" ref="A8700"/>
    <hyperlink r:id="rId7673" ref="A8701"/>
    <hyperlink r:id="rId7674" ref="A8702"/>
    <hyperlink r:id="rId7675" ref="A8703"/>
    <hyperlink r:id="rId7676" ref="A8704"/>
    <hyperlink r:id="rId7677" ref="A8705"/>
    <hyperlink r:id="rId7678" ref="A8706"/>
    <hyperlink r:id="rId7679" ref="A8707"/>
    <hyperlink r:id="rId7680" ref="A8708"/>
    <hyperlink r:id="rId7681" ref="A8709"/>
    <hyperlink r:id="rId7682" ref="A8710"/>
    <hyperlink r:id="rId7683" ref="A8711"/>
    <hyperlink r:id="rId7684" ref="A8712"/>
    <hyperlink r:id="rId7685" ref="A8713"/>
    <hyperlink r:id="rId7686" ref="A8714"/>
    <hyperlink r:id="rId7687" ref="A8715"/>
    <hyperlink r:id="rId7688" ref="A8716"/>
    <hyperlink r:id="rId7689" ref="A8717"/>
    <hyperlink r:id="rId7690" ref="A8718"/>
    <hyperlink r:id="rId7691" ref="A8719"/>
    <hyperlink r:id="rId7692" ref="A8720"/>
    <hyperlink r:id="rId7693" ref="A8721"/>
    <hyperlink r:id="rId7694" ref="A8722"/>
    <hyperlink r:id="rId7695" ref="A8723"/>
    <hyperlink r:id="rId7696" ref="A8724"/>
    <hyperlink r:id="rId7697" ref="A8725"/>
    <hyperlink r:id="rId7698" ref="A8726"/>
    <hyperlink r:id="rId7699" ref="A8727"/>
    <hyperlink r:id="rId7700" ref="A8728"/>
    <hyperlink r:id="rId7701" ref="A8729"/>
    <hyperlink r:id="rId7702" ref="A8730"/>
    <hyperlink r:id="rId7703" ref="A8731"/>
    <hyperlink r:id="rId7704" ref="A8732"/>
    <hyperlink r:id="rId7705" ref="A8733"/>
    <hyperlink r:id="rId7706" ref="A8734"/>
    <hyperlink r:id="rId7707" ref="A8735"/>
    <hyperlink r:id="rId7708" ref="A8736"/>
    <hyperlink r:id="rId7709" ref="A8737"/>
    <hyperlink r:id="rId7710" ref="A8738"/>
    <hyperlink r:id="rId7711" ref="A8739"/>
    <hyperlink r:id="rId7712" ref="A8740"/>
    <hyperlink r:id="rId7713" ref="A8741"/>
    <hyperlink r:id="rId7714" ref="A8742"/>
    <hyperlink r:id="rId7715" ref="A8743"/>
    <hyperlink r:id="rId7716" ref="A8744"/>
    <hyperlink r:id="rId7717" ref="A8745"/>
    <hyperlink r:id="rId7718" ref="A8746"/>
    <hyperlink r:id="rId7719" ref="A8747"/>
    <hyperlink r:id="rId7720" ref="A8748"/>
    <hyperlink r:id="rId7721" ref="A8749"/>
    <hyperlink r:id="rId7722" ref="A8750"/>
    <hyperlink r:id="rId7723" ref="A8751"/>
    <hyperlink r:id="rId7724" ref="A8752"/>
    <hyperlink r:id="rId7725" ref="A8753"/>
    <hyperlink r:id="rId7726" ref="A8754"/>
    <hyperlink r:id="rId7727" ref="A8755"/>
    <hyperlink r:id="rId7728" ref="A8756"/>
    <hyperlink r:id="rId7729" ref="A8757"/>
    <hyperlink r:id="rId7730" ref="A8758"/>
    <hyperlink r:id="rId7731" ref="A8759"/>
    <hyperlink r:id="rId7732" ref="A8760"/>
    <hyperlink r:id="rId7733" ref="A8761"/>
    <hyperlink r:id="rId7734" ref="A8762"/>
    <hyperlink r:id="rId7735" ref="A8763"/>
    <hyperlink r:id="rId7736" ref="A8764"/>
    <hyperlink r:id="rId7737" ref="A8765"/>
    <hyperlink r:id="rId7738" ref="A8766"/>
    <hyperlink r:id="rId7739" ref="A8767"/>
    <hyperlink r:id="rId7740" ref="A8768"/>
    <hyperlink r:id="rId7741" ref="A8769"/>
    <hyperlink r:id="rId7742" ref="A8770"/>
    <hyperlink r:id="rId7743" ref="A8771"/>
    <hyperlink r:id="rId7744" ref="A8772"/>
    <hyperlink r:id="rId7745" ref="A8773"/>
    <hyperlink r:id="rId7746" ref="A8774"/>
    <hyperlink r:id="rId7747" ref="A8775"/>
    <hyperlink r:id="rId7748" ref="A8776"/>
    <hyperlink r:id="rId7749" ref="A8777"/>
    <hyperlink r:id="rId7750" ref="A8778"/>
    <hyperlink r:id="rId7751" ref="A8779"/>
    <hyperlink r:id="rId7752" ref="A8780"/>
    <hyperlink r:id="rId7753" ref="A8781"/>
    <hyperlink r:id="rId7754" ref="A8782"/>
    <hyperlink r:id="rId7755" ref="A8783"/>
    <hyperlink r:id="rId7756" ref="A8784"/>
    <hyperlink r:id="rId7757" ref="A8785"/>
    <hyperlink r:id="rId7758" ref="A8786"/>
    <hyperlink r:id="rId7759" ref="A8787"/>
    <hyperlink r:id="rId7760" ref="A8788"/>
    <hyperlink r:id="rId7761" ref="A8789"/>
    <hyperlink r:id="rId7762" ref="A8790"/>
    <hyperlink r:id="rId7763" ref="A8791"/>
    <hyperlink r:id="rId7764" ref="A8792"/>
    <hyperlink r:id="rId7765" ref="A8793"/>
    <hyperlink r:id="rId7766" ref="A8794"/>
    <hyperlink r:id="rId7767" ref="A8795"/>
    <hyperlink r:id="rId7768" ref="A8796"/>
    <hyperlink r:id="rId7769" ref="A8797"/>
    <hyperlink r:id="rId7770" ref="A8798"/>
    <hyperlink r:id="rId7771" ref="A8799"/>
    <hyperlink r:id="rId7772" ref="A8800"/>
    <hyperlink r:id="rId7773" ref="A8801"/>
    <hyperlink r:id="rId7774" ref="A8802"/>
    <hyperlink r:id="rId7775" ref="A8803"/>
    <hyperlink r:id="rId7776" ref="A8804"/>
    <hyperlink r:id="rId7777" ref="A8805"/>
    <hyperlink r:id="rId7778" ref="A8806"/>
    <hyperlink r:id="rId7779" ref="A8807"/>
    <hyperlink r:id="rId7780" ref="A8808"/>
    <hyperlink r:id="rId7781" ref="A8809"/>
    <hyperlink r:id="rId7782" ref="A8810"/>
    <hyperlink r:id="rId7783" ref="A8811"/>
    <hyperlink r:id="rId7784" ref="A8812"/>
    <hyperlink r:id="rId7785" ref="A8813"/>
    <hyperlink r:id="rId7786" ref="A8814"/>
    <hyperlink r:id="rId7787" ref="A8815"/>
    <hyperlink r:id="rId7788" ref="A8816"/>
    <hyperlink r:id="rId7789" ref="A8817"/>
    <hyperlink r:id="rId7790" ref="A8818"/>
    <hyperlink r:id="rId7791" ref="A8819"/>
    <hyperlink r:id="rId7792" ref="A8820"/>
    <hyperlink r:id="rId7793" ref="A8821"/>
    <hyperlink r:id="rId7794" ref="A8822"/>
    <hyperlink r:id="rId7795" ref="A8823"/>
    <hyperlink r:id="rId7796" ref="A8824"/>
    <hyperlink r:id="rId7797" ref="A8825"/>
    <hyperlink r:id="rId7798" ref="A8826"/>
    <hyperlink r:id="rId7799" ref="A8827"/>
    <hyperlink r:id="rId7800" ref="A8828"/>
    <hyperlink r:id="rId7801" ref="A8829"/>
    <hyperlink r:id="rId7802" ref="A8830"/>
    <hyperlink r:id="rId7803" ref="A8831"/>
    <hyperlink r:id="rId7804" ref="A8832"/>
    <hyperlink r:id="rId7805" ref="A8833"/>
    <hyperlink r:id="rId7806" ref="A8834"/>
    <hyperlink r:id="rId7807" ref="A8835"/>
    <hyperlink r:id="rId7808" ref="A8836"/>
    <hyperlink r:id="rId7809" ref="A8837"/>
    <hyperlink r:id="rId7810" ref="A8838"/>
    <hyperlink r:id="rId7811" ref="A8839"/>
    <hyperlink r:id="rId7812" ref="A8840"/>
    <hyperlink r:id="rId7813" ref="A8841"/>
    <hyperlink r:id="rId7814" ref="A8842"/>
    <hyperlink r:id="rId7815" ref="A8843"/>
    <hyperlink r:id="rId7816" ref="A8844"/>
    <hyperlink r:id="rId7817" ref="A8846"/>
    <hyperlink r:id="rId7818" ref="A8847"/>
    <hyperlink r:id="rId7819" ref="A8848"/>
    <hyperlink r:id="rId7820" ref="A8849"/>
    <hyperlink r:id="rId7821" ref="A8850"/>
    <hyperlink r:id="rId7822" ref="A8851"/>
    <hyperlink r:id="rId7823" ref="A8852"/>
    <hyperlink r:id="rId7824" ref="A8853"/>
    <hyperlink r:id="rId7825" ref="A8854"/>
    <hyperlink r:id="rId7826" ref="A8855"/>
    <hyperlink r:id="rId7827" ref="A8856"/>
    <hyperlink r:id="rId7828" ref="A8857"/>
    <hyperlink r:id="rId7829" ref="A8858"/>
    <hyperlink r:id="rId7830" ref="A8859"/>
    <hyperlink r:id="rId7831" ref="A8860"/>
    <hyperlink r:id="rId7832" ref="A8861"/>
    <hyperlink r:id="rId7833" ref="A8862"/>
    <hyperlink r:id="rId7834" ref="A8863"/>
    <hyperlink r:id="rId7835" ref="A8864"/>
    <hyperlink r:id="rId7836" ref="A8865"/>
    <hyperlink r:id="rId7837" ref="A8866"/>
    <hyperlink r:id="rId7838" ref="A8867"/>
    <hyperlink r:id="rId7839" ref="A8868"/>
    <hyperlink r:id="rId7840" ref="A8869"/>
    <hyperlink r:id="rId7841" ref="A8870"/>
    <hyperlink r:id="rId7842" ref="A8871"/>
    <hyperlink r:id="rId7843" ref="A8872"/>
    <hyperlink r:id="rId7844" ref="A8873"/>
    <hyperlink r:id="rId7845" ref="A8874"/>
    <hyperlink r:id="rId7846" ref="A8875"/>
    <hyperlink r:id="rId7847" ref="A8876"/>
    <hyperlink r:id="rId7848" ref="A8877"/>
    <hyperlink r:id="rId7849" ref="A8878"/>
    <hyperlink r:id="rId7850" ref="A8879"/>
    <hyperlink r:id="rId7851" ref="A8880"/>
    <hyperlink r:id="rId7852" ref="A8881"/>
    <hyperlink r:id="rId7853" ref="A8882"/>
    <hyperlink r:id="rId7854" ref="A8883"/>
    <hyperlink r:id="rId7855" ref="A8884"/>
    <hyperlink r:id="rId7856" ref="A8885"/>
    <hyperlink r:id="rId7857" ref="A8886"/>
    <hyperlink r:id="rId7858" ref="A8887"/>
    <hyperlink r:id="rId7859" ref="A8888"/>
    <hyperlink r:id="rId7860" ref="A8889"/>
    <hyperlink r:id="rId7861" ref="A8890"/>
    <hyperlink r:id="rId7862" ref="A8891"/>
    <hyperlink r:id="rId7863" ref="A8892"/>
    <hyperlink r:id="rId7864" ref="A8893"/>
    <hyperlink r:id="rId7865" ref="A8894"/>
    <hyperlink r:id="rId7866" ref="A8895"/>
    <hyperlink r:id="rId7867" ref="A8896"/>
    <hyperlink r:id="rId7868" ref="A8897"/>
    <hyperlink r:id="rId7869" ref="A8898"/>
    <hyperlink r:id="rId7870" ref="A8899"/>
    <hyperlink r:id="rId7871" ref="A8900"/>
    <hyperlink r:id="rId7872" ref="A8901"/>
    <hyperlink r:id="rId7873" ref="A8902"/>
    <hyperlink r:id="rId7874" ref="A8903"/>
    <hyperlink r:id="rId7875" ref="A8904"/>
    <hyperlink r:id="rId7876" ref="A8905"/>
    <hyperlink r:id="rId7877" ref="A8906"/>
    <hyperlink r:id="rId7878" ref="A8907"/>
    <hyperlink r:id="rId7879" ref="A8908"/>
    <hyperlink r:id="rId7880" ref="A8909"/>
    <hyperlink r:id="rId7881" ref="A8910"/>
    <hyperlink r:id="rId7882" ref="A8911"/>
    <hyperlink r:id="rId7883" ref="A8912"/>
    <hyperlink r:id="rId7884" ref="A8913"/>
    <hyperlink r:id="rId7885" ref="A8914"/>
    <hyperlink r:id="rId7886" ref="A8915"/>
    <hyperlink r:id="rId7887" ref="A8916"/>
    <hyperlink r:id="rId7888" ref="A8917"/>
    <hyperlink r:id="rId7889" ref="A8918"/>
    <hyperlink r:id="rId7890" ref="A8919"/>
    <hyperlink r:id="rId7891" ref="A8920"/>
    <hyperlink r:id="rId7892" ref="A8921"/>
    <hyperlink r:id="rId7893" ref="A8922"/>
    <hyperlink r:id="rId7894" ref="A8923"/>
    <hyperlink r:id="rId7895" ref="A8924"/>
    <hyperlink r:id="rId7896" ref="A8925"/>
    <hyperlink r:id="rId7897" ref="A8926"/>
    <hyperlink r:id="rId7898" ref="A8927"/>
    <hyperlink r:id="rId7899" ref="A8928"/>
    <hyperlink r:id="rId7900" ref="A8929"/>
    <hyperlink r:id="rId7901" ref="A8930"/>
    <hyperlink r:id="rId7902" ref="A8931"/>
    <hyperlink r:id="rId7903" ref="A8932"/>
    <hyperlink r:id="rId7904" ref="A8933"/>
    <hyperlink r:id="rId7905" ref="A8934"/>
    <hyperlink r:id="rId7906" ref="A8935"/>
    <hyperlink r:id="rId7907" ref="A8936"/>
    <hyperlink r:id="rId7908" ref="A8937"/>
    <hyperlink r:id="rId7909" ref="A8938"/>
    <hyperlink r:id="rId7910" ref="A8939"/>
    <hyperlink r:id="rId7911" ref="A8940"/>
    <hyperlink r:id="rId7912" ref="A8941"/>
    <hyperlink r:id="rId7913" ref="A8942"/>
    <hyperlink r:id="rId7914" ref="A8943"/>
    <hyperlink r:id="rId7915" ref="A8944"/>
    <hyperlink r:id="rId7916" ref="A8945"/>
    <hyperlink r:id="rId7917" ref="A8946"/>
    <hyperlink r:id="rId7918" ref="A8947"/>
    <hyperlink r:id="rId7919" ref="A8948"/>
    <hyperlink r:id="rId7920" ref="A8949"/>
    <hyperlink r:id="rId7921" ref="A8950"/>
    <hyperlink r:id="rId7922" ref="A8951"/>
    <hyperlink r:id="rId7923" ref="A8952"/>
    <hyperlink r:id="rId7924" ref="A8953"/>
    <hyperlink r:id="rId7925" ref="A8954"/>
    <hyperlink r:id="rId7926" ref="A8955"/>
    <hyperlink r:id="rId7927" ref="A8956"/>
    <hyperlink r:id="rId7928" ref="A8957"/>
    <hyperlink r:id="rId7929" ref="A8958"/>
    <hyperlink r:id="rId7930" ref="A8959"/>
    <hyperlink r:id="rId7931" ref="A8960"/>
    <hyperlink r:id="rId7932" ref="A8961"/>
    <hyperlink r:id="rId7933" ref="A8962"/>
    <hyperlink r:id="rId7934" ref="A8963"/>
    <hyperlink r:id="rId7935" ref="A8964"/>
    <hyperlink r:id="rId7936" ref="A8965"/>
    <hyperlink r:id="rId7937" ref="A8976"/>
    <hyperlink r:id="rId7938" ref="A8977"/>
    <hyperlink r:id="rId7939" ref="A8978"/>
    <hyperlink r:id="rId7940" ref="A8979"/>
    <hyperlink r:id="rId7941" ref="A8980"/>
    <hyperlink r:id="rId7942" ref="A8981"/>
    <hyperlink r:id="rId7943" ref="A8982"/>
    <hyperlink r:id="rId7944" ref="A8983"/>
    <hyperlink r:id="rId7945" ref="A8984"/>
    <hyperlink r:id="rId7946" ref="A8985"/>
    <hyperlink r:id="rId7947" ref="A8986"/>
    <hyperlink r:id="rId7948" ref="A8987"/>
    <hyperlink r:id="rId7949" ref="A8988"/>
    <hyperlink r:id="rId7950" ref="A8989"/>
    <hyperlink r:id="rId7951" ref="A8990"/>
    <hyperlink r:id="rId7952" ref="A8991"/>
    <hyperlink r:id="rId7953" ref="A8992"/>
    <hyperlink r:id="rId7954" ref="A8993"/>
    <hyperlink r:id="rId7955" ref="A8994"/>
    <hyperlink r:id="rId7956" ref="A8995"/>
    <hyperlink r:id="rId7957" ref="A8996"/>
    <hyperlink r:id="rId7958" ref="A8997"/>
    <hyperlink r:id="rId7959" ref="A8998"/>
    <hyperlink r:id="rId7960" ref="A8999"/>
    <hyperlink r:id="rId7961" ref="A9000"/>
    <hyperlink r:id="rId7962" ref="A9001"/>
    <hyperlink r:id="rId7963" ref="A9002"/>
    <hyperlink r:id="rId7964" ref="A9003"/>
    <hyperlink r:id="rId7965" ref="A9004"/>
    <hyperlink r:id="rId7966" ref="A9005"/>
    <hyperlink r:id="rId7967" ref="A9006"/>
    <hyperlink r:id="rId7968" ref="A9007"/>
    <hyperlink r:id="rId7969" ref="A9008"/>
    <hyperlink r:id="rId7970" ref="A9009"/>
    <hyperlink r:id="rId7971" ref="A9010"/>
    <hyperlink r:id="rId7972" ref="A9011"/>
    <hyperlink r:id="rId7973" ref="A9012"/>
    <hyperlink r:id="rId7974" ref="A9013"/>
    <hyperlink r:id="rId7975" ref="A9014"/>
    <hyperlink r:id="rId7976" ref="A9015"/>
    <hyperlink r:id="rId7977" ref="A9016"/>
    <hyperlink r:id="rId7978" ref="A9017"/>
    <hyperlink r:id="rId7979" ref="A9018"/>
    <hyperlink r:id="rId7980" ref="A9019"/>
    <hyperlink r:id="rId7981" ref="A9020"/>
    <hyperlink r:id="rId7982" ref="A9021"/>
    <hyperlink r:id="rId7983" ref="A9022"/>
    <hyperlink r:id="rId7984" ref="A9023"/>
    <hyperlink r:id="rId7985" ref="A9024"/>
    <hyperlink r:id="rId7986" ref="A9025"/>
    <hyperlink r:id="rId7987" ref="A9026"/>
    <hyperlink r:id="rId7988" ref="A9027"/>
    <hyperlink r:id="rId7989" ref="A9028"/>
    <hyperlink r:id="rId7990" ref="A9029"/>
    <hyperlink r:id="rId7991" ref="A9030"/>
    <hyperlink r:id="rId7992" ref="A9031"/>
    <hyperlink r:id="rId7993" ref="A9032"/>
    <hyperlink r:id="rId7994" ref="A9033"/>
    <hyperlink r:id="rId7995" ref="A9039"/>
    <hyperlink r:id="rId7996" ref="A9040"/>
    <hyperlink r:id="rId7997" ref="A9041"/>
    <hyperlink r:id="rId7998" ref="A9042"/>
    <hyperlink r:id="rId7999" ref="A9043"/>
    <hyperlink r:id="rId8000" ref="A9044"/>
    <hyperlink r:id="rId8001" ref="A9045"/>
    <hyperlink r:id="rId8002" ref="A9046"/>
    <hyperlink r:id="rId8003" ref="A9047"/>
    <hyperlink r:id="rId8004" ref="A9048"/>
    <hyperlink r:id="rId8005" ref="A9049"/>
    <hyperlink r:id="rId8006" ref="A9050"/>
    <hyperlink r:id="rId8007" ref="A9051"/>
    <hyperlink r:id="rId8008" ref="A9052"/>
    <hyperlink r:id="rId8009" ref="A9053"/>
    <hyperlink r:id="rId8010" ref="A9054"/>
    <hyperlink r:id="rId8011" ref="A9055"/>
    <hyperlink r:id="rId8012" ref="A9056"/>
    <hyperlink r:id="rId8013" ref="A9057"/>
    <hyperlink r:id="rId8014" ref="A9058"/>
    <hyperlink r:id="rId8015" ref="A9059"/>
    <hyperlink r:id="rId8016" ref="A9060"/>
    <hyperlink r:id="rId8017" ref="A9061"/>
    <hyperlink r:id="rId8018" ref="A9062"/>
    <hyperlink r:id="rId8019" ref="A9063"/>
    <hyperlink r:id="rId8020" ref="A9064"/>
    <hyperlink r:id="rId8021" ref="A9065"/>
    <hyperlink r:id="rId8022" ref="A9066"/>
    <hyperlink r:id="rId8023" ref="A9067"/>
    <hyperlink r:id="rId8024" ref="A9068"/>
    <hyperlink r:id="rId8025" ref="A9069"/>
    <hyperlink r:id="rId8026" ref="A9070"/>
    <hyperlink r:id="rId8027" ref="A9071"/>
    <hyperlink r:id="rId8028" ref="A9072"/>
    <hyperlink r:id="rId8029" ref="A9073"/>
    <hyperlink r:id="rId8030" ref="A9074"/>
    <hyperlink r:id="rId8031" ref="A9075"/>
    <hyperlink r:id="rId8032" ref="A9076"/>
    <hyperlink r:id="rId8033" ref="A9077"/>
    <hyperlink r:id="rId8034" ref="A9078"/>
    <hyperlink r:id="rId8035" ref="A9079"/>
    <hyperlink r:id="rId8036" ref="A9080"/>
    <hyperlink r:id="rId8037" ref="A9081"/>
    <hyperlink r:id="rId8038" ref="A9082"/>
    <hyperlink r:id="rId8039" ref="A9084"/>
    <hyperlink r:id="rId8040" ref="A9085"/>
    <hyperlink r:id="rId8041" ref="A9086"/>
    <hyperlink r:id="rId8042" ref="A9087"/>
    <hyperlink r:id="rId8043" ref="A9088"/>
    <hyperlink r:id="rId8044" ref="A9089"/>
    <hyperlink r:id="rId8045" ref="A9090"/>
    <hyperlink r:id="rId8046" ref="A9091"/>
    <hyperlink r:id="rId8047" ref="A9092"/>
    <hyperlink r:id="rId8048" ref="A9093"/>
    <hyperlink r:id="rId8049" ref="A9094"/>
    <hyperlink r:id="rId8050" ref="A9095"/>
    <hyperlink r:id="rId8051" ref="A9096"/>
    <hyperlink r:id="rId8052" ref="A9097"/>
    <hyperlink r:id="rId8053" ref="A9098"/>
    <hyperlink r:id="rId8054" ref="A9099"/>
    <hyperlink r:id="rId8055" ref="A9100"/>
    <hyperlink r:id="rId8056" ref="A9101"/>
    <hyperlink r:id="rId8057" ref="A9102"/>
    <hyperlink r:id="rId8058" ref="A9103"/>
    <hyperlink r:id="rId8059" ref="A9104"/>
    <hyperlink r:id="rId8060" ref="A9105"/>
    <hyperlink r:id="rId8061" ref="A9106"/>
    <hyperlink r:id="rId8062" ref="A9107"/>
    <hyperlink r:id="rId8063" ref="A9108"/>
    <hyperlink r:id="rId8064" ref="A9109"/>
    <hyperlink r:id="rId8065" ref="A9110"/>
    <hyperlink r:id="rId8066" ref="A9111"/>
    <hyperlink r:id="rId8067" ref="A9112"/>
    <hyperlink r:id="rId8068" ref="A9113"/>
    <hyperlink r:id="rId8069" ref="A9114"/>
    <hyperlink r:id="rId8070" ref="A9115"/>
    <hyperlink r:id="rId8071" ref="A9116"/>
    <hyperlink r:id="rId8072" ref="A9117"/>
    <hyperlink r:id="rId8073" ref="A9118"/>
    <hyperlink r:id="rId8074" ref="A9119"/>
    <hyperlink r:id="rId8075" ref="A9120"/>
    <hyperlink r:id="rId8076" ref="A9121"/>
    <hyperlink r:id="rId8077" ref="A9122"/>
    <hyperlink r:id="rId8078" ref="A9123"/>
    <hyperlink r:id="rId8079" ref="A9124"/>
    <hyperlink r:id="rId8080" ref="A9125"/>
    <hyperlink r:id="rId8081" ref="A9126"/>
    <hyperlink r:id="rId8082" ref="A9127"/>
    <hyperlink r:id="rId8083" ref="A9128"/>
    <hyperlink r:id="rId8084" ref="A9129"/>
    <hyperlink r:id="rId8085" ref="A9130"/>
    <hyperlink r:id="rId8086" ref="A9131"/>
    <hyperlink r:id="rId8087" ref="A9132"/>
    <hyperlink r:id="rId8088" ref="A9133"/>
    <hyperlink r:id="rId8089" ref="A9134"/>
    <hyperlink r:id="rId8090" ref="A9135"/>
    <hyperlink r:id="rId8091" ref="A9136"/>
    <hyperlink r:id="rId8092" ref="A9137"/>
    <hyperlink r:id="rId8093" ref="A9138"/>
    <hyperlink r:id="rId8094" ref="A9139"/>
    <hyperlink r:id="rId8095" ref="A9140"/>
    <hyperlink r:id="rId8096" ref="A9141"/>
    <hyperlink r:id="rId8097" ref="A9142"/>
    <hyperlink r:id="rId8098" ref="A9143"/>
    <hyperlink r:id="rId8099" ref="A9144"/>
    <hyperlink r:id="rId8100" ref="A9145"/>
    <hyperlink r:id="rId8101" ref="A9146"/>
    <hyperlink r:id="rId8102" ref="A9147"/>
    <hyperlink r:id="rId8103" ref="A9148"/>
    <hyperlink r:id="rId8104" ref="A9149"/>
    <hyperlink r:id="rId8105" ref="A9150"/>
    <hyperlink r:id="rId8106" ref="A9151"/>
    <hyperlink r:id="rId8107" ref="A9152"/>
    <hyperlink r:id="rId8108" ref="A9153"/>
    <hyperlink r:id="rId8109" ref="A9154"/>
    <hyperlink r:id="rId8110" ref="A9155"/>
    <hyperlink r:id="rId8111" ref="A9156"/>
    <hyperlink r:id="rId8112" ref="A9157"/>
    <hyperlink r:id="rId8113" ref="A9158"/>
    <hyperlink r:id="rId8114" ref="A9159"/>
    <hyperlink r:id="rId8115" ref="A9160"/>
    <hyperlink r:id="rId8116" ref="A9161"/>
    <hyperlink r:id="rId8117" ref="A9162"/>
    <hyperlink r:id="rId8118" ref="A9163"/>
    <hyperlink r:id="rId8119" ref="A9164"/>
    <hyperlink r:id="rId8120" ref="A9165"/>
    <hyperlink r:id="rId8121" ref="A9166"/>
    <hyperlink r:id="rId8122" ref="A9167"/>
    <hyperlink r:id="rId8123" ref="A9168"/>
    <hyperlink r:id="rId8124" ref="A9169"/>
    <hyperlink r:id="rId8125" ref="A9170"/>
    <hyperlink r:id="rId8126" ref="A9171"/>
    <hyperlink r:id="rId8127" ref="A9172"/>
    <hyperlink r:id="rId8128" ref="A9173"/>
    <hyperlink r:id="rId8129" ref="A9174"/>
    <hyperlink r:id="rId8130" ref="A9175"/>
    <hyperlink r:id="rId8131" ref="A9176"/>
    <hyperlink r:id="rId8132" ref="A9177"/>
    <hyperlink r:id="rId8133" ref="A9178"/>
    <hyperlink r:id="rId8134" ref="A9179"/>
    <hyperlink r:id="rId8135" ref="A9180"/>
    <hyperlink r:id="rId8136" ref="A9181"/>
    <hyperlink r:id="rId8137" ref="A9182"/>
    <hyperlink r:id="rId8138" ref="A9183"/>
    <hyperlink r:id="rId8139" ref="A9184"/>
    <hyperlink r:id="rId8140" ref="A9185"/>
    <hyperlink r:id="rId8141" ref="A9186"/>
    <hyperlink r:id="rId8142" ref="A9187"/>
    <hyperlink r:id="rId8143" ref="A9188"/>
    <hyperlink r:id="rId8144" ref="A9189"/>
    <hyperlink r:id="rId8145" ref="A9190"/>
    <hyperlink r:id="rId8146" ref="A9191"/>
    <hyperlink r:id="rId8147" ref="A9192"/>
    <hyperlink r:id="rId8148" ref="A9193"/>
    <hyperlink r:id="rId8149" ref="A9194"/>
    <hyperlink r:id="rId8150" ref="A9195"/>
    <hyperlink r:id="rId8151" ref="A9196"/>
    <hyperlink r:id="rId8152" ref="A9197"/>
    <hyperlink r:id="rId8153" ref="A9198"/>
    <hyperlink r:id="rId8154" ref="A9199"/>
    <hyperlink r:id="rId8155" ref="A9200"/>
    <hyperlink r:id="rId8156" ref="A9201"/>
    <hyperlink r:id="rId8157" ref="A9202"/>
    <hyperlink r:id="rId8158" ref="A9203"/>
    <hyperlink r:id="rId8159" ref="A9204"/>
    <hyperlink r:id="rId8160" ref="A9205"/>
    <hyperlink r:id="rId8161" ref="A9206"/>
    <hyperlink r:id="rId8162" ref="A9207"/>
    <hyperlink r:id="rId8163" ref="A9208"/>
    <hyperlink r:id="rId8164" ref="A9209"/>
    <hyperlink r:id="rId8165" ref="A9210"/>
    <hyperlink r:id="rId8166" ref="A9211"/>
    <hyperlink r:id="rId8167" ref="A9212"/>
    <hyperlink r:id="rId8168" ref="A9213"/>
    <hyperlink r:id="rId8169" ref="A9214"/>
    <hyperlink r:id="rId8170" ref="A9215"/>
    <hyperlink r:id="rId8171" ref="A9216"/>
    <hyperlink r:id="rId8172" ref="A9217"/>
    <hyperlink r:id="rId8173" ref="A9218"/>
    <hyperlink r:id="rId8174" ref="A9219"/>
    <hyperlink r:id="rId8175" ref="A9220"/>
    <hyperlink r:id="rId8176" ref="A9221"/>
    <hyperlink r:id="rId8177" ref="A9222"/>
    <hyperlink r:id="rId8178" ref="A9223"/>
    <hyperlink r:id="rId8179" ref="A9224"/>
    <hyperlink r:id="rId8180" ref="A9225"/>
    <hyperlink r:id="rId8181" ref="A9226"/>
    <hyperlink r:id="rId8182" ref="A9227"/>
    <hyperlink r:id="rId8183" ref="A9228"/>
    <hyperlink r:id="rId8184" ref="A9229"/>
    <hyperlink r:id="rId8185" ref="A9230"/>
    <hyperlink r:id="rId8186" ref="A9231"/>
    <hyperlink r:id="rId8187" ref="A9232"/>
    <hyperlink r:id="rId8188" ref="A9233"/>
    <hyperlink r:id="rId8189" ref="A9234"/>
    <hyperlink r:id="rId8190" ref="A9235"/>
    <hyperlink r:id="rId8191" ref="A9236"/>
    <hyperlink r:id="rId8192" ref="A9237"/>
    <hyperlink r:id="rId8193" ref="A9238"/>
    <hyperlink r:id="rId8194" ref="A9239"/>
    <hyperlink r:id="rId8195" ref="A9240"/>
    <hyperlink r:id="rId8196" ref="A9241"/>
    <hyperlink r:id="rId8197" ref="A9242"/>
    <hyperlink r:id="rId8198" ref="A9243"/>
    <hyperlink r:id="rId8199" ref="A9244"/>
    <hyperlink r:id="rId8200" ref="A9245"/>
    <hyperlink r:id="rId8201" ref="A9246"/>
    <hyperlink r:id="rId8202" ref="A9247"/>
    <hyperlink r:id="rId8203" ref="A9248"/>
    <hyperlink r:id="rId8204" ref="A9249"/>
    <hyperlink r:id="rId8205" ref="A9250"/>
    <hyperlink r:id="rId8206" ref="A9251"/>
    <hyperlink r:id="rId8207" ref="A9252"/>
    <hyperlink r:id="rId8208" ref="A9253"/>
    <hyperlink r:id="rId8209" ref="A9254"/>
    <hyperlink r:id="rId8210" ref="A9255"/>
    <hyperlink r:id="rId8211" ref="A9256"/>
    <hyperlink r:id="rId8212" ref="A9257"/>
    <hyperlink r:id="rId8213" ref="A9258"/>
    <hyperlink r:id="rId8214" ref="A9259"/>
    <hyperlink r:id="rId8215" ref="A9260"/>
    <hyperlink r:id="rId8216" ref="A9261"/>
    <hyperlink r:id="rId8217" ref="A9262"/>
    <hyperlink r:id="rId8218" ref="A9263"/>
    <hyperlink r:id="rId8219" ref="A9264"/>
    <hyperlink r:id="rId8220" ref="A9265"/>
    <hyperlink r:id="rId8221" ref="A9266"/>
    <hyperlink r:id="rId8222" ref="A9267"/>
    <hyperlink r:id="rId8223" ref="A9281"/>
    <hyperlink r:id="rId8224" ref="A9282"/>
    <hyperlink r:id="rId8225" ref="A9283"/>
    <hyperlink r:id="rId8226" ref="A9284"/>
    <hyperlink r:id="rId8227" ref="A9285"/>
    <hyperlink r:id="rId8228" ref="A9286"/>
    <hyperlink r:id="rId8229" ref="A9287"/>
    <hyperlink r:id="rId8230" ref="A9288"/>
    <hyperlink r:id="rId8231" ref="A9289"/>
    <hyperlink r:id="rId8232" ref="A9290"/>
    <hyperlink r:id="rId8233" ref="A9291"/>
    <hyperlink r:id="rId8234" ref="A9292"/>
    <hyperlink r:id="rId8235" ref="A9293"/>
    <hyperlink r:id="rId8236" ref="A9295"/>
    <hyperlink r:id="rId8237" ref="A9296"/>
    <hyperlink r:id="rId8238" ref="A9297"/>
    <hyperlink r:id="rId8239" ref="A9298"/>
    <hyperlink r:id="rId8240" ref="A9299"/>
    <hyperlink r:id="rId8241" ref="A9300"/>
    <hyperlink r:id="rId8242" ref="A9301"/>
    <hyperlink r:id="rId8243" ref="A9302"/>
    <hyperlink r:id="rId8244" ref="A9303"/>
    <hyperlink r:id="rId8245" ref="A9304"/>
    <hyperlink r:id="rId8246" ref="A9305"/>
    <hyperlink r:id="rId8247" ref="A9306"/>
    <hyperlink r:id="rId8248" ref="A9307"/>
    <hyperlink r:id="rId8249" ref="A9308"/>
    <hyperlink r:id="rId8250" ref="A9309"/>
    <hyperlink r:id="rId8251" ref="A9310"/>
    <hyperlink r:id="rId8252" ref="A9311"/>
    <hyperlink r:id="rId8253" ref="A9312"/>
    <hyperlink r:id="rId8254" ref="A9313"/>
    <hyperlink r:id="rId8255" ref="A9314"/>
    <hyperlink r:id="rId8256" ref="A9315"/>
    <hyperlink r:id="rId8257" ref="A9316"/>
    <hyperlink r:id="rId8258" ref="A9317"/>
    <hyperlink r:id="rId8259" ref="A9318"/>
    <hyperlink r:id="rId8260" ref="A9319"/>
    <hyperlink r:id="rId8261" ref="A9320"/>
    <hyperlink r:id="rId8262" ref="A9321"/>
    <hyperlink r:id="rId8263" ref="A9322"/>
    <hyperlink r:id="rId8264" ref="A9323"/>
    <hyperlink r:id="rId8265" ref="A9324"/>
    <hyperlink r:id="rId8266" ref="A9325"/>
    <hyperlink r:id="rId8267" ref="A9326"/>
    <hyperlink r:id="rId8268" ref="A9327"/>
    <hyperlink r:id="rId8269" ref="A9328"/>
    <hyperlink r:id="rId8270" ref="A9329"/>
    <hyperlink r:id="rId8271" ref="A9330"/>
    <hyperlink r:id="rId8272" ref="A9331"/>
    <hyperlink r:id="rId8273" ref="A9332"/>
    <hyperlink r:id="rId8274" ref="A9333"/>
    <hyperlink r:id="rId8275" ref="A9334"/>
    <hyperlink r:id="rId8276" ref="A9335"/>
    <hyperlink r:id="rId8277" ref="A9336"/>
    <hyperlink r:id="rId8278" ref="A9337"/>
    <hyperlink r:id="rId8279" ref="A9338"/>
    <hyperlink r:id="rId8280" ref="A9339"/>
    <hyperlink r:id="rId8281" ref="A9340"/>
    <hyperlink r:id="rId8282" ref="A9341"/>
    <hyperlink r:id="rId8283" ref="A9348"/>
    <hyperlink r:id="rId8284" ref="A9349"/>
    <hyperlink r:id="rId8285" ref="A9350"/>
    <hyperlink r:id="rId8286" ref="A9351"/>
    <hyperlink r:id="rId8287" ref="A9352"/>
    <hyperlink r:id="rId8288" ref="A9353"/>
    <hyperlink r:id="rId8289" ref="A9354"/>
    <hyperlink r:id="rId8290" ref="A9355"/>
    <hyperlink r:id="rId8291" ref="A9356"/>
    <hyperlink r:id="rId8292" ref="A9357"/>
    <hyperlink r:id="rId8293" ref="A9358"/>
    <hyperlink r:id="rId8294" ref="A9359"/>
    <hyperlink r:id="rId8295" ref="A9360"/>
    <hyperlink r:id="rId8296" ref="A9361"/>
    <hyperlink r:id="rId8297" ref="A9362"/>
    <hyperlink r:id="rId8298" ref="A9363"/>
    <hyperlink r:id="rId8299" ref="A9364"/>
    <hyperlink r:id="rId8300" ref="A9365"/>
    <hyperlink r:id="rId8301" ref="A9366"/>
    <hyperlink r:id="rId8302" ref="A9367"/>
    <hyperlink r:id="rId8303" ref="A9368"/>
    <hyperlink r:id="rId8304" ref="A9369"/>
    <hyperlink r:id="rId8305" ref="A9370"/>
    <hyperlink r:id="rId8306" ref="A9371"/>
    <hyperlink r:id="rId8307" ref="A9372"/>
    <hyperlink r:id="rId8308" ref="A9373"/>
    <hyperlink r:id="rId8309" ref="A9374"/>
    <hyperlink r:id="rId8310" ref="A9375"/>
    <hyperlink r:id="rId8311" ref="A9376"/>
    <hyperlink r:id="rId8312" ref="A9377"/>
    <hyperlink r:id="rId8313" ref="A9378"/>
    <hyperlink r:id="rId8314" ref="A9379"/>
    <hyperlink r:id="rId8315" ref="A9380"/>
    <hyperlink r:id="rId8316" ref="A9381"/>
    <hyperlink r:id="rId8317" ref="A9382"/>
    <hyperlink r:id="rId8318" ref="A9383"/>
    <hyperlink r:id="rId8319" ref="A9384"/>
    <hyperlink r:id="rId8320" ref="A9391"/>
    <hyperlink r:id="rId8321" ref="A9392"/>
    <hyperlink r:id="rId8322" ref="A9393"/>
    <hyperlink r:id="rId8323" ref="A9394"/>
    <hyperlink r:id="rId8324" ref="A9395"/>
    <hyperlink r:id="rId8325" ref="A9396"/>
    <hyperlink r:id="rId8326" ref="A9397"/>
    <hyperlink r:id="rId8327" ref="A9398"/>
    <hyperlink r:id="rId8328" ref="A9399"/>
    <hyperlink r:id="rId8329" ref="A9400"/>
    <hyperlink r:id="rId8330" ref="A9401"/>
    <hyperlink r:id="rId8331" ref="A9402"/>
    <hyperlink r:id="rId8332" ref="A9403"/>
    <hyperlink r:id="rId8333" ref="A9404"/>
    <hyperlink r:id="rId8334" ref="A9405"/>
    <hyperlink r:id="rId8335" ref="A9406"/>
    <hyperlink r:id="rId8336" ref="A9407"/>
    <hyperlink r:id="rId8337" ref="A9408"/>
    <hyperlink r:id="rId8338" ref="A9409"/>
    <hyperlink r:id="rId8339" ref="A9410"/>
    <hyperlink r:id="rId8340" ref="A9411"/>
    <hyperlink r:id="rId8341" ref="A9412"/>
    <hyperlink r:id="rId8342" ref="A9413"/>
    <hyperlink r:id="rId8343" ref="A9414"/>
    <hyperlink r:id="rId8344" ref="A9415"/>
    <hyperlink r:id="rId8345" ref="A9416"/>
    <hyperlink r:id="rId8346" ref="A9417"/>
    <hyperlink r:id="rId8347" ref="A9418"/>
    <hyperlink r:id="rId8348" ref="A9419"/>
    <hyperlink r:id="rId8349" ref="A9420"/>
    <hyperlink r:id="rId8350" ref="A9421"/>
    <hyperlink r:id="rId8351" ref="A9422"/>
    <hyperlink r:id="rId8352" ref="A9423"/>
    <hyperlink r:id="rId8353" ref="A9424"/>
    <hyperlink r:id="rId8354" ref="A9425"/>
    <hyperlink r:id="rId8355" ref="A9426"/>
    <hyperlink r:id="rId8356" ref="A9427"/>
    <hyperlink r:id="rId8357" ref="A9428"/>
    <hyperlink r:id="rId8358" ref="A9429"/>
    <hyperlink r:id="rId8359" ref="A9430"/>
    <hyperlink r:id="rId8360" ref="A9431"/>
    <hyperlink r:id="rId8361" ref="A9432"/>
    <hyperlink r:id="rId8362" ref="A9433"/>
    <hyperlink r:id="rId8363" ref="A9434"/>
    <hyperlink r:id="rId8364" ref="A9435"/>
    <hyperlink r:id="rId8365" ref="A9436"/>
    <hyperlink r:id="rId8366" ref="A9437"/>
    <hyperlink r:id="rId8367" ref="A9438"/>
    <hyperlink r:id="rId8368" ref="A9439"/>
    <hyperlink r:id="rId8369" ref="A9440"/>
    <hyperlink r:id="rId8370" ref="A9441"/>
    <hyperlink r:id="rId8371" ref="A9442"/>
    <hyperlink r:id="rId8372" ref="A9443"/>
    <hyperlink r:id="rId8373" ref="A9444"/>
    <hyperlink r:id="rId8374" ref="A9445"/>
    <hyperlink r:id="rId8375" ref="A9446"/>
    <hyperlink r:id="rId8376" ref="A9447"/>
    <hyperlink r:id="rId8377" ref="A9448"/>
    <hyperlink r:id="rId8378" ref="A9449"/>
    <hyperlink r:id="rId8379" ref="A9450"/>
    <hyperlink r:id="rId8380" ref="A9451"/>
    <hyperlink r:id="rId8381" ref="A9452"/>
    <hyperlink r:id="rId8382" ref="A9453"/>
    <hyperlink r:id="rId8383" ref="A9454"/>
    <hyperlink r:id="rId8384" ref="A9455"/>
    <hyperlink r:id="rId8385" ref="A9456"/>
    <hyperlink r:id="rId8386" ref="A9457"/>
    <hyperlink r:id="rId8387" ref="A9458"/>
    <hyperlink r:id="rId8388" ref="A9459"/>
    <hyperlink r:id="rId8389" ref="A9460"/>
    <hyperlink r:id="rId8390" ref="A9461"/>
    <hyperlink r:id="rId8391" ref="A9462"/>
    <hyperlink r:id="rId8392" ref="A9463"/>
    <hyperlink r:id="rId8393" ref="A9464"/>
    <hyperlink r:id="rId8394" ref="A9465"/>
    <hyperlink r:id="rId8395" ref="A9466"/>
    <hyperlink r:id="rId8396" ref="A9467"/>
    <hyperlink r:id="rId8397" ref="A9468"/>
    <hyperlink r:id="rId8398" ref="A9469"/>
    <hyperlink r:id="rId8399" ref="A9470"/>
    <hyperlink r:id="rId8400" ref="A9471"/>
    <hyperlink r:id="rId8401" ref="A9472"/>
    <hyperlink r:id="rId8402" ref="A9473"/>
    <hyperlink r:id="rId8403" ref="A9474"/>
    <hyperlink r:id="rId8404" ref="A9475"/>
    <hyperlink r:id="rId8405" ref="A9476"/>
    <hyperlink r:id="rId8406" ref="A9477"/>
    <hyperlink r:id="rId8407" ref="A9478"/>
    <hyperlink r:id="rId8408" ref="A9479"/>
    <hyperlink r:id="rId8409" ref="A9480"/>
    <hyperlink r:id="rId8410" ref="A9481"/>
    <hyperlink r:id="rId8411" ref="A9482"/>
    <hyperlink r:id="rId8412" ref="A9483"/>
    <hyperlink r:id="rId8413" ref="A9484"/>
    <hyperlink r:id="rId8414" ref="A9485"/>
    <hyperlink r:id="rId8415" ref="A9486"/>
    <hyperlink r:id="rId8416" ref="A9487"/>
    <hyperlink r:id="rId8417" ref="A9488"/>
    <hyperlink r:id="rId8418" ref="A9489"/>
    <hyperlink r:id="rId8419" ref="A9490"/>
    <hyperlink r:id="rId8420" ref="A9491"/>
    <hyperlink r:id="rId8421" ref="A9492"/>
    <hyperlink r:id="rId8422" ref="A9493"/>
    <hyperlink r:id="rId8423" ref="A9494"/>
    <hyperlink r:id="rId8424" ref="A9495"/>
    <hyperlink r:id="rId8425" ref="A9496"/>
    <hyperlink r:id="rId8426" ref="A9497"/>
    <hyperlink r:id="rId8427" ref="A9498"/>
    <hyperlink r:id="rId8428" ref="A9499"/>
    <hyperlink r:id="rId8429" ref="A9500"/>
    <hyperlink r:id="rId8430" ref="A9501"/>
    <hyperlink r:id="rId8431" ref="A9502"/>
    <hyperlink r:id="rId8432" ref="A9503"/>
    <hyperlink r:id="rId8433" ref="A9504"/>
    <hyperlink r:id="rId8434" ref="A9505"/>
    <hyperlink r:id="rId8435" ref="A9506"/>
    <hyperlink r:id="rId8436" ref="A9507"/>
    <hyperlink r:id="rId8437" ref="A9508"/>
    <hyperlink r:id="rId8438" ref="A9509"/>
    <hyperlink r:id="rId8439" ref="A9510"/>
    <hyperlink r:id="rId8440" ref="A9511"/>
    <hyperlink r:id="rId8441" ref="A9512"/>
    <hyperlink r:id="rId8442" ref="A9520"/>
    <hyperlink r:id="rId8443" ref="A9521"/>
    <hyperlink r:id="rId8444" ref="A9522"/>
    <hyperlink r:id="rId8445" ref="A9523"/>
    <hyperlink r:id="rId8446" ref="A9524"/>
    <hyperlink r:id="rId8447" ref="A9525"/>
    <hyperlink r:id="rId8448" ref="A9526"/>
    <hyperlink r:id="rId8449" ref="A9527"/>
    <hyperlink r:id="rId8450" ref="A9528"/>
    <hyperlink r:id="rId8451" ref="A9529"/>
    <hyperlink r:id="rId8452" ref="A9530"/>
    <hyperlink r:id="rId8453" ref="A9531"/>
    <hyperlink r:id="rId8454" ref="A9532"/>
    <hyperlink r:id="rId8455" ref="A9533"/>
    <hyperlink r:id="rId8456" ref="A9534"/>
    <hyperlink r:id="rId8457" ref="A9535"/>
    <hyperlink r:id="rId8458" ref="A9536"/>
    <hyperlink r:id="rId8459" ref="A9537"/>
    <hyperlink r:id="rId8460" ref="A9538"/>
    <hyperlink r:id="rId8461" ref="A9539"/>
    <hyperlink r:id="rId8462" ref="A9540"/>
    <hyperlink r:id="rId8463" ref="A9541"/>
    <hyperlink r:id="rId8464" ref="A9542"/>
    <hyperlink r:id="rId8465" ref="A9543"/>
    <hyperlink r:id="rId8466" ref="A9544"/>
    <hyperlink r:id="rId8467" ref="A9545"/>
    <hyperlink r:id="rId8468" ref="A9546"/>
    <hyperlink r:id="rId8469" ref="A9547"/>
    <hyperlink r:id="rId8470" ref="A9548"/>
    <hyperlink r:id="rId8471" ref="A9549"/>
    <hyperlink r:id="rId8472" ref="A9550"/>
    <hyperlink r:id="rId8473" ref="A9551"/>
    <hyperlink r:id="rId8474" ref="A9552"/>
    <hyperlink r:id="rId8475" ref="A9553"/>
    <hyperlink r:id="rId8476" ref="A9554"/>
    <hyperlink r:id="rId8477" ref="A9555"/>
    <hyperlink r:id="rId8478" ref="A9557"/>
    <hyperlink r:id="rId8479" ref="A9558"/>
    <hyperlink r:id="rId8480" ref="A9559"/>
    <hyperlink r:id="rId8481" ref="A9560"/>
    <hyperlink r:id="rId8482" ref="A9561"/>
    <hyperlink r:id="rId8483" ref="A9562"/>
    <hyperlink r:id="rId8484" ref="A9563"/>
    <hyperlink r:id="rId8485" ref="A9564"/>
    <hyperlink r:id="rId8486" ref="A9565"/>
    <hyperlink r:id="rId8487" ref="A9566"/>
    <hyperlink r:id="rId8488" ref="A9567"/>
    <hyperlink r:id="rId8489" ref="A9568"/>
    <hyperlink r:id="rId8490" ref="A9569"/>
    <hyperlink r:id="rId8491" ref="A9570"/>
    <hyperlink r:id="rId8492" ref="A9571"/>
    <hyperlink r:id="rId8493" ref="A9572"/>
    <hyperlink r:id="rId8494" ref="A9573"/>
    <hyperlink r:id="rId8495" ref="A9574"/>
    <hyperlink r:id="rId8496" ref="A9575"/>
    <hyperlink r:id="rId8497" ref="A9576"/>
    <hyperlink r:id="rId8498" ref="A9577"/>
    <hyperlink r:id="rId8499" ref="A9578"/>
    <hyperlink r:id="rId8500" ref="A9579"/>
    <hyperlink r:id="rId8501" ref="A9580"/>
    <hyperlink r:id="rId8502" ref="A9581"/>
    <hyperlink r:id="rId8503" ref="A9582"/>
    <hyperlink r:id="rId8504" ref="A9583"/>
    <hyperlink r:id="rId8505" ref="A9584"/>
    <hyperlink r:id="rId8506" ref="A9585"/>
    <hyperlink r:id="rId8507" ref="A9586"/>
    <hyperlink r:id="rId8508" ref="A9587"/>
    <hyperlink r:id="rId8509" ref="A9588"/>
    <hyperlink r:id="rId8510" ref="A9589"/>
    <hyperlink r:id="rId8511" ref="A9590"/>
    <hyperlink r:id="rId8512" ref="A9591"/>
    <hyperlink r:id="rId8513" ref="A9592"/>
    <hyperlink r:id="rId8514" ref="A9593"/>
    <hyperlink r:id="rId8515" ref="A9594"/>
    <hyperlink r:id="rId8516" ref="A9595"/>
    <hyperlink r:id="rId8517" ref="A9596"/>
    <hyperlink r:id="rId8518" ref="A9597"/>
    <hyperlink r:id="rId8519" ref="A9598"/>
    <hyperlink r:id="rId8520" ref="A9599"/>
    <hyperlink r:id="rId8521" ref="A9600"/>
    <hyperlink r:id="rId8522" ref="A9601"/>
    <hyperlink r:id="rId8523" ref="A9602"/>
    <hyperlink r:id="rId8524" ref="A9603"/>
    <hyperlink r:id="rId8525" ref="A9604"/>
    <hyperlink r:id="rId8526" ref="A9605"/>
    <hyperlink r:id="rId8527" ref="A9606"/>
    <hyperlink r:id="rId8528" ref="A9607"/>
    <hyperlink r:id="rId8529" ref="A9608"/>
    <hyperlink r:id="rId8530" ref="A9609"/>
    <hyperlink r:id="rId8531" ref="A9610"/>
    <hyperlink r:id="rId8532" ref="A9611"/>
    <hyperlink r:id="rId8533" ref="A9612"/>
    <hyperlink r:id="rId8534" ref="A9613"/>
    <hyperlink r:id="rId8535" ref="A9614"/>
    <hyperlink r:id="rId8536" ref="A9615"/>
    <hyperlink r:id="rId8537" ref="A9616"/>
    <hyperlink r:id="rId8538" ref="A9617"/>
    <hyperlink r:id="rId8539" ref="A9618"/>
    <hyperlink r:id="rId8540" ref="A9619"/>
    <hyperlink r:id="rId8541" ref="A9620"/>
    <hyperlink r:id="rId8542" ref="A9621"/>
    <hyperlink r:id="rId8543" ref="A9622"/>
    <hyperlink r:id="rId8544" ref="A9623"/>
    <hyperlink r:id="rId8545" ref="A9624"/>
    <hyperlink r:id="rId8546" ref="A9625"/>
    <hyperlink r:id="rId8547" ref="A9626"/>
    <hyperlink r:id="rId8548" ref="A9627"/>
    <hyperlink r:id="rId8549" ref="A9629"/>
    <hyperlink r:id="rId8550" ref="A9630"/>
    <hyperlink r:id="rId8551" ref="A9631"/>
    <hyperlink r:id="rId8552" ref="A9632"/>
    <hyperlink r:id="rId8553" ref="A9633"/>
    <hyperlink r:id="rId8554" ref="A9634"/>
    <hyperlink r:id="rId8555" ref="A9635"/>
    <hyperlink r:id="rId8556" ref="A9636"/>
    <hyperlink r:id="rId8557" ref="A9637"/>
    <hyperlink r:id="rId8558" ref="A9638"/>
    <hyperlink r:id="rId8559" ref="A9639"/>
    <hyperlink r:id="rId8560" ref="A9640"/>
    <hyperlink r:id="rId8561" ref="A9641"/>
    <hyperlink r:id="rId8562" ref="A9642"/>
    <hyperlink r:id="rId8563" ref="A9643"/>
    <hyperlink r:id="rId8564" ref="A9644"/>
    <hyperlink r:id="rId8565" ref="A9645"/>
    <hyperlink r:id="rId8566" ref="A9646"/>
    <hyperlink r:id="rId8567" ref="A9647"/>
    <hyperlink r:id="rId8568" ref="A9648"/>
    <hyperlink r:id="rId8569" ref="A9649"/>
    <hyperlink r:id="rId8570" ref="A9650"/>
    <hyperlink r:id="rId8571" ref="A9651"/>
    <hyperlink r:id="rId8572" ref="A9652"/>
    <hyperlink r:id="rId8573" ref="A9653"/>
    <hyperlink r:id="rId8574" ref="A9654"/>
    <hyperlink r:id="rId8575" ref="A9655"/>
    <hyperlink r:id="rId8576" ref="A9656"/>
    <hyperlink r:id="rId8577" ref="A9657"/>
    <hyperlink r:id="rId8578" ref="A9658"/>
    <hyperlink r:id="rId8579" ref="A9659"/>
    <hyperlink r:id="rId8580" ref="A9660"/>
    <hyperlink r:id="rId8581" ref="A9661"/>
    <hyperlink r:id="rId8582" ref="A9662"/>
    <hyperlink r:id="rId8583" ref="A9663"/>
    <hyperlink r:id="rId8584" ref="A9664"/>
    <hyperlink r:id="rId8585" ref="A9665"/>
    <hyperlink r:id="rId8586" ref="A9666"/>
    <hyperlink r:id="rId8587" ref="A9667"/>
    <hyperlink r:id="rId8588" ref="A9668"/>
    <hyperlink r:id="rId8589" ref="A9669"/>
    <hyperlink r:id="rId8590" ref="A9670"/>
    <hyperlink r:id="rId8591" ref="A9671"/>
    <hyperlink r:id="rId8592" ref="A9672"/>
    <hyperlink r:id="rId8593" ref="A9673"/>
    <hyperlink r:id="rId8594" ref="A9674"/>
    <hyperlink r:id="rId8595" ref="A9675"/>
    <hyperlink r:id="rId8596" ref="A9676"/>
    <hyperlink r:id="rId8597" ref="A9677"/>
    <hyperlink r:id="rId8598" ref="A9678"/>
    <hyperlink r:id="rId8599" ref="A9679"/>
    <hyperlink r:id="rId8600" ref="A9680"/>
    <hyperlink r:id="rId8601" ref="A9681"/>
    <hyperlink r:id="rId8602" ref="A9682"/>
    <hyperlink r:id="rId8603" ref="A9683"/>
    <hyperlink r:id="rId8604" ref="A9684"/>
    <hyperlink r:id="rId8605" ref="A9685"/>
    <hyperlink r:id="rId8606" ref="A9686"/>
    <hyperlink r:id="rId8607" ref="A9687"/>
    <hyperlink r:id="rId8608" ref="A9688"/>
    <hyperlink r:id="rId8609" ref="A9689"/>
    <hyperlink r:id="rId8610" ref="A9690"/>
    <hyperlink r:id="rId8611" ref="A9691"/>
    <hyperlink r:id="rId8612" ref="A9692"/>
    <hyperlink r:id="rId8613" ref="A9693"/>
    <hyperlink r:id="rId8614" ref="A9694"/>
    <hyperlink r:id="rId8615" ref="A9695"/>
    <hyperlink r:id="rId8616" ref="A9696"/>
    <hyperlink r:id="rId8617" ref="A9697"/>
    <hyperlink r:id="rId8618" ref="A9698"/>
    <hyperlink r:id="rId8619" ref="A9699"/>
    <hyperlink r:id="rId8620" ref="A9700"/>
    <hyperlink r:id="rId8621" ref="A9701"/>
    <hyperlink r:id="rId8622" ref="A9702"/>
    <hyperlink r:id="rId8623" ref="A9703"/>
    <hyperlink r:id="rId8624" ref="A9704"/>
    <hyperlink r:id="rId8625" ref="A9705"/>
    <hyperlink r:id="rId8626" ref="A9706"/>
    <hyperlink r:id="rId8627" ref="A9707"/>
    <hyperlink r:id="rId8628" ref="A9708"/>
    <hyperlink r:id="rId8629" ref="A9709"/>
    <hyperlink r:id="rId8630" ref="A9710"/>
    <hyperlink r:id="rId8631" ref="A9711"/>
    <hyperlink r:id="rId8632" ref="A9712"/>
    <hyperlink r:id="rId8633" ref="A9713"/>
    <hyperlink r:id="rId8634" ref="A9714"/>
    <hyperlink r:id="rId8635" ref="A9715"/>
    <hyperlink r:id="rId8636" ref="A9716"/>
    <hyperlink r:id="rId8637" ref="A9717"/>
    <hyperlink r:id="rId8638" ref="A9718"/>
    <hyperlink r:id="rId8639" ref="A9719"/>
    <hyperlink r:id="rId8640" ref="A9720"/>
    <hyperlink r:id="rId8641" ref="A9721"/>
    <hyperlink r:id="rId8642" ref="A9722"/>
    <hyperlink r:id="rId8643" ref="A9723"/>
    <hyperlink r:id="rId8644" ref="A9724"/>
    <hyperlink r:id="rId8645" ref="A9725"/>
    <hyperlink r:id="rId8646" ref="A9726"/>
    <hyperlink r:id="rId8647" ref="A9727"/>
    <hyperlink r:id="rId8648" ref="A9728"/>
    <hyperlink r:id="rId8649" ref="A9729"/>
    <hyperlink r:id="rId8650" ref="A9730"/>
    <hyperlink r:id="rId8651" ref="A9731"/>
    <hyperlink r:id="rId8652" ref="A9732"/>
    <hyperlink r:id="rId8653" ref="A9733"/>
    <hyperlink r:id="rId8654" ref="A9734"/>
    <hyperlink r:id="rId8655" ref="A9735"/>
    <hyperlink r:id="rId8656" ref="A9736"/>
    <hyperlink r:id="rId8657" ref="A9737"/>
    <hyperlink r:id="rId8658" ref="A9738"/>
    <hyperlink r:id="rId8659" ref="A9739"/>
    <hyperlink r:id="rId8660" ref="A9740"/>
    <hyperlink r:id="rId8661" ref="A9741"/>
    <hyperlink r:id="rId8662" ref="A9742"/>
    <hyperlink r:id="rId8663" ref="A9743"/>
    <hyperlink r:id="rId8664" ref="A9744"/>
    <hyperlink r:id="rId8665" ref="A9745"/>
    <hyperlink r:id="rId8666" ref="A9746"/>
    <hyperlink r:id="rId8667" ref="A9747"/>
    <hyperlink r:id="rId8668" ref="A9748"/>
    <hyperlink r:id="rId8669" ref="A9749"/>
    <hyperlink r:id="rId8670" ref="A9750"/>
    <hyperlink r:id="rId8671" ref="A9751"/>
    <hyperlink r:id="rId8672" ref="A9752"/>
    <hyperlink r:id="rId8673" ref="A9753"/>
    <hyperlink r:id="rId8674" ref="A9754"/>
    <hyperlink r:id="rId8675" ref="A9755"/>
    <hyperlink r:id="rId8676" ref="A9756"/>
    <hyperlink r:id="rId8677" ref="A9757"/>
    <hyperlink r:id="rId8678" ref="A9758"/>
    <hyperlink r:id="rId8679" ref="A9759"/>
    <hyperlink r:id="rId8680" ref="A9760"/>
    <hyperlink r:id="rId8681" ref="A9761"/>
    <hyperlink r:id="rId8682" ref="A9762"/>
    <hyperlink r:id="rId8683" ref="A9763"/>
    <hyperlink r:id="rId8684" ref="A9764"/>
    <hyperlink r:id="rId8685" ref="A9765"/>
    <hyperlink r:id="rId8686" ref="A9766"/>
    <hyperlink r:id="rId8687" ref="A9767"/>
    <hyperlink r:id="rId8688" ref="A9768"/>
    <hyperlink r:id="rId8689" ref="A9769"/>
    <hyperlink r:id="rId8690" ref="A9770"/>
    <hyperlink r:id="rId8691" ref="A9771"/>
    <hyperlink r:id="rId8692" ref="A9772"/>
    <hyperlink r:id="rId8693" ref="A9773"/>
    <hyperlink r:id="rId8694" ref="A9774"/>
    <hyperlink r:id="rId8695" ref="A9775"/>
    <hyperlink r:id="rId8696" ref="A9776"/>
    <hyperlink r:id="rId8697" ref="A9777"/>
    <hyperlink r:id="rId8698" ref="A9778"/>
    <hyperlink r:id="rId8699" ref="A9779"/>
    <hyperlink r:id="rId8700" ref="A9780"/>
    <hyperlink r:id="rId8701" ref="A9782"/>
    <hyperlink r:id="rId8702" ref="A9783"/>
    <hyperlink r:id="rId8703" ref="A9784"/>
    <hyperlink r:id="rId8704" ref="A9785"/>
    <hyperlink r:id="rId8705" ref="A9786"/>
    <hyperlink r:id="rId8706" ref="A9787"/>
    <hyperlink r:id="rId8707" ref="A9788"/>
    <hyperlink r:id="rId8708" ref="A9789"/>
    <hyperlink r:id="rId8709" ref="A9790"/>
    <hyperlink r:id="rId8710" ref="A9791"/>
    <hyperlink r:id="rId8711" ref="A9792"/>
    <hyperlink r:id="rId8712" ref="A9793"/>
    <hyperlink r:id="rId8713" ref="A9794"/>
    <hyperlink r:id="rId8714" ref="A9795"/>
    <hyperlink r:id="rId8715" ref="A9796"/>
    <hyperlink r:id="rId8716" ref="A9797"/>
    <hyperlink r:id="rId8717" ref="A9798"/>
    <hyperlink r:id="rId8718" ref="A9799"/>
    <hyperlink r:id="rId8719" ref="A9800"/>
    <hyperlink r:id="rId8720" ref="A9801"/>
    <hyperlink r:id="rId8721" ref="A9802"/>
    <hyperlink r:id="rId8722" ref="A9803"/>
    <hyperlink r:id="rId8723" ref="A9804"/>
    <hyperlink r:id="rId8724" ref="A9805"/>
    <hyperlink r:id="rId8725" ref="A9806"/>
    <hyperlink r:id="rId8726" ref="A9807"/>
    <hyperlink r:id="rId8727" ref="A9808"/>
    <hyperlink r:id="rId8728" ref="A9809"/>
    <hyperlink r:id="rId8729" ref="A9810"/>
    <hyperlink r:id="rId8730" ref="A9811"/>
    <hyperlink r:id="rId8731" ref="A9812"/>
    <hyperlink r:id="rId8732" ref="A9813"/>
    <hyperlink r:id="rId8733" ref="A9814"/>
    <hyperlink r:id="rId8734" ref="A9815"/>
    <hyperlink r:id="rId8735" ref="A9816"/>
    <hyperlink r:id="rId8736" ref="A9817"/>
    <hyperlink r:id="rId8737" ref="A9818"/>
    <hyperlink r:id="rId8738" ref="A9819"/>
    <hyperlink r:id="rId8739" ref="A9820"/>
    <hyperlink r:id="rId8740" ref="A9821"/>
    <hyperlink r:id="rId8741" ref="A9822"/>
    <hyperlink r:id="rId8742" ref="A9823"/>
    <hyperlink r:id="rId8743" ref="A9824"/>
    <hyperlink r:id="rId8744" ref="A9825"/>
    <hyperlink r:id="rId8745" ref="A9826"/>
    <hyperlink r:id="rId8746" ref="A9827"/>
    <hyperlink r:id="rId8747" ref="A9828"/>
    <hyperlink r:id="rId8748" ref="A9829"/>
    <hyperlink r:id="rId8749" ref="A9830"/>
    <hyperlink r:id="rId8750" ref="A9831"/>
    <hyperlink r:id="rId8751" ref="A9832"/>
    <hyperlink r:id="rId8752" ref="A9833"/>
    <hyperlink r:id="rId8753" ref="A9834"/>
    <hyperlink r:id="rId8754" ref="A9835"/>
    <hyperlink r:id="rId8755" ref="A9836"/>
    <hyperlink r:id="rId8756" ref="A9837"/>
    <hyperlink r:id="rId8757" ref="A9838"/>
    <hyperlink r:id="rId8758" ref="A9839"/>
    <hyperlink r:id="rId8759" ref="A9840"/>
    <hyperlink r:id="rId8760" ref="A9841"/>
    <hyperlink r:id="rId8761" ref="A9842"/>
    <hyperlink r:id="rId8762" ref="A9843"/>
    <hyperlink r:id="rId8763" ref="A9844"/>
    <hyperlink r:id="rId8764" ref="A9845"/>
    <hyperlink r:id="rId8765" ref="A9846"/>
    <hyperlink r:id="rId8766" ref="A9847"/>
    <hyperlink r:id="rId8767" ref="A9848"/>
    <hyperlink r:id="rId8768" ref="A9849"/>
    <hyperlink r:id="rId8769" ref="A9850"/>
    <hyperlink r:id="rId8770" ref="A9851"/>
    <hyperlink r:id="rId8771" ref="A9852"/>
    <hyperlink r:id="rId8772" ref="A9853"/>
    <hyperlink r:id="rId8773" ref="A9854"/>
    <hyperlink r:id="rId8774" ref="A9855"/>
    <hyperlink r:id="rId8775" ref="A9856"/>
    <hyperlink r:id="rId8776" ref="A9857"/>
    <hyperlink r:id="rId8777" ref="A9858"/>
    <hyperlink r:id="rId8778" ref="A9859"/>
    <hyperlink r:id="rId8779" ref="A9860"/>
    <hyperlink r:id="rId8780" ref="A9861"/>
    <hyperlink r:id="rId8781" ref="A9862"/>
    <hyperlink r:id="rId8782" ref="A9863"/>
    <hyperlink r:id="rId8783" ref="A9864"/>
    <hyperlink r:id="rId8784" ref="A9865"/>
    <hyperlink r:id="rId8785" ref="A9866"/>
    <hyperlink r:id="rId8786" ref="A9867"/>
    <hyperlink r:id="rId8787" ref="A9868"/>
    <hyperlink r:id="rId8788" ref="A9869"/>
    <hyperlink r:id="rId8789" ref="A9870"/>
    <hyperlink r:id="rId8790" ref="A9871"/>
    <hyperlink r:id="rId8791" ref="A9872"/>
    <hyperlink r:id="rId8792" ref="A9873"/>
    <hyperlink r:id="rId8793" ref="A9874"/>
    <hyperlink r:id="rId8794" ref="A9875"/>
    <hyperlink r:id="rId8795" ref="A9876"/>
    <hyperlink r:id="rId8796" ref="A9877"/>
    <hyperlink r:id="rId8797" ref="A9878"/>
    <hyperlink r:id="rId8798" ref="A9879"/>
    <hyperlink r:id="rId8799" ref="A9880"/>
    <hyperlink r:id="rId8800" ref="A9881"/>
    <hyperlink r:id="rId8801" ref="A9882"/>
    <hyperlink r:id="rId8802" ref="A9883"/>
    <hyperlink r:id="rId8803" ref="A9884"/>
    <hyperlink r:id="rId8804" ref="A9885"/>
    <hyperlink r:id="rId8805" ref="A9886"/>
    <hyperlink r:id="rId8806" ref="A9887"/>
    <hyperlink r:id="rId8807" ref="A9888"/>
    <hyperlink r:id="rId8808" ref="A9889"/>
    <hyperlink r:id="rId8809" ref="A9890"/>
    <hyperlink r:id="rId8810" ref="A9891"/>
    <hyperlink r:id="rId8811" ref="A9892"/>
    <hyperlink r:id="rId8812" ref="A9893"/>
    <hyperlink r:id="rId8813" ref="A9894"/>
    <hyperlink r:id="rId8814" ref="A9895"/>
    <hyperlink r:id="rId8815" ref="A9896"/>
    <hyperlink r:id="rId8816" ref="A9897"/>
    <hyperlink r:id="rId8817" ref="A9898"/>
    <hyperlink r:id="rId8818" ref="A9899"/>
    <hyperlink r:id="rId8819" ref="A9900"/>
    <hyperlink r:id="rId8820" ref="A9901"/>
    <hyperlink r:id="rId8821" ref="A9902"/>
    <hyperlink r:id="rId8822" ref="A9903"/>
    <hyperlink r:id="rId8823" ref="A9904"/>
    <hyperlink r:id="rId8824" ref="A9905"/>
    <hyperlink r:id="rId8825" ref="A9906"/>
    <hyperlink r:id="rId8826" ref="A9907"/>
    <hyperlink r:id="rId8827" ref="A9908"/>
    <hyperlink r:id="rId8828" ref="A9909"/>
    <hyperlink r:id="rId8829" ref="A9910"/>
    <hyperlink r:id="rId8830" ref="A9911"/>
    <hyperlink r:id="rId8831" ref="A9912"/>
    <hyperlink r:id="rId8832" ref="A9913"/>
    <hyperlink r:id="rId8833" ref="A9914"/>
    <hyperlink r:id="rId8834" ref="A9915"/>
    <hyperlink r:id="rId8835" ref="A9916"/>
    <hyperlink r:id="rId8836" ref="A9917"/>
    <hyperlink r:id="rId8837" ref="A9918"/>
    <hyperlink r:id="rId8838" ref="A9919"/>
    <hyperlink r:id="rId8839" ref="A9920"/>
    <hyperlink r:id="rId8840" ref="A9921"/>
    <hyperlink r:id="rId8841" ref="A9922"/>
    <hyperlink r:id="rId8842" ref="A9923"/>
    <hyperlink r:id="rId8843" ref="A9924"/>
    <hyperlink r:id="rId8844" ref="A9925"/>
    <hyperlink r:id="rId8845" ref="A9926"/>
    <hyperlink r:id="rId8846" ref="A9927"/>
    <hyperlink r:id="rId8847" ref="A9928"/>
    <hyperlink r:id="rId8848" ref="A9929"/>
    <hyperlink r:id="rId8849" ref="A9930"/>
    <hyperlink r:id="rId8850" ref="A9931"/>
    <hyperlink r:id="rId8851" ref="A9932"/>
    <hyperlink r:id="rId8852" ref="A9933"/>
    <hyperlink r:id="rId8853" ref="A9934"/>
    <hyperlink r:id="rId8854" ref="A9935"/>
    <hyperlink r:id="rId8855" ref="A9936"/>
    <hyperlink r:id="rId8856" ref="A9937"/>
    <hyperlink r:id="rId8857" ref="A9938"/>
    <hyperlink r:id="rId8858" ref="A9939"/>
    <hyperlink r:id="rId8859" ref="A9940"/>
    <hyperlink r:id="rId8860" ref="A9941"/>
    <hyperlink r:id="rId8861" ref="A9942"/>
    <hyperlink r:id="rId8862" ref="A9943"/>
    <hyperlink r:id="rId8863" ref="A9944"/>
    <hyperlink r:id="rId8864" ref="A9945"/>
    <hyperlink r:id="rId8865" ref="A9946"/>
    <hyperlink r:id="rId8866" ref="A9947"/>
    <hyperlink r:id="rId8867" ref="A9948"/>
    <hyperlink r:id="rId8868" ref="A9949"/>
    <hyperlink r:id="rId8869" ref="A9950"/>
    <hyperlink r:id="rId8870" ref="A9951"/>
    <hyperlink r:id="rId8871" ref="A9952"/>
    <hyperlink r:id="rId8872" ref="A9953"/>
    <hyperlink r:id="rId8873" ref="A9954"/>
    <hyperlink r:id="rId8874" ref="A9955"/>
    <hyperlink r:id="rId8875" ref="A9956"/>
    <hyperlink r:id="rId8876" ref="A9957"/>
    <hyperlink r:id="rId8877" ref="A9958"/>
    <hyperlink r:id="rId8878" ref="A9959"/>
    <hyperlink r:id="rId8879" ref="A9960"/>
    <hyperlink r:id="rId8880" ref="A9961"/>
    <hyperlink r:id="rId8881" ref="A9962"/>
    <hyperlink r:id="rId8882" ref="A9963"/>
    <hyperlink r:id="rId8883" ref="A9964"/>
    <hyperlink r:id="rId8884" ref="A9965"/>
    <hyperlink r:id="rId8885" ref="A9966"/>
    <hyperlink r:id="rId8886" ref="A9967"/>
    <hyperlink r:id="rId8887" ref="A9968"/>
    <hyperlink r:id="rId8888" ref="A9969"/>
    <hyperlink r:id="rId8889" ref="A9970"/>
    <hyperlink r:id="rId8890" ref="A9971"/>
    <hyperlink r:id="rId8891" ref="A9972"/>
    <hyperlink r:id="rId8892" ref="A9973"/>
    <hyperlink r:id="rId8893" ref="A9974"/>
    <hyperlink r:id="rId8894" ref="A9975"/>
    <hyperlink r:id="rId8895" ref="A9976"/>
    <hyperlink r:id="rId8896" ref="A9977"/>
    <hyperlink r:id="rId8897" ref="A9978"/>
    <hyperlink r:id="rId8898" ref="A9979"/>
    <hyperlink r:id="rId8899" ref="A9980"/>
    <hyperlink r:id="rId8900" ref="A9981"/>
    <hyperlink r:id="rId8901" ref="A9982"/>
    <hyperlink r:id="rId8902" ref="A9983"/>
    <hyperlink r:id="rId8903" ref="A9984"/>
    <hyperlink r:id="rId8904" ref="A9985"/>
    <hyperlink r:id="rId8905" ref="A9986"/>
    <hyperlink r:id="rId8906" ref="A9987"/>
    <hyperlink r:id="rId8907" ref="A9988"/>
    <hyperlink r:id="rId8908" ref="A9989"/>
    <hyperlink r:id="rId8909" ref="A9990"/>
    <hyperlink r:id="rId8910" ref="A9991"/>
    <hyperlink r:id="rId8911" ref="A9992"/>
    <hyperlink r:id="rId8912" ref="A9993"/>
    <hyperlink r:id="rId8913" ref="A9994"/>
    <hyperlink r:id="rId8914" ref="A9995"/>
    <hyperlink r:id="rId8915" ref="A9996"/>
    <hyperlink r:id="rId8916" ref="A9997"/>
    <hyperlink r:id="rId8917" ref="A9998"/>
    <hyperlink r:id="rId8918" ref="A9999"/>
    <hyperlink r:id="rId8919" ref="A10000"/>
    <hyperlink r:id="rId8920" ref="A10001"/>
    <hyperlink r:id="rId8921" ref="A10002"/>
    <hyperlink r:id="rId8922" ref="A10003"/>
    <hyperlink r:id="rId8923" ref="A10004"/>
    <hyperlink r:id="rId8924" ref="A10005"/>
    <hyperlink r:id="rId8925" ref="A10006"/>
    <hyperlink r:id="rId8926" ref="A10007"/>
    <hyperlink r:id="rId8927" ref="A10008"/>
    <hyperlink r:id="rId8928" ref="A10009"/>
    <hyperlink r:id="rId8929" ref="A10010"/>
    <hyperlink r:id="rId8930" ref="A10011"/>
    <hyperlink r:id="rId8931" ref="A10012"/>
    <hyperlink r:id="rId8932" ref="A10013"/>
    <hyperlink r:id="rId8933" ref="A10014"/>
    <hyperlink r:id="rId8934" ref="A10015"/>
    <hyperlink r:id="rId8935" ref="A10016"/>
    <hyperlink r:id="rId8936" ref="A10017"/>
    <hyperlink r:id="rId8937" ref="A10018"/>
    <hyperlink r:id="rId8938" ref="A10019"/>
    <hyperlink r:id="rId8939" ref="A10020"/>
    <hyperlink r:id="rId8940" ref="A10021"/>
    <hyperlink r:id="rId8941" ref="A10022"/>
    <hyperlink r:id="rId8942" ref="A10023"/>
    <hyperlink r:id="rId8943" ref="A10024"/>
    <hyperlink r:id="rId8944" ref="A10025"/>
    <hyperlink r:id="rId8945" ref="A10026"/>
    <hyperlink r:id="rId8946" ref="A10027"/>
    <hyperlink r:id="rId8947" ref="A10028"/>
    <hyperlink r:id="rId8948" ref="A10029"/>
    <hyperlink r:id="rId8949" ref="A10030"/>
    <hyperlink r:id="rId8950" ref="A10031"/>
    <hyperlink r:id="rId8951" ref="A10032"/>
    <hyperlink r:id="rId8952" ref="A10033"/>
    <hyperlink r:id="rId8953" ref="A10034"/>
    <hyperlink r:id="rId8954" ref="A10035"/>
    <hyperlink r:id="rId8955" ref="A10036"/>
    <hyperlink r:id="rId8956" ref="A10037"/>
    <hyperlink r:id="rId8957" ref="A10038"/>
    <hyperlink r:id="rId8958" ref="A10039"/>
    <hyperlink r:id="rId8959" ref="A10040"/>
    <hyperlink r:id="rId8960" ref="A10041"/>
    <hyperlink r:id="rId8961" ref="A10042"/>
    <hyperlink r:id="rId8962" ref="A10043"/>
    <hyperlink r:id="rId8963" ref="A10044"/>
    <hyperlink r:id="rId8964" ref="A10045"/>
    <hyperlink r:id="rId8965" ref="A10046"/>
    <hyperlink r:id="rId8966" ref="A10047"/>
    <hyperlink r:id="rId8967" ref="A10048"/>
    <hyperlink r:id="rId8968" ref="A10049"/>
    <hyperlink r:id="rId8969" ref="A10050"/>
    <hyperlink r:id="rId8970" ref="A10051"/>
    <hyperlink r:id="rId8971" ref="A10052"/>
    <hyperlink r:id="rId8972" ref="A10053"/>
    <hyperlink r:id="rId8973" ref="A10054"/>
    <hyperlink r:id="rId8974" ref="A10055"/>
    <hyperlink r:id="rId8975" ref="A10056"/>
    <hyperlink r:id="rId8976" ref="A10057"/>
    <hyperlink r:id="rId8977" ref="A10058"/>
    <hyperlink r:id="rId8978" ref="A10059"/>
    <hyperlink r:id="rId8979" ref="A10060"/>
    <hyperlink r:id="rId8980" ref="A10061"/>
    <hyperlink r:id="rId8981" ref="A10062"/>
    <hyperlink r:id="rId8982" ref="A10063"/>
    <hyperlink r:id="rId8983" ref="A10064"/>
    <hyperlink r:id="rId8984" ref="A10065"/>
    <hyperlink r:id="rId8985" ref="A10066"/>
    <hyperlink r:id="rId8986" ref="A10067"/>
    <hyperlink r:id="rId8987" ref="A10068"/>
    <hyperlink r:id="rId8988" ref="A10069"/>
    <hyperlink r:id="rId8989" ref="A10077"/>
    <hyperlink r:id="rId8990" ref="A10078"/>
    <hyperlink r:id="rId8991" ref="A10079"/>
    <hyperlink r:id="rId8992" ref="A10080"/>
    <hyperlink r:id="rId8993" ref="A10081"/>
    <hyperlink r:id="rId8994" ref="A10082"/>
    <hyperlink r:id="rId8995" ref="A10083"/>
    <hyperlink r:id="rId8996" ref="A10084"/>
    <hyperlink r:id="rId8997" ref="A10085"/>
    <hyperlink r:id="rId8998" ref="A10086"/>
    <hyperlink r:id="rId8999" ref="A10087"/>
    <hyperlink r:id="rId9000" ref="A10088"/>
    <hyperlink r:id="rId9001" ref="A10089"/>
    <hyperlink r:id="rId9002" ref="A10090"/>
    <hyperlink r:id="rId9003" ref="A10091"/>
    <hyperlink r:id="rId9004" ref="A10092"/>
    <hyperlink r:id="rId9005" ref="A10093"/>
    <hyperlink r:id="rId9006" ref="A10094"/>
    <hyperlink r:id="rId9007" ref="A10095"/>
    <hyperlink r:id="rId9008" ref="A10096"/>
    <hyperlink r:id="rId9009" ref="A10097"/>
    <hyperlink r:id="rId9010" ref="A10098"/>
    <hyperlink r:id="rId9011" ref="A10099"/>
    <hyperlink r:id="rId9012" ref="A10100"/>
    <hyperlink r:id="rId9013" ref="A10101"/>
    <hyperlink r:id="rId9014" ref="A10102"/>
    <hyperlink r:id="rId9015" ref="A10103"/>
    <hyperlink r:id="rId9016" ref="A10104"/>
    <hyperlink r:id="rId9017" ref="A10105"/>
    <hyperlink r:id="rId9018" ref="A10106"/>
    <hyperlink r:id="rId9019" ref="A10107"/>
    <hyperlink r:id="rId9020" ref="A10108"/>
    <hyperlink r:id="rId9021" ref="A10109"/>
    <hyperlink r:id="rId9022" ref="A10110"/>
    <hyperlink r:id="rId9023" ref="A10111"/>
    <hyperlink r:id="rId9024" ref="A10112"/>
    <hyperlink r:id="rId9025" ref="A10113"/>
    <hyperlink r:id="rId9026" ref="A10114"/>
    <hyperlink r:id="rId9027" ref="A10115"/>
    <hyperlink r:id="rId9028" ref="A10116"/>
    <hyperlink r:id="rId9029" ref="A10117"/>
    <hyperlink r:id="rId9030" ref="A10118"/>
    <hyperlink r:id="rId9031" ref="A10119"/>
    <hyperlink r:id="rId9032" ref="A10120"/>
    <hyperlink r:id="rId9033" ref="A10122"/>
    <hyperlink r:id="rId9034" ref="A10123"/>
    <hyperlink r:id="rId9035" ref="A10124"/>
    <hyperlink r:id="rId9036" ref="A10125"/>
    <hyperlink r:id="rId9037" ref="A10126"/>
    <hyperlink r:id="rId9038" ref="A10127"/>
    <hyperlink r:id="rId9039" ref="A10128"/>
    <hyperlink r:id="rId9040" ref="A10129"/>
    <hyperlink r:id="rId9041" ref="A10130"/>
    <hyperlink r:id="rId9042" ref="A10131"/>
    <hyperlink r:id="rId9043" ref="A10132"/>
    <hyperlink r:id="rId9044" ref="A10133"/>
    <hyperlink r:id="rId9045" ref="A10134"/>
    <hyperlink r:id="rId9046" ref="A10135"/>
    <hyperlink r:id="rId9047" ref="A10136"/>
    <hyperlink r:id="rId9048" ref="A10137"/>
    <hyperlink r:id="rId9049" ref="A10138"/>
    <hyperlink r:id="rId9050" ref="A10139"/>
    <hyperlink r:id="rId9051" ref="A10140"/>
    <hyperlink r:id="rId9052" ref="A10141"/>
    <hyperlink r:id="rId9053" ref="A10142"/>
    <hyperlink r:id="rId9054" ref="A10143"/>
    <hyperlink r:id="rId9055" ref="A10144"/>
    <hyperlink r:id="rId9056" ref="A10145"/>
    <hyperlink r:id="rId9057" ref="A10146"/>
    <hyperlink r:id="rId9058" ref="A10147"/>
    <hyperlink r:id="rId9059" ref="A10148"/>
    <hyperlink r:id="rId9060" ref="A10149"/>
    <hyperlink r:id="rId9061" ref="A10150"/>
    <hyperlink r:id="rId9062" ref="A10151"/>
    <hyperlink r:id="rId9063" ref="A10152"/>
    <hyperlink r:id="rId9064" ref="A10153"/>
    <hyperlink r:id="rId9065" ref="A10154"/>
    <hyperlink r:id="rId9066" ref="A10155"/>
    <hyperlink r:id="rId9067" ref="A10156"/>
    <hyperlink r:id="rId9068" ref="A10157"/>
    <hyperlink r:id="rId9069" ref="A10158"/>
    <hyperlink r:id="rId9070" ref="A10159"/>
    <hyperlink r:id="rId9071" ref="A10160"/>
    <hyperlink r:id="rId9072" ref="A10161"/>
    <hyperlink r:id="rId9073" ref="A10162"/>
    <hyperlink r:id="rId9074" ref="A10163"/>
    <hyperlink r:id="rId9075" ref="A10164"/>
    <hyperlink r:id="rId9076" ref="A10165"/>
    <hyperlink r:id="rId9077" ref="A10166"/>
    <hyperlink r:id="rId9078" ref="A10167"/>
    <hyperlink r:id="rId9079" ref="A10168"/>
    <hyperlink r:id="rId9080" ref="A10169"/>
    <hyperlink r:id="rId9081" ref="A10170"/>
    <hyperlink r:id="rId9082" ref="A10171"/>
    <hyperlink r:id="rId9083" ref="A10172"/>
    <hyperlink r:id="rId9084" ref="A10173"/>
    <hyperlink r:id="rId9085" ref="A10174"/>
    <hyperlink r:id="rId9086" ref="A10175"/>
    <hyperlink r:id="rId9087" ref="A10176"/>
    <hyperlink r:id="rId9088" ref="A10177"/>
    <hyperlink r:id="rId9089" ref="A10178"/>
    <hyperlink r:id="rId9090" ref="A10179"/>
    <hyperlink r:id="rId9091" ref="A10180"/>
    <hyperlink r:id="rId9092" ref="A10181"/>
    <hyperlink r:id="rId9093" ref="A10182"/>
    <hyperlink r:id="rId9094" ref="A10183"/>
    <hyperlink r:id="rId9095" ref="A10184"/>
    <hyperlink r:id="rId9096" ref="A10185"/>
    <hyperlink r:id="rId9097" ref="A10186"/>
    <hyperlink r:id="rId9098" ref="A10187"/>
    <hyperlink r:id="rId9099" ref="A10188"/>
    <hyperlink r:id="rId9100" ref="A10189"/>
    <hyperlink r:id="rId9101" ref="A10190"/>
    <hyperlink r:id="rId9102" ref="A10191"/>
    <hyperlink r:id="rId9103" ref="A10192"/>
    <hyperlink r:id="rId9104" ref="A10193"/>
    <hyperlink r:id="rId9105" ref="A10194"/>
    <hyperlink r:id="rId9106" ref="A10195"/>
    <hyperlink r:id="rId9107" ref="A10196"/>
    <hyperlink r:id="rId9108" ref="A10197"/>
    <hyperlink r:id="rId9109" ref="A10198"/>
    <hyperlink r:id="rId9110" ref="A10199"/>
    <hyperlink r:id="rId9111" ref="A10200"/>
    <hyperlink r:id="rId9112" ref="A10201"/>
    <hyperlink r:id="rId9113" ref="A10202"/>
    <hyperlink r:id="rId9114" ref="A10203"/>
    <hyperlink r:id="rId9115" ref="A10204"/>
    <hyperlink r:id="rId9116" ref="A10205"/>
    <hyperlink r:id="rId9117" ref="A10206"/>
    <hyperlink r:id="rId9118" ref="A10207"/>
    <hyperlink r:id="rId9119" ref="A10208"/>
    <hyperlink r:id="rId9120" ref="A10209"/>
    <hyperlink r:id="rId9121" ref="A10210"/>
    <hyperlink r:id="rId9122" ref="A10211"/>
    <hyperlink r:id="rId9123" ref="A10212"/>
    <hyperlink r:id="rId9124" ref="A10213"/>
    <hyperlink r:id="rId9125" ref="A10214"/>
    <hyperlink r:id="rId9126" ref="A10215"/>
    <hyperlink r:id="rId9127" ref="A10216"/>
    <hyperlink r:id="rId9128" ref="A10217"/>
    <hyperlink r:id="rId9129" ref="A10218"/>
    <hyperlink r:id="rId9130" ref="A10219"/>
    <hyperlink r:id="rId9131" ref="A10220"/>
    <hyperlink r:id="rId9132" ref="A10221"/>
    <hyperlink r:id="rId9133" ref="A10222"/>
    <hyperlink r:id="rId9134" ref="A10223"/>
    <hyperlink r:id="rId9135" ref="A10224"/>
    <hyperlink r:id="rId9136" ref="A10225"/>
    <hyperlink r:id="rId9137" ref="A10226"/>
    <hyperlink r:id="rId9138" ref="A10227"/>
    <hyperlink r:id="rId9139" ref="A10228"/>
    <hyperlink r:id="rId9140" ref="A10229"/>
    <hyperlink r:id="rId9141" ref="A10230"/>
    <hyperlink r:id="rId9142" ref="A10231"/>
    <hyperlink r:id="rId9143" ref="A10232"/>
    <hyperlink r:id="rId9144" ref="A10233"/>
    <hyperlink r:id="rId9145" ref="A10234"/>
    <hyperlink r:id="rId9146" ref="A10235"/>
    <hyperlink r:id="rId9147" ref="A10236"/>
    <hyperlink r:id="rId9148" ref="A10237"/>
    <hyperlink r:id="rId9149" ref="A10238"/>
    <hyperlink r:id="rId9150" ref="A10239"/>
    <hyperlink r:id="rId9151" ref="A10240"/>
    <hyperlink r:id="rId9152" ref="A10241"/>
    <hyperlink r:id="rId9153" ref="A10242"/>
    <hyperlink r:id="rId9154" ref="A10243"/>
    <hyperlink r:id="rId9155" ref="A10244"/>
    <hyperlink r:id="rId9156" ref="A10245"/>
    <hyperlink r:id="rId9157" ref="A10246"/>
    <hyperlink r:id="rId9158" ref="A10247"/>
    <hyperlink r:id="rId9159" ref="A10248"/>
    <hyperlink r:id="rId9160" ref="A10249"/>
    <hyperlink r:id="rId9161" ref="A10250"/>
    <hyperlink r:id="rId9162" ref="A10251"/>
    <hyperlink r:id="rId9163" ref="A10252"/>
    <hyperlink r:id="rId9164" ref="A10253"/>
    <hyperlink r:id="rId9165" ref="A10254"/>
    <hyperlink r:id="rId9166" ref="A10255"/>
    <hyperlink r:id="rId9167" ref="A10256"/>
    <hyperlink r:id="rId9168" ref="A10257"/>
    <hyperlink r:id="rId9169" ref="A10258"/>
    <hyperlink r:id="rId9170" ref="A10259"/>
    <hyperlink r:id="rId9171" ref="A10260"/>
    <hyperlink r:id="rId9172" ref="A10261"/>
    <hyperlink r:id="rId9173" ref="A10262"/>
    <hyperlink r:id="rId9174" ref="A10263"/>
    <hyperlink r:id="rId9175" ref="A10264"/>
    <hyperlink r:id="rId9176" ref="A10265"/>
    <hyperlink r:id="rId9177" ref="A10266"/>
    <hyperlink r:id="rId9178" ref="A10267"/>
    <hyperlink r:id="rId9179" ref="A10268"/>
    <hyperlink r:id="rId9180" ref="A10269"/>
    <hyperlink r:id="rId9181" ref="A10270"/>
    <hyperlink r:id="rId9182" ref="A10271"/>
    <hyperlink r:id="rId9183" ref="A10272"/>
    <hyperlink r:id="rId9184" ref="A10273"/>
    <hyperlink r:id="rId9185" ref="A10274"/>
    <hyperlink r:id="rId9186" ref="A10275"/>
    <hyperlink r:id="rId9187" ref="A10276"/>
    <hyperlink r:id="rId9188" ref="A10277"/>
    <hyperlink r:id="rId9189" ref="A10278"/>
    <hyperlink r:id="rId9190" ref="A10279"/>
    <hyperlink r:id="rId9191" ref="A10280"/>
    <hyperlink r:id="rId9192" ref="A10286"/>
    <hyperlink r:id="rId9193" ref="A10287"/>
    <hyperlink r:id="rId9194" ref="A10288"/>
    <hyperlink r:id="rId9195" ref="A10289"/>
    <hyperlink r:id="rId9196" ref="A10290"/>
    <hyperlink r:id="rId9197" ref="A10291"/>
    <hyperlink r:id="rId9198" ref="A10292"/>
    <hyperlink r:id="rId9199" ref="A10293"/>
    <hyperlink r:id="rId9200" ref="A10294"/>
    <hyperlink r:id="rId9201" ref="A10295"/>
    <hyperlink r:id="rId9202" ref="A10296"/>
    <hyperlink r:id="rId9203" ref="A10297"/>
    <hyperlink r:id="rId9204" ref="A10298"/>
    <hyperlink r:id="rId9205" ref="A10299"/>
    <hyperlink r:id="rId9206" ref="A10300"/>
    <hyperlink r:id="rId9207" ref="A10301"/>
    <hyperlink r:id="rId9208" ref="A10302"/>
    <hyperlink r:id="rId9209" ref="A10303"/>
    <hyperlink r:id="rId9210" ref="A10304"/>
    <hyperlink r:id="rId9211" ref="A10305"/>
    <hyperlink r:id="rId9212" ref="A10306"/>
    <hyperlink r:id="rId9213" ref="A10307"/>
    <hyperlink r:id="rId9214" ref="A10308"/>
    <hyperlink r:id="rId9215" ref="A10309"/>
    <hyperlink r:id="rId9216" ref="A10310"/>
    <hyperlink r:id="rId9217" ref="A10311"/>
    <hyperlink r:id="rId9218" ref="A10312"/>
    <hyperlink r:id="rId9219" ref="A10313"/>
    <hyperlink r:id="rId9220" ref="A10314"/>
    <hyperlink r:id="rId9221" ref="A10315"/>
    <hyperlink r:id="rId9222" ref="A10316"/>
    <hyperlink r:id="rId9223" ref="A10317"/>
    <hyperlink r:id="rId9224" ref="A10318"/>
    <hyperlink r:id="rId9225" ref="A10319"/>
    <hyperlink r:id="rId9226" ref="A10320"/>
    <hyperlink r:id="rId9227" ref="A10321"/>
    <hyperlink r:id="rId9228" ref="A10322"/>
    <hyperlink r:id="rId9229" ref="A10323"/>
    <hyperlink r:id="rId9230" ref="A10324"/>
    <hyperlink r:id="rId9231" ref="A10325"/>
    <hyperlink r:id="rId9232" ref="A10326"/>
    <hyperlink r:id="rId9233" ref="A10327"/>
    <hyperlink r:id="rId9234" ref="A10328"/>
    <hyperlink r:id="rId9235" ref="A10329"/>
    <hyperlink r:id="rId9236" ref="A10330"/>
    <hyperlink r:id="rId9237" ref="A10331"/>
    <hyperlink r:id="rId9238" ref="A10332"/>
    <hyperlink r:id="rId9239" ref="A10333"/>
    <hyperlink r:id="rId9240" ref="A10334"/>
    <hyperlink r:id="rId9241" ref="A10335"/>
    <hyperlink r:id="rId9242" ref="A10336"/>
    <hyperlink r:id="rId9243" ref="A10337"/>
    <hyperlink r:id="rId9244" ref="A10338"/>
    <hyperlink r:id="rId9245" ref="A10339"/>
    <hyperlink r:id="rId9246" ref="A10340"/>
    <hyperlink r:id="rId9247" ref="A10341"/>
    <hyperlink r:id="rId9248" ref="A10342"/>
    <hyperlink r:id="rId9249" ref="A10343"/>
    <hyperlink r:id="rId9250" ref="A10344"/>
    <hyperlink r:id="rId9251" ref="A10345"/>
    <hyperlink r:id="rId9252" ref="A10346"/>
    <hyperlink r:id="rId9253" ref="A10347"/>
    <hyperlink r:id="rId9254" ref="A10348"/>
    <hyperlink r:id="rId9255" ref="A10349"/>
    <hyperlink r:id="rId9256" ref="A10350"/>
    <hyperlink r:id="rId9257" ref="A10351"/>
    <hyperlink r:id="rId9258" ref="A10352"/>
    <hyperlink r:id="rId9259" ref="A10353"/>
    <hyperlink r:id="rId9260" ref="A10354"/>
    <hyperlink r:id="rId9261" ref="A10355"/>
    <hyperlink r:id="rId9262" ref="A10356"/>
    <hyperlink r:id="rId9263" ref="A10357"/>
    <hyperlink r:id="rId9264" ref="A10358"/>
    <hyperlink r:id="rId9265" ref="A10359"/>
    <hyperlink r:id="rId9266" ref="A10360"/>
    <hyperlink r:id="rId9267" ref="A10361"/>
    <hyperlink r:id="rId9268" ref="A10362"/>
    <hyperlink r:id="rId9269" ref="A10363"/>
    <hyperlink r:id="rId9270" ref="A10364"/>
    <hyperlink r:id="rId9271" ref="A10365"/>
    <hyperlink r:id="rId9272" ref="A10366"/>
    <hyperlink r:id="rId9273" ref="A10367"/>
    <hyperlink r:id="rId9274" ref="A10368"/>
    <hyperlink r:id="rId9275" ref="A10369"/>
    <hyperlink r:id="rId9276" ref="A10370"/>
    <hyperlink r:id="rId9277" ref="A10371"/>
    <hyperlink r:id="rId9278" ref="A10372"/>
    <hyperlink r:id="rId9279" ref="A10373"/>
    <hyperlink r:id="rId9280" ref="A10374"/>
    <hyperlink r:id="rId9281" ref="A10375"/>
    <hyperlink r:id="rId9282" ref="A10376"/>
    <hyperlink r:id="rId9283" ref="A10377"/>
    <hyperlink r:id="rId9284" ref="A10378"/>
    <hyperlink r:id="rId9285" ref="A10379"/>
    <hyperlink r:id="rId9286" ref="A10380"/>
    <hyperlink r:id="rId9287" ref="A10381"/>
    <hyperlink r:id="rId9288" ref="A10382"/>
    <hyperlink r:id="rId9289" ref="A10383"/>
    <hyperlink r:id="rId9290" ref="A10384"/>
    <hyperlink r:id="rId9291" ref="A10385"/>
    <hyperlink r:id="rId9292" ref="A10386"/>
    <hyperlink r:id="rId9293" ref="A10387"/>
    <hyperlink r:id="rId9294" ref="A10388"/>
    <hyperlink r:id="rId9295" ref="A10389"/>
    <hyperlink r:id="rId9296" ref="A10390"/>
    <hyperlink r:id="rId9297" ref="A10391"/>
    <hyperlink r:id="rId9298" ref="A10392"/>
    <hyperlink r:id="rId9299" ref="A10393"/>
    <hyperlink r:id="rId9300" ref="A10394"/>
    <hyperlink r:id="rId9301" ref="A10395"/>
    <hyperlink r:id="rId9302" ref="A10396"/>
    <hyperlink r:id="rId9303" ref="A10397"/>
    <hyperlink r:id="rId9304" ref="A10398"/>
    <hyperlink r:id="rId9305" ref="A10399"/>
    <hyperlink r:id="rId9306" ref="A10400"/>
    <hyperlink r:id="rId9307" ref="A10401"/>
    <hyperlink r:id="rId9308" ref="A10402"/>
    <hyperlink r:id="rId9309" ref="A10403"/>
    <hyperlink r:id="rId9310" ref="A10404"/>
    <hyperlink r:id="rId9311" ref="A10405"/>
    <hyperlink r:id="rId9312" ref="A10406"/>
    <hyperlink r:id="rId9313" ref="A10407"/>
    <hyperlink r:id="rId9314" ref="A10408"/>
    <hyperlink r:id="rId9315" ref="A10409"/>
    <hyperlink r:id="rId9316" ref="A10410"/>
    <hyperlink r:id="rId9317" ref="A10411"/>
    <hyperlink r:id="rId9318" ref="A10412"/>
    <hyperlink r:id="rId9319" ref="A10413"/>
    <hyperlink r:id="rId9320" ref="A10414"/>
    <hyperlink r:id="rId9321" ref="A10415"/>
    <hyperlink r:id="rId9322" ref="A10416"/>
    <hyperlink r:id="rId9323" ref="A10417"/>
    <hyperlink r:id="rId9324" ref="A10418"/>
    <hyperlink r:id="rId9325" ref="A10419"/>
    <hyperlink r:id="rId9326" ref="A10420"/>
    <hyperlink r:id="rId9327" ref="A10421"/>
    <hyperlink r:id="rId9328" ref="A10422"/>
    <hyperlink r:id="rId9329" ref="A10423"/>
    <hyperlink r:id="rId9330" ref="A10424"/>
    <hyperlink r:id="rId9331" ref="A10439"/>
    <hyperlink r:id="rId9332" ref="A10440"/>
    <hyperlink r:id="rId9333" ref="A10441"/>
    <hyperlink r:id="rId9334" ref="A10442"/>
    <hyperlink r:id="rId9335" ref="A10443"/>
    <hyperlink r:id="rId9336" ref="A10444"/>
    <hyperlink r:id="rId9337" ref="A10445"/>
    <hyperlink r:id="rId9338" ref="A10446"/>
    <hyperlink r:id="rId9339" ref="A10447"/>
    <hyperlink r:id="rId9340" ref="A10448"/>
    <hyperlink r:id="rId9341" ref="A10449"/>
    <hyperlink r:id="rId9342" ref="A10450"/>
    <hyperlink r:id="rId9343" ref="A10451"/>
    <hyperlink r:id="rId9344" ref="A10452"/>
    <hyperlink r:id="rId9345" ref="A10453"/>
    <hyperlink r:id="rId9346" ref="A10454"/>
    <hyperlink r:id="rId9347" ref="A10455"/>
    <hyperlink r:id="rId9348" ref="A10456"/>
    <hyperlink r:id="rId9349" ref="A10457"/>
    <hyperlink r:id="rId9350" ref="A10458"/>
    <hyperlink r:id="rId9351" ref="A10459"/>
    <hyperlink r:id="rId9352" ref="A10460"/>
    <hyperlink r:id="rId9353" ref="A10461"/>
    <hyperlink r:id="rId9354" ref="A10462"/>
    <hyperlink r:id="rId9355" ref="A10463"/>
    <hyperlink r:id="rId9356" ref="A10464"/>
    <hyperlink r:id="rId9357" ref="A10465"/>
    <hyperlink r:id="rId9358" ref="A10466"/>
    <hyperlink r:id="rId9359" ref="A10467"/>
    <hyperlink r:id="rId9360" ref="A10468"/>
    <hyperlink r:id="rId9361" ref="A10469"/>
    <hyperlink r:id="rId9362" ref="A10470"/>
    <hyperlink r:id="rId9363" ref="A10471"/>
    <hyperlink r:id="rId9364" ref="A10472"/>
    <hyperlink r:id="rId9365" ref="A10473"/>
    <hyperlink r:id="rId9366" ref="A10474"/>
    <hyperlink r:id="rId9367" ref="A10475"/>
    <hyperlink r:id="rId9368" ref="A10476"/>
    <hyperlink r:id="rId9369" ref="A10477"/>
    <hyperlink r:id="rId9370" ref="A10478"/>
    <hyperlink r:id="rId9371" ref="A10479"/>
    <hyperlink r:id="rId9372" ref="A10480"/>
    <hyperlink r:id="rId9373" ref="A10481"/>
    <hyperlink r:id="rId9374" ref="A10482"/>
    <hyperlink r:id="rId9375" ref="A10483"/>
    <hyperlink r:id="rId9376" ref="A10484"/>
    <hyperlink r:id="rId9377" ref="A10485"/>
    <hyperlink r:id="rId9378" ref="A10486"/>
    <hyperlink r:id="rId9379" ref="A10487"/>
    <hyperlink r:id="rId9380" ref="A10488"/>
    <hyperlink r:id="rId9381" ref="A10489"/>
    <hyperlink r:id="rId9382" ref="A10490"/>
    <hyperlink r:id="rId9383" ref="A10491"/>
    <hyperlink r:id="rId9384" ref="A10500"/>
    <hyperlink r:id="rId9385" ref="A10501"/>
    <hyperlink r:id="rId9386" ref="A10502"/>
    <hyperlink r:id="rId9387" ref="A10503"/>
    <hyperlink r:id="rId9388" ref="A10504"/>
    <hyperlink r:id="rId9389" ref="A10505"/>
    <hyperlink r:id="rId9390" ref="A10506"/>
    <hyperlink r:id="rId9391" ref="A10507"/>
    <hyperlink r:id="rId9392" ref="A10508"/>
    <hyperlink r:id="rId9393" ref="A10509"/>
    <hyperlink r:id="rId9394" ref="A10510"/>
    <hyperlink r:id="rId9395" ref="A10511"/>
    <hyperlink r:id="rId9396" ref="A10512"/>
    <hyperlink r:id="rId9397" ref="A10513"/>
    <hyperlink r:id="rId9398" ref="A10514"/>
    <hyperlink r:id="rId9399" ref="A10515"/>
    <hyperlink r:id="rId9400" ref="A10516"/>
    <hyperlink r:id="rId9401" ref="A10517"/>
    <hyperlink r:id="rId9402" ref="A10518"/>
    <hyperlink r:id="rId9403" ref="A10519"/>
    <hyperlink r:id="rId9404" ref="A10520"/>
    <hyperlink r:id="rId9405" ref="A10521"/>
    <hyperlink r:id="rId9406" ref="A10522"/>
    <hyperlink r:id="rId9407" ref="A10523"/>
    <hyperlink r:id="rId9408" ref="A10524"/>
    <hyperlink r:id="rId9409" ref="A10525"/>
    <hyperlink r:id="rId9410" ref="A10526"/>
    <hyperlink r:id="rId9411" ref="A10527"/>
    <hyperlink r:id="rId9412" ref="A10528"/>
    <hyperlink r:id="rId9413" ref="A10529"/>
    <hyperlink r:id="rId9414" ref="A10530"/>
    <hyperlink r:id="rId9415" ref="A10531"/>
    <hyperlink r:id="rId9416" ref="A10532"/>
    <hyperlink r:id="rId9417" ref="A10533"/>
    <hyperlink r:id="rId9418" ref="A10534"/>
    <hyperlink r:id="rId9419" ref="A10535"/>
    <hyperlink r:id="rId9420" ref="A10536"/>
    <hyperlink r:id="rId9421" ref="A10537"/>
    <hyperlink r:id="rId9422" ref="A10538"/>
    <hyperlink r:id="rId9423" ref="A10539"/>
    <hyperlink r:id="rId9424" ref="A10540"/>
    <hyperlink r:id="rId9425" ref="A10541"/>
    <hyperlink r:id="rId9426" ref="A10542"/>
    <hyperlink r:id="rId9427" ref="A10543"/>
    <hyperlink r:id="rId9428" ref="A10544"/>
    <hyperlink r:id="rId9429" ref="A10545"/>
    <hyperlink r:id="rId9430" ref="A10546"/>
    <hyperlink r:id="rId9431" ref="A10547"/>
    <hyperlink r:id="rId9432" ref="A10548"/>
    <hyperlink r:id="rId9433" ref="A10549"/>
    <hyperlink r:id="rId9434" ref="A10550"/>
    <hyperlink r:id="rId9435" ref="A10551"/>
    <hyperlink r:id="rId9436" ref="A10552"/>
    <hyperlink r:id="rId9437" ref="A10553"/>
    <hyperlink r:id="rId9438" ref="A10554"/>
    <hyperlink r:id="rId9439" ref="A10555"/>
    <hyperlink r:id="rId9440" ref="A10556"/>
    <hyperlink r:id="rId9441" ref="A10557"/>
    <hyperlink r:id="rId9442" ref="A10558"/>
    <hyperlink r:id="rId9443" ref="A10559"/>
    <hyperlink r:id="rId9444" ref="A10560"/>
    <hyperlink r:id="rId9445" ref="A10561"/>
    <hyperlink r:id="rId9446" ref="A10562"/>
    <hyperlink r:id="rId9447" ref="A10565"/>
    <hyperlink r:id="rId9448" ref="A10566"/>
    <hyperlink r:id="rId9449" ref="A10567"/>
    <hyperlink r:id="rId9450" ref="A10568"/>
    <hyperlink r:id="rId9451" ref="A10569"/>
    <hyperlink r:id="rId9452" ref="A10570"/>
    <hyperlink r:id="rId9453" ref="A10571"/>
    <hyperlink r:id="rId9454" ref="A10572"/>
    <hyperlink r:id="rId9455" ref="A10573"/>
    <hyperlink r:id="rId9456" ref="A10574"/>
    <hyperlink r:id="rId9457" ref="A10575"/>
    <hyperlink r:id="rId9458" ref="A10576"/>
    <hyperlink r:id="rId9459" ref="A10577"/>
    <hyperlink r:id="rId9460" ref="A10578"/>
    <hyperlink r:id="rId9461" ref="A10579"/>
    <hyperlink r:id="rId9462" ref="A10580"/>
    <hyperlink r:id="rId9463" ref="A10581"/>
    <hyperlink r:id="rId9464" ref="A10582"/>
    <hyperlink r:id="rId9465" ref="A10583"/>
    <hyperlink r:id="rId9466" ref="A10584"/>
    <hyperlink r:id="rId9467" ref="A10585"/>
    <hyperlink r:id="rId9468" ref="A10586"/>
    <hyperlink r:id="rId9469" ref="A10587"/>
    <hyperlink r:id="rId9470" ref="A10588"/>
    <hyperlink r:id="rId9471" ref="A10589"/>
    <hyperlink r:id="rId9472" ref="A10590"/>
    <hyperlink r:id="rId9473" ref="A10591"/>
    <hyperlink r:id="rId9474" ref="A10592"/>
    <hyperlink r:id="rId9475" ref="A10593"/>
    <hyperlink r:id="rId9476" ref="A10594"/>
    <hyperlink r:id="rId9477" ref="A10595"/>
    <hyperlink r:id="rId9478" ref="A10596"/>
    <hyperlink r:id="rId9479" ref="A10597"/>
    <hyperlink r:id="rId9480" ref="A10598"/>
    <hyperlink r:id="rId9481" ref="A10599"/>
    <hyperlink r:id="rId9482" ref="A10600"/>
    <hyperlink r:id="rId9483" ref="A10601"/>
    <hyperlink r:id="rId9484" ref="A10602"/>
    <hyperlink r:id="rId9485" ref="A10603"/>
    <hyperlink r:id="rId9486" ref="A10604"/>
    <hyperlink r:id="rId9487" ref="A10605"/>
    <hyperlink r:id="rId9488" ref="A10623"/>
    <hyperlink r:id="rId9489" ref="A10624"/>
    <hyperlink r:id="rId9490" ref="A10625"/>
    <hyperlink r:id="rId9491" ref="A10626"/>
    <hyperlink r:id="rId9492" ref="A10627"/>
    <hyperlink r:id="rId9493" ref="A10628"/>
    <hyperlink r:id="rId9494" ref="A10629"/>
    <hyperlink r:id="rId9495" ref="A10630"/>
    <hyperlink r:id="rId9496" ref="A10631"/>
    <hyperlink r:id="rId9497" ref="A10632"/>
    <hyperlink r:id="rId9498" ref="A10633"/>
    <hyperlink r:id="rId9499" ref="A10634"/>
    <hyperlink r:id="rId9500" ref="A10635"/>
    <hyperlink r:id="rId9501" ref="A10636"/>
    <hyperlink r:id="rId9502" ref="A10637"/>
    <hyperlink r:id="rId9503" ref="A10638"/>
    <hyperlink r:id="rId9504" ref="A10639"/>
    <hyperlink r:id="rId9505" ref="A10640"/>
    <hyperlink r:id="rId9506" ref="A10641"/>
    <hyperlink r:id="rId9507" ref="A10642"/>
    <hyperlink r:id="rId9508" ref="A10643"/>
    <hyperlink r:id="rId9509" ref="A10644"/>
    <hyperlink r:id="rId9510" ref="A10645"/>
    <hyperlink r:id="rId9511" ref="A10646"/>
    <hyperlink r:id="rId9512" ref="A10647"/>
    <hyperlink r:id="rId9513" ref="A10648"/>
    <hyperlink r:id="rId9514" ref="A10649"/>
    <hyperlink r:id="rId9515" ref="A10650"/>
    <hyperlink r:id="rId9516" ref="A10651"/>
    <hyperlink r:id="rId9517" ref="A10652"/>
    <hyperlink r:id="rId9518" ref="A10653"/>
    <hyperlink r:id="rId9519" ref="A10654"/>
    <hyperlink r:id="rId9520" ref="A10655"/>
    <hyperlink r:id="rId9521" ref="A10656"/>
    <hyperlink r:id="rId9522" ref="A10657"/>
    <hyperlink r:id="rId9523" ref="A10658"/>
    <hyperlink r:id="rId9524" ref="A10659"/>
    <hyperlink r:id="rId9525" ref="A10660"/>
    <hyperlink r:id="rId9526" ref="A10661"/>
    <hyperlink r:id="rId9527" ref="A10662"/>
    <hyperlink r:id="rId9528" ref="A10663"/>
    <hyperlink r:id="rId9529" ref="A10664"/>
    <hyperlink r:id="rId9530" ref="A10665"/>
    <hyperlink r:id="rId9531" ref="A10666"/>
    <hyperlink r:id="rId9532" ref="A10667"/>
    <hyperlink r:id="rId9533" ref="A10668"/>
    <hyperlink r:id="rId9534" ref="A10669"/>
    <hyperlink r:id="rId9535" ref="A10670"/>
    <hyperlink r:id="rId9536" ref="A10671"/>
    <hyperlink r:id="rId9537" ref="A10672"/>
    <hyperlink r:id="rId9538" ref="A10673"/>
    <hyperlink r:id="rId9539" ref="A10674"/>
    <hyperlink r:id="rId9540" ref="A10675"/>
    <hyperlink r:id="rId9541" ref="A10676"/>
    <hyperlink r:id="rId9542" ref="A10677"/>
    <hyperlink r:id="rId9543" ref="A10678"/>
    <hyperlink r:id="rId9544" ref="A10679"/>
    <hyperlink r:id="rId9545" ref="A10680"/>
    <hyperlink r:id="rId9546" ref="A10681"/>
    <hyperlink r:id="rId9547" ref="A10682"/>
    <hyperlink r:id="rId9548" ref="A10683"/>
    <hyperlink r:id="rId9549" ref="A10684"/>
    <hyperlink r:id="rId9550" ref="A10685"/>
    <hyperlink r:id="rId9551" ref="A10686"/>
    <hyperlink r:id="rId9552" ref="A10687"/>
    <hyperlink r:id="rId9553" ref="A10688"/>
    <hyperlink r:id="rId9554" ref="A10689"/>
    <hyperlink r:id="rId9555" ref="A10690"/>
    <hyperlink r:id="rId9556" ref="A10691"/>
    <hyperlink r:id="rId9557" ref="A10692"/>
    <hyperlink r:id="rId9558" ref="A10693"/>
    <hyperlink r:id="rId9559" ref="A10694"/>
    <hyperlink r:id="rId9560" ref="A10695"/>
    <hyperlink r:id="rId9561" ref="A10696"/>
    <hyperlink r:id="rId9562" ref="A10697"/>
    <hyperlink r:id="rId9563" ref="A10698"/>
    <hyperlink r:id="rId9564" ref="A10699"/>
    <hyperlink r:id="rId9565" ref="A10700"/>
    <hyperlink r:id="rId9566" ref="A10701"/>
    <hyperlink r:id="rId9567" ref="A10702"/>
    <hyperlink r:id="rId9568" ref="A10703"/>
    <hyperlink r:id="rId9569" ref="A10704"/>
    <hyperlink r:id="rId9570" ref="A10705"/>
    <hyperlink r:id="rId9571" ref="A10706"/>
    <hyperlink r:id="rId9572" ref="A10707"/>
    <hyperlink r:id="rId9573" ref="A10708"/>
    <hyperlink r:id="rId9574" ref="A10709"/>
    <hyperlink r:id="rId9575" ref="A10710"/>
    <hyperlink r:id="rId9576" ref="A10711"/>
    <hyperlink r:id="rId9577" ref="A10712"/>
    <hyperlink r:id="rId9578" ref="A10713"/>
    <hyperlink r:id="rId9579" ref="A10714"/>
    <hyperlink r:id="rId9580" ref="A10715"/>
    <hyperlink r:id="rId9581" ref="A10716"/>
    <hyperlink r:id="rId9582" ref="A10717"/>
    <hyperlink r:id="rId9583" ref="A10718"/>
    <hyperlink r:id="rId9584" ref="A10719"/>
    <hyperlink r:id="rId9585" ref="A10720"/>
    <hyperlink r:id="rId9586" ref="A10721"/>
    <hyperlink r:id="rId9587" ref="A10722"/>
    <hyperlink r:id="rId9588" ref="A10723"/>
    <hyperlink r:id="rId9589" ref="A10724"/>
    <hyperlink r:id="rId9590" ref="A10725"/>
    <hyperlink r:id="rId9591" ref="A10726"/>
    <hyperlink r:id="rId9592" ref="A10727"/>
    <hyperlink r:id="rId9593" ref="A10728"/>
    <hyperlink r:id="rId9594" ref="A10729"/>
    <hyperlink r:id="rId9595" ref="A10730"/>
    <hyperlink r:id="rId9596" ref="A10731"/>
    <hyperlink r:id="rId9597" ref="A10732"/>
    <hyperlink r:id="rId9598" ref="A10733"/>
    <hyperlink r:id="rId9599" ref="A10734"/>
    <hyperlink r:id="rId9600" ref="A10735"/>
    <hyperlink r:id="rId9601" ref="A10736"/>
    <hyperlink r:id="rId9602" ref="A10737"/>
    <hyperlink r:id="rId9603" ref="A10738"/>
    <hyperlink r:id="rId9604" ref="A10739"/>
    <hyperlink r:id="rId9605" ref="A10740"/>
    <hyperlink r:id="rId9606" ref="A10741"/>
    <hyperlink r:id="rId9607" ref="A10742"/>
    <hyperlink r:id="rId9608" ref="A10743"/>
    <hyperlink r:id="rId9609" ref="A10744"/>
    <hyperlink r:id="rId9610" ref="A10745"/>
    <hyperlink r:id="rId9611" ref="A10746"/>
    <hyperlink r:id="rId9612" ref="A10747"/>
    <hyperlink r:id="rId9613" ref="A10748"/>
    <hyperlink r:id="rId9614" ref="A10749"/>
    <hyperlink r:id="rId9615" ref="A10750"/>
    <hyperlink r:id="rId9616" ref="A10751"/>
    <hyperlink r:id="rId9617" ref="A10752"/>
    <hyperlink r:id="rId9618" ref="A10753"/>
    <hyperlink r:id="rId9619" ref="A10754"/>
    <hyperlink r:id="rId9620" ref="A10755"/>
    <hyperlink r:id="rId9621" ref="A10756"/>
    <hyperlink r:id="rId9622" ref="A10757"/>
    <hyperlink r:id="rId9623" ref="A10758"/>
    <hyperlink r:id="rId9624" ref="A10759"/>
    <hyperlink r:id="rId9625" ref="A10760"/>
    <hyperlink r:id="rId9626" ref="A10761"/>
    <hyperlink r:id="rId9627" ref="A10762"/>
    <hyperlink r:id="rId9628" ref="A10763"/>
    <hyperlink r:id="rId9629" ref="A10764"/>
    <hyperlink r:id="rId9630" ref="A10765"/>
    <hyperlink r:id="rId9631" ref="A10766"/>
    <hyperlink r:id="rId9632" ref="A10767"/>
    <hyperlink r:id="rId9633" ref="A10768"/>
    <hyperlink r:id="rId9634" ref="A10769"/>
    <hyperlink r:id="rId9635" ref="A10770"/>
    <hyperlink r:id="rId9636" ref="A10771"/>
    <hyperlink r:id="rId9637" ref="A10772"/>
    <hyperlink r:id="rId9638" ref="A10773"/>
    <hyperlink r:id="rId9639" ref="A10774"/>
    <hyperlink r:id="rId9640" ref="A10775"/>
    <hyperlink r:id="rId9641" ref="A10776"/>
    <hyperlink r:id="rId9642" ref="A10777"/>
    <hyperlink r:id="rId9643" ref="A10778"/>
    <hyperlink r:id="rId9644" ref="A10779"/>
    <hyperlink r:id="rId9645" ref="A10780"/>
    <hyperlink r:id="rId9646" ref="A10781"/>
    <hyperlink r:id="rId9647" ref="A10782"/>
    <hyperlink r:id="rId9648" ref="A10783"/>
    <hyperlink r:id="rId9649" ref="A10784"/>
    <hyperlink r:id="rId9650" ref="A10785"/>
    <hyperlink r:id="rId9651" ref="A10792"/>
    <hyperlink r:id="rId9652" ref="A10793"/>
    <hyperlink r:id="rId9653" ref="A10794"/>
    <hyperlink r:id="rId9654" ref="A10795"/>
    <hyperlink r:id="rId9655" ref="A10796"/>
    <hyperlink r:id="rId9656" ref="A10797"/>
    <hyperlink r:id="rId9657" ref="A10798"/>
    <hyperlink r:id="rId9658" ref="A10799"/>
    <hyperlink r:id="rId9659" ref="A10800"/>
    <hyperlink r:id="rId9660" ref="A10801"/>
    <hyperlink r:id="rId9661" ref="A10802"/>
    <hyperlink r:id="rId9662" ref="A10803"/>
    <hyperlink r:id="rId9663" ref="A10804"/>
    <hyperlink r:id="rId9664" ref="A10805"/>
    <hyperlink r:id="rId9665" ref="A10806"/>
    <hyperlink r:id="rId9666" ref="A10807"/>
    <hyperlink r:id="rId9667" ref="A10808"/>
    <hyperlink r:id="rId9668" ref="A10809"/>
    <hyperlink r:id="rId9669" ref="A10810"/>
    <hyperlink r:id="rId9670" ref="A10811"/>
    <hyperlink r:id="rId9671" ref="A10812"/>
    <hyperlink r:id="rId9672" ref="A10813"/>
    <hyperlink r:id="rId9673" ref="A10814"/>
    <hyperlink r:id="rId9674" ref="A10815"/>
    <hyperlink r:id="rId9675" ref="A10816"/>
    <hyperlink r:id="rId9676" ref="A10817"/>
    <hyperlink r:id="rId9677" ref="A10818"/>
    <hyperlink r:id="rId9678" ref="A10819"/>
    <hyperlink r:id="rId9679" ref="A10820"/>
    <hyperlink r:id="rId9680" ref="A10821"/>
    <hyperlink r:id="rId9681" ref="A10822"/>
    <hyperlink r:id="rId9682" ref="A10823"/>
    <hyperlink r:id="rId9683" ref="A10824"/>
    <hyperlink r:id="rId9684" ref="A10825"/>
    <hyperlink r:id="rId9685" ref="A10826"/>
    <hyperlink r:id="rId9686" ref="A10827"/>
    <hyperlink r:id="rId9687" ref="A10828"/>
    <hyperlink r:id="rId9688" ref="A10829"/>
    <hyperlink r:id="rId9689" ref="A10830"/>
    <hyperlink r:id="rId9690" ref="A10831"/>
    <hyperlink r:id="rId9691" ref="A10832"/>
    <hyperlink r:id="rId9692" ref="A10833"/>
    <hyperlink r:id="rId9693" ref="A10834"/>
    <hyperlink r:id="rId9694" ref="A10835"/>
    <hyperlink r:id="rId9695" ref="A10836"/>
    <hyperlink r:id="rId9696" ref="A10837"/>
    <hyperlink r:id="rId9697" ref="A10838"/>
    <hyperlink r:id="rId9698" ref="A10839"/>
    <hyperlink r:id="rId9699" ref="A10840"/>
    <hyperlink r:id="rId9700" ref="A10841"/>
    <hyperlink r:id="rId9701" ref="A10842"/>
    <hyperlink r:id="rId9702" ref="A10843"/>
    <hyperlink r:id="rId9703" ref="A10844"/>
    <hyperlink r:id="rId9704" ref="A10845"/>
    <hyperlink r:id="rId9705" ref="A10846"/>
    <hyperlink r:id="rId9706" ref="A10847"/>
    <hyperlink r:id="rId9707" ref="A10848"/>
    <hyperlink r:id="rId9708" ref="A10849"/>
    <hyperlink r:id="rId9709" ref="A10850"/>
    <hyperlink r:id="rId9710" ref="A10851"/>
    <hyperlink r:id="rId9711" ref="A10852"/>
    <hyperlink r:id="rId9712" ref="A10853"/>
    <hyperlink r:id="rId9713" ref="A10854"/>
    <hyperlink r:id="rId9714" ref="A10855"/>
    <hyperlink r:id="rId9715" ref="A10856"/>
    <hyperlink r:id="rId9716" ref="A10857"/>
    <hyperlink r:id="rId9717" ref="A10858"/>
    <hyperlink r:id="rId9718" ref="A10859"/>
    <hyperlink r:id="rId9719" ref="A10860"/>
    <hyperlink r:id="rId9720" ref="A10861"/>
    <hyperlink r:id="rId9721" ref="A10862"/>
    <hyperlink r:id="rId9722" ref="A10863"/>
    <hyperlink r:id="rId9723" ref="A10864"/>
    <hyperlink r:id="rId9724" ref="A10865"/>
    <hyperlink r:id="rId9725" ref="A10866"/>
    <hyperlink r:id="rId9726" ref="A10867"/>
    <hyperlink r:id="rId9727" ref="A10868"/>
    <hyperlink r:id="rId9728" ref="A10869"/>
    <hyperlink r:id="rId9729" ref="A10870"/>
    <hyperlink r:id="rId9730" ref="A10871"/>
    <hyperlink r:id="rId9731" ref="A10872"/>
    <hyperlink r:id="rId9732" ref="A10873"/>
    <hyperlink r:id="rId9733" ref="A10874"/>
    <hyperlink r:id="rId9734" ref="A10875"/>
    <hyperlink r:id="rId9735" ref="A10876"/>
    <hyperlink r:id="rId9736" ref="A10877"/>
    <hyperlink r:id="rId9737" ref="A10878"/>
    <hyperlink r:id="rId9738" ref="A10879"/>
    <hyperlink r:id="rId9739" ref="A10880"/>
    <hyperlink r:id="rId9740" ref="A10881"/>
    <hyperlink r:id="rId9741" ref="A10882"/>
    <hyperlink r:id="rId9742" ref="A10883"/>
    <hyperlink r:id="rId9743" ref="A10884"/>
    <hyperlink r:id="rId9744" ref="A10885"/>
    <hyperlink r:id="rId9745" ref="A10886"/>
    <hyperlink r:id="rId9746" ref="A10887"/>
    <hyperlink r:id="rId9747" ref="A10888"/>
    <hyperlink r:id="rId9748" ref="A10889"/>
    <hyperlink r:id="rId9749" ref="A10902"/>
    <hyperlink r:id="rId9750" ref="A10903"/>
    <hyperlink r:id="rId9751" ref="A10904"/>
    <hyperlink r:id="rId9752" ref="A10905"/>
    <hyperlink r:id="rId9753" ref="A10906"/>
    <hyperlink r:id="rId9754" ref="A10907"/>
    <hyperlink r:id="rId9755" ref="A10908"/>
    <hyperlink r:id="rId9756" ref="A10909"/>
    <hyperlink r:id="rId9757" ref="A10910"/>
    <hyperlink r:id="rId9758" ref="A10911"/>
    <hyperlink r:id="rId9759" ref="A10912"/>
    <hyperlink r:id="rId9760" ref="A10913"/>
    <hyperlink r:id="rId9761" ref="A10914"/>
    <hyperlink r:id="rId9762" ref="A10915"/>
    <hyperlink r:id="rId9763" ref="A10916"/>
    <hyperlink r:id="rId9764" ref="A10917"/>
    <hyperlink r:id="rId9765" ref="A10918"/>
    <hyperlink r:id="rId9766" ref="A10919"/>
    <hyperlink r:id="rId9767" ref="A10920"/>
    <hyperlink r:id="rId9768" ref="A10921"/>
    <hyperlink r:id="rId9769" ref="A10922"/>
    <hyperlink r:id="rId9770" ref="A10923"/>
    <hyperlink r:id="rId9771" ref="A10924"/>
    <hyperlink r:id="rId9772" ref="A10925"/>
    <hyperlink r:id="rId9773" ref="A10926"/>
    <hyperlink r:id="rId9774" ref="A10927"/>
    <hyperlink r:id="rId9775" ref="A10928"/>
    <hyperlink r:id="rId9776" ref="A10929"/>
    <hyperlink r:id="rId9777" ref="A10930"/>
    <hyperlink r:id="rId9778" ref="A10931"/>
    <hyperlink r:id="rId9779" ref="A10932"/>
    <hyperlink r:id="rId9780" ref="A10933"/>
    <hyperlink r:id="rId9781" ref="A10934"/>
    <hyperlink r:id="rId9782" ref="A10935"/>
    <hyperlink r:id="rId9783" ref="A10936"/>
    <hyperlink r:id="rId9784" ref="A10937"/>
    <hyperlink r:id="rId9785" ref="A10938"/>
    <hyperlink r:id="rId9786" ref="A10939"/>
    <hyperlink r:id="rId9787" ref="A10940"/>
    <hyperlink r:id="rId9788" ref="A10941"/>
    <hyperlink r:id="rId9789" ref="A10942"/>
    <hyperlink r:id="rId9790" ref="A10943"/>
    <hyperlink r:id="rId9791" ref="A10944"/>
    <hyperlink r:id="rId9792" ref="A10945"/>
    <hyperlink r:id="rId9793" ref="A10946"/>
    <hyperlink r:id="rId9794" ref="A10947"/>
    <hyperlink r:id="rId9795" ref="A10948"/>
    <hyperlink r:id="rId9796" ref="A10949"/>
    <hyperlink r:id="rId9797" ref="A10950"/>
    <hyperlink r:id="rId9798" ref="A10951"/>
    <hyperlink r:id="rId9799" ref="A10952"/>
    <hyperlink r:id="rId9800" ref="A10953"/>
    <hyperlink r:id="rId9801" ref="A10954"/>
    <hyperlink r:id="rId9802" ref="A10955"/>
    <hyperlink r:id="rId9803" ref="A10956"/>
    <hyperlink r:id="rId9804" ref="A10957"/>
    <hyperlink r:id="rId9805" ref="A10958"/>
    <hyperlink r:id="rId9806" ref="A10959"/>
    <hyperlink r:id="rId9807" ref="A10960"/>
    <hyperlink r:id="rId9808" ref="A10961"/>
    <hyperlink r:id="rId9809" ref="A10962"/>
    <hyperlink r:id="rId9810" ref="A10963"/>
    <hyperlink r:id="rId9811" ref="A10964"/>
    <hyperlink r:id="rId9812" ref="A10965"/>
    <hyperlink r:id="rId9813" ref="A10966"/>
    <hyperlink r:id="rId9814" ref="A10967"/>
    <hyperlink r:id="rId9815" ref="A10968"/>
    <hyperlink r:id="rId9816" ref="A10969"/>
    <hyperlink r:id="rId9817" ref="A10970"/>
    <hyperlink r:id="rId9818" ref="A10971"/>
    <hyperlink r:id="rId9819" ref="A10972"/>
    <hyperlink r:id="rId9820" ref="A10973"/>
    <hyperlink r:id="rId9821" ref="A10974"/>
    <hyperlink r:id="rId9822" ref="A10975"/>
    <hyperlink r:id="rId9823" ref="A10976"/>
    <hyperlink r:id="rId9824" ref="A10977"/>
    <hyperlink r:id="rId9825" ref="A10978"/>
    <hyperlink r:id="rId9826" ref="A10979"/>
    <hyperlink r:id="rId9827" ref="A10980"/>
    <hyperlink r:id="rId9828" ref="A10981"/>
    <hyperlink r:id="rId9829" ref="A10982"/>
    <hyperlink r:id="rId9830" ref="A10983"/>
    <hyperlink r:id="rId9831" ref="A10984"/>
    <hyperlink r:id="rId9832" ref="A10985"/>
    <hyperlink r:id="rId9833" ref="A10986"/>
    <hyperlink r:id="rId9834" ref="A10987"/>
    <hyperlink r:id="rId9835" ref="A10988"/>
    <hyperlink r:id="rId9836" ref="A10989"/>
    <hyperlink r:id="rId9837" ref="A10990"/>
    <hyperlink r:id="rId9838" ref="A10991"/>
    <hyperlink r:id="rId9839" ref="A10992"/>
    <hyperlink r:id="rId9840" ref="A10993"/>
    <hyperlink r:id="rId9841" ref="A10994"/>
    <hyperlink r:id="rId9842" ref="A10995"/>
    <hyperlink r:id="rId9843" ref="A10996"/>
    <hyperlink r:id="rId9844" ref="A10997"/>
    <hyperlink r:id="rId9845" ref="A10998"/>
    <hyperlink r:id="rId9846" ref="A10999"/>
    <hyperlink r:id="rId9847" ref="A11000"/>
    <hyperlink r:id="rId9848" ref="A11001"/>
    <hyperlink r:id="rId9849" ref="A11002"/>
    <hyperlink r:id="rId9850" ref="A11003"/>
    <hyperlink r:id="rId9851" ref="A11004"/>
    <hyperlink r:id="rId9852" ref="A11005"/>
    <hyperlink r:id="rId9853" ref="A11006"/>
    <hyperlink r:id="rId9854" ref="A11008"/>
    <hyperlink r:id="rId9855" ref="A11009"/>
    <hyperlink r:id="rId9856" ref="A11010"/>
    <hyperlink r:id="rId9857" ref="A11011"/>
    <hyperlink r:id="rId9858" ref="A11012"/>
    <hyperlink r:id="rId9859" ref="A11013"/>
    <hyperlink r:id="rId9860" ref="A11014"/>
    <hyperlink r:id="rId9861" ref="A11015"/>
    <hyperlink r:id="rId9862" ref="A11016"/>
    <hyperlink r:id="rId9863" ref="A11017"/>
    <hyperlink r:id="rId9864" ref="A11018"/>
    <hyperlink r:id="rId9865" ref="A11019"/>
    <hyperlink r:id="rId9866" ref="A11020"/>
    <hyperlink r:id="rId9867" ref="A11021"/>
    <hyperlink r:id="rId9868" ref="A11022"/>
    <hyperlink r:id="rId9869" ref="A11023"/>
    <hyperlink r:id="rId9870" ref="A11024"/>
    <hyperlink r:id="rId9871" ref="A11025"/>
    <hyperlink r:id="rId9872" ref="A11026"/>
    <hyperlink r:id="rId9873" ref="A11027"/>
    <hyperlink r:id="rId9874" ref="A11028"/>
    <hyperlink r:id="rId9875" ref="A11029"/>
    <hyperlink r:id="rId9876" ref="A11030"/>
    <hyperlink r:id="rId9877" ref="A11031"/>
    <hyperlink r:id="rId9878" ref="A11032"/>
    <hyperlink r:id="rId9879" ref="A11033"/>
    <hyperlink r:id="rId9880" ref="A11034"/>
    <hyperlink r:id="rId9881" ref="A11035"/>
    <hyperlink r:id="rId9882" ref="A11036"/>
    <hyperlink r:id="rId9883" ref="A11037"/>
    <hyperlink r:id="rId9884" ref="A11038"/>
    <hyperlink r:id="rId9885" ref="A11039"/>
    <hyperlink r:id="rId9886" ref="A11048"/>
    <hyperlink r:id="rId9887" ref="A11049"/>
    <hyperlink r:id="rId9888" ref="A11050"/>
    <hyperlink r:id="rId9889" ref="A11051"/>
    <hyperlink r:id="rId9890" ref="A11052"/>
    <hyperlink r:id="rId9891" ref="A11053"/>
    <hyperlink r:id="rId9892" ref="A11054"/>
    <hyperlink r:id="rId9893" ref="A11055"/>
    <hyperlink r:id="rId9894" ref="A11056"/>
    <hyperlink r:id="rId9895" ref="A11057"/>
    <hyperlink r:id="rId9896" ref="A11058"/>
    <hyperlink r:id="rId9897" ref="A11059"/>
    <hyperlink r:id="rId9898" ref="A11060"/>
    <hyperlink r:id="rId9899" ref="A11061"/>
    <hyperlink r:id="rId9900" ref="A11062"/>
    <hyperlink r:id="rId9901" ref="A11063"/>
    <hyperlink r:id="rId9902" ref="A11064"/>
    <hyperlink r:id="rId9903" ref="A11065"/>
    <hyperlink r:id="rId9904" ref="A11066"/>
    <hyperlink r:id="rId9905" ref="A11067"/>
    <hyperlink r:id="rId9906" ref="A11068"/>
    <hyperlink r:id="rId9907" ref="A11069"/>
    <hyperlink r:id="rId9908" ref="A11070"/>
    <hyperlink r:id="rId9909" ref="A11071"/>
    <hyperlink r:id="rId9910" ref="A11092"/>
    <hyperlink r:id="rId9911" ref="A11093"/>
    <hyperlink r:id="rId9912" ref="A11094"/>
    <hyperlink r:id="rId9913" ref="A11095"/>
    <hyperlink r:id="rId9914" ref="A11096"/>
    <hyperlink r:id="rId9915" ref="A11097"/>
    <hyperlink r:id="rId9916" ref="A11098"/>
    <hyperlink r:id="rId9917" ref="A11099"/>
    <hyperlink r:id="rId9918" ref="A11100"/>
    <hyperlink r:id="rId9919" ref="A11101"/>
    <hyperlink r:id="rId9920" ref="A11102"/>
    <hyperlink r:id="rId9921" ref="A11103"/>
    <hyperlink r:id="rId9922" ref="A11104"/>
    <hyperlink r:id="rId9923" ref="A11105"/>
    <hyperlink r:id="rId9924" ref="A11106"/>
    <hyperlink r:id="rId9925" ref="A11107"/>
    <hyperlink r:id="rId9926" ref="A11108"/>
    <hyperlink r:id="rId9927" ref="A11109"/>
    <hyperlink r:id="rId9928" ref="A11110"/>
    <hyperlink r:id="rId9929" ref="A11111"/>
    <hyperlink r:id="rId9930" ref="A11112"/>
    <hyperlink r:id="rId9931" ref="A11113"/>
    <hyperlink r:id="rId9932" ref="A11114"/>
    <hyperlink r:id="rId9933" ref="A11115"/>
    <hyperlink r:id="rId9934" ref="A11116"/>
    <hyperlink r:id="rId9935" ref="A11117"/>
    <hyperlink r:id="rId9936" ref="A11118"/>
    <hyperlink r:id="rId9937" ref="A11119"/>
    <hyperlink r:id="rId9938" ref="A11120"/>
    <hyperlink r:id="rId9939" ref="A11121"/>
    <hyperlink r:id="rId9940" ref="A11122"/>
    <hyperlink r:id="rId9941" ref="A11123"/>
    <hyperlink r:id="rId9942" ref="A11124"/>
    <hyperlink r:id="rId9943" ref="A11125"/>
    <hyperlink r:id="rId9944" ref="A11126"/>
    <hyperlink r:id="rId9945" ref="A11127"/>
    <hyperlink r:id="rId9946" ref="A11128"/>
    <hyperlink r:id="rId9947" ref="A11129"/>
    <hyperlink r:id="rId9948" ref="A11130"/>
    <hyperlink r:id="rId9949" ref="A11131"/>
    <hyperlink r:id="rId9950" ref="A11132"/>
    <hyperlink r:id="rId9951" ref="A11133"/>
    <hyperlink r:id="rId9952" ref="A11134"/>
    <hyperlink r:id="rId9953" ref="A11135"/>
    <hyperlink r:id="rId9954" ref="A11136"/>
    <hyperlink r:id="rId9955" ref="A11137"/>
    <hyperlink r:id="rId9956" ref="A11138"/>
    <hyperlink r:id="rId9957" ref="A11139"/>
    <hyperlink r:id="rId9958" ref="A11140"/>
    <hyperlink r:id="rId9959" ref="A11141"/>
    <hyperlink r:id="rId9960" ref="A11142"/>
    <hyperlink r:id="rId9961" ref="A11143"/>
    <hyperlink r:id="rId9962" ref="A11144"/>
    <hyperlink r:id="rId9963" ref="A11145"/>
    <hyperlink r:id="rId9964" ref="A11146"/>
    <hyperlink r:id="rId9965" ref="A11147"/>
    <hyperlink r:id="rId9966" ref="A11148"/>
    <hyperlink r:id="rId9967" ref="A11149"/>
    <hyperlink r:id="rId9968" ref="A11150"/>
    <hyperlink r:id="rId9969" ref="A11151"/>
    <hyperlink r:id="rId9970" ref="A11152"/>
    <hyperlink r:id="rId9971" ref="A11153"/>
    <hyperlink r:id="rId9972" ref="A11154"/>
    <hyperlink r:id="rId9973" ref="A11155"/>
    <hyperlink r:id="rId9974" ref="A11156"/>
    <hyperlink r:id="rId9975" ref="A11157"/>
    <hyperlink r:id="rId9976" ref="A11158"/>
    <hyperlink r:id="rId9977" ref="A11159"/>
    <hyperlink r:id="rId9978" ref="A11160"/>
    <hyperlink r:id="rId9979" ref="A11161"/>
    <hyperlink r:id="rId9980" ref="A11162"/>
    <hyperlink r:id="rId9981" ref="A11163"/>
    <hyperlink r:id="rId9982" ref="A11164"/>
    <hyperlink r:id="rId9983" ref="A11165"/>
    <hyperlink r:id="rId9984" ref="A11166"/>
    <hyperlink r:id="rId9985" ref="A11167"/>
    <hyperlink r:id="rId9986" ref="A11168"/>
    <hyperlink r:id="rId9987" ref="A11169"/>
    <hyperlink r:id="rId9988" ref="A11170"/>
    <hyperlink r:id="rId9989" ref="A11171"/>
    <hyperlink r:id="rId9990" ref="A11172"/>
    <hyperlink r:id="rId9991" ref="A11173"/>
    <hyperlink r:id="rId9992" ref="A11174"/>
    <hyperlink r:id="rId9993" ref="A11175"/>
    <hyperlink r:id="rId9994" ref="A11176"/>
    <hyperlink r:id="rId9995" ref="A11177"/>
    <hyperlink r:id="rId9996" ref="A11178"/>
    <hyperlink r:id="rId9997" ref="A11179"/>
    <hyperlink r:id="rId9998" ref="A11180"/>
    <hyperlink r:id="rId9999" ref="A11181"/>
    <hyperlink r:id="rId10000" ref="A11182"/>
    <hyperlink r:id="rId10001" ref="A11183"/>
    <hyperlink r:id="rId10002" ref="A11184"/>
    <hyperlink r:id="rId10003" ref="A11185"/>
    <hyperlink r:id="rId10004" ref="A11186"/>
    <hyperlink r:id="rId10005" ref="A11187"/>
    <hyperlink r:id="rId10006" ref="A11188"/>
    <hyperlink r:id="rId10007" ref="A11189"/>
    <hyperlink r:id="rId10008" ref="A11190"/>
    <hyperlink r:id="rId10009" ref="A11191"/>
    <hyperlink r:id="rId10010" ref="A11192"/>
    <hyperlink r:id="rId10011" ref="A11193"/>
    <hyperlink r:id="rId10012" ref="A11194"/>
    <hyperlink r:id="rId10013" ref="A11195"/>
    <hyperlink r:id="rId10014" ref="A11196"/>
    <hyperlink r:id="rId10015" ref="A11197"/>
    <hyperlink r:id="rId10016" ref="A11198"/>
    <hyperlink r:id="rId10017" ref="A11199"/>
    <hyperlink r:id="rId10018" ref="A11200"/>
    <hyperlink r:id="rId10019" ref="A11201"/>
    <hyperlink r:id="rId10020" ref="A11202"/>
    <hyperlink r:id="rId10021" ref="A11203"/>
    <hyperlink r:id="rId10022" ref="A11204"/>
    <hyperlink r:id="rId10023" ref="A11205"/>
    <hyperlink r:id="rId10024" ref="A11206"/>
    <hyperlink r:id="rId10025" ref="A11207"/>
    <hyperlink r:id="rId10026" ref="A11208"/>
    <hyperlink r:id="rId10027" ref="A11209"/>
    <hyperlink r:id="rId10028" ref="A11210"/>
    <hyperlink r:id="rId10029" ref="A11211"/>
    <hyperlink r:id="rId10030" ref="A11212"/>
    <hyperlink r:id="rId10031" ref="A11213"/>
    <hyperlink r:id="rId10032" ref="A11214"/>
    <hyperlink r:id="rId10033" ref="A11215"/>
    <hyperlink r:id="rId10034" ref="A11216"/>
    <hyperlink r:id="rId10035" ref="A11217"/>
    <hyperlink r:id="rId10036" ref="A11218"/>
    <hyperlink r:id="rId10037" ref="A11219"/>
    <hyperlink r:id="rId10038" ref="A11220"/>
    <hyperlink r:id="rId10039" ref="A11221"/>
    <hyperlink r:id="rId10040" ref="A11222"/>
    <hyperlink r:id="rId10041" ref="A11223"/>
    <hyperlink r:id="rId10042" ref="A11224"/>
    <hyperlink r:id="rId10043" ref="A11225"/>
    <hyperlink r:id="rId10044" ref="A11226"/>
    <hyperlink r:id="rId10045" ref="A11227"/>
    <hyperlink r:id="rId10046" ref="A11228"/>
    <hyperlink r:id="rId10047" ref="A11229"/>
    <hyperlink r:id="rId10048" ref="A11230"/>
    <hyperlink r:id="rId10049" ref="A11231"/>
    <hyperlink r:id="rId10050" ref="A11232"/>
    <hyperlink r:id="rId10051" ref="A11233"/>
    <hyperlink r:id="rId10052" ref="A11234"/>
    <hyperlink r:id="rId10053" ref="A11235"/>
    <hyperlink r:id="rId10054" ref="A11236"/>
    <hyperlink r:id="rId10055" ref="A11237"/>
    <hyperlink r:id="rId10056" ref="A11238"/>
    <hyperlink r:id="rId10057" ref="A11239"/>
    <hyperlink r:id="rId10058" ref="A11240"/>
    <hyperlink r:id="rId10059" ref="A11241"/>
    <hyperlink r:id="rId10060" ref="A11242"/>
    <hyperlink r:id="rId10061" ref="A11243"/>
    <hyperlink r:id="rId10062" ref="A11244"/>
    <hyperlink r:id="rId10063" ref="A11245"/>
    <hyperlink r:id="rId10064" ref="A11246"/>
    <hyperlink r:id="rId10065" ref="A11247"/>
    <hyperlink r:id="rId10066" ref="A11248"/>
    <hyperlink r:id="rId10067" ref="A11249"/>
    <hyperlink r:id="rId10068" ref="A11250"/>
    <hyperlink r:id="rId10069" ref="A11251"/>
    <hyperlink r:id="rId10070" ref="A11252"/>
    <hyperlink r:id="rId10071" ref="A11253"/>
    <hyperlink r:id="rId10072" ref="A11254"/>
    <hyperlink r:id="rId10073" ref="A11255"/>
    <hyperlink r:id="rId10074" ref="A11256"/>
    <hyperlink r:id="rId10075" ref="A11257"/>
    <hyperlink r:id="rId10076" ref="A11258"/>
    <hyperlink r:id="rId10077" ref="A11259"/>
    <hyperlink r:id="rId10078" ref="A11261"/>
    <hyperlink r:id="rId10079" ref="A11262"/>
    <hyperlink r:id="rId10080" ref="A11263"/>
    <hyperlink r:id="rId10081" ref="A11264"/>
    <hyperlink r:id="rId10082" ref="A11265"/>
    <hyperlink r:id="rId10083" ref="A11266"/>
    <hyperlink r:id="rId10084" ref="A11267"/>
    <hyperlink r:id="rId10085" ref="A11268"/>
    <hyperlink r:id="rId10086" ref="A11269"/>
    <hyperlink r:id="rId10087" ref="A11270"/>
    <hyperlink r:id="rId10088" ref="A11271"/>
    <hyperlink r:id="rId10089" ref="A11272"/>
    <hyperlink r:id="rId10090" ref="A11273"/>
    <hyperlink r:id="rId10091" ref="A11274"/>
    <hyperlink r:id="rId10092" ref="A11275"/>
    <hyperlink r:id="rId10093" ref="A11276"/>
    <hyperlink r:id="rId10094" ref="A11277"/>
    <hyperlink r:id="rId10095" ref="A11278"/>
    <hyperlink r:id="rId10096" ref="A11279"/>
    <hyperlink r:id="rId10097" ref="A11280"/>
    <hyperlink r:id="rId10098" ref="A11282"/>
    <hyperlink r:id="rId10099" ref="A11283"/>
    <hyperlink r:id="rId10100" ref="A11284"/>
    <hyperlink r:id="rId10101" ref="A11285"/>
    <hyperlink r:id="rId10102" ref="A11286"/>
    <hyperlink r:id="rId10103" ref="A11287"/>
    <hyperlink r:id="rId10104" ref="A11288"/>
    <hyperlink r:id="rId10105" ref="A11289"/>
    <hyperlink r:id="rId10106" ref="A11290"/>
    <hyperlink r:id="rId10107" ref="A11291"/>
    <hyperlink r:id="rId10108" ref="A11292"/>
    <hyperlink r:id="rId10109" ref="A11293"/>
    <hyperlink r:id="rId10110" ref="A11294"/>
    <hyperlink r:id="rId10111" ref="A11295"/>
    <hyperlink r:id="rId10112" ref="A11296"/>
    <hyperlink r:id="rId10113" ref="A11297"/>
    <hyperlink r:id="rId10114" ref="A11298"/>
    <hyperlink r:id="rId10115" ref="A11299"/>
    <hyperlink r:id="rId10116" ref="A11300"/>
    <hyperlink r:id="rId10117" ref="A11301"/>
    <hyperlink r:id="rId10118" ref="A11302"/>
    <hyperlink r:id="rId10119" ref="A11303"/>
    <hyperlink r:id="rId10120" ref="A11304"/>
    <hyperlink r:id="rId10121" ref="A11305"/>
    <hyperlink r:id="rId10122" ref="A11306"/>
    <hyperlink r:id="rId10123" ref="A11307"/>
    <hyperlink r:id="rId10124" ref="A11308"/>
    <hyperlink r:id="rId10125" ref="A11309"/>
    <hyperlink r:id="rId10126" ref="A11310"/>
    <hyperlink r:id="rId10127" ref="A11311"/>
    <hyperlink r:id="rId10128" ref="A11312"/>
    <hyperlink r:id="rId10129" ref="A11321"/>
    <hyperlink r:id="rId10130" ref="A11322"/>
    <hyperlink r:id="rId10131" ref="A11323"/>
    <hyperlink r:id="rId10132" ref="A11324"/>
    <hyperlink r:id="rId10133" ref="A11325"/>
    <hyperlink r:id="rId10134" ref="A11326"/>
    <hyperlink r:id="rId10135" ref="A11327"/>
    <hyperlink r:id="rId10136" ref="A11328"/>
    <hyperlink r:id="rId10137" ref="A11329"/>
    <hyperlink r:id="rId10138" ref="A11330"/>
    <hyperlink r:id="rId10139" ref="A11331"/>
    <hyperlink r:id="rId10140" ref="A11332"/>
    <hyperlink r:id="rId10141" ref="A11333"/>
    <hyperlink r:id="rId10142" ref="A11334"/>
    <hyperlink r:id="rId10143" ref="A11335"/>
    <hyperlink r:id="rId10144" ref="A11336"/>
    <hyperlink r:id="rId10145" ref="A11337"/>
    <hyperlink r:id="rId10146" ref="A11338"/>
    <hyperlink r:id="rId10147" ref="A11339"/>
    <hyperlink r:id="rId10148" ref="A11340"/>
    <hyperlink r:id="rId10149" ref="A11341"/>
    <hyperlink r:id="rId10150" ref="A11342"/>
    <hyperlink r:id="rId10151" ref="A11343"/>
    <hyperlink r:id="rId10152" ref="A11344"/>
    <hyperlink r:id="rId10153" ref="A11345"/>
    <hyperlink r:id="rId10154" ref="A11346"/>
    <hyperlink r:id="rId10155" ref="A11347"/>
    <hyperlink r:id="rId10156" ref="A11348"/>
    <hyperlink r:id="rId10157" ref="A11349"/>
    <hyperlink r:id="rId10158" ref="A11350"/>
    <hyperlink r:id="rId10159" ref="A11351"/>
    <hyperlink r:id="rId10160" ref="A11352"/>
    <hyperlink r:id="rId10161" ref="A11353"/>
    <hyperlink r:id="rId10162" ref="A11354"/>
    <hyperlink r:id="rId10163" ref="A11355"/>
    <hyperlink r:id="rId10164" ref="A11356"/>
    <hyperlink r:id="rId10165" ref="A11357"/>
    <hyperlink r:id="rId10166" ref="A11358"/>
    <hyperlink r:id="rId10167" ref="A11359"/>
    <hyperlink r:id="rId10168" ref="A11360"/>
    <hyperlink r:id="rId10169" ref="A11361"/>
    <hyperlink r:id="rId10170" ref="A11362"/>
    <hyperlink r:id="rId10171" ref="A11363"/>
    <hyperlink r:id="rId10172" ref="A11364"/>
    <hyperlink r:id="rId10173" ref="A11365"/>
    <hyperlink r:id="rId10174" ref="A11366"/>
    <hyperlink r:id="rId10175" ref="A11367"/>
    <hyperlink r:id="rId10176" ref="A11368"/>
    <hyperlink r:id="rId10177" ref="A11369"/>
    <hyperlink r:id="rId10178" ref="A11370"/>
    <hyperlink r:id="rId10179" ref="A11371"/>
    <hyperlink r:id="rId10180" ref="A11372"/>
    <hyperlink r:id="rId10181" ref="A11373"/>
    <hyperlink r:id="rId10182" ref="A11374"/>
    <hyperlink r:id="rId10183" ref="A11375"/>
    <hyperlink r:id="rId10184" ref="A11376"/>
    <hyperlink r:id="rId10185" ref="A11377"/>
    <hyperlink r:id="rId10186" ref="A11378"/>
    <hyperlink r:id="rId10187" ref="A11379"/>
    <hyperlink r:id="rId10188" ref="A11380"/>
    <hyperlink r:id="rId10189" ref="A11381"/>
    <hyperlink r:id="rId10190" ref="A11382"/>
    <hyperlink r:id="rId10191" ref="A11383"/>
    <hyperlink r:id="rId10192" ref="A11384"/>
    <hyperlink r:id="rId10193" ref="A11385"/>
    <hyperlink r:id="rId10194" ref="A11386"/>
    <hyperlink r:id="rId10195" ref="A11387"/>
    <hyperlink r:id="rId10196" ref="A11388"/>
    <hyperlink r:id="rId10197" ref="A11389"/>
    <hyperlink r:id="rId10198" ref="A11390"/>
    <hyperlink r:id="rId10199" ref="A11391"/>
    <hyperlink r:id="rId10200" ref="A11392"/>
    <hyperlink r:id="rId10201" ref="A11393"/>
    <hyperlink r:id="rId10202" ref="A11394"/>
    <hyperlink r:id="rId10203" ref="A11395"/>
    <hyperlink r:id="rId10204" ref="A11396"/>
    <hyperlink r:id="rId10205" ref="A11397"/>
    <hyperlink r:id="rId10206" ref="A11398"/>
    <hyperlink r:id="rId10207" ref="A11399"/>
    <hyperlink r:id="rId10208" ref="A11400"/>
    <hyperlink r:id="rId10209" ref="A11401"/>
    <hyperlink r:id="rId10210" ref="A11402"/>
    <hyperlink r:id="rId10211" ref="A11403"/>
    <hyperlink r:id="rId10212" ref="A11404"/>
    <hyperlink r:id="rId10213" ref="A11405"/>
    <hyperlink r:id="rId10214" ref="A11406"/>
    <hyperlink r:id="rId10215" ref="A11407"/>
    <hyperlink r:id="rId10216" ref="A11408"/>
    <hyperlink r:id="rId10217" ref="A11409"/>
    <hyperlink r:id="rId10218" ref="A11410"/>
    <hyperlink r:id="rId10219" ref="A11411"/>
    <hyperlink r:id="rId10220" ref="A11412"/>
    <hyperlink r:id="rId10221" ref="A11413"/>
    <hyperlink r:id="rId10222" ref="A11414"/>
    <hyperlink r:id="rId10223" ref="A11415"/>
    <hyperlink r:id="rId10224" ref="A11416"/>
    <hyperlink r:id="rId10225" ref="A11417"/>
    <hyperlink r:id="rId10226" ref="A11418"/>
    <hyperlink r:id="rId10227" ref="A11419"/>
    <hyperlink r:id="rId10228" ref="A11420"/>
    <hyperlink r:id="rId10229" ref="A11421"/>
    <hyperlink r:id="rId10230" ref="A11422"/>
    <hyperlink r:id="rId10231" ref="A11423"/>
    <hyperlink r:id="rId10232" ref="A11424"/>
    <hyperlink r:id="rId10233" ref="A11425"/>
    <hyperlink r:id="rId10234" ref="A11426"/>
    <hyperlink r:id="rId10235" ref="A11427"/>
    <hyperlink r:id="rId10236" ref="A11428"/>
    <hyperlink r:id="rId10237" ref="A11429"/>
    <hyperlink r:id="rId10238" ref="A11430"/>
    <hyperlink r:id="rId10239" ref="A11431"/>
    <hyperlink r:id="rId10240" ref="A11432"/>
    <hyperlink r:id="rId10241" ref="A11433"/>
    <hyperlink r:id="rId10242" ref="A11434"/>
    <hyperlink r:id="rId10243" ref="A11435"/>
    <hyperlink r:id="rId10244" ref="A11436"/>
    <hyperlink r:id="rId10245" ref="A11437"/>
    <hyperlink r:id="rId10246" ref="A11438"/>
    <hyperlink r:id="rId10247" ref="A11439"/>
    <hyperlink r:id="rId10248" ref="A11440"/>
    <hyperlink r:id="rId10249" ref="A11441"/>
    <hyperlink r:id="rId10250" ref="A11442"/>
    <hyperlink r:id="rId10251" ref="A11443"/>
    <hyperlink r:id="rId10252" ref="A11444"/>
    <hyperlink r:id="rId10253" ref="A11445"/>
    <hyperlink r:id="rId10254" ref="A11446"/>
    <hyperlink r:id="rId10255" ref="A11447"/>
    <hyperlink r:id="rId10256" ref="A11448"/>
    <hyperlink r:id="rId10257" ref="A11449"/>
    <hyperlink r:id="rId10258" ref="A11450"/>
    <hyperlink r:id="rId10259" ref="A11451"/>
    <hyperlink r:id="rId10260" ref="A11452"/>
    <hyperlink r:id="rId10261" ref="A11453"/>
    <hyperlink r:id="rId10262" ref="A11454"/>
    <hyperlink r:id="rId10263" ref="A11455"/>
    <hyperlink r:id="rId10264" ref="A11456"/>
    <hyperlink r:id="rId10265" ref="A11457"/>
    <hyperlink r:id="rId10266" ref="A11458"/>
    <hyperlink r:id="rId10267" ref="A11459"/>
    <hyperlink r:id="rId10268" ref="A11460"/>
    <hyperlink r:id="rId10269" ref="A11461"/>
    <hyperlink r:id="rId10270" ref="A11462"/>
    <hyperlink r:id="rId10271" ref="A11463"/>
    <hyperlink r:id="rId10272" ref="A11464"/>
    <hyperlink r:id="rId10273" ref="A11465"/>
    <hyperlink r:id="rId10274" ref="A11466"/>
    <hyperlink r:id="rId10275" ref="A11467"/>
    <hyperlink r:id="rId10276" ref="A11468"/>
    <hyperlink r:id="rId10277" ref="A11469"/>
    <hyperlink r:id="rId10278" ref="A11470"/>
    <hyperlink r:id="rId10279" ref="A11471"/>
    <hyperlink r:id="rId10280" ref="A11472"/>
    <hyperlink r:id="rId10281" ref="A11473"/>
    <hyperlink r:id="rId10282" ref="A11474"/>
    <hyperlink r:id="rId10283" ref="A11475"/>
    <hyperlink r:id="rId10284" ref="A11476"/>
    <hyperlink r:id="rId10285" ref="A11477"/>
    <hyperlink r:id="rId10286" ref="A11478"/>
    <hyperlink r:id="rId10287" ref="A11479"/>
    <hyperlink r:id="rId10288" ref="A11480"/>
    <hyperlink r:id="rId10289" ref="A11481"/>
    <hyperlink r:id="rId10290" ref="A11482"/>
    <hyperlink r:id="rId10291" ref="A11483"/>
    <hyperlink r:id="rId10292" ref="A11484"/>
    <hyperlink r:id="rId10293" ref="A11485"/>
    <hyperlink r:id="rId10294" ref="A11486"/>
    <hyperlink r:id="rId10295" ref="A11487"/>
    <hyperlink r:id="rId10296" ref="A11488"/>
    <hyperlink r:id="rId10297" ref="A11489"/>
    <hyperlink r:id="rId10298" ref="A11490"/>
    <hyperlink r:id="rId10299" ref="A11491"/>
    <hyperlink r:id="rId10300" ref="A11492"/>
    <hyperlink r:id="rId10301" ref="A11493"/>
    <hyperlink r:id="rId10302" ref="A11494"/>
    <hyperlink r:id="rId10303" ref="A11495"/>
    <hyperlink r:id="rId10304" ref="A11496"/>
    <hyperlink r:id="rId10305" ref="A11497"/>
    <hyperlink r:id="rId10306" ref="A11498"/>
    <hyperlink r:id="rId10307" ref="A11499"/>
    <hyperlink r:id="rId10308" ref="A11500"/>
    <hyperlink r:id="rId10309" ref="A11501"/>
    <hyperlink r:id="rId10310" ref="A11502"/>
    <hyperlink r:id="rId10311" ref="A11503"/>
    <hyperlink r:id="rId10312" ref="A11504"/>
    <hyperlink r:id="rId10313" ref="A11505"/>
    <hyperlink r:id="rId10314" ref="A11506"/>
    <hyperlink r:id="rId10315" ref="A11507"/>
    <hyperlink r:id="rId10316" ref="A11508"/>
    <hyperlink r:id="rId10317" ref="A11509"/>
    <hyperlink r:id="rId10318" ref="A11510"/>
    <hyperlink r:id="rId10319" ref="A11511"/>
    <hyperlink r:id="rId10320" ref="A11512"/>
    <hyperlink r:id="rId10321" ref="A11513"/>
    <hyperlink r:id="rId10322" ref="A11514"/>
    <hyperlink r:id="rId10323" ref="A11515"/>
    <hyperlink r:id="rId10324" ref="A11516"/>
    <hyperlink r:id="rId10325" ref="A11517"/>
    <hyperlink r:id="rId10326" ref="A11518"/>
    <hyperlink r:id="rId10327" ref="A11519"/>
    <hyperlink r:id="rId10328" ref="A11520"/>
    <hyperlink r:id="rId10329" ref="A11521"/>
    <hyperlink r:id="rId10330" ref="A11522"/>
    <hyperlink r:id="rId10331" ref="A11523"/>
    <hyperlink r:id="rId10332" ref="A11524"/>
    <hyperlink r:id="rId10333" ref="A11525"/>
    <hyperlink r:id="rId10334" ref="A11526"/>
    <hyperlink r:id="rId10335" ref="A11527"/>
    <hyperlink r:id="rId10336" ref="A11528"/>
    <hyperlink r:id="rId10337" ref="A11529"/>
    <hyperlink r:id="rId10338" ref="A11539"/>
    <hyperlink r:id="rId10339" ref="A11540"/>
    <hyperlink r:id="rId10340" ref="A11541"/>
    <hyperlink r:id="rId10341" ref="A11542"/>
    <hyperlink r:id="rId10342" ref="A11543"/>
    <hyperlink r:id="rId10343" ref="A11544"/>
    <hyperlink r:id="rId10344" ref="A11545"/>
    <hyperlink r:id="rId10345" ref="A11546"/>
    <hyperlink r:id="rId10346" ref="A11547"/>
    <hyperlink r:id="rId10347" ref="A11548"/>
    <hyperlink r:id="rId10348" ref="A11549"/>
    <hyperlink r:id="rId10349" ref="A11550"/>
    <hyperlink r:id="rId10350" ref="A11551"/>
    <hyperlink r:id="rId10351" ref="A11552"/>
    <hyperlink r:id="rId10352" ref="A11553"/>
    <hyperlink r:id="rId10353" ref="A11554"/>
    <hyperlink r:id="rId10354" ref="A11555"/>
    <hyperlink r:id="rId10355" ref="A11556"/>
    <hyperlink r:id="rId10356" ref="A11557"/>
    <hyperlink r:id="rId10357" ref="A11558"/>
    <hyperlink r:id="rId10358" ref="A11559"/>
    <hyperlink r:id="rId10359" ref="A11560"/>
    <hyperlink r:id="rId10360" ref="A11561"/>
    <hyperlink r:id="rId10361" ref="A11562"/>
    <hyperlink r:id="rId10362" ref="A11563"/>
    <hyperlink r:id="rId10363" ref="A11564"/>
    <hyperlink r:id="rId10364" ref="A11565"/>
    <hyperlink r:id="rId10365" ref="A11566"/>
    <hyperlink r:id="rId10366" ref="A11567"/>
    <hyperlink r:id="rId10367" ref="A11568"/>
    <hyperlink r:id="rId10368" ref="A11569"/>
    <hyperlink r:id="rId10369" ref="A11570"/>
    <hyperlink r:id="rId10370" ref="A11571"/>
    <hyperlink r:id="rId10371" ref="A11572"/>
    <hyperlink r:id="rId10372" ref="A11573"/>
    <hyperlink r:id="rId10373" ref="A11574"/>
    <hyperlink r:id="rId10374" ref="A11575"/>
    <hyperlink r:id="rId10375" ref="A11576"/>
    <hyperlink r:id="rId10376" ref="A11577"/>
    <hyperlink r:id="rId10377" ref="A11578"/>
    <hyperlink r:id="rId10378" ref="A11579"/>
    <hyperlink r:id="rId10379" ref="A11580"/>
    <hyperlink r:id="rId10380" ref="A11581"/>
    <hyperlink r:id="rId10381" ref="A11582"/>
    <hyperlink r:id="rId10382" ref="A11583"/>
    <hyperlink r:id="rId10383" ref="A11584"/>
    <hyperlink r:id="rId10384" ref="A11585"/>
    <hyperlink r:id="rId10385" ref="A11586"/>
    <hyperlink r:id="rId10386" ref="A11587"/>
    <hyperlink r:id="rId10387" ref="A11588"/>
    <hyperlink r:id="rId10388" ref="A11589"/>
    <hyperlink r:id="rId10389" ref="A11590"/>
    <hyperlink r:id="rId10390" ref="A11591"/>
    <hyperlink r:id="rId10391" ref="A11592"/>
    <hyperlink r:id="rId10392" ref="A11593"/>
    <hyperlink r:id="rId10393" ref="A11594"/>
    <hyperlink r:id="rId10394" ref="A11595"/>
    <hyperlink r:id="rId10395" ref="A11596"/>
    <hyperlink r:id="rId10396" ref="A11597"/>
    <hyperlink r:id="rId10397" ref="A11598"/>
    <hyperlink r:id="rId10398" ref="A11599"/>
    <hyperlink r:id="rId10399" ref="A11600"/>
    <hyperlink r:id="rId10400" ref="A11601"/>
    <hyperlink r:id="rId10401" ref="A11602"/>
    <hyperlink r:id="rId10402" ref="A11603"/>
    <hyperlink r:id="rId10403" ref="A11604"/>
    <hyperlink r:id="rId10404" ref="A11605"/>
    <hyperlink r:id="rId10405" ref="A11606"/>
    <hyperlink r:id="rId10406" ref="A11607"/>
    <hyperlink r:id="rId10407" ref="A11608"/>
    <hyperlink r:id="rId10408" ref="A11609"/>
    <hyperlink r:id="rId10409" ref="A11610"/>
    <hyperlink r:id="rId10410" ref="A11611"/>
    <hyperlink r:id="rId10411" ref="A11612"/>
    <hyperlink r:id="rId10412" ref="A11613"/>
    <hyperlink r:id="rId10413" ref="A11614"/>
    <hyperlink r:id="rId10414" ref="A11615"/>
    <hyperlink r:id="rId10415" ref="A11616"/>
    <hyperlink r:id="rId10416" ref="A11617"/>
    <hyperlink r:id="rId10417" ref="A11618"/>
    <hyperlink r:id="rId10418" ref="A11619"/>
    <hyperlink r:id="rId10419" ref="A11620"/>
    <hyperlink r:id="rId10420" ref="A11621"/>
    <hyperlink r:id="rId10421" ref="A11623"/>
    <hyperlink r:id="rId10422" ref="A11624"/>
    <hyperlink r:id="rId10423" ref="A11625"/>
    <hyperlink r:id="rId10424" ref="A11626"/>
    <hyperlink r:id="rId10425" ref="A11627"/>
    <hyperlink r:id="rId10426" ref="A11628"/>
    <hyperlink r:id="rId10427" ref="A11629"/>
    <hyperlink r:id="rId10428" ref="A11630"/>
    <hyperlink r:id="rId10429" ref="A11631"/>
    <hyperlink r:id="rId10430" ref="A11632"/>
    <hyperlink r:id="rId10431" ref="A11633"/>
    <hyperlink r:id="rId10432" ref="A11634"/>
    <hyperlink r:id="rId10433" ref="A11635"/>
    <hyperlink r:id="rId10434" ref="A11636"/>
    <hyperlink r:id="rId10435" ref="A11637"/>
    <hyperlink r:id="rId10436" ref="A11638"/>
    <hyperlink r:id="rId10437" ref="A11639"/>
    <hyperlink r:id="rId10438" ref="A11640"/>
    <hyperlink r:id="rId10439" ref="A11641"/>
    <hyperlink r:id="rId10440" ref="A11642"/>
    <hyperlink r:id="rId10441" ref="A11643"/>
    <hyperlink r:id="rId10442" ref="A11644"/>
    <hyperlink r:id="rId10443" ref="A11645"/>
    <hyperlink r:id="rId10444" ref="A11646"/>
    <hyperlink r:id="rId10445" ref="A11647"/>
    <hyperlink r:id="rId10446" ref="A11648"/>
    <hyperlink r:id="rId10447" ref="A11649"/>
    <hyperlink r:id="rId10448" ref="A11650"/>
    <hyperlink r:id="rId10449" ref="A11651"/>
    <hyperlink r:id="rId10450" ref="A11652"/>
    <hyperlink r:id="rId10451" ref="A11653"/>
    <hyperlink r:id="rId10452" ref="A11654"/>
    <hyperlink r:id="rId10453" ref="A11655"/>
    <hyperlink r:id="rId10454" ref="A11656"/>
    <hyperlink r:id="rId10455" ref="A11657"/>
    <hyperlink r:id="rId10456" ref="A11658"/>
    <hyperlink r:id="rId10457" ref="A11659"/>
    <hyperlink r:id="rId10458" ref="A11660"/>
    <hyperlink r:id="rId10459" ref="A11661"/>
    <hyperlink r:id="rId10460" ref="A11662"/>
    <hyperlink r:id="rId10461" ref="A11663"/>
    <hyperlink r:id="rId10462" ref="A11664"/>
    <hyperlink r:id="rId10463" ref="A11665"/>
    <hyperlink r:id="rId10464" ref="A11666"/>
    <hyperlink r:id="rId10465" ref="A11667"/>
    <hyperlink r:id="rId10466" ref="A11668"/>
    <hyperlink r:id="rId10467" ref="A11669"/>
    <hyperlink r:id="rId10468" ref="A11670"/>
    <hyperlink r:id="rId10469" ref="A11671"/>
    <hyperlink r:id="rId10470" ref="A11672"/>
    <hyperlink r:id="rId10471" ref="A11673"/>
    <hyperlink r:id="rId10472" ref="A11674"/>
    <hyperlink r:id="rId10473" ref="A11675"/>
    <hyperlink r:id="rId10474" ref="A11676"/>
    <hyperlink r:id="rId10475" ref="A11677"/>
    <hyperlink r:id="rId10476" ref="A11678"/>
    <hyperlink r:id="rId10477" ref="A11679"/>
    <hyperlink r:id="rId10478" ref="A11680"/>
    <hyperlink r:id="rId10479" ref="A11681"/>
    <hyperlink r:id="rId10480" ref="A11682"/>
    <hyperlink r:id="rId10481" ref="A11683"/>
    <hyperlink r:id="rId10482" ref="A11684"/>
    <hyperlink r:id="rId10483" ref="A11685"/>
    <hyperlink r:id="rId10484" ref="A11686"/>
    <hyperlink r:id="rId10485" ref="A11687"/>
    <hyperlink r:id="rId10486" ref="A11688"/>
    <hyperlink r:id="rId10487" ref="A11689"/>
    <hyperlink r:id="rId10488" ref="A11690"/>
    <hyperlink r:id="rId10489" ref="A11691"/>
    <hyperlink r:id="rId10490" ref="A11692"/>
    <hyperlink r:id="rId10491" ref="A11693"/>
    <hyperlink r:id="rId10492" ref="A11694"/>
    <hyperlink r:id="rId10493" ref="A11695"/>
    <hyperlink r:id="rId10494" ref="A11696"/>
    <hyperlink r:id="rId10495" ref="A11697"/>
    <hyperlink r:id="rId10496" ref="A11698"/>
    <hyperlink r:id="rId10497" ref="A11699"/>
    <hyperlink r:id="rId10498" ref="A11700"/>
    <hyperlink r:id="rId10499" ref="A11701"/>
    <hyperlink r:id="rId10500" ref="A11702"/>
    <hyperlink r:id="rId10501" ref="A11703"/>
    <hyperlink r:id="rId10502" ref="A11704"/>
    <hyperlink r:id="rId10503" ref="A11705"/>
    <hyperlink r:id="rId10504" ref="A11706"/>
    <hyperlink r:id="rId10505" ref="A11707"/>
    <hyperlink r:id="rId10506" ref="A11708"/>
    <hyperlink r:id="rId10507" ref="A11709"/>
    <hyperlink r:id="rId10508" ref="A11710"/>
    <hyperlink r:id="rId10509" ref="A11711"/>
    <hyperlink r:id="rId10510" ref="A11712"/>
    <hyperlink r:id="rId10511" ref="A11713"/>
    <hyperlink r:id="rId10512" ref="A11714"/>
    <hyperlink r:id="rId10513" ref="A11715"/>
    <hyperlink r:id="rId10514" ref="A11716"/>
    <hyperlink r:id="rId10515" ref="A11717"/>
    <hyperlink r:id="rId10516" ref="A11718"/>
    <hyperlink r:id="rId10517" ref="A11719"/>
    <hyperlink r:id="rId10518" ref="A11720"/>
    <hyperlink r:id="rId10519" ref="A11721"/>
    <hyperlink r:id="rId10520" ref="A11722"/>
    <hyperlink r:id="rId10521" ref="A11723"/>
    <hyperlink r:id="rId10522" ref="A11724"/>
    <hyperlink r:id="rId10523" ref="A11725"/>
    <hyperlink r:id="rId10524" ref="A11726"/>
    <hyperlink r:id="rId10525" ref="A11727"/>
    <hyperlink r:id="rId10526" ref="A11728"/>
    <hyperlink r:id="rId10527" ref="A11729"/>
    <hyperlink r:id="rId10528" ref="A11730"/>
    <hyperlink r:id="rId10529" ref="A11731"/>
    <hyperlink r:id="rId10530" ref="A11732"/>
    <hyperlink r:id="rId10531" ref="A11733"/>
    <hyperlink r:id="rId10532" ref="A11734"/>
    <hyperlink r:id="rId10533" ref="A11735"/>
    <hyperlink r:id="rId10534" ref="A11736"/>
    <hyperlink r:id="rId10535" ref="A11737"/>
    <hyperlink r:id="rId10536" ref="A11738"/>
    <hyperlink r:id="rId10537" ref="A11739"/>
    <hyperlink r:id="rId10538" ref="A11740"/>
    <hyperlink r:id="rId10539" ref="A11741"/>
    <hyperlink r:id="rId10540" ref="A11742"/>
    <hyperlink r:id="rId10541" ref="A11743"/>
    <hyperlink r:id="rId10542" ref="A11744"/>
    <hyperlink r:id="rId10543" ref="A11745"/>
    <hyperlink r:id="rId10544" ref="A11746"/>
    <hyperlink r:id="rId10545" ref="A11747"/>
    <hyperlink r:id="rId10546" ref="A11748"/>
    <hyperlink r:id="rId10547" ref="A11749"/>
    <hyperlink r:id="rId10548" ref="A11750"/>
    <hyperlink r:id="rId10549" ref="A11751"/>
    <hyperlink r:id="rId10550" ref="A11767"/>
    <hyperlink r:id="rId10551" ref="A11768"/>
    <hyperlink r:id="rId10552" ref="A11769"/>
    <hyperlink r:id="rId10553" ref="A11770"/>
    <hyperlink r:id="rId10554" ref="A11771"/>
    <hyperlink r:id="rId10555" ref="A11772"/>
    <hyperlink r:id="rId10556" ref="A11773"/>
    <hyperlink r:id="rId10557" ref="A11774"/>
    <hyperlink r:id="rId10558" ref="A11775"/>
    <hyperlink r:id="rId10559" ref="A11776"/>
    <hyperlink r:id="rId10560" ref="A11777"/>
    <hyperlink r:id="rId10561" ref="A11778"/>
    <hyperlink r:id="rId10562" ref="A11779"/>
    <hyperlink r:id="rId10563" ref="A11780"/>
    <hyperlink r:id="rId10564" ref="A11781"/>
    <hyperlink r:id="rId10565" ref="A11782"/>
    <hyperlink r:id="rId10566" ref="A11783"/>
    <hyperlink r:id="rId10567" ref="A11784"/>
    <hyperlink r:id="rId10568" ref="A11785"/>
    <hyperlink r:id="rId10569" ref="A11786"/>
    <hyperlink r:id="rId10570" ref="A11787"/>
    <hyperlink r:id="rId10571" ref="A11788"/>
    <hyperlink r:id="rId10572" ref="A11789"/>
    <hyperlink r:id="rId10573" ref="A11790"/>
    <hyperlink r:id="rId10574" ref="A11791"/>
    <hyperlink r:id="rId10575" ref="A11792"/>
    <hyperlink r:id="rId10576" ref="A11793"/>
    <hyperlink r:id="rId10577" ref="A11794"/>
    <hyperlink r:id="rId10578" ref="A11795"/>
    <hyperlink r:id="rId10579" ref="A11796"/>
    <hyperlink r:id="rId10580" ref="A11797"/>
    <hyperlink r:id="rId10581" ref="A11798"/>
    <hyperlink r:id="rId10582" ref="A11799"/>
    <hyperlink r:id="rId10583" ref="A11800"/>
    <hyperlink r:id="rId10584" ref="A11801"/>
    <hyperlink r:id="rId10585" ref="A11802"/>
    <hyperlink r:id="rId10586" ref="A11803"/>
    <hyperlink r:id="rId10587" ref="A11804"/>
    <hyperlink r:id="rId10588" ref="A11808"/>
    <hyperlink r:id="rId10589" ref="A11809"/>
    <hyperlink r:id="rId10590" ref="A11810"/>
    <hyperlink r:id="rId10591" ref="A11811"/>
    <hyperlink r:id="rId10592" ref="A11812"/>
    <hyperlink r:id="rId10593" ref="A11813"/>
    <hyperlink r:id="rId10594" ref="A11814"/>
    <hyperlink r:id="rId10595" ref="A11815"/>
    <hyperlink r:id="rId10596" ref="A11816"/>
    <hyperlink r:id="rId10597" ref="A11817"/>
    <hyperlink r:id="rId10598" ref="A11818"/>
    <hyperlink r:id="rId10599" ref="A11819"/>
    <hyperlink r:id="rId10600" ref="A11820"/>
    <hyperlink r:id="rId10601" ref="A11821"/>
    <hyperlink r:id="rId10602" ref="A11822"/>
    <hyperlink r:id="rId10603" ref="A11823"/>
    <hyperlink r:id="rId10604" ref="A11824"/>
    <hyperlink r:id="rId10605" ref="A11825"/>
    <hyperlink r:id="rId10606" ref="A11826"/>
    <hyperlink r:id="rId10607" ref="A11827"/>
    <hyperlink r:id="rId10608" ref="A11828"/>
    <hyperlink r:id="rId10609" ref="A11829"/>
    <hyperlink r:id="rId10610" ref="A11830"/>
    <hyperlink r:id="rId10611" ref="A11831"/>
    <hyperlink r:id="rId10612" ref="A11832"/>
    <hyperlink r:id="rId10613" ref="A11833"/>
    <hyperlink r:id="rId10614" ref="A11834"/>
    <hyperlink r:id="rId10615" ref="A11835"/>
    <hyperlink r:id="rId10616" ref="A11836"/>
    <hyperlink r:id="rId10617" ref="A11837"/>
    <hyperlink r:id="rId10618" ref="A11838"/>
    <hyperlink r:id="rId10619" ref="A11839"/>
    <hyperlink r:id="rId10620" ref="A11840"/>
    <hyperlink r:id="rId10621" ref="A11841"/>
    <hyperlink r:id="rId10622" ref="A11842"/>
    <hyperlink r:id="rId10623" ref="A11843"/>
    <hyperlink r:id="rId10624" ref="A11844"/>
    <hyperlink r:id="rId10625" ref="A11845"/>
    <hyperlink r:id="rId10626" ref="A11846"/>
    <hyperlink r:id="rId10627" ref="A11847"/>
    <hyperlink r:id="rId10628" ref="A11848"/>
    <hyperlink r:id="rId10629" ref="A11849"/>
    <hyperlink r:id="rId10630" ref="A11850"/>
    <hyperlink r:id="rId10631" ref="A11851"/>
    <hyperlink r:id="rId10632" ref="A11852"/>
    <hyperlink r:id="rId10633" ref="A11853"/>
    <hyperlink r:id="rId10634" ref="A11854"/>
    <hyperlink r:id="rId10635" ref="A11855"/>
    <hyperlink r:id="rId10636" ref="A11856"/>
    <hyperlink r:id="rId10637" ref="A11857"/>
    <hyperlink r:id="rId10638" ref="A11858"/>
    <hyperlink r:id="rId10639" ref="A11859"/>
    <hyperlink r:id="rId10640" ref="A11860"/>
    <hyperlink r:id="rId10641" ref="A11861"/>
    <hyperlink r:id="rId10642" ref="A11862"/>
    <hyperlink r:id="rId10643" ref="A11863"/>
    <hyperlink r:id="rId10644" ref="A11864"/>
    <hyperlink r:id="rId10645" ref="A11865"/>
    <hyperlink r:id="rId10646" ref="A11866"/>
    <hyperlink r:id="rId10647" ref="A11867"/>
    <hyperlink r:id="rId10648" ref="A11868"/>
    <hyperlink r:id="rId10649" ref="A11869"/>
    <hyperlink r:id="rId10650" ref="A11870"/>
    <hyperlink r:id="rId10651" ref="A11871"/>
    <hyperlink r:id="rId10652" ref="A11872"/>
    <hyperlink r:id="rId10653" ref="A11873"/>
    <hyperlink r:id="rId10654" ref="A11874"/>
    <hyperlink r:id="rId10655" ref="A11875"/>
    <hyperlink r:id="rId10656" ref="A11876"/>
    <hyperlink r:id="rId10657" ref="A11877"/>
    <hyperlink r:id="rId10658" ref="A11878"/>
    <hyperlink r:id="rId10659" ref="A11879"/>
    <hyperlink r:id="rId10660" ref="A11880"/>
    <hyperlink r:id="rId10661" ref="A11881"/>
    <hyperlink r:id="rId10662" ref="A11882"/>
    <hyperlink r:id="rId10663" ref="A11883"/>
    <hyperlink r:id="rId10664" ref="A11884"/>
    <hyperlink r:id="rId10665" ref="A11885"/>
    <hyperlink r:id="rId10666" ref="A11886"/>
    <hyperlink r:id="rId10667" ref="A11887"/>
    <hyperlink r:id="rId10668" ref="A11888"/>
    <hyperlink r:id="rId10669" ref="A11889"/>
    <hyperlink r:id="rId10670" ref="A11890"/>
    <hyperlink r:id="rId10671" ref="A11891"/>
    <hyperlink r:id="rId10672" ref="A11892"/>
    <hyperlink r:id="rId10673" ref="A11893"/>
    <hyperlink r:id="rId10674" ref="A11894"/>
    <hyperlink r:id="rId10675" ref="A11895"/>
    <hyperlink r:id="rId10676" ref="A11896"/>
    <hyperlink r:id="rId10677" ref="A11897"/>
    <hyperlink r:id="rId10678" ref="A11898"/>
    <hyperlink r:id="rId10679" ref="A11899"/>
    <hyperlink r:id="rId10680" ref="A11900"/>
    <hyperlink r:id="rId10681" ref="A11901"/>
    <hyperlink r:id="rId10682" ref="A11902"/>
    <hyperlink r:id="rId10683" ref="A11903"/>
    <hyperlink r:id="rId10684" ref="A11904"/>
    <hyperlink r:id="rId10685" ref="A11905"/>
    <hyperlink r:id="rId10686" ref="A11906"/>
    <hyperlink r:id="rId10687" ref="A11907"/>
    <hyperlink r:id="rId10688" ref="A11908"/>
    <hyperlink r:id="rId10689" ref="A11909"/>
    <hyperlink r:id="rId10690" ref="A11910"/>
    <hyperlink r:id="rId10691" ref="A11911"/>
    <hyperlink r:id="rId10692" ref="A11912"/>
    <hyperlink r:id="rId10693" ref="A11913"/>
    <hyperlink r:id="rId10694" ref="A11914"/>
    <hyperlink r:id="rId10695" ref="A11915"/>
    <hyperlink r:id="rId10696" ref="A11916"/>
    <hyperlink r:id="rId10697" ref="A11917"/>
    <hyperlink r:id="rId10698" ref="A11918"/>
    <hyperlink r:id="rId10699" ref="A11919"/>
    <hyperlink r:id="rId10700" ref="A11920"/>
    <hyperlink r:id="rId10701" ref="A11921"/>
    <hyperlink r:id="rId10702" ref="A11922"/>
    <hyperlink r:id="rId10703" ref="A11923"/>
    <hyperlink r:id="rId10704" ref="A11924"/>
    <hyperlink r:id="rId10705" ref="A11925"/>
    <hyperlink r:id="rId10706" ref="A11926"/>
    <hyperlink r:id="rId10707" ref="A11927"/>
    <hyperlink r:id="rId10708" ref="A11928"/>
    <hyperlink r:id="rId10709" ref="A11929"/>
    <hyperlink r:id="rId10710" ref="A11930"/>
    <hyperlink r:id="rId10711" ref="A11931"/>
    <hyperlink r:id="rId10712" ref="A11932"/>
    <hyperlink r:id="rId10713" ref="A11933"/>
    <hyperlink r:id="rId10714" ref="A11934"/>
    <hyperlink r:id="rId10715" ref="A11935"/>
    <hyperlink r:id="rId10716" ref="A11936"/>
    <hyperlink r:id="rId10717" ref="A11937"/>
    <hyperlink r:id="rId10718" ref="A11938"/>
    <hyperlink r:id="rId10719" ref="A11939"/>
    <hyperlink r:id="rId10720" ref="A11940"/>
    <hyperlink r:id="rId10721" ref="A11941"/>
    <hyperlink r:id="rId10722" ref="A11942"/>
    <hyperlink r:id="rId10723" ref="A11943"/>
    <hyperlink r:id="rId10724" ref="A11944"/>
    <hyperlink r:id="rId10725" ref="A11945"/>
    <hyperlink r:id="rId10726" ref="A11946"/>
    <hyperlink r:id="rId10727" ref="A11947"/>
    <hyperlink r:id="rId10728" ref="A11948"/>
    <hyperlink r:id="rId10729" ref="A11949"/>
    <hyperlink r:id="rId10730" ref="A11950"/>
    <hyperlink r:id="rId10731" ref="A11951"/>
    <hyperlink r:id="rId10732" ref="A11952"/>
    <hyperlink r:id="rId10733" ref="A11953"/>
    <hyperlink r:id="rId10734" ref="A11954"/>
    <hyperlink r:id="rId10735" ref="A11955"/>
    <hyperlink r:id="rId10736" ref="A11956"/>
    <hyperlink r:id="rId10737" ref="A11957"/>
    <hyperlink r:id="rId10738" ref="A11958"/>
    <hyperlink r:id="rId10739" ref="A11959"/>
    <hyperlink r:id="rId10740" ref="A11960"/>
    <hyperlink r:id="rId10741" ref="A11961"/>
    <hyperlink r:id="rId10742" ref="A11962"/>
    <hyperlink r:id="rId10743" ref="A11963"/>
    <hyperlink r:id="rId10744" ref="A11964"/>
    <hyperlink r:id="rId10745" ref="A11965"/>
    <hyperlink r:id="rId10746" ref="A11966"/>
    <hyperlink r:id="rId10747" ref="A11967"/>
    <hyperlink r:id="rId10748" ref="A11968"/>
    <hyperlink r:id="rId10749" ref="A11969"/>
    <hyperlink r:id="rId10750" ref="A11970"/>
    <hyperlink r:id="rId10751" ref="A11971"/>
    <hyperlink r:id="rId10752" ref="A11972"/>
    <hyperlink r:id="rId10753" ref="A11973"/>
    <hyperlink r:id="rId10754" ref="A11974"/>
    <hyperlink r:id="rId10755" ref="A11975"/>
    <hyperlink r:id="rId10756" ref="A11976"/>
    <hyperlink r:id="rId10757" ref="A11977"/>
    <hyperlink r:id="rId10758" ref="A11978"/>
    <hyperlink r:id="rId10759" ref="A11979"/>
    <hyperlink r:id="rId10760" ref="A11980"/>
    <hyperlink r:id="rId10761" ref="A11981"/>
    <hyperlink r:id="rId10762" ref="A11982"/>
    <hyperlink r:id="rId10763" ref="A11983"/>
    <hyperlink r:id="rId10764" ref="A11984"/>
    <hyperlink r:id="rId10765" ref="A11985"/>
    <hyperlink r:id="rId10766" ref="A11986"/>
    <hyperlink r:id="rId10767" ref="A11987"/>
    <hyperlink r:id="rId10768" ref="A11988"/>
    <hyperlink r:id="rId10769" ref="A11989"/>
    <hyperlink r:id="rId10770" ref="A11990"/>
    <hyperlink r:id="rId10771" ref="A11991"/>
    <hyperlink r:id="rId10772" ref="A11992"/>
    <hyperlink r:id="rId10773" ref="A11993"/>
    <hyperlink r:id="rId10774" ref="A11994"/>
    <hyperlink r:id="rId10775" ref="A11995"/>
    <hyperlink r:id="rId10776" ref="A11996"/>
    <hyperlink r:id="rId10777" ref="A11997"/>
    <hyperlink r:id="rId10778" ref="A11998"/>
    <hyperlink r:id="rId10779" ref="A11999"/>
    <hyperlink r:id="rId10780" ref="A12000"/>
    <hyperlink r:id="rId10781" ref="A12001"/>
    <hyperlink r:id="rId10782" ref="A12002"/>
    <hyperlink r:id="rId10783" ref="A12003"/>
    <hyperlink r:id="rId10784" ref="A12004"/>
    <hyperlink r:id="rId10785" ref="A12005"/>
    <hyperlink r:id="rId10786" ref="A12006"/>
    <hyperlink r:id="rId10787" ref="A12007"/>
    <hyperlink r:id="rId10788" ref="A12008"/>
    <hyperlink r:id="rId10789" ref="A12009"/>
    <hyperlink r:id="rId10790" ref="A12010"/>
    <hyperlink r:id="rId10791" ref="A12011"/>
    <hyperlink r:id="rId10792" ref="A12012"/>
    <hyperlink r:id="rId10793" ref="A12022"/>
    <hyperlink r:id="rId10794" ref="A12023"/>
    <hyperlink r:id="rId10795" ref="A12024"/>
    <hyperlink r:id="rId10796" ref="A12025"/>
    <hyperlink r:id="rId10797" ref="A12026"/>
    <hyperlink r:id="rId10798" ref="A12027"/>
    <hyperlink r:id="rId10799" ref="A12028"/>
    <hyperlink r:id="rId10800" ref="A12029"/>
    <hyperlink r:id="rId10801" ref="A12030"/>
    <hyperlink r:id="rId10802" ref="A12031"/>
    <hyperlink r:id="rId10803" ref="A12032"/>
    <hyperlink r:id="rId10804" ref="A12033"/>
    <hyperlink r:id="rId10805" ref="A12034"/>
    <hyperlink r:id="rId10806" ref="A12035"/>
    <hyperlink r:id="rId10807" ref="A12036"/>
    <hyperlink r:id="rId10808" ref="A12037"/>
    <hyperlink r:id="rId10809" ref="A12038"/>
    <hyperlink r:id="rId10810" ref="A12039"/>
    <hyperlink r:id="rId10811" ref="A12040"/>
    <hyperlink r:id="rId10812" ref="A12041"/>
    <hyperlink r:id="rId10813" ref="A12042"/>
    <hyperlink r:id="rId10814" ref="A12043"/>
    <hyperlink r:id="rId10815" ref="A12044"/>
    <hyperlink r:id="rId10816" ref="A12045"/>
    <hyperlink r:id="rId10817" ref="A12046"/>
    <hyperlink r:id="rId10818" ref="A12047"/>
    <hyperlink r:id="rId10819" ref="A12048"/>
    <hyperlink r:id="rId10820" ref="A12049"/>
    <hyperlink r:id="rId10821" ref="A12050"/>
    <hyperlink r:id="rId10822" ref="A12051"/>
    <hyperlink r:id="rId10823" ref="A12052"/>
    <hyperlink r:id="rId10824" ref="A12053"/>
    <hyperlink r:id="rId10825" ref="A12054"/>
    <hyperlink r:id="rId10826" ref="A12055"/>
    <hyperlink r:id="rId10827" ref="A12056"/>
    <hyperlink r:id="rId10828" ref="A12057"/>
    <hyperlink r:id="rId10829" ref="A12058"/>
    <hyperlink r:id="rId10830" ref="A12059"/>
    <hyperlink r:id="rId10831" ref="A12060"/>
    <hyperlink r:id="rId10832" ref="A12061"/>
    <hyperlink r:id="rId10833" ref="A12062"/>
    <hyperlink r:id="rId10834" ref="A12063"/>
    <hyperlink r:id="rId10835" ref="A12064"/>
    <hyperlink r:id="rId10836" ref="A12065"/>
    <hyperlink r:id="rId10837" ref="A12066"/>
    <hyperlink r:id="rId10838" ref="A12067"/>
    <hyperlink r:id="rId10839" ref="A12068"/>
  </hyperlinks>
  <printOptions/>
  <pageMargins bottom="1.0" footer="0.0" header="0.0" left="0.75" right="0.75" top="1.0"/>
  <pageSetup orientation="landscape"/>
  <drawing r:id="rId1084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1" t="str">
        <f>IFERROR(__xludf.DUMMYFUNCTION("QUERY(Data!A2:A12572,""select A, count(A) where A is not null group by A order by count(A) desc"",1)"),"bmc.edu")</f>
        <v>bmc.edu</v>
      </c>
      <c r="B1" s="22" t="str">
        <f>IFERROR(__xludf.DUMMYFUNCTION("""COMPUTED_VALUE"""),"count bmc.edu")</f>
        <v>count bmc.edu</v>
      </c>
    </row>
    <row r="2">
      <c r="A2" s="21" t="str">
        <f>IFERROR(__xludf.DUMMYFUNCTION("""COMPUTED_VALUE"""),"www.pct.edu")</f>
        <v>www.pct.edu</v>
      </c>
      <c r="B2" s="22">
        <f>IFERROR(__xludf.DUMMYFUNCTION("""COMPUTED_VALUE"""),105.0)</f>
        <v>105</v>
      </c>
    </row>
    <row r="3">
      <c r="A3" s="21" t="str">
        <f>IFERROR(__xludf.DUMMYFUNCTION("""COMPUTED_VALUE"""),"www.mvnu.edu")</f>
        <v>www.mvnu.edu</v>
      </c>
      <c r="B3" s="22">
        <f>IFERROR(__xludf.DUMMYFUNCTION("""COMPUTED_VALUE"""),85.0)</f>
        <v>85</v>
      </c>
    </row>
    <row r="4">
      <c r="A4" s="21" t="str">
        <f>IFERROR(__xludf.DUMMYFUNCTION("""COMPUTED_VALUE"""),"www.ou.edu")</f>
        <v>www.ou.edu</v>
      </c>
      <c r="B4" s="22">
        <f>IFERROR(__xludf.DUMMYFUNCTION("""COMPUTED_VALUE"""),78.0)</f>
        <v>78</v>
      </c>
    </row>
    <row r="5">
      <c r="A5" s="21" t="str">
        <f>IFERROR(__xludf.DUMMYFUNCTION("""COMPUTED_VALUE"""),"www.lifepacific.edu")</f>
        <v>www.lifepacific.edu</v>
      </c>
      <c r="B5" s="22">
        <f>IFERROR(__xludf.DUMMYFUNCTION("""COMPUTED_VALUE"""),72.0)</f>
        <v>72</v>
      </c>
    </row>
    <row r="6">
      <c r="A6" s="21" t="str">
        <f>IFERROR(__xludf.DUMMYFUNCTION("""COMPUTED_VALUE"""),"www.lssu.edu")</f>
        <v>www.lssu.edu</v>
      </c>
      <c r="B6" s="22">
        <f>IFERROR(__xludf.DUMMYFUNCTION("""COMPUTED_VALUE"""),62.0)</f>
        <v>62</v>
      </c>
    </row>
    <row r="7">
      <c r="A7" s="21" t="str">
        <f>IFERROR(__xludf.DUMMYFUNCTION("""COMPUTED_VALUE"""),"www.socc.edu")</f>
        <v>www.socc.edu</v>
      </c>
      <c r="B7" s="22">
        <f>IFERROR(__xludf.DUMMYFUNCTION("""COMPUTED_VALUE"""),61.0)</f>
        <v>61</v>
      </c>
    </row>
    <row r="8">
      <c r="A8" s="21" t="str">
        <f>IFERROR(__xludf.DUMMYFUNCTION("""COMPUTED_VALUE"""),"www.catawba.edu")</f>
        <v>www.catawba.edu</v>
      </c>
      <c r="B8" s="22">
        <f>IFERROR(__xludf.DUMMYFUNCTION("""COMPUTED_VALUE"""),60.0)</f>
        <v>60</v>
      </c>
    </row>
    <row r="9">
      <c r="A9" s="21" t="str">
        <f>IFERROR(__xludf.DUMMYFUNCTION("""COMPUTED_VALUE"""),"www.laverne.edu")</f>
        <v>www.laverne.edu</v>
      </c>
      <c r="B9" s="22">
        <f>IFERROR(__xludf.DUMMYFUNCTION("""COMPUTED_VALUE"""),60.0)</f>
        <v>60</v>
      </c>
    </row>
    <row r="10">
      <c r="A10" s="21" t="str">
        <f>IFERROR(__xludf.DUMMYFUNCTION("""COMPUTED_VALUE"""),"www.sanjac.edu")</f>
        <v>www.sanjac.edu</v>
      </c>
      <c r="B10" s="22">
        <f>IFERROR(__xludf.DUMMYFUNCTION("""COMPUTED_VALUE"""),60.0)</f>
        <v>60</v>
      </c>
    </row>
    <row r="11">
      <c r="A11" s="21" t="str">
        <f>IFERROR(__xludf.DUMMYFUNCTION("""COMPUTED_VALUE"""),"www.jpcatholic.edu")</f>
        <v>www.jpcatholic.edu</v>
      </c>
      <c r="B11" s="22">
        <f>IFERROR(__xludf.DUMMYFUNCTION("""COMPUTED_VALUE"""),59.0)</f>
        <v>59</v>
      </c>
    </row>
    <row r="12">
      <c r="A12" s="21" t="str">
        <f>IFERROR(__xludf.DUMMYFUNCTION("""COMPUTED_VALUE"""),"www.hlg.edu")</f>
        <v>www.hlg.edu</v>
      </c>
      <c r="B12" s="22">
        <f>IFERROR(__xludf.DUMMYFUNCTION("""COMPUTED_VALUE"""),58.0)</f>
        <v>58</v>
      </c>
    </row>
    <row r="13">
      <c r="A13" s="21" t="str">
        <f>IFERROR(__xludf.DUMMYFUNCTION("""COMPUTED_VALUE"""),"www.nmsu.edu")</f>
        <v>www.nmsu.edu</v>
      </c>
      <c r="B13" s="22">
        <f>IFERROR(__xludf.DUMMYFUNCTION("""COMPUTED_VALUE"""),57.0)</f>
        <v>57</v>
      </c>
    </row>
    <row r="14">
      <c r="A14" s="21" t="str">
        <f>IFERROR(__xludf.DUMMYFUNCTION("""COMPUTED_VALUE"""),"www.dbu.edu")</f>
        <v>www.dbu.edu</v>
      </c>
      <c r="B14" s="22">
        <f>IFERROR(__xludf.DUMMYFUNCTION("""COMPUTED_VALUE"""),56.0)</f>
        <v>56</v>
      </c>
    </row>
    <row r="15">
      <c r="A15" s="21" t="str">
        <f>IFERROR(__xludf.DUMMYFUNCTION("""COMPUTED_VALUE"""),"www.grace.edu")</f>
        <v>www.grace.edu</v>
      </c>
      <c r="B15" s="22">
        <f>IFERROR(__xludf.DUMMYFUNCTION("""COMPUTED_VALUE"""),56.0)</f>
        <v>56</v>
      </c>
    </row>
    <row r="16">
      <c r="A16" s="21" t="str">
        <f>IFERROR(__xludf.DUMMYFUNCTION("""COMPUTED_VALUE"""),"www.necmusic.edu")</f>
        <v>www.necmusic.edu</v>
      </c>
      <c r="B16" s="22">
        <f>IFERROR(__xludf.DUMMYFUNCTION("""COMPUTED_VALUE"""),56.0)</f>
        <v>56</v>
      </c>
    </row>
    <row r="17">
      <c r="A17" s="21" t="str">
        <f>IFERROR(__xludf.DUMMYFUNCTION("""COMPUTED_VALUE"""),"www.valleycollege.edu")</f>
        <v>www.valleycollege.edu</v>
      </c>
      <c r="B17" s="22">
        <f>IFERROR(__xludf.DUMMYFUNCTION("""COMPUTED_VALUE"""),55.0)</f>
        <v>55</v>
      </c>
    </row>
    <row r="18">
      <c r="A18" s="21" t="str">
        <f>IFERROR(__xludf.DUMMYFUNCTION("""COMPUTED_VALUE"""),"www.drexel.edu")</f>
        <v>www.drexel.edu</v>
      </c>
      <c r="B18" s="22">
        <f>IFERROR(__xludf.DUMMYFUNCTION("""COMPUTED_VALUE"""),54.0)</f>
        <v>54</v>
      </c>
    </row>
    <row r="19">
      <c r="A19" s="21" t="str">
        <f>IFERROR(__xludf.DUMMYFUNCTION("""COMPUTED_VALUE"""),"www.umes.edu")</f>
        <v>www.umes.edu</v>
      </c>
      <c r="B19" s="22">
        <f>IFERROR(__xludf.DUMMYFUNCTION("""COMPUTED_VALUE"""),53.0)</f>
        <v>53</v>
      </c>
    </row>
    <row r="20">
      <c r="A20" s="21" t="str">
        <f>IFERROR(__xludf.DUMMYFUNCTION("""COMPUTED_VALUE"""),"www.acp.edu")</f>
        <v>www.acp.edu</v>
      </c>
      <c r="B20" s="22">
        <f>IFERROR(__xludf.DUMMYFUNCTION("""COMPUTED_VALUE"""),52.0)</f>
        <v>52</v>
      </c>
    </row>
    <row r="21">
      <c r="A21" s="21" t="str">
        <f>IFERROR(__xludf.DUMMYFUNCTION("""COMPUTED_VALUE"""),"www.westcliff.edu")</f>
        <v>www.westcliff.edu</v>
      </c>
      <c r="B21" s="22">
        <f>IFERROR(__xludf.DUMMYFUNCTION("""COMPUTED_VALUE"""),52.0)</f>
        <v>52</v>
      </c>
    </row>
    <row r="22">
      <c r="A22" s="21" t="str">
        <f>IFERROR(__xludf.DUMMYFUNCTION("""COMPUTED_VALUE"""),"www.midwestern.edu")</f>
        <v>www.midwestern.edu</v>
      </c>
      <c r="B22" s="22">
        <f>IFERROR(__xludf.DUMMYFUNCTION("""COMPUTED_VALUE"""),51.0)</f>
        <v>51</v>
      </c>
    </row>
    <row r="23">
      <c r="A23" s="21" t="str">
        <f>IFERROR(__xludf.DUMMYFUNCTION("""COMPUTED_VALUE"""),"www.worcester.edu")</f>
        <v>www.worcester.edu</v>
      </c>
      <c r="B23" s="22">
        <f>IFERROR(__xludf.DUMMYFUNCTION("""COMPUTED_VALUE"""),51.0)</f>
        <v>51</v>
      </c>
    </row>
    <row r="24">
      <c r="A24" s="21" t="str">
        <f>IFERROR(__xludf.DUMMYFUNCTION("""COMPUTED_VALUE"""),"www.boisebible.edu")</f>
        <v>www.boisebible.edu</v>
      </c>
      <c r="B24" s="22">
        <f>IFERROR(__xludf.DUMMYFUNCTION("""COMPUTED_VALUE"""),50.0)</f>
        <v>50</v>
      </c>
    </row>
    <row r="25">
      <c r="A25" s="21" t="str">
        <f>IFERROR(__xludf.DUMMYFUNCTION("""COMPUTED_VALUE"""),"www.mariacollege.edu")</f>
        <v>www.mariacollege.edu</v>
      </c>
      <c r="B25" s="22">
        <f>IFERROR(__xludf.DUMMYFUNCTION("""COMPUTED_VALUE"""),50.0)</f>
        <v>50</v>
      </c>
    </row>
    <row r="26">
      <c r="A26" s="21" t="str">
        <f>IFERROR(__xludf.DUMMYFUNCTION("""COMPUTED_VALUE"""),"www.valorcollege.edu")</f>
        <v>www.valorcollege.edu</v>
      </c>
      <c r="B26" s="22">
        <f>IFERROR(__xludf.DUMMYFUNCTION("""COMPUTED_VALUE"""),50.0)</f>
        <v>50</v>
      </c>
    </row>
    <row r="27">
      <c r="A27" s="21" t="str">
        <f>IFERROR(__xludf.DUMMYFUNCTION("""COMPUTED_VALUE"""),"www.sbuniv.edu")</f>
        <v>www.sbuniv.edu</v>
      </c>
      <c r="B27" s="22">
        <f>IFERROR(__xludf.DUMMYFUNCTION("""COMPUTED_VALUE"""),49.0)</f>
        <v>49</v>
      </c>
    </row>
    <row r="28">
      <c r="A28" s="21" t="str">
        <f>IFERROR(__xludf.DUMMYFUNCTION("""COMPUTED_VALUE"""),"www.usd.edu")</f>
        <v>www.usd.edu</v>
      </c>
      <c r="B28" s="22">
        <f>IFERROR(__xludf.DUMMYFUNCTION("""COMPUTED_VALUE"""),48.0)</f>
        <v>48</v>
      </c>
    </row>
    <row r="29">
      <c r="A29" s="21" t="str">
        <f>IFERROR(__xludf.DUMMYFUNCTION("""COMPUTED_VALUE"""),"www.marist.edu")</f>
        <v>www.marist.edu</v>
      </c>
      <c r="B29" s="22">
        <f>IFERROR(__xludf.DUMMYFUNCTION("""COMPUTED_VALUE"""),47.0)</f>
        <v>47</v>
      </c>
    </row>
    <row r="30">
      <c r="A30" s="21" t="str">
        <f>IFERROR(__xludf.DUMMYFUNCTION("""COMPUTED_VALUE"""),"www.gbc.edu")</f>
        <v>www.gbc.edu</v>
      </c>
      <c r="B30" s="22">
        <f>IFERROR(__xludf.DUMMYFUNCTION("""COMPUTED_VALUE"""),46.0)</f>
        <v>46</v>
      </c>
    </row>
    <row r="31">
      <c r="A31" s="21" t="str">
        <f>IFERROR(__xludf.DUMMYFUNCTION("""COMPUTED_VALUE"""),"www.simpsonu.edu")</f>
        <v>www.simpsonu.edu</v>
      </c>
      <c r="B31" s="22">
        <f>IFERROR(__xludf.DUMMYFUNCTION("""COMPUTED_VALUE"""),45.0)</f>
        <v>45</v>
      </c>
    </row>
    <row r="32">
      <c r="A32" s="21" t="str">
        <f>IFERROR(__xludf.DUMMYFUNCTION("""COMPUTED_VALUE"""),"www.haverford.edu")</f>
        <v>www.haverford.edu</v>
      </c>
      <c r="B32" s="22">
        <f>IFERROR(__xludf.DUMMYFUNCTION("""COMPUTED_VALUE"""),44.0)</f>
        <v>44</v>
      </c>
    </row>
    <row r="33">
      <c r="A33" s="21" t="str">
        <f>IFERROR(__xludf.DUMMYFUNCTION("""COMPUTED_VALUE"""),"www.mbl.edu")</f>
        <v>www.mbl.edu</v>
      </c>
      <c r="B33" s="22">
        <f>IFERROR(__xludf.DUMMYFUNCTION("""COMPUTED_VALUE"""),44.0)</f>
        <v>44</v>
      </c>
    </row>
    <row r="34">
      <c r="A34" s="21" t="str">
        <f>IFERROR(__xludf.DUMMYFUNCTION("""COMPUTED_VALUE"""),"www.kettering.edu")</f>
        <v>www.kettering.edu</v>
      </c>
      <c r="B34" s="22">
        <f>IFERROR(__xludf.DUMMYFUNCTION("""COMPUTED_VALUE"""),43.0)</f>
        <v>43</v>
      </c>
    </row>
    <row r="35">
      <c r="A35" s="21" t="str">
        <f>IFERROR(__xludf.DUMMYFUNCTION("""COMPUTED_VALUE"""),"www.dc.edu")</f>
        <v>www.dc.edu</v>
      </c>
      <c r="B35" s="22">
        <f>IFERROR(__xludf.DUMMYFUNCTION("""COMPUTED_VALUE"""),42.0)</f>
        <v>42</v>
      </c>
    </row>
    <row r="36">
      <c r="A36" s="21" t="str">
        <f>IFERROR(__xludf.DUMMYFUNCTION("""COMPUTED_VALUE"""),"www.obu.edu")</f>
        <v>www.obu.edu</v>
      </c>
      <c r="B36" s="22">
        <f>IFERROR(__xludf.DUMMYFUNCTION("""COMPUTED_VALUE"""),41.0)</f>
        <v>41</v>
      </c>
    </row>
    <row r="37">
      <c r="A37" s="21" t="str">
        <f>IFERROR(__xludf.DUMMYFUNCTION("""COMPUTED_VALUE"""),"www.sunyacc.edu")</f>
        <v>www.sunyacc.edu</v>
      </c>
      <c r="B37" s="22">
        <f>IFERROR(__xludf.DUMMYFUNCTION("""COMPUTED_VALUE"""),41.0)</f>
        <v>41</v>
      </c>
    </row>
    <row r="38">
      <c r="A38" s="21" t="str">
        <f>IFERROR(__xludf.DUMMYFUNCTION("""COMPUTED_VALUE"""),"www.fandm.edu")</f>
        <v>www.fandm.edu</v>
      </c>
      <c r="B38" s="22">
        <f>IFERROR(__xludf.DUMMYFUNCTION("""COMPUTED_VALUE"""),40.0)</f>
        <v>40</v>
      </c>
    </row>
    <row r="39">
      <c r="A39" s="21" t="str">
        <f>IFERROR(__xludf.DUMMYFUNCTION("""COMPUTED_VALUE"""),"www.hws.edu")</f>
        <v>www.hws.edu</v>
      </c>
      <c r="B39" s="22">
        <f>IFERROR(__xludf.DUMMYFUNCTION("""COMPUTED_VALUE"""),40.0)</f>
        <v>40</v>
      </c>
    </row>
    <row r="40">
      <c r="A40" s="21" t="str">
        <f>IFERROR(__xludf.DUMMYFUNCTION("""COMPUTED_VALUE"""),"www.kean.edu")</f>
        <v>www.kean.edu</v>
      </c>
      <c r="B40" s="22">
        <f>IFERROR(__xludf.DUMMYFUNCTION("""COMPUTED_VALUE"""),40.0)</f>
        <v>40</v>
      </c>
    </row>
    <row r="41">
      <c r="A41" s="21" t="str">
        <f>IFERROR(__xludf.DUMMYFUNCTION("""COMPUTED_VALUE"""),"www.lakeforest.edu")</f>
        <v>www.lakeforest.edu</v>
      </c>
      <c r="B41" s="22">
        <f>IFERROR(__xludf.DUMMYFUNCTION("""COMPUTED_VALUE"""),40.0)</f>
        <v>40</v>
      </c>
    </row>
    <row r="42">
      <c r="A42" s="21" t="str">
        <f>IFERROR(__xludf.DUMMYFUNCTION("""COMPUTED_VALUE"""),"www.jcu.edu")</f>
        <v>www.jcu.edu</v>
      </c>
      <c r="B42" s="22">
        <f>IFERROR(__xludf.DUMMYFUNCTION("""COMPUTED_VALUE"""),39.0)</f>
        <v>39</v>
      </c>
    </row>
    <row r="43">
      <c r="A43" s="21" t="str">
        <f>IFERROR(__xludf.DUMMYFUNCTION("""COMPUTED_VALUE"""),"www.oc.edu")</f>
        <v>www.oc.edu</v>
      </c>
      <c r="B43" s="22">
        <f>IFERROR(__xludf.DUMMYFUNCTION("""COMPUTED_VALUE"""),39.0)</f>
        <v>39</v>
      </c>
    </row>
    <row r="44">
      <c r="A44" s="21" t="str">
        <f>IFERROR(__xludf.DUMMYFUNCTION("""COMPUTED_VALUE"""),"www.onu.edu")</f>
        <v>www.onu.edu</v>
      </c>
      <c r="B44" s="22">
        <f>IFERROR(__xludf.DUMMYFUNCTION("""COMPUTED_VALUE"""),39.0)</f>
        <v>39</v>
      </c>
    </row>
    <row r="45">
      <c r="A45" s="21" t="str">
        <f>IFERROR(__xludf.DUMMYFUNCTION("""COMPUTED_VALUE"""),"bmc.edu")</f>
        <v>bmc.edu</v>
      </c>
      <c r="B45" s="22">
        <f>IFERROR(__xludf.DUMMYFUNCTION("""COMPUTED_VALUE"""),38.0)</f>
        <v>38</v>
      </c>
    </row>
    <row r="46">
      <c r="A46" s="21" t="str">
        <f>IFERROR(__xludf.DUMMYFUNCTION("""COMPUTED_VALUE"""),"www.asnuntuck.edu")</f>
        <v>www.asnuntuck.edu</v>
      </c>
      <c r="B46" s="22">
        <f>IFERROR(__xludf.DUMMYFUNCTION("""COMPUTED_VALUE"""),38.0)</f>
        <v>38</v>
      </c>
    </row>
    <row r="47">
      <c r="A47" s="21" t="str">
        <f>IFERROR(__xludf.DUMMYFUNCTION("""COMPUTED_VALUE"""),"www.sbu.edu")</f>
        <v>www.sbu.edu</v>
      </c>
      <c r="B47" s="22">
        <f>IFERROR(__xludf.DUMMYFUNCTION("""COMPUTED_VALUE"""),38.0)</f>
        <v>38</v>
      </c>
    </row>
    <row r="48">
      <c r="A48" s="21" t="str">
        <f>IFERROR(__xludf.DUMMYFUNCTION("""COMPUTED_VALUE"""),"www.umsystem.edu")</f>
        <v>www.umsystem.edu</v>
      </c>
      <c r="B48" s="22">
        <f>IFERROR(__xludf.DUMMYFUNCTION("""COMPUTED_VALUE"""),38.0)</f>
        <v>38</v>
      </c>
    </row>
    <row r="49">
      <c r="A49" s="21" t="str">
        <f>IFERROR(__xludf.DUMMYFUNCTION("""COMPUTED_VALUE"""),"www.calaero.edu")</f>
        <v>www.calaero.edu</v>
      </c>
      <c r="B49" s="22">
        <f>IFERROR(__xludf.DUMMYFUNCTION("""COMPUTED_VALUE"""),37.0)</f>
        <v>37</v>
      </c>
    </row>
    <row r="50">
      <c r="A50" s="21" t="str">
        <f>IFERROR(__xludf.DUMMYFUNCTION("""COMPUTED_VALUE"""),"www.lindenwood.edu")</f>
        <v>www.lindenwood.edu</v>
      </c>
      <c r="B50" s="22">
        <f>IFERROR(__xludf.DUMMYFUNCTION("""COMPUTED_VALUE"""),37.0)</f>
        <v>37</v>
      </c>
    </row>
    <row r="51">
      <c r="A51" s="21" t="str">
        <f>IFERROR(__xludf.DUMMYFUNCTION("""COMPUTED_VALUE"""),"mru.edu")</f>
        <v>mru.edu</v>
      </c>
      <c r="B51" s="22">
        <f>IFERROR(__xludf.DUMMYFUNCTION("""COMPUTED_VALUE"""),36.0)</f>
        <v>36</v>
      </c>
    </row>
    <row r="52">
      <c r="A52" s="21" t="str">
        <f>IFERROR(__xludf.DUMMYFUNCTION("""COMPUTED_VALUE"""),"vcfa.edu")</f>
        <v>vcfa.edu</v>
      </c>
      <c r="B52" s="22">
        <f>IFERROR(__xludf.DUMMYFUNCTION("""COMPUTED_VALUE"""),36.0)</f>
        <v>36</v>
      </c>
    </row>
    <row r="53">
      <c r="A53" s="21" t="str">
        <f>IFERROR(__xludf.DUMMYFUNCTION("""COMPUTED_VALUE"""),"www.davidson.edu")</f>
        <v>www.davidson.edu</v>
      </c>
      <c r="B53" s="22">
        <f>IFERROR(__xludf.DUMMYFUNCTION("""COMPUTED_VALUE"""),36.0)</f>
        <v>36</v>
      </c>
    </row>
    <row r="54">
      <c r="A54" s="21" t="str">
        <f>IFERROR(__xludf.DUMMYFUNCTION("""COMPUTED_VALUE"""),"www.langston.edu")</f>
        <v>www.langston.edu</v>
      </c>
      <c r="B54" s="22">
        <f>IFERROR(__xludf.DUMMYFUNCTION("""COMPUTED_VALUE"""),36.0)</f>
        <v>36</v>
      </c>
    </row>
    <row r="55">
      <c r="A55" s="21" t="str">
        <f>IFERROR(__xludf.DUMMYFUNCTION("""COMPUTED_VALUE"""),"www.linnbenton.edu")</f>
        <v>www.linnbenton.edu</v>
      </c>
      <c r="B55" s="22">
        <f>IFERROR(__xludf.DUMMYFUNCTION("""COMPUTED_VALUE"""),36.0)</f>
        <v>36</v>
      </c>
    </row>
    <row r="56">
      <c r="A56" s="21" t="str">
        <f>IFERROR(__xludf.DUMMYFUNCTION("""COMPUTED_VALUE"""),"www.prescott.edu")</f>
        <v>www.prescott.edu</v>
      </c>
      <c r="B56" s="22">
        <f>IFERROR(__xludf.DUMMYFUNCTION("""COMPUTED_VALUE"""),36.0)</f>
        <v>36</v>
      </c>
    </row>
    <row r="57">
      <c r="A57" s="21" t="str">
        <f>IFERROR(__xludf.DUMMYFUNCTION("""COMPUTED_VALUE"""),"www.cornish.edu")</f>
        <v>www.cornish.edu</v>
      </c>
      <c r="B57" s="22">
        <f>IFERROR(__xludf.DUMMYFUNCTION("""COMPUTED_VALUE"""),35.0)</f>
        <v>35</v>
      </c>
    </row>
    <row r="58">
      <c r="A58" s="21" t="str">
        <f>IFERROR(__xludf.DUMMYFUNCTION("""COMPUTED_VALUE"""),"www.famu.edu")</f>
        <v>www.famu.edu</v>
      </c>
      <c r="B58" s="22">
        <f>IFERROR(__xludf.DUMMYFUNCTION("""COMPUTED_VALUE"""),35.0)</f>
        <v>35</v>
      </c>
    </row>
    <row r="59">
      <c r="A59" s="21" t="str">
        <f>IFERROR(__xludf.DUMMYFUNCTION("""COMPUTED_VALUE"""),"www.oberlin.edu")</f>
        <v>www.oberlin.edu</v>
      </c>
      <c r="B59" s="22">
        <f>IFERROR(__xludf.DUMMYFUNCTION("""COMPUTED_VALUE"""),35.0)</f>
        <v>35</v>
      </c>
    </row>
    <row r="60">
      <c r="A60" s="21" t="str">
        <f>IFERROR(__xludf.DUMMYFUNCTION("""COMPUTED_VALUE"""),"www.octech.edu")</f>
        <v>www.octech.edu</v>
      </c>
      <c r="B60" s="22">
        <f>IFERROR(__xludf.DUMMYFUNCTION("""COMPUTED_VALUE"""),35.0)</f>
        <v>35</v>
      </c>
    </row>
    <row r="61">
      <c r="A61" s="21" t="str">
        <f>IFERROR(__xludf.DUMMYFUNCTION("""COMPUTED_VALUE"""),"www.contracosta.edu")</f>
        <v>www.contracosta.edu</v>
      </c>
      <c r="B61" s="22">
        <f>IFERROR(__xludf.DUMMYFUNCTION("""COMPUTED_VALUE"""),34.0)</f>
        <v>34</v>
      </c>
    </row>
    <row r="62">
      <c r="A62" s="21" t="str">
        <f>IFERROR(__xludf.DUMMYFUNCTION("""COMPUTED_VALUE"""),"www.frontrange.edu")</f>
        <v>www.frontrange.edu</v>
      </c>
      <c r="B62" s="22">
        <f>IFERROR(__xludf.DUMMYFUNCTION("""COMPUTED_VALUE"""),34.0)</f>
        <v>34</v>
      </c>
    </row>
    <row r="63">
      <c r="A63" s="21" t="str">
        <f>IFERROR(__xludf.DUMMYFUNCTION("""COMPUTED_VALUE"""),"www.oakwood.edu")</f>
        <v>www.oakwood.edu</v>
      </c>
      <c r="B63" s="22">
        <f>IFERROR(__xludf.DUMMYFUNCTION("""COMPUTED_VALUE"""),34.0)</f>
        <v>34</v>
      </c>
    </row>
    <row r="64">
      <c r="A64" s="21" t="str">
        <f>IFERROR(__xludf.DUMMYFUNCTION("""COMPUTED_VALUE"""),"www.thomasmore.edu")</f>
        <v>www.thomasmore.edu</v>
      </c>
      <c r="B64" s="22">
        <f>IFERROR(__xludf.DUMMYFUNCTION("""COMPUTED_VALUE"""),34.0)</f>
        <v>34</v>
      </c>
    </row>
    <row r="65">
      <c r="A65" s="21" t="str">
        <f>IFERROR(__xludf.DUMMYFUNCTION("""COMPUTED_VALUE"""),"www.udmercy.edu")</f>
        <v>www.udmercy.edu</v>
      </c>
      <c r="B65" s="22">
        <f>IFERROR(__xludf.DUMMYFUNCTION("""COMPUTED_VALUE"""),34.0)</f>
        <v>34</v>
      </c>
    </row>
    <row r="66">
      <c r="A66" s="21" t="str">
        <f>IFERROR(__xludf.DUMMYFUNCTION("""COMPUTED_VALUE"""),"www.dc3.edu")</f>
        <v>www.dc3.edu</v>
      </c>
      <c r="B66" s="22">
        <f>IFERROR(__xludf.DUMMYFUNCTION("""COMPUTED_VALUE"""),33.0)</f>
        <v>33</v>
      </c>
    </row>
    <row r="67">
      <c r="A67" s="21" t="str">
        <f>IFERROR(__xludf.DUMMYFUNCTION("""COMPUTED_VALUE"""),"www.midmich.edu")</f>
        <v>www.midmich.edu</v>
      </c>
      <c r="B67" s="22">
        <f>IFERROR(__xludf.DUMMYFUNCTION("""COMPUTED_VALUE"""),33.0)</f>
        <v>33</v>
      </c>
    </row>
    <row r="68">
      <c r="A68" s="21" t="str">
        <f>IFERROR(__xludf.DUMMYFUNCTION("""COMPUTED_VALUE"""),"www.moreheadstate.edu")</f>
        <v>www.moreheadstate.edu</v>
      </c>
      <c r="B68" s="22">
        <f>IFERROR(__xludf.DUMMYFUNCTION("""COMPUTED_VALUE"""),33.0)</f>
        <v>33</v>
      </c>
    </row>
    <row r="69">
      <c r="A69" s="21" t="str">
        <f>IFERROR(__xludf.DUMMYFUNCTION("""COMPUTED_VALUE"""),"www.njc.edu")</f>
        <v>www.njc.edu</v>
      </c>
      <c r="B69" s="22">
        <f>IFERROR(__xludf.DUMMYFUNCTION("""COMPUTED_VALUE"""),33.0)</f>
        <v>33</v>
      </c>
    </row>
    <row r="70">
      <c r="A70" s="21" t="str">
        <f>IFERROR(__xludf.DUMMYFUNCTION("""COMPUTED_VALUE"""),"www.wiltech.edu")</f>
        <v>www.wiltech.edu</v>
      </c>
      <c r="B70" s="22">
        <f>IFERROR(__xludf.DUMMYFUNCTION("""COMPUTED_VALUE"""),33.0)</f>
        <v>33</v>
      </c>
    </row>
    <row r="71">
      <c r="A71" s="21" t="str">
        <f>IFERROR(__xludf.DUMMYFUNCTION("""COMPUTED_VALUE"""),"www.wlu.edu")</f>
        <v>www.wlu.edu</v>
      </c>
      <c r="B71" s="22">
        <f>IFERROR(__xludf.DUMMYFUNCTION("""COMPUTED_VALUE"""),33.0)</f>
        <v>33</v>
      </c>
    </row>
    <row r="72">
      <c r="A72" s="21" t="str">
        <f>IFERROR(__xludf.DUMMYFUNCTION("""COMPUTED_VALUE"""),"www.babson.edu")</f>
        <v>www.babson.edu</v>
      </c>
      <c r="B72" s="22">
        <f>IFERROR(__xludf.DUMMYFUNCTION("""COMPUTED_VALUE"""),32.0)</f>
        <v>32</v>
      </c>
    </row>
    <row r="73">
      <c r="A73" s="21" t="str">
        <f>IFERROR(__xludf.DUMMYFUNCTION("""COMPUTED_VALUE"""),"www.delval.edu")</f>
        <v>www.delval.edu</v>
      </c>
      <c r="B73" s="22">
        <f>IFERROR(__xludf.DUMMYFUNCTION("""COMPUTED_VALUE"""),32.0)</f>
        <v>32</v>
      </c>
    </row>
    <row r="74">
      <c r="A74" s="21" t="str">
        <f>IFERROR(__xludf.DUMMYFUNCTION("""COMPUTED_VALUE"""),"www.mxschool.edu")</f>
        <v>www.mxschool.edu</v>
      </c>
      <c r="B74" s="22">
        <f>IFERROR(__xludf.DUMMYFUNCTION("""COMPUTED_VALUE"""),32.0)</f>
        <v>32</v>
      </c>
    </row>
    <row r="75">
      <c r="A75" s="21" t="str">
        <f>IFERROR(__xludf.DUMMYFUNCTION("""COMPUTED_VALUE"""),"www.pointloma.edu")</f>
        <v>www.pointloma.edu</v>
      </c>
      <c r="B75" s="22">
        <f>IFERROR(__xludf.DUMMYFUNCTION("""COMPUTED_VALUE"""),32.0)</f>
        <v>32</v>
      </c>
    </row>
    <row r="76">
      <c r="A76" s="21" t="str">
        <f>IFERROR(__xludf.DUMMYFUNCTION("""COMPUTED_VALUE"""),"www.trincoll.edu")</f>
        <v>www.trincoll.edu</v>
      </c>
      <c r="B76" s="22">
        <f>IFERROR(__xludf.DUMMYFUNCTION("""COMPUTED_VALUE"""),32.0)</f>
        <v>32</v>
      </c>
    </row>
    <row r="77">
      <c r="A77" s="21" t="str">
        <f>IFERROR(__xludf.DUMMYFUNCTION("""COMPUTED_VALUE"""),"www.uapb.edu")</f>
        <v>www.uapb.edu</v>
      </c>
      <c r="B77" s="22">
        <f>IFERROR(__xludf.DUMMYFUNCTION("""COMPUTED_VALUE"""),32.0)</f>
        <v>32</v>
      </c>
    </row>
    <row r="78">
      <c r="A78" s="21" t="str">
        <f>IFERROR(__xludf.DUMMYFUNCTION("""COMPUTED_VALUE"""),"www.ut.edu")</f>
        <v>www.ut.edu</v>
      </c>
      <c r="B78" s="22">
        <f>IFERROR(__xludf.DUMMYFUNCTION("""COMPUTED_VALUE"""),32.0)</f>
        <v>32</v>
      </c>
    </row>
    <row r="79">
      <c r="A79" s="21" t="str">
        <f>IFERROR(__xludf.DUMMYFUNCTION("""COMPUTED_VALUE"""),"www.evangel.edu")</f>
        <v>www.evangel.edu</v>
      </c>
      <c r="B79" s="22">
        <f>IFERROR(__xludf.DUMMYFUNCTION("""COMPUTED_VALUE"""),31.0)</f>
        <v>31</v>
      </c>
    </row>
    <row r="80">
      <c r="A80" s="21" t="str">
        <f>IFERROR(__xludf.DUMMYFUNCTION("""COMPUTED_VALUE"""),"www.unionky.edu")</f>
        <v>www.unionky.edu</v>
      </c>
      <c r="B80" s="22">
        <f>IFERROR(__xludf.DUMMYFUNCTION("""COMPUTED_VALUE"""),31.0)</f>
        <v>31</v>
      </c>
    </row>
    <row r="81">
      <c r="A81" s="21" t="str">
        <f>IFERROR(__xludf.DUMMYFUNCTION("""COMPUTED_VALUE"""),"www.wc.edu")</f>
        <v>www.wc.edu</v>
      </c>
      <c r="B81" s="22">
        <f>IFERROR(__xludf.DUMMYFUNCTION("""COMPUTED_VALUE"""),31.0)</f>
        <v>31</v>
      </c>
    </row>
    <row r="82">
      <c r="A82" s="21" t="str">
        <f>IFERROR(__xludf.DUMMYFUNCTION("""COMPUTED_VALUE"""),"www.campbellsville.edu")</f>
        <v>www.campbellsville.edu</v>
      </c>
      <c r="B82" s="22">
        <f>IFERROR(__xludf.DUMMYFUNCTION("""COMPUTED_VALUE"""),30.0)</f>
        <v>30</v>
      </c>
    </row>
    <row r="83">
      <c r="A83" s="21" t="str">
        <f>IFERROR(__xludf.DUMMYFUNCTION("""COMPUTED_VALUE"""),"www.coppin.edu")</f>
        <v>www.coppin.edu</v>
      </c>
      <c r="B83" s="22">
        <f>IFERROR(__xludf.DUMMYFUNCTION("""COMPUTED_VALUE"""),30.0)</f>
        <v>30</v>
      </c>
    </row>
    <row r="84">
      <c r="A84" s="21" t="str">
        <f>IFERROR(__xludf.DUMMYFUNCTION("""COMPUTED_VALUE"""),"www.lakeareatech.edu")</f>
        <v>www.lakeareatech.edu</v>
      </c>
      <c r="B84" s="22">
        <f>IFERROR(__xludf.DUMMYFUNCTION("""COMPUTED_VALUE"""),30.0)</f>
        <v>30</v>
      </c>
    </row>
    <row r="85">
      <c r="A85" s="21" t="str">
        <f>IFERROR(__xludf.DUMMYFUNCTION("""COMPUTED_VALUE"""),"www.sjc.edu")</f>
        <v>www.sjc.edu</v>
      </c>
      <c r="B85" s="22">
        <f>IFERROR(__xludf.DUMMYFUNCTION("""COMPUTED_VALUE"""),30.0)</f>
        <v>30</v>
      </c>
    </row>
    <row r="86">
      <c r="A86" s="21" t="str">
        <f>IFERROR(__xludf.DUMMYFUNCTION("""COMPUTED_VALUE"""),"www.sunydutchess.edu")</f>
        <v>www.sunydutchess.edu</v>
      </c>
      <c r="B86" s="22">
        <f>IFERROR(__xludf.DUMMYFUNCTION("""COMPUTED_VALUE"""),30.0)</f>
        <v>30</v>
      </c>
    </row>
    <row r="87">
      <c r="A87" s="21" t="str">
        <f>IFERROR(__xludf.DUMMYFUNCTION("""COMPUTED_VALUE"""),"www.udc.edu")</f>
        <v>www.udc.edu</v>
      </c>
      <c r="B87" s="22">
        <f>IFERROR(__xludf.DUMMYFUNCTION("""COMPUTED_VALUE"""),30.0)</f>
        <v>30</v>
      </c>
    </row>
    <row r="88">
      <c r="A88" s="21" t="str">
        <f>IFERROR(__xludf.DUMMYFUNCTION("""COMPUTED_VALUE"""),"www.umass.edu")</f>
        <v>www.umass.edu</v>
      </c>
      <c r="B88" s="22">
        <f>IFERROR(__xludf.DUMMYFUNCTION("""COMPUTED_VALUE"""),30.0)</f>
        <v>30</v>
      </c>
    </row>
    <row r="89">
      <c r="A89" s="21" t="str">
        <f>IFERROR(__xludf.DUMMYFUNCTION("""COMPUTED_VALUE"""),"www.unitedseminary.edu")</f>
        <v>www.unitedseminary.edu</v>
      </c>
      <c r="B89" s="22">
        <f>IFERROR(__xludf.DUMMYFUNCTION("""COMPUTED_VALUE"""),30.0)</f>
        <v>30</v>
      </c>
    </row>
    <row r="90">
      <c r="A90" s="21" t="str">
        <f>IFERROR(__xludf.DUMMYFUNCTION("""COMPUTED_VALUE"""),"scsu.edu")</f>
        <v>scsu.edu</v>
      </c>
      <c r="B90" s="22">
        <f>IFERROR(__xludf.DUMMYFUNCTION("""COMPUTED_VALUE"""),29.0)</f>
        <v>29</v>
      </c>
    </row>
    <row r="91">
      <c r="A91" s="21" t="str">
        <f>IFERROR(__xludf.DUMMYFUNCTION("""COMPUTED_VALUE"""),"www.drake.edu")</f>
        <v>www.drake.edu</v>
      </c>
      <c r="B91" s="22">
        <f>IFERROR(__xludf.DUMMYFUNCTION("""COMPUTED_VALUE"""),29.0)</f>
        <v>29</v>
      </c>
    </row>
    <row r="92">
      <c r="A92" s="21" t="str">
        <f>IFERROR(__xludf.DUMMYFUNCTION("""COMPUTED_VALUE"""),"www.elms.edu")</f>
        <v>www.elms.edu</v>
      </c>
      <c r="B92" s="22">
        <f>IFERROR(__xludf.DUMMYFUNCTION("""COMPUTED_VALUE"""),29.0)</f>
        <v>29</v>
      </c>
    </row>
    <row r="93">
      <c r="A93" s="21" t="str">
        <f>IFERROR(__xludf.DUMMYFUNCTION("""COMPUTED_VALUE"""),"www.saintmarys.edu")</f>
        <v>www.saintmarys.edu</v>
      </c>
      <c r="B93" s="22">
        <f>IFERROR(__xludf.DUMMYFUNCTION("""COMPUTED_VALUE"""),29.0)</f>
        <v>29</v>
      </c>
    </row>
    <row r="94">
      <c r="A94" s="21" t="str">
        <f>IFERROR(__xludf.DUMMYFUNCTION("""COMPUTED_VALUE"""),"www.trinitybiblecollege.edu")</f>
        <v>www.trinitybiblecollege.edu</v>
      </c>
      <c r="B94" s="22">
        <f>IFERROR(__xludf.DUMMYFUNCTION("""COMPUTED_VALUE"""),29.0)</f>
        <v>29</v>
      </c>
    </row>
    <row r="95">
      <c r="A95" s="21" t="str">
        <f>IFERROR(__xludf.DUMMYFUNCTION("""COMPUTED_VALUE"""),"www.uis.edu")</f>
        <v>www.uis.edu</v>
      </c>
      <c r="B95" s="22">
        <f>IFERROR(__xludf.DUMMYFUNCTION("""COMPUTED_VALUE"""),29.0)</f>
        <v>29</v>
      </c>
    </row>
    <row r="96">
      <c r="A96" s="21" t="str">
        <f>IFERROR(__xludf.DUMMYFUNCTION("""COMPUTED_VALUE"""),"www.umassmed.edu")</f>
        <v>www.umassmed.edu</v>
      </c>
      <c r="B96" s="22">
        <f>IFERROR(__xludf.DUMMYFUNCTION("""COMPUTED_VALUE"""),29.0)</f>
        <v>29</v>
      </c>
    </row>
    <row r="97">
      <c r="A97" s="21" t="str">
        <f>IFERROR(__xludf.DUMMYFUNCTION("""COMPUTED_VALUE"""),"www.wbu.edu")</f>
        <v>www.wbu.edu</v>
      </c>
      <c r="B97" s="22">
        <f>IFERROR(__xludf.DUMMYFUNCTION("""COMPUTED_VALUE"""),29.0)</f>
        <v>29</v>
      </c>
    </row>
    <row r="98">
      <c r="A98" s="21" t="str">
        <f>IFERROR(__xludf.DUMMYFUNCTION("""COMPUTED_VALUE"""),"www.wpi.edu")</f>
        <v>www.wpi.edu</v>
      </c>
      <c r="B98" s="22">
        <f>IFERROR(__xludf.DUMMYFUNCTION("""COMPUTED_VALUE"""),29.0)</f>
        <v>29</v>
      </c>
    </row>
    <row r="99">
      <c r="A99" s="21" t="str">
        <f>IFERROR(__xludf.DUMMYFUNCTION("""COMPUTED_VALUE"""),"www.friends.edu")</f>
        <v>www.friends.edu</v>
      </c>
      <c r="B99" s="22">
        <f>IFERROR(__xludf.DUMMYFUNCTION("""COMPUTED_VALUE"""),28.0)</f>
        <v>28</v>
      </c>
    </row>
    <row r="100">
      <c r="A100" s="21" t="str">
        <f>IFERROR(__xludf.DUMMYFUNCTION("""COMPUTED_VALUE"""),"www.monmouth.edu")</f>
        <v>www.monmouth.edu</v>
      </c>
      <c r="B100" s="22">
        <f>IFERROR(__xludf.DUMMYFUNCTION("""COMPUTED_VALUE"""),28.0)</f>
        <v>28</v>
      </c>
    </row>
    <row r="101">
      <c r="A101" s="21" t="str">
        <f>IFERROR(__xludf.DUMMYFUNCTION("""COMPUTED_VALUE"""),"www.nemcc.edu")</f>
        <v>www.nemcc.edu</v>
      </c>
      <c r="B101" s="22">
        <f>IFERROR(__xludf.DUMMYFUNCTION("""COMPUTED_VALUE"""),28.0)</f>
        <v>28</v>
      </c>
    </row>
    <row r="102">
      <c r="A102" s="21" t="str">
        <f>IFERROR(__xludf.DUMMYFUNCTION("""COMPUTED_VALUE"""),"www.tu.edu")</f>
        <v>www.tu.edu</v>
      </c>
      <c r="B102" s="22">
        <f>IFERROR(__xludf.DUMMYFUNCTION("""COMPUTED_VALUE"""),28.0)</f>
        <v>28</v>
      </c>
    </row>
    <row r="103">
      <c r="A103" s="21" t="str">
        <f>IFERROR(__xludf.DUMMYFUNCTION("""COMPUTED_VALUE"""),"www.upr.edu")</f>
        <v>www.upr.edu</v>
      </c>
      <c r="B103" s="22">
        <f>IFERROR(__xludf.DUMMYFUNCTION("""COMPUTED_VALUE"""),28.0)</f>
        <v>28</v>
      </c>
    </row>
    <row r="104">
      <c r="A104" s="21" t="str">
        <f>IFERROR(__xludf.DUMMYFUNCTION("""COMPUTED_VALUE"""),"www.abu.edu")</f>
        <v>www.abu.edu</v>
      </c>
      <c r="B104" s="22">
        <f>IFERROR(__xludf.DUMMYFUNCTION("""COMPUTED_VALUE"""),27.0)</f>
        <v>27</v>
      </c>
    </row>
    <row r="105">
      <c r="A105" s="21" t="str">
        <f>IFERROR(__xludf.DUMMYFUNCTION("""COMPUTED_VALUE"""),"www.culinaryinstitute.edu")</f>
        <v>www.culinaryinstitute.edu</v>
      </c>
      <c r="B105" s="22">
        <f>IFERROR(__xludf.DUMMYFUNCTION("""COMPUTED_VALUE"""),27.0)</f>
        <v>27</v>
      </c>
    </row>
    <row r="106">
      <c r="A106" s="21" t="str">
        <f>IFERROR(__xludf.DUMMYFUNCTION("""COMPUTED_VALUE"""),"www.duq.edu")</f>
        <v>www.duq.edu</v>
      </c>
      <c r="B106" s="22">
        <f>IFERROR(__xludf.DUMMYFUNCTION("""COMPUTED_VALUE"""),27.0)</f>
        <v>27</v>
      </c>
    </row>
    <row r="107">
      <c r="A107" s="21" t="str">
        <f>IFERROR(__xludf.DUMMYFUNCTION("""COMPUTED_VALUE"""),"www.jsums.edu")</f>
        <v>www.jsums.edu</v>
      </c>
      <c r="B107" s="22">
        <f>IFERROR(__xludf.DUMMYFUNCTION("""COMPUTED_VALUE"""),27.0)</f>
        <v>27</v>
      </c>
    </row>
    <row r="108">
      <c r="A108" s="21" t="str">
        <f>IFERROR(__xludf.DUMMYFUNCTION("""COMPUTED_VALUE"""),"www.laredo.edu")</f>
        <v>www.laredo.edu</v>
      </c>
      <c r="B108" s="22">
        <f>IFERROR(__xludf.DUMMYFUNCTION("""COMPUTED_VALUE"""),27.0)</f>
        <v>27</v>
      </c>
    </row>
    <row r="109">
      <c r="A109" s="21" t="str">
        <f>IFERROR(__xludf.DUMMYFUNCTION("""COMPUTED_VALUE"""),"www.mtholyoke.edu")</f>
        <v>www.mtholyoke.edu</v>
      </c>
      <c r="B109" s="22">
        <f>IFERROR(__xludf.DUMMYFUNCTION("""COMPUTED_VALUE"""),27.0)</f>
        <v>27</v>
      </c>
    </row>
    <row r="110">
      <c r="A110" s="21" t="str">
        <f>IFERROR(__xludf.DUMMYFUNCTION("""COMPUTED_VALUE"""),"www.rhodes.edu")</f>
        <v>www.rhodes.edu</v>
      </c>
      <c r="B110" s="22">
        <f>IFERROR(__xludf.DUMMYFUNCTION("""COMPUTED_VALUE"""),27.0)</f>
        <v>27</v>
      </c>
    </row>
    <row r="111">
      <c r="A111" s="21" t="str">
        <f>IFERROR(__xludf.DUMMYFUNCTION("""COMPUTED_VALUE"""),"www.taftcollege.edu")</f>
        <v>www.taftcollege.edu</v>
      </c>
      <c r="B111" s="22">
        <f>IFERROR(__xludf.DUMMYFUNCTION("""COMPUTED_VALUE"""),27.0)</f>
        <v>27</v>
      </c>
    </row>
    <row r="112">
      <c r="A112" s="21" t="str">
        <f>IFERROR(__xludf.DUMMYFUNCTION("""COMPUTED_VALUE"""),"www.tsoa.edu")</f>
        <v>www.tsoa.edu</v>
      </c>
      <c r="B112" s="22">
        <f>IFERROR(__xludf.DUMMYFUNCTION("""COMPUTED_VALUE"""),27.0)</f>
        <v>27</v>
      </c>
    </row>
    <row r="113">
      <c r="A113" s="21" t="str">
        <f>IFERROR(__xludf.DUMMYFUNCTION("""COMPUTED_VALUE"""),"www.uscb.edu")</f>
        <v>www.uscb.edu</v>
      </c>
      <c r="B113" s="22">
        <f>IFERROR(__xludf.DUMMYFUNCTION("""COMPUTED_VALUE"""),27.0)</f>
        <v>27</v>
      </c>
    </row>
    <row r="114">
      <c r="A114" s="21" t="str">
        <f>IFERROR(__xludf.DUMMYFUNCTION("""COMPUTED_VALUE"""),"www.csuohio.edu")</f>
        <v>www.csuohio.edu</v>
      </c>
      <c r="B114" s="22">
        <f>IFERROR(__xludf.DUMMYFUNCTION("""COMPUTED_VALUE"""),26.0)</f>
        <v>26</v>
      </c>
    </row>
    <row r="115">
      <c r="A115" s="21" t="str">
        <f>IFERROR(__xludf.DUMMYFUNCTION("""COMPUTED_VALUE"""),"www.fisk.edu")</f>
        <v>www.fisk.edu</v>
      </c>
      <c r="B115" s="22">
        <f>IFERROR(__xludf.DUMMYFUNCTION("""COMPUTED_VALUE"""),26.0)</f>
        <v>26</v>
      </c>
    </row>
    <row r="116">
      <c r="A116" s="21" t="str">
        <f>IFERROR(__xludf.DUMMYFUNCTION("""COMPUTED_VALUE"""),"www.jeffersonstate.edu")</f>
        <v>www.jeffersonstate.edu</v>
      </c>
      <c r="B116" s="22">
        <f>IFERROR(__xludf.DUMMYFUNCTION("""COMPUTED_VALUE"""),26.0)</f>
        <v>26</v>
      </c>
    </row>
    <row r="117">
      <c r="A117" s="21" t="str">
        <f>IFERROR(__xludf.DUMMYFUNCTION("""COMPUTED_VALUE"""),"www.lakemichigancollege.edu")</f>
        <v>www.lakemichigancollege.edu</v>
      </c>
      <c r="B117" s="22">
        <f>IFERROR(__xludf.DUMMYFUNCTION("""COMPUTED_VALUE"""),26.0)</f>
        <v>26</v>
      </c>
    </row>
    <row r="118">
      <c r="A118" s="21" t="str">
        <f>IFERROR(__xludf.DUMMYFUNCTION("""COMPUTED_VALUE"""),"www.lc.edu")</f>
        <v>www.lc.edu</v>
      </c>
      <c r="B118" s="22">
        <f>IFERROR(__xludf.DUMMYFUNCTION("""COMPUTED_VALUE"""),26.0)</f>
        <v>26</v>
      </c>
    </row>
    <row r="119">
      <c r="A119" s="21" t="str">
        <f>IFERROR(__xludf.DUMMYFUNCTION("""COMPUTED_VALUE"""),"www.manchester.edu")</f>
        <v>www.manchester.edu</v>
      </c>
      <c r="B119" s="22">
        <f>IFERROR(__xludf.DUMMYFUNCTION("""COMPUTED_VALUE"""),26.0)</f>
        <v>26</v>
      </c>
    </row>
    <row r="120">
      <c r="A120" s="21" t="str">
        <f>IFERROR(__xludf.DUMMYFUNCTION("""COMPUTED_VALUE"""),"www.mercy.edu")</f>
        <v>www.mercy.edu</v>
      </c>
      <c r="B120" s="22">
        <f>IFERROR(__xludf.DUMMYFUNCTION("""COMPUTED_VALUE"""),26.0)</f>
        <v>26</v>
      </c>
    </row>
    <row r="121">
      <c r="A121" s="21" t="str">
        <f>IFERROR(__xludf.DUMMYFUNCTION("""COMPUTED_VALUE"""),"www.nmt.edu")</f>
        <v>www.nmt.edu</v>
      </c>
      <c r="B121" s="22">
        <f>IFERROR(__xludf.DUMMYFUNCTION("""COMPUTED_VALUE"""),26.0)</f>
        <v>26</v>
      </c>
    </row>
    <row r="122">
      <c r="A122" s="21" t="str">
        <f>IFERROR(__xludf.DUMMYFUNCTION("""COMPUTED_VALUE"""),"www.otc.edu")</f>
        <v>www.otc.edu</v>
      </c>
      <c r="B122" s="22">
        <f>IFERROR(__xludf.DUMMYFUNCTION("""COMPUTED_VALUE"""),26.0)</f>
        <v>26</v>
      </c>
    </row>
    <row r="123">
      <c r="A123" s="21" t="str">
        <f>IFERROR(__xludf.DUMMYFUNCTION("""COMPUTED_VALUE"""),"www.roseman.edu")</f>
        <v>www.roseman.edu</v>
      </c>
      <c r="B123" s="22">
        <f>IFERROR(__xludf.DUMMYFUNCTION("""COMPUTED_VALUE"""),26.0)</f>
        <v>26</v>
      </c>
    </row>
    <row r="124">
      <c r="A124" s="21" t="str">
        <f>IFERROR(__xludf.DUMMYFUNCTION("""COMPUTED_VALUE"""),"www.saic.edu")</f>
        <v>www.saic.edu</v>
      </c>
      <c r="B124" s="22">
        <f>IFERROR(__xludf.DUMMYFUNCTION("""COMPUTED_VALUE"""),26.0)</f>
        <v>26</v>
      </c>
    </row>
    <row r="125">
      <c r="A125" s="21" t="str">
        <f>IFERROR(__xludf.DUMMYFUNCTION("""COMPUTED_VALUE"""),"www.warrenwilson.edu")</f>
        <v>www.warrenwilson.edu</v>
      </c>
      <c r="B125" s="22">
        <f>IFERROR(__xludf.DUMMYFUNCTION("""COMPUTED_VALUE"""),26.0)</f>
        <v>26</v>
      </c>
    </row>
    <row r="126">
      <c r="A126" s="21" t="str">
        <f>IFERROR(__xludf.DUMMYFUNCTION("""COMPUTED_VALUE"""),"springfield.edu")</f>
        <v>springfield.edu</v>
      </c>
      <c r="B126" s="22">
        <f>IFERROR(__xludf.DUMMYFUNCTION("""COMPUTED_VALUE"""),25.0)</f>
        <v>25</v>
      </c>
    </row>
    <row r="127">
      <c r="A127" s="21" t="str">
        <f>IFERROR(__xludf.DUMMYFUNCTION("""COMPUTED_VALUE"""),"www.collin.edu")</f>
        <v>www.collin.edu</v>
      </c>
      <c r="B127" s="22">
        <f>IFERROR(__xludf.DUMMYFUNCTION("""COMPUTED_VALUE"""),25.0)</f>
        <v>25</v>
      </c>
    </row>
    <row r="128">
      <c r="A128" s="21" t="str">
        <f>IFERROR(__xludf.DUMMYFUNCTION("""COMPUTED_VALUE"""),"www.csbsju.edu")</f>
        <v>www.csbsju.edu</v>
      </c>
      <c r="B128" s="22">
        <f>IFERROR(__xludf.DUMMYFUNCTION("""COMPUTED_VALUE"""),25.0)</f>
        <v>25</v>
      </c>
    </row>
    <row r="129">
      <c r="A129" s="21" t="str">
        <f>IFERROR(__xludf.DUMMYFUNCTION("""COMPUTED_VALUE"""),"www.georgian.edu")</f>
        <v>www.georgian.edu</v>
      </c>
      <c r="B129" s="22">
        <f>IFERROR(__xludf.DUMMYFUNCTION("""COMPUTED_VALUE"""),25.0)</f>
        <v>25</v>
      </c>
    </row>
    <row r="130">
      <c r="A130" s="21" t="str">
        <f>IFERROR(__xludf.DUMMYFUNCTION("""COMPUTED_VALUE"""),"www.glcc.edu")</f>
        <v>www.glcc.edu</v>
      </c>
      <c r="B130" s="22">
        <f>IFERROR(__xludf.DUMMYFUNCTION("""COMPUTED_VALUE"""),25.0)</f>
        <v>25</v>
      </c>
    </row>
    <row r="131">
      <c r="A131" s="21" t="str">
        <f>IFERROR(__xludf.DUMMYFUNCTION("""COMPUTED_VALUE"""),"www.maritime.edu")</f>
        <v>www.maritime.edu</v>
      </c>
      <c r="B131" s="22">
        <f>IFERROR(__xludf.DUMMYFUNCTION("""COMPUTED_VALUE"""),25.0)</f>
        <v>25</v>
      </c>
    </row>
    <row r="132">
      <c r="A132" s="21" t="str">
        <f>IFERROR(__xludf.DUMMYFUNCTION("""COMPUTED_VALUE"""),"www.yu.edu")</f>
        <v>www.yu.edu</v>
      </c>
      <c r="B132" s="22">
        <f>IFERROR(__xludf.DUMMYFUNCTION("""COMPUTED_VALUE"""),25.0)</f>
        <v>25</v>
      </c>
    </row>
    <row r="133">
      <c r="A133" s="21" t="str">
        <f>IFERROR(__xludf.DUMMYFUNCTION("""COMPUTED_VALUE"""),"www.asburyseminary.edu")</f>
        <v>www.asburyseminary.edu</v>
      </c>
      <c r="B133" s="22">
        <f>IFERROR(__xludf.DUMMYFUNCTION("""COMPUTED_VALUE"""),24.0)</f>
        <v>24</v>
      </c>
    </row>
    <row r="134">
      <c r="A134" s="21" t="str">
        <f>IFERROR(__xludf.DUMMYFUNCTION("""COMPUTED_VALUE"""),"www.bard.edu")</f>
        <v>www.bard.edu</v>
      </c>
      <c r="B134" s="22">
        <f>IFERROR(__xludf.DUMMYFUNCTION("""COMPUTED_VALUE"""),24.0)</f>
        <v>24</v>
      </c>
    </row>
    <row r="135">
      <c r="A135" s="21" t="str">
        <f>IFERROR(__xludf.DUMMYFUNCTION("""COMPUTED_VALUE"""),"www.calhoun.edu")</f>
        <v>www.calhoun.edu</v>
      </c>
      <c r="B135" s="22">
        <f>IFERROR(__xludf.DUMMYFUNCTION("""COMPUTED_VALUE"""),24.0)</f>
        <v>24</v>
      </c>
    </row>
    <row r="136">
      <c r="A136" s="21" t="str">
        <f>IFERROR(__xludf.DUMMYFUNCTION("""COMPUTED_VALUE"""),"www.colum.edu")</f>
        <v>www.colum.edu</v>
      </c>
      <c r="B136" s="22">
        <f>IFERROR(__xludf.DUMMYFUNCTION("""COMPUTED_VALUE"""),24.0)</f>
        <v>24</v>
      </c>
    </row>
    <row r="137">
      <c r="A137" s="21" t="str">
        <f>IFERROR(__xludf.DUMMYFUNCTION("""COMPUTED_VALUE"""),"www.columbusstate.edu")</f>
        <v>www.columbusstate.edu</v>
      </c>
      <c r="B137" s="22">
        <f>IFERROR(__xludf.DUMMYFUNCTION("""COMPUTED_VALUE"""),24.0)</f>
        <v>24</v>
      </c>
    </row>
    <row r="138">
      <c r="A138" s="21" t="str">
        <f>IFERROR(__xludf.DUMMYFUNCTION("""COMPUTED_VALUE"""),"www.dickinson.edu")</f>
        <v>www.dickinson.edu</v>
      </c>
      <c r="B138" s="22">
        <f>IFERROR(__xludf.DUMMYFUNCTION("""COMPUTED_VALUE"""),24.0)</f>
        <v>24</v>
      </c>
    </row>
    <row r="139">
      <c r="A139" s="21" t="str">
        <f>IFERROR(__xludf.DUMMYFUNCTION("""COMPUTED_VALUE"""),"www.mcdaniel.edu")</f>
        <v>www.mcdaniel.edu</v>
      </c>
      <c r="B139" s="22">
        <f>IFERROR(__xludf.DUMMYFUNCTION("""COMPUTED_VALUE"""),24.0)</f>
        <v>24</v>
      </c>
    </row>
    <row r="140">
      <c r="A140" s="21" t="str">
        <f>IFERROR(__xludf.DUMMYFUNCTION("""COMPUTED_VALUE"""),"www.ozarks.edu")</f>
        <v>www.ozarks.edu</v>
      </c>
      <c r="B140" s="22">
        <f>IFERROR(__xludf.DUMMYFUNCTION("""COMPUTED_VALUE"""),24.0)</f>
        <v>24</v>
      </c>
    </row>
    <row r="141">
      <c r="A141" s="21" t="str">
        <f>IFERROR(__xludf.DUMMYFUNCTION("""COMPUTED_VALUE"""),"www.piedmont.edu")</f>
        <v>www.piedmont.edu</v>
      </c>
      <c r="B141" s="22">
        <f>IFERROR(__xludf.DUMMYFUNCTION("""COMPUTED_VALUE"""),24.0)</f>
        <v>24</v>
      </c>
    </row>
    <row r="142">
      <c r="A142" s="21" t="str">
        <f>IFERROR(__xludf.DUMMYFUNCTION("""COMPUTED_VALUE"""),"www.rvu.edu")</f>
        <v>www.rvu.edu</v>
      </c>
      <c r="B142" s="22">
        <f>IFERROR(__xludf.DUMMYFUNCTION("""COMPUTED_VALUE"""),24.0)</f>
        <v>24</v>
      </c>
    </row>
    <row r="143">
      <c r="A143" s="21" t="str">
        <f>IFERROR(__xludf.DUMMYFUNCTION("""COMPUTED_VALUE"""),"www.seattleu.edu")</f>
        <v>www.seattleu.edu</v>
      </c>
      <c r="B143" s="22">
        <f>IFERROR(__xludf.DUMMYFUNCTION("""COMPUTED_VALUE"""),24.0)</f>
        <v>24</v>
      </c>
    </row>
    <row r="144">
      <c r="A144" s="21" t="str">
        <f>IFERROR(__xludf.DUMMYFUNCTION("""COMPUTED_VALUE"""),"www.swcciowa.edu")</f>
        <v>www.swcciowa.edu</v>
      </c>
      <c r="B144" s="22">
        <f>IFERROR(__xludf.DUMMYFUNCTION("""COMPUTED_VALUE"""),24.0)</f>
        <v>24</v>
      </c>
    </row>
    <row r="145">
      <c r="A145" s="21" t="str">
        <f>IFERROR(__xludf.DUMMYFUNCTION("""COMPUTED_VALUE"""),"www.swu.edu")</f>
        <v>www.swu.edu</v>
      </c>
      <c r="B145" s="22">
        <f>IFERROR(__xludf.DUMMYFUNCTION("""COMPUTED_VALUE"""),24.0)</f>
        <v>24</v>
      </c>
    </row>
    <row r="146">
      <c r="A146" s="21" t="str">
        <f>IFERROR(__xludf.DUMMYFUNCTION("""COMPUTED_VALUE"""),"www.ucwv.edu")</f>
        <v>www.ucwv.edu</v>
      </c>
      <c r="B146" s="22">
        <f>IFERROR(__xludf.DUMMYFUNCTION("""COMPUTED_VALUE"""),24.0)</f>
        <v>24</v>
      </c>
    </row>
    <row r="147">
      <c r="A147" s="21" t="str">
        <f>IFERROR(__xludf.DUMMYFUNCTION("""COMPUTED_VALUE"""),"www.unoh.edu")</f>
        <v>www.unoh.edu</v>
      </c>
      <c r="B147" s="22">
        <f>IFERROR(__xludf.DUMMYFUNCTION("""COMPUTED_VALUE"""),24.0)</f>
        <v>24</v>
      </c>
    </row>
    <row r="148">
      <c r="A148" s="21" t="str">
        <f>IFERROR(__xludf.DUMMYFUNCTION("""COMPUTED_VALUE"""),"hthgse.edu")</f>
        <v>hthgse.edu</v>
      </c>
      <c r="B148" s="22">
        <f>IFERROR(__xludf.DUMMYFUNCTION("""COMPUTED_VALUE"""),23.0)</f>
        <v>23</v>
      </c>
    </row>
    <row r="149">
      <c r="A149" s="21" t="str">
        <f>IFERROR(__xludf.DUMMYFUNCTION("""COMPUTED_VALUE"""),"www.alvernia.edu")</f>
        <v>www.alvernia.edu</v>
      </c>
      <c r="B149" s="22">
        <f>IFERROR(__xludf.DUMMYFUNCTION("""COMPUTED_VALUE"""),23.0)</f>
        <v>23</v>
      </c>
    </row>
    <row r="150">
      <c r="A150" s="21" t="str">
        <f>IFERROR(__xludf.DUMMYFUNCTION("""COMPUTED_VALUE"""),"www.cbd.edu")</f>
        <v>www.cbd.edu</v>
      </c>
      <c r="B150" s="22">
        <f>IFERROR(__xludf.DUMMYFUNCTION("""COMPUTED_VALUE"""),23.0)</f>
        <v>23</v>
      </c>
    </row>
    <row r="151">
      <c r="A151" s="21" t="str">
        <f>IFERROR(__xludf.DUMMYFUNCTION("""COMPUTED_VALUE"""),"www.etown.edu")</f>
        <v>www.etown.edu</v>
      </c>
      <c r="B151" s="22">
        <f>IFERROR(__xludf.DUMMYFUNCTION("""COMPUTED_VALUE"""),23.0)</f>
        <v>23</v>
      </c>
    </row>
    <row r="152">
      <c r="A152" s="21" t="str">
        <f>IFERROR(__xludf.DUMMYFUNCTION("""COMPUTED_VALUE"""),"www.highline.edu")</f>
        <v>www.highline.edu</v>
      </c>
      <c r="B152" s="22">
        <f>IFERROR(__xludf.DUMMYFUNCTION("""COMPUTED_VALUE"""),23.0)</f>
        <v>23</v>
      </c>
    </row>
    <row r="153">
      <c r="A153" s="21" t="str">
        <f>IFERROR(__xludf.DUMMYFUNCTION("""COMPUTED_VALUE"""),"www.iavalley.edu")</f>
        <v>www.iavalley.edu</v>
      </c>
      <c r="B153" s="22">
        <f>IFERROR(__xludf.DUMMYFUNCTION("""COMPUTED_VALUE"""),23.0)</f>
        <v>23</v>
      </c>
    </row>
    <row r="154">
      <c r="A154" s="21" t="str">
        <f>IFERROR(__xludf.DUMMYFUNCTION("""COMPUTED_VALUE"""),"www.macuniversity.edu")</f>
        <v>www.macuniversity.edu</v>
      </c>
      <c r="B154" s="22">
        <f>IFERROR(__xludf.DUMMYFUNCTION("""COMPUTED_VALUE"""),23.0)</f>
        <v>23</v>
      </c>
    </row>
    <row r="155">
      <c r="A155" s="21" t="str">
        <f>IFERROR(__xludf.DUMMYFUNCTION("""COMPUTED_VALUE"""),"www.nyfa.edu")</f>
        <v>www.nyfa.edu</v>
      </c>
      <c r="B155" s="22">
        <f>IFERROR(__xludf.DUMMYFUNCTION("""COMPUTED_VALUE"""),23.0)</f>
        <v>23</v>
      </c>
    </row>
    <row r="156">
      <c r="A156" s="21" t="str">
        <f>IFERROR(__xludf.DUMMYFUNCTION("""COMPUTED_VALUE"""),"www.rtc.edu")</f>
        <v>www.rtc.edu</v>
      </c>
      <c r="B156" s="22">
        <f>IFERROR(__xludf.DUMMYFUNCTION("""COMPUTED_VALUE"""),23.0)</f>
        <v>23</v>
      </c>
    </row>
    <row r="157">
      <c r="A157" s="21" t="str">
        <f>IFERROR(__xludf.DUMMYFUNCTION("""COMPUTED_VALUE"""),"www.sdcity.edu")</f>
        <v>www.sdcity.edu</v>
      </c>
      <c r="B157" s="22">
        <f>IFERROR(__xludf.DUMMYFUNCTION("""COMPUTED_VALUE"""),23.0)</f>
        <v>23</v>
      </c>
    </row>
    <row r="158">
      <c r="A158" s="21" t="str">
        <f>IFERROR(__xludf.DUMMYFUNCTION("""COMPUTED_VALUE"""),"www.wilson.edu")</f>
        <v>www.wilson.edu</v>
      </c>
      <c r="B158" s="22">
        <f>IFERROR(__xludf.DUMMYFUNCTION("""COMPUTED_VALUE"""),23.0)</f>
        <v>23</v>
      </c>
    </row>
    <row r="159">
      <c r="A159" s="21" t="str">
        <f>IFERROR(__xludf.DUMMYFUNCTION("""COMPUTED_VALUE"""),"www.wsu.edu")</f>
        <v>www.wsu.edu</v>
      </c>
      <c r="B159" s="22">
        <f>IFERROR(__xludf.DUMMYFUNCTION("""COMPUTED_VALUE"""),23.0)</f>
        <v>23</v>
      </c>
    </row>
    <row r="160">
      <c r="A160" s="21" t="str">
        <f>IFERROR(__xludf.DUMMYFUNCTION("""COMPUTED_VALUE"""),"www.betheluniversity.edu")</f>
        <v>www.betheluniversity.edu</v>
      </c>
      <c r="B160" s="22">
        <f>IFERROR(__xludf.DUMMYFUNCTION("""COMPUTED_VALUE"""),22.0)</f>
        <v>22</v>
      </c>
    </row>
    <row r="161">
      <c r="A161" s="21" t="str">
        <f>IFERROR(__xludf.DUMMYFUNCTION("""COMPUTED_VALUE"""),"www.lancasterctc.edu")</f>
        <v>www.lancasterctc.edu</v>
      </c>
      <c r="B161" s="22">
        <f>IFERROR(__xludf.DUMMYFUNCTION("""COMPUTED_VALUE"""),22.0)</f>
        <v>22</v>
      </c>
    </row>
    <row r="162">
      <c r="A162" s="21" t="str">
        <f>IFERROR(__xludf.DUMMYFUNCTION("""COMPUTED_VALUE"""),"www.lit.edu")</f>
        <v>www.lit.edu</v>
      </c>
      <c r="B162" s="22">
        <f>IFERROR(__xludf.DUMMYFUNCTION("""COMPUTED_VALUE"""),22.0)</f>
        <v>22</v>
      </c>
    </row>
    <row r="163">
      <c r="A163" s="21" t="str">
        <f>IFERROR(__xludf.DUMMYFUNCTION("""COMPUTED_VALUE"""),"www.nycda.edu")</f>
        <v>www.nycda.edu</v>
      </c>
      <c r="B163" s="22">
        <f>IFERROR(__xludf.DUMMYFUNCTION("""COMPUTED_VALUE"""),22.0)</f>
        <v>22</v>
      </c>
    </row>
    <row r="164">
      <c r="A164" s="21" t="str">
        <f>IFERROR(__xludf.DUMMYFUNCTION("""COMPUTED_VALUE"""),"www.tjsl.edu")</f>
        <v>www.tjsl.edu</v>
      </c>
      <c r="B164" s="22">
        <f>IFERROR(__xludf.DUMMYFUNCTION("""COMPUTED_VALUE"""),22.0)</f>
        <v>22</v>
      </c>
    </row>
    <row r="165">
      <c r="A165" s="21" t="str">
        <f>IFERROR(__xludf.DUMMYFUNCTION("""COMPUTED_VALUE"""),"www.tsm.edu")</f>
        <v>www.tsm.edu</v>
      </c>
      <c r="B165" s="22">
        <f>IFERROR(__xludf.DUMMYFUNCTION("""COMPUTED_VALUE"""),22.0)</f>
        <v>22</v>
      </c>
    </row>
    <row r="166">
      <c r="A166" s="21" t="str">
        <f>IFERROR(__xludf.DUMMYFUNCTION("""COMPUTED_VALUE"""),"www.uncsa.edu")</f>
        <v>www.uncsa.edu</v>
      </c>
      <c r="B166" s="22">
        <f>IFERROR(__xludf.DUMMYFUNCTION("""COMPUTED_VALUE"""),22.0)</f>
        <v>22</v>
      </c>
    </row>
    <row r="167">
      <c r="A167" s="21" t="str">
        <f>IFERROR(__xludf.DUMMYFUNCTION("""COMPUTED_VALUE"""),"www.eastms.edu")</f>
        <v>www.eastms.edu</v>
      </c>
      <c r="B167" s="22">
        <f>IFERROR(__xludf.DUMMYFUNCTION("""COMPUTED_VALUE"""),21.0)</f>
        <v>21</v>
      </c>
    </row>
    <row r="168">
      <c r="A168" s="21" t="str">
        <f>IFERROR(__xludf.DUMMYFUNCTION("""COMPUTED_VALUE"""),"www.gustavus.edu")</f>
        <v>www.gustavus.edu</v>
      </c>
      <c r="B168" s="22">
        <f>IFERROR(__xludf.DUMMYFUNCTION("""COMPUTED_VALUE"""),21.0)</f>
        <v>21</v>
      </c>
    </row>
    <row r="169">
      <c r="A169" s="21" t="str">
        <f>IFERROR(__xludf.DUMMYFUNCTION("""COMPUTED_VALUE"""),"www.montclair.edu")</f>
        <v>www.montclair.edu</v>
      </c>
      <c r="B169" s="22">
        <f>IFERROR(__xludf.DUMMYFUNCTION("""COMPUTED_VALUE"""),21.0)</f>
        <v>21</v>
      </c>
    </row>
    <row r="170">
      <c r="A170" s="21" t="str">
        <f>IFERROR(__xludf.DUMMYFUNCTION("""COMPUTED_VALUE"""),"www.nscc.edu")</f>
        <v>www.nscc.edu</v>
      </c>
      <c r="B170" s="22">
        <f>IFERROR(__xludf.DUMMYFUNCTION("""COMPUTED_VALUE"""),21.0)</f>
        <v>21</v>
      </c>
    </row>
    <row r="171">
      <c r="A171" s="21" t="str">
        <f>IFERROR(__xludf.DUMMYFUNCTION("""COMPUTED_VALUE"""),"www.nwfsc.edu")</f>
        <v>www.nwfsc.edu</v>
      </c>
      <c r="B171" s="22">
        <f>IFERROR(__xludf.DUMMYFUNCTION("""COMPUTED_VALUE"""),21.0)</f>
        <v>21</v>
      </c>
    </row>
    <row r="172">
      <c r="A172" s="21" t="str">
        <f>IFERROR(__xludf.DUMMYFUNCTION("""COMPUTED_VALUE"""),"www.nymc.edu")</f>
        <v>www.nymc.edu</v>
      </c>
      <c r="B172" s="22">
        <f>IFERROR(__xludf.DUMMYFUNCTION("""COMPUTED_VALUE"""),21.0)</f>
        <v>21</v>
      </c>
    </row>
    <row r="173">
      <c r="A173" s="21" t="str">
        <f>IFERROR(__xludf.DUMMYFUNCTION("""COMPUTED_VALUE"""),"www.slu.edu")</f>
        <v>www.slu.edu</v>
      </c>
      <c r="B173" s="22">
        <f>IFERROR(__xludf.DUMMYFUNCTION("""COMPUTED_VALUE"""),21.0)</f>
        <v>21</v>
      </c>
    </row>
    <row r="174">
      <c r="A174" s="21" t="str">
        <f>IFERROR(__xludf.DUMMYFUNCTION("""COMPUTED_VALUE"""),"www.spokane.edu")</f>
        <v>www.spokane.edu</v>
      </c>
      <c r="B174" s="22">
        <f>IFERROR(__xludf.DUMMYFUNCTION("""COMPUTED_VALUE"""),21.0)</f>
        <v>21</v>
      </c>
    </row>
    <row r="175">
      <c r="A175" s="21" t="str">
        <f>IFERROR(__xludf.DUMMYFUNCTION("""COMPUTED_VALUE"""),"www.terra.edu")</f>
        <v>www.terra.edu</v>
      </c>
      <c r="B175" s="22">
        <f>IFERROR(__xludf.DUMMYFUNCTION("""COMPUTED_VALUE"""),21.0)</f>
        <v>21</v>
      </c>
    </row>
    <row r="176">
      <c r="A176" s="21" t="str">
        <f>IFERROR(__xludf.DUMMYFUNCTION("""COMPUTED_VALUE"""),"www.ucdenver.edu")</f>
        <v>www.ucdenver.edu</v>
      </c>
      <c r="B176" s="22">
        <f>IFERROR(__xludf.DUMMYFUNCTION("""COMPUTED_VALUE"""),21.0)</f>
        <v>21</v>
      </c>
    </row>
    <row r="177">
      <c r="A177" s="21" t="str">
        <f>IFERROR(__xludf.DUMMYFUNCTION("""COMPUTED_VALUE"""),"nwc.edu")</f>
        <v>nwc.edu</v>
      </c>
      <c r="B177" s="22">
        <f>IFERROR(__xludf.DUMMYFUNCTION("""COMPUTED_VALUE"""),20.0)</f>
        <v>20</v>
      </c>
    </row>
    <row r="178">
      <c r="A178" s="21" t="str">
        <f>IFERROR(__xludf.DUMMYFUNCTION("""COMPUTED_VALUE"""),"www.american.edu")</f>
        <v>www.american.edu</v>
      </c>
      <c r="B178" s="22">
        <f>IFERROR(__xludf.DUMMYFUNCTION("""COMPUTED_VALUE"""),20.0)</f>
        <v>20</v>
      </c>
    </row>
    <row r="179">
      <c r="A179" s="21" t="str">
        <f>IFERROR(__xludf.DUMMYFUNCTION("""COMPUTED_VALUE"""),"www.ashland.edu")</f>
        <v>www.ashland.edu</v>
      </c>
      <c r="B179" s="22">
        <f>IFERROR(__xludf.DUMMYFUNCTION("""COMPUTED_VALUE"""),20.0)</f>
        <v>20</v>
      </c>
    </row>
    <row r="180">
      <c r="A180" s="21" t="str">
        <f>IFERROR(__xludf.DUMMYFUNCTION("""COMPUTED_VALUE"""),"www.cnu.edu")</f>
        <v>www.cnu.edu</v>
      </c>
      <c r="B180" s="22">
        <f>IFERROR(__xludf.DUMMYFUNCTION("""COMPUTED_VALUE"""),20.0)</f>
        <v>20</v>
      </c>
    </row>
    <row r="181">
      <c r="A181" s="21" t="str">
        <f>IFERROR(__xludf.DUMMYFUNCTION("""COMPUTED_VALUE"""),"www.csn.edu")</f>
        <v>www.csn.edu</v>
      </c>
      <c r="B181" s="22">
        <f>IFERROR(__xludf.DUMMYFUNCTION("""COMPUTED_VALUE"""),20.0)</f>
        <v>20</v>
      </c>
    </row>
    <row r="182">
      <c r="A182" s="21" t="str">
        <f>IFERROR(__xludf.DUMMYFUNCTION("""COMPUTED_VALUE"""),"www.holyapostles.edu")</f>
        <v>www.holyapostles.edu</v>
      </c>
      <c r="B182" s="22">
        <f>IFERROR(__xludf.DUMMYFUNCTION("""COMPUTED_VALUE"""),20.0)</f>
        <v>20</v>
      </c>
    </row>
    <row r="183">
      <c r="A183" s="21" t="str">
        <f>IFERROR(__xludf.DUMMYFUNCTION("""COMPUTED_VALUE"""),"www.loc.edu")</f>
        <v>www.loc.edu</v>
      </c>
      <c r="B183" s="22">
        <f>IFERROR(__xludf.DUMMYFUNCTION("""COMPUTED_VALUE"""),20.0)</f>
        <v>20</v>
      </c>
    </row>
    <row r="184">
      <c r="A184" s="21" t="str">
        <f>IFERROR(__xludf.DUMMYFUNCTION("""COMPUTED_VALUE"""),"www.longwood.edu")</f>
        <v>www.longwood.edu</v>
      </c>
      <c r="B184" s="22">
        <f>IFERROR(__xludf.DUMMYFUNCTION("""COMPUTED_VALUE"""),20.0)</f>
        <v>20</v>
      </c>
    </row>
    <row r="185">
      <c r="A185" s="21" t="str">
        <f>IFERROR(__xludf.DUMMYFUNCTION("""COMPUTED_VALUE"""),"www.oit.edu")</f>
        <v>www.oit.edu</v>
      </c>
      <c r="B185" s="22">
        <f>IFERROR(__xludf.DUMMYFUNCTION("""COMPUTED_VALUE"""),20.0)</f>
        <v>20</v>
      </c>
    </row>
    <row r="186">
      <c r="A186" s="21" t="str">
        <f>IFERROR(__xludf.DUMMYFUNCTION("""COMPUTED_VALUE"""),"www.plymouth.edu")</f>
        <v>www.plymouth.edu</v>
      </c>
      <c r="B186" s="22">
        <f>IFERROR(__xludf.DUMMYFUNCTION("""COMPUTED_VALUE"""),20.0)</f>
        <v>20</v>
      </c>
    </row>
    <row r="187">
      <c r="A187" s="21" t="str">
        <f>IFERROR(__xludf.DUMMYFUNCTION("""COMPUTED_VALUE"""),"www.pointpark.edu")</f>
        <v>www.pointpark.edu</v>
      </c>
      <c r="B187" s="22">
        <f>IFERROR(__xludf.DUMMYFUNCTION("""COMPUTED_VALUE"""),20.0)</f>
        <v>20</v>
      </c>
    </row>
    <row r="188">
      <c r="A188" s="21" t="str">
        <f>IFERROR(__xludf.DUMMYFUNCTION("""COMPUTED_VALUE"""),"www.rosemont.edu")</f>
        <v>www.rosemont.edu</v>
      </c>
      <c r="B188" s="22">
        <f>IFERROR(__xludf.DUMMYFUNCTION("""COMPUTED_VALUE"""),20.0)</f>
        <v>20</v>
      </c>
    </row>
    <row r="189">
      <c r="A189" s="21" t="str">
        <f>IFERROR(__xludf.DUMMYFUNCTION("""COMPUTED_VALUE"""),"www.sage.edu")</f>
        <v>www.sage.edu</v>
      </c>
      <c r="B189" s="22">
        <f>IFERROR(__xludf.DUMMYFUNCTION("""COMPUTED_VALUE"""),20.0)</f>
        <v>20</v>
      </c>
    </row>
    <row r="190">
      <c r="A190" s="21" t="str">
        <f>IFERROR(__xludf.DUMMYFUNCTION("""COMPUTED_VALUE"""),"www.stmarytx.edu")</f>
        <v>www.stmarytx.edu</v>
      </c>
      <c r="B190" s="22">
        <f>IFERROR(__xludf.DUMMYFUNCTION("""COMPUTED_VALUE"""),20.0)</f>
        <v>20</v>
      </c>
    </row>
    <row r="191">
      <c r="A191" s="21" t="str">
        <f>IFERROR(__xludf.DUMMYFUNCTION("""COMPUTED_VALUE"""),"www.usma.edu")</f>
        <v>www.usma.edu</v>
      </c>
      <c r="B191" s="22">
        <f>IFERROR(__xludf.DUMMYFUNCTION("""COMPUTED_VALUE"""),20.0)</f>
        <v>20</v>
      </c>
    </row>
    <row r="192">
      <c r="A192" s="21" t="str">
        <f>IFERROR(__xludf.DUMMYFUNCTION("""COMPUTED_VALUE"""),"www.vcu.edu")</f>
        <v>www.vcu.edu</v>
      </c>
      <c r="B192" s="22">
        <f>IFERROR(__xludf.DUMMYFUNCTION("""COMPUTED_VALUE"""),20.0)</f>
        <v>20</v>
      </c>
    </row>
    <row r="193">
      <c r="A193" s="21" t="str">
        <f>IFERROR(__xludf.DUMMYFUNCTION("""COMPUTED_VALUE"""),"www.wabash.edu")</f>
        <v>www.wabash.edu</v>
      </c>
      <c r="B193" s="22">
        <f>IFERROR(__xludf.DUMMYFUNCTION("""COMPUTED_VALUE"""),20.0)</f>
        <v>20</v>
      </c>
    </row>
    <row r="194">
      <c r="A194" s="21" t="str">
        <f>IFERROR(__xludf.DUMMYFUNCTION("""COMPUTED_VALUE"""),"www.akbible.edu")</f>
        <v>www.akbible.edu</v>
      </c>
      <c r="B194" s="22">
        <f>IFERROR(__xludf.DUMMYFUNCTION("""COMPUTED_VALUE"""),19.0)</f>
        <v>19</v>
      </c>
    </row>
    <row r="195">
      <c r="A195" s="21" t="str">
        <f>IFERROR(__xludf.DUMMYFUNCTION("""COMPUTED_VALUE"""),"www.css.edu")</f>
        <v>www.css.edu</v>
      </c>
      <c r="B195" s="22">
        <f>IFERROR(__xludf.DUMMYFUNCTION("""COMPUTED_VALUE"""),19.0)</f>
        <v>19</v>
      </c>
    </row>
    <row r="196">
      <c r="A196" s="21" t="str">
        <f>IFERROR(__xludf.DUMMYFUNCTION("""COMPUTED_VALUE"""),"www.dhs.edu")</f>
        <v>www.dhs.edu</v>
      </c>
      <c r="B196" s="22">
        <f>IFERROR(__xludf.DUMMYFUNCTION("""COMPUTED_VALUE"""),19.0)</f>
        <v>19</v>
      </c>
    </row>
    <row r="197">
      <c r="A197" s="21" t="str">
        <f>IFERROR(__xludf.DUMMYFUNCTION("""COMPUTED_VALUE"""),"www.dom.edu")</f>
        <v>www.dom.edu</v>
      </c>
      <c r="B197" s="22">
        <f>IFERROR(__xludf.DUMMYFUNCTION("""COMPUTED_VALUE"""),19.0)</f>
        <v>19</v>
      </c>
    </row>
    <row r="198">
      <c r="A198" s="21" t="str">
        <f>IFERROR(__xludf.DUMMYFUNCTION("""COMPUTED_VALUE"""),"www.fdtc.edu")</f>
        <v>www.fdtc.edu</v>
      </c>
      <c r="B198" s="22">
        <f>IFERROR(__xludf.DUMMYFUNCTION("""COMPUTED_VALUE"""),19.0)</f>
        <v>19</v>
      </c>
    </row>
    <row r="199">
      <c r="A199" s="21" t="str">
        <f>IFERROR(__xludf.DUMMYFUNCTION("""COMPUTED_VALUE"""),"www.gallaudet.edu")</f>
        <v>www.gallaudet.edu</v>
      </c>
      <c r="B199" s="22">
        <f>IFERROR(__xludf.DUMMYFUNCTION("""COMPUTED_VALUE"""),19.0)</f>
        <v>19</v>
      </c>
    </row>
    <row r="200">
      <c r="A200" s="21" t="str">
        <f>IFERROR(__xludf.DUMMYFUNCTION("""COMPUTED_VALUE"""),"www.loyola.edu")</f>
        <v>www.loyola.edu</v>
      </c>
      <c r="B200" s="22">
        <f>IFERROR(__xludf.DUMMYFUNCTION("""COMPUTED_VALUE"""),19.0)</f>
        <v>19</v>
      </c>
    </row>
    <row r="201">
      <c r="A201" s="21" t="str">
        <f>IFERROR(__xludf.DUMMYFUNCTION("""COMPUTED_VALUE"""),"www.manor.edu")</f>
        <v>www.manor.edu</v>
      </c>
      <c r="B201" s="22">
        <f>IFERROR(__xludf.DUMMYFUNCTION("""COMPUTED_VALUE"""),19.0)</f>
        <v>19</v>
      </c>
    </row>
    <row r="202">
      <c r="A202" s="21" t="str">
        <f>IFERROR(__xludf.DUMMYFUNCTION("""COMPUTED_VALUE"""),"www.nwktc.edu")</f>
        <v>www.nwktc.edu</v>
      </c>
      <c r="B202" s="22">
        <f>IFERROR(__xludf.DUMMYFUNCTION("""COMPUTED_VALUE"""),19.0)</f>
        <v>19</v>
      </c>
    </row>
    <row r="203">
      <c r="A203" s="21" t="str">
        <f>IFERROR(__xludf.DUMMYFUNCTION("""COMPUTED_VALUE"""),"www.sanjuancollege.edu")</f>
        <v>www.sanjuancollege.edu</v>
      </c>
      <c r="B203" s="22">
        <f>IFERROR(__xludf.DUMMYFUNCTION("""COMPUTED_VALUE"""),19.0)</f>
        <v>19</v>
      </c>
    </row>
    <row r="204">
      <c r="A204" s="21" t="str">
        <f>IFERROR(__xludf.DUMMYFUNCTION("""COMPUTED_VALUE"""),"www.seu.edu")</f>
        <v>www.seu.edu</v>
      </c>
      <c r="B204" s="22">
        <f>IFERROR(__xludf.DUMMYFUNCTION("""COMPUTED_VALUE"""),19.0)</f>
        <v>19</v>
      </c>
    </row>
    <row r="205">
      <c r="A205" s="21" t="str">
        <f>IFERROR(__xludf.DUMMYFUNCTION("""COMPUTED_VALUE"""),"www.vsu.edu")</f>
        <v>www.vsu.edu</v>
      </c>
      <c r="B205" s="22">
        <f>IFERROR(__xludf.DUMMYFUNCTION("""COMPUTED_VALUE"""),19.0)</f>
        <v>19</v>
      </c>
    </row>
    <row r="206">
      <c r="A206" s="21" t="str">
        <f>IFERROR(__xludf.DUMMYFUNCTION("""COMPUTED_VALUE"""),"www.acu.edu")</f>
        <v>www.acu.edu</v>
      </c>
      <c r="B206" s="22">
        <f>IFERROR(__xludf.DUMMYFUNCTION("""COMPUTED_VALUE"""),18.0)</f>
        <v>18</v>
      </c>
    </row>
    <row r="207">
      <c r="A207" s="21" t="str">
        <f>IFERROR(__xludf.DUMMYFUNCTION("""COMPUTED_VALUE"""),"www.afit.edu")</f>
        <v>www.afit.edu</v>
      </c>
      <c r="B207" s="22">
        <f>IFERROR(__xludf.DUMMYFUNCTION("""COMPUTED_VALUE"""),18.0)</f>
        <v>18</v>
      </c>
    </row>
    <row r="208">
      <c r="A208" s="21" t="str">
        <f>IFERROR(__xludf.DUMMYFUNCTION("""COMPUTED_VALUE"""),"www.alfred.edu")</f>
        <v>www.alfred.edu</v>
      </c>
      <c r="B208" s="22">
        <f>IFERROR(__xludf.DUMMYFUNCTION("""COMPUTED_VALUE"""),18.0)</f>
        <v>18</v>
      </c>
    </row>
    <row r="209">
      <c r="A209" s="21" t="str">
        <f>IFERROR(__xludf.DUMMYFUNCTION("""COMPUTED_VALUE"""),"www.cccb.edu")</f>
        <v>www.cccb.edu</v>
      </c>
      <c r="B209" s="22">
        <f>IFERROR(__xludf.DUMMYFUNCTION("""COMPUTED_VALUE"""),18.0)</f>
        <v>18</v>
      </c>
    </row>
    <row r="210">
      <c r="A210" s="21" t="str">
        <f>IFERROR(__xludf.DUMMYFUNCTION("""COMPUTED_VALUE"""),"www.cleary.edu")</f>
        <v>www.cleary.edu</v>
      </c>
      <c r="B210" s="22">
        <f>IFERROR(__xludf.DUMMYFUNCTION("""COMPUTED_VALUE"""),18.0)</f>
        <v>18</v>
      </c>
    </row>
    <row r="211">
      <c r="A211" s="21" t="str">
        <f>IFERROR(__xludf.DUMMYFUNCTION("""COMPUTED_VALUE"""),"www.fredonia.edu")</f>
        <v>www.fredonia.edu</v>
      </c>
      <c r="B211" s="22">
        <f>IFERROR(__xludf.DUMMYFUNCTION("""COMPUTED_VALUE"""),18.0)</f>
        <v>18</v>
      </c>
    </row>
    <row r="212">
      <c r="A212" s="21" t="str">
        <f>IFERROR(__xludf.DUMMYFUNCTION("""COMPUTED_VALUE"""),"www.fst.edu")</f>
        <v>www.fst.edu</v>
      </c>
      <c r="B212" s="22">
        <f>IFERROR(__xludf.DUMMYFUNCTION("""COMPUTED_VALUE"""),18.0)</f>
        <v>18</v>
      </c>
    </row>
    <row r="213">
      <c r="A213" s="21" t="str">
        <f>IFERROR(__xludf.DUMMYFUNCTION("""COMPUTED_VALUE"""),"www.glenville.edu")</f>
        <v>www.glenville.edu</v>
      </c>
      <c r="B213" s="22">
        <f>IFERROR(__xludf.DUMMYFUNCTION("""COMPUTED_VALUE"""),18.0)</f>
        <v>18</v>
      </c>
    </row>
    <row r="214">
      <c r="A214" s="21" t="str">
        <f>IFERROR(__xludf.DUMMYFUNCTION("""COMPUTED_VALUE"""),"www.greensboro.edu")</f>
        <v>www.greensboro.edu</v>
      </c>
      <c r="B214" s="22">
        <f>IFERROR(__xludf.DUMMYFUNCTION("""COMPUTED_VALUE"""),18.0)</f>
        <v>18</v>
      </c>
    </row>
    <row r="215">
      <c r="A215" s="21" t="str">
        <f>IFERROR(__xludf.DUMMYFUNCTION("""COMPUTED_VALUE"""),"www.ibcs.edu")</f>
        <v>www.ibcs.edu</v>
      </c>
      <c r="B215" s="22">
        <f>IFERROR(__xludf.DUMMYFUNCTION("""COMPUTED_VALUE"""),18.0)</f>
        <v>18</v>
      </c>
    </row>
    <row r="216">
      <c r="A216" s="21" t="str">
        <f>IFERROR(__xludf.DUMMYFUNCTION("""COMPUTED_VALUE"""),"www.ic.edu")</f>
        <v>www.ic.edu</v>
      </c>
      <c r="B216" s="22">
        <f>IFERROR(__xludf.DUMMYFUNCTION("""COMPUTED_VALUE"""),18.0)</f>
        <v>18</v>
      </c>
    </row>
    <row r="217">
      <c r="A217" s="21" t="str">
        <f>IFERROR(__xludf.DUMMYFUNCTION("""COMPUTED_VALUE"""),"www.kgi.edu")</f>
        <v>www.kgi.edu</v>
      </c>
      <c r="B217" s="22">
        <f>IFERROR(__xludf.DUMMYFUNCTION("""COMPUTED_VALUE"""),18.0)</f>
        <v>18</v>
      </c>
    </row>
    <row r="218">
      <c r="A218" s="21" t="str">
        <f>IFERROR(__xludf.DUMMYFUNCTION("""COMPUTED_VALUE"""),"www.kirkwood.edu")</f>
        <v>www.kirkwood.edu</v>
      </c>
      <c r="B218" s="22">
        <f>IFERROR(__xludf.DUMMYFUNCTION("""COMPUTED_VALUE"""),18.0)</f>
        <v>18</v>
      </c>
    </row>
    <row r="219">
      <c r="A219" s="21" t="str">
        <f>IFERROR(__xludf.DUMMYFUNCTION("""COMPUTED_VALUE"""),"www.kutztown.edu")</f>
        <v>www.kutztown.edu</v>
      </c>
      <c r="B219" s="22">
        <f>IFERROR(__xludf.DUMMYFUNCTION("""COMPUTED_VALUE"""),18.0)</f>
        <v>18</v>
      </c>
    </row>
    <row r="220">
      <c r="A220" s="21" t="str">
        <f>IFERROR(__xludf.DUMMYFUNCTION("""COMPUTED_VALUE"""),"www.kwu.edu")</f>
        <v>www.kwu.edu</v>
      </c>
      <c r="B220" s="22">
        <f>IFERROR(__xludf.DUMMYFUNCTION("""COMPUTED_VALUE"""),18.0)</f>
        <v>18</v>
      </c>
    </row>
    <row r="221">
      <c r="A221" s="21" t="str">
        <f>IFERROR(__xludf.DUMMYFUNCTION("""COMPUTED_VALUE"""),"www.mildredelley.edu")</f>
        <v>www.mildredelley.edu</v>
      </c>
      <c r="B221" s="22">
        <f>IFERROR(__xludf.DUMMYFUNCTION("""COMPUTED_VALUE"""),18.0)</f>
        <v>18</v>
      </c>
    </row>
    <row r="222">
      <c r="A222" s="21" t="str">
        <f>IFERROR(__xludf.DUMMYFUNCTION("""COMPUTED_VALUE"""),"www.multnomah.edu")</f>
        <v>www.multnomah.edu</v>
      </c>
      <c r="B222" s="22">
        <f>IFERROR(__xludf.DUMMYFUNCTION("""COMPUTED_VALUE"""),18.0)</f>
        <v>18</v>
      </c>
    </row>
    <row r="223">
      <c r="A223" s="21" t="str">
        <f>IFERROR(__xludf.DUMMYFUNCTION("""COMPUTED_VALUE"""),"www.odessa.edu")</f>
        <v>www.odessa.edu</v>
      </c>
      <c r="B223" s="22">
        <f>IFERROR(__xludf.DUMMYFUNCTION("""COMPUTED_VALUE"""),18.0)</f>
        <v>18</v>
      </c>
    </row>
    <row r="224">
      <c r="A224" s="21" t="str">
        <f>IFERROR(__xludf.DUMMYFUNCTION("""COMPUTED_VALUE"""),"www.queens.edu")</f>
        <v>www.queens.edu</v>
      </c>
      <c r="B224" s="22">
        <f>IFERROR(__xludf.DUMMYFUNCTION("""COMPUTED_VALUE"""),18.0)</f>
        <v>18</v>
      </c>
    </row>
    <row r="225">
      <c r="A225" s="21" t="str">
        <f>IFERROR(__xludf.DUMMYFUNCTION("""COMPUTED_VALUE"""),"www.skidmore.edu")</f>
        <v>www.skidmore.edu</v>
      </c>
      <c r="B225" s="22">
        <f>IFERROR(__xludf.DUMMYFUNCTION("""COMPUTED_VALUE"""),18.0)</f>
        <v>18</v>
      </c>
    </row>
    <row r="226">
      <c r="A226" s="21" t="str">
        <f>IFERROR(__xludf.DUMMYFUNCTION("""COMPUTED_VALUE"""),"www.umsl.edu")</f>
        <v>www.umsl.edu</v>
      </c>
      <c r="B226" s="22">
        <f>IFERROR(__xludf.DUMMYFUNCTION("""COMPUTED_VALUE"""),18.0)</f>
        <v>18</v>
      </c>
    </row>
    <row r="227">
      <c r="A227" s="21" t="str">
        <f>IFERROR(__xludf.DUMMYFUNCTION("""COMPUTED_VALUE"""),"www.unmc.edu")</f>
        <v>www.unmc.edu</v>
      </c>
      <c r="B227" s="22">
        <f>IFERROR(__xludf.DUMMYFUNCTION("""COMPUTED_VALUE"""),18.0)</f>
        <v>18</v>
      </c>
    </row>
    <row r="228">
      <c r="A228" s="21" t="str">
        <f>IFERROR(__xludf.DUMMYFUNCTION("""COMPUTED_VALUE"""),"www.wilmu.edu")</f>
        <v>www.wilmu.edu</v>
      </c>
      <c r="B228" s="22">
        <f>IFERROR(__xludf.DUMMYFUNCTION("""COMPUTED_VALUE"""),18.0)</f>
        <v>18</v>
      </c>
    </row>
    <row r="229">
      <c r="A229" s="21" t="str">
        <f>IFERROR(__xludf.DUMMYFUNCTION("""COMPUTED_VALUE"""),"www.abac.edu")</f>
        <v>www.abac.edu</v>
      </c>
      <c r="B229" s="22">
        <f>IFERROR(__xludf.DUMMYFUNCTION("""COMPUTED_VALUE"""),17.0)</f>
        <v>17</v>
      </c>
    </row>
    <row r="230">
      <c r="A230" s="21" t="str">
        <f>IFERROR(__xludf.DUMMYFUNCTION("""COMPUTED_VALUE"""),"www.baycollege.edu")</f>
        <v>www.baycollege.edu</v>
      </c>
      <c r="B230" s="22">
        <f>IFERROR(__xludf.DUMMYFUNCTION("""COMPUTED_VALUE"""),17.0)</f>
        <v>17</v>
      </c>
    </row>
    <row r="231">
      <c r="A231" s="21" t="str">
        <f>IFERROR(__xludf.DUMMYFUNCTION("""COMPUTED_VALUE"""),"www.bennington.edu")</f>
        <v>www.bennington.edu</v>
      </c>
      <c r="B231" s="22">
        <f>IFERROR(__xludf.DUMMYFUNCTION("""COMPUTED_VALUE"""),17.0)</f>
        <v>17</v>
      </c>
    </row>
    <row r="232">
      <c r="A232" s="21" t="str">
        <f>IFERROR(__xludf.DUMMYFUNCTION("""COMPUTED_VALUE"""),"www.bishop.edu")</f>
        <v>www.bishop.edu</v>
      </c>
      <c r="B232" s="22">
        <f>IFERROR(__xludf.DUMMYFUNCTION("""COMPUTED_VALUE"""),17.0)</f>
        <v>17</v>
      </c>
    </row>
    <row r="233">
      <c r="A233" s="21" t="str">
        <f>IFERROR(__xludf.DUMMYFUNCTION("""COMPUTED_VALUE"""),"www.carlow.edu")</f>
        <v>www.carlow.edu</v>
      </c>
      <c r="B233" s="22">
        <f>IFERROR(__xludf.DUMMYFUNCTION("""COMPUTED_VALUE"""),17.0)</f>
        <v>17</v>
      </c>
    </row>
    <row r="234">
      <c r="A234" s="21" t="str">
        <f>IFERROR(__xludf.DUMMYFUNCTION("""COMPUTED_VALUE"""),"www.ccd.edu")</f>
        <v>www.ccd.edu</v>
      </c>
      <c r="B234" s="22">
        <f>IFERROR(__xludf.DUMMYFUNCTION("""COMPUTED_VALUE"""),17.0)</f>
        <v>17</v>
      </c>
    </row>
    <row r="235">
      <c r="A235" s="21" t="str">
        <f>IFERROR(__xludf.DUMMYFUNCTION("""COMPUTED_VALUE"""),"www.champlain.edu")</f>
        <v>www.champlain.edu</v>
      </c>
      <c r="B235" s="22">
        <f>IFERROR(__xludf.DUMMYFUNCTION("""COMPUTED_VALUE"""),17.0)</f>
        <v>17</v>
      </c>
    </row>
    <row r="236">
      <c r="A236" s="21" t="str">
        <f>IFERROR(__xludf.DUMMYFUNCTION("""COMPUTED_VALUE"""),"www.chatham.edu")</f>
        <v>www.chatham.edu</v>
      </c>
      <c r="B236" s="22">
        <f>IFERROR(__xludf.DUMMYFUNCTION("""COMPUTED_VALUE"""),17.0)</f>
        <v>17</v>
      </c>
    </row>
    <row r="237">
      <c r="A237" s="21" t="str">
        <f>IFERROR(__xludf.DUMMYFUNCTION("""COMPUTED_VALUE"""),"www.daytonastate.edu")</f>
        <v>www.daytonastate.edu</v>
      </c>
      <c r="B237" s="22">
        <f>IFERROR(__xludf.DUMMYFUNCTION("""COMPUTED_VALUE"""),17.0)</f>
        <v>17</v>
      </c>
    </row>
    <row r="238">
      <c r="A238" s="21" t="str">
        <f>IFERROR(__xludf.DUMMYFUNCTION("""COMPUTED_VALUE"""),"www.gcccks.edu")</f>
        <v>www.gcccks.edu</v>
      </c>
      <c r="B238" s="22">
        <f>IFERROR(__xludf.DUMMYFUNCTION("""COMPUTED_VALUE"""),17.0)</f>
        <v>17</v>
      </c>
    </row>
    <row r="239">
      <c r="A239" s="21" t="str">
        <f>IFERROR(__xludf.DUMMYFUNCTION("""COMPUTED_VALUE"""),"www.helms.edu")</f>
        <v>www.helms.edu</v>
      </c>
      <c r="B239" s="22">
        <f>IFERROR(__xludf.DUMMYFUNCTION("""COMPUTED_VALUE"""),17.0)</f>
        <v>17</v>
      </c>
    </row>
    <row r="240">
      <c r="A240" s="21" t="str">
        <f>IFERROR(__xludf.DUMMYFUNCTION("""COMPUTED_VALUE"""),"www.hvcc.edu")</f>
        <v>www.hvcc.edu</v>
      </c>
      <c r="B240" s="22">
        <f>IFERROR(__xludf.DUMMYFUNCTION("""COMPUTED_VALUE"""),17.0)</f>
        <v>17</v>
      </c>
    </row>
    <row r="241">
      <c r="A241" s="21" t="str">
        <f>IFERROR(__xludf.DUMMYFUNCTION("""COMPUTED_VALUE"""),"www.macu.edu")</f>
        <v>www.macu.edu</v>
      </c>
      <c r="B241" s="22">
        <f>IFERROR(__xludf.DUMMYFUNCTION("""COMPUTED_VALUE"""),17.0)</f>
        <v>17</v>
      </c>
    </row>
    <row r="242">
      <c r="A242" s="21" t="str">
        <f>IFERROR(__xludf.DUMMYFUNCTION("""COMPUTED_VALUE"""),"www.manateetech.edu")</f>
        <v>www.manateetech.edu</v>
      </c>
      <c r="B242" s="22">
        <f>IFERROR(__xludf.DUMMYFUNCTION("""COMPUTED_VALUE"""),17.0)</f>
        <v>17</v>
      </c>
    </row>
    <row r="243">
      <c r="A243" s="21" t="str">
        <f>IFERROR(__xludf.DUMMYFUNCTION("""COMPUTED_VALUE"""),"www.marybaldwin.edu")</f>
        <v>www.marybaldwin.edu</v>
      </c>
      <c r="B243" s="22">
        <f>IFERROR(__xludf.DUMMYFUNCTION("""COMPUTED_VALUE"""),17.0)</f>
        <v>17</v>
      </c>
    </row>
    <row r="244">
      <c r="A244" s="21" t="str">
        <f>IFERROR(__xludf.DUMMYFUNCTION("""COMPUTED_VALUE"""),"www.morehouse.edu")</f>
        <v>www.morehouse.edu</v>
      </c>
      <c r="B244" s="22">
        <f>IFERROR(__xludf.DUMMYFUNCTION("""COMPUTED_VALUE"""),17.0)</f>
        <v>17</v>
      </c>
    </row>
    <row r="245">
      <c r="A245" s="21" t="str">
        <f>IFERROR(__xludf.DUMMYFUNCTION("""COMPUTED_VALUE"""),"www.northcentralcollege.edu")</f>
        <v>www.northcentralcollege.edu</v>
      </c>
      <c r="B245" s="22">
        <f>IFERROR(__xludf.DUMMYFUNCTION("""COMPUTED_VALUE"""),17.0)</f>
        <v>17</v>
      </c>
    </row>
    <row r="246">
      <c r="A246" s="21" t="str">
        <f>IFERROR(__xludf.DUMMYFUNCTION("""COMPUTED_VALUE"""),"www.nwacc.edu")</f>
        <v>www.nwacc.edu</v>
      </c>
      <c r="B246" s="22">
        <f>IFERROR(__xludf.DUMMYFUNCTION("""COMPUTED_VALUE"""),17.0)</f>
        <v>17</v>
      </c>
    </row>
    <row r="247">
      <c r="A247" s="21" t="str">
        <f>IFERROR(__xludf.DUMMYFUNCTION("""COMPUTED_VALUE"""),"www.rio.edu")</f>
        <v>www.rio.edu</v>
      </c>
      <c r="B247" s="22">
        <f>IFERROR(__xludf.DUMMYFUNCTION("""COMPUTED_VALUE"""),17.0)</f>
        <v>17</v>
      </c>
    </row>
    <row r="248">
      <c r="A248" s="21" t="str">
        <f>IFERROR(__xludf.DUMMYFUNCTION("""COMPUTED_VALUE"""),"www.salve.edu")</f>
        <v>www.salve.edu</v>
      </c>
      <c r="B248" s="22">
        <f>IFERROR(__xludf.DUMMYFUNCTION("""COMPUTED_VALUE"""),17.0)</f>
        <v>17</v>
      </c>
    </row>
    <row r="249">
      <c r="A249" s="21" t="str">
        <f>IFERROR(__xludf.DUMMYFUNCTION("""COMPUTED_VALUE"""),"www.stonybrook.edu")</f>
        <v>www.stonybrook.edu</v>
      </c>
      <c r="B249" s="22">
        <f>IFERROR(__xludf.DUMMYFUNCTION("""COMPUTED_VALUE"""),17.0)</f>
        <v>17</v>
      </c>
    </row>
    <row r="250">
      <c r="A250" s="21" t="str">
        <f>IFERROR(__xludf.DUMMYFUNCTION("""COMPUTED_VALUE"""),"www.taylor.edu")</f>
        <v>www.taylor.edu</v>
      </c>
      <c r="B250" s="22">
        <f>IFERROR(__xludf.DUMMYFUNCTION("""COMPUTED_VALUE"""),17.0)</f>
        <v>17</v>
      </c>
    </row>
    <row r="251">
      <c r="A251" s="21" t="str">
        <f>IFERROR(__xludf.DUMMYFUNCTION("""COMPUTED_VALUE"""),"www.uncw.edu")</f>
        <v>www.uncw.edu</v>
      </c>
      <c r="B251" s="22">
        <f>IFERROR(__xludf.DUMMYFUNCTION("""COMPUTED_VALUE"""),17.0)</f>
        <v>17</v>
      </c>
    </row>
    <row r="252">
      <c r="A252" s="21" t="str">
        <f>IFERROR(__xludf.DUMMYFUNCTION("""COMPUTED_VALUE"""),"www.walshcollege.edu")</f>
        <v>www.walshcollege.edu</v>
      </c>
      <c r="B252" s="22">
        <f>IFERROR(__xludf.DUMMYFUNCTION("""COMPUTED_VALUE"""),17.0)</f>
        <v>17</v>
      </c>
    </row>
    <row r="253">
      <c r="A253" s="21" t="str">
        <f>IFERROR(__xludf.DUMMYFUNCTION("""COMPUTED_VALUE"""),"www.wichita.edu")</f>
        <v>www.wichita.edu</v>
      </c>
      <c r="B253" s="22">
        <f>IFERROR(__xludf.DUMMYFUNCTION("""COMPUTED_VALUE"""),17.0)</f>
        <v>17</v>
      </c>
    </row>
    <row r="254">
      <c r="A254" s="21" t="str">
        <f>IFERROR(__xludf.DUMMYFUNCTION("""COMPUTED_VALUE"""),"www.wvsom.edu")</f>
        <v>www.wvsom.edu</v>
      </c>
      <c r="B254" s="22">
        <f>IFERROR(__xludf.DUMMYFUNCTION("""COMPUTED_VALUE"""),17.0)</f>
        <v>17</v>
      </c>
    </row>
    <row r="255">
      <c r="A255" s="21" t="str">
        <f>IFERROR(__xludf.DUMMYFUNCTION("""COMPUTED_VALUE"""),"www.alfredstate.edu")</f>
        <v>www.alfredstate.edu</v>
      </c>
      <c r="B255" s="22">
        <f>IFERROR(__xludf.DUMMYFUNCTION("""COMPUTED_VALUE"""),16.0)</f>
        <v>16</v>
      </c>
    </row>
    <row r="256">
      <c r="A256" s="21" t="str">
        <f>IFERROR(__xludf.DUMMYFUNCTION("""COMPUTED_VALUE"""),"www.ata.edu")</f>
        <v>www.ata.edu</v>
      </c>
      <c r="B256" s="22">
        <f>IFERROR(__xludf.DUMMYFUNCTION("""COMPUTED_VALUE"""),16.0)</f>
        <v>16</v>
      </c>
    </row>
    <row r="257">
      <c r="A257" s="21" t="str">
        <f>IFERROR(__xludf.DUMMYFUNCTION("""COMPUTED_VALUE"""),"www.berea.edu")</f>
        <v>www.berea.edu</v>
      </c>
      <c r="B257" s="22">
        <f>IFERROR(__xludf.DUMMYFUNCTION("""COMPUTED_VALUE"""),16.0)</f>
        <v>16</v>
      </c>
    </row>
    <row r="258">
      <c r="A258" s="21" t="str">
        <f>IFERROR(__xludf.DUMMYFUNCTION("""COMPUTED_VALUE"""),"www.bluefieldstate.edu")</f>
        <v>www.bluefieldstate.edu</v>
      </c>
      <c r="B258" s="22">
        <f>IFERROR(__xludf.DUMMYFUNCTION("""COMPUTED_VALUE"""),16.0)</f>
        <v>16</v>
      </c>
    </row>
    <row r="259">
      <c r="A259" s="21" t="str">
        <f>IFERROR(__xludf.DUMMYFUNCTION("""COMPUTED_VALUE"""),"www.capecod.edu")</f>
        <v>www.capecod.edu</v>
      </c>
      <c r="B259" s="22">
        <f>IFERROR(__xludf.DUMMYFUNCTION("""COMPUTED_VALUE"""),16.0)</f>
        <v>16</v>
      </c>
    </row>
    <row r="260">
      <c r="A260" s="21" t="str">
        <f>IFERROR(__xludf.DUMMYFUNCTION("""COMPUTED_VALUE"""),"www.chapman.edu")</f>
        <v>www.chapman.edu</v>
      </c>
      <c r="B260" s="22">
        <f>IFERROR(__xludf.DUMMYFUNCTION("""COMPUTED_VALUE"""),16.0)</f>
        <v>16</v>
      </c>
    </row>
    <row r="261">
      <c r="A261" s="21" t="str">
        <f>IFERROR(__xludf.DUMMYFUNCTION("""COMPUTED_VALUE"""),"www.clarksoncollege.edu")</f>
        <v>www.clarksoncollege.edu</v>
      </c>
      <c r="B261" s="22">
        <f>IFERROR(__xludf.DUMMYFUNCTION("""COMPUTED_VALUE"""),16.0)</f>
        <v>16</v>
      </c>
    </row>
    <row r="262">
      <c r="A262" s="21" t="str">
        <f>IFERROR(__xludf.DUMMYFUNCTION("""COMPUTED_VALUE"""),"www.coastalcarolina.edu")</f>
        <v>www.coastalcarolina.edu</v>
      </c>
      <c r="B262" s="22">
        <f>IFERROR(__xludf.DUMMYFUNCTION("""COMPUTED_VALUE"""),16.0)</f>
        <v>16</v>
      </c>
    </row>
    <row r="263">
      <c r="A263" s="21" t="str">
        <f>IFERROR(__xludf.DUMMYFUNCTION("""COMPUTED_VALUE"""),"www.csustan.edu")</f>
        <v>www.csustan.edu</v>
      </c>
      <c r="B263" s="22">
        <f>IFERROR(__xludf.DUMMYFUNCTION("""COMPUTED_VALUE"""),16.0)</f>
        <v>16</v>
      </c>
    </row>
    <row r="264">
      <c r="A264" s="21" t="str">
        <f>IFERROR(__xludf.DUMMYFUNCTION("""COMPUTED_VALUE"""),"www.ctu.edu")</f>
        <v>www.ctu.edu</v>
      </c>
      <c r="B264" s="22">
        <f>IFERROR(__xludf.DUMMYFUNCTION("""COMPUTED_VALUE"""),16.0)</f>
        <v>16</v>
      </c>
    </row>
    <row r="265">
      <c r="A265" s="21" t="str">
        <f>IFERROR(__xludf.DUMMYFUNCTION("""COMPUTED_VALUE"""),"www.cvcc.edu")</f>
        <v>www.cvcc.edu</v>
      </c>
      <c r="B265" s="22">
        <f>IFERROR(__xludf.DUMMYFUNCTION("""COMPUTED_VALUE"""),16.0)</f>
        <v>16</v>
      </c>
    </row>
    <row r="266">
      <c r="A266" s="21" t="str">
        <f>IFERROR(__xludf.DUMMYFUNCTION("""COMPUTED_VALUE"""),"www.easternct.edu")</f>
        <v>www.easternct.edu</v>
      </c>
      <c r="B266" s="22">
        <f>IFERROR(__xludf.DUMMYFUNCTION("""COMPUTED_VALUE"""),16.0)</f>
        <v>16</v>
      </c>
    </row>
    <row r="267">
      <c r="A267" s="21" t="str">
        <f>IFERROR(__xludf.DUMMYFUNCTION("""COMPUTED_VALUE"""),"www.fhsu.edu")</f>
        <v>www.fhsu.edu</v>
      </c>
      <c r="B267" s="22">
        <f>IFERROR(__xludf.DUMMYFUNCTION("""COMPUTED_VALUE"""),16.0)</f>
        <v>16</v>
      </c>
    </row>
    <row r="268">
      <c r="A268" s="21" t="str">
        <f>IFERROR(__xludf.DUMMYFUNCTION("""COMPUTED_VALUE"""),"www.ftc.edu")</f>
        <v>www.ftc.edu</v>
      </c>
      <c r="B268" s="22">
        <f>IFERROR(__xludf.DUMMYFUNCTION("""COMPUTED_VALUE"""),16.0)</f>
        <v>16</v>
      </c>
    </row>
    <row r="269">
      <c r="A269" s="21" t="str">
        <f>IFERROR(__xludf.DUMMYFUNCTION("""COMPUTED_VALUE"""),"www.hagerstowncc.edu")</f>
        <v>www.hagerstowncc.edu</v>
      </c>
      <c r="B269" s="22">
        <f>IFERROR(__xludf.DUMMYFUNCTION("""COMPUTED_VALUE"""),16.0)</f>
        <v>16</v>
      </c>
    </row>
    <row r="270">
      <c r="A270" s="21" t="str">
        <f>IFERROR(__xludf.DUMMYFUNCTION("""COMPUTED_VALUE"""),"www.jarvis.edu")</f>
        <v>www.jarvis.edu</v>
      </c>
      <c r="B270" s="22">
        <f>IFERROR(__xludf.DUMMYFUNCTION("""COMPUTED_VALUE"""),16.0)</f>
        <v>16</v>
      </c>
    </row>
    <row r="271">
      <c r="A271" s="21" t="str">
        <f>IFERROR(__xludf.DUMMYFUNCTION("""COMPUTED_VALUE"""),"www.lafayette.edu")</f>
        <v>www.lafayette.edu</v>
      </c>
      <c r="B271" s="22">
        <f>IFERROR(__xludf.DUMMYFUNCTION("""COMPUTED_VALUE"""),16.0)</f>
        <v>16</v>
      </c>
    </row>
    <row r="272">
      <c r="A272" s="21" t="str">
        <f>IFERROR(__xludf.DUMMYFUNCTION("""COMPUTED_VALUE"""),"www.mc3.edu")</f>
        <v>www.mc3.edu</v>
      </c>
      <c r="B272" s="22">
        <f>IFERROR(__xludf.DUMMYFUNCTION("""COMPUTED_VALUE"""),16.0)</f>
        <v>16</v>
      </c>
    </row>
    <row r="273">
      <c r="A273" s="21" t="str">
        <f>IFERROR(__xludf.DUMMYFUNCTION("""COMPUTED_VALUE"""),"www.muhlenberg.edu")</f>
        <v>www.muhlenberg.edu</v>
      </c>
      <c r="B273" s="22">
        <f>IFERROR(__xludf.DUMMYFUNCTION("""COMPUTED_VALUE"""),16.0)</f>
        <v>16</v>
      </c>
    </row>
    <row r="274">
      <c r="A274" s="21" t="str">
        <f>IFERROR(__xludf.DUMMYFUNCTION("""COMPUTED_VALUE"""),"www.mybrcc.edu")</f>
        <v>www.mybrcc.edu</v>
      </c>
      <c r="B274" s="22">
        <f>IFERROR(__xludf.DUMMYFUNCTION("""COMPUTED_VALUE"""),16.0)</f>
        <v>16</v>
      </c>
    </row>
    <row r="275">
      <c r="A275" s="21" t="str">
        <f>IFERROR(__xludf.DUMMYFUNCTION("""COMPUTED_VALUE"""),"www.nmu.edu")</f>
        <v>www.nmu.edu</v>
      </c>
      <c r="B275" s="22">
        <f>IFERROR(__xludf.DUMMYFUNCTION("""COMPUTED_VALUE"""),16.0)</f>
        <v>16</v>
      </c>
    </row>
    <row r="276">
      <c r="A276" s="21" t="str">
        <f>IFERROR(__xludf.DUMMYFUNCTION("""COMPUTED_VALUE"""),"www.pennhighlands.edu")</f>
        <v>www.pennhighlands.edu</v>
      </c>
      <c r="B276" s="22">
        <f>IFERROR(__xludf.DUMMYFUNCTION("""COMPUTED_VALUE"""),16.0)</f>
        <v>16</v>
      </c>
    </row>
    <row r="277">
      <c r="A277" s="21" t="str">
        <f>IFERROR(__xludf.DUMMYFUNCTION("""COMPUTED_VALUE"""),"www.stjames.edu")</f>
        <v>www.stjames.edu</v>
      </c>
      <c r="B277" s="22">
        <f>IFERROR(__xludf.DUMMYFUNCTION("""COMPUTED_VALUE"""),16.0)</f>
        <v>16</v>
      </c>
    </row>
    <row r="278">
      <c r="A278" s="21" t="str">
        <f>IFERROR(__xludf.DUMMYFUNCTION("""COMPUTED_VALUE"""),"www.sulc.edu")</f>
        <v>www.sulc.edu</v>
      </c>
      <c r="B278" s="22">
        <f>IFERROR(__xludf.DUMMYFUNCTION("""COMPUTED_VALUE"""),16.0)</f>
        <v>16</v>
      </c>
    </row>
    <row r="279">
      <c r="A279" s="21" t="str">
        <f>IFERROR(__xludf.DUMMYFUNCTION("""COMPUTED_VALUE"""),"www.sunyulster.edu")</f>
        <v>www.sunyulster.edu</v>
      </c>
      <c r="B279" s="22">
        <f>IFERROR(__xludf.DUMMYFUNCTION("""COMPUTED_VALUE"""),16.0)</f>
        <v>16</v>
      </c>
    </row>
    <row r="280">
      <c r="A280" s="21" t="str">
        <f>IFERROR(__xludf.DUMMYFUNCTION("""COMPUTED_VALUE"""),"www.ucsc.edu")</f>
        <v>www.ucsc.edu</v>
      </c>
      <c r="B280" s="22">
        <f>IFERROR(__xludf.DUMMYFUNCTION("""COMPUTED_VALUE"""),16.0)</f>
        <v>16</v>
      </c>
    </row>
    <row r="281">
      <c r="A281" s="21" t="str">
        <f>IFERROR(__xludf.DUMMYFUNCTION("""COMPUTED_VALUE"""),"www.ucumberlands.edu")</f>
        <v>www.ucumberlands.edu</v>
      </c>
      <c r="B281" s="22">
        <f>IFERROR(__xludf.DUMMYFUNCTION("""COMPUTED_VALUE"""),16.0)</f>
        <v>16</v>
      </c>
    </row>
    <row r="282">
      <c r="A282" s="21" t="str">
        <f>IFERROR(__xludf.DUMMYFUNCTION("""COMPUTED_VALUE"""),"www.uvu.edu")</f>
        <v>www.uvu.edu</v>
      </c>
      <c r="B282" s="22">
        <f>IFERROR(__xludf.DUMMYFUNCTION("""COMPUTED_VALUE"""),16.0)</f>
        <v>16</v>
      </c>
    </row>
    <row r="283">
      <c r="A283" s="21" t="str">
        <f>IFERROR(__xludf.DUMMYFUNCTION("""COMPUTED_VALUE"""),"www.westga.edu")</f>
        <v>www.westga.edu</v>
      </c>
      <c r="B283" s="22">
        <f>IFERROR(__xludf.DUMMYFUNCTION("""COMPUTED_VALUE"""),16.0)</f>
        <v>16</v>
      </c>
    </row>
    <row r="284">
      <c r="A284" s="21" t="str">
        <f>IFERROR(__xludf.DUMMYFUNCTION("""COMPUTED_VALUE"""),"www.wofford.edu")</f>
        <v>www.wofford.edu</v>
      </c>
      <c r="B284" s="22">
        <f>IFERROR(__xludf.DUMMYFUNCTION("""COMPUTED_VALUE"""),16.0)</f>
        <v>16</v>
      </c>
    </row>
    <row r="285">
      <c r="A285" s="21" t="str">
        <f>IFERROR(__xludf.DUMMYFUNCTION("""COMPUTED_VALUE"""),"www.asurams.edu")</f>
        <v>www.asurams.edu</v>
      </c>
      <c r="B285" s="22">
        <f>IFERROR(__xludf.DUMMYFUNCTION("""COMPUTED_VALUE"""),15.0)</f>
        <v>15</v>
      </c>
    </row>
    <row r="286">
      <c r="A286" s="21" t="str">
        <f>IFERROR(__xludf.DUMMYFUNCTION("""COMPUTED_VALUE"""),"www.cecil.edu")</f>
        <v>www.cecil.edu</v>
      </c>
      <c r="B286" s="22">
        <f>IFERROR(__xludf.DUMMYFUNCTION("""COMPUTED_VALUE"""),15.0)</f>
        <v>15</v>
      </c>
    </row>
    <row r="287">
      <c r="A287" s="21" t="str">
        <f>IFERROR(__xludf.DUMMYFUNCTION("""COMPUTED_VALUE"""),"www.clarkson.edu")</f>
        <v>www.clarkson.edu</v>
      </c>
      <c r="B287" s="22">
        <f>IFERROR(__xludf.DUMMYFUNCTION("""COMPUTED_VALUE"""),15.0)</f>
        <v>15</v>
      </c>
    </row>
    <row r="288">
      <c r="A288" s="21" t="str">
        <f>IFERROR(__xludf.DUMMYFUNCTION("""COMPUTED_VALUE"""),"www.ctsfw.edu")</f>
        <v>www.ctsfw.edu</v>
      </c>
      <c r="B288" s="22">
        <f>IFERROR(__xludf.DUMMYFUNCTION("""COMPUTED_VALUE"""),15.0)</f>
        <v>15</v>
      </c>
    </row>
    <row r="289">
      <c r="A289" s="21" t="str">
        <f>IFERROR(__xludf.DUMMYFUNCTION("""COMPUTED_VALUE"""),"www.cu.edu")</f>
        <v>www.cu.edu</v>
      </c>
      <c r="B289" s="22">
        <f>IFERROR(__xludf.DUMMYFUNCTION("""COMPUTED_VALUE"""),15.0)</f>
        <v>15</v>
      </c>
    </row>
    <row r="290">
      <c r="A290" s="21" t="str">
        <f>IFERROR(__xludf.DUMMYFUNCTION("""COMPUTED_VALUE"""),"www.georgefox.edu")</f>
        <v>www.georgefox.edu</v>
      </c>
      <c r="B290" s="22">
        <f>IFERROR(__xludf.DUMMYFUNCTION("""COMPUTED_VALUE"""),15.0)</f>
        <v>15</v>
      </c>
    </row>
    <row r="291">
      <c r="A291" s="21" t="str">
        <f>IFERROR(__xludf.DUMMYFUNCTION("""COMPUTED_VALUE"""),"www.gracechristian.edu")</f>
        <v>www.gracechristian.edu</v>
      </c>
      <c r="B291" s="22">
        <f>IFERROR(__xludf.DUMMYFUNCTION("""COMPUTED_VALUE"""),15.0)</f>
        <v>15</v>
      </c>
    </row>
    <row r="292">
      <c r="A292" s="21" t="str">
        <f>IFERROR(__xludf.DUMMYFUNCTION("""COMPUTED_VALUE"""),"www.gwu.edu")</f>
        <v>www.gwu.edu</v>
      </c>
      <c r="B292" s="22">
        <f>IFERROR(__xludf.DUMMYFUNCTION("""COMPUTED_VALUE"""),15.0)</f>
        <v>15</v>
      </c>
    </row>
    <row r="293">
      <c r="A293" s="21" t="str">
        <f>IFERROR(__xludf.DUMMYFUNCTION("""COMPUTED_VALUE"""),"www.isothermal.edu")</f>
        <v>www.isothermal.edu</v>
      </c>
      <c r="B293" s="22">
        <f>IFERROR(__xludf.DUMMYFUNCTION("""COMPUTED_VALUE"""),15.0)</f>
        <v>15</v>
      </c>
    </row>
    <row r="294">
      <c r="A294" s="21" t="str">
        <f>IFERROR(__xludf.DUMMYFUNCTION("""COMPUTED_VALUE"""),"www.iwp.edu")</f>
        <v>www.iwp.edu</v>
      </c>
      <c r="B294" s="22">
        <f>IFERROR(__xludf.DUMMYFUNCTION("""COMPUTED_VALUE"""),15.0)</f>
        <v>15</v>
      </c>
    </row>
    <row r="295">
      <c r="A295" s="21" t="str">
        <f>IFERROR(__xludf.DUMMYFUNCTION("""COMPUTED_VALUE"""),"www.iwu.edu")</f>
        <v>www.iwu.edu</v>
      </c>
      <c r="B295" s="22">
        <f>IFERROR(__xludf.DUMMYFUNCTION("""COMPUTED_VALUE"""),15.0)</f>
        <v>15</v>
      </c>
    </row>
    <row r="296">
      <c r="A296" s="21" t="str">
        <f>IFERROR(__xludf.DUMMYFUNCTION("""COMPUTED_VALUE"""),"www.lawrence.edu")</f>
        <v>www.lawrence.edu</v>
      </c>
      <c r="B296" s="22">
        <f>IFERROR(__xludf.DUMMYFUNCTION("""COMPUTED_VALUE"""),15.0)</f>
        <v>15</v>
      </c>
    </row>
    <row r="297">
      <c r="A297" s="21" t="str">
        <f>IFERROR(__xludf.DUMMYFUNCTION("""COMPUTED_VALUE"""),"www.lsue.edu")</f>
        <v>www.lsue.edu</v>
      </c>
      <c r="B297" s="22">
        <f>IFERROR(__xludf.DUMMYFUNCTION("""COMPUTED_VALUE"""),15.0)</f>
        <v>15</v>
      </c>
    </row>
    <row r="298">
      <c r="A298" s="21" t="str">
        <f>IFERROR(__xludf.DUMMYFUNCTION("""COMPUTED_VALUE"""),"www.lutherrice.edu")</f>
        <v>www.lutherrice.edu</v>
      </c>
      <c r="B298" s="22">
        <f>IFERROR(__xludf.DUMMYFUNCTION("""COMPUTED_VALUE"""),15.0)</f>
        <v>15</v>
      </c>
    </row>
    <row r="299">
      <c r="A299" s="21" t="str">
        <f>IFERROR(__xludf.DUMMYFUNCTION("""COMPUTED_VALUE"""),"www.missio.edu")</f>
        <v>www.missio.edu</v>
      </c>
      <c r="B299" s="22">
        <f>IFERROR(__xludf.DUMMYFUNCTION("""COMPUTED_VALUE"""),15.0)</f>
        <v>15</v>
      </c>
    </row>
    <row r="300">
      <c r="A300" s="21" t="str">
        <f>IFERROR(__xludf.DUMMYFUNCTION("""COMPUTED_VALUE"""),"www.monroecollege.edu")</f>
        <v>www.monroecollege.edu</v>
      </c>
      <c r="B300" s="22">
        <f>IFERROR(__xludf.DUMMYFUNCTION("""COMPUTED_VALUE"""),15.0)</f>
        <v>15</v>
      </c>
    </row>
    <row r="301">
      <c r="A301" s="21" t="str">
        <f>IFERROR(__xludf.DUMMYFUNCTION("""COMPUTED_VALUE"""),"www.pace.edu")</f>
        <v>www.pace.edu</v>
      </c>
      <c r="B301" s="22">
        <f>IFERROR(__xludf.DUMMYFUNCTION("""COMPUTED_VALUE"""),15.0)</f>
        <v>15</v>
      </c>
    </row>
    <row r="302">
      <c r="A302" s="21" t="str">
        <f>IFERROR(__xludf.DUMMYFUNCTION("""COMPUTED_VALUE"""),"www.pikespeak.edu")</f>
        <v>www.pikespeak.edu</v>
      </c>
      <c r="B302" s="22">
        <f>IFERROR(__xludf.DUMMYFUNCTION("""COMPUTED_VALUE"""),15.0)</f>
        <v>15</v>
      </c>
    </row>
    <row r="303">
      <c r="A303" s="21" t="str">
        <f>IFERROR(__xludf.DUMMYFUNCTION("""COMPUTED_VALUE"""),"www.sdstate.edu")</f>
        <v>www.sdstate.edu</v>
      </c>
      <c r="B303" s="22">
        <f>IFERROR(__xludf.DUMMYFUNCTION("""COMPUTED_VALUE"""),15.0)</f>
        <v>15</v>
      </c>
    </row>
    <row r="304">
      <c r="A304" s="21" t="str">
        <f>IFERROR(__xludf.DUMMYFUNCTION("""COMPUTED_VALUE"""),"www.ucmo.edu")</f>
        <v>www.ucmo.edu</v>
      </c>
      <c r="B304" s="22">
        <f>IFERROR(__xludf.DUMMYFUNCTION("""COMPUTED_VALUE"""),15.0)</f>
        <v>15</v>
      </c>
    </row>
    <row r="305">
      <c r="A305" s="21" t="str">
        <f>IFERROR(__xludf.DUMMYFUNCTION("""COMPUTED_VALUE"""),"www.udallas.edu")</f>
        <v>www.udallas.edu</v>
      </c>
      <c r="B305" s="22">
        <f>IFERROR(__xludf.DUMMYFUNCTION("""COMPUTED_VALUE"""),15.0)</f>
        <v>15</v>
      </c>
    </row>
    <row r="306">
      <c r="A306" s="21" t="str">
        <f>IFERROR(__xludf.DUMMYFUNCTION("""COMPUTED_VALUE"""),"www.udel.edu")</f>
        <v>www.udel.edu</v>
      </c>
      <c r="B306" s="22">
        <f>IFERROR(__xludf.DUMMYFUNCTION("""COMPUTED_VALUE"""),15.0)</f>
        <v>15</v>
      </c>
    </row>
    <row r="307">
      <c r="A307" s="21" t="str">
        <f>IFERROR(__xludf.DUMMYFUNCTION("""COMPUTED_VALUE"""),"www.uj.edu")</f>
        <v>www.uj.edu</v>
      </c>
      <c r="B307" s="22">
        <f>IFERROR(__xludf.DUMMYFUNCTION("""COMPUTED_VALUE"""),15.0)</f>
        <v>15</v>
      </c>
    </row>
    <row r="308">
      <c r="A308" s="21" t="str">
        <f>IFERROR(__xludf.DUMMYFUNCTION("""COMPUTED_VALUE"""),"www.umb.edu")</f>
        <v>www.umb.edu</v>
      </c>
      <c r="B308" s="22">
        <f>IFERROR(__xludf.DUMMYFUNCTION("""COMPUTED_VALUE"""),15.0)</f>
        <v>15</v>
      </c>
    </row>
    <row r="309">
      <c r="A309" s="21" t="str">
        <f>IFERROR(__xludf.DUMMYFUNCTION("""COMPUTED_VALUE"""),"www.up.edu")</f>
        <v>www.up.edu</v>
      </c>
      <c r="B309" s="22">
        <f>IFERROR(__xludf.DUMMYFUNCTION("""COMPUTED_VALUE"""),15.0)</f>
        <v>15</v>
      </c>
    </row>
    <row r="310">
      <c r="A310" s="21" t="str">
        <f>IFERROR(__xludf.DUMMYFUNCTION("""COMPUTED_VALUE"""),"www.webster.edu")</f>
        <v>www.webster.edu</v>
      </c>
      <c r="B310" s="22">
        <f>IFERROR(__xludf.DUMMYFUNCTION("""COMPUTED_VALUE"""),15.0)</f>
        <v>15</v>
      </c>
    </row>
    <row r="311">
      <c r="A311" s="21" t="str">
        <f>IFERROR(__xludf.DUMMYFUNCTION("""COMPUTED_VALUE"""),"www.wright.edu")</f>
        <v>www.wright.edu</v>
      </c>
      <c r="B311" s="22">
        <f>IFERROR(__xludf.DUMMYFUNCTION("""COMPUTED_VALUE"""),15.0)</f>
        <v>15</v>
      </c>
    </row>
    <row r="312">
      <c r="A312" s="21" t="str">
        <f>IFERROR(__xludf.DUMMYFUNCTION("""COMPUTED_VALUE"""),"www.buc.edu")</f>
        <v>www.buc.edu</v>
      </c>
      <c r="B312" s="22">
        <f>IFERROR(__xludf.DUMMYFUNCTION("""COMPUTED_VALUE"""),14.0)</f>
        <v>14</v>
      </c>
    </row>
    <row r="313">
      <c r="A313" s="21" t="str">
        <f>IFERROR(__xludf.DUMMYFUNCTION("""COMPUTED_VALUE"""),"www.byui.edu")</f>
        <v>www.byui.edu</v>
      </c>
      <c r="B313" s="22">
        <f>IFERROR(__xludf.DUMMYFUNCTION("""COMPUTED_VALUE"""),14.0)</f>
        <v>14</v>
      </c>
    </row>
    <row r="314">
      <c r="A314" s="21" t="str">
        <f>IFERROR(__xludf.DUMMYFUNCTION("""COMPUTED_VALUE"""),"www.cbc.edu")</f>
        <v>www.cbc.edu</v>
      </c>
      <c r="B314" s="22">
        <f>IFERROR(__xludf.DUMMYFUNCTION("""COMPUTED_VALUE"""),14.0)</f>
        <v>14</v>
      </c>
    </row>
    <row r="315">
      <c r="A315" s="21" t="str">
        <f>IFERROR(__xludf.DUMMYFUNCTION("""COMPUTED_VALUE"""),"www.ccac.edu")</f>
        <v>www.ccac.edu</v>
      </c>
      <c r="B315" s="22">
        <f>IFERROR(__xludf.DUMMYFUNCTION("""COMPUTED_VALUE"""),14.0)</f>
        <v>14</v>
      </c>
    </row>
    <row r="316">
      <c r="A316" s="21" t="str">
        <f>IFERROR(__xludf.DUMMYFUNCTION("""COMPUTED_VALUE"""),"www.claremontlincoln.edu")</f>
        <v>www.claremontlincoln.edu</v>
      </c>
      <c r="B316" s="22">
        <f>IFERROR(__xludf.DUMMYFUNCTION("""COMPUTED_VALUE"""),14.0)</f>
        <v>14</v>
      </c>
    </row>
    <row r="317">
      <c r="A317" s="21" t="str">
        <f>IFERROR(__xludf.DUMMYFUNCTION("""COMPUTED_VALUE"""),"www.clayton.edu")</f>
        <v>www.clayton.edu</v>
      </c>
      <c r="B317" s="22">
        <f>IFERROR(__xludf.DUMMYFUNCTION("""COMPUTED_VALUE"""),14.0)</f>
        <v>14</v>
      </c>
    </row>
    <row r="318">
      <c r="A318" s="21" t="str">
        <f>IFERROR(__xludf.DUMMYFUNCTION("""COMPUTED_VALUE"""),"www.cofo.edu")</f>
        <v>www.cofo.edu</v>
      </c>
      <c r="B318" s="22">
        <f>IFERROR(__xludf.DUMMYFUNCTION("""COMPUTED_VALUE"""),14.0)</f>
        <v>14</v>
      </c>
    </row>
    <row r="319">
      <c r="A319" s="21" t="str">
        <f>IFERROR(__xludf.DUMMYFUNCTION("""COMPUTED_VALUE"""),"www.cooley.edu")</f>
        <v>www.cooley.edu</v>
      </c>
      <c r="B319" s="22">
        <f>IFERROR(__xludf.DUMMYFUNCTION("""COMPUTED_VALUE"""),14.0)</f>
        <v>14</v>
      </c>
    </row>
    <row r="320">
      <c r="A320" s="21" t="str">
        <f>IFERROR(__xludf.DUMMYFUNCTION("""COMPUTED_VALUE"""),"www.cowley.edu")</f>
        <v>www.cowley.edu</v>
      </c>
      <c r="B320" s="22">
        <f>IFERROR(__xludf.DUMMYFUNCTION("""COMPUTED_VALUE"""),14.0)</f>
        <v>14</v>
      </c>
    </row>
    <row r="321">
      <c r="A321" s="21" t="str">
        <f>IFERROR(__xludf.DUMMYFUNCTION("""COMPUTED_VALUE"""),"www.csumb.edu")</f>
        <v>www.csumb.edu</v>
      </c>
      <c r="B321" s="22">
        <f>IFERROR(__xludf.DUMMYFUNCTION("""COMPUTED_VALUE"""),14.0)</f>
        <v>14</v>
      </c>
    </row>
    <row r="322">
      <c r="A322" s="21" t="str">
        <f>IFERROR(__xludf.DUMMYFUNCTION("""COMPUTED_VALUE"""),"www.dewv.edu")</f>
        <v>www.dewv.edu</v>
      </c>
      <c r="B322" s="22">
        <f>IFERROR(__xludf.DUMMYFUNCTION("""COMPUTED_VALUE"""),14.0)</f>
        <v>14</v>
      </c>
    </row>
    <row r="323">
      <c r="A323" s="21" t="str">
        <f>IFERROR(__xludf.DUMMYFUNCTION("""COMPUTED_VALUE"""),"www.evansville.edu")</f>
        <v>www.evansville.edu</v>
      </c>
      <c r="B323" s="22">
        <f>IFERROR(__xludf.DUMMYFUNCTION("""COMPUTED_VALUE"""),14.0)</f>
        <v>14</v>
      </c>
    </row>
    <row r="324">
      <c r="A324" s="21" t="str">
        <f>IFERROR(__xludf.DUMMYFUNCTION("""COMPUTED_VALUE"""),"www.excelsior.edu")</f>
        <v>www.excelsior.edu</v>
      </c>
      <c r="B324" s="22">
        <f>IFERROR(__xludf.DUMMYFUNCTION("""COMPUTED_VALUE"""),14.0)</f>
        <v>14</v>
      </c>
    </row>
    <row r="325">
      <c r="A325" s="21" t="str">
        <f>IFERROR(__xludf.DUMMYFUNCTION("""COMPUTED_VALUE"""),"www.fhu.edu")</f>
        <v>www.fhu.edu</v>
      </c>
      <c r="B325" s="22">
        <f>IFERROR(__xludf.DUMMYFUNCTION("""COMPUTED_VALUE"""),14.0)</f>
        <v>14</v>
      </c>
    </row>
    <row r="326">
      <c r="A326" s="21" t="str">
        <f>IFERROR(__xludf.DUMMYFUNCTION("""COMPUTED_VALUE"""),"www.fortlewis.edu")</f>
        <v>www.fortlewis.edu</v>
      </c>
      <c r="B326" s="22">
        <f>IFERROR(__xludf.DUMMYFUNCTION("""COMPUTED_VALUE"""),14.0)</f>
        <v>14</v>
      </c>
    </row>
    <row r="327">
      <c r="A327" s="21" t="str">
        <f>IFERROR(__xludf.DUMMYFUNCTION("""COMPUTED_VALUE"""),"www.georgetown.edu")</f>
        <v>www.georgetown.edu</v>
      </c>
      <c r="B327" s="22">
        <f>IFERROR(__xludf.DUMMYFUNCTION("""COMPUTED_VALUE"""),14.0)</f>
        <v>14</v>
      </c>
    </row>
    <row r="328">
      <c r="A328" s="21" t="str">
        <f>IFERROR(__xludf.DUMMYFUNCTION("""COMPUTED_VALUE"""),"www.lawsonstate.edu")</f>
        <v>www.lawsonstate.edu</v>
      </c>
      <c r="B328" s="22">
        <f>IFERROR(__xludf.DUMMYFUNCTION("""COMPUTED_VALUE"""),14.0)</f>
        <v>14</v>
      </c>
    </row>
    <row r="329">
      <c r="A329" s="21" t="str">
        <f>IFERROR(__xludf.DUMMYFUNCTION("""COMPUTED_VALUE"""),"www.logan.edu")</f>
        <v>www.logan.edu</v>
      </c>
      <c r="B329" s="22">
        <f>IFERROR(__xludf.DUMMYFUNCTION("""COMPUTED_VALUE"""),14.0)</f>
        <v>14</v>
      </c>
    </row>
    <row r="330">
      <c r="A330" s="21" t="str">
        <f>IFERROR(__xludf.DUMMYFUNCTION("""COMPUTED_VALUE"""),"www.mbts.edu")</f>
        <v>www.mbts.edu</v>
      </c>
      <c r="B330" s="22">
        <f>IFERROR(__xludf.DUMMYFUNCTION("""COMPUTED_VALUE"""),14.0)</f>
        <v>14</v>
      </c>
    </row>
    <row r="331">
      <c r="A331" s="21" t="str">
        <f>IFERROR(__xludf.DUMMYFUNCTION("""COMPUTED_VALUE"""),"www.miami.edu")</f>
        <v>www.miami.edu</v>
      </c>
      <c r="B331" s="22">
        <f>IFERROR(__xludf.DUMMYFUNCTION("""COMPUTED_VALUE"""),14.0)</f>
        <v>14</v>
      </c>
    </row>
    <row r="332">
      <c r="A332" s="21" t="str">
        <f>IFERROR(__xludf.DUMMYFUNCTION("""COMPUTED_VALUE"""),"www.nnmc.edu")</f>
        <v>www.nnmc.edu</v>
      </c>
      <c r="B332" s="22">
        <f>IFERROR(__xludf.DUMMYFUNCTION("""COMPUTED_VALUE"""),14.0)</f>
        <v>14</v>
      </c>
    </row>
    <row r="333">
      <c r="A333" s="21" t="str">
        <f>IFERROR(__xludf.DUMMYFUNCTION("""COMPUTED_VALUE"""),"www.okwu.edu")</f>
        <v>www.okwu.edu</v>
      </c>
      <c r="B333" s="22">
        <f>IFERROR(__xludf.DUMMYFUNCTION("""COMPUTED_VALUE"""),14.0)</f>
        <v>14</v>
      </c>
    </row>
    <row r="334">
      <c r="A334" s="21" t="str">
        <f>IFERROR(__xludf.DUMMYFUNCTION("""COMPUTED_VALUE"""),"www.oswego.edu")</f>
        <v>www.oswego.edu</v>
      </c>
      <c r="B334" s="22">
        <f>IFERROR(__xludf.DUMMYFUNCTION("""COMPUTED_VALUE"""),14.0)</f>
        <v>14</v>
      </c>
    </row>
    <row r="335">
      <c r="A335" s="21" t="str">
        <f>IFERROR(__xludf.DUMMYFUNCTION("""COMPUTED_VALUE"""),"www.pacollege.edu")</f>
        <v>www.pacollege.edu</v>
      </c>
      <c r="B335" s="22">
        <f>IFERROR(__xludf.DUMMYFUNCTION("""COMPUTED_VALUE"""),14.0)</f>
        <v>14</v>
      </c>
    </row>
    <row r="336">
      <c r="A336" s="21" t="str">
        <f>IFERROR(__xludf.DUMMYFUNCTION("""COMPUTED_VALUE"""),"www.pfeiffer.edu")</f>
        <v>www.pfeiffer.edu</v>
      </c>
      <c r="B336" s="22">
        <f>IFERROR(__xludf.DUMMYFUNCTION("""COMPUTED_VALUE"""),14.0)</f>
        <v>14</v>
      </c>
    </row>
    <row r="337">
      <c r="A337" s="21" t="str">
        <f>IFERROR(__xludf.DUMMYFUNCTION("""COMPUTED_VALUE"""),"www.psu.edu")</f>
        <v>www.psu.edu</v>
      </c>
      <c r="B337" s="22">
        <f>IFERROR(__xludf.DUMMYFUNCTION("""COMPUTED_VALUE"""),14.0)</f>
        <v>14</v>
      </c>
    </row>
    <row r="338">
      <c r="A338" s="21" t="str">
        <f>IFERROR(__xludf.DUMMYFUNCTION("""COMPUTED_VALUE"""),"www.snc.edu")</f>
        <v>www.snc.edu</v>
      </c>
      <c r="B338" s="22">
        <f>IFERROR(__xludf.DUMMYFUNCTION("""COMPUTED_VALUE"""),14.0)</f>
        <v>14</v>
      </c>
    </row>
    <row r="339">
      <c r="A339" s="21" t="str">
        <f>IFERROR(__xludf.DUMMYFUNCTION("""COMPUTED_VALUE"""),"www.tamiu.edu")</f>
        <v>www.tamiu.edu</v>
      </c>
      <c r="B339" s="22">
        <f>IFERROR(__xludf.DUMMYFUNCTION("""COMPUTED_VALUE"""),14.0)</f>
        <v>14</v>
      </c>
    </row>
    <row r="340">
      <c r="A340" s="21" t="str">
        <f>IFERROR(__xludf.DUMMYFUNCTION("""COMPUTED_VALUE"""),"www.tstc.edu")</f>
        <v>www.tstc.edu</v>
      </c>
      <c r="B340" s="22">
        <f>IFERROR(__xludf.DUMMYFUNCTION("""COMPUTED_VALUE"""),14.0)</f>
        <v>14</v>
      </c>
    </row>
    <row r="341">
      <c r="A341" s="21" t="str">
        <f>IFERROR(__xludf.DUMMYFUNCTION("""COMPUTED_VALUE"""),"www.tsu.edu")</f>
        <v>www.tsu.edu</v>
      </c>
      <c r="B341" s="22">
        <f>IFERROR(__xludf.DUMMYFUNCTION("""COMPUTED_VALUE"""),14.0)</f>
        <v>14</v>
      </c>
    </row>
    <row r="342">
      <c r="A342" s="21" t="str">
        <f>IFERROR(__xludf.DUMMYFUNCTION("""COMPUTED_VALUE"""),"www.umd.edu")</f>
        <v>www.umd.edu</v>
      </c>
      <c r="B342" s="22">
        <f>IFERROR(__xludf.DUMMYFUNCTION("""COMPUTED_VALUE"""),14.0)</f>
        <v>14</v>
      </c>
    </row>
    <row r="343">
      <c r="A343" s="21" t="str">
        <f>IFERROR(__xludf.DUMMYFUNCTION("""COMPUTED_VALUE"""),"www.umdearborn.edu")</f>
        <v>www.umdearborn.edu</v>
      </c>
      <c r="B343" s="22">
        <f>IFERROR(__xludf.DUMMYFUNCTION("""COMPUTED_VALUE"""),14.0)</f>
        <v>14</v>
      </c>
    </row>
    <row r="344">
      <c r="A344" s="21" t="str">
        <f>IFERROR(__xludf.DUMMYFUNCTION("""COMPUTED_VALUE"""),"www.vwu.edu")</f>
        <v>www.vwu.edu</v>
      </c>
      <c r="B344" s="22">
        <f>IFERROR(__xludf.DUMMYFUNCTION("""COMPUTED_VALUE"""),14.0)</f>
        <v>14</v>
      </c>
    </row>
    <row r="345">
      <c r="A345" s="21" t="str">
        <f>IFERROR(__xludf.DUMMYFUNCTION("""COMPUTED_VALUE"""),"www.wcbc.edu")</f>
        <v>www.wcbc.edu</v>
      </c>
      <c r="B345" s="22">
        <f>IFERROR(__xludf.DUMMYFUNCTION("""COMPUTED_VALUE"""),14.0)</f>
        <v>14</v>
      </c>
    </row>
    <row r="346">
      <c r="A346" s="21" t="str">
        <f>IFERROR(__xludf.DUMMYFUNCTION("""COMPUTED_VALUE"""),"nirc.edu")</f>
        <v>nirc.edu</v>
      </c>
      <c r="B346" s="22">
        <f>IFERROR(__xludf.DUMMYFUNCTION("""COMPUTED_VALUE"""),13.0)</f>
        <v>13</v>
      </c>
    </row>
    <row r="347">
      <c r="A347" s="21" t="str">
        <f>IFERROR(__xludf.DUMMYFUNCTION("""COMPUTED_VALUE"""),"statetechmo.edu")</f>
        <v>statetechmo.edu</v>
      </c>
      <c r="B347" s="22">
        <f>IFERROR(__xludf.DUMMYFUNCTION("""COMPUTED_VALUE"""),13.0)</f>
        <v>13</v>
      </c>
    </row>
    <row r="348">
      <c r="A348" s="21" t="str">
        <f>IFERROR(__xludf.DUMMYFUNCTION("""COMPUTED_VALUE"""),"www.alaskapacific.edu")</f>
        <v>www.alaskapacific.edu</v>
      </c>
      <c r="B348" s="22">
        <f>IFERROR(__xludf.DUMMYFUNCTION("""COMPUTED_VALUE"""),13.0)</f>
        <v>13</v>
      </c>
    </row>
    <row r="349">
      <c r="A349" s="21" t="str">
        <f>IFERROR(__xludf.DUMMYFUNCTION("""COMPUTED_VALUE"""),"www.callutheran.edu")</f>
        <v>www.callutheran.edu</v>
      </c>
      <c r="B349" s="22">
        <f>IFERROR(__xludf.DUMMYFUNCTION("""COMPUTED_VALUE"""),13.0)</f>
        <v>13</v>
      </c>
    </row>
    <row r="350">
      <c r="A350" s="21" t="str">
        <f>IFERROR(__xludf.DUMMYFUNCTION("""COMPUTED_VALUE"""),"www.central.edu")</f>
        <v>www.central.edu</v>
      </c>
      <c r="B350" s="22">
        <f>IFERROR(__xludf.DUMMYFUNCTION("""COMPUTED_VALUE"""),13.0)</f>
        <v>13</v>
      </c>
    </row>
    <row r="351">
      <c r="A351" s="21" t="str">
        <f>IFERROR(__xludf.DUMMYFUNCTION("""COMPUTED_VALUE"""),"www.cravencc.edu")</f>
        <v>www.cravencc.edu</v>
      </c>
      <c r="B351" s="22">
        <f>IFERROR(__xludf.DUMMYFUNCTION("""COMPUTED_VALUE"""),13.0)</f>
        <v>13</v>
      </c>
    </row>
    <row r="352">
      <c r="A352" s="21" t="str">
        <f>IFERROR(__xludf.DUMMYFUNCTION("""COMPUTED_VALUE"""),"www.cscc.edu")</f>
        <v>www.cscc.edu</v>
      </c>
      <c r="B352" s="22">
        <f>IFERROR(__xludf.DUMMYFUNCTION("""COMPUTED_VALUE"""),13.0)</f>
        <v>13</v>
      </c>
    </row>
    <row r="353">
      <c r="A353" s="21" t="str">
        <f>IFERROR(__xludf.DUMMYFUNCTION("""COMPUTED_VALUE"""),"www.eckerd.edu")</f>
        <v>www.eckerd.edu</v>
      </c>
      <c r="B353" s="22">
        <f>IFERROR(__xludf.DUMMYFUNCTION("""COMPUTED_VALUE"""),13.0)</f>
        <v>13</v>
      </c>
    </row>
    <row r="354">
      <c r="A354" s="21" t="str">
        <f>IFERROR(__xludf.DUMMYFUNCTION("""COMPUTED_VALUE"""),"www.ecsu.edu")</f>
        <v>www.ecsu.edu</v>
      </c>
      <c r="B354" s="22">
        <f>IFERROR(__xludf.DUMMYFUNCTION("""COMPUTED_VALUE"""),13.0)</f>
        <v>13</v>
      </c>
    </row>
    <row r="355">
      <c r="A355" s="21" t="str">
        <f>IFERROR(__xludf.DUMMYFUNCTION("""COMPUTED_VALUE"""),"www.eiu.edu")</f>
        <v>www.eiu.edu</v>
      </c>
      <c r="B355" s="22">
        <f>IFERROR(__xludf.DUMMYFUNCTION("""COMPUTED_VALUE"""),13.0)</f>
        <v>13</v>
      </c>
    </row>
    <row r="356">
      <c r="A356" s="21" t="str">
        <f>IFERROR(__xludf.DUMMYFUNCTION("""COMPUTED_VALUE"""),"www.emporia.edu")</f>
        <v>www.emporia.edu</v>
      </c>
      <c r="B356" s="22">
        <f>IFERROR(__xludf.DUMMYFUNCTION("""COMPUTED_VALUE"""),13.0)</f>
        <v>13</v>
      </c>
    </row>
    <row r="357">
      <c r="A357" s="21" t="str">
        <f>IFERROR(__xludf.DUMMYFUNCTION("""COMPUTED_VALUE"""),"www.fvcc.edu")</f>
        <v>www.fvcc.edu</v>
      </c>
      <c r="B357" s="22">
        <f>IFERROR(__xludf.DUMMYFUNCTION("""COMPUTED_VALUE"""),13.0)</f>
        <v>13</v>
      </c>
    </row>
    <row r="358">
      <c r="A358" s="21" t="str">
        <f>IFERROR(__xludf.DUMMYFUNCTION("""COMPUTED_VALUE"""),"www.highlands.edu")</f>
        <v>www.highlands.edu</v>
      </c>
      <c r="B358" s="22">
        <f>IFERROR(__xludf.DUMMYFUNCTION("""COMPUTED_VALUE"""),13.0)</f>
        <v>13</v>
      </c>
    </row>
    <row r="359">
      <c r="A359" s="21" t="str">
        <f>IFERROR(__xludf.DUMMYFUNCTION("""COMPUTED_VALUE"""),"www.indianatech.edu")</f>
        <v>www.indianatech.edu</v>
      </c>
      <c r="B359" s="22">
        <f>IFERROR(__xludf.DUMMYFUNCTION("""COMPUTED_VALUE"""),13.0)</f>
        <v>13</v>
      </c>
    </row>
    <row r="360">
      <c r="A360" s="21" t="str">
        <f>IFERROR(__xludf.DUMMYFUNCTION("""COMPUTED_VALUE"""),"www.istc.edu")</f>
        <v>www.istc.edu</v>
      </c>
      <c r="B360" s="22">
        <f>IFERROR(__xludf.DUMMYFUNCTION("""COMPUTED_VALUE"""),13.0)</f>
        <v>13</v>
      </c>
    </row>
    <row r="361">
      <c r="A361" s="21" t="str">
        <f>IFERROR(__xludf.DUMMYFUNCTION("""COMPUTED_VALUE"""),"www.limcollege.edu")</f>
        <v>www.limcollege.edu</v>
      </c>
      <c r="B361" s="22">
        <f>IFERROR(__xludf.DUMMYFUNCTION("""COMPUTED_VALUE"""),13.0)</f>
        <v>13</v>
      </c>
    </row>
    <row r="362">
      <c r="A362" s="21" t="str">
        <f>IFERROR(__xludf.DUMMYFUNCTION("""COMPUTED_VALUE"""),"www.luther.edu")</f>
        <v>www.luther.edu</v>
      </c>
      <c r="B362" s="22">
        <f>IFERROR(__xludf.DUMMYFUNCTION("""COMPUTED_VALUE"""),13.0)</f>
        <v>13</v>
      </c>
    </row>
    <row r="363">
      <c r="A363" s="21" t="str">
        <f>IFERROR(__xludf.DUMMYFUNCTION("""COMPUTED_VALUE"""),"www.matc.edu")</f>
        <v>www.matc.edu</v>
      </c>
      <c r="B363" s="22">
        <f>IFERROR(__xludf.DUMMYFUNCTION("""COMPUTED_VALUE"""),13.0)</f>
        <v>13</v>
      </c>
    </row>
    <row r="364">
      <c r="A364" s="21" t="str">
        <f>IFERROR(__xludf.DUMMYFUNCTION("""COMPUTED_VALUE"""),"www.missouristate.edu")</f>
        <v>www.missouristate.edu</v>
      </c>
      <c r="B364" s="22">
        <f>IFERROR(__xludf.DUMMYFUNCTION("""COMPUTED_VALUE"""),13.0)</f>
        <v>13</v>
      </c>
    </row>
    <row r="365">
      <c r="A365" s="21" t="str">
        <f>IFERROR(__xludf.DUMMYFUNCTION("""COMPUTED_VALUE"""),"www.msudenver.edu")</f>
        <v>www.msudenver.edu</v>
      </c>
      <c r="B365" s="22">
        <f>IFERROR(__xludf.DUMMYFUNCTION("""COMPUTED_VALUE"""),13.0)</f>
        <v>13</v>
      </c>
    </row>
    <row r="366">
      <c r="A366" s="21" t="str">
        <f>IFERROR(__xludf.DUMMYFUNCTION("""COMPUTED_VALUE"""),"www.newmanu.edu")</f>
        <v>www.newmanu.edu</v>
      </c>
      <c r="B366" s="22">
        <f>IFERROR(__xludf.DUMMYFUNCTION("""COMPUTED_VALUE"""),13.0)</f>
        <v>13</v>
      </c>
    </row>
    <row r="367">
      <c r="A367" s="21" t="str">
        <f>IFERROR(__xludf.DUMMYFUNCTION("""COMPUTED_VALUE"""),"www.nichols.edu")</f>
        <v>www.nichols.edu</v>
      </c>
      <c r="B367" s="22">
        <f>IFERROR(__xludf.DUMMYFUNCTION("""COMPUTED_VALUE"""),13.0)</f>
        <v>13</v>
      </c>
    </row>
    <row r="368">
      <c r="A368" s="21" t="str">
        <f>IFERROR(__xludf.DUMMYFUNCTION("""COMPUTED_VALUE"""),"www.norwich.edu")</f>
        <v>www.norwich.edu</v>
      </c>
      <c r="B368" s="22">
        <f>IFERROR(__xludf.DUMMYFUNCTION("""COMPUTED_VALUE"""),13.0)</f>
        <v>13</v>
      </c>
    </row>
    <row r="369">
      <c r="A369" s="21" t="str">
        <f>IFERROR(__xludf.DUMMYFUNCTION("""COMPUTED_VALUE"""),"www.nyit.edu")</f>
        <v>www.nyit.edu</v>
      </c>
      <c r="B369" s="22">
        <f>IFERROR(__xludf.DUMMYFUNCTION("""COMPUTED_VALUE"""),13.0)</f>
        <v>13</v>
      </c>
    </row>
    <row r="370">
      <c r="A370" s="21" t="str">
        <f>IFERROR(__xludf.DUMMYFUNCTION("""COMPUTED_VALUE"""),"www.oakland.edu")</f>
        <v>www.oakland.edu</v>
      </c>
      <c r="B370" s="22">
        <f>IFERROR(__xludf.DUMMYFUNCTION("""COMPUTED_VALUE"""),13.0)</f>
        <v>13</v>
      </c>
    </row>
    <row r="371">
      <c r="A371" s="21" t="str">
        <f>IFERROR(__xludf.DUMMYFUNCTION("""COMPUTED_VALUE"""),"www.pontotoctech.edu")</f>
        <v>www.pontotoctech.edu</v>
      </c>
      <c r="B371" s="22">
        <f>IFERROR(__xludf.DUMMYFUNCTION("""COMPUTED_VALUE"""),13.0)</f>
        <v>13</v>
      </c>
    </row>
    <row r="372">
      <c r="A372" s="21" t="str">
        <f>IFERROR(__xludf.DUMMYFUNCTION("""COMPUTED_VALUE"""),"www.ranken.edu")</f>
        <v>www.ranken.edu</v>
      </c>
      <c r="B372" s="22">
        <f>IFERROR(__xludf.DUMMYFUNCTION("""COMPUTED_VALUE"""),13.0)</f>
        <v>13</v>
      </c>
    </row>
    <row r="373">
      <c r="A373" s="21" t="str">
        <f>IFERROR(__xludf.DUMMYFUNCTION("""COMPUTED_VALUE"""),"www.redlandscc.edu")</f>
        <v>www.redlandscc.edu</v>
      </c>
      <c r="B373" s="22">
        <f>IFERROR(__xludf.DUMMYFUNCTION("""COMPUTED_VALUE"""),13.0)</f>
        <v>13</v>
      </c>
    </row>
    <row r="374">
      <c r="A374" s="21" t="str">
        <f>IFERROR(__xludf.DUMMYFUNCTION("""COMPUTED_VALUE"""),"www.rutgers.edu")</f>
        <v>www.rutgers.edu</v>
      </c>
      <c r="B374" s="22">
        <f>IFERROR(__xludf.DUMMYFUNCTION("""COMPUTED_VALUE"""),13.0)</f>
        <v>13</v>
      </c>
    </row>
    <row r="375">
      <c r="A375" s="21" t="str">
        <f>IFERROR(__xludf.DUMMYFUNCTION("""COMPUTED_VALUE"""),"www.sco.edu")</f>
        <v>www.sco.edu</v>
      </c>
      <c r="B375" s="22">
        <f>IFERROR(__xludf.DUMMYFUNCTION("""COMPUTED_VALUE"""),13.0)</f>
        <v>13</v>
      </c>
    </row>
    <row r="376">
      <c r="A376" s="21" t="str">
        <f>IFERROR(__xludf.DUMMYFUNCTION("""COMPUTED_VALUE"""),"www.sdsu.edu")</f>
        <v>www.sdsu.edu</v>
      </c>
      <c r="B376" s="22">
        <f>IFERROR(__xludf.DUMMYFUNCTION("""COMPUTED_VALUE"""),13.0)</f>
        <v>13</v>
      </c>
    </row>
    <row r="377">
      <c r="A377" s="21" t="str">
        <f>IFERROR(__xludf.DUMMYFUNCTION("""COMPUTED_VALUE"""),"www.sfccmo.edu")</f>
        <v>www.sfccmo.edu</v>
      </c>
      <c r="B377" s="22">
        <f>IFERROR(__xludf.DUMMYFUNCTION("""COMPUTED_VALUE"""),13.0)</f>
        <v>13</v>
      </c>
    </row>
    <row r="378">
      <c r="A378" s="21" t="str">
        <f>IFERROR(__xludf.DUMMYFUNCTION("""COMPUTED_VALUE"""),"www.simonsrock.edu")</f>
        <v>www.simonsrock.edu</v>
      </c>
      <c r="B378" s="22">
        <f>IFERROR(__xludf.DUMMYFUNCTION("""COMPUTED_VALUE"""),13.0)</f>
        <v>13</v>
      </c>
    </row>
    <row r="379">
      <c r="A379" s="21" t="str">
        <f>IFERROR(__xludf.DUMMYFUNCTION("""COMPUTED_VALUE"""),"www.snu.edu")</f>
        <v>www.snu.edu</v>
      </c>
      <c r="B379" s="22">
        <f>IFERROR(__xludf.DUMMYFUNCTION("""COMPUTED_VALUE"""),13.0)</f>
        <v>13</v>
      </c>
    </row>
    <row r="380">
      <c r="A380" s="21" t="str">
        <f>IFERROR(__xludf.DUMMYFUNCTION("""COMPUTED_VALUE"""),"www.stac.edu")</f>
        <v>www.stac.edu</v>
      </c>
      <c r="B380" s="22">
        <f>IFERROR(__xludf.DUMMYFUNCTION("""COMPUTED_VALUE"""),13.0)</f>
        <v>13</v>
      </c>
    </row>
    <row r="381">
      <c r="A381" s="21" t="str">
        <f>IFERROR(__xludf.DUMMYFUNCTION("""COMPUTED_VALUE"""),"www.starkstate.edu")</f>
        <v>www.starkstate.edu</v>
      </c>
      <c r="B381" s="22">
        <f>IFERROR(__xludf.DUMMYFUNCTION("""COMPUTED_VALUE"""),13.0)</f>
        <v>13</v>
      </c>
    </row>
    <row r="382">
      <c r="A382" s="21" t="str">
        <f>IFERROR(__xludf.DUMMYFUNCTION("""COMPUTED_VALUE"""),"www.svsu.edu")</f>
        <v>www.svsu.edu</v>
      </c>
      <c r="B382" s="22">
        <f>IFERROR(__xludf.DUMMYFUNCTION("""COMPUTED_VALUE"""),13.0)</f>
        <v>13</v>
      </c>
    </row>
    <row r="383">
      <c r="A383" s="21" t="str">
        <f>IFERROR(__xludf.DUMMYFUNCTION("""COMPUTED_VALUE"""),"www.towson.edu")</f>
        <v>www.towson.edu</v>
      </c>
      <c r="B383" s="22">
        <f>IFERROR(__xludf.DUMMYFUNCTION("""COMPUTED_VALUE"""),13.0)</f>
        <v>13</v>
      </c>
    </row>
    <row r="384">
      <c r="A384" s="21" t="str">
        <f>IFERROR(__xludf.DUMMYFUNCTION("""COMPUTED_VALUE"""),"www.tulane.edu")</f>
        <v>www.tulane.edu</v>
      </c>
      <c r="B384" s="22">
        <f>IFERROR(__xludf.DUMMYFUNCTION("""COMPUTED_VALUE"""),13.0)</f>
        <v>13</v>
      </c>
    </row>
    <row r="385">
      <c r="A385" s="21" t="str">
        <f>IFERROR(__xludf.DUMMYFUNCTION("""COMPUTED_VALUE"""),"www.united.edu")</f>
        <v>www.united.edu</v>
      </c>
      <c r="B385" s="22">
        <f>IFERROR(__xludf.DUMMYFUNCTION("""COMPUTED_VALUE"""),13.0)</f>
        <v>13</v>
      </c>
    </row>
    <row r="386">
      <c r="A386" s="21" t="str">
        <f>IFERROR(__xludf.DUMMYFUNCTION("""COMPUTED_VALUE"""),"www.upenn.edu")</f>
        <v>www.upenn.edu</v>
      </c>
      <c r="B386" s="22">
        <f>IFERROR(__xludf.DUMMYFUNCTION("""COMPUTED_VALUE"""),13.0)</f>
        <v>13</v>
      </c>
    </row>
    <row r="387">
      <c r="A387" s="21" t="str">
        <f>IFERROR(__xludf.DUMMYFUNCTION("""COMPUTED_VALUE"""),"uhcno.edu")</f>
        <v>uhcno.edu</v>
      </c>
      <c r="B387" s="22">
        <f>IFERROR(__xludf.DUMMYFUNCTION("""COMPUTED_VALUE"""),12.0)</f>
        <v>12</v>
      </c>
    </row>
    <row r="388">
      <c r="A388" s="21" t="str">
        <f>IFERROR(__xludf.DUMMYFUNCTION("""COMPUTED_VALUE"""),"www.andrewcollege.edu")</f>
        <v>www.andrewcollege.edu</v>
      </c>
      <c r="B388" s="22">
        <f>IFERROR(__xludf.DUMMYFUNCTION("""COMPUTED_VALUE"""),12.0)</f>
        <v>12</v>
      </c>
    </row>
    <row r="389">
      <c r="A389" s="21" t="str">
        <f>IFERROR(__xludf.DUMMYFUNCTION("""COMPUTED_VALUE"""),"www.aquinas.edu")</f>
        <v>www.aquinas.edu</v>
      </c>
      <c r="B389" s="22">
        <f>IFERROR(__xludf.DUMMYFUNCTION("""COMPUTED_VALUE"""),12.0)</f>
        <v>12</v>
      </c>
    </row>
    <row r="390">
      <c r="A390" s="21" t="str">
        <f>IFERROR(__xludf.DUMMYFUNCTION("""COMPUTED_VALUE"""),"www.bethel.edu")</f>
        <v>www.bethel.edu</v>
      </c>
      <c r="B390" s="22">
        <f>IFERROR(__xludf.DUMMYFUNCTION("""COMPUTED_VALUE"""),12.0)</f>
        <v>12</v>
      </c>
    </row>
    <row r="391">
      <c r="A391" s="21" t="str">
        <f>IFERROR(__xludf.DUMMYFUNCTION("""COMPUTED_VALUE"""),"www.centuracollege.edu")</f>
        <v>www.centuracollege.edu</v>
      </c>
      <c r="B391" s="22">
        <f>IFERROR(__xludf.DUMMYFUNCTION("""COMPUTED_VALUE"""),12.0)</f>
        <v>12</v>
      </c>
    </row>
    <row r="392">
      <c r="A392" s="21" t="str">
        <f>IFERROR(__xludf.DUMMYFUNCTION("""COMPUTED_VALUE"""),"www.colin.edu")</f>
        <v>www.colin.edu</v>
      </c>
      <c r="B392" s="22">
        <f>IFERROR(__xludf.DUMMYFUNCTION("""COMPUTED_VALUE"""),12.0)</f>
        <v>12</v>
      </c>
    </row>
    <row r="393">
      <c r="A393" s="21" t="str">
        <f>IFERROR(__xludf.DUMMYFUNCTION("""COMPUTED_VALUE"""),"www.cuny.edu")</f>
        <v>www.cuny.edu</v>
      </c>
      <c r="B393" s="22">
        <f>IFERROR(__xludf.DUMMYFUNCTION("""COMPUTED_VALUE"""),12.0)</f>
        <v>12</v>
      </c>
    </row>
    <row r="394">
      <c r="A394" s="21" t="str">
        <f>IFERROR(__xludf.DUMMYFUNCTION("""COMPUTED_VALUE"""),"www.dcad.edu")</f>
        <v>www.dcad.edu</v>
      </c>
      <c r="B394" s="22">
        <f>IFERROR(__xludf.DUMMYFUNCTION("""COMPUTED_VALUE"""),12.0)</f>
        <v>12</v>
      </c>
    </row>
    <row r="395">
      <c r="A395" s="21" t="str">
        <f>IFERROR(__xludf.DUMMYFUNCTION("""COMPUTED_VALUE"""),"www.emerson.edu")</f>
        <v>www.emerson.edu</v>
      </c>
      <c r="B395" s="22">
        <f>IFERROR(__xludf.DUMMYFUNCTION("""COMPUTED_VALUE"""),12.0)</f>
        <v>12</v>
      </c>
    </row>
    <row r="396">
      <c r="A396" s="21" t="str">
        <f>IFERROR(__xludf.DUMMYFUNCTION("""COMPUTED_VALUE"""),"www.emmaus.edu")</f>
        <v>www.emmaus.edu</v>
      </c>
      <c r="B396" s="22">
        <f>IFERROR(__xludf.DUMMYFUNCTION("""COMPUTED_VALUE"""),12.0)</f>
        <v>12</v>
      </c>
    </row>
    <row r="397">
      <c r="A397" s="21" t="str">
        <f>IFERROR(__xludf.DUMMYFUNCTION("""COMPUTED_VALUE"""),"www.furman.edu")</f>
        <v>www.furman.edu</v>
      </c>
      <c r="B397" s="22">
        <f>IFERROR(__xludf.DUMMYFUNCTION("""COMPUTED_VALUE"""),12.0)</f>
        <v>12</v>
      </c>
    </row>
    <row r="398">
      <c r="A398" s="21" t="str">
        <f>IFERROR(__xludf.DUMMYFUNCTION("""COMPUTED_VALUE"""),"www.gatech.edu")</f>
        <v>www.gatech.edu</v>
      </c>
      <c r="B398" s="22">
        <f>IFERROR(__xludf.DUMMYFUNCTION("""COMPUTED_VALUE"""),12.0)</f>
        <v>12</v>
      </c>
    </row>
    <row r="399">
      <c r="A399" s="21" t="str">
        <f>IFERROR(__xludf.DUMMYFUNCTION("""COMPUTED_VALUE"""),"www.gtcc.edu")</f>
        <v>www.gtcc.edu</v>
      </c>
      <c r="B399" s="22">
        <f>IFERROR(__xludf.DUMMYFUNCTION("""COMPUTED_VALUE"""),12.0)</f>
        <v>12</v>
      </c>
    </row>
    <row r="400">
      <c r="A400" s="21" t="str">
        <f>IFERROR(__xludf.DUMMYFUNCTION("""COMPUTED_VALUE"""),"www.hanover.edu")</f>
        <v>www.hanover.edu</v>
      </c>
      <c r="B400" s="22">
        <f>IFERROR(__xludf.DUMMYFUNCTION("""COMPUTED_VALUE"""),12.0)</f>
        <v>12</v>
      </c>
    </row>
    <row r="401">
      <c r="A401" s="21" t="str">
        <f>IFERROR(__xludf.DUMMYFUNCTION("""COMPUTED_VALUE"""),"www.jcsu.edu")</f>
        <v>www.jcsu.edu</v>
      </c>
      <c r="B401" s="22">
        <f>IFERROR(__xludf.DUMMYFUNCTION("""COMPUTED_VALUE"""),12.0)</f>
        <v>12</v>
      </c>
    </row>
    <row r="402">
      <c r="A402" s="21" t="str">
        <f>IFERROR(__xludf.DUMMYFUNCTION("""COMPUTED_VALUE"""),"www.jhu.edu")</f>
        <v>www.jhu.edu</v>
      </c>
      <c r="B402" s="22">
        <f>IFERROR(__xludf.DUMMYFUNCTION("""COMPUTED_VALUE"""),12.0)</f>
        <v>12</v>
      </c>
    </row>
    <row r="403">
      <c r="A403" s="21" t="str">
        <f>IFERROR(__xludf.DUMMYFUNCTION("""COMPUTED_VALUE"""),"www.kcc.edu")</f>
        <v>www.kcc.edu</v>
      </c>
      <c r="B403" s="22">
        <f>IFERROR(__xludf.DUMMYFUNCTION("""COMPUTED_VALUE"""),12.0)</f>
        <v>12</v>
      </c>
    </row>
    <row r="404">
      <c r="A404" s="21" t="str">
        <f>IFERROR(__xludf.DUMMYFUNCTION("""COMPUTED_VALUE"""),"www.livingartscollege.edu")</f>
        <v>www.livingartscollege.edu</v>
      </c>
      <c r="B404" s="22">
        <f>IFERROR(__xludf.DUMMYFUNCTION("""COMPUTED_VALUE"""),12.0)</f>
        <v>12</v>
      </c>
    </row>
    <row r="405">
      <c r="A405" s="21" t="str">
        <f>IFERROR(__xludf.DUMMYFUNCTION("""COMPUTED_VALUE"""),"www.loras.edu")</f>
        <v>www.loras.edu</v>
      </c>
      <c r="B405" s="22">
        <f>IFERROR(__xludf.DUMMYFUNCTION("""COMPUTED_VALUE"""),12.0)</f>
        <v>12</v>
      </c>
    </row>
    <row r="406">
      <c r="A406" s="21" t="str">
        <f>IFERROR(__xludf.DUMMYFUNCTION("""COMPUTED_VALUE"""),"www.lyon.edu")</f>
        <v>www.lyon.edu</v>
      </c>
      <c r="B406" s="22">
        <f>IFERROR(__xludf.DUMMYFUNCTION("""COMPUTED_VALUE"""),12.0)</f>
        <v>12</v>
      </c>
    </row>
    <row r="407">
      <c r="A407" s="21" t="str">
        <f>IFERROR(__xludf.DUMMYFUNCTION("""COMPUTED_VALUE"""),"www.madisoncollege.edu")</f>
        <v>www.madisoncollege.edu</v>
      </c>
      <c r="B407" s="22">
        <f>IFERROR(__xludf.DUMMYFUNCTION("""COMPUTED_VALUE"""),12.0)</f>
        <v>12</v>
      </c>
    </row>
    <row r="408">
      <c r="A408" s="21" t="str">
        <f>IFERROR(__xludf.DUMMYFUNCTION("""COMPUTED_VALUE"""),"www.massbay.edu")</f>
        <v>www.massbay.edu</v>
      </c>
      <c r="B408" s="22">
        <f>IFERROR(__xludf.DUMMYFUNCTION("""COMPUTED_VALUE"""),12.0)</f>
        <v>12</v>
      </c>
    </row>
    <row r="409">
      <c r="A409" s="21" t="str">
        <f>IFERROR(__xludf.DUMMYFUNCTION("""COMPUTED_VALUE"""),"www.millsaps.edu")</f>
        <v>www.millsaps.edu</v>
      </c>
      <c r="B409" s="22">
        <f>IFERROR(__xludf.DUMMYFUNCTION("""COMPUTED_VALUE"""),12.0)</f>
        <v>12</v>
      </c>
    </row>
    <row r="410">
      <c r="A410" s="21" t="str">
        <f>IFERROR(__xludf.DUMMYFUNCTION("""COMPUTED_VALUE"""),"www.mnsu.edu")</f>
        <v>www.mnsu.edu</v>
      </c>
      <c r="B410" s="22">
        <f>IFERROR(__xludf.DUMMYFUNCTION("""COMPUTED_VALUE"""),12.0)</f>
        <v>12</v>
      </c>
    </row>
    <row r="411">
      <c r="A411" s="21" t="str">
        <f>IFERROR(__xludf.DUMMYFUNCTION("""COMPUTED_VALUE"""),"www.mtmary.edu")</f>
        <v>www.mtmary.edu</v>
      </c>
      <c r="B411" s="22">
        <f>IFERROR(__xludf.DUMMYFUNCTION("""COMPUTED_VALUE"""),12.0)</f>
        <v>12</v>
      </c>
    </row>
    <row r="412">
      <c r="A412" s="21" t="str">
        <f>IFERROR(__xludf.DUMMYFUNCTION("""COMPUTED_VALUE"""),"www.rbc.edu")</f>
        <v>www.rbc.edu</v>
      </c>
      <c r="B412" s="22">
        <f>IFERROR(__xludf.DUMMYFUNCTION("""COMPUTED_VALUE"""),12.0)</f>
        <v>12</v>
      </c>
    </row>
    <row r="413">
      <c r="A413" s="21" t="str">
        <f>IFERROR(__xludf.DUMMYFUNCTION("""COMPUTED_VALUE"""),"www.rcc.edu")</f>
        <v>www.rcc.edu</v>
      </c>
      <c r="B413" s="22">
        <f>IFERROR(__xludf.DUMMYFUNCTION("""COMPUTED_VALUE"""),12.0)</f>
        <v>12</v>
      </c>
    </row>
    <row r="414">
      <c r="A414" s="21" t="str">
        <f>IFERROR(__xludf.DUMMYFUNCTION("""COMPUTED_VALUE"""),"www.rrcc.edu")</f>
        <v>www.rrcc.edu</v>
      </c>
      <c r="B414" s="22">
        <f>IFERROR(__xludf.DUMMYFUNCTION("""COMPUTED_VALUE"""),12.0)</f>
        <v>12</v>
      </c>
    </row>
    <row r="415">
      <c r="A415" s="21" t="str">
        <f>IFERROR(__xludf.DUMMYFUNCTION("""COMPUTED_VALUE"""),"www.salisbury.edu")</f>
        <v>www.salisbury.edu</v>
      </c>
      <c r="B415" s="22">
        <f>IFERROR(__xludf.DUMMYFUNCTION("""COMPUTED_VALUE"""),12.0)</f>
        <v>12</v>
      </c>
    </row>
    <row r="416">
      <c r="A416" s="21" t="str">
        <f>IFERROR(__xludf.DUMMYFUNCTION("""COMPUTED_VALUE"""),"www.sulross.edu")</f>
        <v>www.sulross.edu</v>
      </c>
      <c r="B416" s="22">
        <f>IFERROR(__xludf.DUMMYFUNCTION("""COMPUTED_VALUE"""),12.0)</f>
        <v>12</v>
      </c>
    </row>
    <row r="417">
      <c r="A417" s="21" t="str">
        <f>IFERROR(__xludf.DUMMYFUNCTION("""COMPUTED_VALUE"""),"www.svcc.edu")</f>
        <v>www.svcc.edu</v>
      </c>
      <c r="B417" s="22">
        <f>IFERROR(__xludf.DUMMYFUNCTION("""COMPUTED_VALUE"""),12.0)</f>
        <v>12</v>
      </c>
    </row>
    <row r="418">
      <c r="A418" s="21" t="str">
        <f>IFERROR(__xludf.DUMMYFUNCTION("""COMPUTED_VALUE"""),"www.uncfsu.edu")</f>
        <v>www.uncfsu.edu</v>
      </c>
      <c r="B418" s="22">
        <f>IFERROR(__xludf.DUMMYFUNCTION("""COMPUTED_VALUE"""),12.0)</f>
        <v>12</v>
      </c>
    </row>
    <row r="419">
      <c r="A419" s="21" t="str">
        <f>IFERROR(__xludf.DUMMYFUNCTION("""COMPUTED_VALUE"""),"www.unh.edu")</f>
        <v>www.unh.edu</v>
      </c>
      <c r="B419" s="22">
        <f>IFERROR(__xludf.DUMMYFUNCTION("""COMPUTED_VALUE"""),12.0)</f>
        <v>12</v>
      </c>
    </row>
    <row r="420">
      <c r="A420" s="21" t="str">
        <f>IFERROR(__xludf.DUMMYFUNCTION("""COMPUTED_VALUE"""),"www.uscupstate.edu")</f>
        <v>www.uscupstate.edu</v>
      </c>
      <c r="B420" s="22">
        <f>IFERROR(__xludf.DUMMYFUNCTION("""COMPUTED_VALUE"""),12.0)</f>
        <v>12</v>
      </c>
    </row>
    <row r="421">
      <c r="A421" s="21" t="str">
        <f>IFERROR(__xludf.DUMMYFUNCTION("""COMPUTED_VALUE"""),"www.uu.edu")</f>
        <v>www.uu.edu</v>
      </c>
      <c r="B421" s="22">
        <f>IFERROR(__xludf.DUMMYFUNCTION("""COMPUTED_VALUE"""),12.0)</f>
        <v>12</v>
      </c>
    </row>
    <row r="422">
      <c r="A422" s="21" t="str">
        <f>IFERROR(__xludf.DUMMYFUNCTION("""COMPUTED_VALUE"""),"www.uwp.edu")</f>
        <v>www.uwp.edu</v>
      </c>
      <c r="B422" s="22">
        <f>IFERROR(__xludf.DUMMYFUNCTION("""COMPUTED_VALUE"""),12.0)</f>
        <v>12</v>
      </c>
    </row>
    <row r="423">
      <c r="A423" s="21" t="str">
        <f>IFERROR(__xludf.DUMMYFUNCTION("""COMPUTED_VALUE"""),"www.valpo.edu")</f>
        <v>www.valpo.edu</v>
      </c>
      <c r="B423" s="22">
        <f>IFERROR(__xludf.DUMMYFUNCTION("""COMPUTED_VALUE"""),12.0)</f>
        <v>12</v>
      </c>
    </row>
    <row r="424">
      <c r="A424" s="21" t="str">
        <f>IFERROR(__xludf.DUMMYFUNCTION("""COMPUTED_VALUE"""),"www.vims.edu")</f>
        <v>www.vims.edu</v>
      </c>
      <c r="B424" s="22">
        <f>IFERROR(__xludf.DUMMYFUNCTION("""COMPUTED_VALUE"""),12.0)</f>
        <v>12</v>
      </c>
    </row>
    <row r="425">
      <c r="A425" s="21" t="str">
        <f>IFERROR(__xludf.DUMMYFUNCTION("""COMPUTED_VALUE"""),"www.williamsbu.edu")</f>
        <v>www.williamsbu.edu</v>
      </c>
      <c r="B425" s="22">
        <f>IFERROR(__xludf.DUMMYFUNCTION("""COMPUTED_VALUE"""),12.0)</f>
        <v>12</v>
      </c>
    </row>
    <row r="426">
      <c r="A426" s="21" t="str">
        <f>IFERROR(__xludf.DUMMYFUNCTION("""COMPUTED_VALUE"""),"www.wne.edu")</f>
        <v>www.wne.edu</v>
      </c>
      <c r="B426" s="22">
        <f>IFERROR(__xludf.DUMMYFUNCTION("""COMPUTED_VALUE"""),12.0)</f>
        <v>12</v>
      </c>
    </row>
    <row r="427">
      <c r="A427" s="21" t="str">
        <f>IFERROR(__xludf.DUMMYFUNCTION("""COMPUTED_VALUE"""),"www.yoec.edu")</f>
        <v>www.yoec.edu</v>
      </c>
      <c r="B427" s="22">
        <f>IFERROR(__xludf.DUMMYFUNCTION("""COMPUTED_VALUE"""),12.0)</f>
        <v>12</v>
      </c>
    </row>
    <row r="428">
      <c r="A428" s="21" t="str">
        <f>IFERROR(__xludf.DUMMYFUNCTION("""COMPUTED_VALUE"""),"uwm.edu")</f>
        <v>uwm.edu</v>
      </c>
      <c r="B428" s="22">
        <f>IFERROR(__xludf.DUMMYFUNCTION("""COMPUTED_VALUE"""),11.0)</f>
        <v>11</v>
      </c>
    </row>
    <row r="429">
      <c r="A429" s="21" t="str">
        <f>IFERROR(__xludf.DUMMYFUNCTION("""COMPUTED_VALUE"""),"www.assumption.edu")</f>
        <v>www.assumption.edu</v>
      </c>
      <c r="B429" s="22">
        <f>IFERROR(__xludf.DUMMYFUNCTION("""COMPUTED_VALUE"""),11.0)</f>
        <v>11</v>
      </c>
    </row>
    <row r="430">
      <c r="A430" s="21" t="str">
        <f>IFERROR(__xludf.DUMMYFUNCTION("""COMPUTED_VALUE"""),"www.bc3.edu")</f>
        <v>www.bc3.edu</v>
      </c>
      <c r="B430" s="22">
        <f>IFERROR(__xludf.DUMMYFUNCTION("""COMPUTED_VALUE"""),11.0)</f>
        <v>11</v>
      </c>
    </row>
    <row r="431">
      <c r="A431" s="21" t="str">
        <f>IFERROR(__xludf.DUMMYFUNCTION("""COMPUTED_VALUE"""),"www.ccaurora.edu")</f>
        <v>www.ccaurora.edu</v>
      </c>
      <c r="B431" s="22">
        <f>IFERROR(__xludf.DUMMYFUNCTION("""COMPUTED_VALUE"""),11.0)</f>
        <v>11</v>
      </c>
    </row>
    <row r="432">
      <c r="A432" s="21" t="str">
        <f>IFERROR(__xludf.DUMMYFUNCTION("""COMPUTED_VALUE"""),"www.ciu.edu")</f>
        <v>www.ciu.edu</v>
      </c>
      <c r="B432" s="22">
        <f>IFERROR(__xludf.DUMMYFUNCTION("""COMPUTED_VALUE"""),11.0)</f>
        <v>11</v>
      </c>
    </row>
    <row r="433">
      <c r="A433" s="21" t="str">
        <f>IFERROR(__xludf.DUMMYFUNCTION("""COMPUTED_VALUE"""),"www.cuaa.edu")</f>
        <v>www.cuaa.edu</v>
      </c>
      <c r="B433" s="22">
        <f>IFERROR(__xludf.DUMMYFUNCTION("""COMPUTED_VALUE"""),11.0)</f>
        <v>11</v>
      </c>
    </row>
    <row r="434">
      <c r="A434" s="21" t="str">
        <f>IFERROR(__xludf.DUMMYFUNCTION("""COMPUTED_VALUE"""),"www.cwu.edu")</f>
        <v>www.cwu.edu</v>
      </c>
      <c r="B434" s="22">
        <f>IFERROR(__xludf.DUMMYFUNCTION("""COMPUTED_VALUE"""),11.0)</f>
        <v>11</v>
      </c>
    </row>
    <row r="435">
      <c r="A435" s="21" t="str">
        <f>IFERROR(__xludf.DUMMYFUNCTION("""COMPUTED_VALUE"""),"www.dmacc.edu")</f>
        <v>www.dmacc.edu</v>
      </c>
      <c r="B435" s="22">
        <f>IFERROR(__xludf.DUMMYFUNCTION("""COMPUTED_VALUE"""),11.0)</f>
        <v>11</v>
      </c>
    </row>
    <row r="436">
      <c r="A436" s="21" t="str">
        <f>IFERROR(__xludf.DUMMYFUNCTION("""COMPUTED_VALUE"""),"www.evms.edu")</f>
        <v>www.evms.edu</v>
      </c>
      <c r="B436" s="22">
        <f>IFERROR(__xludf.DUMMYFUNCTION("""COMPUTED_VALUE"""),11.0)</f>
        <v>11</v>
      </c>
    </row>
    <row r="437">
      <c r="A437" s="21" t="str">
        <f>IFERROR(__xludf.DUMMYFUNCTION("""COMPUTED_VALUE"""),"www.fitchburgstate.edu")</f>
        <v>www.fitchburgstate.edu</v>
      </c>
      <c r="B437" s="22">
        <f>IFERROR(__xludf.DUMMYFUNCTION("""COMPUTED_VALUE"""),11.0)</f>
        <v>11</v>
      </c>
    </row>
    <row r="438">
      <c r="A438" s="21" t="str">
        <f>IFERROR(__xludf.DUMMYFUNCTION("""COMPUTED_VALUE"""),"www.gardnerwebb.edu")</f>
        <v>www.gardnerwebb.edu</v>
      </c>
      <c r="B438" s="22">
        <f>IFERROR(__xludf.DUMMYFUNCTION("""COMPUTED_VALUE"""),11.0)</f>
        <v>11</v>
      </c>
    </row>
    <row r="439">
      <c r="A439" s="21" t="str">
        <f>IFERROR(__xludf.DUMMYFUNCTION("""COMPUTED_VALUE"""),"www.genesee.edu")</f>
        <v>www.genesee.edu</v>
      </c>
      <c r="B439" s="22">
        <f>IFERROR(__xludf.DUMMYFUNCTION("""COMPUTED_VALUE"""),11.0)</f>
        <v>11</v>
      </c>
    </row>
    <row r="440">
      <c r="A440" s="21" t="str">
        <f>IFERROR(__xludf.DUMMYFUNCTION("""COMPUTED_VALUE"""),"www.kennesaw.edu")</f>
        <v>www.kennesaw.edu</v>
      </c>
      <c r="B440" s="22">
        <f>IFERROR(__xludf.DUMMYFUNCTION("""COMPUTED_VALUE"""),11.0)</f>
        <v>11</v>
      </c>
    </row>
    <row r="441">
      <c r="A441" s="21" t="str">
        <f>IFERROR(__xludf.DUMMYFUNCTION("""COMPUTED_VALUE"""),"www.ltcc.edu")</f>
        <v>www.ltcc.edu</v>
      </c>
      <c r="B441" s="22">
        <f>IFERROR(__xludf.DUMMYFUNCTION("""COMPUTED_VALUE"""),11.0)</f>
        <v>11</v>
      </c>
    </row>
    <row r="442">
      <c r="A442" s="21" t="str">
        <f>IFERROR(__xludf.DUMMYFUNCTION("""COMPUTED_VALUE"""),"www.mercer.edu")</f>
        <v>www.mercer.edu</v>
      </c>
      <c r="B442" s="22">
        <f>IFERROR(__xludf.DUMMYFUNCTION("""COMPUTED_VALUE"""),11.0)</f>
        <v>11</v>
      </c>
    </row>
    <row r="443">
      <c r="A443" s="21" t="str">
        <f>IFERROR(__xludf.DUMMYFUNCTION("""COMPUTED_VALUE"""),"www.mohave.edu")</f>
        <v>www.mohave.edu</v>
      </c>
      <c r="B443" s="22">
        <f>IFERROR(__xludf.DUMMYFUNCTION("""COMPUTED_VALUE"""),11.0)</f>
        <v>11</v>
      </c>
    </row>
    <row r="444">
      <c r="A444" s="21" t="str">
        <f>IFERROR(__xludf.DUMMYFUNCTION("""COMPUTED_VALUE"""),"www.mtc.edu")</f>
        <v>www.mtc.edu</v>
      </c>
      <c r="B444" s="22">
        <f>IFERROR(__xludf.DUMMYFUNCTION("""COMPUTED_VALUE"""),11.0)</f>
        <v>11</v>
      </c>
    </row>
    <row r="445">
      <c r="A445" s="21" t="str">
        <f>IFERROR(__xludf.DUMMYFUNCTION("""COMPUTED_VALUE"""),"www.northcentral.edu")</f>
        <v>www.northcentral.edu</v>
      </c>
      <c r="B445" s="22">
        <f>IFERROR(__xludf.DUMMYFUNCTION("""COMPUTED_VALUE"""),11.0)</f>
        <v>11</v>
      </c>
    </row>
    <row r="446">
      <c r="A446" s="21" t="str">
        <f>IFERROR(__xludf.DUMMYFUNCTION("""COMPUTED_VALUE"""),"www.nts.edu")</f>
        <v>www.nts.edu</v>
      </c>
      <c r="B446" s="22">
        <f>IFERROR(__xludf.DUMMYFUNCTION("""COMPUTED_VALUE"""),11.0)</f>
        <v>11</v>
      </c>
    </row>
    <row r="447">
      <c r="A447" s="21" t="str">
        <f>IFERROR(__xludf.DUMMYFUNCTION("""COMPUTED_VALUE"""),"www.nwhealth.edu")</f>
        <v>www.nwhealth.edu</v>
      </c>
      <c r="B447" s="22">
        <f>IFERROR(__xludf.DUMMYFUNCTION("""COMPUTED_VALUE"""),11.0)</f>
        <v>11</v>
      </c>
    </row>
    <row r="448">
      <c r="A448" s="21" t="str">
        <f>IFERROR(__xludf.DUMMYFUNCTION("""COMPUTED_VALUE"""),"www.olivet.edu")</f>
        <v>www.olivet.edu</v>
      </c>
      <c r="B448" s="22">
        <f>IFERROR(__xludf.DUMMYFUNCTION("""COMPUTED_VALUE"""),11.0)</f>
        <v>11</v>
      </c>
    </row>
    <row r="449">
      <c r="A449" s="21" t="str">
        <f>IFERROR(__xludf.DUMMYFUNCTION("""COMPUTED_VALUE"""),"www.orangecoastcollege.edu")</f>
        <v>www.orangecoastcollege.edu</v>
      </c>
      <c r="B449" s="22">
        <f>IFERROR(__xludf.DUMMYFUNCTION("""COMPUTED_VALUE"""),11.0)</f>
        <v>11</v>
      </c>
    </row>
    <row r="450">
      <c r="A450" s="21" t="str">
        <f>IFERROR(__xludf.DUMMYFUNCTION("""COMPUTED_VALUE"""),"www.pba.edu")</f>
        <v>www.pba.edu</v>
      </c>
      <c r="B450" s="22">
        <f>IFERROR(__xludf.DUMMYFUNCTION("""COMPUTED_VALUE"""),11.0)</f>
        <v>11</v>
      </c>
    </row>
    <row r="451">
      <c r="A451" s="21" t="str">
        <f>IFERROR(__xludf.DUMMYFUNCTION("""COMPUTED_VALUE"""),"www.pitzer.edu")</f>
        <v>www.pitzer.edu</v>
      </c>
      <c r="B451" s="22">
        <f>IFERROR(__xludf.DUMMYFUNCTION("""COMPUTED_VALUE"""),11.0)</f>
        <v>11</v>
      </c>
    </row>
    <row r="452">
      <c r="A452" s="21" t="str">
        <f>IFERROR(__xludf.DUMMYFUNCTION("""COMPUTED_VALUE"""),"www.point.edu")</f>
        <v>www.point.edu</v>
      </c>
      <c r="B452" s="22">
        <f>IFERROR(__xludf.DUMMYFUNCTION("""COMPUTED_VALUE"""),11.0)</f>
        <v>11</v>
      </c>
    </row>
    <row r="453">
      <c r="A453" s="21" t="str">
        <f>IFERROR(__xludf.DUMMYFUNCTION("""COMPUTED_VALUE"""),"www.principiacollege.edu")</f>
        <v>www.principiacollege.edu</v>
      </c>
      <c r="B453" s="22">
        <f>IFERROR(__xludf.DUMMYFUNCTION("""COMPUTED_VALUE"""),11.0)</f>
        <v>11</v>
      </c>
    </row>
    <row r="454">
      <c r="A454" s="21" t="str">
        <f>IFERROR(__xludf.DUMMYFUNCTION("""COMPUTED_VALUE"""),"www.spertus.edu")</f>
        <v>www.spertus.edu</v>
      </c>
      <c r="B454" s="22">
        <f>IFERROR(__xludf.DUMMYFUNCTION("""COMPUTED_VALUE"""),11.0)</f>
        <v>11</v>
      </c>
    </row>
    <row r="455">
      <c r="A455" s="21" t="str">
        <f>IFERROR(__xludf.DUMMYFUNCTION("""COMPUTED_VALUE"""),"www.sw.edu")</f>
        <v>www.sw.edu</v>
      </c>
      <c r="B455" s="22">
        <f>IFERROR(__xludf.DUMMYFUNCTION("""COMPUTED_VALUE"""),11.0)</f>
        <v>11</v>
      </c>
    </row>
    <row r="456">
      <c r="A456" s="21" t="str">
        <f>IFERROR(__xludf.DUMMYFUNCTION("""COMPUTED_VALUE"""),"www.swosu.edu")</f>
        <v>www.swosu.edu</v>
      </c>
      <c r="B456" s="22">
        <f>IFERROR(__xludf.DUMMYFUNCTION("""COMPUTED_VALUE"""),11.0)</f>
        <v>11</v>
      </c>
    </row>
    <row r="457">
      <c r="A457" s="21" t="str">
        <f>IFERROR(__xludf.DUMMYFUNCTION("""COMPUTED_VALUE"""),"www.tamusa.edu")</f>
        <v>www.tamusa.edu</v>
      </c>
      <c r="B457" s="22">
        <f>IFERROR(__xludf.DUMMYFUNCTION("""COMPUTED_VALUE"""),11.0)</f>
        <v>11</v>
      </c>
    </row>
    <row r="458">
      <c r="A458" s="21" t="str">
        <f>IFERROR(__xludf.DUMMYFUNCTION("""COMPUTED_VALUE"""),"www.tufts.edu")</f>
        <v>www.tufts.edu</v>
      </c>
      <c r="B458" s="22">
        <f>IFERROR(__xludf.DUMMYFUNCTION("""COMPUTED_VALUE"""),11.0)</f>
        <v>11</v>
      </c>
    </row>
    <row r="459">
      <c r="A459" s="21" t="str">
        <f>IFERROR(__xludf.DUMMYFUNCTION("""COMPUTED_VALUE"""),"www.tulsacc.edu")</f>
        <v>www.tulsacc.edu</v>
      </c>
      <c r="B459" s="22">
        <f>IFERROR(__xludf.DUMMYFUNCTION("""COMPUTED_VALUE"""),11.0)</f>
        <v>11</v>
      </c>
    </row>
    <row r="460">
      <c r="A460" s="21" t="str">
        <f>IFERROR(__xludf.DUMMYFUNCTION("""COMPUTED_VALUE"""),"www.universityofcalifornia.edu")</f>
        <v>www.universityofcalifornia.edu</v>
      </c>
      <c r="B460" s="22">
        <f>IFERROR(__xludf.DUMMYFUNCTION("""COMPUTED_VALUE"""),11.0)</f>
        <v>11</v>
      </c>
    </row>
    <row r="461">
      <c r="A461" s="21" t="str">
        <f>IFERROR(__xludf.DUMMYFUNCTION("""COMPUTED_VALUE"""),"www.usm.edu")</f>
        <v>www.usm.edu</v>
      </c>
      <c r="B461" s="22">
        <f>IFERROR(__xludf.DUMMYFUNCTION("""COMPUTED_VALUE"""),11.0)</f>
        <v>11</v>
      </c>
    </row>
    <row r="462">
      <c r="A462" s="21" t="str">
        <f>IFERROR(__xludf.DUMMYFUNCTION("""COMPUTED_VALUE"""),"www.utsa.edu")</f>
        <v>www.utsa.edu</v>
      </c>
      <c r="B462" s="22">
        <f>IFERROR(__xludf.DUMMYFUNCTION("""COMPUTED_VALUE"""),11.0)</f>
        <v>11</v>
      </c>
    </row>
    <row r="463">
      <c r="A463" s="21" t="str">
        <f>IFERROR(__xludf.DUMMYFUNCTION("""COMPUTED_VALUE"""),"www.villa.edu")</f>
        <v>www.villa.edu</v>
      </c>
      <c r="B463" s="22">
        <f>IFERROR(__xludf.DUMMYFUNCTION("""COMPUTED_VALUE"""),11.0)</f>
        <v>11</v>
      </c>
    </row>
    <row r="464">
      <c r="A464" s="21" t="str">
        <f>IFERROR(__xludf.DUMMYFUNCTION("""COMPUTED_VALUE"""),"www.wilkes.edu")</f>
        <v>www.wilkes.edu</v>
      </c>
      <c r="B464" s="22">
        <f>IFERROR(__xludf.DUMMYFUNCTION("""COMPUTED_VALUE"""),11.0)</f>
        <v>11</v>
      </c>
    </row>
    <row r="465">
      <c r="A465" s="21" t="str">
        <f>IFERROR(__xludf.DUMMYFUNCTION("""COMPUTED_VALUE"""),"otero.edu")</f>
        <v>otero.edu</v>
      </c>
      <c r="B465" s="22">
        <f>IFERROR(__xludf.DUMMYFUNCTION("""COMPUTED_VALUE"""),10.0)</f>
        <v>10</v>
      </c>
    </row>
    <row r="466">
      <c r="A466" s="21" t="str">
        <f>IFERROR(__xludf.DUMMYFUNCTION("""COMPUTED_VALUE"""),"www.adelphi.edu")</f>
        <v>www.adelphi.edu</v>
      </c>
      <c r="B466" s="22">
        <f>IFERROR(__xludf.DUMMYFUNCTION("""COMPUTED_VALUE"""),10.0)</f>
        <v>10</v>
      </c>
    </row>
    <row r="467">
      <c r="A467" s="21" t="str">
        <f>IFERROR(__xludf.DUMMYFUNCTION("""COMPUTED_VALUE"""),"www.agnesscott.edu")</f>
        <v>www.agnesscott.edu</v>
      </c>
      <c r="B467" s="22">
        <f>IFERROR(__xludf.DUMMYFUNCTION("""COMPUTED_VALUE"""),10.0)</f>
        <v>10</v>
      </c>
    </row>
    <row r="468">
      <c r="A468" s="21" t="str">
        <f>IFERROR(__xludf.DUMMYFUNCTION("""COMPUTED_VALUE"""),"www.arcadia.edu")</f>
        <v>www.arcadia.edu</v>
      </c>
      <c r="B468" s="22">
        <f>IFERROR(__xludf.DUMMYFUNCTION("""COMPUTED_VALUE"""),10.0)</f>
        <v>10</v>
      </c>
    </row>
    <row r="469">
      <c r="A469" s="21" t="str">
        <f>IFERROR(__xludf.DUMMYFUNCTION("""COMPUTED_VALUE"""),"www.aurora.edu")</f>
        <v>www.aurora.edu</v>
      </c>
      <c r="B469" s="22">
        <f>IFERROR(__xludf.DUMMYFUNCTION("""COMPUTED_VALUE"""),10.0)</f>
        <v>10</v>
      </c>
    </row>
    <row r="470">
      <c r="A470" s="21" t="str">
        <f>IFERROR(__xludf.DUMMYFUNCTION("""COMPUTED_VALUE"""),"www.briarcliff.edu")</f>
        <v>www.briarcliff.edu</v>
      </c>
      <c r="B470" s="22">
        <f>IFERROR(__xludf.DUMMYFUNCTION("""COMPUTED_VALUE"""),10.0)</f>
        <v>10</v>
      </c>
    </row>
    <row r="471">
      <c r="A471" s="21" t="str">
        <f>IFERROR(__xludf.DUMMYFUNCTION("""COMPUTED_VALUE"""),"www.ccbcmd.edu")</f>
        <v>www.ccbcmd.edu</v>
      </c>
      <c r="B471" s="22">
        <f>IFERROR(__xludf.DUMMYFUNCTION("""COMPUTED_VALUE"""),10.0)</f>
        <v>10</v>
      </c>
    </row>
    <row r="472">
      <c r="A472" s="21" t="str">
        <f>IFERROR(__xludf.DUMMYFUNCTION("""COMPUTED_VALUE"""),"www.cfcc.edu")</f>
        <v>www.cfcc.edu</v>
      </c>
      <c r="B472" s="22">
        <f>IFERROR(__xludf.DUMMYFUNCTION("""COMPUTED_VALUE"""),10.0)</f>
        <v>10</v>
      </c>
    </row>
    <row r="473">
      <c r="A473" s="21" t="str">
        <f>IFERROR(__xludf.DUMMYFUNCTION("""COMPUTED_VALUE"""),"www.chowan.edu")</f>
        <v>www.chowan.edu</v>
      </c>
      <c r="B473" s="22">
        <f>IFERROR(__xludf.DUMMYFUNCTION("""COMPUTED_VALUE"""),10.0)</f>
        <v>10</v>
      </c>
    </row>
    <row r="474">
      <c r="A474" s="21" t="str">
        <f>IFERROR(__xludf.DUMMYFUNCTION("""COMPUTED_VALUE"""),"www.cofc.edu")</f>
        <v>www.cofc.edu</v>
      </c>
      <c r="B474" s="22">
        <f>IFERROR(__xludf.DUMMYFUNCTION("""COMPUTED_VALUE"""),10.0)</f>
        <v>10</v>
      </c>
    </row>
    <row r="475">
      <c r="A475" s="21" t="str">
        <f>IFERROR(__xludf.DUMMYFUNCTION("""COMPUTED_VALUE"""),"www.corban.edu")</f>
        <v>www.corban.edu</v>
      </c>
      <c r="B475" s="22">
        <f>IFERROR(__xludf.DUMMYFUNCTION("""COMPUTED_VALUE"""),10.0)</f>
        <v>10</v>
      </c>
    </row>
    <row r="476">
      <c r="A476" s="21" t="str">
        <f>IFERROR(__xludf.DUMMYFUNCTION("""COMPUTED_VALUE"""),"www.drakestate.edu")</f>
        <v>www.drakestate.edu</v>
      </c>
      <c r="B476" s="22">
        <f>IFERROR(__xludf.DUMMYFUNCTION("""COMPUTED_VALUE"""),10.0)</f>
        <v>10</v>
      </c>
    </row>
    <row r="477">
      <c r="A477" s="21" t="str">
        <f>IFERROR(__xludf.DUMMYFUNCTION("""COMPUTED_VALUE"""),"www.gulfcoast.edu")</f>
        <v>www.gulfcoast.edu</v>
      </c>
      <c r="B477" s="22">
        <f>IFERROR(__xludf.DUMMYFUNCTION("""COMPUTED_VALUE"""),10.0)</f>
        <v>10</v>
      </c>
    </row>
    <row r="478">
      <c r="A478" s="21" t="str">
        <f>IFERROR(__xludf.DUMMYFUNCTION("""COMPUTED_VALUE"""),"www.highpoint.edu")</f>
        <v>www.highpoint.edu</v>
      </c>
      <c r="B478" s="22">
        <f>IFERROR(__xludf.DUMMYFUNCTION("""COMPUTED_VALUE"""),10.0)</f>
        <v>10</v>
      </c>
    </row>
    <row r="479">
      <c r="A479" s="21" t="str">
        <f>IFERROR(__xludf.DUMMYFUNCTION("""COMPUTED_VALUE"""),"www.hmc.edu")</f>
        <v>www.hmc.edu</v>
      </c>
      <c r="B479" s="22">
        <f>IFERROR(__xludf.DUMMYFUNCTION("""COMPUTED_VALUE"""),10.0)</f>
        <v>10</v>
      </c>
    </row>
    <row r="480">
      <c r="A480" s="21" t="str">
        <f>IFERROR(__xludf.DUMMYFUNCTION("""COMPUTED_VALUE"""),"www.holyfamily.edu")</f>
        <v>www.holyfamily.edu</v>
      </c>
      <c r="B480" s="22">
        <f>IFERROR(__xludf.DUMMYFUNCTION("""COMPUTED_VALUE"""),10.0)</f>
        <v>10</v>
      </c>
    </row>
    <row r="481">
      <c r="A481" s="21" t="str">
        <f>IFERROR(__xludf.DUMMYFUNCTION("""COMPUTED_VALUE"""),"www.iowacentral.edu")</f>
        <v>www.iowacentral.edu</v>
      </c>
      <c r="B481" s="22">
        <f>IFERROR(__xludf.DUMMYFUNCTION("""COMPUTED_VALUE"""),10.0)</f>
        <v>10</v>
      </c>
    </row>
    <row r="482">
      <c r="A482" s="21" t="str">
        <f>IFERROR(__xludf.DUMMYFUNCTION("""COMPUTED_VALUE"""),"www.jmu.edu")</f>
        <v>www.jmu.edu</v>
      </c>
      <c r="B482" s="22">
        <f>IFERROR(__xludf.DUMMYFUNCTION("""COMPUTED_VALUE"""),10.0)</f>
        <v>10</v>
      </c>
    </row>
    <row r="483">
      <c r="A483" s="21" t="str">
        <f>IFERROR(__xludf.DUMMYFUNCTION("""COMPUTED_VALUE"""),"www.lcu.edu")</f>
        <v>www.lcu.edu</v>
      </c>
      <c r="B483" s="22">
        <f>IFERROR(__xludf.DUMMYFUNCTION("""COMPUTED_VALUE"""),10.0)</f>
        <v>10</v>
      </c>
    </row>
    <row r="484">
      <c r="A484" s="21" t="str">
        <f>IFERROR(__xludf.DUMMYFUNCTION("""COMPUTED_VALUE"""),"www.lenoircc.edu")</f>
        <v>www.lenoircc.edu</v>
      </c>
      <c r="B484" s="22">
        <f>IFERROR(__xludf.DUMMYFUNCTION("""COMPUTED_VALUE"""),10.0)</f>
        <v>10</v>
      </c>
    </row>
    <row r="485">
      <c r="A485" s="21" t="str">
        <f>IFERROR(__xludf.DUMMYFUNCTION("""COMPUTED_VALUE"""),"www.lwtech.edu")</f>
        <v>www.lwtech.edu</v>
      </c>
      <c r="B485" s="22">
        <f>IFERROR(__xludf.DUMMYFUNCTION("""COMPUTED_VALUE"""),10.0)</f>
        <v>10</v>
      </c>
    </row>
    <row r="486">
      <c r="A486" s="21" t="str">
        <f>IFERROR(__xludf.DUMMYFUNCTION("""COMPUTED_VALUE"""),"www.newberry.edu")</f>
        <v>www.newberry.edu</v>
      </c>
      <c r="B486" s="22">
        <f>IFERROR(__xludf.DUMMYFUNCTION("""COMPUTED_VALUE"""),10.0)</f>
        <v>10</v>
      </c>
    </row>
    <row r="487">
      <c r="A487" s="21" t="str">
        <f>IFERROR(__xludf.DUMMYFUNCTION("""COMPUTED_VALUE"""),"www.nycpm.edu")</f>
        <v>www.nycpm.edu</v>
      </c>
      <c r="B487" s="22">
        <f>IFERROR(__xludf.DUMMYFUNCTION("""COMPUTED_VALUE"""),10.0)</f>
        <v>10</v>
      </c>
    </row>
    <row r="488">
      <c r="A488" s="21" t="str">
        <f>IFERROR(__xludf.DUMMYFUNCTION("""COMPUTED_VALUE"""),"www.odu.edu")</f>
        <v>www.odu.edu</v>
      </c>
      <c r="B488" s="22">
        <f>IFERROR(__xludf.DUMMYFUNCTION("""COMPUTED_VALUE"""),10.0)</f>
        <v>10</v>
      </c>
    </row>
    <row r="489">
      <c r="A489" s="21" t="str">
        <f>IFERROR(__xludf.DUMMYFUNCTION("""COMPUTED_VALUE"""),"www.pima.edu")</f>
        <v>www.pima.edu</v>
      </c>
      <c r="B489" s="22">
        <f>IFERROR(__xludf.DUMMYFUNCTION("""COMPUTED_VALUE"""),10.0)</f>
        <v>10</v>
      </c>
    </row>
    <row r="490">
      <c r="A490" s="21" t="str">
        <f>IFERROR(__xludf.DUMMYFUNCTION("""COMPUTED_VALUE"""),"www.rcgc.edu")</f>
        <v>www.rcgc.edu</v>
      </c>
      <c r="B490" s="22">
        <f>IFERROR(__xludf.DUMMYFUNCTION("""COMPUTED_VALUE"""),10.0)</f>
        <v>10</v>
      </c>
    </row>
    <row r="491">
      <c r="A491" s="21" t="str">
        <f>IFERROR(__xludf.DUMMYFUNCTION("""COMPUTED_VALUE"""),"www.roosevelt.edu")</f>
        <v>www.roosevelt.edu</v>
      </c>
      <c r="B491" s="22">
        <f>IFERROR(__xludf.DUMMYFUNCTION("""COMPUTED_VALUE"""),10.0)</f>
        <v>10</v>
      </c>
    </row>
    <row r="492">
      <c r="A492" s="21" t="str">
        <f>IFERROR(__xludf.DUMMYFUNCTION("""COMPUTED_VALUE"""),"www.shsu.edu")</f>
        <v>www.shsu.edu</v>
      </c>
      <c r="B492" s="22">
        <f>IFERROR(__xludf.DUMMYFUNCTION("""COMPUTED_VALUE"""),10.0)</f>
        <v>10</v>
      </c>
    </row>
    <row r="493">
      <c r="A493" s="21" t="str">
        <f>IFERROR(__xludf.DUMMYFUNCTION("""COMPUTED_VALUE"""),"www.texarkanacollege.edu")</f>
        <v>www.texarkanacollege.edu</v>
      </c>
      <c r="B493" s="22">
        <f>IFERROR(__xludf.DUMMYFUNCTION("""COMPUTED_VALUE"""),10.0)</f>
        <v>10</v>
      </c>
    </row>
    <row r="494">
      <c r="A494" s="21" t="str">
        <f>IFERROR(__xludf.DUMMYFUNCTION("""COMPUTED_VALUE"""),"www.texascollege.edu")</f>
        <v>www.texascollege.edu</v>
      </c>
      <c r="B494" s="22">
        <f>IFERROR(__xludf.DUMMYFUNCTION("""COMPUTED_VALUE"""),10.0)</f>
        <v>10</v>
      </c>
    </row>
    <row r="495">
      <c r="A495" s="21" t="str">
        <f>IFERROR(__xludf.DUMMYFUNCTION("""COMPUTED_VALUE"""),"www.tku.edu")</f>
        <v>www.tku.edu</v>
      </c>
      <c r="B495" s="22">
        <f>IFERROR(__xludf.DUMMYFUNCTION("""COMPUTED_VALUE"""),10.0)</f>
        <v>10</v>
      </c>
    </row>
    <row r="496">
      <c r="A496" s="21" t="str">
        <f>IFERROR(__xludf.DUMMYFUNCTION("""COMPUTED_VALUE"""),"www.usi.edu")</f>
        <v>www.usi.edu</v>
      </c>
      <c r="B496" s="22">
        <f>IFERROR(__xludf.DUMMYFUNCTION("""COMPUTED_VALUE"""),10.0)</f>
        <v>10</v>
      </c>
    </row>
    <row r="497">
      <c r="A497" s="21" t="str">
        <f>IFERROR(__xludf.DUMMYFUNCTION("""COMPUTED_VALUE"""),"www.usj.edu")</f>
        <v>www.usj.edu</v>
      </c>
      <c r="B497" s="22">
        <f>IFERROR(__xludf.DUMMYFUNCTION("""COMPUTED_VALUE"""),10.0)</f>
        <v>10</v>
      </c>
    </row>
    <row r="498">
      <c r="A498" s="21" t="str">
        <f>IFERROR(__xludf.DUMMYFUNCTION("""COMPUTED_VALUE"""),"www.utm.edu")</f>
        <v>www.utm.edu</v>
      </c>
      <c r="B498" s="22">
        <f>IFERROR(__xludf.DUMMYFUNCTION("""COMPUTED_VALUE"""),10.0)</f>
        <v>10</v>
      </c>
    </row>
    <row r="499">
      <c r="A499" s="21" t="str">
        <f>IFERROR(__xludf.DUMMYFUNCTION("""COMPUTED_VALUE"""),"www.wpcc.edu")</f>
        <v>www.wpcc.edu</v>
      </c>
      <c r="B499" s="22">
        <f>IFERROR(__xludf.DUMMYFUNCTION("""COMPUTED_VALUE"""),10.0)</f>
        <v>10</v>
      </c>
    </row>
    <row r="500">
      <c r="A500" s="21" t="str">
        <f>IFERROR(__xludf.DUMMYFUNCTION("""COMPUTED_VALUE"""),"www.wti.edu")</f>
        <v>www.wti.edu</v>
      </c>
      <c r="B500" s="22">
        <f>IFERROR(__xludf.DUMMYFUNCTION("""COMPUTED_VALUE"""),10.0)</f>
        <v>10</v>
      </c>
    </row>
    <row r="501">
      <c r="A501" s="21" t="str">
        <f>IFERROR(__xludf.DUMMYFUNCTION("""COMPUTED_VALUE"""),"www.yorktech.edu")</f>
        <v>www.yorktech.edu</v>
      </c>
      <c r="B501" s="22">
        <f>IFERROR(__xludf.DUMMYFUNCTION("""COMPUTED_VALUE"""),10.0)</f>
        <v>10</v>
      </c>
    </row>
    <row r="502">
      <c r="A502" s="21" t="str">
        <f>IFERROR(__xludf.DUMMYFUNCTION("""COMPUTED_VALUE"""),"www.anderson.edu")</f>
        <v>www.anderson.edu</v>
      </c>
      <c r="B502" s="22">
        <f>IFERROR(__xludf.DUMMYFUNCTION("""COMPUTED_VALUE"""),9.0)</f>
        <v>9</v>
      </c>
    </row>
    <row r="503">
      <c r="A503" s="21" t="str">
        <f>IFERROR(__xludf.DUMMYFUNCTION("""COMPUTED_VALUE"""),"www.apsu.edu")</f>
        <v>www.apsu.edu</v>
      </c>
      <c r="B503" s="22">
        <f>IFERROR(__xludf.DUMMYFUNCTION("""COMPUTED_VALUE"""),9.0)</f>
        <v>9</v>
      </c>
    </row>
    <row r="504">
      <c r="A504" s="21" t="str">
        <f>IFERROR(__xludf.DUMMYFUNCTION("""COMPUTED_VALUE"""),"www.arbor.edu")</f>
        <v>www.arbor.edu</v>
      </c>
      <c r="B504" s="22">
        <f>IFERROR(__xludf.DUMMYFUNCTION("""COMPUTED_VALUE"""),9.0)</f>
        <v>9</v>
      </c>
    </row>
    <row r="505">
      <c r="A505" s="21" t="str">
        <f>IFERROR(__xludf.DUMMYFUNCTION("""COMPUTED_VALUE"""),"www.asu.edu")</f>
        <v>www.asu.edu</v>
      </c>
      <c r="B505" s="22">
        <f>IFERROR(__xludf.DUMMYFUNCTION("""COMPUTED_VALUE"""),9.0)</f>
        <v>9</v>
      </c>
    </row>
    <row r="506">
      <c r="A506" s="21" t="str">
        <f>IFERROR(__xludf.DUMMYFUNCTION("""COMPUTED_VALUE"""),"www.auto.edu")</f>
        <v>www.auto.edu</v>
      </c>
      <c r="B506" s="22">
        <f>IFERROR(__xludf.DUMMYFUNCTION("""COMPUTED_VALUE"""),9.0)</f>
        <v>9</v>
      </c>
    </row>
    <row r="507">
      <c r="A507" s="21" t="str">
        <f>IFERROR(__xludf.DUMMYFUNCTION("""COMPUTED_VALUE"""),"www.blinn.edu")</f>
        <v>www.blinn.edu</v>
      </c>
      <c r="B507" s="22">
        <f>IFERROR(__xludf.DUMMYFUNCTION("""COMPUTED_VALUE"""),9.0)</f>
        <v>9</v>
      </c>
    </row>
    <row r="508">
      <c r="A508" s="21" t="str">
        <f>IFERROR(__xludf.DUMMYFUNCTION("""COMPUTED_VALUE"""),"www.bridgew.edu")</f>
        <v>www.bridgew.edu</v>
      </c>
      <c r="B508" s="22">
        <f>IFERROR(__xludf.DUMMYFUNCTION("""COMPUTED_VALUE"""),9.0)</f>
        <v>9</v>
      </c>
    </row>
    <row r="509">
      <c r="A509" s="21" t="str">
        <f>IFERROR(__xludf.DUMMYFUNCTION("""COMPUTED_VALUE"""),"www.brookdalecc.edu")</f>
        <v>www.brookdalecc.edu</v>
      </c>
      <c r="B509" s="22">
        <f>IFERROR(__xludf.DUMMYFUNCTION("""COMPUTED_VALUE"""),9.0)</f>
        <v>9</v>
      </c>
    </row>
    <row r="510">
      <c r="A510" s="21" t="str">
        <f>IFERROR(__xludf.DUMMYFUNCTION("""COMPUTED_VALUE"""),"www.calvinseminary.edu")</f>
        <v>www.calvinseminary.edu</v>
      </c>
      <c r="B510" s="22">
        <f>IFERROR(__xludf.DUMMYFUNCTION("""COMPUTED_VALUE"""),9.0)</f>
        <v>9</v>
      </c>
    </row>
    <row r="511">
      <c r="A511" s="21" t="str">
        <f>IFERROR(__xludf.DUMMYFUNCTION("""COMPUTED_VALUE"""),"www.ccm.edu")</f>
        <v>www.ccm.edu</v>
      </c>
      <c r="B511" s="22">
        <f>IFERROR(__xludf.DUMMYFUNCTION("""COMPUTED_VALUE"""),9.0)</f>
        <v>9</v>
      </c>
    </row>
    <row r="512">
      <c r="A512" s="21" t="str">
        <f>IFERROR(__xludf.DUMMYFUNCTION("""COMPUTED_VALUE"""),"www.charlestonsouthern.edu")</f>
        <v>www.charlestonsouthern.edu</v>
      </c>
      <c r="B512" s="22">
        <f>IFERROR(__xludf.DUMMYFUNCTION("""COMPUTED_VALUE"""),9.0)</f>
        <v>9</v>
      </c>
    </row>
    <row r="513">
      <c r="A513" s="21" t="str">
        <f>IFERROR(__xludf.DUMMYFUNCTION("""COMPUTED_VALUE"""),"www.gettysburg.edu")</f>
        <v>www.gettysburg.edu</v>
      </c>
      <c r="B513" s="22">
        <f>IFERROR(__xludf.DUMMYFUNCTION("""COMPUTED_VALUE"""),9.0)</f>
        <v>9</v>
      </c>
    </row>
    <row r="514">
      <c r="A514" s="21" t="str">
        <f>IFERROR(__xludf.DUMMYFUNCTION("""COMPUTED_VALUE"""),"www.gnomon.edu")</f>
        <v>www.gnomon.edu</v>
      </c>
      <c r="B514" s="22">
        <f>IFERROR(__xludf.DUMMYFUNCTION("""COMPUTED_VALUE"""),9.0)</f>
        <v>9</v>
      </c>
    </row>
    <row r="515">
      <c r="A515" s="21" t="str">
        <f>IFERROR(__xludf.DUMMYFUNCTION("""COMPUTED_VALUE"""),"www.gtu.edu")</f>
        <v>www.gtu.edu</v>
      </c>
      <c r="B515" s="22">
        <f>IFERROR(__xludf.DUMMYFUNCTION("""COMPUTED_VALUE"""),9.0)</f>
        <v>9</v>
      </c>
    </row>
    <row r="516">
      <c r="A516" s="21" t="str">
        <f>IFERROR(__xludf.DUMMYFUNCTION("""COMPUTED_VALUE"""),"www.hutchcc.edu")</f>
        <v>www.hutchcc.edu</v>
      </c>
      <c r="B516" s="22">
        <f>IFERROR(__xludf.DUMMYFUNCTION("""COMPUTED_VALUE"""),9.0)</f>
        <v>9</v>
      </c>
    </row>
    <row r="517">
      <c r="A517" s="21" t="str">
        <f>IFERROR(__xludf.DUMMYFUNCTION("""COMPUTED_VALUE"""),"www.iona.edu")</f>
        <v>www.iona.edu</v>
      </c>
      <c r="B517" s="22">
        <f>IFERROR(__xludf.DUMMYFUNCTION("""COMPUTED_VALUE"""),9.0)</f>
        <v>9</v>
      </c>
    </row>
    <row r="518">
      <c r="A518" s="21" t="str">
        <f>IFERROR(__xludf.DUMMYFUNCTION("""COMPUTED_VALUE"""),"www.ithaca.edu")</f>
        <v>www.ithaca.edu</v>
      </c>
      <c r="B518" s="22">
        <f>IFERROR(__xludf.DUMMYFUNCTION("""COMPUTED_VALUE"""),9.0)</f>
        <v>9</v>
      </c>
    </row>
    <row r="519">
      <c r="A519" s="21" t="str">
        <f>IFERROR(__xludf.DUMMYFUNCTION("""COMPUTED_VALUE"""),"www.lakeland.edu")</f>
        <v>www.lakeland.edu</v>
      </c>
      <c r="B519" s="22">
        <f>IFERROR(__xludf.DUMMYFUNCTION("""COMPUTED_VALUE"""),9.0)</f>
        <v>9</v>
      </c>
    </row>
    <row r="520">
      <c r="A520" s="21" t="str">
        <f>IFERROR(__xludf.DUMMYFUNCTION("""COMPUTED_VALUE"""),"www.lccc.edu")</f>
        <v>www.lccc.edu</v>
      </c>
      <c r="B520" s="22">
        <f>IFERROR(__xludf.DUMMYFUNCTION("""COMPUTED_VALUE"""),9.0)</f>
        <v>9</v>
      </c>
    </row>
    <row r="521">
      <c r="A521" s="21" t="str">
        <f>IFERROR(__xludf.DUMMYFUNCTION("""COMPUTED_VALUE"""),"www.life.edu")</f>
        <v>www.life.edu</v>
      </c>
      <c r="B521" s="22">
        <f>IFERROR(__xludf.DUMMYFUNCTION("""COMPUTED_VALUE"""),9.0)</f>
        <v>9</v>
      </c>
    </row>
    <row r="522">
      <c r="A522" s="21" t="str">
        <f>IFERROR(__xludf.DUMMYFUNCTION("""COMPUTED_VALUE"""),"www.lsu.edu")</f>
        <v>www.lsu.edu</v>
      </c>
      <c r="B522" s="22">
        <f>IFERROR(__xludf.DUMMYFUNCTION("""COMPUTED_VALUE"""),9.0)</f>
        <v>9</v>
      </c>
    </row>
    <row r="523">
      <c r="A523" s="21" t="str">
        <f>IFERROR(__xludf.DUMMYFUNCTION("""COMPUTED_VALUE"""),"www.lsuhs.edu")</f>
        <v>www.lsuhs.edu</v>
      </c>
      <c r="B523" s="22">
        <f>IFERROR(__xludf.DUMMYFUNCTION("""COMPUTED_VALUE"""),9.0)</f>
        <v>9</v>
      </c>
    </row>
    <row r="524">
      <c r="A524" s="21" t="str">
        <f>IFERROR(__xludf.DUMMYFUNCTION("""COMPUTED_VALUE"""),"www.macomb.edu")</f>
        <v>www.macomb.edu</v>
      </c>
      <c r="B524" s="22">
        <f>IFERROR(__xludf.DUMMYFUNCTION("""COMPUTED_VALUE"""),9.0)</f>
        <v>9</v>
      </c>
    </row>
    <row r="525">
      <c r="A525" s="21" t="str">
        <f>IFERROR(__xludf.DUMMYFUNCTION("""COMPUTED_VALUE"""),"www.mnstate.edu")</f>
        <v>www.mnstate.edu</v>
      </c>
      <c r="B525" s="22">
        <f>IFERROR(__xludf.DUMMYFUNCTION("""COMPUTED_VALUE"""),9.0)</f>
        <v>9</v>
      </c>
    </row>
    <row r="526">
      <c r="A526" s="21" t="str">
        <f>IFERROR(__xludf.DUMMYFUNCTION("""COMPUTED_VALUE"""),"www.mountunion.edu")</f>
        <v>www.mountunion.edu</v>
      </c>
      <c r="B526" s="22">
        <f>IFERROR(__xludf.DUMMYFUNCTION("""COMPUTED_VALUE"""),9.0)</f>
        <v>9</v>
      </c>
    </row>
    <row r="527">
      <c r="A527" s="21" t="str">
        <f>IFERROR(__xludf.DUMMYFUNCTION("""COMPUTED_VALUE"""),"www.nwmissouri.edu")</f>
        <v>www.nwmissouri.edu</v>
      </c>
      <c r="B527" s="22">
        <f>IFERROR(__xludf.DUMMYFUNCTION("""COMPUTED_VALUE"""),9.0)</f>
        <v>9</v>
      </c>
    </row>
    <row r="528">
      <c r="A528" s="21" t="str">
        <f>IFERROR(__xludf.DUMMYFUNCTION("""COMPUTED_VALUE"""),"www.plazacollege.edu")</f>
        <v>www.plazacollege.edu</v>
      </c>
      <c r="B528" s="22">
        <f>IFERROR(__xludf.DUMMYFUNCTION("""COMPUTED_VALUE"""),9.0)</f>
        <v>9</v>
      </c>
    </row>
    <row r="529">
      <c r="A529" s="21" t="str">
        <f>IFERROR(__xludf.DUMMYFUNCTION("""COMPUTED_VALUE"""),"www.rochester.edu")</f>
        <v>www.rochester.edu</v>
      </c>
      <c r="B529" s="22">
        <f>IFERROR(__xludf.DUMMYFUNCTION("""COMPUTED_VALUE"""),9.0)</f>
        <v>9</v>
      </c>
    </row>
    <row r="530">
      <c r="A530" s="21" t="str">
        <f>IFERROR(__xludf.DUMMYFUNCTION("""COMPUTED_VALUE"""),"www.salemstate.edu")</f>
        <v>www.salemstate.edu</v>
      </c>
      <c r="B530" s="22">
        <f>IFERROR(__xludf.DUMMYFUNCTION("""COMPUTED_VALUE"""),9.0)</f>
        <v>9</v>
      </c>
    </row>
    <row r="531">
      <c r="A531" s="21" t="str">
        <f>IFERROR(__xludf.DUMMYFUNCTION("""COMPUTED_VALUE"""),"www.sherman.edu")</f>
        <v>www.sherman.edu</v>
      </c>
      <c r="B531" s="22">
        <f>IFERROR(__xludf.DUMMYFUNCTION("""COMPUTED_VALUE"""),9.0)</f>
        <v>9</v>
      </c>
    </row>
    <row r="532">
      <c r="A532" s="21" t="str">
        <f>IFERROR(__xludf.DUMMYFUNCTION("""COMPUTED_VALUE"""),"www.sou.edu")</f>
        <v>www.sou.edu</v>
      </c>
      <c r="B532" s="22">
        <f>IFERROR(__xludf.DUMMYFUNCTION("""COMPUTED_VALUE"""),9.0)</f>
        <v>9</v>
      </c>
    </row>
    <row r="533">
      <c r="A533" s="21" t="str">
        <f>IFERROR(__xludf.DUMMYFUNCTION("""COMPUTED_VALUE"""),"www.steu.edu")</f>
        <v>www.steu.edu</v>
      </c>
      <c r="B533" s="22">
        <f>IFERROR(__xludf.DUMMYFUNCTION("""COMPUTED_VALUE"""),9.0)</f>
        <v>9</v>
      </c>
    </row>
    <row r="534">
      <c r="A534" s="21" t="str">
        <f>IFERROR(__xludf.DUMMYFUNCTION("""COMPUTED_VALUE"""),"www.uga.edu")</f>
        <v>www.uga.edu</v>
      </c>
      <c r="B534" s="22">
        <f>IFERROR(__xludf.DUMMYFUNCTION("""COMPUTED_VALUE"""),9.0)</f>
        <v>9</v>
      </c>
    </row>
    <row r="535">
      <c r="A535" s="21" t="str">
        <f>IFERROR(__xludf.DUMMYFUNCTION("""COMPUTED_VALUE"""),"www.une.edu")</f>
        <v>www.une.edu</v>
      </c>
      <c r="B535" s="22">
        <f>IFERROR(__xludf.DUMMYFUNCTION("""COMPUTED_VALUE"""),9.0)</f>
        <v>9</v>
      </c>
    </row>
    <row r="536">
      <c r="A536" s="21" t="str">
        <f>IFERROR(__xludf.DUMMYFUNCTION("""COMPUTED_VALUE"""),"www.upsem.edu")</f>
        <v>www.upsem.edu</v>
      </c>
      <c r="B536" s="22">
        <f>IFERROR(__xludf.DUMMYFUNCTION("""COMPUTED_VALUE"""),9.0)</f>
        <v>9</v>
      </c>
    </row>
    <row r="537">
      <c r="A537" s="21" t="str">
        <f>IFERROR(__xludf.DUMMYFUNCTION("""COMPUTED_VALUE"""),"www.uth.edu")</f>
        <v>www.uth.edu</v>
      </c>
      <c r="B537" s="22">
        <f>IFERROR(__xludf.DUMMYFUNCTION("""COMPUTED_VALUE"""),9.0)</f>
        <v>9</v>
      </c>
    </row>
    <row r="538">
      <c r="A538" s="21" t="str">
        <f>IFERROR(__xludf.DUMMYFUNCTION("""COMPUTED_VALUE"""),"www.uttyler.edu")</f>
        <v>www.uttyler.edu</v>
      </c>
      <c r="B538" s="22">
        <f>IFERROR(__xludf.DUMMYFUNCTION("""COMPUTED_VALUE"""),9.0)</f>
        <v>9</v>
      </c>
    </row>
    <row r="539">
      <c r="A539" s="21" t="str">
        <f>IFERROR(__xludf.DUMMYFUNCTION("""COMPUTED_VALUE"""),"www.uwec.edu")</f>
        <v>www.uwec.edu</v>
      </c>
      <c r="B539" s="22">
        <f>IFERROR(__xludf.DUMMYFUNCTION("""COMPUTED_VALUE"""),9.0)</f>
        <v>9</v>
      </c>
    </row>
    <row r="540">
      <c r="A540" s="21" t="str">
        <f>IFERROR(__xludf.DUMMYFUNCTION("""COMPUTED_VALUE"""),"www.warner.edu")</f>
        <v>www.warner.edu</v>
      </c>
      <c r="B540" s="22">
        <f>IFERROR(__xludf.DUMMYFUNCTION("""COMPUTED_VALUE"""),9.0)</f>
        <v>9</v>
      </c>
    </row>
    <row r="541">
      <c r="A541" s="21" t="str">
        <f>IFERROR(__xludf.DUMMYFUNCTION("""COMPUTED_VALUE"""),"www.washburnlaw.edu")</f>
        <v>www.washburnlaw.edu</v>
      </c>
      <c r="B541" s="22">
        <f>IFERROR(__xludf.DUMMYFUNCTION("""COMPUTED_VALUE"""),9.0)</f>
        <v>9</v>
      </c>
    </row>
    <row r="542">
      <c r="A542" s="21" t="str">
        <f>IFERROR(__xludf.DUMMYFUNCTION("""COMPUTED_VALUE"""),"www.wcupa.edu")</f>
        <v>www.wcupa.edu</v>
      </c>
      <c r="B542" s="22">
        <f>IFERROR(__xludf.DUMMYFUNCTION("""COMPUTED_VALUE"""),9.0)</f>
        <v>9</v>
      </c>
    </row>
    <row r="543">
      <c r="A543" s="21" t="str">
        <f>IFERROR(__xludf.DUMMYFUNCTION("""COMPUTED_VALUE"""),"www.winona.edu")</f>
        <v>www.winona.edu</v>
      </c>
      <c r="B543" s="22">
        <f>IFERROR(__xludf.DUMMYFUNCTION("""COMPUTED_VALUE"""),9.0)</f>
        <v>9</v>
      </c>
    </row>
    <row r="544">
      <c r="A544" s="21" t="str">
        <f>IFERROR(__xludf.DUMMYFUNCTION("""COMPUTED_VALUE"""),"www.wvstateu.edu")</f>
        <v>www.wvstateu.edu</v>
      </c>
      <c r="B544" s="22">
        <f>IFERROR(__xludf.DUMMYFUNCTION("""COMPUTED_VALUE"""),9.0)</f>
        <v>9</v>
      </c>
    </row>
    <row r="545">
      <c r="A545" s="21" t="str">
        <f>IFERROR(__xludf.DUMMYFUNCTION("""COMPUTED_VALUE"""),"www.alverno.edu")</f>
        <v>www.alverno.edu</v>
      </c>
      <c r="B545" s="22">
        <f>IFERROR(__xludf.DUMMYFUNCTION("""COMPUTED_VALUE"""),8.0)</f>
        <v>8</v>
      </c>
    </row>
    <row r="546">
      <c r="A546" s="21" t="str">
        <f>IFERROR(__xludf.DUMMYFUNCTION("""COMPUTED_VALUE"""),"www.bgsu.edu")</f>
        <v>www.bgsu.edu</v>
      </c>
      <c r="B546" s="22">
        <f>IFERROR(__xludf.DUMMYFUNCTION("""COMPUTED_VALUE"""),8.0)</f>
        <v>8</v>
      </c>
    </row>
    <row r="547">
      <c r="A547" s="21" t="str">
        <f>IFERROR(__xludf.DUMMYFUNCTION("""COMPUTED_VALUE"""),"www.ccri.edu")</f>
        <v>www.ccri.edu</v>
      </c>
      <c r="B547" s="22">
        <f>IFERROR(__xludf.DUMMYFUNCTION("""COMPUTED_VALUE"""),8.0)</f>
        <v>8</v>
      </c>
    </row>
    <row r="548">
      <c r="A548" s="21" t="str">
        <f>IFERROR(__xludf.DUMMYFUNCTION("""COMPUTED_VALUE"""),"www.chaminade.edu")</f>
        <v>www.chaminade.edu</v>
      </c>
      <c r="B548" s="22">
        <f>IFERROR(__xludf.DUMMYFUNCTION("""COMPUTED_VALUE"""),8.0)</f>
        <v>8</v>
      </c>
    </row>
    <row r="549">
      <c r="A549" s="21" t="str">
        <f>IFERROR(__xludf.DUMMYFUNCTION("""COMPUTED_VALUE"""),"www.coastal.edu")</f>
        <v>www.coastal.edu</v>
      </c>
      <c r="B549" s="22">
        <f>IFERROR(__xludf.DUMMYFUNCTION("""COMPUTED_VALUE"""),8.0)</f>
        <v>8</v>
      </c>
    </row>
    <row r="550">
      <c r="A550" s="21" t="str">
        <f>IFERROR(__xludf.DUMMYFUNCTION("""COMPUTED_VALUE"""),"www.collegeforcreativestudies.edu")</f>
        <v>www.collegeforcreativestudies.edu</v>
      </c>
      <c r="B550" s="22">
        <f>IFERROR(__xludf.DUMMYFUNCTION("""COMPUTED_VALUE"""),8.0)</f>
        <v>8</v>
      </c>
    </row>
    <row r="551">
      <c r="A551" s="21" t="str">
        <f>IFERROR(__xludf.DUMMYFUNCTION("""COMPUTED_VALUE"""),"www.deanza.edu")</f>
        <v>www.deanza.edu</v>
      </c>
      <c r="B551" s="22">
        <f>IFERROR(__xludf.DUMMYFUNCTION("""COMPUTED_VALUE"""),8.0)</f>
        <v>8</v>
      </c>
    </row>
    <row r="552">
      <c r="A552" s="21" t="str">
        <f>IFERROR(__xludf.DUMMYFUNCTION("""COMPUTED_VALUE"""),"www.dsu.edu")</f>
        <v>www.dsu.edu</v>
      </c>
      <c r="B552" s="22">
        <f>IFERROR(__xludf.DUMMYFUNCTION("""COMPUTED_VALUE"""),8.0)</f>
        <v>8</v>
      </c>
    </row>
    <row r="553">
      <c r="A553" s="21" t="str">
        <f>IFERROR(__xludf.DUMMYFUNCTION("""COMPUTED_VALUE"""),"www.dvc.edu")</f>
        <v>www.dvc.edu</v>
      </c>
      <c r="B553" s="22">
        <f>IFERROR(__xludf.DUMMYFUNCTION("""COMPUTED_VALUE"""),8.0)</f>
        <v>8</v>
      </c>
    </row>
    <row r="554">
      <c r="A554" s="21" t="str">
        <f>IFERROR(__xludf.DUMMYFUNCTION("""COMPUTED_VALUE"""),"www.eastcentral.edu")</f>
        <v>www.eastcentral.edu</v>
      </c>
      <c r="B554" s="22">
        <f>IFERROR(__xludf.DUMMYFUNCTION("""COMPUTED_VALUE"""),8.0)</f>
        <v>8</v>
      </c>
    </row>
    <row r="555">
      <c r="A555" s="21" t="str">
        <f>IFERROR(__xludf.DUMMYFUNCTION("""COMPUTED_VALUE"""),"www.eku.edu")</f>
        <v>www.eku.edu</v>
      </c>
      <c r="B555" s="22">
        <f>IFERROR(__xludf.DUMMYFUNCTION("""COMPUTED_VALUE"""),8.0)</f>
        <v>8</v>
      </c>
    </row>
    <row r="556">
      <c r="A556" s="21" t="str">
        <f>IFERROR(__xludf.DUMMYFUNCTION("""COMPUTED_VALUE"""),"www.elon.edu")</f>
        <v>www.elon.edu</v>
      </c>
      <c r="B556" s="22">
        <f>IFERROR(__xludf.DUMMYFUNCTION("""COMPUTED_VALUE"""),8.0)</f>
        <v>8</v>
      </c>
    </row>
    <row r="557">
      <c r="A557" s="21" t="str">
        <f>IFERROR(__xludf.DUMMYFUNCTION("""COMPUTED_VALUE"""),"www.escc.edu")</f>
        <v>www.escc.edu</v>
      </c>
      <c r="B557" s="22">
        <f>IFERROR(__xludf.DUMMYFUNCTION("""COMPUTED_VALUE"""),8.0)</f>
        <v>8</v>
      </c>
    </row>
    <row r="558">
      <c r="A558" s="21" t="str">
        <f>IFERROR(__xludf.DUMMYFUNCTION("""COMPUTED_VALUE"""),"www.felbrycollege.edu")</f>
        <v>www.felbrycollege.edu</v>
      </c>
      <c r="B558" s="22">
        <f>IFERROR(__xludf.DUMMYFUNCTION("""COMPUTED_VALUE"""),8.0)</f>
        <v>8</v>
      </c>
    </row>
    <row r="559">
      <c r="A559" s="21" t="str">
        <f>IFERROR(__xludf.DUMMYFUNCTION("""COMPUTED_VALUE"""),"www.gc.edu")</f>
        <v>www.gc.edu</v>
      </c>
      <c r="B559" s="22">
        <f>IFERROR(__xludf.DUMMYFUNCTION("""COMPUTED_VALUE"""),8.0)</f>
        <v>8</v>
      </c>
    </row>
    <row r="560">
      <c r="A560" s="21" t="str">
        <f>IFERROR(__xludf.DUMMYFUNCTION("""COMPUTED_VALUE"""),"www.hope.edu")</f>
        <v>www.hope.edu</v>
      </c>
      <c r="B560" s="22">
        <f>IFERROR(__xludf.DUMMYFUNCTION("""COMPUTED_VALUE"""),8.0)</f>
        <v>8</v>
      </c>
    </row>
    <row r="561">
      <c r="A561" s="21" t="str">
        <f>IFERROR(__xludf.DUMMYFUNCTION("""COMPUTED_VALUE"""),"www.mercyhurst.edu")</f>
        <v>www.mercyhurst.edu</v>
      </c>
      <c r="B561" s="22">
        <f>IFERROR(__xludf.DUMMYFUNCTION("""COMPUTED_VALUE"""),8.0)</f>
        <v>8</v>
      </c>
    </row>
    <row r="562">
      <c r="A562" s="21" t="str">
        <f>IFERROR(__xludf.DUMMYFUNCTION("""COMPUTED_VALUE"""),"www.northpoint.edu")</f>
        <v>www.northpoint.edu</v>
      </c>
      <c r="B562" s="22">
        <f>IFERROR(__xludf.DUMMYFUNCTION("""COMPUTED_VALUE"""),8.0)</f>
        <v>8</v>
      </c>
    </row>
    <row r="563">
      <c r="A563" s="21" t="str">
        <f>IFERROR(__xludf.DUMMYFUNCTION("""COMPUTED_VALUE"""),"www.oakton.edu")</f>
        <v>www.oakton.edu</v>
      </c>
      <c r="B563" s="22">
        <f>IFERROR(__xludf.DUMMYFUNCTION("""COMPUTED_VALUE"""),8.0)</f>
        <v>8</v>
      </c>
    </row>
    <row r="564">
      <c r="A564" s="21" t="str">
        <f>IFERROR(__xludf.DUMMYFUNCTION("""COMPUTED_VALUE"""),"www.peru.edu")</f>
        <v>www.peru.edu</v>
      </c>
      <c r="B564" s="22">
        <f>IFERROR(__xludf.DUMMYFUNCTION("""COMPUTED_VALUE"""),8.0)</f>
        <v>8</v>
      </c>
    </row>
    <row r="565">
      <c r="A565" s="21" t="str">
        <f>IFERROR(__xludf.DUMMYFUNCTION("""COMPUTED_VALUE"""),"www.pgcc.edu")</f>
        <v>www.pgcc.edu</v>
      </c>
      <c r="B565" s="22">
        <f>IFERROR(__xludf.DUMMYFUNCTION("""COMPUTED_VALUE"""),8.0)</f>
        <v>8</v>
      </c>
    </row>
    <row r="566">
      <c r="A566" s="21" t="str">
        <f>IFERROR(__xludf.DUMMYFUNCTION("""COMPUTED_VALUE"""),"www.rit.edu")</f>
        <v>www.rit.edu</v>
      </c>
      <c r="B566" s="22">
        <f>IFERROR(__xludf.DUMMYFUNCTION("""COMPUTED_VALUE"""),8.0)</f>
        <v>8</v>
      </c>
    </row>
    <row r="567">
      <c r="A567" s="21" t="str">
        <f>IFERROR(__xludf.DUMMYFUNCTION("""COMPUTED_VALUE"""),"www.rocky.edu")</f>
        <v>www.rocky.edu</v>
      </c>
      <c r="B567" s="22">
        <f>IFERROR(__xludf.DUMMYFUNCTION("""COMPUTED_VALUE"""),8.0)</f>
        <v>8</v>
      </c>
    </row>
    <row r="568">
      <c r="A568" s="21" t="str">
        <f>IFERROR(__xludf.DUMMYFUNCTION("""COMPUTED_VALUE"""),"www.rosehulman.edu")</f>
        <v>www.rosehulman.edu</v>
      </c>
      <c r="B568" s="22">
        <f>IFERROR(__xludf.DUMMYFUNCTION("""COMPUTED_VALUE"""),8.0)</f>
        <v>8</v>
      </c>
    </row>
    <row r="569">
      <c r="A569" s="21" t="str">
        <f>IFERROR(__xludf.DUMMYFUNCTION("""COMPUTED_VALUE"""),"www.sandiego.edu")</f>
        <v>www.sandiego.edu</v>
      </c>
      <c r="B569" s="22">
        <f>IFERROR(__xludf.DUMMYFUNCTION("""COMPUTED_VALUE"""),8.0)</f>
        <v>8</v>
      </c>
    </row>
    <row r="570">
      <c r="A570" s="21" t="str">
        <f>IFERROR(__xludf.DUMMYFUNCTION("""COMPUTED_VALUE"""),"www.sju.edu")</f>
        <v>www.sju.edu</v>
      </c>
      <c r="B570" s="22">
        <f>IFERROR(__xludf.DUMMYFUNCTION("""COMPUTED_VALUE"""),8.0)</f>
        <v>8</v>
      </c>
    </row>
    <row r="571">
      <c r="A571" s="21" t="str">
        <f>IFERROR(__xludf.DUMMYFUNCTION("""COMPUTED_VALUE"""),"www.smith.edu")</f>
        <v>www.smith.edu</v>
      </c>
      <c r="B571" s="22">
        <f>IFERROR(__xludf.DUMMYFUNCTION("""COMPUTED_VALUE"""),8.0)</f>
        <v>8</v>
      </c>
    </row>
    <row r="572">
      <c r="A572" s="21" t="str">
        <f>IFERROR(__xludf.DUMMYFUNCTION("""COMPUTED_VALUE"""),"www.smwc.edu")</f>
        <v>www.smwc.edu</v>
      </c>
      <c r="B572" s="22">
        <f>IFERROR(__xludf.DUMMYFUNCTION("""COMPUTED_VALUE"""),8.0)</f>
        <v>8</v>
      </c>
    </row>
    <row r="573">
      <c r="A573" s="21" t="str">
        <f>IFERROR(__xludf.DUMMYFUNCTION("""COMPUTED_VALUE"""),"www.thomas.edu")</f>
        <v>www.thomas.edu</v>
      </c>
      <c r="B573" s="22">
        <f>IFERROR(__xludf.DUMMYFUNCTION("""COMPUTED_VALUE"""),8.0)</f>
        <v>8</v>
      </c>
    </row>
    <row r="574">
      <c r="A574" s="21" t="str">
        <f>IFERROR(__xludf.DUMMYFUNCTION("""COMPUTED_VALUE"""),"www.umkc.edu")</f>
        <v>www.umkc.edu</v>
      </c>
      <c r="B574" s="22">
        <f>IFERROR(__xludf.DUMMYFUNCTION("""COMPUTED_VALUE"""),8.0)</f>
        <v>8</v>
      </c>
    </row>
    <row r="575">
      <c r="A575" s="21" t="str">
        <f>IFERROR(__xludf.DUMMYFUNCTION("""COMPUTED_VALUE"""),"www.unk.edu")</f>
        <v>www.unk.edu</v>
      </c>
      <c r="B575" s="22">
        <f>IFERROR(__xludf.DUMMYFUNCTION("""COMPUTED_VALUE"""),8.0)</f>
        <v>8</v>
      </c>
    </row>
    <row r="576">
      <c r="A576" s="21" t="str">
        <f>IFERROR(__xludf.DUMMYFUNCTION("""COMPUTED_VALUE"""),"www.utexas.edu")</f>
        <v>www.utexas.edu</v>
      </c>
      <c r="B576" s="22">
        <f>IFERROR(__xludf.DUMMYFUNCTION("""COMPUTED_VALUE"""),8.0)</f>
        <v>8</v>
      </c>
    </row>
    <row r="577">
      <c r="A577" s="21" t="str">
        <f>IFERROR(__xludf.DUMMYFUNCTION("""COMPUTED_VALUE"""),"www.vmi.edu")</f>
        <v>www.vmi.edu</v>
      </c>
      <c r="B577" s="22">
        <f>IFERROR(__xludf.DUMMYFUNCTION("""COMPUTED_VALUE"""),8.0)</f>
        <v>8</v>
      </c>
    </row>
    <row r="578">
      <c r="A578" s="21" t="str">
        <f>IFERROR(__xludf.DUMMYFUNCTION("""COMPUTED_VALUE"""),"www.wcui.edu")</f>
        <v>www.wcui.edu</v>
      </c>
      <c r="B578" s="22">
        <f>IFERROR(__xludf.DUMMYFUNCTION("""COMPUTED_VALUE"""),8.0)</f>
        <v>8</v>
      </c>
    </row>
    <row r="579">
      <c r="A579" s="21" t="str">
        <f>IFERROR(__xludf.DUMMYFUNCTION("""COMPUTED_VALUE"""),"www.ws.edu")</f>
        <v>www.ws.edu</v>
      </c>
      <c r="B579" s="22">
        <f>IFERROR(__xludf.DUMMYFUNCTION("""COMPUTED_VALUE"""),8.0)</f>
        <v>8</v>
      </c>
    </row>
    <row r="580">
      <c r="A580" s="21" t="str">
        <f>IFERROR(__xludf.DUMMYFUNCTION("""COMPUTED_VALUE"""),"www.wspp.edu")</f>
        <v>www.wspp.edu</v>
      </c>
      <c r="B580" s="22">
        <f>IFERROR(__xludf.DUMMYFUNCTION("""COMPUTED_VALUE"""),8.0)</f>
        <v>8</v>
      </c>
    </row>
    <row r="581">
      <c r="A581" s="21" t="str">
        <f>IFERROR(__xludf.DUMMYFUNCTION("""COMPUTED_VALUE"""),"eicollege.edu")</f>
        <v>eicollege.edu</v>
      </c>
      <c r="B581" s="22">
        <f>IFERROR(__xludf.DUMMYFUNCTION("""COMPUTED_VALUE"""),7.0)</f>
        <v>7</v>
      </c>
    </row>
    <row r="582">
      <c r="A582" s="21" t="str">
        <f>IFERROR(__xludf.DUMMYFUNCTION("""COMPUTED_VALUE"""),"www.albright.edu")</f>
        <v>www.albright.edu</v>
      </c>
      <c r="B582" s="22">
        <f>IFERROR(__xludf.DUMMYFUNCTION("""COMPUTED_VALUE"""),7.0)</f>
        <v>7</v>
      </c>
    </row>
    <row r="583">
      <c r="A583" s="21" t="str">
        <f>IFERROR(__xludf.DUMMYFUNCTION("""COMPUTED_VALUE"""),"www.allegheny.edu")</f>
        <v>www.allegheny.edu</v>
      </c>
      <c r="B583" s="22">
        <f>IFERROR(__xludf.DUMMYFUNCTION("""COMPUTED_VALUE"""),7.0)</f>
        <v>7</v>
      </c>
    </row>
    <row r="584">
      <c r="A584" s="21" t="str">
        <f>IFERROR(__xludf.DUMMYFUNCTION("""COMPUTED_VALUE"""),"www.apexcvt.edu")</f>
        <v>www.apexcvt.edu</v>
      </c>
      <c r="B584" s="22">
        <f>IFERROR(__xludf.DUMMYFUNCTION("""COMPUTED_VALUE"""),7.0)</f>
        <v>7</v>
      </c>
    </row>
    <row r="585">
      <c r="A585" s="21" t="str">
        <f>IFERROR(__xludf.DUMMYFUNCTION("""COMPUTED_VALUE"""),"www.artcenter.edu")</f>
        <v>www.artcenter.edu</v>
      </c>
      <c r="B585" s="22">
        <f>IFERROR(__xludf.DUMMYFUNCTION("""COMPUTED_VALUE"""),7.0)</f>
        <v>7</v>
      </c>
    </row>
    <row r="586">
      <c r="A586" s="21" t="str">
        <f>IFERROR(__xludf.DUMMYFUNCTION("""COMPUTED_VALUE"""),"www.beal.edu")</f>
        <v>www.beal.edu</v>
      </c>
      <c r="B586" s="22">
        <f>IFERROR(__xludf.DUMMYFUNCTION("""COMPUTED_VALUE"""),7.0)</f>
        <v>7</v>
      </c>
    </row>
    <row r="587">
      <c r="A587" s="21" t="str">
        <f>IFERROR(__xludf.DUMMYFUNCTION("""COMPUTED_VALUE"""),"www.belmont.edu")</f>
        <v>www.belmont.edu</v>
      </c>
      <c r="B587" s="22">
        <f>IFERROR(__xludf.DUMMYFUNCTION("""COMPUTED_VALUE"""),7.0)</f>
        <v>7</v>
      </c>
    </row>
    <row r="588">
      <c r="A588" s="21" t="str">
        <f>IFERROR(__xludf.DUMMYFUNCTION("""COMPUTED_VALUE"""),"www.bethanyseminary.edu")</f>
        <v>www.bethanyseminary.edu</v>
      </c>
      <c r="B588" s="22">
        <f>IFERROR(__xludf.DUMMYFUNCTION("""COMPUTED_VALUE"""),7.0)</f>
        <v>7</v>
      </c>
    </row>
    <row r="589">
      <c r="A589" s="21" t="str">
        <f>IFERROR(__xludf.DUMMYFUNCTION("""COMPUTED_VALUE"""),"www.bmats.edu")</f>
        <v>www.bmats.edu</v>
      </c>
      <c r="B589" s="22">
        <f>IFERROR(__xludf.DUMMYFUNCTION("""COMPUTED_VALUE"""),7.0)</f>
        <v>7</v>
      </c>
    </row>
    <row r="590">
      <c r="A590" s="21" t="str">
        <f>IFERROR(__xludf.DUMMYFUNCTION("""COMPUTED_VALUE"""),"www.bowiestate.edu")</f>
        <v>www.bowiestate.edu</v>
      </c>
      <c r="B590" s="22">
        <f>IFERROR(__xludf.DUMMYFUNCTION("""COMPUTED_VALUE"""),7.0)</f>
        <v>7</v>
      </c>
    </row>
    <row r="591">
      <c r="A591" s="21" t="str">
        <f>IFERROR(__xludf.DUMMYFUNCTION("""COMPUTED_VALUE"""),"www.bucks.edu")</f>
        <v>www.bucks.edu</v>
      </c>
      <c r="B591" s="22">
        <f>IFERROR(__xludf.DUMMYFUNCTION("""COMPUTED_VALUE"""),7.0)</f>
        <v>7</v>
      </c>
    </row>
    <row r="592">
      <c r="A592" s="21" t="str">
        <f>IFERROR(__xludf.DUMMYFUNCTION("""COMPUTED_VALUE"""),"www.cedarcrest.edu")</f>
        <v>www.cedarcrest.edu</v>
      </c>
      <c r="B592" s="22">
        <f>IFERROR(__xludf.DUMMYFUNCTION("""COMPUTED_VALUE"""),7.0)</f>
        <v>7</v>
      </c>
    </row>
    <row r="593">
      <c r="A593" s="21" t="str">
        <f>IFERROR(__xludf.DUMMYFUNCTION("""COMPUTED_VALUE"""),"www.chicagobooth.edu")</f>
        <v>www.chicagobooth.edu</v>
      </c>
      <c r="B593" s="22">
        <f>IFERROR(__xludf.DUMMYFUNCTION("""COMPUTED_VALUE"""),7.0)</f>
        <v>7</v>
      </c>
    </row>
    <row r="594">
      <c r="A594" s="21" t="str">
        <f>IFERROR(__xludf.DUMMYFUNCTION("""COMPUTED_VALUE"""),"www.ciis.edu")</f>
        <v>www.ciis.edu</v>
      </c>
      <c r="B594" s="22">
        <f>IFERROR(__xludf.DUMMYFUNCTION("""COMPUTED_VALUE"""),7.0)</f>
        <v>7</v>
      </c>
    </row>
    <row r="595">
      <c r="A595" s="21" t="str">
        <f>IFERROR(__xludf.DUMMYFUNCTION("""COMPUTED_VALUE"""),"www.ctschicago.edu")</f>
        <v>www.ctschicago.edu</v>
      </c>
      <c r="B595" s="22">
        <f>IFERROR(__xludf.DUMMYFUNCTION("""COMPUTED_VALUE"""),7.0)</f>
        <v>7</v>
      </c>
    </row>
    <row r="596">
      <c r="A596" s="21" t="str">
        <f>IFERROR(__xludf.DUMMYFUNCTION("""COMPUTED_VALUE"""),"www.fdltcc.edu")</f>
        <v>www.fdltcc.edu</v>
      </c>
      <c r="B596" s="22">
        <f>IFERROR(__xludf.DUMMYFUNCTION("""COMPUTED_VALUE"""),7.0)</f>
        <v>7</v>
      </c>
    </row>
    <row r="597">
      <c r="A597" s="21" t="str">
        <f>IFERROR(__xludf.DUMMYFUNCTION("""COMPUTED_VALUE"""),"www.fortis.edu")</f>
        <v>www.fortis.edu</v>
      </c>
      <c r="B597" s="22">
        <f>IFERROR(__xludf.DUMMYFUNCTION("""COMPUTED_VALUE"""),7.0)</f>
        <v>7</v>
      </c>
    </row>
    <row r="598">
      <c r="A598" s="21" t="str">
        <f>IFERROR(__xludf.DUMMYFUNCTION("""COMPUTED_VALUE"""),"www.goldenwestcollege.edu")</f>
        <v>www.goldenwestcollege.edu</v>
      </c>
      <c r="B598" s="22">
        <f>IFERROR(__xludf.DUMMYFUNCTION("""COMPUTED_VALUE"""),7.0)</f>
        <v>7</v>
      </c>
    </row>
    <row r="599">
      <c r="A599" s="21" t="str">
        <f>IFERROR(__xludf.DUMMYFUNCTION("""COMPUTED_VALUE"""),"www.graceland.edu")</f>
        <v>www.graceland.edu</v>
      </c>
      <c r="B599" s="22">
        <f>IFERROR(__xludf.DUMMYFUNCTION("""COMPUTED_VALUE"""),7.0)</f>
        <v>7</v>
      </c>
    </row>
    <row r="600">
      <c r="A600" s="21" t="str">
        <f>IFERROR(__xludf.DUMMYFUNCTION("""COMPUTED_VALUE"""),"www.idi.edu")</f>
        <v>www.idi.edu</v>
      </c>
      <c r="B600" s="22">
        <f>IFERROR(__xludf.DUMMYFUNCTION("""COMPUTED_VALUE"""),7.0)</f>
        <v>7</v>
      </c>
    </row>
    <row r="601">
      <c r="A601" s="21" t="str">
        <f>IFERROR(__xludf.DUMMYFUNCTION("""COMPUTED_VALUE"""),"www.jeffco.edu")</f>
        <v>www.jeffco.edu</v>
      </c>
      <c r="B601" s="22">
        <f>IFERROR(__xludf.DUMMYFUNCTION("""COMPUTED_VALUE"""),7.0)</f>
        <v>7</v>
      </c>
    </row>
    <row r="602">
      <c r="A602" s="21" t="str">
        <f>IFERROR(__xludf.DUMMYFUNCTION("""COMPUTED_VALUE"""),"www.kansaschristian.edu")</f>
        <v>www.kansaschristian.edu</v>
      </c>
      <c r="B602" s="22">
        <f>IFERROR(__xludf.DUMMYFUNCTION("""COMPUTED_VALUE"""),7.0)</f>
        <v>7</v>
      </c>
    </row>
    <row r="603">
      <c r="A603" s="21" t="str">
        <f>IFERROR(__xludf.DUMMYFUNCTION("""COMPUTED_VALUE"""),"www.king.edu")</f>
        <v>www.king.edu</v>
      </c>
      <c r="B603" s="22">
        <f>IFERROR(__xludf.DUMMYFUNCTION("""COMPUTED_VALUE"""),7.0)</f>
        <v>7</v>
      </c>
    </row>
    <row r="604">
      <c r="A604" s="21" t="str">
        <f>IFERROR(__xludf.DUMMYFUNCTION("""COMPUTED_VALUE"""),"www.lafilm.edu")</f>
        <v>www.lafilm.edu</v>
      </c>
      <c r="B604" s="22">
        <f>IFERROR(__xludf.DUMMYFUNCTION("""COMPUTED_VALUE"""),7.0)</f>
        <v>7</v>
      </c>
    </row>
    <row r="605">
      <c r="A605" s="21" t="str">
        <f>IFERROR(__xludf.DUMMYFUNCTION("""COMPUTED_VALUE"""),"www.lasell.edu")</f>
        <v>www.lasell.edu</v>
      </c>
      <c r="B605" s="22">
        <f>IFERROR(__xludf.DUMMYFUNCTION("""COMPUTED_VALUE"""),7.0)</f>
        <v>7</v>
      </c>
    </row>
    <row r="606">
      <c r="A606" s="21" t="str">
        <f>IFERROR(__xludf.DUMMYFUNCTION("""COMPUTED_VALUE"""),"www.miamioh.edu")</f>
        <v>www.miamioh.edu</v>
      </c>
      <c r="B606" s="22">
        <f>IFERROR(__xludf.DUMMYFUNCTION("""COMPUTED_VALUE"""),7.0)</f>
        <v>7</v>
      </c>
    </row>
    <row r="607">
      <c r="A607" s="21" t="str">
        <f>IFERROR(__xludf.DUMMYFUNCTION("""COMPUTED_VALUE"""),"www.nashcc.edu")</f>
        <v>www.nashcc.edu</v>
      </c>
      <c r="B607" s="22">
        <f>IFERROR(__xludf.DUMMYFUNCTION("""COMPUTED_VALUE"""),7.0)</f>
        <v>7</v>
      </c>
    </row>
    <row r="608">
      <c r="A608" s="21" t="str">
        <f>IFERROR(__xludf.DUMMYFUNCTION("""COMPUTED_VALUE"""),"www.nic.edu")</f>
        <v>www.nic.edu</v>
      </c>
      <c r="B608" s="22">
        <f>IFERROR(__xludf.DUMMYFUNCTION("""COMPUTED_VALUE"""),7.0)</f>
        <v>7</v>
      </c>
    </row>
    <row r="609">
      <c r="A609" s="21" t="str">
        <f>IFERROR(__xludf.DUMMYFUNCTION("""COMPUTED_VALUE"""),"www.nku.edu")</f>
        <v>www.nku.edu</v>
      </c>
      <c r="B609" s="22">
        <f>IFERROR(__xludf.DUMMYFUNCTION("""COMPUTED_VALUE"""),7.0)</f>
        <v>7</v>
      </c>
    </row>
    <row r="610">
      <c r="A610" s="21" t="str">
        <f>IFERROR(__xludf.DUMMYFUNCTION("""COMPUTED_VALUE"""),"www.nuhs.edu")</f>
        <v>www.nuhs.edu</v>
      </c>
      <c r="B610" s="22">
        <f>IFERROR(__xludf.DUMMYFUNCTION("""COMPUTED_VALUE"""),7.0)</f>
        <v>7</v>
      </c>
    </row>
    <row r="611">
      <c r="A611" s="21" t="str">
        <f>IFERROR(__xludf.DUMMYFUNCTION("""COMPUTED_VALUE"""),"www.nyls.edu")</f>
        <v>www.nyls.edu</v>
      </c>
      <c r="B611" s="22">
        <f>IFERROR(__xludf.DUMMYFUNCTION("""COMPUTED_VALUE"""),7.0)</f>
        <v>7</v>
      </c>
    </row>
    <row r="612">
      <c r="A612" s="21" t="str">
        <f>IFERROR(__xludf.DUMMYFUNCTION("""COMPUTED_VALUE"""),"www.pencol.edu")</f>
        <v>www.pencol.edu</v>
      </c>
      <c r="B612" s="22">
        <f>IFERROR(__xludf.DUMMYFUNCTION("""COMPUTED_VALUE"""),7.0)</f>
        <v>7</v>
      </c>
    </row>
    <row r="613">
      <c r="A613" s="21" t="str">
        <f>IFERROR(__xludf.DUMMYFUNCTION("""COMPUTED_VALUE"""),"www.plu.edu")</f>
        <v>www.plu.edu</v>
      </c>
      <c r="B613" s="22">
        <f>IFERROR(__xludf.DUMMYFUNCTION("""COMPUTED_VALUE"""),7.0)</f>
        <v>7</v>
      </c>
    </row>
    <row r="614">
      <c r="A614" s="21" t="str">
        <f>IFERROR(__xludf.DUMMYFUNCTION("""COMPUTED_VALUE"""),"www.reed.edu")</f>
        <v>www.reed.edu</v>
      </c>
      <c r="B614" s="22">
        <f>IFERROR(__xludf.DUMMYFUNCTION("""COMPUTED_VALUE"""),7.0)</f>
        <v>7</v>
      </c>
    </row>
    <row r="615">
      <c r="A615" s="21" t="str">
        <f>IFERROR(__xludf.DUMMYFUNCTION("""COMPUTED_VALUE"""),"www.richland.edu")</f>
        <v>www.richland.edu</v>
      </c>
      <c r="B615" s="22">
        <f>IFERROR(__xludf.DUMMYFUNCTION("""COMPUTED_VALUE"""),7.0)</f>
        <v>7</v>
      </c>
    </row>
    <row r="616">
      <c r="A616" s="21" t="str">
        <f>IFERROR(__xludf.DUMMYFUNCTION("""COMPUTED_VALUE"""),"www.stbernards.edu")</f>
        <v>www.stbernards.edu</v>
      </c>
      <c r="B616" s="22">
        <f>IFERROR(__xludf.DUMMYFUNCTION("""COMPUTED_VALUE"""),7.0)</f>
        <v>7</v>
      </c>
    </row>
    <row r="617">
      <c r="A617" s="21" t="str">
        <f>IFERROR(__xludf.DUMMYFUNCTION("""COMPUTED_VALUE"""),"www.sullivan.edu")</f>
        <v>www.sullivan.edu</v>
      </c>
      <c r="B617" s="22">
        <f>IFERROR(__xludf.DUMMYFUNCTION("""COMPUTED_VALUE"""),7.0)</f>
        <v>7</v>
      </c>
    </row>
    <row r="618">
      <c r="A618" s="21" t="str">
        <f>IFERROR(__xludf.DUMMYFUNCTION("""COMPUTED_VALUE"""),"www.sussex.edu")</f>
        <v>www.sussex.edu</v>
      </c>
      <c r="B618" s="22">
        <f>IFERROR(__xludf.DUMMYFUNCTION("""COMPUTED_VALUE"""),7.0)</f>
        <v>7</v>
      </c>
    </row>
    <row r="619">
      <c r="A619" s="21" t="str">
        <f>IFERROR(__xludf.DUMMYFUNCTION("""COMPUTED_VALUE"""),"www.uccs.edu")</f>
        <v>www.uccs.edu</v>
      </c>
      <c r="B619" s="22">
        <f>IFERROR(__xludf.DUMMYFUNCTION("""COMPUTED_VALUE"""),7.0)</f>
        <v>7</v>
      </c>
    </row>
    <row r="620">
      <c r="A620" s="21" t="str">
        <f>IFERROR(__xludf.DUMMYFUNCTION("""COMPUTED_VALUE"""),"www.uiw.edu")</f>
        <v>www.uiw.edu</v>
      </c>
      <c r="B620" s="22">
        <f>IFERROR(__xludf.DUMMYFUNCTION("""COMPUTED_VALUE"""),7.0)</f>
        <v>7</v>
      </c>
    </row>
    <row r="621">
      <c r="A621" s="21" t="str">
        <f>IFERROR(__xludf.DUMMYFUNCTION("""COMPUTED_VALUE"""),"www.uml.edu")</f>
        <v>www.uml.edu</v>
      </c>
      <c r="B621" s="22">
        <f>IFERROR(__xludf.DUMMYFUNCTION("""COMPUTED_VALUE"""),7.0)</f>
        <v>7</v>
      </c>
    </row>
    <row r="622">
      <c r="A622" s="21" t="str">
        <f>IFERROR(__xludf.DUMMYFUNCTION("""COMPUTED_VALUE"""),"www.unco.edu")</f>
        <v>www.unco.edu</v>
      </c>
      <c r="B622" s="22">
        <f>IFERROR(__xludf.DUMMYFUNCTION("""COMPUTED_VALUE"""),7.0)</f>
        <v>7</v>
      </c>
    </row>
    <row r="623">
      <c r="A623" s="21" t="str">
        <f>IFERROR(__xludf.DUMMYFUNCTION("""COMPUTED_VALUE"""),"www.unlv.edu")</f>
        <v>www.unlv.edu</v>
      </c>
      <c r="B623" s="22">
        <f>IFERROR(__xludf.DUMMYFUNCTION("""COMPUTED_VALUE"""),7.0)</f>
        <v>7</v>
      </c>
    </row>
    <row r="624">
      <c r="A624" s="21" t="str">
        <f>IFERROR(__xludf.DUMMYFUNCTION("""COMPUTED_VALUE"""),"www.washcoll.edu")</f>
        <v>www.washcoll.edu</v>
      </c>
      <c r="B624" s="22">
        <f>IFERROR(__xludf.DUMMYFUNCTION("""COMPUTED_VALUE"""),7.0)</f>
        <v>7</v>
      </c>
    </row>
    <row r="625">
      <c r="A625" s="21" t="str">
        <f>IFERROR(__xludf.DUMMYFUNCTION("""COMPUTED_VALUE"""),"www.whitworth.edu")</f>
        <v>www.whitworth.edu</v>
      </c>
      <c r="B625" s="22">
        <f>IFERROR(__xludf.DUMMYFUNCTION("""COMPUTED_VALUE"""),7.0)</f>
        <v>7</v>
      </c>
    </row>
    <row r="626">
      <c r="A626" s="21" t="str">
        <f>IFERROR(__xludf.DUMMYFUNCTION("""COMPUTED_VALUE"""),"gm.edu")</f>
        <v>gm.edu</v>
      </c>
      <c r="B626" s="22">
        <f>IFERROR(__xludf.DUMMYFUNCTION("""COMPUTED_VALUE"""),6.0)</f>
        <v>6</v>
      </c>
    </row>
    <row r="627">
      <c r="A627" s="21" t="str">
        <f>IFERROR(__xludf.DUMMYFUNCTION("""COMPUTED_VALUE"""),"www.aimm.edu")</f>
        <v>www.aimm.edu</v>
      </c>
      <c r="B627" s="22">
        <f>IFERROR(__xludf.DUMMYFUNCTION("""COMPUTED_VALUE"""),6.0)</f>
        <v>6</v>
      </c>
    </row>
    <row r="628">
      <c r="A628" s="21" t="str">
        <f>IFERROR(__xludf.DUMMYFUNCTION("""COMPUTED_VALUE"""),"www.anselm.edu")</f>
        <v>www.anselm.edu</v>
      </c>
      <c r="B628" s="22">
        <f>IFERROR(__xludf.DUMMYFUNCTION("""COMPUTED_VALUE"""),6.0)</f>
        <v>6</v>
      </c>
    </row>
    <row r="629">
      <c r="A629" s="21" t="str">
        <f>IFERROR(__xludf.DUMMYFUNCTION("""COMPUTED_VALUE"""),"www.ascent.edu")</f>
        <v>www.ascent.edu</v>
      </c>
      <c r="B629" s="22">
        <f>IFERROR(__xludf.DUMMYFUNCTION("""COMPUTED_VALUE"""),6.0)</f>
        <v>6</v>
      </c>
    </row>
    <row r="630">
      <c r="A630" s="21" t="str">
        <f>IFERROR(__xludf.DUMMYFUNCTION("""COMPUTED_VALUE"""),"www.augustana.edu")</f>
        <v>www.augustana.edu</v>
      </c>
      <c r="B630" s="22">
        <f>IFERROR(__xludf.DUMMYFUNCTION("""COMPUTED_VALUE"""),6.0)</f>
        <v>6</v>
      </c>
    </row>
    <row r="631">
      <c r="A631" s="21" t="str">
        <f>IFERROR(__xludf.DUMMYFUNCTION("""COMPUTED_VALUE"""),"www.butlercc.edu")</f>
        <v>www.butlercc.edu</v>
      </c>
      <c r="B631" s="22">
        <f>IFERROR(__xludf.DUMMYFUNCTION("""COMPUTED_VALUE"""),6.0)</f>
        <v>6</v>
      </c>
    </row>
    <row r="632">
      <c r="A632" s="21" t="str">
        <f>IFERROR(__xludf.DUMMYFUNCTION("""COMPUTED_VALUE"""),"www.calmu.edu")</f>
        <v>www.calmu.edu</v>
      </c>
      <c r="B632" s="22">
        <f>IFERROR(__xludf.DUMMYFUNCTION("""COMPUTED_VALUE"""),6.0)</f>
        <v>6</v>
      </c>
    </row>
    <row r="633">
      <c r="A633" s="21" t="str">
        <f>IFERROR(__xludf.DUMMYFUNCTION("""COMPUTED_VALUE"""),"www.centralchristian.edu")</f>
        <v>www.centralchristian.edu</v>
      </c>
      <c r="B633" s="22">
        <f>IFERROR(__xludf.DUMMYFUNCTION("""COMPUTED_VALUE"""),6.0)</f>
        <v>6</v>
      </c>
    </row>
    <row r="634">
      <c r="A634" s="21" t="str">
        <f>IFERROR(__xludf.DUMMYFUNCTION("""COMPUTED_VALUE"""),"www.colgate.edu")</f>
        <v>www.colgate.edu</v>
      </c>
      <c r="B634" s="22">
        <f>IFERROR(__xludf.DUMMYFUNCTION("""COMPUTED_VALUE"""),6.0)</f>
        <v>6</v>
      </c>
    </row>
    <row r="635">
      <c r="A635" s="21" t="str">
        <f>IFERROR(__xludf.DUMMYFUNCTION("""COMPUTED_VALUE"""),"www.csum.edu")</f>
        <v>www.csum.edu</v>
      </c>
      <c r="B635" s="22">
        <f>IFERROR(__xludf.DUMMYFUNCTION("""COMPUTED_VALUE"""),6.0)</f>
        <v>6</v>
      </c>
    </row>
    <row r="636">
      <c r="A636" s="21" t="str">
        <f>IFERROR(__xludf.DUMMYFUNCTION("""COMPUTED_VALUE"""),"www.denvercollegeofnursing.edu")</f>
        <v>www.denvercollegeofnursing.edu</v>
      </c>
      <c r="B636" s="22">
        <f>IFERROR(__xludf.DUMMYFUNCTION("""COMPUTED_VALUE"""),6.0)</f>
        <v>6</v>
      </c>
    </row>
    <row r="637">
      <c r="A637" s="21" t="str">
        <f>IFERROR(__xludf.DUMMYFUNCTION("""COMPUTED_VALUE"""),"www.elgin.edu")</f>
        <v>www.elgin.edu</v>
      </c>
      <c r="B637" s="22">
        <f>IFERROR(__xludf.DUMMYFUNCTION("""COMPUTED_VALUE"""),6.0)</f>
        <v>6</v>
      </c>
    </row>
    <row r="638">
      <c r="A638" s="21" t="str">
        <f>IFERROR(__xludf.DUMMYFUNCTION("""COMPUTED_VALUE"""),"www.fiu.edu")</f>
        <v>www.fiu.edu</v>
      </c>
      <c r="B638" s="22">
        <f>IFERROR(__xludf.DUMMYFUNCTION("""COMPUTED_VALUE"""),6.0)</f>
        <v>6</v>
      </c>
    </row>
    <row r="639">
      <c r="A639" s="21" t="str">
        <f>IFERROR(__xludf.DUMMYFUNCTION("""COMPUTED_VALUE"""),"www.fresnostate.edu")</f>
        <v>www.fresnostate.edu</v>
      </c>
      <c r="B639" s="22">
        <f>IFERROR(__xludf.DUMMYFUNCTION("""COMPUTED_VALUE"""),6.0)</f>
        <v>6</v>
      </c>
    </row>
    <row r="640">
      <c r="A640" s="21" t="str">
        <f>IFERROR(__xludf.DUMMYFUNCTION("""COMPUTED_VALUE"""),"www.hastings.edu")</f>
        <v>www.hastings.edu</v>
      </c>
      <c r="B640" s="22">
        <f>IFERROR(__xludf.DUMMYFUNCTION("""COMPUTED_VALUE"""),6.0)</f>
        <v>6</v>
      </c>
    </row>
    <row r="641">
      <c r="A641" s="21" t="str">
        <f>IFERROR(__xludf.DUMMYFUNCTION("""COMPUTED_VALUE"""),"www.hindscc.edu")</f>
        <v>www.hindscc.edu</v>
      </c>
      <c r="B641" s="22">
        <f>IFERROR(__xludf.DUMMYFUNCTION("""COMPUTED_VALUE"""),6.0)</f>
        <v>6</v>
      </c>
    </row>
    <row r="642">
      <c r="A642" s="21" t="str">
        <f>IFERROR(__xludf.DUMMYFUNCTION("""COMPUTED_VALUE"""),"www.huntington.edu")</f>
        <v>www.huntington.edu</v>
      </c>
      <c r="B642" s="22">
        <f>IFERROR(__xludf.DUMMYFUNCTION("""COMPUTED_VALUE"""),6.0)</f>
        <v>6</v>
      </c>
    </row>
    <row r="643">
      <c r="A643" s="21" t="str">
        <f>IFERROR(__xludf.DUMMYFUNCTION("""COMPUTED_VALUE"""),"www.masters.edu")</f>
        <v>www.masters.edu</v>
      </c>
      <c r="B643" s="22">
        <f>IFERROR(__xludf.DUMMYFUNCTION("""COMPUTED_VALUE"""),6.0)</f>
        <v>6</v>
      </c>
    </row>
    <row r="644">
      <c r="A644" s="21" t="str">
        <f>IFERROR(__xludf.DUMMYFUNCTION("""COMPUTED_VALUE"""),"www.mchs.edu")</f>
        <v>www.mchs.edu</v>
      </c>
      <c r="B644" s="22">
        <f>IFERROR(__xludf.DUMMYFUNCTION("""COMPUTED_VALUE"""),6.0)</f>
        <v>6</v>
      </c>
    </row>
    <row r="645">
      <c r="A645" s="21" t="str">
        <f>IFERROR(__xludf.DUMMYFUNCTION("""COMPUTED_VALUE"""),"www.merrimack.edu")</f>
        <v>www.merrimack.edu</v>
      </c>
      <c r="B645" s="22">
        <f>IFERROR(__xludf.DUMMYFUNCTION("""COMPUTED_VALUE"""),6.0)</f>
        <v>6</v>
      </c>
    </row>
    <row r="646">
      <c r="A646" s="21" t="str">
        <f>IFERROR(__xludf.DUMMYFUNCTION("""COMPUTED_VALUE"""),"www.montgomerycollege.edu")</f>
        <v>www.montgomerycollege.edu</v>
      </c>
      <c r="B646" s="22">
        <f>IFERROR(__xludf.DUMMYFUNCTION("""COMPUTED_VALUE"""),6.0)</f>
        <v>6</v>
      </c>
    </row>
    <row r="647">
      <c r="A647" s="21" t="str">
        <f>IFERROR(__xludf.DUMMYFUNCTION("""COMPUTED_VALUE"""),"www.moravian.edu")</f>
        <v>www.moravian.edu</v>
      </c>
      <c r="B647" s="22">
        <f>IFERROR(__xludf.DUMMYFUNCTION("""COMPUTED_VALUE"""),6.0)</f>
        <v>6</v>
      </c>
    </row>
    <row r="648">
      <c r="A648" s="21" t="str">
        <f>IFERROR(__xludf.DUMMYFUNCTION("""COMPUTED_VALUE"""),"www.neiu.edu")</f>
        <v>www.neiu.edu</v>
      </c>
      <c r="B648" s="22">
        <f>IFERROR(__xludf.DUMMYFUNCTION("""COMPUTED_VALUE"""),6.0)</f>
        <v>6</v>
      </c>
    </row>
    <row r="649">
      <c r="A649" s="21" t="str">
        <f>IFERROR(__xludf.DUMMYFUNCTION("""COMPUTED_VALUE"""),"www.neosho.edu")</f>
        <v>www.neosho.edu</v>
      </c>
      <c r="B649" s="22">
        <f>IFERROR(__xludf.DUMMYFUNCTION("""COMPUTED_VALUE"""),6.0)</f>
        <v>6</v>
      </c>
    </row>
    <row r="650">
      <c r="A650" s="21" t="str">
        <f>IFERROR(__xludf.DUMMYFUNCTION("""COMPUTED_VALUE"""),"www.northampton.edu")</f>
        <v>www.northampton.edu</v>
      </c>
      <c r="B650" s="22">
        <f>IFERROR(__xludf.DUMMYFUNCTION("""COMPUTED_VALUE"""),6.0)</f>
        <v>6</v>
      </c>
    </row>
    <row r="651">
      <c r="A651" s="21" t="str">
        <f>IFERROR(__xludf.DUMMYFUNCTION("""COMPUTED_VALUE"""),"www.nvcc.edu")</f>
        <v>www.nvcc.edu</v>
      </c>
      <c r="B651" s="22">
        <f>IFERROR(__xludf.DUMMYFUNCTION("""COMPUTED_VALUE"""),6.0)</f>
        <v>6</v>
      </c>
    </row>
    <row r="652">
      <c r="A652" s="21" t="str">
        <f>IFERROR(__xludf.DUMMYFUNCTION("""COMPUTED_VALUE"""),"www.opsu.edu")</f>
        <v>www.opsu.edu</v>
      </c>
      <c r="B652" s="22">
        <f>IFERROR(__xludf.DUMMYFUNCTION("""COMPUTED_VALUE"""),6.0)</f>
        <v>6</v>
      </c>
    </row>
    <row r="653">
      <c r="A653" s="21" t="str">
        <f>IFERROR(__xludf.DUMMYFUNCTION("""COMPUTED_VALUE"""),"www.ozarka.edu")</f>
        <v>www.ozarka.edu</v>
      </c>
      <c r="B653" s="22">
        <f>IFERROR(__xludf.DUMMYFUNCTION("""COMPUTED_VALUE"""),6.0)</f>
        <v>6</v>
      </c>
    </row>
    <row r="654">
      <c r="A654" s="21" t="str">
        <f>IFERROR(__xludf.DUMMYFUNCTION("""COMPUTED_VALUE"""),"www.pillar.edu")</f>
        <v>www.pillar.edu</v>
      </c>
      <c r="B654" s="22">
        <f>IFERROR(__xludf.DUMMYFUNCTION("""COMPUTED_VALUE"""),6.0)</f>
        <v>6</v>
      </c>
    </row>
    <row r="655">
      <c r="A655" s="21" t="str">
        <f>IFERROR(__xludf.DUMMYFUNCTION("""COMPUTED_VALUE"""),"www.saintleo.edu")</f>
        <v>www.saintleo.edu</v>
      </c>
      <c r="B655" s="22">
        <f>IFERROR(__xludf.DUMMYFUNCTION("""COMPUTED_VALUE"""),6.0)</f>
        <v>6</v>
      </c>
    </row>
    <row r="656">
      <c r="A656" s="21" t="str">
        <f>IFERROR(__xludf.DUMMYFUNCTION("""COMPUTED_VALUE"""),"www.sjcc.edu")</f>
        <v>www.sjcc.edu</v>
      </c>
      <c r="B656" s="22">
        <f>IFERROR(__xludf.DUMMYFUNCTION("""COMPUTED_VALUE"""),6.0)</f>
        <v>6</v>
      </c>
    </row>
    <row r="657">
      <c r="A657" s="21" t="str">
        <f>IFERROR(__xludf.DUMMYFUNCTION("""COMPUTED_VALUE"""),"www.stkate.edu")</f>
        <v>www.stkate.edu</v>
      </c>
      <c r="B657" s="22">
        <f>IFERROR(__xludf.DUMMYFUNCTION("""COMPUTED_VALUE"""),6.0)</f>
        <v>6</v>
      </c>
    </row>
    <row r="658">
      <c r="A658" s="21" t="str">
        <f>IFERROR(__xludf.DUMMYFUNCTION("""COMPUTED_VALUE"""),"www.stlawu.edu")</f>
        <v>www.stlawu.edu</v>
      </c>
      <c r="B658" s="22">
        <f>IFERROR(__xludf.DUMMYFUNCTION("""COMPUTED_VALUE"""),6.0)</f>
        <v>6</v>
      </c>
    </row>
    <row r="659">
      <c r="A659" s="21" t="str">
        <f>IFERROR(__xludf.DUMMYFUNCTION("""COMPUTED_VALUE"""),"www.stpaulsschoolofnursing.edu")</f>
        <v>www.stpaulsschoolofnursing.edu</v>
      </c>
      <c r="B659" s="22">
        <f>IFERROR(__xludf.DUMMYFUNCTION("""COMPUTED_VALUE"""),6.0)</f>
        <v>6</v>
      </c>
    </row>
    <row r="660">
      <c r="A660" s="21" t="str">
        <f>IFERROR(__xludf.DUMMYFUNCTION("""COMPUTED_VALUE"""),"www.swtjc.edu")</f>
        <v>www.swtjc.edu</v>
      </c>
      <c r="B660" s="22">
        <f>IFERROR(__xludf.DUMMYFUNCTION("""COMPUTED_VALUE"""),6.0)</f>
        <v>6</v>
      </c>
    </row>
    <row r="661">
      <c r="A661" s="21" t="str">
        <f>IFERROR(__xludf.DUMMYFUNCTION("""COMPUTED_VALUE"""),"www.syracuse.edu")</f>
        <v>www.syracuse.edu</v>
      </c>
      <c r="B661" s="22">
        <f>IFERROR(__xludf.DUMMYFUNCTION("""COMPUTED_VALUE"""),6.0)</f>
        <v>6</v>
      </c>
    </row>
    <row r="662">
      <c r="A662" s="21" t="str">
        <f>IFERROR(__xludf.DUMMYFUNCTION("""COMPUTED_VALUE"""),"www.uagm.edu")</f>
        <v>www.uagm.edu</v>
      </c>
      <c r="B662" s="22">
        <f>IFERROR(__xludf.DUMMYFUNCTION("""COMPUTED_VALUE"""),6.0)</f>
        <v>6</v>
      </c>
    </row>
    <row r="663">
      <c r="A663" s="21" t="str">
        <f>IFERROR(__xludf.DUMMYFUNCTION("""COMPUTED_VALUE"""),"www.untdallas.edu")</f>
        <v>www.untdallas.edu</v>
      </c>
      <c r="B663" s="22">
        <f>IFERROR(__xludf.DUMMYFUNCTION("""COMPUTED_VALUE"""),6.0)</f>
        <v>6</v>
      </c>
    </row>
    <row r="664">
      <c r="A664" s="21" t="str">
        <f>IFERROR(__xludf.DUMMYFUNCTION("""COMPUTED_VALUE"""),"www.usc.edu")</f>
        <v>www.usc.edu</v>
      </c>
      <c r="B664" s="22">
        <f>IFERROR(__xludf.DUMMYFUNCTION("""COMPUTED_VALUE"""),6.0)</f>
        <v>6</v>
      </c>
    </row>
    <row r="665">
      <c r="A665" s="21" t="str">
        <f>IFERROR(__xludf.DUMMYFUNCTION("""COMPUTED_VALUE"""),"www.usu.edu")</f>
        <v>www.usu.edu</v>
      </c>
      <c r="B665" s="22">
        <f>IFERROR(__xludf.DUMMYFUNCTION("""COMPUTED_VALUE"""),6.0)</f>
        <v>6</v>
      </c>
    </row>
    <row r="666">
      <c r="A666" s="21" t="str">
        <f>IFERROR(__xludf.DUMMYFUNCTION("""COMPUTED_VALUE"""),"www.wccs.edu")</f>
        <v>www.wccs.edu</v>
      </c>
      <c r="B666" s="22">
        <f>IFERROR(__xludf.DUMMYFUNCTION("""COMPUTED_VALUE"""),6.0)</f>
        <v>6</v>
      </c>
    </row>
    <row r="667">
      <c r="A667" s="21" t="str">
        <f>IFERROR(__xludf.DUMMYFUNCTION("""COMPUTED_VALUE"""),"www.wku.edu")</f>
        <v>www.wku.edu</v>
      </c>
      <c r="B667" s="22">
        <f>IFERROR(__xludf.DUMMYFUNCTION("""COMPUTED_VALUE"""),6.0)</f>
        <v>6</v>
      </c>
    </row>
    <row r="668">
      <c r="A668" s="21" t="str">
        <f>IFERROR(__xludf.DUMMYFUNCTION("""COMPUTED_VALUE"""),"www.wtamu.edu")</f>
        <v>www.wtamu.edu</v>
      </c>
      <c r="B668" s="22">
        <f>IFERROR(__xludf.DUMMYFUNCTION("""COMPUTED_VALUE"""),6.0)</f>
        <v>6</v>
      </c>
    </row>
    <row r="669">
      <c r="A669" s="21" t="str">
        <f>IFERROR(__xludf.DUMMYFUNCTION("""COMPUTED_VALUE"""),"www.asbury.edu")</f>
        <v>www.asbury.edu</v>
      </c>
      <c r="B669" s="22">
        <f>IFERROR(__xludf.DUMMYFUNCTION("""COMPUTED_VALUE"""),5.0)</f>
        <v>5</v>
      </c>
    </row>
    <row r="670">
      <c r="A670" s="21" t="str">
        <f>IFERROR(__xludf.DUMMYFUNCTION("""COMPUTED_VALUE"""),"www.belhaven.edu")</f>
        <v>www.belhaven.edu</v>
      </c>
      <c r="B670" s="22">
        <f>IFERROR(__xludf.DUMMYFUNCTION("""COMPUTED_VALUE"""),5.0)</f>
        <v>5</v>
      </c>
    </row>
    <row r="671">
      <c r="A671" s="21" t="str">
        <f>IFERROR(__xludf.DUMMYFUNCTION("""COMPUTED_VALUE"""),"www.berklee.edu")</f>
        <v>www.berklee.edu</v>
      </c>
      <c r="B671" s="22">
        <f>IFERROR(__xludf.DUMMYFUNCTION("""COMPUTED_VALUE"""),5.0)</f>
        <v>5</v>
      </c>
    </row>
    <row r="672">
      <c r="A672" s="21" t="str">
        <f>IFERROR(__xludf.DUMMYFUNCTION("""COMPUTED_VALUE"""),"www.bhsu.edu")</f>
        <v>www.bhsu.edu</v>
      </c>
      <c r="B672" s="22">
        <f>IFERROR(__xludf.DUMMYFUNCTION("""COMPUTED_VALUE"""),5.0)</f>
        <v>5</v>
      </c>
    </row>
    <row r="673">
      <c r="A673" s="21" t="str">
        <f>IFERROR(__xludf.DUMMYFUNCTION("""COMPUTED_VALUE"""),"www.bradley.edu")</f>
        <v>www.bradley.edu</v>
      </c>
      <c r="B673" s="22">
        <f>IFERROR(__xludf.DUMMYFUNCTION("""COMPUTED_VALUE"""),5.0)</f>
        <v>5</v>
      </c>
    </row>
    <row r="674">
      <c r="A674" s="21" t="str">
        <f>IFERROR(__xludf.DUMMYFUNCTION("""COMPUTED_VALUE"""),"www.cca.edu")</f>
        <v>www.cca.edu</v>
      </c>
      <c r="B674" s="22">
        <f>IFERROR(__xludf.DUMMYFUNCTION("""COMPUTED_VALUE"""),5.0)</f>
        <v>5</v>
      </c>
    </row>
    <row r="675">
      <c r="A675" s="21" t="str">
        <f>IFERROR(__xludf.DUMMYFUNCTION("""COMPUTED_VALUE"""),"www.cnm.edu")</f>
        <v>www.cnm.edu</v>
      </c>
      <c r="B675" s="22">
        <f>IFERROR(__xludf.DUMMYFUNCTION("""COMPUTED_VALUE"""),5.0)</f>
        <v>5</v>
      </c>
    </row>
    <row r="676">
      <c r="A676" s="21" t="str">
        <f>IFERROR(__xludf.DUMMYFUNCTION("""COMPUTED_VALUE"""),"www.daemen.edu")</f>
        <v>www.daemen.edu</v>
      </c>
      <c r="B676" s="22">
        <f>IFERROR(__xludf.DUMMYFUNCTION("""COMPUTED_VALUE"""),5.0)</f>
        <v>5</v>
      </c>
    </row>
    <row r="677">
      <c r="A677" s="21" t="str">
        <f>IFERROR(__xludf.DUMMYFUNCTION("""COMPUTED_VALUE"""),"www.foxcollege.edu")</f>
        <v>www.foxcollege.edu</v>
      </c>
      <c r="B677" s="22">
        <f>IFERROR(__xludf.DUMMYFUNCTION("""COMPUTED_VALUE"""),5.0)</f>
        <v>5</v>
      </c>
    </row>
    <row r="678">
      <c r="A678" s="21" t="str">
        <f>IFERROR(__xludf.DUMMYFUNCTION("""COMPUTED_VALUE"""),"www.fvtc.edu")</f>
        <v>www.fvtc.edu</v>
      </c>
      <c r="B678" s="22">
        <f>IFERROR(__xludf.DUMMYFUNCTION("""COMPUTED_VALUE"""),5.0)</f>
        <v>5</v>
      </c>
    </row>
    <row r="679">
      <c r="A679" s="21" t="str">
        <f>IFERROR(__xludf.DUMMYFUNCTION("""COMPUTED_VALUE"""),"www.houghton.edu")</f>
        <v>www.houghton.edu</v>
      </c>
      <c r="B679" s="22">
        <f>IFERROR(__xludf.DUMMYFUNCTION("""COMPUTED_VALUE"""),5.0)</f>
        <v>5</v>
      </c>
    </row>
    <row r="680">
      <c r="A680" s="21" t="str">
        <f>IFERROR(__xludf.DUMMYFUNCTION("""COMPUTED_VALUE"""),"www.iccms.edu")</f>
        <v>www.iccms.edu</v>
      </c>
      <c r="B680" s="22">
        <f>IFERROR(__xludf.DUMMYFUNCTION("""COMPUTED_VALUE"""),5.0)</f>
        <v>5</v>
      </c>
    </row>
    <row r="681">
      <c r="A681" s="21" t="str">
        <f>IFERROR(__xludf.DUMMYFUNCTION("""COMPUTED_VALUE"""),"www.jccc.edu")</f>
        <v>www.jccc.edu</v>
      </c>
      <c r="B681" s="22">
        <f>IFERROR(__xludf.DUMMYFUNCTION("""COMPUTED_VALUE"""),5.0)</f>
        <v>5</v>
      </c>
    </row>
    <row r="682">
      <c r="A682" s="21" t="str">
        <f>IFERROR(__xludf.DUMMYFUNCTION("""COMPUTED_VALUE"""),"www.mccks.edu")</f>
        <v>www.mccks.edu</v>
      </c>
      <c r="B682" s="22">
        <f>IFERROR(__xludf.DUMMYFUNCTION("""COMPUTED_VALUE"""),5.0)</f>
        <v>5</v>
      </c>
    </row>
    <row r="683">
      <c r="A683" s="21" t="str">
        <f>IFERROR(__xludf.DUMMYFUNCTION("""COMPUTED_VALUE"""),"www.mines.edu")</f>
        <v>www.mines.edu</v>
      </c>
      <c r="B683" s="22">
        <f>IFERROR(__xludf.DUMMYFUNCTION("""COMPUTED_VALUE"""),5.0)</f>
        <v>5</v>
      </c>
    </row>
    <row r="684">
      <c r="A684" s="21" t="str">
        <f>IFERROR(__xludf.DUMMYFUNCTION("""COMPUTED_VALUE"""),"www.northshore.edu")</f>
        <v>www.northshore.edu</v>
      </c>
      <c r="B684" s="22">
        <f>IFERROR(__xludf.DUMMYFUNCTION("""COMPUTED_VALUE"""),5.0)</f>
        <v>5</v>
      </c>
    </row>
    <row r="685">
      <c r="A685" s="21" t="str">
        <f>IFERROR(__xludf.DUMMYFUNCTION("""COMPUTED_VALUE"""),"www.oftc.edu")</f>
        <v>www.oftc.edu</v>
      </c>
      <c r="B685" s="22">
        <f>IFERROR(__xludf.DUMMYFUNCTION("""COMPUTED_VALUE"""),5.0)</f>
        <v>5</v>
      </c>
    </row>
    <row r="686">
      <c r="A686" s="21" t="str">
        <f>IFERROR(__xludf.DUMMYFUNCTION("""COMPUTED_VALUE"""),"www.pomona.edu")</f>
        <v>www.pomona.edu</v>
      </c>
      <c r="B686" s="22">
        <f>IFERROR(__xludf.DUMMYFUNCTION("""COMPUTED_VALUE"""),5.0)</f>
        <v>5</v>
      </c>
    </row>
    <row r="687">
      <c r="A687" s="21" t="str">
        <f>IFERROR(__xludf.DUMMYFUNCTION("""COMPUTED_VALUE"""),"www.ringling.edu")</f>
        <v>www.ringling.edu</v>
      </c>
      <c r="B687" s="22">
        <f>IFERROR(__xludf.DUMMYFUNCTION("""COMPUTED_VALUE"""),5.0)</f>
        <v>5</v>
      </c>
    </row>
    <row r="688">
      <c r="A688" s="21" t="str">
        <f>IFERROR(__xludf.DUMMYFUNCTION("""COMPUTED_VALUE"""),"www.sittingbull.edu")</f>
        <v>www.sittingbull.edu</v>
      </c>
      <c r="B688" s="22">
        <f>IFERROR(__xludf.DUMMYFUNCTION("""COMPUTED_VALUE"""),5.0)</f>
        <v>5</v>
      </c>
    </row>
    <row r="689">
      <c r="A689" s="21" t="str">
        <f>IFERROR(__xludf.DUMMYFUNCTION("""COMPUTED_VALUE"""),"www.stchas.edu")</f>
        <v>www.stchas.edu</v>
      </c>
      <c r="B689" s="22">
        <f>IFERROR(__xludf.DUMMYFUNCTION("""COMPUTED_VALUE"""),5.0)</f>
        <v>5</v>
      </c>
    </row>
    <row r="690">
      <c r="A690" s="21" t="str">
        <f>IFERROR(__xludf.DUMMYFUNCTION("""COMPUTED_VALUE"""),"www.uh.edu")</f>
        <v>www.uh.edu</v>
      </c>
      <c r="B690" s="22">
        <f>IFERROR(__xludf.DUMMYFUNCTION("""COMPUTED_VALUE"""),5.0)</f>
        <v>5</v>
      </c>
    </row>
    <row r="691">
      <c r="A691" s="21" t="str">
        <f>IFERROR(__xludf.DUMMYFUNCTION("""COMPUTED_VALUE"""),"www.utk.edu")</f>
        <v>www.utk.edu</v>
      </c>
      <c r="B691" s="22">
        <f>IFERROR(__xludf.DUMMYFUNCTION("""COMPUTED_VALUE"""),5.0)</f>
        <v>5</v>
      </c>
    </row>
    <row r="692">
      <c r="A692" s="21" t="str">
        <f>IFERROR(__xludf.DUMMYFUNCTION("""COMPUTED_VALUE"""),"www.virginia.edu")</f>
        <v>www.virginia.edu</v>
      </c>
      <c r="B692" s="22">
        <f>IFERROR(__xludf.DUMMYFUNCTION("""COMPUTED_VALUE"""),5.0)</f>
        <v>5</v>
      </c>
    </row>
    <row r="693">
      <c r="A693" s="21" t="str">
        <f>IFERROR(__xludf.DUMMYFUNCTION("""COMPUTED_VALUE"""),"www.wilmington.edu")</f>
        <v>www.wilmington.edu</v>
      </c>
      <c r="B693" s="22">
        <f>IFERROR(__xludf.DUMMYFUNCTION("""COMPUTED_VALUE"""),5.0)</f>
        <v>5</v>
      </c>
    </row>
    <row r="694">
      <c r="A694" s="21" t="str">
        <f>IFERROR(__xludf.DUMMYFUNCTION("""COMPUTED_VALUE"""),"www.wlc.edu")</f>
        <v>www.wlc.edu</v>
      </c>
      <c r="B694" s="22">
        <f>IFERROR(__xludf.DUMMYFUNCTION("""COMPUTED_VALUE"""),5.0)</f>
        <v>5</v>
      </c>
    </row>
    <row r="695">
      <c r="A695" s="21" t="str">
        <f>IFERROR(__xludf.DUMMYFUNCTION("""COMPUTED_VALUE"""),"www.atsu.edu")</f>
        <v>www.atsu.edu</v>
      </c>
      <c r="B695" s="22">
        <f>IFERROR(__xludf.DUMMYFUNCTION("""COMPUTED_VALUE"""),4.0)</f>
        <v>4</v>
      </c>
    </row>
    <row r="696">
      <c r="A696" s="21" t="str">
        <f>IFERROR(__xludf.DUMMYFUNCTION("""COMPUTED_VALUE"""),"www.augusta.edu")</f>
        <v>www.augusta.edu</v>
      </c>
      <c r="B696" s="22">
        <f>IFERROR(__xludf.DUMMYFUNCTION("""COMPUTED_VALUE"""),4.0)</f>
        <v>4</v>
      </c>
    </row>
    <row r="697">
      <c r="A697" s="21" t="str">
        <f>IFERROR(__xludf.DUMMYFUNCTION("""COMPUTED_VALUE"""),"www.ecpi.edu")</f>
        <v>www.ecpi.edu</v>
      </c>
      <c r="B697" s="22">
        <f>IFERROR(__xludf.DUMMYFUNCTION("""COMPUTED_VALUE"""),4.0)</f>
        <v>4</v>
      </c>
    </row>
    <row r="698">
      <c r="A698" s="21" t="str">
        <f>IFERROR(__xludf.DUMMYFUNCTION("""COMPUTED_VALUE"""),"www.elmhurst.edu")</f>
        <v>www.elmhurst.edu</v>
      </c>
      <c r="B698" s="22">
        <f>IFERROR(__xludf.DUMMYFUNCTION("""COMPUTED_VALUE"""),4.0)</f>
        <v>4</v>
      </c>
    </row>
    <row r="699">
      <c r="A699" s="21" t="str">
        <f>IFERROR(__xludf.DUMMYFUNCTION("""COMPUTED_VALUE"""),"www.jjc.edu")</f>
        <v>www.jjc.edu</v>
      </c>
      <c r="B699" s="22">
        <f>IFERROR(__xludf.DUMMYFUNCTION("""COMPUTED_VALUE"""),4.0)</f>
        <v>4</v>
      </c>
    </row>
    <row r="700">
      <c r="A700" s="21" t="str">
        <f>IFERROR(__xludf.DUMMYFUNCTION("""COMPUTED_VALUE"""),"www.kstate.edu")</f>
        <v>www.kstate.edu</v>
      </c>
      <c r="B700" s="22">
        <f>IFERROR(__xludf.DUMMYFUNCTION("""COMPUTED_VALUE"""),4.0)</f>
        <v>4</v>
      </c>
    </row>
    <row r="701">
      <c r="A701" s="21" t="str">
        <f>IFERROR(__xludf.DUMMYFUNCTION("""COMPUTED_VALUE"""),"www.lonestar.edu")</f>
        <v>www.lonestar.edu</v>
      </c>
      <c r="B701" s="22">
        <f>IFERROR(__xludf.DUMMYFUNCTION("""COMPUTED_VALUE"""),4.0)</f>
        <v>4</v>
      </c>
    </row>
    <row r="702">
      <c r="A702" s="21" t="str">
        <f>IFERROR(__xludf.DUMMYFUNCTION("""COMPUTED_VALUE"""),"www.marian.edu")</f>
        <v>www.marian.edu</v>
      </c>
      <c r="B702" s="22">
        <f>IFERROR(__xludf.DUMMYFUNCTION("""COMPUTED_VALUE"""),4.0)</f>
        <v>4</v>
      </c>
    </row>
    <row r="703">
      <c r="A703" s="21" t="str">
        <f>IFERROR(__xludf.DUMMYFUNCTION("""COMPUTED_VALUE"""),"www.ndnu.edu")</f>
        <v>www.ndnu.edu</v>
      </c>
      <c r="B703" s="22">
        <f>IFERROR(__xludf.DUMMYFUNCTION("""COMPUTED_VALUE"""),4.0)</f>
        <v>4</v>
      </c>
    </row>
    <row r="704">
      <c r="A704" s="21" t="str">
        <f>IFERROR(__xludf.DUMMYFUNCTION("""COMPUTED_VALUE"""),"www.nobts.edu")</f>
        <v>www.nobts.edu</v>
      </c>
      <c r="B704" s="22">
        <f>IFERROR(__xludf.DUMMYFUNCTION("""COMPUTED_VALUE"""),4.0)</f>
        <v>4</v>
      </c>
    </row>
    <row r="705">
      <c r="A705" s="21" t="str">
        <f>IFERROR(__xludf.DUMMYFUNCTION("""COMPUTED_VALUE"""),"www.puc.edu")</f>
        <v>www.puc.edu</v>
      </c>
      <c r="B705" s="22">
        <f>IFERROR(__xludf.DUMMYFUNCTION("""COMPUTED_VALUE"""),4.0)</f>
        <v>4</v>
      </c>
    </row>
    <row r="706">
      <c r="A706" s="21" t="str">
        <f>IFERROR(__xludf.DUMMYFUNCTION("""COMPUTED_VALUE"""),"www.savannahstate.edu")</f>
        <v>www.savannahstate.edu</v>
      </c>
      <c r="B706" s="22">
        <f>IFERROR(__xludf.DUMMYFUNCTION("""COMPUTED_VALUE"""),4.0)</f>
        <v>4</v>
      </c>
    </row>
    <row r="707">
      <c r="A707" s="21" t="str">
        <f>IFERROR(__xludf.DUMMYFUNCTION("""COMPUTED_VALUE"""),"www.sgsc.edu")</f>
        <v>www.sgsc.edu</v>
      </c>
      <c r="B707" s="22">
        <f>IFERROR(__xludf.DUMMYFUNCTION("""COMPUTED_VALUE"""),4.0)</f>
        <v>4</v>
      </c>
    </row>
    <row r="708">
      <c r="A708" s="21" t="str">
        <f>IFERROR(__xludf.DUMMYFUNCTION("""COMPUTED_VALUE"""),"www.stcloudstate.edu")</f>
        <v>www.stcloudstate.edu</v>
      </c>
      <c r="B708" s="22">
        <f>IFERROR(__xludf.DUMMYFUNCTION("""COMPUTED_VALUE"""),4.0)</f>
        <v>4</v>
      </c>
    </row>
    <row r="709">
      <c r="A709" s="21" t="str">
        <f>IFERROR(__xludf.DUMMYFUNCTION("""COMPUTED_VALUE"""),"www.uat.edu")</f>
        <v>www.uat.edu</v>
      </c>
      <c r="B709" s="22">
        <f>IFERROR(__xludf.DUMMYFUNCTION("""COMPUTED_VALUE"""),4.0)</f>
        <v>4</v>
      </c>
    </row>
    <row r="710">
      <c r="A710" s="21" t="str">
        <f>IFERROR(__xludf.DUMMYFUNCTION("""COMPUTED_VALUE"""),"www.uchicago.edu")</f>
        <v>www.uchicago.edu</v>
      </c>
      <c r="B710" s="22">
        <f>IFERROR(__xludf.DUMMYFUNCTION("""COMPUTED_VALUE"""),4.0)</f>
        <v>4</v>
      </c>
    </row>
    <row r="711">
      <c r="A711" s="21" t="str">
        <f>IFERROR(__xludf.DUMMYFUNCTION("""COMPUTED_VALUE"""),"www.uclaextension.edu")</f>
        <v>www.uclaextension.edu</v>
      </c>
      <c r="B711" s="22">
        <f>IFERROR(__xludf.DUMMYFUNCTION("""COMPUTED_VALUE"""),4.0)</f>
        <v>4</v>
      </c>
    </row>
    <row r="712">
      <c r="A712" s="21" t="str">
        <f>IFERROR(__xludf.DUMMYFUNCTION("""COMPUTED_VALUE"""),"np.edu")</f>
        <v>np.edu</v>
      </c>
      <c r="B712" s="22">
        <f>IFERROR(__xludf.DUMMYFUNCTION("""COMPUTED_VALUE"""),3.0)</f>
        <v>3</v>
      </c>
    </row>
    <row r="713">
      <c r="A713" s="21" t="str">
        <f>IFERROR(__xludf.DUMMYFUNCTION("""COMPUTED_VALUE"""),"www.brandeis.edu")</f>
        <v>www.brandeis.edu</v>
      </c>
      <c r="B713" s="22">
        <f>IFERROR(__xludf.DUMMYFUNCTION("""COMPUTED_VALUE"""),3.0)</f>
        <v>3</v>
      </c>
    </row>
    <row r="714">
      <c r="A714" s="21" t="str">
        <f>IFERROR(__xludf.DUMMYFUNCTION("""COMPUTED_VALUE"""),"www.bucknell.edu")</f>
        <v>www.bucknell.edu</v>
      </c>
      <c r="B714" s="22">
        <f>IFERROR(__xludf.DUMMYFUNCTION("""COMPUTED_VALUE"""),3.0)</f>
        <v>3</v>
      </c>
    </row>
    <row r="715">
      <c r="A715" s="21" t="str">
        <f>IFERROR(__xludf.DUMMYFUNCTION("""COMPUTED_VALUE"""),"www.cf.edu")</f>
        <v>www.cf.edu</v>
      </c>
      <c r="B715" s="22">
        <f>IFERROR(__xludf.DUMMYFUNCTION("""COMPUTED_VALUE"""),3.0)</f>
        <v>3</v>
      </c>
    </row>
    <row r="716">
      <c r="A716" s="21" t="str">
        <f>IFERROR(__xludf.DUMMYFUNCTION("""COMPUTED_VALUE"""),"www.desu.edu")</f>
        <v>www.desu.edu</v>
      </c>
      <c r="B716" s="22">
        <f>IFERROR(__xludf.DUMMYFUNCTION("""COMPUTED_VALUE"""),3.0)</f>
        <v>3</v>
      </c>
    </row>
    <row r="717">
      <c r="A717" s="21" t="str">
        <f>IFERROR(__xludf.DUMMYFUNCTION("""COMPUTED_VALUE"""),"www.du.edu")</f>
        <v>www.du.edu</v>
      </c>
      <c r="B717" s="22">
        <f>IFERROR(__xludf.DUMMYFUNCTION("""COMPUTED_VALUE"""),3.0)</f>
        <v>3</v>
      </c>
    </row>
    <row r="718">
      <c r="A718" s="21" t="str">
        <f>IFERROR(__xludf.DUMMYFUNCTION("""COMPUTED_VALUE"""),"www.lsuhsc.edu")</f>
        <v>www.lsuhsc.edu</v>
      </c>
      <c r="B718" s="22">
        <f>IFERROR(__xludf.DUMMYFUNCTION("""COMPUTED_VALUE"""),3.0)</f>
        <v>3</v>
      </c>
    </row>
    <row r="719">
      <c r="A719" s="21" t="str">
        <f>IFERROR(__xludf.DUMMYFUNCTION("""COMPUTED_VALUE"""),"www.marshall.edu")</f>
        <v>www.marshall.edu</v>
      </c>
      <c r="B719" s="22">
        <f>IFERROR(__xludf.DUMMYFUNCTION("""COMPUTED_VALUE"""),3.0)</f>
        <v>3</v>
      </c>
    </row>
    <row r="720">
      <c r="A720" s="21" t="str">
        <f>IFERROR(__xludf.DUMMYFUNCTION("""COMPUTED_VALUE"""),"www.mville.edu")</f>
        <v>www.mville.edu</v>
      </c>
      <c r="B720" s="22">
        <f>IFERROR(__xludf.DUMMYFUNCTION("""COMPUTED_VALUE"""),3.0)</f>
        <v>3</v>
      </c>
    </row>
    <row r="721">
      <c r="A721" s="21" t="str">
        <f>IFERROR(__xludf.DUMMYFUNCTION("""COMPUTED_VALUE"""),"www.nashotah.edu")</f>
        <v>www.nashotah.edu</v>
      </c>
      <c r="B721" s="22">
        <f>IFERROR(__xludf.DUMMYFUNCTION("""COMPUTED_VALUE"""),3.0)</f>
        <v>3</v>
      </c>
    </row>
    <row r="722">
      <c r="A722" s="21" t="str">
        <f>IFERROR(__xludf.DUMMYFUNCTION("""COMPUTED_VALUE"""),"www.npcollege.edu")</f>
        <v>www.npcollege.edu</v>
      </c>
      <c r="B722" s="22">
        <f>IFERROR(__xludf.DUMMYFUNCTION("""COMPUTED_VALUE"""),3.0)</f>
        <v>3</v>
      </c>
    </row>
    <row r="723">
      <c r="A723" s="21" t="str">
        <f>IFERROR(__xludf.DUMMYFUNCTION("""COMPUTED_VALUE"""),"www.vettechinstitute.edu")</f>
        <v>www.vettechinstitute.edu</v>
      </c>
      <c r="B723" s="22">
        <f>IFERROR(__xludf.DUMMYFUNCTION("""COMPUTED_VALUE"""),3.0)</f>
        <v>3</v>
      </c>
    </row>
    <row r="724">
      <c r="A724" s="21" t="str">
        <f>IFERROR(__xludf.DUMMYFUNCTION("""COMPUTED_VALUE"""),"www.westmont.edu")</f>
        <v>www.westmont.edu</v>
      </c>
      <c r="B724" s="22">
        <f>IFERROR(__xludf.DUMMYFUNCTION("""COMPUTED_VALUE"""),3.0)</f>
        <v>3</v>
      </c>
    </row>
    <row r="725">
      <c r="A725" s="21" t="str">
        <f>IFERROR(__xludf.DUMMYFUNCTION("""COMPUTED_VALUE"""),"www.wnc.edu")</f>
        <v>www.wnc.edu</v>
      </c>
      <c r="B725" s="22">
        <f>IFERROR(__xludf.DUMMYFUNCTION("""COMPUTED_VALUE"""),3.0)</f>
        <v>3</v>
      </c>
    </row>
    <row r="726">
      <c r="A726" s="21" t="str">
        <f>IFERROR(__xludf.DUMMYFUNCTION("""COMPUTED_VALUE"""),"www.durhamtech.edu")</f>
        <v>www.durhamtech.edu</v>
      </c>
      <c r="B726" s="22">
        <f>IFERROR(__xludf.DUMMYFUNCTION("""COMPUTED_VALUE"""),2.0)</f>
        <v>2</v>
      </c>
    </row>
    <row r="727">
      <c r="A727" s="21" t="str">
        <f>IFERROR(__xludf.DUMMYFUNCTION("""COMPUTED_VALUE"""),"www.mvcc.edu")</f>
        <v>www.mvcc.edu</v>
      </c>
      <c r="B727" s="22">
        <f>IFERROR(__xludf.DUMMYFUNCTION("""COMPUTED_VALUE"""),2.0)</f>
        <v>2</v>
      </c>
    </row>
    <row r="728">
      <c r="A728" s="21" t="str">
        <f>IFERROR(__xludf.DUMMYFUNCTION("""COMPUTED_VALUE"""),"www.np.edu")</f>
        <v>www.np.edu</v>
      </c>
      <c r="B728" s="22">
        <f>IFERROR(__xludf.DUMMYFUNCTION("""COMPUTED_VALUE"""),2.0)</f>
        <v>2</v>
      </c>
    </row>
    <row r="729">
      <c r="A729" s="21" t="str">
        <f>IFERROR(__xludf.DUMMYFUNCTION("""COMPUTED_VALUE"""),"www.otterbein.edu")</f>
        <v>www.otterbein.edu</v>
      </c>
      <c r="B729" s="22">
        <f>IFERROR(__xludf.DUMMYFUNCTION("""COMPUTED_VALUE"""),2.0)</f>
        <v>2</v>
      </c>
    </row>
    <row r="730">
      <c r="A730" s="21" t="str">
        <f>IFERROR(__xludf.DUMMYFUNCTION("""COMPUTED_VALUE"""),"www.vanguard.edu")</f>
        <v>www.vanguard.edu</v>
      </c>
      <c r="B730" s="22">
        <f>IFERROR(__xludf.DUMMYFUNCTION("""COMPUTED_VALUE"""),2.0)</f>
        <v>2</v>
      </c>
    </row>
    <row r="731">
      <c r="A731" s="21" t="str">
        <f>IFERROR(__xludf.DUMMYFUNCTION("""COMPUTED_VALUE"""),"cmn.edu")</f>
        <v>cmn.edu</v>
      </c>
      <c r="B731" s="22">
        <f>IFERROR(__xludf.DUMMYFUNCTION("""COMPUTED_VALUE"""),1.0)</f>
        <v>1</v>
      </c>
    </row>
    <row r="732">
      <c r="A732" s="21" t="str">
        <f>IFERROR(__xludf.DUMMYFUNCTION("""COMPUTED_VALUE"""),"denison.edu")</f>
        <v>denison.edu</v>
      </c>
      <c r="B732" s="22">
        <f>IFERROR(__xludf.DUMMYFUNCTION("""COMPUTED_VALUE"""),1.0)</f>
        <v>1</v>
      </c>
    </row>
    <row r="733">
      <c r="A733" s="21" t="str">
        <f>IFERROR(__xludf.DUMMYFUNCTION("""COMPUTED_VALUE"""),"shiloh.edu")</f>
        <v>shiloh.edu</v>
      </c>
      <c r="B733" s="22">
        <f>IFERROR(__xludf.DUMMYFUNCTION("""COMPUTED_VALUE"""),1.0)</f>
        <v>1</v>
      </c>
    </row>
    <row r="734">
      <c r="A734" s="21" t="str">
        <f>IFERROR(__xludf.DUMMYFUNCTION("""COMPUTED_VALUE"""),"www.abcnash.edu")</f>
        <v>www.abcnash.edu</v>
      </c>
      <c r="B734" s="22">
        <f>IFERROR(__xludf.DUMMYFUNCTION("""COMPUTED_VALUE"""),1.0)</f>
        <v>1</v>
      </c>
    </row>
    <row r="735">
      <c r="A735" s="21" t="str">
        <f>IFERROR(__xludf.DUMMYFUNCTION("""COMPUTED_VALUE"""),"www.aimc.edu")</f>
        <v>www.aimc.edu</v>
      </c>
      <c r="B735" s="22">
        <f>IFERROR(__xludf.DUMMYFUNCTION("""COMPUTED_VALUE"""),1.0)</f>
        <v>1</v>
      </c>
    </row>
    <row r="736">
      <c r="A736" s="21" t="str">
        <f>IFERROR(__xludf.DUMMYFUNCTION("""COMPUTED_VALUE"""),"www.atlantisuniversity.edu")</f>
        <v>www.atlantisuniversity.edu</v>
      </c>
      <c r="B736" s="22">
        <f>IFERROR(__xludf.DUMMYFUNCTION("""COMPUTED_VALUE"""),1.0)</f>
        <v>1</v>
      </c>
    </row>
    <row r="737">
      <c r="A737" s="21" t="str">
        <f>IFERROR(__xludf.DUMMYFUNCTION("""COMPUTED_VALUE"""),"www.avemarialaw.edu")</f>
        <v>www.avemarialaw.edu</v>
      </c>
      <c r="B737" s="22">
        <f>IFERROR(__xludf.DUMMYFUNCTION("""COMPUTED_VALUE"""),1.0)</f>
        <v>1</v>
      </c>
    </row>
    <row r="738">
      <c r="A738" s="21" t="str">
        <f>IFERROR(__xludf.DUMMYFUNCTION("""COMPUTED_VALUE"""),"www.bemidjistate.edu")</f>
        <v>www.bemidjistate.edu</v>
      </c>
      <c r="B738" s="22">
        <f>IFERROR(__xludf.DUMMYFUNCTION("""COMPUTED_VALUE"""),1.0)</f>
        <v>1</v>
      </c>
    </row>
    <row r="739">
      <c r="A739" s="21" t="str">
        <f>IFERROR(__xludf.DUMMYFUNCTION("""COMPUTED_VALUE"""),"www.boscotech.edu")</f>
        <v>www.boscotech.edu</v>
      </c>
      <c r="B739" s="22">
        <f>IFERROR(__xludf.DUMMYFUNCTION("""COMPUTED_VALUE"""),1.0)</f>
        <v>1</v>
      </c>
    </row>
    <row r="740">
      <c r="A740" s="21" t="str">
        <f>IFERROR(__xludf.DUMMYFUNCTION("""COMPUTED_VALUE"""),"www.bsu.edu")</f>
        <v>www.bsu.edu</v>
      </c>
      <c r="B740" s="22">
        <f>IFERROR(__xludf.DUMMYFUNCTION("""COMPUTED_VALUE"""),1.0)</f>
        <v>1</v>
      </c>
    </row>
    <row r="741">
      <c r="A741" s="21" t="str">
        <f>IFERROR(__xludf.DUMMYFUNCTION("""COMPUTED_VALUE"""),"www.buffalo.edu")</f>
        <v>www.buffalo.edu</v>
      </c>
      <c r="B741" s="22">
        <f>IFERROR(__xludf.DUMMYFUNCTION("""COMPUTED_VALUE"""),1.0)</f>
        <v>1</v>
      </c>
    </row>
    <row r="742">
      <c r="A742" s="21" t="str">
        <f>IFERROR(__xludf.DUMMYFUNCTION("""COMPUTED_VALUE"""),"www.buffalostate.edu")</f>
        <v>www.buffalostate.edu</v>
      </c>
      <c r="B742" s="22">
        <f>IFERROR(__xludf.DUMMYFUNCTION("""COMPUTED_VALUE"""),1.0)</f>
        <v>1</v>
      </c>
    </row>
    <row r="743">
      <c r="A743" s="21" t="str">
        <f>IFERROR(__xludf.DUMMYFUNCTION("""COMPUTED_VALUE"""),"www.csu.edu")</f>
        <v>www.csu.edu</v>
      </c>
      <c r="B743" s="22">
        <f>IFERROR(__xludf.DUMMYFUNCTION("""COMPUTED_VALUE"""),1.0)</f>
        <v>1</v>
      </c>
    </row>
    <row r="744">
      <c r="A744" s="21" t="str">
        <f>IFERROR(__xludf.DUMMYFUNCTION("""COMPUTED_VALUE"""),"www.cypresscollege.edu")</f>
        <v>www.cypresscollege.edu</v>
      </c>
      <c r="B744" s="22">
        <f>IFERROR(__xludf.DUMMYFUNCTION("""COMPUTED_VALUE"""),1.0)</f>
        <v>1</v>
      </c>
    </row>
    <row r="745">
      <c r="A745" s="21" t="str">
        <f>IFERROR(__xludf.DUMMYFUNCTION("""COMPUTED_VALUE"""),"www.epcc.edu")</f>
        <v>www.epcc.edu</v>
      </c>
      <c r="B745" s="22">
        <f>IFERROR(__xludf.DUMMYFUNCTION("""COMPUTED_VALUE"""),1.0)</f>
        <v>1</v>
      </c>
    </row>
    <row r="746">
      <c r="A746" s="21" t="str">
        <f>IFERROR(__xludf.DUMMYFUNCTION("""COMPUTED_VALUE"""),"www.eticampus.edu")</f>
        <v>www.eticampus.edu</v>
      </c>
      <c r="B746" s="22">
        <f>IFERROR(__xludf.DUMMYFUNCTION("""COMPUTED_VALUE"""),1.0)</f>
        <v>1</v>
      </c>
    </row>
    <row r="747">
      <c r="A747" s="21" t="str">
        <f>IFERROR(__xludf.DUMMYFUNCTION("""COMPUTED_VALUE"""),"www.flagler.edu")</f>
        <v>www.flagler.edu</v>
      </c>
      <c r="B747" s="22">
        <f>IFERROR(__xludf.DUMMYFUNCTION("""COMPUTED_VALUE"""),1.0)</f>
        <v>1</v>
      </c>
    </row>
    <row r="748">
      <c r="A748" s="21" t="str">
        <f>IFERROR(__xludf.DUMMYFUNCTION("""COMPUTED_VALUE"""),"www.francis.edu")</f>
        <v>www.francis.edu</v>
      </c>
      <c r="B748" s="22">
        <f>IFERROR(__xludf.DUMMYFUNCTION("""COMPUTED_VALUE"""),1.0)</f>
        <v>1</v>
      </c>
    </row>
    <row r="749">
      <c r="A749" s="21" t="str">
        <f>IFERROR(__xludf.DUMMYFUNCTION("""COMPUTED_VALUE"""),"www.frc.edu")</f>
        <v>www.frc.edu</v>
      </c>
      <c r="B749" s="22">
        <f>IFERROR(__xludf.DUMMYFUNCTION("""COMPUTED_VALUE"""),1.0)</f>
        <v>1</v>
      </c>
    </row>
    <row r="750">
      <c r="A750" s="21" t="str">
        <f>IFERROR(__xludf.DUMMYFUNCTION("""COMPUTED_VALUE"""),"www.fvsu.edu")</f>
        <v>www.fvsu.edu</v>
      </c>
      <c r="B750" s="22">
        <f>IFERROR(__xludf.DUMMYFUNCTION("""COMPUTED_VALUE"""),1.0)</f>
        <v>1</v>
      </c>
    </row>
    <row r="751">
      <c r="A751" s="21" t="str">
        <f>IFERROR(__xludf.DUMMYFUNCTION("""COMPUTED_VALUE"""),"www.fxua.edu")</f>
        <v>www.fxua.edu</v>
      </c>
      <c r="B751" s="22">
        <f>IFERROR(__xludf.DUMMYFUNCTION("""COMPUTED_VALUE"""),1.0)</f>
        <v>1</v>
      </c>
    </row>
    <row r="752">
      <c r="A752" s="21" t="str">
        <f>IFERROR(__xludf.DUMMYFUNCTION("""COMPUTED_VALUE"""),"www.greenriver.edu")</f>
        <v>www.greenriver.edu</v>
      </c>
      <c r="B752" s="22">
        <f>IFERROR(__xludf.DUMMYFUNCTION("""COMPUTED_VALUE"""),1.0)</f>
        <v>1</v>
      </c>
    </row>
    <row r="753">
      <c r="A753" s="21" t="str">
        <f>IFERROR(__xludf.DUMMYFUNCTION("""COMPUTED_VALUE"""),"www.heritagebiblecollege.edu")</f>
        <v>www.heritagebiblecollege.edu</v>
      </c>
      <c r="B753" s="22">
        <f>IFERROR(__xludf.DUMMYFUNCTION("""COMPUTED_VALUE"""),1.0)</f>
        <v>1</v>
      </c>
    </row>
    <row r="754">
      <c r="A754" s="21" t="str">
        <f>IFERROR(__xludf.DUMMYFUNCTION("""COMPUTED_VALUE"""),"www.iliff.edu")</f>
        <v>www.iliff.edu</v>
      </c>
      <c r="B754" s="22">
        <f>IFERROR(__xludf.DUMMYFUNCTION("""COMPUTED_VALUE"""),1.0)</f>
        <v>1</v>
      </c>
    </row>
    <row r="755">
      <c r="A755" s="21" t="str">
        <f>IFERROR(__xludf.DUMMYFUNCTION("""COMPUTED_VALUE"""),"www.ju.edu")</f>
        <v>www.ju.edu</v>
      </c>
      <c r="B755" s="22">
        <f>IFERROR(__xludf.DUMMYFUNCTION("""COMPUTED_VALUE"""),1.0)</f>
        <v>1</v>
      </c>
    </row>
    <row r="756">
      <c r="A756" s="21" t="str">
        <f>IFERROR(__xludf.DUMMYFUNCTION("""COMPUTED_VALUE"""),"www.kuyper.edu")</f>
        <v>www.kuyper.edu</v>
      </c>
      <c r="B756" s="22">
        <f>IFERROR(__xludf.DUMMYFUNCTION("""COMPUTED_VALUE"""),1.0)</f>
        <v>1</v>
      </c>
    </row>
    <row r="757">
      <c r="A757" s="21" t="str">
        <f>IFERROR(__xludf.DUMMYFUNCTION("""COMPUTED_VALUE"""),"www.llcc.edu")</f>
        <v>www.llcc.edu</v>
      </c>
      <c r="B757" s="22">
        <f>IFERROR(__xludf.DUMMYFUNCTION("""COMPUTED_VALUE"""),1.0)</f>
        <v>1</v>
      </c>
    </row>
    <row r="758">
      <c r="A758" s="21" t="str">
        <f>IFERROR(__xludf.DUMMYFUNCTION("""COMPUTED_VALUE"""),"www.mckendree.edu")</f>
        <v>www.mckendree.edu</v>
      </c>
      <c r="B758" s="22">
        <f>IFERROR(__xludf.DUMMYFUNCTION("""COMPUTED_VALUE"""),1.0)</f>
        <v>1</v>
      </c>
    </row>
    <row r="759">
      <c r="A759" s="21" t="str">
        <f>IFERROR(__xludf.DUMMYFUNCTION("""COMPUTED_VALUE"""),"www.meridiancc.edu")</f>
        <v>www.meridiancc.edu</v>
      </c>
      <c r="B759" s="22">
        <f>IFERROR(__xludf.DUMMYFUNCTION("""COMPUTED_VALUE"""),1.0)</f>
        <v>1</v>
      </c>
    </row>
    <row r="760">
      <c r="A760" s="21" t="str">
        <f>IFERROR(__xludf.DUMMYFUNCTION("""COMPUTED_VALUE"""),"www.milligan.edu")</f>
        <v>www.milligan.edu</v>
      </c>
      <c r="B760" s="22">
        <f>IFERROR(__xludf.DUMMYFUNCTION("""COMPUTED_VALUE"""),1.0)</f>
        <v>1</v>
      </c>
    </row>
    <row r="761">
      <c r="A761" s="21" t="str">
        <f>IFERROR(__xludf.DUMMYFUNCTION("""COMPUTED_VALUE"""),"www.palmer.edu")</f>
        <v>www.palmer.edu</v>
      </c>
      <c r="B761" s="22">
        <f>IFERROR(__xludf.DUMMYFUNCTION("""COMPUTED_VALUE"""),1.0)</f>
        <v>1</v>
      </c>
    </row>
    <row r="762">
      <c r="A762" s="21" t="str">
        <f>IFERROR(__xludf.DUMMYFUNCTION("""COMPUTED_VALUE"""),"www.pelotoncollege.edu")</f>
        <v>www.pelotoncollege.edu</v>
      </c>
      <c r="B762" s="22">
        <f>IFERROR(__xludf.DUMMYFUNCTION("""COMPUTED_VALUE"""),1.0)</f>
        <v>1</v>
      </c>
    </row>
    <row r="763">
      <c r="A763" s="21" t="str">
        <f>IFERROR(__xludf.DUMMYFUNCTION("""COMPUTED_VALUE"""),"www.redwoods.edu")</f>
        <v>www.redwoods.edu</v>
      </c>
      <c r="B763" s="22">
        <f>IFERROR(__xludf.DUMMYFUNCTION("""COMPUTED_VALUE"""),1.0)</f>
        <v>1</v>
      </c>
    </row>
    <row r="764">
      <c r="A764" s="21" t="str">
        <f>IFERROR(__xludf.DUMMYFUNCTION("""COMPUTED_VALUE"""),"www.sctcc.edu")</f>
        <v>www.sctcc.edu</v>
      </c>
      <c r="B764" s="22">
        <f>IFERROR(__xludf.DUMMYFUNCTION("""COMPUTED_VALUE"""),1.0)</f>
        <v>1</v>
      </c>
    </row>
    <row r="765">
      <c r="A765" s="21" t="str">
        <f>IFERROR(__xludf.DUMMYFUNCTION("""COMPUTED_VALUE"""),"www.sjvcs.edu")</f>
        <v>www.sjvcs.edu</v>
      </c>
      <c r="B765" s="22">
        <f>IFERROR(__xludf.DUMMYFUNCTION("""COMPUTED_VALUE"""),1.0)</f>
        <v>1</v>
      </c>
    </row>
    <row r="766">
      <c r="A766" s="21" t="str">
        <f>IFERROR(__xludf.DUMMYFUNCTION("""COMPUTED_VALUE"""),"www.staugustine.edu")</f>
        <v>www.staugustine.edu</v>
      </c>
      <c r="B766" s="22">
        <f>IFERROR(__xludf.DUMMYFUNCTION("""COMPUTED_VALUE"""),1.0)</f>
        <v>1</v>
      </c>
    </row>
    <row r="767">
      <c r="A767" s="21" t="str">
        <f>IFERROR(__xludf.DUMMYFUNCTION("""COMPUTED_VALUE"""),"www.swcc.edu")</f>
        <v>www.swcc.edu</v>
      </c>
      <c r="B767" s="22">
        <f>IFERROR(__xludf.DUMMYFUNCTION("""COMPUTED_VALUE"""),1.0)</f>
        <v>1</v>
      </c>
    </row>
    <row r="768">
      <c r="A768" s="21" t="str">
        <f>IFERROR(__xludf.DUMMYFUNCTION("""COMPUTED_VALUE"""),"www.tacomacc.edu")</f>
        <v>www.tacomacc.edu</v>
      </c>
      <c r="B768" s="22">
        <f>IFERROR(__xludf.DUMMYFUNCTION("""COMPUTED_VALUE"""),1.0)</f>
        <v>1</v>
      </c>
    </row>
    <row r="769">
      <c r="A769" s="21" t="str">
        <f>IFERROR(__xludf.DUMMYFUNCTION("""COMPUTED_VALUE"""),"www.tiffin.edu")</f>
        <v>www.tiffin.edu</v>
      </c>
      <c r="B769" s="22">
        <f>IFERROR(__xludf.DUMMYFUNCTION("""COMPUTED_VALUE"""),1.0)</f>
        <v>1</v>
      </c>
    </row>
    <row r="770">
      <c r="A770" s="21" t="str">
        <f>IFERROR(__xludf.DUMMYFUNCTION("""COMPUTED_VALUE"""),"www.uco.edu")</f>
        <v>www.uco.edu</v>
      </c>
      <c r="B770" s="22">
        <f>IFERROR(__xludf.DUMMYFUNCTION("""COMPUTED_VALUE"""),1.0)</f>
        <v>1</v>
      </c>
    </row>
    <row r="771">
      <c r="A771" s="21" t="str">
        <f>IFERROR(__xludf.DUMMYFUNCTION("""COMPUTED_VALUE"""),"www.umwestern.edu")</f>
        <v>www.umwestern.edu</v>
      </c>
      <c r="B771" s="22">
        <f>IFERROR(__xludf.DUMMYFUNCTION("""COMPUTED_VALUE"""),1.0)</f>
        <v>1</v>
      </c>
    </row>
    <row r="772">
      <c r="A772" s="21" t="str">
        <f>IFERROR(__xludf.DUMMYFUNCTION("""COMPUTED_VALUE"""),"www.unca.edu")</f>
        <v>www.unca.edu</v>
      </c>
      <c r="B772" s="22">
        <f>IFERROR(__xludf.DUMMYFUNCTION("""COMPUTED_VALUE"""),1.0)</f>
        <v>1</v>
      </c>
    </row>
    <row r="773">
      <c r="A773" s="21" t="str">
        <f>IFERROR(__xludf.DUMMYFUNCTION("""COMPUTED_VALUE"""),"www.usw.edu")</f>
        <v>www.usw.edu</v>
      </c>
      <c r="B773" s="22">
        <f>IFERROR(__xludf.DUMMYFUNCTION("""COMPUTED_VALUE"""),1.0)</f>
        <v>1</v>
      </c>
    </row>
    <row r="774">
      <c r="A774" s="21" t="str">
        <f>IFERROR(__xludf.DUMMYFUNCTION("""COMPUTED_VALUE"""),"www.vcc.edu")</f>
        <v>www.vcc.edu</v>
      </c>
      <c r="B774" s="22">
        <f>IFERROR(__xludf.DUMMYFUNCTION("""COMPUTED_VALUE"""),1.0)</f>
        <v>1</v>
      </c>
    </row>
    <row r="775">
      <c r="A775" s="21" t="str">
        <f>IFERROR(__xludf.DUMMYFUNCTION("""COMPUTED_VALUE"""),"www.vermontlaw.edu")</f>
        <v>www.vermontlaw.edu</v>
      </c>
      <c r="B775" s="22">
        <f>IFERROR(__xludf.DUMMYFUNCTION("""COMPUTED_VALUE"""),1.0)</f>
        <v>1</v>
      </c>
    </row>
    <row r="776">
      <c r="A776" s="21" t="str">
        <f>IFERROR(__xludf.DUMMYFUNCTION("""COMPUTED_VALUE"""),"www.westminstermo.edu")</f>
        <v>www.westminstermo.edu</v>
      </c>
      <c r="B776" s="22">
        <f>IFERROR(__xludf.DUMMYFUNCTION("""COMPUTED_VALUE"""),1.0)</f>
        <v>1</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 r:id="rId437" ref="A438"/>
    <hyperlink r:id="rId438" ref="A439"/>
    <hyperlink r:id="rId439" ref="A440"/>
    <hyperlink r:id="rId440" ref="A441"/>
    <hyperlink r:id="rId441" ref="A442"/>
    <hyperlink r:id="rId442" ref="A443"/>
    <hyperlink r:id="rId443" ref="A444"/>
    <hyperlink r:id="rId444" ref="A445"/>
    <hyperlink r:id="rId445" ref="A446"/>
    <hyperlink r:id="rId446" ref="A447"/>
    <hyperlink r:id="rId447" ref="A448"/>
    <hyperlink r:id="rId448" ref="A449"/>
    <hyperlink r:id="rId449" ref="A450"/>
    <hyperlink r:id="rId450" ref="A451"/>
    <hyperlink r:id="rId451" ref="A452"/>
    <hyperlink r:id="rId452" ref="A453"/>
    <hyperlink r:id="rId453" ref="A454"/>
    <hyperlink r:id="rId454" ref="A455"/>
    <hyperlink r:id="rId455" ref="A456"/>
    <hyperlink r:id="rId456" ref="A457"/>
    <hyperlink r:id="rId457" ref="A458"/>
    <hyperlink r:id="rId458" ref="A459"/>
    <hyperlink r:id="rId459" ref="A460"/>
    <hyperlink r:id="rId460" ref="A461"/>
    <hyperlink r:id="rId461" ref="A462"/>
    <hyperlink r:id="rId462" ref="A463"/>
    <hyperlink r:id="rId463" ref="A464"/>
    <hyperlink r:id="rId464" ref="A465"/>
    <hyperlink r:id="rId465" ref="A466"/>
    <hyperlink r:id="rId466" ref="A467"/>
    <hyperlink r:id="rId467" ref="A468"/>
    <hyperlink r:id="rId468" ref="A469"/>
    <hyperlink r:id="rId469" ref="A470"/>
    <hyperlink r:id="rId470" ref="A471"/>
    <hyperlink r:id="rId471" ref="A472"/>
    <hyperlink r:id="rId472" ref="A473"/>
    <hyperlink r:id="rId473" ref="A474"/>
    <hyperlink r:id="rId474" ref="A475"/>
    <hyperlink r:id="rId475" ref="A476"/>
    <hyperlink r:id="rId476" ref="A477"/>
    <hyperlink r:id="rId477" ref="A478"/>
    <hyperlink r:id="rId478" ref="A479"/>
    <hyperlink r:id="rId479" ref="A480"/>
    <hyperlink r:id="rId480" ref="A481"/>
    <hyperlink r:id="rId481" ref="A482"/>
    <hyperlink r:id="rId482" ref="A483"/>
    <hyperlink r:id="rId483" ref="A484"/>
    <hyperlink r:id="rId484" ref="A485"/>
    <hyperlink r:id="rId485" ref="A486"/>
    <hyperlink r:id="rId486" ref="A487"/>
    <hyperlink r:id="rId487" ref="A488"/>
    <hyperlink r:id="rId488" ref="A489"/>
    <hyperlink r:id="rId489" ref="A490"/>
    <hyperlink r:id="rId490" ref="A491"/>
    <hyperlink r:id="rId491" ref="A492"/>
    <hyperlink r:id="rId492" ref="A493"/>
    <hyperlink r:id="rId493" ref="A494"/>
    <hyperlink r:id="rId494" ref="A495"/>
    <hyperlink r:id="rId495" ref="A496"/>
    <hyperlink r:id="rId496" ref="A497"/>
    <hyperlink r:id="rId497" ref="A498"/>
    <hyperlink r:id="rId498" ref="A499"/>
    <hyperlink r:id="rId499" ref="A500"/>
    <hyperlink r:id="rId500" ref="A501"/>
    <hyperlink r:id="rId501" ref="A502"/>
    <hyperlink r:id="rId502" ref="A503"/>
    <hyperlink r:id="rId503" ref="A504"/>
    <hyperlink r:id="rId504" ref="A505"/>
    <hyperlink r:id="rId505" ref="A506"/>
    <hyperlink r:id="rId506" ref="A507"/>
    <hyperlink r:id="rId507" ref="A508"/>
    <hyperlink r:id="rId508" ref="A509"/>
    <hyperlink r:id="rId509" ref="A510"/>
    <hyperlink r:id="rId510" ref="A511"/>
    <hyperlink r:id="rId511" ref="A512"/>
    <hyperlink r:id="rId512" ref="A513"/>
    <hyperlink r:id="rId513" ref="A514"/>
    <hyperlink r:id="rId514" ref="A515"/>
    <hyperlink r:id="rId515" ref="A516"/>
    <hyperlink r:id="rId516" ref="A517"/>
    <hyperlink r:id="rId517" ref="A518"/>
    <hyperlink r:id="rId518" ref="A519"/>
    <hyperlink r:id="rId519" ref="A520"/>
    <hyperlink r:id="rId520" ref="A521"/>
    <hyperlink r:id="rId521" ref="A522"/>
    <hyperlink r:id="rId522" ref="A523"/>
    <hyperlink r:id="rId523" ref="A524"/>
    <hyperlink r:id="rId524" ref="A525"/>
    <hyperlink r:id="rId525" ref="A526"/>
    <hyperlink r:id="rId526" ref="A527"/>
    <hyperlink r:id="rId527" ref="A528"/>
    <hyperlink r:id="rId528" ref="A529"/>
    <hyperlink r:id="rId529" ref="A530"/>
    <hyperlink r:id="rId530" ref="A531"/>
    <hyperlink r:id="rId531" ref="A532"/>
    <hyperlink r:id="rId532" ref="A533"/>
    <hyperlink r:id="rId533" ref="A534"/>
    <hyperlink r:id="rId534" ref="A535"/>
    <hyperlink r:id="rId535" ref="A536"/>
    <hyperlink r:id="rId536" ref="A537"/>
    <hyperlink r:id="rId537" ref="A538"/>
    <hyperlink r:id="rId538" ref="A539"/>
    <hyperlink r:id="rId539" ref="A540"/>
    <hyperlink r:id="rId540" ref="A541"/>
    <hyperlink r:id="rId541" ref="A542"/>
    <hyperlink r:id="rId542" ref="A543"/>
    <hyperlink r:id="rId543" ref="A544"/>
    <hyperlink r:id="rId544" ref="A545"/>
    <hyperlink r:id="rId545" ref="A546"/>
    <hyperlink r:id="rId546" ref="A547"/>
    <hyperlink r:id="rId547" ref="A548"/>
    <hyperlink r:id="rId548" ref="A549"/>
    <hyperlink r:id="rId549" ref="A550"/>
    <hyperlink r:id="rId550" ref="A551"/>
    <hyperlink r:id="rId551" ref="A552"/>
    <hyperlink r:id="rId552" ref="A553"/>
    <hyperlink r:id="rId553" ref="A554"/>
    <hyperlink r:id="rId554" ref="A555"/>
    <hyperlink r:id="rId555" ref="A556"/>
    <hyperlink r:id="rId556" ref="A557"/>
    <hyperlink r:id="rId557" ref="A558"/>
    <hyperlink r:id="rId558" ref="A559"/>
    <hyperlink r:id="rId559" ref="A560"/>
    <hyperlink r:id="rId560" ref="A561"/>
    <hyperlink r:id="rId561" ref="A562"/>
    <hyperlink r:id="rId562" ref="A563"/>
    <hyperlink r:id="rId563" ref="A564"/>
    <hyperlink r:id="rId564" ref="A565"/>
    <hyperlink r:id="rId565" ref="A566"/>
    <hyperlink r:id="rId566" ref="A567"/>
    <hyperlink r:id="rId567" ref="A568"/>
    <hyperlink r:id="rId568" ref="A569"/>
    <hyperlink r:id="rId569" ref="A570"/>
    <hyperlink r:id="rId570" ref="A571"/>
    <hyperlink r:id="rId571" ref="A572"/>
    <hyperlink r:id="rId572" ref="A573"/>
    <hyperlink r:id="rId573" ref="A574"/>
    <hyperlink r:id="rId574" ref="A575"/>
    <hyperlink r:id="rId575" ref="A576"/>
    <hyperlink r:id="rId576" ref="A577"/>
    <hyperlink r:id="rId577" ref="A578"/>
    <hyperlink r:id="rId578" ref="A579"/>
    <hyperlink r:id="rId579" ref="A580"/>
    <hyperlink r:id="rId580" ref="A581"/>
    <hyperlink r:id="rId581" ref="A582"/>
    <hyperlink r:id="rId582" ref="A583"/>
    <hyperlink r:id="rId583" ref="A584"/>
    <hyperlink r:id="rId584" ref="A585"/>
    <hyperlink r:id="rId585" ref="A586"/>
    <hyperlink r:id="rId586" ref="A587"/>
    <hyperlink r:id="rId587" ref="A588"/>
    <hyperlink r:id="rId588" ref="A589"/>
    <hyperlink r:id="rId589" ref="A590"/>
    <hyperlink r:id="rId590" ref="A591"/>
    <hyperlink r:id="rId591" ref="A592"/>
    <hyperlink r:id="rId592" ref="A593"/>
    <hyperlink r:id="rId593" ref="A594"/>
    <hyperlink r:id="rId594" ref="A595"/>
    <hyperlink r:id="rId595" ref="A596"/>
    <hyperlink r:id="rId596" ref="A597"/>
    <hyperlink r:id="rId597" ref="A598"/>
    <hyperlink r:id="rId598" ref="A599"/>
    <hyperlink r:id="rId599" ref="A600"/>
    <hyperlink r:id="rId600" ref="A601"/>
    <hyperlink r:id="rId601" ref="A602"/>
    <hyperlink r:id="rId602" ref="A603"/>
    <hyperlink r:id="rId603" ref="A604"/>
    <hyperlink r:id="rId604" ref="A605"/>
    <hyperlink r:id="rId605" ref="A606"/>
    <hyperlink r:id="rId606" ref="A607"/>
    <hyperlink r:id="rId607" ref="A608"/>
    <hyperlink r:id="rId608" ref="A609"/>
    <hyperlink r:id="rId609" ref="A610"/>
    <hyperlink r:id="rId610" ref="A611"/>
    <hyperlink r:id="rId611" ref="A612"/>
    <hyperlink r:id="rId612" ref="A613"/>
    <hyperlink r:id="rId613" ref="A614"/>
    <hyperlink r:id="rId614" ref="A615"/>
    <hyperlink r:id="rId615" ref="A616"/>
    <hyperlink r:id="rId616" ref="A617"/>
    <hyperlink r:id="rId617" ref="A618"/>
    <hyperlink r:id="rId618" ref="A619"/>
    <hyperlink r:id="rId619" ref="A620"/>
    <hyperlink r:id="rId620" ref="A621"/>
    <hyperlink r:id="rId621" ref="A622"/>
    <hyperlink r:id="rId622" ref="A623"/>
    <hyperlink r:id="rId623" ref="A624"/>
    <hyperlink r:id="rId624" ref="A625"/>
    <hyperlink r:id="rId625" ref="A626"/>
    <hyperlink r:id="rId626" ref="A627"/>
    <hyperlink r:id="rId627" ref="A628"/>
    <hyperlink r:id="rId628" ref="A629"/>
    <hyperlink r:id="rId629" ref="A630"/>
    <hyperlink r:id="rId630" ref="A631"/>
    <hyperlink r:id="rId631" ref="A632"/>
    <hyperlink r:id="rId632" ref="A633"/>
    <hyperlink r:id="rId633" ref="A634"/>
    <hyperlink r:id="rId634" ref="A635"/>
    <hyperlink r:id="rId635" ref="A636"/>
    <hyperlink r:id="rId636" ref="A637"/>
    <hyperlink r:id="rId637" ref="A638"/>
    <hyperlink r:id="rId638" ref="A639"/>
    <hyperlink r:id="rId639" ref="A640"/>
    <hyperlink r:id="rId640" ref="A641"/>
    <hyperlink r:id="rId641" ref="A642"/>
    <hyperlink r:id="rId642" ref="A643"/>
    <hyperlink r:id="rId643" ref="A644"/>
    <hyperlink r:id="rId644" ref="A645"/>
    <hyperlink r:id="rId645" ref="A646"/>
    <hyperlink r:id="rId646" ref="A647"/>
    <hyperlink r:id="rId647" ref="A648"/>
    <hyperlink r:id="rId648" ref="A649"/>
    <hyperlink r:id="rId649" ref="A650"/>
    <hyperlink r:id="rId650" ref="A651"/>
    <hyperlink r:id="rId651" ref="A652"/>
    <hyperlink r:id="rId652" ref="A653"/>
    <hyperlink r:id="rId653" ref="A654"/>
    <hyperlink r:id="rId654" ref="A655"/>
    <hyperlink r:id="rId655" ref="A656"/>
    <hyperlink r:id="rId656" ref="A657"/>
    <hyperlink r:id="rId657" ref="A658"/>
    <hyperlink r:id="rId658" ref="A659"/>
    <hyperlink r:id="rId659" ref="A660"/>
    <hyperlink r:id="rId660" ref="A661"/>
    <hyperlink r:id="rId661" ref="A662"/>
    <hyperlink r:id="rId662" ref="A663"/>
    <hyperlink r:id="rId663" ref="A664"/>
    <hyperlink r:id="rId664" ref="A665"/>
    <hyperlink r:id="rId665" ref="A666"/>
    <hyperlink r:id="rId666" ref="A667"/>
    <hyperlink r:id="rId667" ref="A668"/>
    <hyperlink r:id="rId668" ref="A669"/>
    <hyperlink r:id="rId669" ref="A670"/>
    <hyperlink r:id="rId670" ref="A671"/>
    <hyperlink r:id="rId671" ref="A672"/>
    <hyperlink r:id="rId672" ref="A673"/>
    <hyperlink r:id="rId673" ref="A674"/>
    <hyperlink r:id="rId674" ref="A675"/>
    <hyperlink r:id="rId675" ref="A676"/>
    <hyperlink r:id="rId676" ref="A677"/>
    <hyperlink r:id="rId677" ref="A678"/>
    <hyperlink r:id="rId678" ref="A679"/>
    <hyperlink r:id="rId679" ref="A680"/>
    <hyperlink r:id="rId680" ref="A681"/>
    <hyperlink r:id="rId681" ref="A682"/>
    <hyperlink r:id="rId682" ref="A683"/>
    <hyperlink r:id="rId683" ref="A684"/>
    <hyperlink r:id="rId684" ref="A685"/>
    <hyperlink r:id="rId685" ref="A686"/>
    <hyperlink r:id="rId686" ref="A687"/>
    <hyperlink r:id="rId687" ref="A688"/>
    <hyperlink r:id="rId688" ref="A689"/>
    <hyperlink r:id="rId689" ref="A690"/>
    <hyperlink r:id="rId690" ref="A691"/>
    <hyperlink r:id="rId691" ref="A692"/>
    <hyperlink r:id="rId692" ref="A693"/>
    <hyperlink r:id="rId693" ref="A694"/>
    <hyperlink r:id="rId694" ref="A695"/>
    <hyperlink r:id="rId695" ref="A696"/>
    <hyperlink r:id="rId696" ref="A697"/>
    <hyperlink r:id="rId697" ref="A698"/>
    <hyperlink r:id="rId698" ref="A699"/>
    <hyperlink r:id="rId699" ref="A700"/>
    <hyperlink r:id="rId700" ref="A701"/>
    <hyperlink r:id="rId701" ref="A702"/>
    <hyperlink r:id="rId702" ref="A703"/>
    <hyperlink r:id="rId703" ref="A704"/>
    <hyperlink r:id="rId704" ref="A705"/>
    <hyperlink r:id="rId705" ref="A706"/>
    <hyperlink r:id="rId706" ref="A707"/>
    <hyperlink r:id="rId707" ref="A708"/>
    <hyperlink r:id="rId708" ref="A709"/>
    <hyperlink r:id="rId709" ref="A710"/>
    <hyperlink r:id="rId710" ref="A711"/>
    <hyperlink r:id="rId711" ref="A712"/>
    <hyperlink r:id="rId712" ref="A713"/>
    <hyperlink r:id="rId713" ref="A714"/>
    <hyperlink r:id="rId714" ref="A715"/>
    <hyperlink r:id="rId715" ref="A716"/>
    <hyperlink r:id="rId716" ref="A717"/>
    <hyperlink r:id="rId717" ref="A718"/>
    <hyperlink r:id="rId718" ref="A719"/>
    <hyperlink r:id="rId719" ref="A720"/>
    <hyperlink r:id="rId720" ref="A721"/>
    <hyperlink r:id="rId721" ref="A722"/>
    <hyperlink r:id="rId722" ref="A723"/>
    <hyperlink r:id="rId723" ref="A724"/>
    <hyperlink r:id="rId724" ref="A725"/>
    <hyperlink r:id="rId725" ref="A726"/>
    <hyperlink r:id="rId726" ref="A727"/>
    <hyperlink r:id="rId727" ref="A728"/>
    <hyperlink r:id="rId728" ref="A729"/>
    <hyperlink r:id="rId729" ref="A730"/>
    <hyperlink r:id="rId730" ref="A731"/>
    <hyperlink r:id="rId731" ref="A732"/>
    <hyperlink r:id="rId732" ref="A733"/>
    <hyperlink r:id="rId733" ref="A734"/>
    <hyperlink r:id="rId734" ref="A735"/>
    <hyperlink r:id="rId735" ref="A736"/>
    <hyperlink r:id="rId736" ref="A737"/>
    <hyperlink r:id="rId737" ref="A738"/>
    <hyperlink r:id="rId738" ref="A739"/>
    <hyperlink r:id="rId739" ref="A740"/>
    <hyperlink r:id="rId740" ref="A741"/>
    <hyperlink r:id="rId741" ref="A742"/>
    <hyperlink r:id="rId742" ref="A743"/>
    <hyperlink r:id="rId743" ref="A744"/>
    <hyperlink r:id="rId744" ref="A745"/>
    <hyperlink r:id="rId745" ref="A746"/>
    <hyperlink r:id="rId746" ref="A747"/>
    <hyperlink r:id="rId747" ref="A748"/>
    <hyperlink r:id="rId748" ref="A749"/>
    <hyperlink r:id="rId749" ref="A750"/>
    <hyperlink r:id="rId750" ref="A751"/>
    <hyperlink r:id="rId751" ref="A752"/>
    <hyperlink r:id="rId752" ref="A753"/>
    <hyperlink r:id="rId753" ref="A754"/>
    <hyperlink r:id="rId754" ref="A755"/>
    <hyperlink r:id="rId755" ref="A756"/>
    <hyperlink r:id="rId756" ref="A757"/>
    <hyperlink r:id="rId757" ref="A758"/>
    <hyperlink r:id="rId758" ref="A759"/>
    <hyperlink r:id="rId759" ref="A760"/>
    <hyperlink r:id="rId760" ref="A761"/>
    <hyperlink r:id="rId761" ref="A762"/>
    <hyperlink r:id="rId762" ref="A763"/>
    <hyperlink r:id="rId763" ref="A764"/>
    <hyperlink r:id="rId764" ref="A765"/>
    <hyperlink r:id="rId765" ref="A766"/>
    <hyperlink r:id="rId766" ref="A767"/>
    <hyperlink r:id="rId767" ref="A768"/>
    <hyperlink r:id="rId768" ref="A769"/>
    <hyperlink r:id="rId769" ref="A770"/>
    <hyperlink r:id="rId770" ref="A771"/>
    <hyperlink r:id="rId771" ref="A772"/>
    <hyperlink r:id="rId772" ref="A773"/>
    <hyperlink r:id="rId773" ref="A774"/>
    <hyperlink r:id="rId774" ref="A775"/>
    <hyperlink r:id="rId775" ref="A776"/>
  </hyperlinks>
  <drawing r:id="rId77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2025-05-30T21:05:46Z</dcterms:created>
  <dc:creator>openpyxl</dc:creator>
</cp:coreProperties>
</file>